
<file path=[Content_Types].xml><?xml version="1.0" encoding="utf-8"?>
<Types xmlns="http://schemas.openxmlformats.org/package/2006/content-types">
  <Override PartName="/xl/worksheets/sheet2.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Override PartName="/xl/theme/theme1.xml" ContentType="application/vnd.openxmlformats-officedocument.theme+xml"/>
  <Override PartName="/xl/drawings/drawing4.xml" ContentType="application/vnd.openxmlformats-officedocument.drawing+xml"/>
  <Default Extension="png" ContentType="image/png"/>
  <Default Extension="pict" ContentType="image/pict"/>
  <Override PartName="/xl/worksheets/sheet4.xml" ContentType="application/vnd.openxmlformats-officedocument.spreadsheetml.worksheet+xml"/>
  <Default Extension="xml" ContentType="application/xml"/>
  <Default Extension="wmf" ContentType="image/x-wmf"/>
  <Override PartName="/docProps/app.xml" ContentType="application/vnd.openxmlformats-officedocument.extended-properties+xml"/>
  <Override PartName="/xl/workbook.xml" ContentType="application/vnd.openxmlformats-officedocument.spreadsheetml.sheet.main+xml"/>
  <Override PartName="/xl/comments1.xml" ContentType="application/vnd.openxmlformats-officedocument.spreadsheetml.comments+xml"/>
  <Override PartName="/xl/worksheets/sheet1.xml" ContentType="application/vnd.openxmlformats-officedocument.spreadsheetml.worksheet+xml"/>
  <Override PartName="/xl/drawings/drawing1.xml" ContentType="application/vnd.openxmlformats-officedocument.drawing+xml"/>
  <Override PartName="/xl/externalLinks/externalLink1.xml" ContentType="application/vnd.openxmlformats-officedocument.spreadsheetml.externalLink+xml"/>
  <Override PartName="/xl/styles.xml" ContentType="application/vnd.openxmlformats-officedocument.spreadsheetml.styles+xml"/>
  <Override PartName="/xl/calcChain.xml" ContentType="application/vnd.openxmlformats-officedocument.spreadsheetml.calcChain+xml"/>
  <Override PartName="/xl/drawings/drawing3.xml" ContentType="application/vnd.openxmlformats-officedocument.drawing+xml"/>
  <Default Extension="docx" ContentType="application/vnd.openxmlformats-officedocument.wordprocessingml.document"/>
  <Default Extension="vml" ContentType="application/vnd.openxmlformats-officedocument.vmlDrawing"/>
  <Override PartName="/xl/worksheets/sheet3.xml" ContentType="application/vnd.openxmlformats-officedocument.spreadsheetml.worksheet+xml"/>
  <Default Extension="rels" ContentType="application/vnd.openxmlformats-package.relationships+xml"/>
  <Default Extension="bin" ContentType="application/vnd.openxmlformats-officedocument.oleObject"/>
  <Override PartName="/xl/worksheets/sheet5.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ate1904="1" showInkAnnotation="0" checkCompatibility="1" autoCompressPictures="0"/>
  <bookViews>
    <workbookView xWindow="5480" yWindow="2120" windowWidth="19900" windowHeight="12420" tabRatio="500"/>
  </bookViews>
  <sheets>
    <sheet name="INTRODUCTION+DISCLAIMERS" sheetId="5" r:id="rId1"/>
    <sheet name="SUMMARY w SQ FT &gt;5% or &lt;0%" sheetId="3" r:id="rId2"/>
    <sheet name="PE ADJS SIMPLE" sheetId="4" r:id="rId3"/>
    <sheet name="STAT 1 CALCS - IGNORE" sheetId="2" state="hidden" r:id="rId4"/>
    <sheet name="Summary IGNORE" sheetId="1" state="hidden" r:id="rId5"/>
  </sheets>
  <externalReferences>
    <externalReference r:id="rId6"/>
  </externalReferences>
  <definedNames>
    <definedName name="_Toc277174429" localSheetId="4">'Summary IGNORE'!$A$280</definedName>
    <definedName name="_Toc277174430" localSheetId="4">'Summary IGNORE'!$A$282</definedName>
  </definedNames>
  <calcPr calcId="130407" concurrentCalc="0"/>
  <extLst>
    <ext xmlns:mx="http://schemas.microsoft.com/office/mac/excel/2008/main" uri="http://schemas.microsoft.com/office/mac/excel/2008/main">
      <mx:ArchID Flags="2"/>
    </ext>
  </extLst>
</workbook>
</file>

<file path=xl/calcChain.xml><?xml version="1.0" encoding="utf-8"?>
<calcChain xmlns="http://schemas.openxmlformats.org/spreadsheetml/2006/main">
  <c r="D53" i="4"/>
  <c r="M59"/>
  <c r="L59"/>
  <c r="K59"/>
  <c r="J59"/>
  <c r="I59"/>
  <c r="H59"/>
  <c r="G59"/>
  <c r="F59"/>
  <c r="E59"/>
  <c r="D59"/>
  <c r="M57"/>
  <c r="L57"/>
  <c r="K57"/>
  <c r="J57"/>
  <c r="I57"/>
  <c r="H57"/>
  <c r="G57"/>
  <c r="F57"/>
  <c r="E57"/>
  <c r="D57"/>
  <c r="M55"/>
  <c r="L55"/>
  <c r="K55"/>
  <c r="J55"/>
  <c r="I55"/>
  <c r="H55"/>
  <c r="G55"/>
  <c r="F55"/>
  <c r="E55"/>
  <c r="D55"/>
  <c r="M53"/>
  <c r="L53"/>
  <c r="K53"/>
  <c r="J53"/>
  <c r="I53"/>
  <c r="H53"/>
  <c r="G53"/>
  <c r="F53"/>
  <c r="E53"/>
  <c r="D11"/>
  <c r="D143"/>
  <c r="H156"/>
  <c r="G156"/>
  <c r="F156"/>
  <c r="E156"/>
  <c r="D156"/>
  <c r="E143"/>
  <c r="F143"/>
  <c r="G143"/>
  <c r="H143"/>
  <c r="I143"/>
  <c r="J143"/>
  <c r="K143"/>
  <c r="L143"/>
  <c r="M143"/>
  <c r="I110"/>
  <c r="D68"/>
  <c r="D70"/>
  <c r="D72"/>
  <c r="D79"/>
  <c r="M68"/>
  <c r="M70"/>
  <c r="M72"/>
  <c r="M79"/>
  <c r="L68"/>
  <c r="L70"/>
  <c r="L72"/>
  <c r="L79"/>
  <c r="K68"/>
  <c r="K70"/>
  <c r="K72"/>
  <c r="K79"/>
  <c r="J68"/>
  <c r="J70"/>
  <c r="J72"/>
  <c r="J79"/>
  <c r="I68"/>
  <c r="I70"/>
  <c r="I72"/>
  <c r="I79"/>
  <c r="H68"/>
  <c r="H70"/>
  <c r="H72"/>
  <c r="H79"/>
  <c r="G68"/>
  <c r="G70"/>
  <c r="G72"/>
  <c r="G79"/>
  <c r="F68"/>
  <c r="F70"/>
  <c r="F72"/>
  <c r="F79"/>
  <c r="E68"/>
  <c r="E70"/>
  <c r="E72"/>
  <c r="E79"/>
  <c r="M11"/>
  <c r="M133"/>
  <c r="L11"/>
  <c r="L133"/>
  <c r="K11"/>
  <c r="K133"/>
  <c r="J11"/>
  <c r="J133"/>
  <c r="I11"/>
  <c r="I133"/>
  <c r="H11"/>
  <c r="H133"/>
  <c r="G11"/>
  <c r="G133"/>
  <c r="F11"/>
  <c r="F133"/>
  <c r="E11"/>
  <c r="E133"/>
  <c r="D133"/>
  <c r="I114"/>
  <c r="I116"/>
  <c r="I118"/>
  <c r="H110"/>
  <c r="G110"/>
  <c r="F110"/>
  <c r="E110"/>
  <c r="D110"/>
  <c r="M64"/>
  <c r="M88"/>
  <c r="L64"/>
  <c r="L88"/>
  <c r="K64"/>
  <c r="K88"/>
  <c r="J64"/>
  <c r="J88"/>
  <c r="I64"/>
  <c r="I88"/>
  <c r="H64"/>
  <c r="H88"/>
  <c r="G64"/>
  <c r="G88"/>
  <c r="F64"/>
  <c r="F88"/>
  <c r="E64"/>
  <c r="E88"/>
  <c r="D64"/>
  <c r="D88"/>
  <c r="M87"/>
  <c r="L87"/>
  <c r="K87"/>
  <c r="J87"/>
  <c r="I87"/>
  <c r="H87"/>
  <c r="G87"/>
  <c r="F87"/>
  <c r="E87"/>
  <c r="D87"/>
  <c r="M51"/>
  <c r="L51"/>
  <c r="K51"/>
  <c r="J51"/>
  <c r="I51"/>
  <c r="H51"/>
  <c r="G51"/>
  <c r="F51"/>
  <c r="E51"/>
  <c r="D51"/>
  <c r="M37"/>
  <c r="L37"/>
  <c r="K37"/>
  <c r="J37"/>
  <c r="I37"/>
  <c r="H37"/>
  <c r="G37"/>
  <c r="F37"/>
  <c r="E37"/>
  <c r="D37"/>
  <c r="M24"/>
  <c r="L24"/>
  <c r="K24"/>
  <c r="J24"/>
  <c r="I24"/>
  <c r="H24"/>
  <c r="G24"/>
  <c r="F24"/>
  <c r="E24"/>
  <c r="D24"/>
  <c r="D160"/>
  <c r="M149"/>
  <c r="M151"/>
  <c r="L149"/>
  <c r="L151"/>
  <c r="K149"/>
  <c r="K151"/>
  <c r="J149"/>
  <c r="J151"/>
  <c r="I149"/>
  <c r="I151"/>
  <c r="H149"/>
  <c r="H151"/>
  <c r="G149"/>
  <c r="G151"/>
  <c r="F149"/>
  <c r="F151"/>
  <c r="E149"/>
  <c r="E151"/>
  <c r="D149"/>
  <c r="D151"/>
  <c r="D127"/>
  <c r="D130"/>
  <c r="E39"/>
  <c r="E66"/>
  <c r="E81"/>
  <c r="D39"/>
  <c r="D66"/>
  <c r="D81"/>
  <c r="D134"/>
  <c r="E134"/>
  <c r="E102"/>
  <c r="F39"/>
  <c r="F66"/>
  <c r="F81"/>
  <c r="F134"/>
  <c r="F102"/>
  <c r="G39"/>
  <c r="G66"/>
  <c r="G81"/>
  <c r="G134"/>
  <c r="G102"/>
  <c r="H39"/>
  <c r="H66"/>
  <c r="H81"/>
  <c r="H134"/>
  <c r="H102"/>
  <c r="I39"/>
  <c r="I66"/>
  <c r="I81"/>
  <c r="I134"/>
  <c r="I102"/>
  <c r="J39"/>
  <c r="J66"/>
  <c r="J81"/>
  <c r="J134"/>
  <c r="J102"/>
  <c r="K39"/>
  <c r="K66"/>
  <c r="K81"/>
  <c r="K134"/>
  <c r="K102"/>
  <c r="L39"/>
  <c r="L66"/>
  <c r="L81"/>
  <c r="L134"/>
  <c r="L102"/>
  <c r="M39"/>
  <c r="M66"/>
  <c r="M81"/>
  <c r="M134"/>
  <c r="M102"/>
  <c r="E84"/>
  <c r="E90"/>
  <c r="I84"/>
  <c r="I90"/>
  <c r="H84"/>
  <c r="H90"/>
  <c r="G84"/>
  <c r="G90"/>
  <c r="F84"/>
  <c r="F90"/>
  <c r="J84"/>
  <c r="J90"/>
  <c r="K84"/>
  <c r="K90"/>
  <c r="L84"/>
  <c r="L90"/>
  <c r="M84"/>
  <c r="M90"/>
  <c r="D102"/>
  <c r="D84"/>
  <c r="D90"/>
  <c r="I112"/>
  <c r="I121"/>
  <c r="F112"/>
  <c r="F121"/>
  <c r="F124"/>
  <c r="G112"/>
  <c r="G121"/>
  <c r="H112"/>
  <c r="H121"/>
  <c r="E112"/>
  <c r="E121"/>
  <c r="E124"/>
  <c r="D112"/>
  <c r="D121"/>
  <c r="D124"/>
  <c r="D85"/>
  <c r="E85"/>
  <c r="J85"/>
  <c r="K85"/>
  <c r="L85"/>
  <c r="M85"/>
  <c r="I85"/>
  <c r="H85"/>
  <c r="G85"/>
  <c r="F85"/>
  <c r="F65" i="2"/>
  <c r="F286"/>
  <c r="G291"/>
  <c r="P291"/>
  <c r="O291"/>
  <c r="N291"/>
  <c r="M291"/>
  <c r="L291"/>
  <c r="K291"/>
  <c r="J291"/>
  <c r="I291"/>
  <c r="H291"/>
  <c r="G345"/>
  <c r="P278"/>
  <c r="O278"/>
  <c r="N278"/>
  <c r="M278"/>
  <c r="L278"/>
  <c r="K278"/>
  <c r="J278"/>
  <c r="I278"/>
  <c r="H278"/>
  <c r="G278"/>
  <c r="E214"/>
  <c r="F287"/>
  <c r="A213"/>
  <c r="P345"/>
  <c r="E223"/>
  <c r="O345"/>
  <c r="E222"/>
  <c r="N345"/>
  <c r="E221"/>
  <c r="M345"/>
  <c r="E220"/>
  <c r="L345"/>
  <c r="E219"/>
  <c r="K345"/>
  <c r="E218"/>
  <c r="J345"/>
  <c r="E217"/>
  <c r="I345"/>
  <c r="E216"/>
  <c r="H345"/>
  <c r="E215"/>
  <c r="E345"/>
  <c r="E298"/>
  <c r="I234"/>
  <c r="I235"/>
  <c r="I236"/>
  <c r="I237"/>
  <c r="I238"/>
  <c r="I239"/>
  <c r="I240"/>
  <c r="E291"/>
  <c r="E311"/>
  <c r="P119"/>
  <c r="P120"/>
  <c r="P124"/>
  <c r="F240"/>
  <c r="O119"/>
  <c r="O120"/>
  <c r="O124"/>
  <c r="F239"/>
  <c r="N119"/>
  <c r="N123"/>
  <c r="N120"/>
  <c r="N124"/>
  <c r="F238"/>
  <c r="M119"/>
  <c r="M120"/>
  <c r="M124"/>
  <c r="F237"/>
  <c r="P137"/>
  <c r="O136"/>
  <c r="P136"/>
  <c r="P135"/>
  <c r="O135"/>
  <c r="N135"/>
  <c r="P123"/>
  <c r="O123"/>
  <c r="M123"/>
  <c r="P133"/>
  <c r="O133"/>
  <c r="N133"/>
  <c r="M133"/>
  <c r="L133"/>
  <c r="P132"/>
  <c r="O132"/>
  <c r="N132"/>
  <c r="M132"/>
  <c r="L132"/>
  <c r="J119"/>
  <c r="J120"/>
  <c r="J124"/>
  <c r="F234"/>
  <c r="J123"/>
  <c r="E154"/>
  <c r="I40"/>
  <c r="L40"/>
  <c r="E40"/>
  <c r="F40"/>
  <c r="H119"/>
  <c r="H120"/>
  <c r="H124"/>
  <c r="F232"/>
  <c r="H123"/>
  <c r="L130"/>
  <c r="M130"/>
  <c r="N130"/>
  <c r="O130"/>
  <c r="P130"/>
  <c r="H42"/>
  <c r="I42"/>
  <c r="I41"/>
  <c r="K40"/>
  <c r="K41"/>
  <c r="K42"/>
  <c r="G42"/>
  <c r="L42"/>
  <c r="E42"/>
  <c r="F42"/>
  <c r="H41"/>
  <c r="L41"/>
  <c r="E41"/>
  <c r="F41"/>
  <c r="P131"/>
  <c r="O131"/>
  <c r="N131"/>
  <c r="M131"/>
  <c r="L131"/>
  <c r="J131"/>
  <c r="J130"/>
  <c r="K119"/>
  <c r="K123"/>
  <c r="K120"/>
  <c r="K124"/>
  <c r="F235"/>
  <c r="K131"/>
  <c r="K130"/>
  <c r="L119"/>
  <c r="L123"/>
  <c r="M134"/>
  <c r="N134"/>
  <c r="O134"/>
  <c r="P134"/>
  <c r="L120"/>
  <c r="L124"/>
  <c r="F236"/>
  <c r="I119"/>
  <c r="I123"/>
  <c r="I120"/>
  <c r="I124"/>
  <c r="F233"/>
  <c r="I130"/>
  <c r="K132"/>
  <c r="J40"/>
  <c r="J41"/>
  <c r="J42"/>
  <c r="E47"/>
  <c r="F47"/>
  <c r="F52"/>
  <c r="E111"/>
  <c r="E48"/>
  <c r="F48"/>
  <c r="F53"/>
  <c r="E112"/>
  <c r="L80"/>
  <c r="J80"/>
  <c r="J68"/>
  <c r="L68"/>
  <c r="E68"/>
  <c r="F68"/>
  <c r="E80"/>
  <c r="F80"/>
  <c r="F89"/>
  <c r="E157"/>
  <c r="E164"/>
  <c r="G89"/>
  <c r="J83"/>
  <c r="J82"/>
  <c r="J81"/>
  <c r="I69"/>
  <c r="I102"/>
  <c r="E102"/>
  <c r="G71"/>
  <c r="G104"/>
  <c r="E104"/>
  <c r="J71"/>
  <c r="J104"/>
  <c r="H70"/>
  <c r="H103"/>
  <c r="E103"/>
  <c r="J70"/>
  <c r="J103"/>
  <c r="J69"/>
  <c r="J102"/>
  <c r="L79"/>
  <c r="K79"/>
  <c r="K67"/>
  <c r="L67"/>
  <c r="E67"/>
  <c r="F67"/>
  <c r="E79"/>
  <c r="F79"/>
  <c r="F88"/>
  <c r="G88"/>
  <c r="L81"/>
  <c r="I81"/>
  <c r="L69"/>
  <c r="E69"/>
  <c r="F69"/>
  <c r="E81"/>
  <c r="F81"/>
  <c r="F90"/>
  <c r="G90"/>
  <c r="L82"/>
  <c r="H82"/>
  <c r="L70"/>
  <c r="E70"/>
  <c r="F70"/>
  <c r="E82"/>
  <c r="F82"/>
  <c r="F91"/>
  <c r="G91"/>
  <c r="L83"/>
  <c r="G83"/>
  <c r="L71"/>
  <c r="E71"/>
  <c r="F71"/>
  <c r="E83"/>
  <c r="F83"/>
  <c r="F92"/>
  <c r="G92"/>
  <c r="K83"/>
  <c r="K82"/>
  <c r="K81"/>
  <c r="K80"/>
  <c r="H83"/>
  <c r="I83"/>
  <c r="I82"/>
  <c r="K68"/>
  <c r="K69"/>
  <c r="K102"/>
  <c r="K70"/>
  <c r="K103"/>
  <c r="K71"/>
  <c r="K104"/>
  <c r="H71"/>
  <c r="H104"/>
  <c r="I71"/>
  <c r="I104"/>
  <c r="I70"/>
  <c r="I103"/>
  <c r="E46"/>
  <c r="F46"/>
  <c r="F51"/>
  <c r="E110"/>
  <c r="E169"/>
  <c r="E198"/>
  <c r="E180"/>
  <c r="E249"/>
  <c r="E261"/>
  <c r="G322"/>
  <c r="G335"/>
  <c r="G294"/>
  <c r="E307"/>
  <c r="E204"/>
  <c r="E186"/>
  <c r="M294"/>
  <c r="E205"/>
  <c r="E187"/>
  <c r="N294"/>
  <c r="E206"/>
  <c r="E188"/>
  <c r="O294"/>
  <c r="E207"/>
  <c r="E189"/>
  <c r="P294"/>
  <c r="E200"/>
  <c r="E182"/>
  <c r="I294"/>
  <c r="E202"/>
  <c r="E184"/>
  <c r="K294"/>
  <c r="E203"/>
  <c r="E185"/>
  <c r="L294"/>
  <c r="E201"/>
  <c r="E183"/>
  <c r="J294"/>
  <c r="E199"/>
  <c r="E181"/>
  <c r="H294"/>
  <c r="E258"/>
  <c r="E257"/>
  <c r="E256"/>
  <c r="E255"/>
  <c r="M322"/>
  <c r="M335"/>
  <c r="N322"/>
  <c r="N335"/>
  <c r="O322"/>
  <c r="O335"/>
  <c r="P322"/>
  <c r="P335"/>
  <c r="I322"/>
  <c r="I335"/>
  <c r="E251"/>
  <c r="E253"/>
  <c r="K322"/>
  <c r="K335"/>
  <c r="L322"/>
  <c r="L335"/>
  <c r="E252"/>
  <c r="E254"/>
  <c r="J322"/>
  <c r="J335"/>
  <c r="H322"/>
  <c r="H335"/>
  <c r="E250"/>
  <c r="G275"/>
  <c r="G295"/>
  <c r="G298"/>
  <c r="G303"/>
  <c r="G304"/>
  <c r="G308"/>
  <c r="G309"/>
  <c r="G311"/>
  <c r="G316"/>
  <c r="H275"/>
  <c r="H303"/>
  <c r="H304"/>
  <c r="H308"/>
  <c r="H309"/>
  <c r="H311"/>
  <c r="I275"/>
  <c r="I303"/>
  <c r="J275"/>
  <c r="J303"/>
  <c r="K275"/>
  <c r="K303"/>
  <c r="L275"/>
  <c r="L303"/>
  <c r="M275"/>
  <c r="M303"/>
  <c r="N275"/>
  <c r="N303"/>
  <c r="O275"/>
  <c r="O303"/>
  <c r="P275"/>
  <c r="P303"/>
  <c r="P304"/>
  <c r="O304"/>
  <c r="N304"/>
  <c r="M304"/>
  <c r="L304"/>
  <c r="K304"/>
  <c r="J304"/>
  <c r="I304"/>
  <c r="I308"/>
  <c r="I309"/>
  <c r="I311"/>
  <c r="J308"/>
  <c r="J309"/>
  <c r="J311"/>
  <c r="K308"/>
  <c r="K309"/>
  <c r="K311"/>
  <c r="L308"/>
  <c r="L309"/>
  <c r="L311"/>
  <c r="M308"/>
  <c r="M309"/>
  <c r="M311"/>
  <c r="N308"/>
  <c r="N309"/>
  <c r="N311"/>
  <c r="O308"/>
  <c r="O309"/>
  <c r="O311"/>
  <c r="P308"/>
  <c r="P309"/>
  <c r="P311"/>
  <c r="H295"/>
  <c r="H298"/>
  <c r="J295"/>
  <c r="J298"/>
  <c r="L295"/>
  <c r="L298"/>
  <c r="K295"/>
  <c r="K298"/>
  <c r="I295"/>
  <c r="I298"/>
  <c r="P295"/>
  <c r="P298"/>
  <c r="O295"/>
  <c r="O298"/>
  <c r="N295"/>
  <c r="N298"/>
  <c r="M295"/>
  <c r="M298"/>
  <c r="K316"/>
  <c r="I316"/>
  <c r="J316"/>
  <c r="L316"/>
  <c r="M316"/>
  <c r="N316"/>
  <c r="O316"/>
  <c r="P316"/>
  <c r="H316"/>
  <c r="G20" i="1"/>
  <c r="P22"/>
  <c r="O22"/>
  <c r="N22"/>
  <c r="M22"/>
  <c r="L22"/>
  <c r="K22"/>
  <c r="I22"/>
  <c r="H22"/>
  <c r="F22"/>
  <c r="D22"/>
  <c r="C22"/>
  <c r="B22"/>
  <c r="G22"/>
  <c r="D331"/>
  <c r="D335"/>
  <c r="C388"/>
  <c r="B393"/>
  <c r="B415"/>
  <c r="B162"/>
  <c r="B161"/>
  <c r="B175"/>
  <c r="B177"/>
  <c r="B183"/>
  <c r="B254"/>
  <c r="H20"/>
  <c r="I20"/>
  <c r="J20"/>
  <c r="K20"/>
  <c r="L20"/>
  <c r="M20"/>
  <c r="N20"/>
  <c r="O20"/>
  <c r="P20"/>
  <c r="B113"/>
  <c r="B111"/>
  <c r="B117"/>
  <c r="B52"/>
  <c r="D52"/>
  <c r="B331"/>
  <c r="L388"/>
  <c r="K388"/>
  <c r="J388"/>
  <c r="I388"/>
  <c r="H388"/>
  <c r="G388"/>
  <c r="F388"/>
  <c r="E388"/>
  <c r="D388"/>
  <c r="B159"/>
  <c r="B158"/>
  <c r="B157"/>
  <c r="B156"/>
  <c r="B155"/>
  <c r="D154"/>
  <c r="B154"/>
  <c r="B402"/>
  <c r="B401"/>
  <c r="B400"/>
  <c r="B399"/>
  <c r="B398"/>
  <c r="B397"/>
  <c r="B396"/>
  <c r="B395"/>
  <c r="B394"/>
  <c r="B96"/>
  <c r="D96"/>
  <c r="B90"/>
  <c r="B197"/>
  <c r="B75"/>
  <c r="B73"/>
  <c r="B47"/>
  <c r="F20"/>
  <c r="E20"/>
  <c r="D20"/>
  <c r="C20"/>
  <c r="B20"/>
  <c r="L358"/>
  <c r="K358"/>
  <c r="J358"/>
  <c r="I358"/>
  <c r="H358"/>
  <c r="G358"/>
  <c r="F358"/>
  <c r="E358"/>
  <c r="D358"/>
  <c r="C358"/>
  <c r="C216"/>
  <c r="C191"/>
  <c r="C215"/>
  <c r="C190"/>
  <c r="C214"/>
  <c r="C189"/>
  <c r="B185"/>
  <c r="C232"/>
  <c r="C236"/>
  <c r="C235"/>
  <c r="C234"/>
  <c r="C233"/>
  <c r="B132"/>
  <c r="D231"/>
  <c r="J22"/>
  <c r="E22"/>
  <c r="G24"/>
  <c r="G26"/>
  <c r="B364"/>
  <c r="B24"/>
  <c r="C24"/>
  <c r="D24"/>
  <c r="F24"/>
  <c r="B26"/>
  <c r="D191"/>
  <c r="C26"/>
  <c r="D190"/>
  <c r="D26"/>
  <c r="D189"/>
  <c r="F26"/>
  <c r="E26"/>
  <c r="E24"/>
  <c r="H24"/>
  <c r="P24"/>
  <c r="O24"/>
  <c r="N24"/>
  <c r="M24"/>
  <c r="L24"/>
  <c r="J24"/>
  <c r="K24"/>
  <c r="I24"/>
  <c r="P26"/>
  <c r="O26"/>
  <c r="N26"/>
  <c r="M26"/>
  <c r="L26"/>
  <c r="J26"/>
  <c r="I26"/>
  <c r="K26"/>
  <c r="H26"/>
  <c r="G424"/>
  <c r="H423"/>
  <c r="G423"/>
  <c r="I422"/>
  <c r="H422"/>
  <c r="G422"/>
  <c r="C424"/>
  <c r="C423"/>
  <c r="C422"/>
  <c r="C421"/>
  <c r="G420"/>
  <c r="H420"/>
  <c r="I420"/>
  <c r="J420"/>
  <c r="K420"/>
  <c r="L419"/>
  <c r="K419"/>
  <c r="J419"/>
  <c r="I419"/>
  <c r="H419"/>
  <c r="C418"/>
  <c r="M418"/>
  <c r="L418"/>
  <c r="K418"/>
  <c r="J418"/>
  <c r="I418"/>
  <c r="B216"/>
  <c r="B215"/>
  <c r="B214"/>
  <c r="D220"/>
  <c r="B54"/>
  <c r="B220"/>
  <c r="D54"/>
  <c r="N417"/>
  <c r="M417"/>
  <c r="L417"/>
  <c r="K417"/>
  <c r="J417"/>
  <c r="C416"/>
  <c r="H417"/>
  <c r="G418"/>
  <c r="J421"/>
  <c r="I421"/>
  <c r="H421"/>
  <c r="G421"/>
  <c r="C420"/>
  <c r="H418"/>
  <c r="I417"/>
  <c r="C419"/>
  <c r="C417"/>
  <c r="G417"/>
  <c r="G419"/>
  <c r="B190"/>
  <c r="B191"/>
  <c r="B189"/>
  <c r="B193"/>
  <c r="B290"/>
  <c r="B77"/>
  <c r="B297"/>
  <c r="B79"/>
  <c r="B298"/>
  <c r="B80"/>
  <c r="B299"/>
  <c r="B81"/>
  <c r="B315"/>
  <c r="B83"/>
  <c r="C374"/>
  <c r="C370"/>
  <c r="D236"/>
  <c r="D235"/>
  <c r="D234"/>
  <c r="D232"/>
  <c r="E232"/>
  <c r="B232"/>
  <c r="B234"/>
  <c r="E234"/>
  <c r="B235"/>
  <c r="E235"/>
  <c r="E236"/>
  <c r="B236"/>
  <c r="B238"/>
  <c r="B431"/>
  <c r="B121"/>
  <c r="B131"/>
  <c r="B133"/>
  <c r="B443"/>
  <c r="B93"/>
  <c r="B233"/>
  <c r="E233"/>
  <c r="B263"/>
  <c r="D238"/>
  <c r="D263"/>
  <c r="B269"/>
  <c r="D269"/>
  <c r="B240"/>
  <c r="B48"/>
  <c r="B50"/>
  <c r="D240"/>
  <c r="D50"/>
  <c r="B244"/>
  <c r="B250"/>
  <c r="B45"/>
  <c r="B245"/>
  <c r="D233"/>
  <c r="D370"/>
  <c r="D374"/>
  <c r="B316"/>
  <c r="B432"/>
  <c r="B122"/>
  <c r="I370"/>
  <c r="J370"/>
  <c r="K370"/>
  <c r="L370"/>
  <c r="I374"/>
  <c r="J374"/>
  <c r="K374"/>
  <c r="L374"/>
  <c r="B321"/>
  <c r="B303"/>
  <c r="B437"/>
  <c r="B127"/>
  <c r="B322"/>
  <c r="B304"/>
  <c r="B438"/>
  <c r="B128"/>
  <c r="B323"/>
  <c r="B305"/>
  <c r="B439"/>
  <c r="B129"/>
  <c r="B324"/>
  <c r="B306"/>
  <c r="B440"/>
  <c r="B130"/>
  <c r="F370"/>
  <c r="F374"/>
  <c r="B318"/>
  <c r="B300"/>
  <c r="B434"/>
  <c r="B124"/>
  <c r="H370"/>
  <c r="H374"/>
  <c r="B320"/>
  <c r="B302"/>
  <c r="B436"/>
  <c r="B126"/>
  <c r="G370"/>
  <c r="G374"/>
  <c r="B319"/>
  <c r="B301"/>
  <c r="B435"/>
  <c r="B125"/>
  <c r="E370"/>
  <c r="E374"/>
  <c r="B317"/>
  <c r="B433"/>
  <c r="B123"/>
  <c r="C367"/>
  <c r="C364"/>
  <c r="C361"/>
  <c r="L364"/>
  <c r="K364"/>
  <c r="J364"/>
  <c r="I364"/>
  <c r="H364"/>
  <c r="G364"/>
  <c r="F364"/>
  <c r="E364"/>
  <c r="D364"/>
  <c r="D367"/>
  <c r="G367"/>
  <c r="E367"/>
  <c r="F367"/>
  <c r="H367"/>
  <c r="I367"/>
  <c r="J367"/>
  <c r="K367"/>
  <c r="L367"/>
  <c r="D361"/>
  <c r="E361"/>
  <c r="G361"/>
  <c r="H361"/>
  <c r="F361"/>
  <c r="L361"/>
  <c r="K361"/>
  <c r="J361"/>
  <c r="I361"/>
  <c r="H40" i="3"/>
  <c r="I40"/>
  <c r="J40"/>
  <c r="K40"/>
  <c r="L40"/>
  <c r="M40"/>
  <c r="N40"/>
  <c r="O40"/>
  <c r="P40"/>
  <c r="P26"/>
  <c r="O26"/>
  <c r="N26"/>
  <c r="M26"/>
  <c r="L26"/>
  <c r="K26"/>
  <c r="J26"/>
  <c r="I26"/>
  <c r="H26"/>
  <c r="H38"/>
  <c r="I38"/>
  <c r="J38"/>
  <c r="K38"/>
  <c r="L38"/>
  <c r="M38"/>
  <c r="N38"/>
  <c r="O38"/>
  <c r="P38"/>
  <c r="P24"/>
  <c r="O24"/>
  <c r="N24"/>
  <c r="M24"/>
  <c r="L24"/>
  <c r="K24"/>
  <c r="J24"/>
  <c r="I24"/>
  <c r="H24"/>
  <c r="B206"/>
  <c r="B288"/>
  <c r="B272"/>
  <c r="F43"/>
  <c r="F44"/>
  <c r="F24"/>
  <c r="B297"/>
  <c r="B274"/>
  <c r="B328"/>
  <c r="E331"/>
  <c r="L407"/>
  <c r="K407"/>
  <c r="J407"/>
  <c r="I407"/>
  <c r="H407"/>
  <c r="G407"/>
  <c r="F407"/>
  <c r="E407"/>
  <c r="D407"/>
  <c r="C407"/>
  <c r="E43"/>
  <c r="E44"/>
  <c r="E24"/>
  <c r="J331"/>
  <c r="I331"/>
  <c r="H331"/>
  <c r="G331"/>
  <c r="F331"/>
  <c r="D331"/>
  <c r="C331"/>
  <c r="B331"/>
  <c r="D46"/>
  <c r="D47"/>
  <c r="D26"/>
  <c r="D212"/>
  <c r="D43"/>
  <c r="D44"/>
  <c r="D24"/>
  <c r="F212"/>
  <c r="D392"/>
  <c r="L451"/>
  <c r="K451"/>
  <c r="J451"/>
  <c r="I451"/>
  <c r="H451"/>
  <c r="G451"/>
  <c r="F451"/>
  <c r="E451"/>
  <c r="D451"/>
  <c r="C451"/>
  <c r="G24"/>
  <c r="B296"/>
  <c r="B315"/>
  <c r="G26"/>
  <c r="B298"/>
  <c r="F46"/>
  <c r="F47"/>
  <c r="F26"/>
  <c r="B299"/>
  <c r="B309"/>
  <c r="B318"/>
  <c r="B316"/>
  <c r="D315"/>
  <c r="B182"/>
  <c r="B46"/>
  <c r="B47"/>
  <c r="D388"/>
  <c r="B467"/>
  <c r="C467"/>
  <c r="B466"/>
  <c r="C466"/>
  <c r="B465"/>
  <c r="C465"/>
  <c r="B464"/>
  <c r="C464"/>
  <c r="B463"/>
  <c r="C463"/>
  <c r="B462"/>
  <c r="C462"/>
  <c r="B461"/>
  <c r="C461"/>
  <c r="B460"/>
  <c r="C460"/>
  <c r="B459"/>
  <c r="C459"/>
  <c r="B458"/>
  <c r="C458"/>
  <c r="C372"/>
  <c r="D318"/>
  <c r="D309"/>
  <c r="B43"/>
  <c r="B44"/>
  <c r="B24"/>
  <c r="F214"/>
  <c r="C43"/>
  <c r="C44"/>
  <c r="C24"/>
  <c r="F213"/>
  <c r="B93"/>
  <c r="B26"/>
  <c r="D214"/>
  <c r="C46"/>
  <c r="C47"/>
  <c r="C26"/>
  <c r="D213"/>
  <c r="E46"/>
  <c r="E47"/>
  <c r="E26"/>
  <c r="G46"/>
  <c r="G47"/>
  <c r="F20"/>
  <c r="E20"/>
  <c r="D20"/>
  <c r="C20"/>
  <c r="B20"/>
  <c r="G43"/>
  <c r="G44"/>
  <c r="H20"/>
  <c r="I20"/>
  <c r="J20"/>
  <c r="C381"/>
  <c r="C380"/>
  <c r="C379"/>
  <c r="C378"/>
  <c r="C377"/>
  <c r="C376"/>
  <c r="C375"/>
  <c r="C374"/>
  <c r="C373"/>
  <c r="C240"/>
  <c r="C212"/>
  <c r="K20"/>
  <c r="L20"/>
  <c r="M20"/>
  <c r="N20"/>
  <c r="O20"/>
  <c r="P20"/>
  <c r="P36"/>
  <c r="O36"/>
  <c r="N36"/>
  <c r="M36"/>
  <c r="L36"/>
  <c r="K36"/>
  <c r="J36"/>
  <c r="I36"/>
  <c r="H36"/>
  <c r="G36"/>
  <c r="F36"/>
  <c r="E36"/>
  <c r="D36"/>
  <c r="C36"/>
  <c r="B36"/>
  <c r="B481"/>
  <c r="B388"/>
  <c r="B221"/>
  <c r="B208"/>
  <c r="B181"/>
  <c r="B195"/>
  <c r="B197"/>
  <c r="B179"/>
  <c r="B178"/>
  <c r="B177"/>
  <c r="B176"/>
  <c r="B175"/>
  <c r="D174"/>
  <c r="B174"/>
  <c r="B133"/>
  <c r="B131"/>
  <c r="B137"/>
  <c r="B152"/>
  <c r="B116"/>
  <c r="D116"/>
  <c r="B110"/>
  <c r="B95"/>
  <c r="B72"/>
  <c r="D72"/>
  <c r="B67"/>
  <c r="C262"/>
  <c r="C261"/>
  <c r="C260"/>
  <c r="C259"/>
  <c r="C258"/>
  <c r="C242"/>
  <c r="C214"/>
  <c r="C241"/>
  <c r="C213"/>
  <c r="D257"/>
  <c r="C419"/>
  <c r="C405"/>
  <c r="C427"/>
  <c r="D419"/>
  <c r="L419"/>
  <c r="K419"/>
  <c r="J419"/>
  <c r="I419"/>
  <c r="H419"/>
  <c r="G419"/>
  <c r="F419"/>
  <c r="E419"/>
  <c r="D405"/>
  <c r="D427"/>
  <c r="L405"/>
  <c r="K405"/>
  <c r="J405"/>
  <c r="I405"/>
  <c r="H405"/>
  <c r="F405"/>
  <c r="E405"/>
  <c r="G405"/>
  <c r="L427"/>
  <c r="K427"/>
  <c r="J427"/>
  <c r="I427"/>
  <c r="H427"/>
  <c r="G427"/>
  <c r="F427"/>
  <c r="E427"/>
  <c r="B356"/>
  <c r="B101"/>
  <c r="G488"/>
  <c r="H488"/>
  <c r="I488"/>
  <c r="G489"/>
  <c r="H489"/>
  <c r="G490"/>
  <c r="C490"/>
  <c r="C489"/>
  <c r="C488"/>
  <c r="C487"/>
  <c r="K486"/>
  <c r="J486"/>
  <c r="I486"/>
  <c r="H486"/>
  <c r="G486"/>
  <c r="H485"/>
  <c r="I485"/>
  <c r="J485"/>
  <c r="K485"/>
  <c r="L485"/>
  <c r="C484"/>
  <c r="I484"/>
  <c r="J484"/>
  <c r="K484"/>
  <c r="L484"/>
  <c r="M484"/>
  <c r="B31"/>
  <c r="B241"/>
  <c r="B242"/>
  <c r="B240"/>
  <c r="D246"/>
  <c r="B74"/>
  <c r="B246"/>
  <c r="D74"/>
  <c r="N483"/>
  <c r="M483"/>
  <c r="L483"/>
  <c r="K483"/>
  <c r="J483"/>
  <c r="C482"/>
  <c r="H483"/>
  <c r="G484"/>
  <c r="G487"/>
  <c r="H487"/>
  <c r="I487"/>
  <c r="J487"/>
  <c r="H484"/>
  <c r="I483"/>
  <c r="C486"/>
  <c r="C485"/>
  <c r="G483"/>
  <c r="C483"/>
  <c r="G485"/>
  <c r="B213"/>
  <c r="E213"/>
  <c r="B214"/>
  <c r="E214"/>
  <c r="B212"/>
  <c r="B217"/>
  <c r="B347"/>
  <c r="B355"/>
  <c r="B100"/>
  <c r="B354"/>
  <c r="B99"/>
  <c r="B97"/>
  <c r="B372"/>
  <c r="B103"/>
  <c r="C433"/>
  <c r="C437"/>
  <c r="D260"/>
  <c r="D261"/>
  <c r="D262"/>
  <c r="D258"/>
  <c r="E262"/>
  <c r="B262"/>
  <c r="B261"/>
  <c r="E261"/>
  <c r="B260"/>
  <c r="E260"/>
  <c r="B258"/>
  <c r="E258"/>
  <c r="B284"/>
  <c r="B268"/>
  <c r="D268"/>
  <c r="D308"/>
  <c r="B266"/>
  <c r="D266"/>
  <c r="B264"/>
  <c r="E259"/>
  <c r="B259"/>
  <c r="B279"/>
  <c r="D264"/>
  <c r="B280"/>
  <c r="D70"/>
  <c r="B70"/>
  <c r="B68"/>
  <c r="B65"/>
  <c r="B308"/>
  <c r="B322"/>
  <c r="B497"/>
  <c r="B113"/>
  <c r="E212"/>
  <c r="C217"/>
  <c r="C355"/>
  <c r="C498"/>
  <c r="C363"/>
  <c r="C506"/>
  <c r="C362"/>
  <c r="C505"/>
  <c r="C361"/>
  <c r="C504"/>
  <c r="C360"/>
  <c r="C503"/>
  <c r="D259"/>
  <c r="C359"/>
  <c r="C502"/>
  <c r="C358"/>
  <c r="C501"/>
  <c r="C356"/>
  <c r="C499"/>
  <c r="C357"/>
  <c r="C500"/>
  <c r="C354"/>
  <c r="C497"/>
  <c r="C509"/>
  <c r="B141"/>
  <c r="B151"/>
  <c r="B153"/>
  <c r="D437"/>
  <c r="D433"/>
  <c r="B373"/>
  <c r="B498"/>
  <c r="B142"/>
  <c r="L437"/>
  <c r="K437"/>
  <c r="J437"/>
  <c r="I437"/>
  <c r="L433"/>
  <c r="K433"/>
  <c r="J433"/>
  <c r="I433"/>
  <c r="F437"/>
  <c r="F433"/>
  <c r="H437"/>
  <c r="H433"/>
  <c r="G437"/>
  <c r="G433"/>
  <c r="E437"/>
  <c r="E433"/>
  <c r="B377"/>
  <c r="B359"/>
  <c r="B502"/>
  <c r="B146"/>
  <c r="B378"/>
  <c r="B360"/>
  <c r="B503"/>
  <c r="B147"/>
  <c r="B379"/>
  <c r="B361"/>
  <c r="B504"/>
  <c r="B148"/>
  <c r="B380"/>
  <c r="B362"/>
  <c r="B505"/>
  <c r="B149"/>
  <c r="B381"/>
  <c r="B363"/>
  <c r="B506"/>
  <c r="B150"/>
  <c r="B375"/>
  <c r="B357"/>
  <c r="B500"/>
  <c r="B144"/>
  <c r="B376"/>
  <c r="B358"/>
  <c r="B501"/>
  <c r="B145"/>
  <c r="B374"/>
  <c r="B499"/>
  <c r="B143"/>
  <c r="B509"/>
  <c r="D430"/>
  <c r="L430"/>
  <c r="K430"/>
  <c r="J430"/>
  <c r="I430"/>
  <c r="H430"/>
  <c r="F430"/>
  <c r="E430"/>
  <c r="G430"/>
  <c r="D423"/>
  <c r="L423"/>
  <c r="K423"/>
  <c r="J423"/>
  <c r="I423"/>
  <c r="H423"/>
  <c r="G423"/>
  <c r="F423"/>
  <c r="E423"/>
  <c r="C430"/>
  <c r="C423"/>
</calcChain>
</file>

<file path=xl/comments1.xml><?xml version="1.0" encoding="utf-8"?>
<comments xmlns="http://schemas.openxmlformats.org/spreadsheetml/2006/main">
  <authors>
    <author>Sue Hall</author>
  </authors>
  <commentList>
    <comment ref="D13" authorId="0">
      <text>
        <r>
          <rPr>
            <b/>
            <sz val="9"/>
            <color indexed="81"/>
            <rFont val="Verdana"/>
            <family val="2"/>
          </rPr>
          <t xml:space="preserve">Insert the increase in purchased kwh consumption due to adjustment techs: can be estimated.  Ditto for purchased steam, heat or cooling below </t>
        </r>
      </text>
    </comment>
    <comment ref="D26" authorId="0">
      <text>
        <r>
          <rPr>
            <b/>
            <sz val="9"/>
            <color indexed="81"/>
            <rFont val="Verdana"/>
            <family val="2"/>
          </rPr>
          <t>Insert the comparable figures (kwh, steam, heat, cooling etc) used campus wide for same period.  Est'd GHG arising is based on a pro rata share in line 66-72 below.</t>
        </r>
      </text>
    </comment>
    <comment ref="D39" authorId="0">
      <text>
        <r>
          <rPr>
            <b/>
            <sz val="9"/>
            <color indexed="81"/>
            <rFont val="Verdana"/>
            <family val="2"/>
          </rPr>
          <t>Sue Hall:</t>
        </r>
        <r>
          <rPr>
            <sz val="9"/>
            <color indexed="81"/>
            <rFont val="Verdana"/>
          </rPr>
          <t xml:space="preserve">
Sourced from summary sheet</t>
        </r>
      </text>
    </comment>
    <comment ref="D41" authorId="0">
      <text>
        <r>
          <rPr>
            <b/>
            <sz val="9"/>
            <color indexed="81"/>
            <rFont val="Verdana"/>
            <family val="2"/>
          </rPr>
          <t>Will need to be input from other sources for scope 2 steam, heat, cooling GHG emissions, consistent with CACP calculator and/or ACUPCC/STARs reporting</t>
        </r>
      </text>
    </comment>
    <comment ref="C53" authorId="0">
      <text>
        <r>
          <rPr>
            <b/>
            <sz val="9"/>
            <color indexed="81"/>
            <rFont val="Verdana"/>
            <family val="2"/>
          </rPr>
          <t>Must have data in cells 13 and 26 in order to compute correctly.  Confirm accuracy during verification reviews.</t>
        </r>
      </text>
    </comment>
  </commentList>
</comments>
</file>

<file path=xl/sharedStrings.xml><?xml version="1.0" encoding="utf-8"?>
<sst xmlns="http://schemas.openxmlformats.org/spreadsheetml/2006/main" count="2038" uniqueCount="1087">
  <si>
    <t>Vs 1.6 Oct 2015 - FOR STATIONARY 1 BASED REDUCTIONS INCLUDING WEATHER VARIANCE IF APPLICABLE.  SQ FT VARIANCE ARISING DURING THE BASELINE PERIOD DO APPLY in this template version</t>
    <phoneticPr fontId="51" type="noConversion"/>
  </si>
  <si>
    <t>If yes, sq ft variance procedures will need to be applied using this sheet "WITH SQ FT VARIANCES"</t>
    <phoneticPr fontId="51" type="noConversion"/>
  </si>
  <si>
    <t>Yes</t>
    <phoneticPr fontId="51" type="noConversion"/>
  </si>
  <si>
    <t>Copy the year date which corresponds to this % decline in stationary 1s from the summary chart above</t>
    <phoneticPr fontId="51" type="noConversion"/>
  </si>
  <si>
    <t xml:space="preserve"> ==&gt; and then complete PE ADJ SIMPLE for steam/heat/cooling estimates …===&gt; SEE NOTES</t>
    <phoneticPr fontId="51" type="noConversion"/>
  </si>
  <si>
    <t>Test A: is project eligible for scope 2 electricity credits (i.e. passes PBEc as well PBSc)?</t>
    <phoneticPr fontId="51" type="noConversion"/>
  </si>
  <si>
    <t>Test B: is the total increase in ∆E p=y  less than 5% stat 1 reductions?</t>
    <phoneticPr fontId="51" type="noConversion"/>
  </si>
  <si>
    <t>FIGURES ARE ONLY ACCURATE IF DATA FOR ALL PROJECT YEARS HAVE BEEN ENTERED:  CAUTION!!</t>
    <phoneticPr fontId="51" type="noConversion"/>
  </si>
  <si>
    <t>NOTE: K-12 schools are not eligible under the campus-wide module; only the LEED module … so this needs the answer NO putting a "1" in the no box</t>
    <phoneticPr fontId="51" type="noConversion"/>
  </si>
  <si>
    <t>This is avoided when the maximum baseline value is selected which is what the algorithm in cell B217 applies.  The selected baseline should nonetheless be the one which best meets VMD0038 requirements.</t>
    <phoneticPr fontId="51" type="noConversion"/>
  </si>
  <si>
    <t>If a project wishes to select a baseline other than the maximum, this excel template should not be used and results should be calculated separately.  The maximum value baseline is coded into the stat 1 CALCS-IGNORE sheet.  Entering an alternative baseline in B217 does not overwrite this algorithm.</t>
    <phoneticPr fontId="51" type="noConversion"/>
  </si>
  <si>
    <t xml:space="preserve">If these equations 1 and 2 (with results in B246) are not satisfied, the remaining additionality tests must be conducted continuing to use this sq ft variance procedures, per VMD0038 Module section 7.  </t>
    <phoneticPr fontId="51" type="noConversion"/>
  </si>
  <si>
    <t>Assuming the maximum value of percentage declines in stationary 1 reductions 's is preferred</t>
    <phoneticPr fontId="51" type="noConversion"/>
  </si>
  <si>
    <t>Assumed baseline for kwh consumption from tech that previously supplied this function (e.g. chillers used before geothermal installed) averaged over SAME baseline period as the project uses for baseline purposes (eg.. 2007-11)</t>
    <phoneticPr fontId="51" type="noConversion"/>
  </si>
  <si>
    <t>Net increase in scope 2 purch'd electricity due to adj techs (kwh)</t>
    <phoneticPr fontId="51" type="noConversion"/>
  </si>
  <si>
    <t>Baseline calculation</t>
    <phoneticPr fontId="51" type="noConversion"/>
  </si>
  <si>
    <t>For kwh consumption from tech that previously supplied this adjustment technology's function (e.g. chillers used before geothermal installed) averaged over SAME baseline period as the project uses for baseline purposes (eg. 2007-11)</t>
    <phoneticPr fontId="51" type="noConversion"/>
  </si>
  <si>
    <t>Baseline Year</t>
    <phoneticPr fontId="51" type="noConversion"/>
  </si>
  <si>
    <t>Baseline: prior substituted technology's campus wide scope 2 electricity consumption</t>
    <phoneticPr fontId="51" type="noConversion"/>
  </si>
  <si>
    <t>during applicable project baseline years ONLY</t>
    <phoneticPr fontId="51" type="noConversion"/>
  </si>
  <si>
    <t>Baseline average</t>
    <phoneticPr fontId="51" type="noConversion"/>
  </si>
  <si>
    <t>By submitting this report and accompanying materials, does the above named University/College  intend to affirm its agreement with the above statement?                        Yes      No</t>
    <phoneticPr fontId="51" type="noConversion"/>
  </si>
  <si>
    <t xml:space="preserve">Campus name/location:                                         </t>
    <phoneticPr fontId="51" type="noConversion"/>
  </si>
  <si>
    <t>No</t>
    <phoneticPr fontId="51" type="noConversion"/>
  </si>
  <si>
    <t xml:space="preserve">This Monitoring Report (MR) has been prepared and submitted by this University/College (“Applicant”) using data prepared and compiled by Applicant, reflecting its best judgment.  It includes the campus excel template sheet, supplied separately to verifiers, which contains all of the information and calculations Applicant believes are needed to support validators/verifiers in performing their evaluation of the campus’ project candidacyfor certification.  It is the Applicant’s judgment that this MR and the campus excel template accurately set forth all relevant data and parameters, on a reproducible basis, necessary to establish the project’s performance in these regards, indexing clearly to the numbered equations applicable in VMD0038 </t>
    <phoneticPr fontId="51" type="noConversion"/>
  </si>
  <si>
    <t>Electricity used by prior technology (which the adj technology made redundant, eg. The chillers replacing the geothermal) IF they are still used to some degree on campus so that the adj technology is not yet fully operational</t>
    <phoneticPr fontId="51" type="noConversion"/>
  </si>
  <si>
    <t>To support Test C results in line 102 above</t>
    <phoneticPr fontId="51" type="noConversion"/>
  </si>
  <si>
    <t>Project year 1</t>
    <phoneticPr fontId="51" type="noConversion"/>
  </si>
  <si>
    <t>DERIVATION OF THE NET INCREASE IN ELECTRICITY CONSUMPTION DUE TO the ADJUSTMENT ACTIVITY/TECHNOLOGY</t>
    <phoneticPr fontId="51" type="noConversion"/>
  </si>
  <si>
    <t>EXAMPLE ONLY: EACH INCREMENTAL KWH CALCULATION NEEDS TO BE TAILORED TO FIT THE CAMPUS CONTEXT INDIVIDUALLY AND THE ADJUSTMENT TECHNOLOGIES APPLICABLE</t>
    <phoneticPr fontId="51" type="noConversion"/>
  </si>
  <si>
    <t>Incremental kwh and/or heat/cooling/steam consumed by adjustment technologies needs to be metered or can be estimated (per VMD0038).  These estimates are tailored to the specific technologies involved.</t>
    <phoneticPr fontId="51" type="noConversion"/>
  </si>
  <si>
    <t>Subset of ∆Ey for increase in ONLY heating, cooling steam emissions</t>
    <phoneticPr fontId="51" type="noConversion"/>
  </si>
  <si>
    <t xml:space="preserve">∆Ey, total net increase in electricity, heating, cooling steam GHG emissions </t>
    <phoneticPr fontId="51" type="noConversion"/>
  </si>
  <si>
    <t>For TEST B C F</t>
    <phoneticPr fontId="51" type="noConversion"/>
  </si>
  <si>
    <r>
      <t xml:space="preserve">Pink cells automatically calculate ∆E </t>
    </r>
    <r>
      <rPr>
        <b/>
        <vertAlign val="subscript"/>
        <sz val="11"/>
        <rFont val="Verdana"/>
        <family val="2"/>
      </rPr>
      <t>p=y (and subset for test A)</t>
    </r>
    <r>
      <rPr>
        <b/>
        <sz val="11"/>
        <rFont val="Verdana"/>
      </rPr>
      <t xml:space="preserve">  which are then used for tests A or B/C/F on line 79 or 81 respectively and copied to the summary sheet line 405/407 </t>
    </r>
    <phoneticPr fontId="51" type="noConversion"/>
  </si>
  <si>
    <t>The averaging algorithm in C160 above automatically uses the baseline period selected from Summary sheet. This average will therefore not be accurate if more years of substitute tech baseline data have been entered in row 158 above than would be applicable to the project's baseline period (e.g. if your baseline period is 3 years but 5 years of data are entered on line 158)</t>
    <phoneticPr fontId="51" type="noConversion"/>
  </si>
  <si>
    <t xml:space="preserve">CHECK that the baseline algorithm matches the baseline period selected for the project (taken from Summary sheet B221): data in line 158 above should include substitute technology baseline data for ONLY these applicable project baseline years.  </t>
    <phoneticPr fontId="51" type="noConversion"/>
  </si>
  <si>
    <t xml:space="preserve"> ∆Ey is the NET increase in estimated scope 2 energy-based GHG emissions (for electricity, heat, steam, cooling) due to stationary 1 adjustment technologies</t>
    <phoneticPr fontId="51" type="noConversion"/>
  </si>
  <si>
    <t>It is based on the net increase in estimated scope 2 energy usage for electricity, heat, stream cooling due to the implementation of stationary 1 adjustment techs</t>
    <phoneticPr fontId="51" type="noConversion"/>
  </si>
  <si>
    <t>For one example for how to derive incremental kwh, see box below beginning line 138</t>
    <phoneticPr fontId="51" type="noConversion"/>
  </si>
  <si>
    <t>N/A</t>
    <phoneticPr fontId="51" type="noConversion"/>
  </si>
  <si>
    <t xml:space="preserve">However, if the value of SF∆y  is then also less than 1.00 for the subsequent year y+1,  enter, per column D, the values for SF∆y+n  (NOT THE VALUE FOUND IN THE SF∆y COLUMN C) corresponding to the year y+1 row which are found in columns G though N: these are then the resulting values entered for "RESULTING SF∆y" (column B) in year y+1 and all future years  </t>
    <phoneticPr fontId="51" type="noConversion"/>
  </si>
  <si>
    <t>Further adjustments are required per the methodology if the square footage then declines again for a second set of years -- which this sheet does not accommodate.  Adjust values again by hand following equations in the methodology.</t>
    <phoneticPr fontId="51" type="noConversion"/>
  </si>
  <si>
    <t>If the adjustment technology (e.g. geothermal) substitutes for earlier technologies (e.g. chillers), one approach is to baseline the kwh consumption from the substituted technology (chillers) during the same baseline period as the project has selected and establish the net increase in kwh consumption (comparing adjustment tech consumption (and any continuing short term substitute consumption) to substitute's historical baseline consumption).  This is the approach outlined below.  Projects however need to tailor their approach to their technologies and context carefully, consistent with VMD0038 requirements.</t>
    <phoneticPr fontId="51" type="noConversion"/>
  </si>
  <si>
    <t>NET INCREASES IN ENERGY USAGE DUE TO ADJ TECHS</t>
    <phoneticPr fontId="51" type="noConversion"/>
  </si>
  <si>
    <t>Electricity consumed by adjustment technology (e.g. geothermal pumps) each year</t>
    <phoneticPr fontId="51" type="noConversion"/>
  </si>
  <si>
    <t>kwh</t>
    <phoneticPr fontId="51" type="noConversion"/>
  </si>
  <si>
    <t xml:space="preserve">See methodology for explanation of which EE activities/technologies require PE adjustments: these "adjustment technologies" include EE technologies/activities which, although they reduce stationary 1 emissions, increase the consumption of scope 2 electricity or heat/steam/cooling emissions.  </t>
    <phoneticPr fontId="51" type="noConversion"/>
  </si>
  <si>
    <t>Answers for these cells were entered in summary section above</t>
    <phoneticPr fontId="51" type="noConversion"/>
  </si>
  <si>
    <t>NOTES:</t>
    <phoneticPr fontId="51" type="noConversion"/>
  </si>
  <si>
    <r>
      <t>Enter the Resulting SF∆y</t>
    </r>
    <r>
      <rPr>
        <sz val="11"/>
        <rFont val="Verdana"/>
      </rPr>
      <t xml:space="preserve"> = 1.00 unless the value of SF∆y in column C is less than 1.00 for project year y where upon enter this lower value in column B; </t>
    </r>
    <phoneticPr fontId="51" type="noConversion"/>
  </si>
  <si>
    <t>Enter 1 if Test 4a-E or 4b-E were assessed and passed for scope 2 electricity reductions.  To evaluate whether the heat, steam and cooling emissions are also de minimis, complete the PE ADJ SIMPLE sheet.  The results for Test A in line 419 take into account BOTH the confirmation that Test 4a-E/4b-E was passed (confirmed via entering 1 in B418) and the heat/steam/cooling emissions (evaluated as de minimis in line 90 of PE ADJS SIMPLE sheet).</t>
    <phoneticPr fontId="51" type="noConversion"/>
  </si>
  <si>
    <t>PERFORMANCE TEST RESULTS: subtest results and result locations</t>
    <phoneticPr fontId="51" type="noConversion"/>
  </si>
  <si>
    <t>Subtest for de minimis heat/steam/cooling:</t>
    <phoneticPr fontId="51" type="noConversion"/>
  </si>
  <si>
    <t>Is heating cooling steam less than 5% of Stat 1 emissions?</t>
    <phoneticPr fontId="51" type="noConversion"/>
  </si>
  <si>
    <t>Is electricity heating cooling steam less than 5% of Stat 1 reductions?</t>
    <phoneticPr fontId="51" type="noConversion"/>
  </si>
  <si>
    <t>PAT calculations are found on summary page in data entered in line 437 and 411</t>
    <phoneticPr fontId="51" type="noConversion"/>
  </si>
  <si>
    <t>Note that the results in these cells should be indicated to two decimal places.  Do not assume if results have no decimal places that square footage has not changed: rounding to "1" for a 0.97 result can arise if the cells have been changed to give results to zero decimal places!</t>
    <phoneticPr fontId="51" type="noConversion"/>
  </si>
  <si>
    <t>ESTIMATED TOTAL STATIONARY 1 SUM PROJECT ERy OVER 10 YEARS</t>
    <phoneticPr fontId="51" type="noConversion"/>
  </si>
  <si>
    <t>RESULTS for ∆Ey (and its subset factor) required to estimate PE∆y in tests A, B, C, F</t>
    <phoneticPr fontId="51" type="noConversion"/>
  </si>
  <si>
    <t>Values can be entered on each line, provided they are eligible: the line algorithm in line 451 will select the appropriate value: this should be confirmed by projects and verifiers relative to VMD0038 requirements</t>
    <phoneticPr fontId="51" type="noConversion"/>
  </si>
  <si>
    <r>
      <t xml:space="preserve">IF technologies DO include CHP/goethermal, enter selected result from Test F or C </t>
    </r>
    <r>
      <rPr>
        <b/>
        <sz val="10"/>
        <rFont val="Verdana"/>
      </rPr>
      <t>only</t>
    </r>
    <r>
      <rPr>
        <sz val="10"/>
        <rFont val="Verdana"/>
      </rPr>
      <t xml:space="preserve"> for each project year y</t>
    </r>
    <phoneticPr fontId="51" type="noConversion"/>
  </si>
  <si>
    <t>Test F is the default test such that if no other applicable test is passed, the PE adjustment calculations are given here by this line</t>
    <phoneticPr fontId="51" type="noConversion"/>
  </si>
  <si>
    <t>IF CHP/geothermal is NOT an adjustment technology, alternatively consider Test D:</t>
    <phoneticPr fontId="51" type="noConversion"/>
  </si>
  <si>
    <t>Test D: applies PE∆y to be 10% of the value Ey:R in project year y:</t>
    <phoneticPr fontId="51" type="noConversion"/>
  </si>
  <si>
    <t>IF CHP/geothermal is NOT an adjustment technology, alternatively consider Test E:</t>
    <phoneticPr fontId="51" type="noConversion"/>
  </si>
  <si>
    <t>Test E: PE∆y values comprise an adjusted set of Test D values:</t>
    <phoneticPr fontId="51" type="noConversion"/>
  </si>
  <si>
    <t>Note: test E requires that the values for Atp=y,I be entered in line 410 above.  See notes and VMD0038 for definitions of this variable.</t>
    <phoneticPr fontId="51" type="noConversion"/>
  </si>
  <si>
    <t>Scanning the PE∆y  results from the above pathways, enter ONE eligible result on the appropriate line ONCE for each project year y</t>
    <phoneticPr fontId="51" type="noConversion"/>
  </si>
  <si>
    <t>If not zero, consider Test B:</t>
    <phoneticPr fontId="51" type="noConversion"/>
  </si>
  <si>
    <t>Note: Test B needs PE Adj data entered above in line 405 to conduct test, which is derived from campus data inputs on PE ADJ SIMPLE sheet</t>
    <phoneticPr fontId="51" type="noConversion"/>
  </si>
  <si>
    <t>If the square footage during the project period grows by more than 5% between any two years, this increased campus area may be excluded from the project boundary: consult methodology for guidance.  No automatic exclusions are provided in this sheet.</t>
    <phoneticPr fontId="51" type="noConversion"/>
  </si>
  <si>
    <t xml:space="preserve"> If your EE technologies do NOT include CHP or geothermal, enter no with a 1 in the no box.</t>
    <phoneticPr fontId="51" type="noConversion"/>
  </si>
  <si>
    <t>NOTE: there is automatic coding in D392; it is required that you enter answers to this question in the green cells in line 391: for "CHP or geothermal = adjustment tech", enter 1 as yes in the yes box.</t>
    <phoneticPr fontId="51" type="noConversion"/>
  </si>
  <si>
    <t>automatic algorithm calculation in D392: no not touch</t>
    <phoneticPr fontId="51" type="noConversion"/>
  </si>
  <si>
    <t>This ATp=yi figure will typically be a subset of the total campus wide stationary 1 emissions reported.  See VMD0038 for more details</t>
    <phoneticPr fontId="51" type="noConversion"/>
  </si>
  <si>
    <t>Project YEAR 1</t>
    <phoneticPr fontId="51" type="noConversion"/>
  </si>
  <si>
    <t>Project year 2</t>
    <phoneticPr fontId="51" type="noConversion"/>
  </si>
  <si>
    <t>Project year 3</t>
    <phoneticPr fontId="51" type="noConversion"/>
  </si>
  <si>
    <t>Project year 4</t>
    <phoneticPr fontId="51" type="noConversion"/>
  </si>
  <si>
    <t>Project year 5</t>
    <phoneticPr fontId="51" type="noConversion"/>
  </si>
  <si>
    <t>Project year 6</t>
    <phoneticPr fontId="51" type="noConversion"/>
  </si>
  <si>
    <t>Projectyear 7</t>
    <phoneticPr fontId="51" type="noConversion"/>
  </si>
  <si>
    <t>Project year 8</t>
    <phoneticPr fontId="51" type="noConversion"/>
  </si>
  <si>
    <t>Project year 9</t>
    <phoneticPr fontId="51" type="noConversion"/>
  </si>
  <si>
    <t>Project year 10</t>
    <phoneticPr fontId="51" type="noConversion"/>
  </si>
  <si>
    <t>Enter 1 if yes, ie passes PBEc as well as PBSc test</t>
    <phoneticPr fontId="51" type="noConversion"/>
  </si>
  <si>
    <t>B: Additionality-Related Tests for Project years 2 - 10</t>
    <phoneticPr fontId="51" type="noConversion"/>
  </si>
  <si>
    <t>Credits can be issued, however, in subsequent years if the threshold condition is  met then</t>
    <phoneticPr fontId="51" type="noConversion"/>
  </si>
  <si>
    <t>IF THE RESPONSE TO THIS QUESTION IN THE SUMMARY SECTION IS "NO" THEN SKIP THE PE∆y CALCULATIONS IN LINES BELOW AND RESUME AT PE∆y+LEy TOTALS on LINE 458</t>
    <phoneticPr fontId="51" type="noConversion"/>
  </si>
  <si>
    <t>SEE NOTES ===&gt;</t>
    <phoneticPr fontId="51" type="noConversion"/>
  </si>
  <si>
    <t>IF further project emission adjustment calculations are required:</t>
    <phoneticPr fontId="51" type="noConversion"/>
  </si>
  <si>
    <t>PE∆y must be evaluated across several potential pathways, selecting from options a) through f) for each project year y</t>
    <phoneticPr fontId="51" type="noConversion"/>
  </si>
  <si>
    <t>PE∆y  values are assessed based on further emission inputs, required in the green lines below and/or in the PE AJDS SIMPLE sheet</t>
    <phoneticPr fontId="51" type="noConversion"/>
  </si>
  <si>
    <t>If this Test 4a-E or 4b-E has not yet been conducted, complete the scope 2 electricity excel template, which applies the applicable PBEc test assessment (even if PBE credits are not sought): the PE Adjustment assessment test A is then made based upon whether that PBEc test is passed or not-- and the results are entered into cell B418 (entering a 1 if the test is passed).  Again for the heat/steam/cooling emissions the PE ADJ SIMPLE sheet will need to be completed.</t>
    <phoneticPr fontId="51" type="noConversion"/>
  </si>
  <si>
    <t>If the PBE test is failed, complete the other PE Adjustment assessments below in Tests B-F</t>
    <phoneticPr fontId="51" type="noConversion"/>
  </si>
  <si>
    <t>Lower values are typically preferable; credible logic to underpin per methodology</t>
    <phoneticPr fontId="51" type="noConversion"/>
  </si>
  <si>
    <t>NOTE: this excel template only applies the simple weather based tests.  There is a regression analysis for weather based testing also allowed under VMD0038 which is more sophisticated.</t>
    <phoneticPr fontId="51" type="noConversion"/>
  </si>
  <si>
    <t>The regression approach would ideally also be considered for any weather based analysis; it is not however provided in this excel template.  See VMD0038</t>
    <phoneticPr fontId="51" type="noConversion"/>
  </si>
  <si>
    <t>HDD and CDD data is often already supplied by campuses in the CACP calculator.  See VMD0038 for guidance</t>
    <phoneticPr fontId="51" type="noConversion"/>
  </si>
  <si>
    <t>Data populates once HDD/CDD have been entered in green boxes above</t>
    <phoneticPr fontId="51" type="noConversion"/>
  </si>
  <si>
    <t>NOTE: If weather adjusted tests are required (that is the answer to question in cell B268 was YES), FURTHER additionality tests, (that is Tests 3b and 4b-S/E) will have to be completed, and answers provided, using weather adjusted factors, per equations below.  Calculations for these factors are found BELOW in PURPLE SECTIONS that then need to be completed begining line 278.</t>
    <phoneticPr fontId="51" type="noConversion"/>
  </si>
  <si>
    <t>Test 1</t>
    <phoneticPr fontId="51" type="noConversion"/>
  </si>
  <si>
    <t>A: FOR PROJECT YEAR 1:</t>
    <phoneticPr fontId="51" type="noConversion"/>
  </si>
  <si>
    <t>As of June 2015, VCS had indicated in personal communication that such letters are not needed for stationary 1/scope 2 reductions that are not impacted by such carbon caps or regulations. See note in PDD.</t>
    <phoneticPr fontId="51" type="noConversion"/>
  </si>
  <si>
    <t>If not zero, consider Test C:</t>
    <phoneticPr fontId="51" type="noConversion"/>
  </si>
  <si>
    <t>Test C: is cumulative sum of ∆E p=y emissions less than change in scope 2 ems (for electricity, heat, steam, cooling) between project year 1 and first baseline year?</t>
    <phoneticPr fontId="51" type="noConversion"/>
  </si>
  <si>
    <t>If not zero, consider Test F:</t>
    <phoneticPr fontId="51" type="noConversion"/>
  </si>
  <si>
    <r>
      <t>Per VMD0038, AT</t>
    </r>
    <r>
      <rPr>
        <vertAlign val="subscript"/>
        <sz val="10"/>
        <rFont val="Verdana"/>
      </rPr>
      <t xml:space="preserve"> p=y,i </t>
    </r>
    <r>
      <rPr>
        <sz val="10"/>
        <rFont val="Verdana"/>
      </rPr>
      <t xml:space="preserve">is the stationary 1 fossil fuel based GHG emissions due to PE Adjustment Technologies </t>
    </r>
    <r>
      <rPr>
        <i/>
        <u/>
        <sz val="10"/>
        <rFont val="Verdana"/>
      </rPr>
      <t>only</t>
    </r>
    <r>
      <rPr>
        <sz val="10"/>
        <rFont val="Verdana"/>
      </rPr>
      <t xml:space="preserve"> from each fuel type i in project year y; consistent with earlier statements for F</t>
    </r>
    <r>
      <rPr>
        <vertAlign val="subscript"/>
        <sz val="10"/>
        <rFont val="Verdana"/>
      </rPr>
      <t xml:space="preserve">p=y,i </t>
    </r>
    <r>
      <rPr>
        <sz val="10"/>
        <rFont val="Verdana"/>
      </rPr>
      <t xml:space="preserve"> in Pey.  This is not estimated on the SIMPLE sheet but must be estimated separately and figures shared with validators</t>
    </r>
    <phoneticPr fontId="51" type="noConversion"/>
  </si>
  <si>
    <t xml:space="preserve">Thus: </t>
    <phoneticPr fontId="51" type="noConversion"/>
  </si>
  <si>
    <r>
      <t xml:space="preserve">AT </t>
    </r>
    <r>
      <rPr>
        <vertAlign val="subscript"/>
        <sz val="11"/>
        <rFont val="Verdana"/>
      </rPr>
      <t>p=y,i</t>
    </r>
    <r>
      <rPr>
        <sz val="11"/>
        <rFont val="Verdana"/>
      </rPr>
      <t xml:space="preserve">  is the stationary 1 GHG emissions in project year y from sources i which are due only to the adjustment technologies.  </t>
    </r>
    <phoneticPr fontId="51" type="noConversion"/>
  </si>
  <si>
    <t xml:space="preserve">See methodology for explanation of which EE activities/technologies require PE adjustments: these "adjustment technologies" include EE technologies/activities which, although they reduce stationary 1 emissions, increase the consumption of scope 2 electricity or heat/steam/cooling emissions.  In such circumstances PE adjustments are calculated below in section 3.3 </t>
    <phoneticPr fontId="51" type="noConversion"/>
  </si>
  <si>
    <r>
      <t>Year 2, ER</t>
    </r>
    <r>
      <rPr>
        <vertAlign val="subscript"/>
        <sz val="10"/>
        <rFont val="Verdana"/>
      </rPr>
      <t>2</t>
    </r>
    <phoneticPr fontId="51" type="noConversion"/>
  </si>
  <si>
    <r>
      <t>Year 3 ER</t>
    </r>
    <r>
      <rPr>
        <vertAlign val="subscript"/>
        <sz val="10"/>
        <rFont val="Verdana"/>
      </rPr>
      <t>3</t>
    </r>
    <phoneticPr fontId="51" type="noConversion"/>
  </si>
  <si>
    <t>Double counting questions can arise e.g. for scope 2 electricity reductions where ownership relative to utilities can be a question; only applies to stationary 1 reductions if cap or other regulatory provision requires utility ownership in the region of these reductions (which is very rare).  In these cases (e.g. for scope 2 reductions under a cap) a letter of evidence regarding campus ownership of carbon reductions may need to be included in PDD or other steps taken to confirm ownership.</t>
    <phoneticPr fontId="51" type="noConversion"/>
  </si>
  <si>
    <t>ESTIMATED: year 2-10 figures are based on prior year GHG's as estimates; when actuals are available, insert actual GHG emissions for each year into the cells in lines 38 and 40, overwriting the estimate algorithm</t>
    <phoneticPr fontId="51" type="noConversion"/>
  </si>
  <si>
    <t>BOX</t>
    <phoneticPr fontId="51" type="noConversion"/>
  </si>
  <si>
    <t>Scope 2 electricity based reductions</t>
    <phoneticPr fontId="51" type="noConversion"/>
  </si>
  <si>
    <t>NOTES:</t>
    <phoneticPr fontId="51" type="noConversion"/>
  </si>
  <si>
    <t>Careful consultation of VMD0038 is needed to understand the requirements of the PE Adjustment tests under each option beyond indications provided in this excel sheet</t>
    <phoneticPr fontId="51" type="noConversion"/>
  </si>
  <si>
    <r>
      <t xml:space="preserve">AT </t>
    </r>
    <r>
      <rPr>
        <vertAlign val="subscript"/>
        <sz val="11"/>
        <rFont val="Verdana"/>
      </rPr>
      <t>p=y,i</t>
    </r>
    <r>
      <rPr>
        <sz val="11"/>
        <rFont val="Verdana"/>
      </rPr>
      <t xml:space="preserve">  TEST E REQUIRES DATA ENTRY IN THESE CELLS C-L410 FROM CAMPUS ESTIMATES</t>
    </r>
    <phoneticPr fontId="51" type="noConversion"/>
  </si>
  <si>
    <t>NOTE CAREFULLY, that the purple section only applies simple weather based tests: regression analysese are permitted under VDM0038 which are NOT included in this template.  If weather based tests aren't needed (ie answer to question line 268 was no), the purple section can be skipped.</t>
    <phoneticPr fontId="51" type="noConversion"/>
  </si>
  <si>
    <t>COMPLETE THIS SECTION ONLY IF WEATHER ADJUSTED ADDITIONALITY TESTING IS REQUIRED</t>
    <phoneticPr fontId="51" type="noConversion"/>
  </si>
  <si>
    <t>If sq ft variances in Test 2 required sq ft adjusted carbon calculations, have these been conducted?</t>
    <phoneticPr fontId="51" type="noConversion"/>
  </si>
  <si>
    <t>BOX</t>
    <phoneticPr fontId="51" type="noConversion"/>
  </si>
  <si>
    <t>BOX</t>
    <phoneticPr fontId="51" type="noConversion"/>
  </si>
  <si>
    <t>NOTE RE ENTER 1:</t>
    <phoneticPr fontId="51" type="noConversion"/>
  </si>
  <si>
    <t>TEST C</t>
    <phoneticPr fontId="51" type="noConversion"/>
  </si>
  <si>
    <t>If equal zero PE Delta is zero; otherwise fails and FALSE enters</t>
    <phoneticPr fontId="51" type="noConversion"/>
  </si>
  <si>
    <t>TEST C: INPUTS REQUIRE BASELINE DATA FOR HEATING COOLING STEAM:</t>
    <phoneticPr fontId="51" type="noConversion"/>
  </si>
  <si>
    <t>Prior Baseline Year</t>
    <phoneticPr fontId="51" type="noConversion"/>
  </si>
  <si>
    <t>Prior Baseline year</t>
    <phoneticPr fontId="51" type="noConversion"/>
  </si>
  <si>
    <t>Project year 0</t>
    <phoneticPr fontId="51" type="noConversion"/>
  </si>
  <si>
    <t>Total electricity, heating, cooling steam GHG emissions</t>
    <phoneticPr fontId="51" type="noConversion"/>
  </si>
  <si>
    <t>For TEST C</t>
    <phoneticPr fontId="51" type="noConversion"/>
  </si>
  <si>
    <t>Potential E b=1  - E p=1 over 3, 4, 5 year baseline periods</t>
    <phoneticPr fontId="51" type="noConversion"/>
  </si>
  <si>
    <t>Baseline period corresponding</t>
    <phoneticPr fontId="51" type="noConversion"/>
  </si>
  <si>
    <t>Baseline period selected, B</t>
    <phoneticPr fontId="51" type="noConversion"/>
  </si>
  <si>
    <t>Sum sheet</t>
    <phoneticPr fontId="51" type="noConversion"/>
  </si>
  <si>
    <t>Resulting E b=1  - E p=1 for selected baseline period</t>
    <phoneticPr fontId="51" type="noConversion"/>
  </si>
  <si>
    <t>Calculated</t>
    <phoneticPr fontId="51" type="noConversion"/>
  </si>
  <si>
    <t>Cumulative ∆E p=y  for Test C each year</t>
    <phoneticPr fontId="51" type="noConversion"/>
  </si>
  <si>
    <t>GHG EMS for STAT 1 campus wide</t>
    <phoneticPr fontId="51" type="noConversion"/>
  </si>
  <si>
    <t>No changes needed to summary sheet coding: the  ∆E p=y as calculated on simple sheet line 81 is already copied to the summary sheet and is the basis for the test</t>
    <phoneticPr fontId="51" type="noConversion"/>
  </si>
  <si>
    <t>TEST F</t>
    <phoneticPr fontId="51" type="noConversion"/>
  </si>
  <si>
    <t>NOTE: Some applicability conditions described here are covered in the VCS PDD template in other sections (rather than PDD # 2.2), including: positive identification of EE technologies/strategies applied (module section 4) is covered in PDD section 1.8; variances in square footage during baseline periods (from module 4) in PDD section 2.5 Test 2; actions to ensure no double counting of project credits with campus GHG reporting (methodology framework) in PDD section 2.3; ownership and to ensure no double counting of credits relative to other claims (e.g. utility or third party customers such as hospitals) (methodology framework) in PDD sections 2.3</t>
    <phoneticPr fontId="51" type="noConversion"/>
  </si>
  <si>
    <t>SUBTOTALS:</t>
    <phoneticPr fontId="51" type="noConversion"/>
  </si>
  <si>
    <t>For TEST A</t>
    <phoneticPr fontId="51" type="noConversion"/>
  </si>
  <si>
    <t>Net increase in scope 2 purch'd cooling due to adj techs</t>
    <phoneticPr fontId="51" type="noConversion"/>
  </si>
  <si>
    <t>TOTAL CAMPUS-WIDE ENERGY USED IN SAME YEARS</t>
    <phoneticPr fontId="51" type="noConversion"/>
  </si>
  <si>
    <t>Per Eq 16:</t>
    <phoneticPr fontId="51" type="noConversion"/>
  </si>
  <si>
    <t>TOTAL CAMPUS-WIDE GHG EMS REPORTED IN SAME YEARS</t>
    <phoneticPr fontId="51" type="noConversion"/>
  </si>
  <si>
    <t>GHG UNITS USED</t>
    <phoneticPr fontId="51" type="noConversion"/>
  </si>
  <si>
    <t>As reported to ACUPCC or third party GHG reporting organization</t>
    <phoneticPr fontId="51" type="noConversion"/>
  </si>
  <si>
    <t>Total scope 2 purch'd electricity GHG ems campuswide</t>
    <phoneticPr fontId="51" type="noConversion"/>
  </si>
  <si>
    <t>Derived from sum sheet</t>
    <phoneticPr fontId="51" type="noConversion"/>
  </si>
  <si>
    <t>Total scope 2 purch'd steam GHG ems campus wide</t>
    <phoneticPr fontId="51" type="noConversion"/>
  </si>
  <si>
    <t>Total scope 2 purch'd heat GHG ems campus wide</t>
    <phoneticPr fontId="51" type="noConversion"/>
  </si>
  <si>
    <t>Total scope 2 purch'd cooling GHG ems campus wide</t>
    <phoneticPr fontId="51" type="noConversion"/>
  </si>
  <si>
    <t>% ENERGY DUE TO ADJUSTMENT TECHS ONLY IN SAME YEAR</t>
    <phoneticPr fontId="51" type="noConversion"/>
  </si>
  <si>
    <t>UNITS USED</t>
    <phoneticPr fontId="51" type="noConversion"/>
  </si>
  <si>
    <t xml:space="preserve">Derived </t>
    <phoneticPr fontId="51" type="noConversion"/>
  </si>
  <si>
    <t>PE ADJUSTMENTS SIMPLE: FOR STAT 1 REDUCTIONS:</t>
    <phoneticPr fontId="51" type="noConversion"/>
  </si>
  <si>
    <t>Specify the units used</t>
    <phoneticPr fontId="51" type="noConversion"/>
  </si>
  <si>
    <t>NET INCREASES IN ENERGY USAGE DUE TO ADJ TECHS</t>
    <phoneticPr fontId="51" type="noConversion"/>
  </si>
  <si>
    <t>ENERGY UNITS USED</t>
    <phoneticPr fontId="51" type="noConversion"/>
  </si>
  <si>
    <t>Project YEAR 1</t>
    <phoneticPr fontId="51" type="noConversion"/>
  </si>
  <si>
    <t>Project year 2</t>
    <phoneticPr fontId="51" type="noConversion"/>
  </si>
  <si>
    <t>Project year 3</t>
    <phoneticPr fontId="51" type="noConversion"/>
  </si>
  <si>
    <t>Project year 4</t>
    <phoneticPr fontId="51" type="noConversion"/>
  </si>
  <si>
    <t>Project year 5</t>
    <phoneticPr fontId="51" type="noConversion"/>
  </si>
  <si>
    <t>NOTE: IF SQ FT CHANGES DURING PROJECT PERIOD -- EITHER DECLINING OR GROWING MORE THAN 5% vs PRIOR YEAR, MANUAL CALCULATIONS ARE REQUIRED.  See VCS methodology for procedures.  Not covered in this template</t>
    <phoneticPr fontId="51" type="noConversion"/>
  </si>
  <si>
    <r>
      <t>BE</t>
    </r>
    <r>
      <rPr>
        <vertAlign val="subscript"/>
        <sz val="10"/>
        <rFont val="Verdana"/>
      </rPr>
      <t>3</t>
    </r>
    <phoneticPr fontId="51" type="noConversion"/>
  </si>
  <si>
    <t>Other instructions are given in italics or in the note boxes to the side; critical instructions are highlighted in deeper yellow</t>
    <phoneticPr fontId="51" type="noConversion"/>
  </si>
  <si>
    <t>Pink generally indicates major results cells: these are populated automatically -- data is not entered manually in these or other white cells</t>
    <phoneticPr fontId="51" type="noConversion"/>
  </si>
  <si>
    <t>Numbering of sections corresponds to the section numbers in the VCS Project Development document template vs 3</t>
    <phoneticPr fontId="51" type="noConversion"/>
  </si>
  <si>
    <t>Enter ALL required campus-wide data: consistency with publicly reported GHG and sq ft data is a VMD0038 requirement</t>
    <phoneticPr fontId="51" type="noConversion"/>
  </si>
  <si>
    <t>NOTE: THIS SHEET IS ONLY USED IF THE ANSWER TO THE SQ FT VARIANCE QUESTION IS YES</t>
    <phoneticPr fontId="51" type="noConversion"/>
  </si>
  <si>
    <r>
      <t>LE</t>
    </r>
    <r>
      <rPr>
        <vertAlign val="subscript"/>
        <sz val="10"/>
        <rFont val="Verdana"/>
      </rPr>
      <t>y</t>
    </r>
    <phoneticPr fontId="51" type="noConversion"/>
  </si>
  <si>
    <t>Leakage Test c) LEy values</t>
    <phoneticPr fontId="51" type="noConversion"/>
  </si>
  <si>
    <t>d)  Provided that the leakage technolog is NOT CHP: the leakage may be calaculated as follows:</t>
    <phoneticPr fontId="51" type="noConversion"/>
  </si>
  <si>
    <t xml:space="preserve">NOTE: this test requires the input above of data for LTFp=y,i </t>
    <phoneticPr fontId="51" type="noConversion"/>
  </si>
  <si>
    <t>Per Eq 18</t>
    <phoneticPr fontId="51" type="noConversion"/>
  </si>
  <si>
    <t>Per Eq 19</t>
    <phoneticPr fontId="51" type="noConversion"/>
  </si>
  <si>
    <t>Per Eq 20</t>
    <phoneticPr fontId="51" type="noConversion"/>
  </si>
  <si>
    <t>Per Eq 18, 19,20, ENTER the resulting LEy formula for project year y in this cell fr9m the results in line 274</t>
    <phoneticPr fontId="51" type="noConversion"/>
  </si>
  <si>
    <r>
      <t>LE</t>
    </r>
    <r>
      <rPr>
        <vertAlign val="subscript"/>
        <sz val="10"/>
        <rFont val="Verdana"/>
      </rPr>
      <t>y</t>
    </r>
    <phoneticPr fontId="51" type="noConversion"/>
  </si>
  <si>
    <t>Leakage Test d) LEy values</t>
    <phoneticPr fontId="51" type="noConversion"/>
  </si>
  <si>
    <r>
      <t>For Stationary 1, ER</t>
    </r>
    <r>
      <rPr>
        <vertAlign val="subscript"/>
        <sz val="10"/>
        <rFont val="Verdana"/>
      </rPr>
      <t>y</t>
    </r>
    <phoneticPr fontId="51" type="noConversion"/>
  </si>
  <si>
    <t>Per Eq 10, met PBEc testing</t>
    <phoneticPr fontId="51" type="noConversion"/>
  </si>
  <si>
    <t>Per Eq 15</t>
    <phoneticPr fontId="51" type="noConversion"/>
  </si>
  <si>
    <t>Do any of the applied EE technologies result in internal project leakage?</t>
    <phoneticPr fontId="51" type="noConversion"/>
  </si>
  <si>
    <t xml:space="preserve"> --that is increase stationary 1 ems while decrease scope 2 electricity?</t>
    <phoneticPr fontId="51" type="noConversion"/>
  </si>
  <si>
    <t>Enter  0 if passed a) or b)</t>
    <phoneticPr fontId="51" type="noConversion"/>
  </si>
  <si>
    <t>c)  Provided that the leakage technolog is NOT CHP: the leakage may be calaculated as follows:</t>
    <phoneticPr fontId="51" type="noConversion"/>
  </si>
  <si>
    <t>Per Eq 17</t>
    <phoneticPr fontId="51" type="noConversion"/>
  </si>
  <si>
    <t>Did the project pass based on non weather adjusted procedures?</t>
    <phoneticPr fontId="51" type="noConversion"/>
  </si>
  <si>
    <t>Yes</t>
    <phoneticPr fontId="51" type="noConversion"/>
  </si>
  <si>
    <t>No</t>
    <phoneticPr fontId="51" type="noConversion"/>
  </si>
  <si>
    <t>For Stat 1 Reductions:</t>
    <phoneticPr fontId="51" type="noConversion"/>
  </si>
  <si>
    <t>PE = ∆E</t>
    <phoneticPr fontId="51" type="noConversion"/>
  </si>
  <si>
    <t>TEST D</t>
    <phoneticPr fontId="51" type="noConversion"/>
  </si>
  <si>
    <t>PE ADJ = 10% * (BE - PE)</t>
    <phoneticPr fontId="51" type="noConversion"/>
  </si>
  <si>
    <t>No changes needed to summary sheet coding: the 10% (BE - PE) algorithm already applies to the right cells</t>
    <phoneticPr fontId="51" type="noConversion"/>
  </si>
  <si>
    <t>TEST E</t>
    <phoneticPr fontId="51" type="noConversion"/>
  </si>
  <si>
    <t>No changes needed to summary sheet coding: the right algorithm already applies to the right cells.</t>
    <phoneticPr fontId="51" type="noConversion"/>
  </si>
  <si>
    <t>Adj Tech's scope 2 purch'd electricity</t>
    <phoneticPr fontId="51" type="noConversion"/>
  </si>
  <si>
    <t>Adj Tech's scope 2 purch'd steam</t>
    <phoneticPr fontId="51" type="noConversion"/>
  </si>
  <si>
    <t>Adj Tech's scope 2 purch'd heat</t>
    <phoneticPr fontId="51" type="noConversion"/>
  </si>
  <si>
    <t>Adj Tech's scope 2 purch'd cooling</t>
    <phoneticPr fontId="51" type="noConversion"/>
  </si>
  <si>
    <t>NET ADJUSTMENT IN CAMPUS-WIDE GHG EMS DUE TO ADJ TECH AS PE = E BY SOURCE</t>
    <phoneticPr fontId="51" type="noConversion"/>
  </si>
  <si>
    <t>Derived</t>
    <phoneticPr fontId="51" type="noConversion"/>
  </si>
  <si>
    <t>Max scope 2 purch'd electricity ADJS for GHG ems campuswide</t>
    <phoneticPr fontId="51" type="noConversion"/>
  </si>
  <si>
    <t>Max scope 2 purch'd steam ADJ GHG ems campus wide</t>
    <phoneticPr fontId="51" type="noConversion"/>
  </si>
  <si>
    <t>Max scope 2 purch'd heat ADJ GHG ems campus wide</t>
    <phoneticPr fontId="51" type="noConversion"/>
  </si>
  <si>
    <t>Max scope 2 purch'd cooling ADJ GHG ems campus wide</t>
    <phoneticPr fontId="51" type="noConversion"/>
  </si>
  <si>
    <t>Purple shading indicates an area of the template that should be completed if WEATHER BASED variances are required; that is the additionality eligibility period if just one year</t>
    <phoneticPr fontId="51" type="noConversion"/>
  </si>
  <si>
    <t>Copy scope 2 electricity emissions corresponding to first baseline year selected from chart above (column D)</t>
    <phoneticPr fontId="51" type="noConversion"/>
  </si>
  <si>
    <t>Corresponding stat 1 emission in first baseline year</t>
    <phoneticPr fontId="51" type="noConversion"/>
  </si>
  <si>
    <t>BOX</t>
    <phoneticPr fontId="51" type="noConversion"/>
  </si>
  <si>
    <t>Are GHG emissions reported on a fiscal or calendar year basis?</t>
    <phoneticPr fontId="51" type="noConversion"/>
  </si>
  <si>
    <t>tons CO2</t>
    <phoneticPr fontId="51" type="noConversion"/>
  </si>
  <si>
    <t>Tons CO2</t>
    <phoneticPr fontId="51" type="noConversion"/>
  </si>
  <si>
    <r>
      <t xml:space="preserve">E </t>
    </r>
    <r>
      <rPr>
        <vertAlign val="subscript"/>
        <sz val="11"/>
        <rFont val="Arial"/>
      </rPr>
      <t>p=1</t>
    </r>
  </si>
  <si>
    <r>
      <t xml:space="preserve">E </t>
    </r>
    <r>
      <rPr>
        <vertAlign val="subscript"/>
        <sz val="11"/>
        <rFont val="Arial"/>
      </rPr>
      <t xml:space="preserve">p=0 </t>
    </r>
    <r>
      <rPr>
        <sz val="11"/>
        <rFont val="Arial"/>
      </rPr>
      <t xml:space="preserve"> </t>
    </r>
  </si>
  <si>
    <t>Is weather based testing required?  That is additionality eligibility period is 1 year?</t>
  </si>
  <si>
    <t>Resulting annual GHG % reduction rate for project performance</t>
  </si>
  <si>
    <t>Has the project passed additionality testing based on weather adjusted tests?</t>
  </si>
  <si>
    <t>Overall, taking weather adjusted testing and regular additionality testing into account:</t>
  </si>
  <si>
    <t>Has the project passed additionality testing?</t>
  </si>
  <si>
    <t>box</t>
    <phoneticPr fontId="51" type="noConversion"/>
  </si>
  <si>
    <t>Algorithm calc</t>
    <phoneticPr fontId="51" type="noConversion"/>
  </si>
  <si>
    <t>4 years prior to project year 1</t>
    <phoneticPr fontId="51" type="noConversion"/>
  </si>
  <si>
    <t>3 years prior to project year 1</t>
    <phoneticPr fontId="51" type="noConversion"/>
  </si>
  <si>
    <t>ADJUSTED BE with actual PE</t>
    <phoneticPr fontId="51" type="noConversion"/>
  </si>
  <si>
    <t>Project year 6</t>
    <phoneticPr fontId="51" type="noConversion"/>
  </si>
  <si>
    <t>Projectyear 7</t>
    <phoneticPr fontId="51" type="noConversion"/>
  </si>
  <si>
    <t>Project year 8</t>
    <phoneticPr fontId="51" type="noConversion"/>
  </si>
  <si>
    <t>Project year 9</t>
    <phoneticPr fontId="51" type="noConversion"/>
  </si>
  <si>
    <t>Project year 10</t>
    <phoneticPr fontId="51" type="noConversion"/>
  </si>
  <si>
    <t>Net increase in scope 2 purch'd electricity due to adj techs</t>
    <phoneticPr fontId="51" type="noConversion"/>
  </si>
  <si>
    <t>Net increase in scope 2 purch'd steam due to adj techs</t>
    <phoneticPr fontId="51" type="noConversion"/>
  </si>
  <si>
    <t>Net increase in scope 2 purch'd heat due to adj techs</t>
    <phoneticPr fontId="51" type="noConversion"/>
  </si>
  <si>
    <t>IF one of the adjustment technologies is CHP or GEOTHERMAL:</t>
    <phoneticPr fontId="51" type="noConversion"/>
  </si>
  <si>
    <t>BEy - PEy</t>
    <phoneticPr fontId="51" type="noConversion"/>
  </si>
  <si>
    <t>TEST A</t>
    <phoneticPr fontId="51" type="noConversion"/>
  </si>
  <si>
    <t>If equals zero, passes this subtest, otherwise fails and value is "FALSE"</t>
    <phoneticPr fontId="51" type="noConversion"/>
  </si>
  <si>
    <t>TEST B</t>
    <phoneticPr fontId="51" type="noConversion"/>
  </si>
  <si>
    <r>
      <t xml:space="preserve">∆E </t>
    </r>
    <r>
      <rPr>
        <vertAlign val="subscript"/>
        <sz val="11"/>
        <rFont val="Verdana"/>
      </rPr>
      <t>p=y</t>
    </r>
    <r>
      <rPr>
        <sz val="11"/>
        <rFont val="Verdana"/>
      </rPr>
      <t xml:space="preserve">   as CALCULATED ON PE ADJ SIMPLE SHEET for TEST B C D E F</t>
    </r>
    <phoneticPr fontId="51" type="noConversion"/>
  </si>
  <si>
    <r>
      <t xml:space="preserve">∆E </t>
    </r>
    <r>
      <rPr>
        <vertAlign val="subscript"/>
        <sz val="11"/>
        <rFont val="Verdana"/>
      </rPr>
      <t>p=y</t>
    </r>
    <r>
      <rPr>
        <sz val="11"/>
        <rFont val="Verdana"/>
      </rPr>
      <t xml:space="preserve">   as CALCULATED ON PE ADJ SIMPLE SHEET for TEST A</t>
    </r>
    <phoneticPr fontId="51" type="noConversion"/>
  </si>
  <si>
    <t>Performance Tests 3b:</t>
    <phoneticPr fontId="51" type="noConversion"/>
  </si>
  <si>
    <t>Per Eq 17, ENTER the  0.1* (Bey-Pey) for project year y in this cell from the results in line 273</t>
    <phoneticPr fontId="51" type="noConversion"/>
  </si>
  <si>
    <t>For example, if PEy figures are not entered for project years 2 and 3 the reductions will be overstated (as the baseline emissions!)</t>
    <phoneticPr fontId="51" type="noConversion"/>
  </si>
  <si>
    <t>a) project is eligible for stat 1 reductions</t>
  </si>
  <si>
    <t>b) is the total increase less than 10% scope 2 electricity reductions?</t>
    <phoneticPr fontId="51" type="noConversion"/>
  </si>
  <si>
    <t>Condition value:</t>
    <phoneticPr fontId="51" type="noConversion"/>
  </si>
  <si>
    <t>This confirms that the sq ft adjusted procedure should be followed - per this sheet</t>
    <phoneticPr fontId="51" type="noConversion"/>
  </si>
  <si>
    <t>IS SQ FT ADJUST (for &gt;5% or &lt;0%) NEEDED?</t>
    <phoneticPr fontId="51" type="noConversion"/>
  </si>
  <si>
    <t xml:space="preserve">CO2/sq ft scope 2 </t>
    <phoneticPr fontId="51" type="noConversion"/>
  </si>
  <si>
    <t>ADJUSTED</t>
    <phoneticPr fontId="51" type="noConversion"/>
  </si>
  <si>
    <t>NON ADJUSTED</t>
    <phoneticPr fontId="51" type="noConversion"/>
  </si>
  <si>
    <t>ADJUSTED</t>
    <phoneticPr fontId="51" type="noConversion"/>
  </si>
  <si>
    <t>NON ADJUSTED</t>
    <phoneticPr fontId="51" type="noConversion"/>
  </si>
  <si>
    <t>Fiscal</t>
    <phoneticPr fontId="51" type="noConversion"/>
  </si>
  <si>
    <t>Calendar</t>
    <phoneticPr fontId="51" type="noConversion"/>
  </si>
  <si>
    <t>BOX</t>
    <phoneticPr fontId="51" type="noConversion"/>
  </si>
  <si>
    <t xml:space="preserve">If the value of PSQFT∆y  is then also less than 1 for year y+1, then enter the value for PSQFT∆y+n in column G for year y+1 and all future years  </t>
    <phoneticPr fontId="51" type="noConversion"/>
  </si>
  <si>
    <t>Scope 2 rebased to project year 1 sq ft (per eq 36 and 46)</t>
    <phoneticPr fontId="51" type="noConversion"/>
  </si>
  <si>
    <t>CO2/sq ft stationary 1</t>
    <phoneticPr fontId="51" type="noConversion"/>
  </si>
  <si>
    <t>Stat 1 rebased to project year 1 sq ft (per eq 36 and 46)</t>
    <phoneticPr fontId="51" type="noConversion"/>
  </si>
  <si>
    <t>PROCEED TO USE THIS SHEET ONLY IF YES on ONE OF THESE SQ FT TESTS</t>
    <phoneticPr fontId="51" type="noConversion"/>
  </si>
  <si>
    <t>ADJUSTED</t>
    <phoneticPr fontId="51" type="noConversion"/>
  </si>
  <si>
    <t>Based on equations 12:</t>
    <phoneticPr fontId="51" type="noConversion"/>
  </si>
  <si>
    <t>For stat 1 reductions, BE selected as optimal:</t>
    <phoneticPr fontId="51" type="noConversion"/>
  </si>
  <si>
    <t>Based on equations 13:</t>
    <phoneticPr fontId="51" type="noConversion"/>
  </si>
  <si>
    <t>Based on equation 14:</t>
    <phoneticPr fontId="51" type="noConversion"/>
  </si>
  <si>
    <t>:For stat 1, PEy</t>
    <phoneticPr fontId="51" type="noConversion"/>
  </si>
  <si>
    <t>Stat 1 Emis</t>
    <phoneticPr fontId="51" type="noConversion"/>
  </si>
  <si>
    <t>Scope 2 Elect Ems</t>
    <phoneticPr fontId="51" type="noConversion"/>
  </si>
  <si>
    <t>As applied for data inputs underpinning main module:</t>
    <phoneticPr fontId="51" type="noConversion"/>
  </si>
  <si>
    <t>Year</t>
    <phoneticPr fontId="51" type="noConversion"/>
  </si>
  <si>
    <t>Total scope 2 purch'd electricity campuswide</t>
    <phoneticPr fontId="51" type="noConversion"/>
  </si>
  <si>
    <t>Total scope 2 purch'd steam campus wide</t>
    <phoneticPr fontId="51" type="noConversion"/>
  </si>
  <si>
    <t>Total scope 2 purch'd heat campus wide</t>
    <phoneticPr fontId="51" type="noConversion"/>
  </si>
  <si>
    <t>Total scope 2 purch'd cooling campus wide</t>
    <phoneticPr fontId="51" type="noConversion"/>
  </si>
  <si>
    <t>Copy corresponding Stat 1 emissions figure from the first baseline year (as entered in line F212-214) from the stat 1 emissions provided in line 24</t>
    <phoneticPr fontId="51" type="noConversion"/>
  </si>
  <si>
    <t>Stationary 1 emissions: RESULTING ADJUSTED #'s DON'T ENTER</t>
    <phoneticPr fontId="51" type="noConversion"/>
  </si>
  <si>
    <t>Scope 2 electricity emissions: RESULTING ADJUSTED #: DON'T ENTER</t>
    <phoneticPr fontId="51" type="noConversion"/>
  </si>
  <si>
    <t>IF technologies DO include CHP</t>
    <phoneticPr fontId="51" type="noConversion"/>
  </si>
  <si>
    <t>OTHERWISE</t>
    <phoneticPr fontId="51" type="noConversion"/>
  </si>
  <si>
    <t>IF PASSED a) or b) enter 0</t>
    <phoneticPr fontId="51" type="noConversion"/>
  </si>
  <si>
    <t>Resulting LEy</t>
    <phoneticPr fontId="51" type="noConversion"/>
  </si>
  <si>
    <t>See leakage assessment section below</t>
    <phoneticPr fontId="51" type="noConversion"/>
  </si>
  <si>
    <t>1 year prior to project year 1</t>
    <phoneticPr fontId="51" type="noConversion"/>
  </si>
  <si>
    <t>PROJECT YEAR 1</t>
    <phoneticPr fontId="51" type="noConversion"/>
  </si>
  <si>
    <t>PreTest B-a</t>
    <phoneticPr fontId="51" type="noConversion"/>
  </si>
  <si>
    <t>For selected project year y</t>
    <phoneticPr fontId="51" type="noConversion"/>
  </si>
  <si>
    <t>PROJECT YEAR Y</t>
    <phoneticPr fontId="51" type="noConversion"/>
  </si>
  <si>
    <t>ASSESSMENT for INDIVIDUAL</t>
    <phoneticPr fontId="51" type="noConversion"/>
  </si>
  <si>
    <t>Derived from leakage sheet below, assuming data has been provided</t>
    <phoneticPr fontId="51" type="noConversion"/>
  </si>
  <si>
    <t>Test: is sq ft</t>
    <phoneticPr fontId="51" type="noConversion"/>
  </si>
  <si>
    <t>IF TESTS IN COLUMN F ARE NEGATIVE (cell = 0) THEN PROCEED TO XXX TO CONDUCT ADDITIONALITY ASSESSMENT TESTS BASED ON SQ FT ADJUSTED PROCEDURES</t>
    <phoneticPr fontId="51" type="noConversion"/>
  </si>
  <si>
    <t>5 years prior to project year 1</t>
    <phoneticPr fontId="51" type="noConversion"/>
  </si>
  <si>
    <t>NON ADJUSTED BE or PE</t>
    <phoneticPr fontId="51" type="noConversion"/>
  </si>
  <si>
    <r>
      <t xml:space="preserve">Blue shading indicates a box in which you copy data that is given in another table in the sheet. </t>
    </r>
    <r>
      <rPr>
        <b/>
        <i/>
        <sz val="10"/>
        <rFont val="Verdana"/>
      </rPr>
      <t xml:space="preserve"> DO NOT use excel formulae to copy: just write in the data to the assigned cell</t>
    </r>
    <phoneticPr fontId="51" type="noConversion"/>
  </si>
  <si>
    <t>FIGURES ARE ONLY ACCURATE IS DATA FOR ALL PROJECT YEARS HAVE BEEN ENTERED:  CAUTION!!</t>
    <phoneticPr fontId="51" type="noConversion"/>
  </si>
  <si>
    <t>Square footage data:</t>
    <phoneticPr fontId="51" type="noConversion"/>
  </si>
  <si>
    <t>Diagnostic data analysis: to inform selection of baseline period/</t>
    <phoneticPr fontId="51" type="noConversion"/>
  </si>
  <si>
    <t>ADDITIONALITY TESTS UNDER WEATHER ADJUSTMENTS:</t>
  </si>
  <si>
    <t>Enter HDD and CDD entries used for reporting to AUCPCC/STARS etc for project year 1 (HDD/CDDp=1) and 0 (HDD/CDDp=0):</t>
  </si>
  <si>
    <r>
      <t>HDD</t>
    </r>
    <r>
      <rPr>
        <vertAlign val="subscript"/>
        <sz val="11"/>
        <rFont val="Calibri"/>
        <family val="2"/>
      </rPr>
      <t>p=1</t>
    </r>
    <r>
      <rPr>
        <sz val="11"/>
        <rFont val="Calibri"/>
      </rPr>
      <t xml:space="preserve"> </t>
    </r>
  </si>
  <si>
    <r>
      <t>CDD</t>
    </r>
    <r>
      <rPr>
        <vertAlign val="subscript"/>
        <sz val="11"/>
        <rFont val="Calibri"/>
        <family val="2"/>
      </rPr>
      <t>p=1</t>
    </r>
    <r>
      <rPr>
        <sz val="11"/>
        <rFont val="Calibri"/>
      </rPr>
      <t xml:space="preserve"> </t>
    </r>
  </si>
  <si>
    <r>
      <t>HDD</t>
    </r>
    <r>
      <rPr>
        <vertAlign val="subscript"/>
        <sz val="11"/>
        <rFont val="Calibri"/>
        <family val="2"/>
      </rPr>
      <t>p=0</t>
    </r>
    <r>
      <rPr>
        <sz val="11"/>
        <rFont val="Calibri"/>
      </rPr>
      <t xml:space="preserve"> </t>
    </r>
  </si>
  <si>
    <r>
      <t>CDD</t>
    </r>
    <r>
      <rPr>
        <vertAlign val="subscript"/>
        <sz val="11"/>
        <rFont val="Calibri"/>
        <family val="2"/>
      </rPr>
      <t>p=0</t>
    </r>
    <r>
      <rPr>
        <sz val="11"/>
        <rFont val="Calibri"/>
      </rPr>
      <t xml:space="preserve"> </t>
    </r>
  </si>
  <si>
    <r>
      <t xml:space="preserve">∑ F </t>
    </r>
    <r>
      <rPr>
        <vertAlign val="subscript"/>
        <sz val="11"/>
        <rFont val="Calibri"/>
        <family val="2"/>
      </rPr>
      <t xml:space="preserve">p=1 i </t>
    </r>
    <r>
      <rPr>
        <sz val="11"/>
        <rFont val="Calibri"/>
      </rPr>
      <t xml:space="preserve"> </t>
    </r>
  </si>
  <si>
    <r>
      <t xml:space="preserve">∑ F </t>
    </r>
    <r>
      <rPr>
        <vertAlign val="subscript"/>
        <sz val="11"/>
        <rFont val="Calibri"/>
        <family val="2"/>
      </rPr>
      <t xml:space="preserve">p=0 i </t>
    </r>
    <r>
      <rPr>
        <sz val="11"/>
        <rFont val="Calibri"/>
      </rPr>
      <t xml:space="preserve"> </t>
    </r>
  </si>
  <si>
    <t>∆E p=y  data inputs and calculations are made on PE ADJ SIMPLE sheet.  This must be conducted before tests results can be derived here.</t>
    <phoneticPr fontId="51" type="noConversion"/>
  </si>
  <si>
    <t>Scope 2 electricity emissions (enter for all years) (tons)</t>
    <phoneticPr fontId="51" type="noConversion"/>
  </si>
  <si>
    <t>Stationary 1 emissions (enter for all years) (tons)</t>
    <phoneticPr fontId="51" type="noConversion"/>
  </si>
  <si>
    <t>NOTE: CACP calculator typically generates emissions in kg =&gt; CONVERT to metric tons!</t>
  </si>
  <si>
    <t>Are GHG emissions reported on a fiscal or calendar year basis?</t>
    <phoneticPr fontId="51" type="noConversion"/>
  </si>
  <si>
    <t>For stat 1, BEy</t>
    <phoneticPr fontId="51" type="noConversion"/>
  </si>
  <si>
    <t>PBSc</t>
    <phoneticPr fontId="51" type="noConversion"/>
  </si>
  <si>
    <t>FOR STAT 1's</t>
    <phoneticPr fontId="51" type="noConversion"/>
  </si>
  <si>
    <t>Ensuring that Test 2A and 1A are met for this year</t>
    <phoneticPr fontId="51" type="noConversion"/>
  </si>
  <si>
    <t>Is test satisfied for target project year y where ∆E p=y is non zero?</t>
    <phoneticPr fontId="51" type="noConversion"/>
  </si>
  <si>
    <t>Green shading indicates a box into which you must enter or copy data -- without which the results are void</t>
    <phoneticPr fontId="51" type="noConversion"/>
  </si>
  <si>
    <t>ASSESSMENT for EACH</t>
    <phoneticPr fontId="51" type="noConversion"/>
  </si>
  <si>
    <t>Provided that:</t>
    <phoneticPr fontId="51" type="noConversion"/>
  </si>
  <si>
    <t>Campus’ average percent reduction</t>
  </si>
  <si>
    <t>Is test satisfied for target project year? (ENTER 1 if yes)</t>
    <phoneticPr fontId="51" type="noConversion"/>
  </si>
  <si>
    <t>TARGET PROJECT YEAR Y</t>
    <phoneticPr fontId="51" type="noConversion"/>
  </si>
  <si>
    <t>Evaluating whether the sq ft declines during project period</t>
    <phoneticPr fontId="51" type="noConversion"/>
  </si>
  <si>
    <t>Selection can only be project year 1 - automatically made</t>
    <phoneticPr fontId="51" type="noConversion"/>
  </si>
  <si>
    <t>Can this be done automatically?</t>
    <phoneticPr fontId="51" type="noConversion"/>
  </si>
  <si>
    <t>IF THE RESPONSE TO THIS QUESTION IN THE SUMMARY SECTION IS "NO" THEN SKIP THE LEAKAGE CALCULATIONS IN LINES BELOW AND RESUME AT LEy TOTALS</t>
    <phoneticPr fontId="51" type="noConversion"/>
  </si>
  <si>
    <t>Year 6</t>
    <phoneticPr fontId="51" type="noConversion"/>
  </si>
  <si>
    <t>Year 9</t>
    <phoneticPr fontId="51" type="noConversion"/>
  </si>
  <si>
    <t>Year 8</t>
    <phoneticPr fontId="51" type="noConversion"/>
  </si>
  <si>
    <t>Year 7</t>
    <phoneticPr fontId="51" type="noConversion"/>
  </si>
  <si>
    <t>Leakage</t>
    <phoneticPr fontId="51" type="noConversion"/>
  </si>
  <si>
    <r>
      <t>PE</t>
    </r>
    <r>
      <rPr>
        <vertAlign val="subscript"/>
        <sz val="10"/>
        <rFont val="Verdana"/>
      </rPr>
      <t>y</t>
    </r>
    <phoneticPr fontId="51" type="noConversion"/>
  </si>
  <si>
    <t>Enter campus data or selection made</t>
    <phoneticPr fontId="51" type="noConversion"/>
  </si>
  <si>
    <t>Copy relevant data/selection made to this cell</t>
    <phoneticPr fontId="51" type="noConversion"/>
  </si>
  <si>
    <t>Results of key module assessment test: 1 + pass, 0 = fail</t>
    <phoneticPr fontId="51" type="noConversion"/>
  </si>
  <si>
    <t>Other cells, self populate -- leave blank</t>
    <phoneticPr fontId="51" type="noConversion"/>
  </si>
  <si>
    <t>BE</t>
  </si>
  <si>
    <t>NOTE: IF LEAKGAGE TECH has been indicated (via a 1 in this cell), double check that values here are accurately reported by completing leakage section below</t>
    <phoneticPr fontId="51" type="noConversion"/>
  </si>
  <si>
    <t>Other instructions are given in italics or in the note boxes; critical instructions are highlighted in yellow</t>
    <phoneticPr fontId="51" type="noConversion"/>
  </si>
  <si>
    <t>Average ADJUSTED</t>
    <phoneticPr fontId="51" type="noConversion"/>
  </si>
  <si>
    <t xml:space="preserve">Assessment re whether sq ft declines during project period: calculation of PSQFT∆y </t>
    <phoneticPr fontId="51" type="noConversion"/>
  </si>
  <si>
    <t>ONLY APPLIED IF PSQFT∆y value &lt;1 in year:</t>
    <phoneticPr fontId="51" type="noConversion"/>
  </si>
  <si>
    <t>PSQFT∆y value:</t>
    <phoneticPr fontId="51" type="noConversion"/>
  </si>
  <si>
    <t>PSQFT∆y+n value if the square footage has not been regained within one year:</t>
    <phoneticPr fontId="51" type="noConversion"/>
  </si>
  <si>
    <t>COPY ADJUSTED BASIS FOR SQ FT VARIANCES</t>
    <phoneticPr fontId="51" type="noConversion"/>
  </si>
  <si>
    <t>IF YES:</t>
    <phoneticPr fontId="51" type="noConversion"/>
  </si>
  <si>
    <r>
      <t>As needed, PSQFT</t>
    </r>
    <r>
      <rPr>
        <sz val="11"/>
        <rFont val="Arial"/>
      </rPr>
      <t>∆</t>
    </r>
    <r>
      <rPr>
        <vertAlign val="subscript"/>
        <sz val="11"/>
        <rFont val="Arial"/>
      </rPr>
      <t>y+n</t>
    </r>
    <phoneticPr fontId="51" type="noConversion"/>
  </si>
  <si>
    <t>ESTIMATED TOTAL SUM</t>
    <phoneticPr fontId="51" type="noConversion"/>
  </si>
  <si>
    <t>RESULTING LEy</t>
    <phoneticPr fontId="51" type="noConversion"/>
  </si>
  <si>
    <t>IF technologies do not include CHP</t>
    <phoneticPr fontId="51" type="noConversion"/>
  </si>
  <si>
    <t>Project year 6</t>
    <phoneticPr fontId="51" type="noConversion"/>
  </si>
  <si>
    <t>Projectyear 7</t>
    <phoneticPr fontId="51" type="noConversion"/>
  </si>
  <si>
    <t>Project year 8</t>
    <phoneticPr fontId="51" type="noConversion"/>
  </si>
  <si>
    <t>Project year 9</t>
    <phoneticPr fontId="51" type="noConversion"/>
  </si>
  <si>
    <t>2 years prior to project year</t>
    <phoneticPr fontId="51" type="noConversion"/>
  </si>
  <si>
    <t>Additionality eligibility period first year</t>
    <phoneticPr fontId="51" type="noConversion"/>
  </si>
  <si>
    <t>BE</t>
    <phoneticPr fontId="51" type="noConversion"/>
  </si>
  <si>
    <t>Otherwise, continue assessment below</t>
    <phoneticPr fontId="51" type="noConversion"/>
  </si>
  <si>
    <t xml:space="preserve"> - for leakage testing</t>
    <phoneticPr fontId="51" type="noConversion"/>
  </si>
  <si>
    <r>
      <t>PSQFT</t>
    </r>
    <r>
      <rPr>
        <sz val="11"/>
        <rFont val="Arial"/>
      </rPr>
      <t>∆</t>
    </r>
    <r>
      <rPr>
        <vertAlign val="subscript"/>
        <sz val="11"/>
        <rFont val="Arial"/>
      </rPr>
      <t>y</t>
    </r>
    <r>
      <rPr>
        <sz val="11"/>
        <rFont val="Arial"/>
      </rPr>
      <t xml:space="preserve"> = 1 unless the value in column F is less than 1 for project year y where upon enter the value in column F; </t>
    </r>
    <phoneticPr fontId="51" type="noConversion"/>
  </si>
  <si>
    <t>Performance Test 2SA and 2SB:</t>
  </si>
  <si>
    <t>Per 8:</t>
  </si>
  <si>
    <t>Performance Test 2EA and 2EB:</t>
  </si>
  <si>
    <t>Per 10:</t>
  </si>
  <si>
    <t>IF FIVE year baseline period</t>
    <phoneticPr fontId="51" type="noConversion"/>
  </si>
  <si>
    <t>IF ONE year add't elig'b period</t>
    <phoneticPr fontId="51" type="noConversion"/>
  </si>
  <si>
    <t>CUMULATIVE TEST: FOR ALL YEARS PRIOR TO PROJECT YEAR y</t>
    <phoneticPr fontId="51" type="noConversion"/>
  </si>
  <si>
    <t>On-Site Renewables</t>
  </si>
  <si>
    <t>Boiler Retrofits/Central Heating/Cooling Upgrades</t>
  </si>
  <si>
    <t>Resulting average baseline BE</t>
    <phoneticPr fontId="51" type="noConversion"/>
  </si>
  <si>
    <t>achieved:</t>
    <phoneticPr fontId="51" type="noConversion"/>
  </si>
  <si>
    <t>reduction</t>
    <phoneticPr fontId="51" type="noConversion"/>
  </si>
  <si>
    <t xml:space="preserve">Average % </t>
    <phoneticPr fontId="51" type="noConversion"/>
  </si>
  <si>
    <t>required?</t>
    <phoneticPr fontId="51" type="noConversion"/>
  </si>
  <si>
    <t>Per Eq 8:</t>
    <phoneticPr fontId="51" type="noConversion"/>
  </si>
  <si>
    <t>Per Eq 2A</t>
    <phoneticPr fontId="51" type="noConversion"/>
  </si>
  <si>
    <t>Per Eq 2B</t>
    <phoneticPr fontId="51" type="noConversion"/>
  </si>
  <si>
    <t>PreTest B</t>
    <phoneticPr fontId="51" type="noConversion"/>
  </si>
  <si>
    <t>Beyond 5%</t>
    <phoneticPr fontId="51" type="noConversion"/>
  </si>
  <si>
    <t>per year?</t>
    <phoneticPr fontId="51" type="noConversion"/>
  </si>
  <si>
    <t>increase</t>
    <phoneticPr fontId="51" type="noConversion"/>
  </si>
  <si>
    <t>Sq ft %</t>
    <phoneticPr fontId="51" type="noConversion"/>
  </si>
  <si>
    <t>Sq ft change</t>
    <phoneticPr fontId="51" type="noConversion"/>
  </si>
  <si>
    <t>Campus-Wide Data Assessment:</t>
    <phoneticPr fontId="51" type="noConversion"/>
  </si>
  <si>
    <t>During baseline years, is campus sq ft declining or increasing beyond 5%/year?</t>
    <phoneticPr fontId="51" type="noConversion"/>
  </si>
  <si>
    <t>difference &gt;= 0?</t>
    <phoneticPr fontId="51" type="noConversion"/>
  </si>
  <si>
    <r>
      <t>Project emissions, PE</t>
    </r>
    <r>
      <rPr>
        <vertAlign val="subscript"/>
        <sz val="10"/>
        <rFont val="Verdana"/>
      </rPr>
      <t>y</t>
    </r>
    <phoneticPr fontId="51" type="noConversion"/>
  </si>
  <si>
    <t>For test d) only:</t>
    <phoneticPr fontId="51" type="noConversion"/>
  </si>
  <si>
    <t>Where:</t>
    <phoneticPr fontId="51" type="noConversion"/>
  </si>
  <si>
    <t>Pre-Test B-b</t>
    <phoneticPr fontId="51" type="noConversion"/>
  </si>
  <si>
    <t>Copy ONE ENTRY corresponding to the selected first additionality eligibility year from rows 55 - 59</t>
    <phoneticPr fontId="51" type="noConversion"/>
  </si>
  <si>
    <t>Copy ONE ENTRY corresponding to the selected the SAME first additionality eligibility year from rows 67 - 71</t>
    <phoneticPr fontId="51" type="noConversion"/>
  </si>
  <si>
    <t>0 indicating that the sq ft test has been failed would be correct here</t>
    <phoneticPr fontId="51" type="noConversion"/>
  </si>
  <si>
    <t>Copy ONE ENTRY corresponding to the selected baseline year from rows 91-93</t>
    <phoneticPr fontId="51" type="noConversion"/>
  </si>
  <si>
    <t>PSQFT∆y+n value:</t>
    <phoneticPr fontId="51" type="noConversion"/>
  </si>
  <si>
    <t>NOTE: to select additionality period, both test 2S-A and 1-S must be passed for that same year</t>
    <phoneticPr fontId="51" type="noConversion"/>
  </si>
  <si>
    <t>tons CO2</t>
    <phoneticPr fontId="51" type="noConversion"/>
  </si>
  <si>
    <t>Value year 7+</t>
    <phoneticPr fontId="51" type="noConversion"/>
  </si>
  <si>
    <t>If less than 1, apply y+n in next year unless PSQFT∆y value for that next year is 1:</t>
    <phoneticPr fontId="51" type="noConversion"/>
  </si>
  <si>
    <r>
      <t>RESULTING PSQFT</t>
    </r>
    <r>
      <rPr>
        <sz val="11"/>
        <rFont val="Arial"/>
      </rPr>
      <t>∆</t>
    </r>
    <r>
      <rPr>
        <vertAlign val="subscript"/>
        <sz val="11"/>
        <rFont val="Arial"/>
      </rPr>
      <t>y</t>
    </r>
    <r>
      <rPr>
        <sz val="11"/>
        <rFont val="Arial"/>
      </rPr>
      <t xml:space="preserve"> </t>
    </r>
    <phoneticPr fontId="51" type="noConversion"/>
  </si>
  <si>
    <t>n/a</t>
    <phoneticPr fontId="51" type="noConversion"/>
  </si>
  <si>
    <t>Value year 3+</t>
    <phoneticPr fontId="51" type="noConversion"/>
  </si>
  <si>
    <t>Value year 4+</t>
    <phoneticPr fontId="51" type="noConversion"/>
  </si>
  <si>
    <t>Project year 10</t>
  </si>
  <si>
    <t>Enter Resulting CORE Parameters:</t>
    <phoneticPr fontId="51" type="noConversion"/>
  </si>
  <si>
    <t xml:space="preserve">Based upon the following testing years: </t>
  </si>
  <si>
    <r>
      <t>Baseline emissions in project year y, BE</t>
    </r>
    <r>
      <rPr>
        <vertAlign val="subscript"/>
        <sz val="10"/>
        <rFont val="Verdana"/>
      </rPr>
      <t>y</t>
    </r>
    <phoneticPr fontId="51" type="noConversion"/>
  </si>
  <si>
    <t>Year 10</t>
    <phoneticPr fontId="51" type="noConversion"/>
  </si>
  <si>
    <t>Year 4</t>
    <phoneticPr fontId="51" type="noConversion"/>
  </si>
  <si>
    <t>Year 5</t>
    <phoneticPr fontId="51" type="noConversion"/>
  </si>
  <si>
    <t>First year Additionality Eligibilty Period</t>
  </si>
  <si>
    <t>Applying weather adjusted testing</t>
  </si>
  <si>
    <t>Yes</t>
  </si>
  <si>
    <r>
      <t>BE</t>
    </r>
    <r>
      <rPr>
        <vertAlign val="subscript"/>
        <sz val="10"/>
        <rFont val="Verdana"/>
      </rPr>
      <t>y</t>
    </r>
    <phoneticPr fontId="51" type="noConversion"/>
  </si>
  <si>
    <r>
      <t>LE</t>
    </r>
    <r>
      <rPr>
        <vertAlign val="subscript"/>
        <sz val="10"/>
        <rFont val="Verdana"/>
      </rPr>
      <t>y</t>
    </r>
    <phoneticPr fontId="51" type="noConversion"/>
  </si>
  <si>
    <t>Leakage Test c) LEy values</t>
    <phoneticPr fontId="51" type="noConversion"/>
  </si>
  <si>
    <t>Year 1</t>
    <phoneticPr fontId="51" type="noConversion"/>
  </si>
  <si>
    <t>Year 2</t>
    <phoneticPr fontId="51" type="noConversion"/>
  </si>
  <si>
    <t>Value year 8+</t>
    <phoneticPr fontId="51" type="noConversion"/>
  </si>
  <si>
    <t>Year 3</t>
    <phoneticPr fontId="51" type="noConversion"/>
  </si>
  <si>
    <t>Applicability conditions (2.2) are met</t>
  </si>
  <si>
    <t>Square foot variance apply (PreTest B)</t>
  </si>
  <si>
    <t xml:space="preserve">No </t>
  </si>
  <si>
    <t>Weatherization Improvements</t>
  </si>
  <si>
    <t xml:space="preserve">LEED Certification/     </t>
  </si>
  <si>
    <t>Green Building</t>
  </si>
  <si>
    <t>PASSED SQ FT TEST entirely for each baseline period?</t>
    <phoneticPr fontId="51" type="noConversion"/>
  </si>
  <si>
    <t>PASSED ADDITIONALITY TEST entirely for each additionality eligility period?</t>
    <phoneticPr fontId="51" type="noConversion"/>
  </si>
  <si>
    <t>=IF(Cond_1+Cond_2=2,”Action 1″,IF(Cond_1+Cond_2=0,”Action 4″,IF(Cond_1=TRUE,”Action 2″,”Action 3″)))</t>
  </si>
  <si>
    <t>Tons CO2/year</t>
  </si>
  <si>
    <t>Adjusted for project year y to be</t>
  </si>
  <si>
    <t>Project year 3</t>
    <phoneticPr fontId="51" type="noConversion"/>
  </si>
  <si>
    <t>Number of years</t>
  </si>
  <si>
    <t>Per Eq 3:</t>
    <phoneticPr fontId="51" type="noConversion"/>
  </si>
  <si>
    <t>Net sum stat 1</t>
    <phoneticPr fontId="51" type="noConversion"/>
  </si>
  <si>
    <t>and scope 2</t>
    <phoneticPr fontId="51" type="noConversion"/>
  </si>
  <si>
    <t>&lt;= 0?</t>
    <phoneticPr fontId="51" type="noConversion"/>
  </si>
  <si>
    <t>IF INTERNAL LEAKGAGE WAS IDENTIFIED AS "YES":</t>
    <phoneticPr fontId="51" type="noConversion"/>
  </si>
  <si>
    <r>
      <t>Resulting Emission Reductions, ER</t>
    </r>
    <r>
      <rPr>
        <vertAlign val="subscript"/>
        <sz val="10"/>
        <rFont val="Verdana"/>
      </rPr>
      <t>y</t>
    </r>
    <phoneticPr fontId="51" type="noConversion"/>
  </si>
  <si>
    <r>
      <t>ER</t>
    </r>
    <r>
      <rPr>
        <vertAlign val="subscript"/>
        <sz val="10"/>
        <rFont val="Verdana"/>
      </rPr>
      <t>y</t>
    </r>
    <phoneticPr fontId="51" type="noConversion"/>
  </si>
  <si>
    <t>Per Eq 1:</t>
    <phoneticPr fontId="51" type="noConversion"/>
  </si>
  <si>
    <t xml:space="preserve"> PSQFT∆y Project square foot variance factor during project period</t>
    <phoneticPr fontId="51" type="noConversion"/>
  </si>
  <si>
    <r>
      <t>PSQFT</t>
    </r>
    <r>
      <rPr>
        <sz val="11"/>
        <rFont val="Arial"/>
      </rPr>
      <t>∆</t>
    </r>
    <r>
      <rPr>
        <vertAlign val="subscript"/>
        <sz val="11"/>
        <rFont val="Arial"/>
      </rPr>
      <t>y</t>
    </r>
    <r>
      <rPr>
        <sz val="11"/>
        <rFont val="Arial"/>
      </rPr>
      <t xml:space="preserve"> </t>
    </r>
  </si>
  <si>
    <t xml:space="preserve"> - that is if PSQFT∆y value is not 1 the year following a year in which the value was less than 1</t>
    <phoneticPr fontId="51" type="noConversion"/>
  </si>
  <si>
    <t>Project year 10</t>
    <phoneticPr fontId="51" type="noConversion"/>
  </si>
  <si>
    <t>Internal Project Leakage Assessment</t>
    <phoneticPr fontId="51" type="noConversion"/>
  </si>
  <si>
    <t>Potential leakage test assessments:</t>
    <phoneticPr fontId="51" type="noConversion"/>
  </si>
  <si>
    <t>Test met?</t>
    <phoneticPr fontId="51" type="noConversion"/>
  </si>
  <si>
    <t>II</t>
    <phoneticPr fontId="51" type="noConversion"/>
  </si>
  <si>
    <t xml:space="preserve">      V&gt;&gt;&gt;</t>
    <phoneticPr fontId="51" type="noConversion"/>
  </si>
  <si>
    <t>ETC</t>
    <phoneticPr fontId="51" type="noConversion"/>
  </si>
  <si>
    <t>Project year 5</t>
    <phoneticPr fontId="51" type="noConversion"/>
  </si>
  <si>
    <t>Project year 2</t>
    <phoneticPr fontId="51" type="noConversion"/>
  </si>
  <si>
    <t>Resulting:</t>
    <phoneticPr fontId="51" type="noConversion"/>
  </si>
  <si>
    <t>Project year 3</t>
    <phoneticPr fontId="51" type="noConversion"/>
  </si>
  <si>
    <t>Project year 4</t>
    <phoneticPr fontId="51" type="noConversion"/>
  </si>
  <si>
    <t>Given selection already made for Project year 1</t>
    <phoneticPr fontId="51" type="noConversion"/>
  </si>
  <si>
    <t>Name</t>
  </si>
  <si>
    <t>Title/role</t>
  </si>
  <si>
    <t>Address</t>
  </si>
  <si>
    <t>Email</t>
  </si>
  <si>
    <t>Phone</t>
  </si>
  <si>
    <t>Project start date</t>
  </si>
  <si>
    <t>Project end date</t>
  </si>
  <si>
    <t>Project emissions for year y =</t>
  </si>
  <si>
    <t>Applied EE technologies result in internal project leakage?</t>
  </si>
  <si>
    <t>Thus, emission reductions comprise</t>
  </si>
  <si>
    <t>SCOPE 2's</t>
    <phoneticPr fontId="51" type="noConversion"/>
  </si>
  <si>
    <t>FOR NON WEATHER ADJUSTED PROJECTS ONLY -- if weather adjusted additionality tests were performed, this section is completed in the weather adjusted sheet</t>
    <phoneticPr fontId="51" type="noConversion"/>
  </si>
  <si>
    <t>IF yes, then</t>
    <phoneticPr fontId="51" type="noConversion"/>
  </si>
  <si>
    <t>LEy</t>
    <phoneticPr fontId="51" type="noConversion"/>
  </si>
  <si>
    <t>IF FOUR year add't elig'b period</t>
    <phoneticPr fontId="51" type="noConversion"/>
  </si>
  <si>
    <t>IF FIVE year add't elig'b period</t>
    <phoneticPr fontId="51" type="noConversion"/>
  </si>
  <si>
    <t xml:space="preserve"> e.g. 2012 corresponding to first project year</t>
    <phoneticPr fontId="51" type="noConversion"/>
  </si>
  <si>
    <t>IF THREE year baseline period</t>
    <phoneticPr fontId="51" type="noConversion"/>
  </si>
  <si>
    <t>NOTES:</t>
    <phoneticPr fontId="51" type="noConversion"/>
  </si>
  <si>
    <t>BOX</t>
    <phoneticPr fontId="51" type="noConversion"/>
  </si>
  <si>
    <t>Scope 2 Electricity-based</t>
    <phoneticPr fontId="51" type="noConversion"/>
  </si>
  <si>
    <t>IF TWO year add't elig'b period</t>
    <phoneticPr fontId="51" type="noConversion"/>
  </si>
  <si>
    <t>IF THREE year add't elig'b period</t>
    <phoneticPr fontId="51" type="noConversion"/>
  </si>
  <si>
    <t>Are the following equations satisfied in the relevant performance Test?</t>
  </si>
  <si>
    <t>Performance Tests 1/1B:</t>
  </si>
  <si>
    <t>Per 3:</t>
  </si>
  <si>
    <t>Total Eligibility Points</t>
    <phoneticPr fontId="51" type="noConversion"/>
  </si>
  <si>
    <t>Behavior Change Campaign/Communications</t>
  </si>
  <si>
    <t>CoGen &amp; Fuelswitch</t>
  </si>
  <si>
    <t>Lighting Retrofits</t>
  </si>
  <si>
    <t>Instructions to follow based on testing results -- directing you to different parts of the sheet as required</t>
    <phoneticPr fontId="51" type="noConversion"/>
  </si>
  <si>
    <t>PERIOD DURATION:</t>
    <phoneticPr fontId="51" type="noConversion"/>
  </si>
  <si>
    <t>(for B or ST1P)</t>
    <phoneticPr fontId="51" type="noConversion"/>
  </si>
  <si>
    <t>additionality eligibility testing period and calculation basis (vs sq ft variances)</t>
    <phoneticPr fontId="51" type="noConversion"/>
  </si>
  <si>
    <t>Guidance note</t>
    <phoneticPr fontId="51" type="noConversion"/>
  </si>
  <si>
    <t>KEY:</t>
    <phoneticPr fontId="51" type="noConversion"/>
  </si>
  <si>
    <t>Further adjustments are required per the methodology if the square footage then declines again for a second set of years -- which this sheet does not accommodate</t>
    <phoneticPr fontId="51" type="noConversion"/>
  </si>
  <si>
    <t>Per Eq 10:</t>
    <phoneticPr fontId="51" type="noConversion"/>
  </si>
  <si>
    <t>Stationary 1</t>
  </si>
  <si>
    <t>The campus Carnegie code is:</t>
  </si>
  <si>
    <t>BOX</t>
  </si>
  <si>
    <t>Doctoral</t>
  </si>
  <si>
    <t>Masters</t>
  </si>
  <si>
    <t>Baccalaureate</t>
  </si>
  <si>
    <t>Associates</t>
  </si>
  <si>
    <t>RESULTS for key CO2 reduction components</t>
    <phoneticPr fontId="51" type="noConversion"/>
  </si>
  <si>
    <t>NOTE: project crediting periods are typically 10 years for VCS</t>
  </si>
  <si>
    <t>Total estimated ERs</t>
  </si>
  <si>
    <t>Certified reductions are sought in:</t>
  </si>
  <si>
    <t xml:space="preserve">BOX </t>
  </si>
  <si>
    <t>Specials</t>
  </si>
  <si>
    <t>The required PBSc/PBEc is therefore</t>
  </si>
  <si>
    <t>Value year 5+</t>
    <phoneticPr fontId="51" type="noConversion"/>
  </si>
  <si>
    <t>Value year 6+</t>
    <phoneticPr fontId="51" type="noConversion"/>
  </si>
  <si>
    <t>This project is submitted following the campus-wide module from VCS methodology #XXX, which lays out performance requirements for campuses to achieve stationary 1 and/or scope 2 electricity reductions, by Carnegies class, which, averaged over a selected Additionality Eligibility Period, exceed the specified PB performance standards.</t>
  </si>
  <si>
    <t>For this campus project:</t>
  </si>
  <si>
    <t>Project year 8</t>
    <phoneticPr fontId="51" type="noConversion"/>
  </si>
  <si>
    <t>Enter 1 if yes</t>
  </si>
  <si>
    <t>Delete instructions from other lines</t>
    <phoneticPr fontId="51" type="noConversion"/>
  </si>
  <si>
    <t>Leakage Test a) LEy values</t>
    <phoneticPr fontId="51" type="noConversion"/>
  </si>
  <si>
    <t>Leakage Test b) LEy values</t>
    <phoneticPr fontId="51" type="noConversion"/>
  </si>
  <si>
    <t>Leakage Test f) LEy values</t>
    <phoneticPr fontId="51" type="noConversion"/>
  </si>
  <si>
    <t>Leakage Test e) LEy values</t>
    <phoneticPr fontId="51" type="noConversion"/>
  </si>
  <si>
    <t>1.5/1.6 Project Start Date/Crediting Period</t>
    <phoneticPr fontId="51" type="noConversion"/>
  </si>
  <si>
    <t>Eligible % reductions, provided BOTH TESTS are passed</t>
    <phoneticPr fontId="51" type="noConversion"/>
  </si>
  <si>
    <t>Year/Month/Day</t>
    <phoneticPr fontId="51" type="noConversion"/>
  </si>
  <si>
    <t>Value year 9+</t>
    <phoneticPr fontId="51" type="noConversion"/>
  </si>
  <si>
    <t>Value year 10</t>
    <phoneticPr fontId="51" type="noConversion"/>
  </si>
  <si>
    <t>N/A</t>
    <phoneticPr fontId="51" type="noConversion"/>
  </si>
  <si>
    <r>
      <t>(SQPE</t>
    </r>
    <r>
      <rPr>
        <vertAlign val="subscript"/>
        <sz val="10"/>
        <rFont val="Arial"/>
      </rPr>
      <t>y</t>
    </r>
    <r>
      <rPr>
        <sz val="10"/>
        <rFont val="Arial"/>
      </rPr>
      <t xml:space="preserve"> – SQPE</t>
    </r>
    <r>
      <rPr>
        <vertAlign val="subscript"/>
        <sz val="10"/>
        <rFont val="Arial"/>
      </rPr>
      <t xml:space="preserve">y-1 </t>
    </r>
    <r>
      <rPr>
        <sz val="10"/>
        <rFont val="Arial"/>
      </rPr>
      <t>)/ SQPE</t>
    </r>
    <r>
      <rPr>
        <vertAlign val="subscript"/>
        <sz val="10"/>
        <rFont val="Arial"/>
      </rPr>
      <t xml:space="preserve">y-1 </t>
    </r>
    <r>
      <rPr>
        <sz val="10"/>
        <rFont val="Arial"/>
      </rPr>
      <t>&lt; 0</t>
    </r>
  </si>
  <si>
    <t>Per Eq 26:</t>
    <phoneticPr fontId="51" type="noConversion"/>
  </si>
  <si>
    <t>CODED TO BE MAX VALUE FROM ELIGIBLE ADD"L PERIODS</t>
    <phoneticPr fontId="51" type="noConversion"/>
  </si>
  <si>
    <t>ASSUMED IN Test 2A above - not needed</t>
    <phoneticPr fontId="51" type="noConversion"/>
  </si>
  <si>
    <t>Year nnnn</t>
  </si>
  <si>
    <t>Baseline period, B, resulting</t>
  </si>
  <si>
    <t>reported data</t>
  </si>
  <si>
    <t xml:space="preserve">Last baseline year, project year </t>
  </si>
  <si>
    <t xml:space="preserve"> -- declining?</t>
    <phoneticPr fontId="51" type="noConversion"/>
  </si>
  <si>
    <t>Baseline data:</t>
    <phoneticPr fontId="51" type="noConversion"/>
  </si>
  <si>
    <t>This section will estimate leakage in each project year y: it assumes that the baseline and additionality periods have been selected FIRST in the section above (since this data is needed for leakage calculations)</t>
    <phoneticPr fontId="51" type="noConversion"/>
  </si>
  <si>
    <t xml:space="preserve">Use values from row  </t>
    <phoneticPr fontId="51" type="noConversion"/>
  </si>
  <si>
    <t>If CHP, Enter SELECTED result from f) e) only</t>
    <phoneticPr fontId="51" type="noConversion"/>
  </si>
  <si>
    <t>Do not make entries on more than one line</t>
    <phoneticPr fontId="51" type="noConversion"/>
  </si>
  <si>
    <t>For all project year y's</t>
    <phoneticPr fontId="51" type="noConversion"/>
  </si>
  <si>
    <t>Based on a range of Additionality Eligibility Period Data (including project year 1)</t>
    <phoneticPr fontId="51" type="noConversion"/>
  </si>
  <si>
    <t>Project YEAR 1</t>
    <phoneticPr fontId="51" type="noConversion"/>
  </si>
  <si>
    <t>Project crediting period</t>
  </si>
  <si>
    <t>Assessments required using square foot variances?</t>
    <phoneticPr fontId="51" type="noConversion"/>
  </si>
  <si>
    <t>If cell = 0, then all additinoality tests 2S-A have failed; if cell = 1 then weather based testing needed; if 2 then project has passed additionality testing without weather based changes</t>
    <phoneticPr fontId="51" type="noConversion"/>
  </si>
  <si>
    <t>PreTest A</t>
  </si>
  <si>
    <t>Which takes advantage of the fact that TRUE + TRUE = 2, FALSE + FALSE = 0, and either combination of TRUE + FALSE = 1.</t>
  </si>
  <si>
    <t>For Weather based Testing</t>
    <phoneticPr fontId="51" type="noConversion"/>
  </si>
  <si>
    <t>Given addtionality results, is weather testing required?</t>
    <phoneticPr fontId="51" type="noConversion"/>
  </si>
  <si>
    <t>TEST</t>
    <phoneticPr fontId="51" type="noConversion"/>
  </si>
  <si>
    <t>NOTE: the largest number of reductions would correspond to selecting the highest baseline (that is the largest number) - which typically corresponds to the longest baseline.  Baselines need to be justified</t>
    <phoneticPr fontId="51" type="noConversion"/>
  </si>
  <si>
    <t>IF TWO year add't elig'b period</t>
    <phoneticPr fontId="51" type="noConversion"/>
  </si>
  <si>
    <t>Corresponding first baseline year 1</t>
    <phoneticPr fontId="51" type="noConversion"/>
  </si>
  <si>
    <t>Project year 6</t>
    <phoneticPr fontId="51" type="noConversion"/>
  </si>
  <si>
    <t>Projectyear 7</t>
    <phoneticPr fontId="51" type="noConversion"/>
  </si>
  <si>
    <t>Project year 8</t>
    <phoneticPr fontId="51" type="noConversion"/>
  </si>
  <si>
    <t>Project year 9</t>
    <phoneticPr fontId="51" type="noConversion"/>
  </si>
  <si>
    <t>Project year 10</t>
    <phoneticPr fontId="51" type="noConversion"/>
  </si>
  <si>
    <t>Enter year date for campus project year 1 (only)</t>
    <phoneticPr fontId="51" type="noConversion"/>
  </si>
  <si>
    <t>For year 1, per equation given in project emissions section below</t>
    <phoneticPr fontId="51" type="noConversion"/>
  </si>
  <si>
    <t>Square footage (enter for all years)</t>
    <phoneticPr fontId="51" type="noConversion"/>
  </si>
  <si>
    <t>1.1  SUMMARY</t>
    <phoneticPr fontId="51" type="noConversion"/>
  </si>
  <si>
    <t>BOX</t>
    <phoneticPr fontId="51" type="noConversion"/>
  </si>
  <si>
    <t>If selected GO TO WEATHER ADJ SECTION</t>
    <phoneticPr fontId="51" type="noConversion"/>
  </si>
  <si>
    <t>Additionality Performance assessment</t>
    <phoneticPr fontId="51" type="noConversion"/>
  </si>
  <si>
    <t>Enter both figures, copying the PBSc and PBEc %'s corresponding to campus' carnegie class from above chart</t>
    <phoneticPr fontId="51" type="noConversion"/>
  </si>
  <si>
    <t>No single technology installation is typically relied upon when meeting the performance standard requirements for this methodology but rather a series of energy efficiency/clean energy measures, adopted campus-wide.  Since this methodology requires that EE measures that the campus has adopted to meet the PB performance tests (per module 4.2) this campus’ activities include:</t>
  </si>
  <si>
    <t>The first project baseline adopted is:</t>
  </si>
  <si>
    <t>First baseline year</t>
  </si>
  <si>
    <t>Net sum result</t>
    <phoneticPr fontId="51" type="noConversion"/>
  </si>
  <si>
    <t xml:space="preserve"> </t>
    <phoneticPr fontId="51" type="noConversion"/>
  </si>
  <si>
    <t>Years</t>
  </si>
  <si>
    <t>For Baselines</t>
    <phoneticPr fontId="51" type="noConversion"/>
  </si>
  <si>
    <t>For Leakage Testing:</t>
    <phoneticPr fontId="51" type="noConversion"/>
  </si>
  <si>
    <t>PBEc value:</t>
    <phoneticPr fontId="51" type="noConversion"/>
  </si>
  <si>
    <t>Total number of crediting years</t>
  </si>
  <si>
    <t>Were tests met WITH weather adjusted factors applied in Eq 3 (Test 2S-B)?</t>
    <phoneticPr fontId="51" type="noConversion"/>
  </si>
  <si>
    <t>CO2 tons</t>
  </si>
  <si>
    <t>CORRECTED EQ ERROR: DECREASE BASELINE NOT INCREASE IT!!!</t>
    <phoneticPr fontId="51" type="noConversion"/>
  </si>
  <si>
    <t>Based on BE selected above -- and ensuring square footage meets PreTest B for this baseline year (otherwise adjusted sq ft assessment is required)</t>
    <phoneticPr fontId="51" type="noConversion"/>
  </si>
  <si>
    <t>NOTE: zero result means this is NOT an eligible baseline period -- and reductions will be negative in the final tally!</t>
    <phoneticPr fontId="51" type="noConversion"/>
  </si>
  <si>
    <t>ELIGIBLE</t>
    <phoneticPr fontId="51" type="noConversion"/>
  </si>
  <si>
    <t>baseline BE</t>
    <phoneticPr fontId="51" type="noConversion"/>
  </si>
  <si>
    <t>CODED TO BE MAX VALUE pROVIDED SQ FT DOES NOT NEED ADJUSTMENT</t>
    <phoneticPr fontId="51" type="noConversion"/>
  </si>
  <si>
    <t>% decline</t>
    <phoneticPr fontId="51" type="noConversion"/>
  </si>
  <si>
    <t>Enter 1 if yes</t>
    <phoneticPr fontId="51" type="noConversion"/>
  </si>
  <si>
    <t>For year 1, per Equations outlined in the ER section below; full set of ERy for all years found below</t>
    <phoneticPr fontId="51" type="noConversion"/>
  </si>
  <si>
    <t>Data enters once PSQFT sections has been completed below: do not touch</t>
    <phoneticPr fontId="51" type="noConversion"/>
  </si>
  <si>
    <t xml:space="preserve">   </t>
    <phoneticPr fontId="51" type="noConversion"/>
  </si>
  <si>
    <t>Campus/Institution Name</t>
    <phoneticPr fontId="51" type="noConversion"/>
  </si>
  <si>
    <t>1.4: Answer in PDD</t>
    <phoneticPr fontId="51" type="noConversion"/>
  </si>
  <si>
    <t>Project year 6</t>
    <phoneticPr fontId="51" type="noConversion"/>
  </si>
  <si>
    <t>Projectyear 7</t>
    <phoneticPr fontId="51" type="noConversion"/>
  </si>
  <si>
    <t>Project year 8</t>
    <phoneticPr fontId="51" type="noConversion"/>
  </si>
  <si>
    <t>Project year 9</t>
    <phoneticPr fontId="51" type="noConversion"/>
  </si>
  <si>
    <t>Year</t>
    <phoneticPr fontId="51" type="noConversion"/>
  </si>
  <si>
    <t>Month</t>
    <phoneticPr fontId="51" type="noConversion"/>
  </si>
  <si>
    <t>Day</t>
    <phoneticPr fontId="51" type="noConversion"/>
  </si>
  <si>
    <t>xx</t>
    <phoneticPr fontId="51" type="noConversion"/>
  </si>
  <si>
    <t>Defaults to project year 1 start date: enter month/day only</t>
    <phoneticPr fontId="51" type="noConversion"/>
  </si>
  <si>
    <t>Assumes full 10 year VCS project period to maximize project credits and reductions which campus then has option to sell</t>
    <phoneticPr fontId="51" type="noConversion"/>
  </si>
  <si>
    <t>1.7 Estimated Reductions</t>
    <phoneticPr fontId="51" type="noConversion"/>
  </si>
  <si>
    <t>2.2: APPLICABILITY CONDITIONS</t>
    <phoneticPr fontId="51" type="noConversion"/>
  </si>
  <si>
    <t>Data enters once summary sheet completed: do not touch</t>
    <phoneticPr fontId="51" type="noConversion"/>
  </si>
  <si>
    <t>If FOUR year baseline period</t>
    <phoneticPr fontId="51" type="noConversion"/>
  </si>
  <si>
    <t>Innovative Strategies</t>
  </si>
  <si>
    <t>xx/xx/xxxx or similar truncation indicates date/year to be entered</t>
    <phoneticPr fontId="51" type="noConversion"/>
  </si>
  <si>
    <t xml:space="preserve">No   </t>
  </si>
  <si>
    <t>Campus-wide Project Evaluation and ER estimates</t>
    <phoneticPr fontId="51" type="noConversion"/>
  </si>
  <si>
    <t>Performance Tests:</t>
  </si>
  <si>
    <t xml:space="preserve">Is this an existing campus located in the US? </t>
  </si>
  <si>
    <t>Project year 1</t>
  </si>
  <si>
    <t>STARS</t>
  </si>
  <si>
    <t>No</t>
  </si>
  <si>
    <t xml:space="preserve">GHG inventory prepared via CACP calculator? </t>
  </si>
  <si>
    <t xml:space="preserve">No  </t>
  </si>
  <si>
    <t>Number of years</t>
    <phoneticPr fontId="51" type="noConversion"/>
  </si>
  <si>
    <t>Please indicate which reporting program:</t>
  </si>
  <si>
    <t>ACUPCC</t>
  </si>
  <si>
    <t>For year 1, per Equations outlined in the leakage section below; full set of LEy for all years found below</t>
    <phoneticPr fontId="51" type="noConversion"/>
  </si>
  <si>
    <t>Instructions:</t>
    <phoneticPr fontId="51" type="noConversion"/>
  </si>
  <si>
    <t>Enter ALL required campus-wide data:</t>
    <phoneticPr fontId="51" type="noConversion"/>
  </si>
  <si>
    <t>Baseline year Prior</t>
    <phoneticPr fontId="51" type="noConversion"/>
  </si>
  <si>
    <t>Project Year 0</t>
    <phoneticPr fontId="51" type="noConversion"/>
  </si>
  <si>
    <t>Project YEAR 1</t>
    <phoneticPr fontId="51" type="noConversion"/>
  </si>
  <si>
    <t>Project year 2</t>
    <phoneticPr fontId="51" type="noConversion"/>
  </si>
  <si>
    <t>Project year 3</t>
    <phoneticPr fontId="51" type="noConversion"/>
  </si>
  <si>
    <t>Project year 4</t>
    <phoneticPr fontId="51" type="noConversion"/>
  </si>
  <si>
    <t>Project year 5</t>
    <phoneticPr fontId="51" type="noConversion"/>
  </si>
  <si>
    <t>&lt;= 0</t>
    <phoneticPr fontId="51" type="noConversion"/>
  </si>
  <si>
    <t>IF ONE year add't elig'b period</t>
    <phoneticPr fontId="51" type="noConversion"/>
  </si>
  <si>
    <t>1.3 Project Proponent</t>
    <phoneticPr fontId="51" type="noConversion"/>
  </si>
  <si>
    <r>
      <t>Estimated GHG emission reductions or removals (tCO</t>
    </r>
    <r>
      <rPr>
        <vertAlign val="subscript"/>
        <sz val="11"/>
        <rFont val="Verdana"/>
      </rPr>
      <t>2</t>
    </r>
    <r>
      <rPr>
        <sz val="11"/>
        <rFont val="Verdana"/>
      </rPr>
      <t>e)</t>
    </r>
  </si>
  <si>
    <t>Enter a) – f) from 8.3 corresponding to leakage tests applicable/selected</t>
    <phoneticPr fontId="51" type="noConversion"/>
  </si>
  <si>
    <t xml:space="preserve"> that is, additionality tests were ONLY passed with a ONE year additionality period</t>
    <phoneticPr fontId="51" type="noConversion"/>
  </si>
  <si>
    <t>IF WEATHER ADJ TESTING IS REQUIRED, THEN:</t>
    <phoneticPr fontId="51" type="noConversion"/>
  </si>
  <si>
    <t>NOTE: a "FALSE" entry for the BE result means this is NOT an eligible baseline period -- and reductions will not arise in the final tally!</t>
    <phoneticPr fontId="51" type="noConversion"/>
  </si>
  <si>
    <t>NOTE: If weather adjusted tests are required, the remaining additioality tests, (that is Tests 1 and 2S/E) will have to be completed, and answers provided, using weather adjusted factors, per equations 4, 5, 6, 7. 9 and 11.  Calculations for these factors are found ON SHEET XXXXX</t>
    <phoneticPr fontId="51" type="noConversion"/>
  </si>
  <si>
    <t>1 = ELIGIBLE</t>
    <phoneticPr fontId="51" type="noConversion"/>
  </si>
  <si>
    <t>2.3 Project Boundary and 2.4 Baseline Selection</t>
    <phoneticPr fontId="51" type="noConversion"/>
  </si>
  <si>
    <t xml:space="preserve">year </t>
    <phoneticPr fontId="51" type="noConversion"/>
  </si>
  <si>
    <t>The first project year date was entered in the first data entry section: do not touch this cell.  Re-enter project data in first section if it does not appear correctly here</t>
    <phoneticPr fontId="51" type="noConversion"/>
  </si>
  <si>
    <t>Further adjustments are required per the methodology if the square footage then declines again for a second set of years -- which this sheet does not accommodate.  Adjust values again by hand following equations in the methodology.</t>
    <phoneticPr fontId="51" type="noConversion"/>
  </si>
  <si>
    <t>only if CHP</t>
    <phoneticPr fontId="51" type="noConversion"/>
  </si>
  <si>
    <t>0 if pass a) or b)</t>
    <phoneticPr fontId="51" type="noConversion"/>
  </si>
  <si>
    <t>only if failed a) b)</t>
    <phoneticPr fontId="51" type="noConversion"/>
  </si>
  <si>
    <t>For Additionality Testing:</t>
    <phoneticPr fontId="51" type="noConversion"/>
  </si>
  <si>
    <t>Project year 6</t>
  </si>
  <si>
    <t>1 = pass, 0 = fail</t>
    <phoneticPr fontId="51" type="noConversion"/>
  </si>
  <si>
    <t>Corresponding to FIRST baseline year:</t>
    <phoneticPr fontId="51" type="noConversion"/>
  </si>
  <si>
    <t>Smallest values of leakage are preferable, provided the pathway is eligible</t>
    <phoneticPr fontId="51" type="noConversion"/>
  </si>
  <si>
    <t>Leakage values are assessed based on further emission inputs, required in the green lines below</t>
    <phoneticPr fontId="51" type="noConversion"/>
  </si>
  <si>
    <t>Results for LEy options below are only valid once this data has been entered</t>
    <phoneticPr fontId="51" type="noConversion"/>
  </si>
  <si>
    <t>SOME SECTIONS BELOW WILL BE COMPLETED WHEN OTHER WEATHER ADJUSTED AND SCOPE 2 TESTS HAVE BEEN CODED … IGNORE FOR NOW</t>
    <phoneticPr fontId="51" type="noConversion"/>
  </si>
  <si>
    <t>Was the project mandated or required by local, state or federal law or regulation?</t>
    <phoneticPr fontId="51" type="noConversion"/>
  </si>
  <si>
    <t xml:space="preserve">          </t>
    <phoneticPr fontId="51" type="noConversion"/>
  </si>
  <si>
    <t>RECODE?  BASED ON TOTAL RESULT FOR NOW</t>
    <phoneticPr fontId="51" type="noConversion"/>
  </si>
  <si>
    <t>Thus, now assuming that sq ft variance based  testing is not applied: further additionality tests are applied as follows:</t>
    <phoneticPr fontId="51" type="noConversion"/>
  </si>
  <si>
    <t>Additionality Eligibility Tests 1 and 2:</t>
    <phoneticPr fontId="51" type="noConversion"/>
  </si>
  <si>
    <t>Were tests met WITH weather adjusted factors applied in Eq 3 (Test 1S-B)?</t>
    <phoneticPr fontId="51" type="noConversion"/>
  </si>
  <si>
    <t>Were tests met WITHOUT weather adjusted factors applied in Eq 3 (Test 2S-A)?</t>
    <phoneticPr fontId="51" type="noConversion"/>
  </si>
  <si>
    <t>Were tests met WITHOUT weather adjusted factors applied in Eq 3 (Test 2E-A)?</t>
    <phoneticPr fontId="51" type="noConversion"/>
  </si>
  <si>
    <t>Were tests met WITH weather adjusted factors applied in Eq 3 (Test 2E-B)?</t>
    <phoneticPr fontId="51" type="noConversion"/>
  </si>
  <si>
    <t xml:space="preserve">Per equations given in BEy analysis below: BEy for all baseline years given completely below </t>
    <phoneticPr fontId="51" type="noConversion"/>
  </si>
  <si>
    <t xml:space="preserve">Prior baselne year </t>
  </si>
  <si>
    <t>Since sq ft must not be declining during baseline period, ELIGIBLE average baselines thus comprise:</t>
    <phoneticPr fontId="51" type="noConversion"/>
  </si>
  <si>
    <t>Passed?</t>
    <phoneticPr fontId="51" type="noConversion"/>
  </si>
  <si>
    <t xml:space="preserve">Relative to benchmark test thresholds: </t>
    <phoneticPr fontId="51" type="noConversion"/>
  </si>
  <si>
    <t>Thus average baseline emissions BE selected =</t>
    <phoneticPr fontId="51" type="noConversion"/>
  </si>
  <si>
    <t>Data enters once summary sheet completed: do not touch</t>
    <phoneticPr fontId="51" type="noConversion"/>
  </si>
  <si>
    <t xml:space="preserve">  </t>
    <phoneticPr fontId="51" type="noConversion"/>
  </si>
  <si>
    <t>ELIGIBLE?</t>
    <phoneticPr fontId="51" type="noConversion"/>
  </si>
  <si>
    <t>Data enters once the additionality section is completed below: do not touch</t>
    <phoneticPr fontId="51" type="noConversion"/>
  </si>
  <si>
    <t xml:space="preserve">If yes, Appendix 3 procedures will need to be applied: see sheet xxx </t>
    <phoneticPr fontId="51" type="noConversion"/>
  </si>
  <si>
    <t>3 Energy Demand</t>
    <phoneticPr fontId="51" type="noConversion"/>
  </si>
  <si>
    <t>1 Energy Industries</t>
    <phoneticPr fontId="51" type="noConversion"/>
  </si>
  <si>
    <t xml:space="preserve">Is this a K-12 school? </t>
  </si>
  <si>
    <t>IF FOUR year add't elig'b period</t>
    <phoneticPr fontId="51" type="noConversion"/>
  </si>
  <si>
    <t>IF FIVE year add't elig'b period</t>
    <phoneticPr fontId="51" type="noConversion"/>
  </si>
  <si>
    <t>Has the project passed additionality testing?</t>
    <phoneticPr fontId="51" type="noConversion"/>
  </si>
  <si>
    <t>Data enters once the baseline section is completed below: do not touch</t>
    <phoneticPr fontId="51" type="noConversion"/>
  </si>
  <si>
    <t>1.2: answer in PDD -- applicable sectors noted above</t>
    <phoneticPr fontId="51" type="noConversion"/>
  </si>
  <si>
    <t>Corresponding First year Additionality Eligibility Period if weather adj required would be</t>
    <phoneticPr fontId="51" type="noConversion"/>
  </si>
  <si>
    <t>year</t>
    <phoneticPr fontId="51" type="noConversion"/>
  </si>
  <si>
    <t>(Enter 1 if yes, 0 if no)</t>
    <phoneticPr fontId="51" type="noConversion"/>
  </si>
  <si>
    <t>Average annual ERs</t>
  </si>
  <si>
    <t>year 8 ER8</t>
    <phoneticPr fontId="51" type="noConversion"/>
  </si>
  <si>
    <t>Year 9 ER9</t>
    <phoneticPr fontId="51" type="noConversion"/>
  </si>
  <si>
    <t>year 10 ER10</t>
    <phoneticPr fontId="51" type="noConversion"/>
  </si>
  <si>
    <t>Optimal baseline BE candidate</t>
    <phoneticPr fontId="51" type="noConversion"/>
  </si>
  <si>
    <t>Above PBE</t>
    <phoneticPr fontId="51" type="noConversion"/>
  </si>
  <si>
    <t>Test 2E-A</t>
    <phoneticPr fontId="51" type="noConversion"/>
  </si>
  <si>
    <t>1.8 Description of Project Activity</t>
    <phoneticPr fontId="51" type="noConversion"/>
  </si>
  <si>
    <t>In lines above</t>
    <phoneticPr fontId="51" type="noConversion"/>
  </si>
  <si>
    <t>If FOUR year baseline period</t>
    <phoneticPr fontId="51" type="noConversion"/>
  </si>
  <si>
    <t>This is avoided when the maximum baseline value is selected</t>
    <phoneticPr fontId="51" type="noConversion"/>
  </si>
  <si>
    <t>IF FIVE year baseline period</t>
    <phoneticPr fontId="51" type="noConversion"/>
  </si>
  <si>
    <t>Copy corresponding year from chart above</t>
    <phoneticPr fontId="51" type="noConversion"/>
  </si>
  <si>
    <t>Copy scope 2 E corresponding to first baseline year selected from chart above</t>
    <phoneticPr fontId="51" type="noConversion"/>
  </si>
  <si>
    <t>1.9 Campus location/boundaries: answer in PDD</t>
    <phoneticPr fontId="51" type="noConversion"/>
  </si>
  <si>
    <t>Have campus-wide GHG emissions been reported to ACUPCC/STARS/credible third party for project year 1 and at least one baseline year?</t>
    <phoneticPr fontId="51" type="noConversion"/>
  </si>
  <si>
    <t>Other (please name)</t>
    <phoneticPr fontId="51" type="noConversion"/>
  </si>
  <si>
    <r>
      <t>Project year 1 selected</t>
    </r>
    <r>
      <rPr>
        <sz val="10"/>
        <rFont val="Verdana"/>
      </rPr>
      <t xml:space="preserve"> </t>
    </r>
  </si>
  <si>
    <r>
      <t>Last baseline year (project year 0)</t>
    </r>
    <r>
      <rPr>
        <sz val="10"/>
        <rFont val="Verdana"/>
      </rPr>
      <t xml:space="preserve"> </t>
    </r>
  </si>
  <si>
    <r>
      <t>Corresponding first baseline year selected</t>
    </r>
    <r>
      <rPr>
        <sz val="10"/>
        <rFont val="Verdana"/>
      </rPr>
      <t xml:space="preserve"> </t>
    </r>
    <phoneticPr fontId="51" type="noConversion"/>
  </si>
  <si>
    <t>IF THREE year baseline period</t>
    <phoneticPr fontId="51" type="noConversion"/>
  </si>
  <si>
    <t>If FOUR year baseline period</t>
    <phoneticPr fontId="51" type="noConversion"/>
  </si>
  <si>
    <t>IF one of the leakage technologies is CHP:</t>
    <phoneticPr fontId="51" type="noConversion"/>
  </si>
  <si>
    <t>Only pathway a) b) f) and e) are permissible</t>
    <phoneticPr fontId="51" type="noConversion"/>
  </si>
  <si>
    <t>year</t>
    <phoneticPr fontId="51" type="noConversion"/>
  </si>
  <si>
    <t>Eligible candidate baseline averages, BE</t>
    <phoneticPr fontId="51" type="noConversion"/>
  </si>
  <si>
    <t>BE candidates</t>
    <phoneticPr fontId="51" type="noConversion"/>
  </si>
  <si>
    <t xml:space="preserve">Corresponding to </t>
    <phoneticPr fontId="51" type="noConversion"/>
  </si>
  <si>
    <t>tons CO2</t>
    <phoneticPr fontId="51" type="noConversion"/>
  </si>
  <si>
    <t>FIRST Baseline Year:</t>
    <phoneticPr fontId="51" type="noConversion"/>
  </si>
  <si>
    <t>IF THREE year baseline period</t>
    <phoneticPr fontId="51" type="noConversion"/>
  </si>
  <si>
    <t>For scope 2 electricity reductions, BE</t>
  </si>
  <si>
    <t>(tons CO2)</t>
  </si>
  <si>
    <t xml:space="preserve">For project year 1 </t>
  </si>
  <si>
    <t xml:space="preserve">Project year 2 </t>
  </si>
  <si>
    <t>Project year 4</t>
  </si>
  <si>
    <t>Project year 5</t>
  </si>
  <si>
    <t>Year 3</t>
    <phoneticPr fontId="51" type="noConversion"/>
  </si>
  <si>
    <t>Baseline/project years with publicly reported data should be entered into the PDD separately, consistent with campus public reports and baseline data entered in this project assessment</t>
    <phoneticPr fontId="51" type="noConversion"/>
  </si>
  <si>
    <t>2.5 Additionality Tests</t>
    <phoneticPr fontId="51" type="noConversion"/>
  </si>
  <si>
    <t>If these equations are not satisfied, the remaining additionality tests must be conducted under sq ft variance procedures, as found in Appendix 3 of this PDD. SEE SHEET XXX</t>
    <phoneticPr fontId="51" type="noConversion"/>
  </si>
  <si>
    <t xml:space="preserve">Use values from this row to enter in this column through year 10  </t>
    <phoneticPr fontId="51" type="noConversion"/>
  </si>
  <si>
    <t>ESTIMATED TOTAL SCOPE 2 ELECTRICITY SUM PROJECT ERy OVER 10 YEARS</t>
    <phoneticPr fontId="51" type="noConversion"/>
  </si>
  <si>
    <t>Scope 2          Electricity-based</t>
    <phoneticPr fontId="51" type="noConversion"/>
  </si>
  <si>
    <t xml:space="preserve">Corresponding to </t>
    <phoneticPr fontId="51" type="noConversion"/>
  </si>
  <si>
    <t>B</t>
    <phoneticPr fontId="51" type="noConversion"/>
  </si>
  <si>
    <t>Average</t>
    <phoneticPr fontId="51" type="noConversion"/>
  </si>
  <si>
    <t>baseline BE</t>
    <phoneticPr fontId="51" type="noConversion"/>
  </si>
  <si>
    <t>2.1: answered in PDD</t>
    <phoneticPr fontId="51" type="noConversion"/>
  </si>
  <si>
    <t>1 = pass, 0 = fail</t>
    <phoneticPr fontId="51" type="noConversion"/>
  </si>
  <si>
    <t>FIRST add'l eligbl year</t>
    <phoneticPr fontId="51" type="noConversion"/>
  </si>
  <si>
    <t>Results</t>
    <phoneticPr fontId="51" type="noConversion"/>
  </si>
  <si>
    <t>Scope 2 electricity emissions (enter for all years)</t>
    <phoneticPr fontId="51" type="noConversion"/>
  </si>
  <si>
    <t>PBEc</t>
    <phoneticPr fontId="51" type="noConversion"/>
  </si>
  <si>
    <t>PBSc</t>
    <phoneticPr fontId="51" type="noConversion"/>
  </si>
  <si>
    <t>For leakage purposes, also copy the S stationary 1 emissions for the first baseline year</t>
    <phoneticPr fontId="51" type="noConversion"/>
  </si>
  <si>
    <t>Stationary 1 Ems</t>
    <phoneticPr fontId="51" type="noConversion"/>
  </si>
  <si>
    <t>Test 1E + 2E pass?</t>
    <phoneticPr fontId="51" type="noConversion"/>
  </si>
  <si>
    <t>Test 2E</t>
    <phoneticPr fontId="51" type="noConversion"/>
  </si>
  <si>
    <t>Corresponding % PBE decline if weather testing required</t>
    <phoneticPr fontId="51" type="noConversion"/>
  </si>
  <si>
    <t>Additionality Test 2E % decline selected will be:</t>
    <phoneticPr fontId="51" type="noConversion"/>
  </si>
  <si>
    <t>For Scope 2 Reductions:</t>
    <phoneticPr fontId="51" type="noConversion"/>
  </si>
  <si>
    <t>Based on equations 21:</t>
    <phoneticPr fontId="51" type="noConversion"/>
  </si>
  <si>
    <t>Data enters once the leakage section is completed below: do not touch</t>
    <phoneticPr fontId="51" type="noConversion"/>
  </si>
  <si>
    <r>
      <t>ER</t>
    </r>
    <r>
      <rPr>
        <vertAlign val="subscript"/>
        <sz val="10"/>
        <rFont val="Verdana"/>
      </rPr>
      <t>1</t>
    </r>
  </si>
  <si>
    <t>Data enters once all others sections have been completed below: do not touch</t>
    <phoneticPr fontId="51" type="noConversion"/>
  </si>
  <si>
    <t>Do campus sq footage variances during project period?</t>
    <phoneticPr fontId="51" type="noConversion"/>
  </si>
  <si>
    <r>
      <t>PE</t>
    </r>
    <r>
      <rPr>
        <vertAlign val="subscript"/>
        <sz val="10"/>
        <rFont val="Verdana"/>
      </rPr>
      <t>1</t>
    </r>
  </si>
  <si>
    <t xml:space="preserve">Per equations given in BE analysis below </t>
    <phoneticPr fontId="51" type="noConversion"/>
  </si>
  <si>
    <r>
      <t>BE</t>
    </r>
    <r>
      <rPr>
        <vertAlign val="subscript"/>
        <sz val="10"/>
        <rFont val="Verdana"/>
      </rPr>
      <t>1</t>
    </r>
  </si>
  <si>
    <r>
      <t>BE</t>
    </r>
    <r>
      <rPr>
        <vertAlign val="subscript"/>
        <sz val="10"/>
        <rFont val="Verdana"/>
      </rPr>
      <t>2</t>
    </r>
  </si>
  <si>
    <t>Data enters once the baseline section is completed below: do not touch</t>
    <phoneticPr fontId="51" type="noConversion"/>
  </si>
  <si>
    <t>Per 2a and 2b:</t>
  </si>
  <si>
    <t xml:space="preserve">                       </t>
  </si>
  <si>
    <t xml:space="preserve"> </t>
  </si>
  <si>
    <t>Building System Retro-Commissioning &amp; Upgrades Including Automation</t>
  </si>
  <si>
    <t>Pre-Test B:</t>
  </si>
  <si>
    <t>IF THREE year add't elig'b period</t>
    <phoneticPr fontId="51" type="noConversion"/>
  </si>
  <si>
    <t>Year 4 ER4</t>
    <phoneticPr fontId="51" type="noConversion"/>
  </si>
  <si>
    <t>Is weather based additionality testing required?</t>
    <phoneticPr fontId="51" type="noConversion"/>
  </si>
  <si>
    <t>DO NOT ENTER DATA IN ANY OTHER CELL EXCEPT CODED GREEN OR BLUE!!!</t>
    <phoneticPr fontId="51" type="noConversion"/>
  </si>
  <si>
    <t>ESTIMATED:</t>
    <phoneticPr fontId="51" type="noConversion"/>
  </si>
  <si>
    <t>Per vs 1.1 of methodology, campus-wide module</t>
    <phoneticPr fontId="51" type="noConversion"/>
  </si>
  <si>
    <t>Answers were entered in summary section</t>
    <phoneticPr fontId="51" type="noConversion"/>
  </si>
  <si>
    <t>NOTE: This  data was entered in the summary section</t>
    <phoneticPr fontId="51" type="noConversion"/>
  </si>
  <si>
    <t>Is one of the leakage technology CHP?</t>
    <phoneticPr fontId="51" type="noConversion"/>
  </si>
  <si>
    <t>BOX</t>
    <phoneticPr fontId="51" type="noConversion"/>
  </si>
  <si>
    <t>IF internal project leakage arises:</t>
    <phoneticPr fontId="51" type="noConversion"/>
  </si>
  <si>
    <r>
      <t>Enter the Resulting PSQFT</t>
    </r>
    <r>
      <rPr>
        <sz val="11"/>
        <rFont val="Verdana"/>
      </rPr>
      <t>∆</t>
    </r>
    <r>
      <rPr>
        <vertAlign val="subscript"/>
        <sz val="11"/>
        <rFont val="Verdana"/>
      </rPr>
      <t>y</t>
    </r>
    <r>
      <rPr>
        <sz val="11"/>
        <rFont val="Verdana"/>
      </rPr>
      <t xml:space="preserve"> = 1 unless the value of PSQFT∆y in column C is less than 1 for project year y where upon enter this lower value in column B; </t>
    </r>
    <phoneticPr fontId="51" type="noConversion"/>
  </si>
  <si>
    <t>Year 5 ER5</t>
    <phoneticPr fontId="51" type="noConversion"/>
  </si>
  <si>
    <t>∑∆F p=y, i   is the increase in stationary 1 based GHG emissions in project year y due to Leakage Technologies</t>
    <phoneticPr fontId="51" type="noConversion"/>
  </si>
  <si>
    <t>1.10, 1.11, 1.12, 1.13: answer in PDD</t>
    <phoneticPr fontId="51" type="noConversion"/>
  </si>
  <si>
    <t>f) Cumulative sum of leakage emissions less than Test 2S-A decline?</t>
    <phoneticPr fontId="51" type="noConversion"/>
  </si>
  <si>
    <t>Fb=1 - Fp=1</t>
    <phoneticPr fontId="51" type="noConversion"/>
  </si>
  <si>
    <t xml:space="preserve">e) Leakage for project year y is LEy = ∑∆F p=y, i  </t>
    <phoneticPr fontId="51" type="noConversion"/>
  </si>
  <si>
    <r>
      <t>Since LE</t>
    </r>
    <r>
      <rPr>
        <vertAlign val="subscript"/>
        <sz val="11"/>
        <rFont val="Times New Roman"/>
      </rPr>
      <t>y</t>
    </r>
    <r>
      <rPr>
        <sz val="11"/>
        <rFont val="Times New Roman"/>
      </rPr>
      <t xml:space="preserve"> = ∑∆F p=y, i </t>
    </r>
    <r>
      <rPr>
        <vertAlign val="subscript"/>
        <sz val="11"/>
        <rFont val="Times New Roman"/>
      </rPr>
      <t xml:space="preserve">  </t>
    </r>
    <r>
      <rPr>
        <sz val="11"/>
        <rFont val="Times New Roman"/>
      </rPr>
      <t>ENTER the  ∑∆F p=y, i  for project year y in this cell</t>
    </r>
    <phoneticPr fontId="51" type="noConversion"/>
  </si>
  <si>
    <t>Enter 1 if Test 2S-A or 2S-B were assessed and passed for stationary 1 reductions</t>
    <phoneticPr fontId="51" type="noConversion"/>
  </si>
  <si>
    <t>If weather adjustments are NOT required:</t>
    <phoneticPr fontId="51" type="noConversion"/>
  </si>
  <si>
    <t>% per year</t>
    <phoneticPr fontId="51" type="noConversion"/>
  </si>
  <si>
    <t>Thus are BOTH the following sq ft equations satisfied during at least one eligible baseline period?</t>
    <phoneticPr fontId="51" type="noConversion"/>
  </si>
  <si>
    <t>OTHERWISE:</t>
    <phoneticPr fontId="51" type="noConversion"/>
  </si>
  <si>
    <t>Project year 10</t>
    <phoneticPr fontId="51" type="noConversion"/>
  </si>
  <si>
    <t xml:space="preserve">Thus corresponding first year of Additionality Eligibility period selected </t>
    <phoneticPr fontId="51" type="noConversion"/>
  </si>
  <si>
    <t>Enter test PBSc value on summary sheet -- whereupon PBSc value will be indicated</t>
    <phoneticPr fontId="51" type="noConversion"/>
  </si>
  <si>
    <t>For scope 2 electricity, BEy (tons CO2)</t>
  </si>
  <si>
    <t>NOTE: CORRECTED EQUATION</t>
    <phoneticPr fontId="51" type="noConversion"/>
  </si>
  <si>
    <t>Obviously, a year in which the BE value is "FALSE" in the above chart is not eligible</t>
    <phoneticPr fontId="51" type="noConversion"/>
  </si>
  <si>
    <t>Resulting in a baseline period of</t>
  </si>
  <si>
    <t>Is the sq footage neither declining nor growing &gt;5%/year for any of these baseline periods?</t>
    <phoneticPr fontId="51" type="noConversion"/>
  </si>
  <si>
    <t>Year 1</t>
    <phoneticPr fontId="51" type="noConversion"/>
  </si>
  <si>
    <t>tons CO2</t>
    <phoneticPr fontId="51" type="noConversion"/>
  </si>
  <si>
    <t>T0 qualify, at least two sections must apply</t>
    <phoneticPr fontId="51" type="noConversion"/>
  </si>
  <si>
    <t>Re: 1.8 Description of Project Activity</t>
    <phoneticPr fontId="51" type="noConversion"/>
  </si>
  <si>
    <t>RE: 1.2 APPLICABLE SECTOR SCOPE</t>
    <phoneticPr fontId="51" type="noConversion"/>
  </si>
  <si>
    <t>DESCRIBE briefly steps taken:</t>
    <phoneticPr fontId="51" type="noConversion"/>
  </si>
  <si>
    <t>3. Quantification of GHG Emission Reductions and Removals</t>
    <phoneticPr fontId="51" type="noConversion"/>
  </si>
  <si>
    <t>Based on equations 22:</t>
    <phoneticPr fontId="51" type="noConversion"/>
  </si>
  <si>
    <t>:For scope 2 electricity, PEy</t>
    <phoneticPr fontId="51" type="noConversion"/>
  </si>
  <si>
    <t>Per Eq 24:</t>
    <phoneticPr fontId="51" type="noConversion"/>
  </si>
  <si>
    <t>Per Eq 25:</t>
    <phoneticPr fontId="51" type="noConversion"/>
  </si>
  <si>
    <t>Were tests met WITHOUT weather adjusted factors applied in Eq 3 (TEST 1S-A)?</t>
    <phoneticPr fontId="51" type="noConversion"/>
  </si>
  <si>
    <t>Data enters once the additionality section is completed below: do not touch</t>
    <phoneticPr fontId="51" type="noConversion"/>
  </si>
  <si>
    <t>Data enters once the baseline section is completed below: do not touch</t>
    <phoneticPr fontId="51" type="noConversion"/>
  </si>
  <si>
    <r>
      <t>As needed, PSQFT</t>
    </r>
    <r>
      <rPr>
        <sz val="11"/>
        <rFont val="Verdana"/>
      </rPr>
      <t>∆</t>
    </r>
    <r>
      <rPr>
        <vertAlign val="subscript"/>
        <sz val="11"/>
        <rFont val="Verdana"/>
      </rPr>
      <t>y+n</t>
    </r>
    <phoneticPr fontId="51" type="noConversion"/>
  </si>
  <si>
    <t>Leakage emissions must be evaluated across several potential pathways, selecting from options a) b) e) and f) (ONLY) for each project year y</t>
    <phoneticPr fontId="51" type="noConversion"/>
  </si>
  <si>
    <t>Stationary 1 emissions (enter for all years)</t>
    <phoneticPr fontId="51" type="noConversion"/>
  </si>
  <si>
    <t>FOR SCOPE 2's</t>
    <phoneticPr fontId="51" type="noConversion"/>
  </si>
  <si>
    <t>Pathway d) data: NOT APPLICABLE (no pathway d) eligible)</t>
    <phoneticPr fontId="51" type="noConversion"/>
  </si>
  <si>
    <t>For scope 2 electricity, BEy</t>
    <phoneticPr fontId="51" type="noConversion"/>
  </si>
  <si>
    <t>Testing Results for BOTH additionality tests 2E and 1:</t>
    <phoneticPr fontId="51" type="noConversion"/>
  </si>
  <si>
    <t>Test 1</t>
    <phoneticPr fontId="51" type="noConversion"/>
  </si>
  <si>
    <t>If yes, the applied internal leakage test is (from a) b) e) and f):</t>
    <phoneticPr fontId="51" type="noConversion"/>
  </si>
  <si>
    <t>DRAFT 1 - FOR SCOPE 2 ELECTRICITY BASED REDUCTIONS</t>
    <phoneticPr fontId="51" type="noConversion"/>
  </si>
  <si>
    <t>For SCOPE 2 ELectricity Reductions (no sq ft variances):</t>
    <phoneticPr fontId="51" type="noConversion"/>
  </si>
  <si>
    <t>SCOPE 2</t>
    <phoneticPr fontId="51" type="noConversion"/>
  </si>
  <si>
    <t>SCOPE 2</t>
    <phoneticPr fontId="51" type="noConversion"/>
  </si>
  <si>
    <t>.. That is PSQFT∂y is not equal to 1 for some project year y?</t>
    <phoneticPr fontId="51" type="noConversion"/>
  </si>
  <si>
    <t>Step 2: Evaluate LEy values across pathways a) - f)</t>
    <phoneticPr fontId="51" type="noConversion"/>
  </si>
  <si>
    <t>RESULTING LEy VALUES FOR PROJECT YEAR y</t>
    <phoneticPr fontId="51" type="noConversion"/>
  </si>
  <si>
    <t>Pathway Test</t>
    <phoneticPr fontId="51" type="noConversion"/>
  </si>
  <si>
    <t>Projectyear 7</t>
    <phoneticPr fontId="51" type="noConversion"/>
  </si>
  <si>
    <t>Data enters once the project emissions section is completed below: do not touch</t>
    <phoneticPr fontId="51" type="noConversion"/>
  </si>
  <si>
    <t>The relevant tests are selected by completing the leakage section below; copy the names of the tests selected to this cell once the choices have been made below</t>
    <phoneticPr fontId="51" type="noConversion"/>
  </si>
  <si>
    <t>Resulting leakage, Ley</t>
    <phoneticPr fontId="51" type="noConversion"/>
  </si>
  <si>
    <r>
      <t>LE</t>
    </r>
    <r>
      <rPr>
        <vertAlign val="subscript"/>
        <sz val="10"/>
        <rFont val="Verdana"/>
      </rPr>
      <t>1</t>
    </r>
  </si>
  <si>
    <t>Data enters once all others sections have been completed below: do not touch</t>
    <phoneticPr fontId="51" type="noConversion"/>
  </si>
  <si>
    <r>
      <t>Year 1 (eg, 2011) ER</t>
    </r>
    <r>
      <rPr>
        <vertAlign val="subscript"/>
        <sz val="10"/>
        <rFont val="Verdana"/>
      </rPr>
      <t>1</t>
    </r>
  </si>
  <si>
    <t>Year 3, ER3</t>
    <phoneticPr fontId="51" type="noConversion"/>
  </si>
  <si>
    <r>
      <t>Year 2 ER</t>
    </r>
    <r>
      <rPr>
        <vertAlign val="subscript"/>
        <sz val="10"/>
        <rFont val="Verdana"/>
      </rPr>
      <t>3</t>
    </r>
  </si>
  <si>
    <t>Scanning the LEy results from the above pathways, enter ONE eligible result on the appropriate line ONCE for each project year y</t>
    <phoneticPr fontId="51" type="noConversion"/>
  </si>
  <si>
    <t>Lower values are typically preferable</t>
    <phoneticPr fontId="51" type="noConversion"/>
  </si>
  <si>
    <t>IF PASSED a) or b) in project year y, enter 0 on this line</t>
    <phoneticPr fontId="51" type="noConversion"/>
  </si>
  <si>
    <t>Enter</t>
    <phoneticPr fontId="51" type="noConversion"/>
  </si>
  <si>
    <t>Resulting LEy</t>
    <phoneticPr fontId="51" type="noConversion"/>
  </si>
  <si>
    <t>LEy</t>
    <phoneticPr fontId="51" type="noConversion"/>
  </si>
  <si>
    <t>Square footage Adjustment Factors</t>
    <phoneticPr fontId="51" type="noConversion"/>
  </si>
  <si>
    <t>Based upon parameters already entered above:</t>
    <phoneticPr fontId="51" type="noConversion"/>
  </si>
  <si>
    <r>
      <t xml:space="preserve">∑∆F p=y, i </t>
    </r>
    <r>
      <rPr>
        <sz val="10"/>
        <rFont val="Verdana"/>
      </rPr>
      <t xml:space="preserve">  is the increase in stationary 1 based GHG emissions in project year y due to Leakage Technologies</t>
    </r>
    <phoneticPr fontId="51" type="noConversion"/>
  </si>
  <si>
    <t>Per Eq 8, met PBSc testing</t>
    <phoneticPr fontId="51" type="noConversion"/>
  </si>
  <si>
    <t>Per Eq 24</t>
    <phoneticPr fontId="51" type="noConversion"/>
  </si>
  <si>
    <t>The estimated increase in stationary 1 emissions for each project year arising from the scope 2 electricity reduction technology is entered in this leakage section below:</t>
    <phoneticPr fontId="51" type="noConversion"/>
  </si>
  <si>
    <t>NOTE: Pathway d) is not eligible for scope 2 leakage</t>
    <phoneticPr fontId="51" type="noConversion"/>
  </si>
  <si>
    <t>NOT AVAILABLE</t>
    <phoneticPr fontId="51" type="noConversion"/>
  </si>
  <si>
    <t>Last baseline year</t>
    <phoneticPr fontId="51" type="noConversion"/>
  </si>
  <si>
    <t xml:space="preserve">Corresponding: </t>
    <phoneticPr fontId="51" type="noConversion"/>
  </si>
  <si>
    <t>PBSc</t>
    <phoneticPr fontId="51" type="noConversion"/>
  </si>
  <si>
    <t>PBEc</t>
    <phoneticPr fontId="51" type="noConversion"/>
  </si>
  <si>
    <t>IF technologies DO include CHP, enter selected result from f) or e) only for each project year y</t>
    <phoneticPr fontId="51" type="noConversion"/>
  </si>
  <si>
    <t>year 6 ER6</t>
    <phoneticPr fontId="51" type="noConversion"/>
  </si>
  <si>
    <t>Year 7 ER7</t>
    <phoneticPr fontId="51" type="noConversion"/>
  </si>
  <si>
    <t>TEST 2E-A:</t>
    <phoneticPr fontId="51" type="noConversion"/>
  </si>
  <si>
    <t>ENTER PBE in SUMMARY sheet, cell B43</t>
    <phoneticPr fontId="51" type="noConversion"/>
  </si>
  <si>
    <t>For "yes/no" boxes, ENTER a 1 for the correct answer:  that is INSERT 1 if "Yes" if in the "yes box"; if no, enter "1" in the "NO box".  Leave the other box blank</t>
    <phoneticPr fontId="51" type="noConversion"/>
  </si>
  <si>
    <t>IF NOT CHP, Enter SELECTED result from f) e) ONLY</t>
    <phoneticPr fontId="51" type="noConversion"/>
  </si>
  <si>
    <t>Sum Fb=1, i</t>
    <phoneticPr fontId="51" type="noConversion"/>
  </si>
  <si>
    <t>Sum Fp=1, i</t>
    <phoneticPr fontId="51" type="noConversion"/>
  </si>
  <si>
    <t>Step 1: Enter Leakage Emission Data Values</t>
    <phoneticPr fontId="51" type="noConversion"/>
  </si>
  <si>
    <t>Project YEAR 1</t>
    <phoneticPr fontId="51" type="noConversion"/>
  </si>
  <si>
    <t>Project year 2</t>
    <phoneticPr fontId="51" type="noConversion"/>
  </si>
  <si>
    <t>Project year 3</t>
    <phoneticPr fontId="51" type="noConversion"/>
  </si>
  <si>
    <t>Project year 4</t>
    <phoneticPr fontId="51" type="noConversion"/>
  </si>
  <si>
    <t>Project year 5</t>
    <phoneticPr fontId="51" type="noConversion"/>
  </si>
  <si>
    <r>
      <t>Additionality Eligibilty Period</t>
    </r>
    <r>
      <rPr>
        <sz val="10"/>
        <rFont val="Verdana"/>
      </rPr>
      <t xml:space="preserve"> resulting (S1TP or E2TP)</t>
    </r>
    <phoneticPr fontId="51" type="noConversion"/>
  </si>
  <si>
    <r>
      <t>3.1</t>
    </r>
    <r>
      <rPr>
        <b/>
        <sz val="7"/>
        <rFont val="Verdana"/>
      </rPr>
      <t xml:space="preserve">      </t>
    </r>
    <r>
      <rPr>
        <b/>
        <sz val="11"/>
        <rFont val="Verdana"/>
      </rPr>
      <t>Baseline Emissions</t>
    </r>
    <phoneticPr fontId="51" type="noConversion"/>
  </si>
  <si>
    <t>NOTE: K-12 schools are not eligible under the campus-wide module; only the LEED module … so this needs the answer NO putting a "!" in the no box</t>
    <phoneticPr fontId="51" type="noConversion"/>
  </si>
  <si>
    <t>For scope 2 electricity reductions, BE selected as optimal:</t>
    <phoneticPr fontId="51" type="noConversion"/>
  </si>
  <si>
    <r>
      <t>3.2</t>
    </r>
    <r>
      <rPr>
        <b/>
        <sz val="7"/>
        <rFont val="Verdana"/>
      </rPr>
      <t>     </t>
    </r>
    <r>
      <rPr>
        <b/>
        <sz val="11"/>
        <rFont val="Verdana"/>
      </rPr>
      <t xml:space="preserve"> Project Emissions</t>
    </r>
    <phoneticPr fontId="51" type="noConversion"/>
  </si>
  <si>
    <r>
      <t>3.3</t>
    </r>
    <r>
      <rPr>
        <b/>
        <sz val="7"/>
        <rFont val="Verdana"/>
      </rPr>
      <t>     </t>
    </r>
    <r>
      <rPr>
        <b/>
        <sz val="11"/>
        <rFont val="Verdana"/>
      </rPr>
      <t xml:space="preserve"> Leakge Adjustments </t>
    </r>
    <phoneticPr fontId="51" type="noConversion"/>
  </si>
  <si>
    <t>Internal Project Leakage</t>
    <phoneticPr fontId="51" type="noConversion"/>
  </si>
  <si>
    <t>Do the applied EE technologies result in internal project leakage?</t>
    <phoneticPr fontId="51" type="noConversion"/>
  </si>
  <si>
    <t>Longer periods are preferable</t>
    <phoneticPr fontId="51" type="noConversion"/>
  </si>
  <si>
    <t>NOTE: there is automatic coding in D326; it is required that you enter answers in the green cells in line 325: for "CHP = leakage tech", enter 1 as yes in the yes box</t>
    <phoneticPr fontId="51" type="noConversion"/>
  </si>
  <si>
    <t>automatic algorithm calculation: no not touch</t>
    <phoneticPr fontId="51" type="noConversion"/>
  </si>
  <si>
    <t>Algorithm calc</t>
    <phoneticPr fontId="51" type="noConversion"/>
  </si>
  <si>
    <t xml:space="preserve">Otherwise complete the applicable PBSc test assessment (even if PBS credits are not sought): the leakage assessment test is then made based upon whether that test is passed or not and entered into cell F265 </t>
    <phoneticPr fontId="51" type="noConversion"/>
  </si>
  <si>
    <t>If the PBS test is failed, complete the other leakage assessments below</t>
    <phoneticPr fontId="51" type="noConversion"/>
  </si>
  <si>
    <t>Stationary 1 emissions corresponding to the first project year</t>
    <phoneticPr fontId="51" type="noConversion"/>
  </si>
  <si>
    <t>Corresponding stationary 1 emissions</t>
    <phoneticPr fontId="51" type="noConversion"/>
  </si>
  <si>
    <t>Scope 2 Electricity</t>
    <phoneticPr fontId="51" type="noConversion"/>
  </si>
  <si>
    <t>Per Eq 21:</t>
    <phoneticPr fontId="51" type="noConversion"/>
  </si>
  <si>
    <t>BOX</t>
    <phoneticPr fontId="51" type="noConversion"/>
  </si>
  <si>
    <t>Yes</t>
    <phoneticPr fontId="51" type="noConversion"/>
  </si>
  <si>
    <t>No</t>
    <phoneticPr fontId="51" type="noConversion"/>
  </si>
  <si>
    <t>Assuming the maximum value of percentage declines in scope 2 reductions 's is preferred</t>
    <phoneticPr fontId="51" type="noConversion"/>
  </si>
  <si>
    <t>Stationary 1 emissions corresponding to the first baseline year selected for scope 2 electricity emissions</t>
    <phoneticPr fontId="51" type="noConversion"/>
  </si>
  <si>
    <t>NOT APPLICABLE FOR SCOPE 2</t>
    <phoneticPr fontId="51" type="noConversion"/>
  </si>
  <si>
    <r>
      <t xml:space="preserve">∑∆F </t>
    </r>
    <r>
      <rPr>
        <vertAlign val="subscript"/>
        <sz val="11"/>
        <rFont val="Arial"/>
      </rPr>
      <t>p=y, i</t>
    </r>
    <r>
      <rPr>
        <sz val="11"/>
        <rFont val="Arial"/>
      </rPr>
      <t xml:space="preserve">  </t>
    </r>
    <phoneticPr fontId="51" type="noConversion"/>
  </si>
  <si>
    <t>IF technologies do NOT include CHP, Enter SELECTED result from f) e) ONLY for each project year y</t>
    <phoneticPr fontId="51" type="noConversion"/>
  </si>
  <si>
    <t>Per Eqs 24-5</t>
    <phoneticPr fontId="51" type="noConversion"/>
  </si>
  <si>
    <t>For scope 2 electricity, LEy</t>
    <phoneticPr fontId="51" type="noConversion"/>
  </si>
  <si>
    <r>
      <t>For Scope 2 electricity, ER</t>
    </r>
    <r>
      <rPr>
        <vertAlign val="subscript"/>
        <sz val="10"/>
        <rFont val="Verdana"/>
      </rPr>
      <t>y</t>
    </r>
    <phoneticPr fontId="51" type="noConversion"/>
  </si>
  <si>
    <t>percent</t>
    <phoneticPr fontId="51" type="noConversion"/>
  </si>
  <si>
    <t>If not zero, consider:</t>
    <phoneticPr fontId="51" type="noConversion"/>
  </si>
  <si>
    <t>Leakage Test d) LEy values</t>
    <phoneticPr fontId="51" type="noConversion"/>
  </si>
  <si>
    <t>Step 3: Enter permissible LEy value for each project year y</t>
    <phoneticPr fontId="51" type="noConversion"/>
  </si>
  <si>
    <t xml:space="preserve">However, if the value of PSQFT∆y  is then also less than 1 for the subsequent year y+1,  enter,per column D, the values for PSQFT∆y+n  (NOT THE VALUE FOUND IN THE PSQFT∆y COLUMN C) corresponding to the year y+1 row which are found in columns G though N: these are then the resulting values entered for "RESULTING PSQFT∆y" (column B) in year y+1 and all future years  </t>
    <phoneticPr fontId="51" type="noConversion"/>
  </si>
  <si>
    <r>
      <t>RESULTING PSQFT</t>
    </r>
    <r>
      <rPr>
        <sz val="11"/>
        <rFont val="Verdana"/>
      </rPr>
      <t>∆</t>
    </r>
    <r>
      <rPr>
        <vertAlign val="subscript"/>
        <sz val="11"/>
        <rFont val="Verdana"/>
      </rPr>
      <t>y</t>
    </r>
    <r>
      <rPr>
        <sz val="11"/>
        <rFont val="Verdana"/>
      </rPr>
      <t xml:space="preserve"> </t>
    </r>
    <phoneticPr fontId="51" type="noConversion"/>
  </si>
  <si>
    <r>
      <t>PSQFT</t>
    </r>
    <r>
      <rPr>
        <sz val="11"/>
        <rFont val="Verdana"/>
      </rPr>
      <t>∆</t>
    </r>
    <r>
      <rPr>
        <vertAlign val="subscript"/>
        <sz val="11"/>
        <rFont val="Verdana"/>
      </rPr>
      <t>y</t>
    </r>
    <r>
      <rPr>
        <sz val="11"/>
        <rFont val="Verdana"/>
      </rPr>
      <t xml:space="preserve"> </t>
    </r>
  </si>
  <si>
    <t>n/a</t>
    <phoneticPr fontId="51" type="noConversion"/>
  </si>
  <si>
    <t>e) Leakage for project year y is LEy = ∑∆F p=y, i  ?</t>
    <phoneticPr fontId="51" type="noConversion"/>
  </si>
  <si>
    <t>NOTE: Pathway c) is not eligible for scope 2 leakage</t>
    <phoneticPr fontId="51" type="noConversion"/>
  </si>
  <si>
    <t>NOT AVAILABLE</t>
    <phoneticPr fontId="51" type="noConversion"/>
  </si>
  <si>
    <t xml:space="preserve"> Applies esp to utility scope 2 electricity reductions; only applies to stationary 1 reductions if cap or other regulatory provision requires utility ownership in region.  In these cases a letter of evidence regarding campus ownership of carbon reductions needs to be included in PDD</t>
    <phoneticPr fontId="51" type="noConversion"/>
  </si>
  <si>
    <t>For third party customers, project has or will have secured ownership of carbon reductions  to ensure no double counting of credits relative to any third party customers such as hospitals (e.g. for RECs, or delivery of energy services etc) (module 4.1) in PDD section 1.9.</t>
    <phoneticPr fontId="51" type="noConversion"/>
  </si>
  <si>
    <t>Estimate leakage in each project year y by completing the leakage section in summary sheet</t>
    <phoneticPr fontId="51" type="noConversion"/>
  </si>
  <si>
    <t>Based on equation 23:</t>
    <phoneticPr fontId="51" type="noConversion"/>
  </si>
  <si>
    <r>
      <t xml:space="preserve">∑∆F </t>
    </r>
    <r>
      <rPr>
        <vertAlign val="subscript"/>
        <sz val="11"/>
        <rFont val="Arial"/>
      </rPr>
      <t>p=y, i</t>
    </r>
    <r>
      <rPr>
        <sz val="11"/>
        <rFont val="Arial"/>
      </rPr>
      <t xml:space="preserve">  </t>
    </r>
    <phoneticPr fontId="51" type="noConversion"/>
  </si>
  <si>
    <t>Square foot variances during baseline years, if applicable, have been addressed through calculations under Appendix 3?</t>
    <phoneticPr fontId="51" type="noConversion"/>
  </si>
  <si>
    <t>BASELINE EMS</t>
    <phoneticPr fontId="51" type="noConversion"/>
  </si>
  <si>
    <t>NON ADJUSTED</t>
    <phoneticPr fontId="51" type="noConversion"/>
  </si>
  <si>
    <t>only if CHP/Geothermal</t>
    <phoneticPr fontId="51" type="noConversion"/>
  </si>
  <si>
    <t>only if CHP/Geothermal</t>
    <phoneticPr fontId="51" type="noConversion"/>
  </si>
  <si>
    <t>0 if pass a) or b)</t>
    <phoneticPr fontId="51" type="noConversion"/>
  </si>
  <si>
    <t>Have or will actions be been taken to ensure no double counting of project credits with campus GHG reporting (module 4.1) in PDD section 1.12.3?</t>
    <phoneticPr fontId="51" type="noConversion"/>
  </si>
  <si>
    <t xml:space="preserve"> -- that is the incremental increase in stationary 1 emissions due only to these scope 2 electricity reduction measures for each project year y</t>
    <phoneticPr fontId="51" type="noConversion"/>
  </si>
  <si>
    <t>Per Eqs 24-5</t>
    <phoneticPr fontId="51" type="noConversion"/>
  </si>
  <si>
    <t>Per Eq 22:</t>
    <phoneticPr fontId="51" type="noConversion"/>
  </si>
  <si>
    <t>Per Eq 23:</t>
    <phoneticPr fontId="51" type="noConversion"/>
  </si>
  <si>
    <t xml:space="preserve">Per Eq 21: </t>
    <phoneticPr fontId="51" type="noConversion"/>
  </si>
  <si>
    <t>TEST 1:</t>
    <phoneticPr fontId="51" type="noConversion"/>
  </si>
  <si>
    <t>THIS IS A CALCUATION SHEET: IT DOES NOT NEED DATA ENTRY AND SHOULD BE IGNORED</t>
    <phoneticPr fontId="51" type="noConversion"/>
  </si>
  <si>
    <t>DATA FOR THIS CALC SHEET IS ENTERED AT TOP OF SUMMARY SHEET AND, IF APPLICABLE, IN LEAKAGE SECTION IN SUMMARY SHEET ALSO</t>
    <phoneticPr fontId="51" type="noConversion"/>
  </si>
  <si>
    <t>NO DATA ENTRY IS NEEDED ON THIS SHEET</t>
    <phoneticPr fontId="51" type="noConversion"/>
  </si>
  <si>
    <t xml:space="preserve">OTHERWISE, if Ley is not zero from tests a) and b) then conduct tests f) e) PROVIDED THAT CHP IS NOT THE LEAKAGE TECHNOLOGY) and then pick one leakage figure (lowest) </t>
    <phoneticPr fontId="51" type="noConversion"/>
  </si>
  <si>
    <t>Yes</t>
    <phoneticPr fontId="51" type="noConversion"/>
  </si>
  <si>
    <t>No</t>
    <phoneticPr fontId="51" type="noConversion"/>
  </si>
  <si>
    <t>ALL BASELINE AND ADDITIONALITY TESTS ASSUME "YES"</t>
    <phoneticPr fontId="51" type="noConversion"/>
  </si>
  <si>
    <t>Copy the year date which corresponds to this % decline in scope 2's from the summary chart above</t>
    <phoneticPr fontId="51" type="noConversion"/>
  </si>
  <si>
    <t>b) is the total increase less than 10% stationary 1 reductions</t>
    <phoneticPr fontId="51" type="noConversion"/>
  </si>
  <si>
    <t>Test 1</t>
    <phoneticPr fontId="51" type="noConversion"/>
  </si>
  <si>
    <t>Corresponding results for Additionality Test 2E-A</t>
    <phoneticPr fontId="51" type="noConversion"/>
  </si>
  <si>
    <t>Corresponding result for Additionality Test 1</t>
    <phoneticPr fontId="51" type="noConversion"/>
  </si>
  <si>
    <t>BOX</t>
    <phoneticPr fontId="51" type="noConversion"/>
  </si>
  <si>
    <t>BOX</t>
    <phoneticPr fontId="51" type="noConversion"/>
  </si>
  <si>
    <t xml:space="preserve">  Has or will the project exclude reductions from the project total should reductions, should they arise from campus customers’ use (e.g. if campus on-site energy generation systems provide energy services to neighboring hospitals)?</t>
    <phoneticPr fontId="51" type="noConversion"/>
  </si>
  <si>
    <t>Has or will the project secure ownership to ensure no double counting of credits relative to other utility  or third party customer claims  (module 4.1) in PDD sections 1.12  and 1.9</t>
    <phoneticPr fontId="51" type="noConversion"/>
  </si>
  <si>
    <t xml:space="preserve"> Questions are posed for applicability condition purposes in section 2.2 below</t>
    <phoneticPr fontId="51" type="noConversion"/>
  </si>
  <si>
    <t>If sq ft variances in PreTest B required carbon calculations using appendix 3, have the calculations been conducted using the sq ft variance app 3 sheet?</t>
    <phoneticPr fontId="51" type="noConversion"/>
  </si>
  <si>
    <r>
      <t>PE∆</t>
    </r>
    <r>
      <rPr>
        <vertAlign val="subscript"/>
        <sz val="10"/>
        <rFont val="Verdana"/>
      </rPr>
      <t>1</t>
    </r>
    <phoneticPr fontId="51" type="noConversion"/>
  </si>
  <si>
    <t>Square foot variances during baseline years, if applicable, have been addressed through calculations using sq ft adjusted template?</t>
    <phoneticPr fontId="51" type="noConversion"/>
  </si>
  <si>
    <t>Was the project mandated or required by local, state or federal law or regulation?</t>
    <phoneticPr fontId="51" type="noConversion"/>
  </si>
  <si>
    <t>Test 2</t>
    <phoneticPr fontId="51" type="noConversion"/>
  </si>
  <si>
    <t>NOTE: a "FALSE" entry for the BE result means this is NOT an eligible baseline period -- and reductions will not arise in the final tally!  Ensure all baseline data is entered to avoid inadvertent errors</t>
    <phoneticPr fontId="51" type="noConversion"/>
  </si>
  <si>
    <t>For PE Adj purposes, copy the scope 2 electricity emissions for the first baseline year</t>
    <phoneticPr fontId="51" type="noConversion"/>
  </si>
  <si>
    <t>ASSUMING SQ FT VARIANCE BASELINE/ADDITIONALITY TESTS ARE TO BE CONDUCTED, ENTER CAMPUS CO2 EMISSIONS DATA HERE: NOT ABOVE in lines 24 and 26.  There are reserved for the final "resulting" figures once adjusted for sq ft variances</t>
    <phoneticPr fontId="51" type="noConversion"/>
  </si>
  <si>
    <t>a) is the PBS benchmark met?</t>
    <phoneticPr fontId="51" type="noConversion"/>
  </si>
  <si>
    <t>ADJUSTED</t>
    <phoneticPr fontId="51" type="noConversion"/>
  </si>
  <si>
    <t>NON ADJUSTED</t>
    <phoneticPr fontId="51" type="noConversion"/>
  </si>
  <si>
    <t>Baseline/Project Year Date</t>
    <phoneticPr fontId="51" type="noConversion"/>
  </si>
  <si>
    <t>SQUARE FOOT VARIANT DATA TESTING AND DATA ENTRY</t>
    <phoneticPr fontId="51" type="noConversion"/>
  </si>
  <si>
    <t>Positively identified at least two EE strategies as implemented (ref module 4.2)</t>
    <phoneticPr fontId="51" type="noConversion"/>
  </si>
  <si>
    <t>Calculated based on answers above to project activity in PDD section 1.8</t>
    <phoneticPr fontId="51" type="noConversion"/>
  </si>
  <si>
    <t>NOTE: IF SQ FT CHANGES DURING PROJECT PERIOD -- EITHER DECLINING OR GROWING MORE THAN 5% vs PRIOR YEAR, MANUAL CALCULATIONS ARE REQUIRED.  See VCS methodology for procedures</t>
    <phoneticPr fontId="51" type="noConversion"/>
  </si>
  <si>
    <t>IF 0% then TEST 3/4 IS NOT PASSED AND PROJECT IS NOT ELIGIBLE</t>
    <phoneticPr fontId="51" type="noConversion"/>
  </si>
  <si>
    <t>Square foot variance apply (Test 2)</t>
    <phoneticPr fontId="51" type="noConversion"/>
  </si>
  <si>
    <t>IF WEATHER ADJ TESTING IS REQUIRED, THEN:</t>
    <phoneticPr fontId="51" type="noConversion"/>
  </si>
  <si>
    <t>Corresponding First year Additionality Eligibility Period if weather adj required would be</t>
    <phoneticPr fontId="51" type="noConversion"/>
  </si>
  <si>
    <t>year</t>
    <phoneticPr fontId="51" type="noConversion"/>
  </si>
  <si>
    <t>Corresponding % PBS decline if weather testing required</t>
    <phoneticPr fontId="51" type="noConversion"/>
  </si>
  <si>
    <t>This project is submitted following the campus-wide module from VCS methodology VM0025 Campus Module VMD0038, which lays out performance requirements for campuses to achieve stationary 1 and/or scope 2 electricity reductions, by Carnegies class, which, averaged over a selected Additionality Eligibility Period, exceed the specified PB performance standards.</t>
    <phoneticPr fontId="51" type="noConversion"/>
  </si>
  <si>
    <t>Do applied EE technologies require PE adjustments?</t>
    <phoneticPr fontId="51" type="noConversion"/>
  </si>
  <si>
    <t>If yes, the PE adjustment test is (from a) through f):</t>
    <phoneticPr fontId="51" type="noConversion"/>
  </si>
  <si>
    <t>Enter a) – f) from 8.3 corresponding to PE Adjustment tests applicable/selected</t>
    <phoneticPr fontId="51" type="noConversion"/>
  </si>
  <si>
    <t>The relevant tests are selected by completing the PE Adjustment section below; copy the names of the tests selected to this cell once the choices have been made below</t>
    <phoneticPr fontId="51" type="noConversion"/>
  </si>
  <si>
    <t>For year 1, per Equations outlined in the PE Adjustment section below; full set for all years found below</t>
    <phoneticPr fontId="51" type="noConversion"/>
  </si>
  <si>
    <t>Data enters once the adjustment section is completed below: do not touch</t>
    <phoneticPr fontId="51" type="noConversion"/>
  </si>
  <si>
    <r>
      <t>Additionality Eligibilty Period</t>
    </r>
    <r>
      <rPr>
        <sz val="10"/>
        <rFont val="Verdana"/>
      </rPr>
      <t xml:space="preserve"> resulting (SCAP or E2AP)</t>
    </r>
    <phoneticPr fontId="51" type="noConversion"/>
  </si>
  <si>
    <t>Resulting weather-adjusted emission figures for year 1 and year 0 per Eq 6,7:</t>
    <phoneticPr fontId="51" type="noConversion"/>
  </si>
  <si>
    <t>Per 5:</t>
    <phoneticPr fontId="51" type="noConversion"/>
  </si>
  <si>
    <t>Were tests met WITH weather adjusted factors applied in Eq 5 (Test 3b)?</t>
    <phoneticPr fontId="51" type="noConversion"/>
  </si>
  <si>
    <t>Performance Test 4b-S:</t>
    <phoneticPr fontId="51" type="noConversion"/>
  </si>
  <si>
    <t>Per 8:</t>
    <phoneticPr fontId="51" type="noConversion"/>
  </si>
  <si>
    <t>Given that weather adjustments are now needed, BE1 is project year 0 - the first year of the one year long eligibility period, and that SCAP=1:</t>
    <phoneticPr fontId="51" type="noConversion"/>
  </si>
  <si>
    <t>Were tests met WITH weather adjusted factors applied in Eq 8 (Test 4b-S)?</t>
    <phoneticPr fontId="51" type="noConversion"/>
  </si>
  <si>
    <t>Note: this test automatically includes weather adjusted figures if additionality was passed with a one year additionality eligibility period only in the minimum threshold value cell</t>
    <phoneticPr fontId="51" type="noConversion"/>
  </si>
  <si>
    <t>Per equation 9</t>
    <phoneticPr fontId="51" type="noConversion"/>
  </si>
  <si>
    <t>Is the sq footage neither declining nor growing &gt;5%/year for any of these baseline periods?</t>
    <phoneticPr fontId="51" type="noConversion"/>
  </si>
  <si>
    <t>IF THREE year baseline period</t>
    <phoneticPr fontId="51" type="noConversion"/>
  </si>
  <si>
    <t>If FOUR year baseline period</t>
    <phoneticPr fontId="51" type="noConversion"/>
  </si>
  <si>
    <t>IF FIVE year baseline period</t>
    <phoneticPr fontId="51" type="noConversion"/>
  </si>
  <si>
    <t>Thus are BOTH the following sq ft equations satisfied during at least one eligible baseline period?</t>
    <phoneticPr fontId="51" type="noConversion"/>
  </si>
  <si>
    <t>Per Eqs 1 and 2:</t>
    <phoneticPr fontId="51" type="noConversion"/>
  </si>
  <si>
    <t>Tests 3 &amp; 4</t>
    <phoneticPr fontId="51" type="noConversion"/>
  </si>
  <si>
    <t>For STAT 1 Reductions (w sq t variances):</t>
    <phoneticPr fontId="51" type="noConversion"/>
  </si>
  <si>
    <t>Testing Results for BOTH additionality tests 4S and 3, per equations 8 and 5:</t>
    <phoneticPr fontId="51" type="noConversion"/>
  </si>
  <si>
    <t>For subsequent additionality testing in project year y:</t>
    <phoneticPr fontId="51" type="noConversion"/>
  </si>
  <si>
    <t>Additionality eligibility period selected</t>
    <phoneticPr fontId="51" type="noConversion"/>
  </si>
  <si>
    <t>Automatically selects year in which % achieved is highest.</t>
    <phoneticPr fontId="51" type="noConversion"/>
  </si>
  <si>
    <t>Stationary 1 emissions in the first year of the additionality eligibility period selected</t>
    <phoneticPr fontId="51" type="noConversion"/>
  </si>
  <si>
    <t xml:space="preserve">If so, credits can be issued that year; if not, they may not be issued </t>
    <phoneticPr fontId="51" type="noConversion"/>
  </si>
  <si>
    <r>
      <t>3.3</t>
    </r>
    <r>
      <rPr>
        <b/>
        <sz val="7"/>
        <rFont val="Verdana"/>
      </rPr>
      <t>     </t>
    </r>
    <r>
      <rPr>
        <b/>
        <sz val="11"/>
        <rFont val="Verdana"/>
      </rPr>
      <t xml:space="preserve">Project Emission Adjustments </t>
    </r>
    <phoneticPr fontId="51" type="noConversion"/>
  </si>
  <si>
    <t xml:space="preserve">Project Emission Adjustments: PE∆y </t>
    <phoneticPr fontId="51" type="noConversion"/>
  </si>
  <si>
    <t>Do the applied EE technologies requirel project emission adjustments?</t>
    <phoneticPr fontId="51" type="noConversion"/>
  </si>
  <si>
    <t>Is one of the PE adjustment technologies CHP or geothermal?</t>
    <phoneticPr fontId="51" type="noConversion"/>
  </si>
  <si>
    <t>Smallest values of PE∆y  are preferable, provided the pathway is eligible</t>
    <phoneticPr fontId="51" type="noConversion"/>
  </si>
  <si>
    <t>Results for PE∆y  options below are only valid once this data has been entered</t>
    <phoneticPr fontId="51" type="noConversion"/>
  </si>
  <si>
    <t>Only pathway a) b) c) and f) are permissible</t>
    <phoneticPr fontId="51" type="noConversion"/>
  </si>
  <si>
    <t>Step 1: Enter PE∆y Emission Data Values</t>
    <phoneticPr fontId="51" type="noConversion"/>
  </si>
  <si>
    <t>Green shading indicates a box into which you must enter or copy data -- without which the results are void</t>
    <phoneticPr fontId="51" type="noConversion"/>
  </si>
  <si>
    <r>
      <t xml:space="preserve">Blue shading indicates a box in which you copy data that is given in another table in the sheet. </t>
    </r>
    <r>
      <rPr>
        <b/>
        <i/>
        <sz val="10"/>
        <rFont val="Verdana"/>
      </rPr>
      <t xml:space="preserve"> DO NOT use excel formulae to copy: just write in the data to the assigned cell</t>
    </r>
    <phoneticPr fontId="51" type="noConversion"/>
  </si>
  <si>
    <t>DO NOT ENTER DATA IN ANY OTHER CELL EXCEPT CODED GREEN OR BLUE!!!</t>
    <phoneticPr fontId="51" type="noConversion"/>
  </si>
  <si>
    <t>OTHERWISE:</t>
    <phoneticPr fontId="51" type="noConversion"/>
  </si>
  <si>
    <t>If weather adjustments are NOT required:</t>
    <phoneticPr fontId="51" type="noConversion"/>
  </si>
  <si>
    <t>Additionality Test 4b-S % decline selected will be:</t>
    <phoneticPr fontId="51" type="noConversion"/>
  </si>
  <si>
    <t>% per year</t>
    <phoneticPr fontId="51" type="noConversion"/>
  </si>
  <si>
    <t>IF 0% then TEST 4b-S IS NOT PASSED AND PROJECT NOT ELIGIBLE</t>
    <phoneticPr fontId="51" type="noConversion"/>
  </si>
  <si>
    <t xml:space="preserve">Thus corresponding first year of Additionality Eligibility period selected </t>
    <phoneticPr fontId="51" type="noConversion"/>
  </si>
  <si>
    <t>BOX</t>
    <phoneticPr fontId="51" type="noConversion"/>
  </si>
  <si>
    <t>(required for Test E only)</t>
    <phoneticPr fontId="51" type="noConversion"/>
  </si>
  <si>
    <t>Step 2: Evaluate PE∆y  values across pathways a) - f)</t>
    <phoneticPr fontId="51" type="noConversion"/>
  </si>
  <si>
    <t>Resulting PE Adjustment PE∆y</t>
    <phoneticPr fontId="51" type="noConversion"/>
  </si>
  <si>
    <t>Do campus sq footage variances during project period?</t>
    <phoneticPr fontId="51" type="noConversion"/>
  </si>
  <si>
    <t>.. That is SF∆y is not equal to 1 for some project year y?</t>
    <phoneticPr fontId="51" type="noConversion"/>
  </si>
  <si>
    <t>Note: FALSE or VALUE = failed test so far; 0 = passed test and so  PE ADJy = 0 is the result for entry in row 446 below; each year should be entered separatelyin 446 assuming Test A is passed in that specific year</t>
    <phoneticPr fontId="51" type="noConversion"/>
  </si>
  <si>
    <t>Note: FALSE, DIV or VALUE = failed test so far; 0 = passed test and so  PE ADJy = 0 is the result for entry in row 446 below; each year should be entered separatelyin 446 assuming Test B is passed in that specific year</t>
    <phoneticPr fontId="51" type="noConversion"/>
  </si>
  <si>
    <t>Level of stat 1 emissions required as the minimum threshold in project year 1</t>
    <phoneticPr fontId="51" type="noConversion"/>
  </si>
  <si>
    <t>Year 2</t>
    <phoneticPr fontId="51" type="noConversion"/>
  </si>
  <si>
    <t>Year 3</t>
    <phoneticPr fontId="51" type="noConversion"/>
  </si>
  <si>
    <t>Year 4</t>
    <phoneticPr fontId="51" type="noConversion"/>
  </si>
  <si>
    <t>Year 5</t>
    <phoneticPr fontId="51" type="noConversion"/>
  </si>
  <si>
    <t xml:space="preserve"> year 6</t>
    <phoneticPr fontId="51" type="noConversion"/>
  </si>
  <si>
    <t>Year 7</t>
    <phoneticPr fontId="51" type="noConversion"/>
  </si>
  <si>
    <t>Year 8</t>
    <phoneticPr fontId="51" type="noConversion"/>
  </si>
  <si>
    <t>Year 9</t>
    <phoneticPr fontId="51" type="noConversion"/>
  </si>
  <si>
    <t>Year 10</t>
    <phoneticPr fontId="51" type="noConversion"/>
  </si>
  <si>
    <t>Are stat 1 emissions below this level in each project year, on sq ft adj basis?</t>
    <phoneticPr fontId="51" type="noConversion"/>
  </si>
  <si>
    <t>ADJUSTED</t>
    <phoneticPr fontId="51" type="noConversion"/>
  </si>
  <si>
    <t>NON ADJUSTED</t>
    <phoneticPr fontId="51" type="noConversion"/>
  </si>
  <si>
    <t xml:space="preserve">For stationary 1, LEy + PE∆y </t>
    <phoneticPr fontId="51" type="noConversion"/>
  </si>
  <si>
    <t xml:space="preserve">LEy + PE∆y </t>
    <phoneticPr fontId="51" type="noConversion"/>
  </si>
  <si>
    <t>Per section 3.3 above including Eqs 15- 21</t>
    <phoneticPr fontId="51" type="noConversion"/>
  </si>
  <si>
    <t>tons CO2</t>
    <phoneticPr fontId="51" type="noConversion"/>
  </si>
  <si>
    <t>3.3  Square footage Adjustment Factors</t>
    <phoneticPr fontId="51" type="noConversion"/>
  </si>
  <si>
    <r>
      <t>RESULTING SF</t>
    </r>
    <r>
      <rPr>
        <sz val="11"/>
        <rFont val="Verdana"/>
      </rPr>
      <t>∆</t>
    </r>
    <r>
      <rPr>
        <vertAlign val="subscript"/>
        <sz val="11"/>
        <rFont val="Verdana"/>
      </rPr>
      <t>y</t>
    </r>
    <r>
      <rPr>
        <sz val="11"/>
        <rFont val="Verdana"/>
      </rPr>
      <t xml:space="preserve"> </t>
    </r>
    <phoneticPr fontId="51" type="noConversion"/>
  </si>
  <si>
    <r>
      <t>SF</t>
    </r>
    <r>
      <rPr>
        <sz val="11"/>
        <rFont val="Calibri"/>
      </rPr>
      <t>∆</t>
    </r>
    <r>
      <rPr>
        <vertAlign val="subscript"/>
        <sz val="11"/>
        <rFont val="Calibri"/>
        <family val="2"/>
      </rPr>
      <t>y</t>
    </r>
  </si>
  <si>
    <t>Note: "FALSE" = failed test so far; #value!" indicates test data not yet entered; a 0 indicates passed Test C whereupon PE Ajds can be zero when data considered for entry in line 448/449 below</t>
    <phoneticPr fontId="51" type="noConversion"/>
  </si>
  <si>
    <t>TEST F: Adjustments for project year y is PE∆y  = ∆E p=y ?</t>
    <phoneticPr fontId="51" type="noConversion"/>
  </si>
  <si>
    <t>Per Eq 22</t>
    <phoneticPr fontId="51" type="noConversion"/>
  </si>
  <si>
    <t>Note: "FALSE" = failed test so far; #value!/Div indicates test data not yet entered; a specific figure corresponding to ∆E p=y on line 430 indicates Test F results for PE Adjustments are now in these cells for that specific year and can be considered for data entry in lines 448/449 below</t>
    <phoneticPr fontId="51" type="noConversion"/>
  </si>
  <si>
    <t>Per Eq 19</t>
    <phoneticPr fontId="51" type="noConversion"/>
  </si>
  <si>
    <t>Test 3 + 4S pass?</t>
    <phoneticPr fontId="51" type="noConversion"/>
  </si>
  <si>
    <t xml:space="preserve">Corresponding to </t>
    <phoneticPr fontId="51" type="noConversion"/>
  </si>
  <si>
    <t xml:space="preserve">Test 4S </t>
    <phoneticPr fontId="51" type="noConversion"/>
  </si>
  <si>
    <t>Test 3</t>
    <phoneticPr fontId="51" type="noConversion"/>
  </si>
  <si>
    <t>1 = pass, 0 = fail</t>
    <phoneticPr fontId="51" type="noConversion"/>
  </si>
  <si>
    <t>FIRST add'l eligbl year</t>
    <phoneticPr fontId="51" type="noConversion"/>
  </si>
  <si>
    <t>Results</t>
    <phoneticPr fontId="51" type="noConversion"/>
  </si>
  <si>
    <t>Passed?</t>
    <phoneticPr fontId="51" type="noConversion"/>
  </si>
  <si>
    <t>If campuses choose to use this tool, they agree to include the following the following text in their Monitoring Reports submitted to VCS:</t>
    <phoneticPr fontId="51" type="noConversion"/>
  </si>
  <si>
    <t>Note: #value!/Div indicates test data not yet entered; a specific figure corresponding to ∆E p=y estimate corresponding to results for PE Adjustments from Test D, shown in these cells for that specific year, which can be applied following guidance provided in blue cells below (line 448)</t>
    <phoneticPr fontId="51" type="noConversion"/>
  </si>
  <si>
    <t>Per Eq 20, 21:</t>
    <phoneticPr fontId="51" type="noConversion"/>
  </si>
  <si>
    <r>
      <t xml:space="preserve">∆E </t>
    </r>
    <r>
      <rPr>
        <b/>
        <vertAlign val="subscript"/>
        <sz val="10"/>
        <rFont val="Verdana"/>
        <family val="2"/>
      </rPr>
      <t>p=y</t>
    </r>
    <r>
      <rPr>
        <b/>
        <sz val="10"/>
        <rFont val="Verdana"/>
      </rPr>
      <t xml:space="preserve">  is the increase in scope 2 electricity and increase in purchased scope steam, heat or cooling based GHG emissions in project year y due to PE Adjustment Technologies</t>
    </r>
    <phoneticPr fontId="51" type="noConversion"/>
  </si>
  <si>
    <r>
      <t>As needed, SF∆</t>
    </r>
    <r>
      <rPr>
        <vertAlign val="subscript"/>
        <sz val="11"/>
        <rFont val="Verdana"/>
      </rPr>
      <t>y+n</t>
    </r>
    <phoneticPr fontId="51" type="noConversion"/>
  </si>
  <si>
    <r>
      <t>3.5 Resulting Emission Reductions, ER</t>
    </r>
    <r>
      <rPr>
        <b/>
        <vertAlign val="subscript"/>
        <sz val="10"/>
        <rFont val="Verdana"/>
        <family val="2"/>
      </rPr>
      <t>y</t>
    </r>
    <phoneticPr fontId="51" type="noConversion"/>
  </si>
  <si>
    <t>Per Eq 29:</t>
    <phoneticPr fontId="51" type="noConversion"/>
  </si>
  <si>
    <t>Sq ft adjustments: (per methodology)</t>
    <phoneticPr fontId="51" type="noConversion"/>
  </si>
  <si>
    <t>Note: #value!/Div indicates test data not yet entered; a specific figure corresponding to ∆E p=y estimate corresponding to results for PE Adjustments from Test E, shown in these cells for that specific year, which can be applied following guidance provided in blue cells below (line 448)</t>
    <phoneticPr fontId="51" type="noConversion"/>
  </si>
  <si>
    <t>Step 3: Enter permissible PE∆y  value for each project year y</t>
    <phoneticPr fontId="51" type="noConversion"/>
  </si>
  <si>
    <t xml:space="preserve">RESULTING PE∆y </t>
    <phoneticPr fontId="51" type="noConversion"/>
  </si>
  <si>
    <t>IF PASSED A or B in project year y, (that is resulting PE∆y  = O in lines 418/9 or 423) enter 0 on this line</t>
    <phoneticPr fontId="51" type="noConversion"/>
  </si>
  <si>
    <t>IF technologies do NOT include CHP, Enter SELECTED result from Test F E D or C for each project year y</t>
    <phoneticPr fontId="51" type="noConversion"/>
  </si>
  <si>
    <t xml:space="preserve">Resulting PE∆y </t>
    <phoneticPr fontId="51" type="noConversion"/>
  </si>
  <si>
    <r>
      <t>3.3/3.4</t>
    </r>
    <r>
      <rPr>
        <b/>
        <sz val="7"/>
        <rFont val="Verdana"/>
      </rPr>
      <t>     </t>
    </r>
    <r>
      <rPr>
        <b/>
        <sz val="11"/>
        <rFont val="Verdana"/>
      </rPr>
      <t>Project Emission Adjustments  and Leakage totals</t>
    </r>
    <phoneticPr fontId="51" type="noConversion"/>
  </si>
  <si>
    <t>Since LEy is set at zero for campus-wide projects, adjustments comprise only PE∆y:</t>
    <phoneticPr fontId="51" type="noConversion"/>
  </si>
  <si>
    <t>As a condition of using this tool, in whole or part, the user agrees to the following terms of use:</t>
    <phoneticPr fontId="51" type="noConversion"/>
  </si>
  <si>
    <t>RESULTING PE∆y  VALUES FOR PROJECT YEAR y</t>
    <phoneticPr fontId="51" type="noConversion"/>
  </si>
  <si>
    <t xml:space="preserve"> and meets de minimis requirements for steam/heat/cooling?</t>
    <phoneticPr fontId="51" type="noConversion"/>
  </si>
  <si>
    <t xml:space="preserve">This Monitoring Report has been prepared and submitted by this University/college (“Applicant”) using data prepared and compiled by Applicant and reflects its best judgment.  It includes the campus excel template sheet, supplied separately to verifiers, which contains all of the information and calculations Applicant believes are needed to support validators/verifiers in performing their evaluation of the campus’ project candidacy for certification.  It is the Applicant’s judgment that this Monitoring Report and the excel template accurately set forth all relevant data and parameters, on a reproducible basis, necessary to establish the project’s performance in these regards, indexing clearly to the numbered equations applicable in VMD0038. </t>
  </si>
  <si>
    <t>Enter Campus Name</t>
    <phoneticPr fontId="51" type="noConversion"/>
  </si>
  <si>
    <t>By submitting this pdd and accompanying materials, does the above named University/College  intend to affirm its agreement with the above statement?                        Yes      No</t>
    <phoneticPr fontId="51" type="noConversion"/>
  </si>
  <si>
    <r>
      <t>The following resources and tools are provided for campuses to use to help them to assess whether they want to pursue certification by VCS. The resources and tools are offered for assistance only and campus’ use of the resources and tools is at its sole expense and discretion. Alternatively, campuses are free to develop their own tools to generate the necessary information to give to VCS for possible certification if they wish to do so. Use of these resources and tools does not guarantee certification by VCS.</t>
    </r>
    <r>
      <rPr>
        <sz val="11"/>
        <rFont val="Times New Roman"/>
      </rPr>
      <t xml:space="preserve"> </t>
    </r>
    <r>
      <rPr>
        <sz val="10"/>
        <rFont val="Arial"/>
      </rPr>
      <t xml:space="preserve">These resources and tools were originally created specifically for Chevrolet Campus Clean Energy Campaign universities. Therefore, these resources and tools cannot be relied upon or considered definitive or fit for purpose, given other users’ applications. Chevrolet and its partners do not take any responsibility for the consequences of using these tools: the use of these resources and tools and any subsequent decisions or impacts arising are made solely and exclusively at the user’s own risk.  </t>
    </r>
  </si>
</sst>
</file>

<file path=xl/styles.xml><?xml version="1.0" encoding="utf-8"?>
<styleSheet xmlns="http://schemas.openxmlformats.org/spreadsheetml/2006/main">
  <numFmts count="12">
    <numFmt numFmtId="42" formatCode="_(&quot;$&quot;* #,##0_);_(&quot;$&quot;* \(#,##0\);_(&quot;$&quot;* &quot;-&quot;_);_(@_)"/>
    <numFmt numFmtId="41" formatCode="_(* #,##0_);_(* \(#,##0\);_(* &quot;-&quot;_);_(@_)"/>
    <numFmt numFmtId="44" formatCode="_(&quot;$&quot;* #,##0.00_);_(&quot;$&quot;* \(#,##0.00\);_(&quot;$&quot;* &quot;-&quot;??_);_(@_)"/>
    <numFmt numFmtId="43" formatCode="_(* #,##0.00_);_(* \(#,##0.00\);_(* &quot;-&quot;??_);_(@_)"/>
    <numFmt numFmtId="167" formatCode="_(* #,##0.00_);_(* \(#,##0.00\);_(* &quot;-&quot;??_);_(@_)"/>
    <numFmt numFmtId="168" formatCode="0.0"/>
    <numFmt numFmtId="169" formatCode="0.0%"/>
    <numFmt numFmtId="170" formatCode="0.0000"/>
    <numFmt numFmtId="171" formatCode="0"/>
    <numFmt numFmtId="172" formatCode="#,##0"/>
    <numFmt numFmtId="173" formatCode="0.00"/>
    <numFmt numFmtId="174" formatCode="_(* #,##0_);_(* \(#,##0\);_(* &quot;-&quot;??_);_(@_)"/>
  </numFmts>
  <fonts count="97">
    <font>
      <sz val="10"/>
      <name val="Verdana"/>
    </font>
    <font>
      <b/>
      <sz val="10"/>
      <name val="Verdana"/>
    </font>
    <font>
      <b/>
      <i/>
      <sz val="10"/>
      <name val="Verdana"/>
    </font>
    <font>
      <b/>
      <sz val="10"/>
      <name val="Verdana"/>
    </font>
    <font>
      <b/>
      <sz val="10"/>
      <name val="Verdana"/>
    </font>
    <font>
      <i/>
      <sz val="10"/>
      <name val="Verdana"/>
    </font>
    <font>
      <b/>
      <i/>
      <sz val="10"/>
      <name val="Verdana"/>
    </font>
    <font>
      <sz val="10"/>
      <name val="Verdana"/>
    </font>
    <font>
      <b/>
      <sz val="10"/>
      <name val="Verdana"/>
    </font>
    <font>
      <i/>
      <sz val="10"/>
      <name val="Verdana"/>
    </font>
    <font>
      <b/>
      <i/>
      <sz val="10"/>
      <name val="Verdana"/>
    </font>
    <font>
      <sz val="10"/>
      <name val="Verdana"/>
    </font>
    <font>
      <b/>
      <sz val="10"/>
      <name val="Verdana"/>
    </font>
    <font>
      <i/>
      <sz val="10"/>
      <name val="Verdana"/>
    </font>
    <font>
      <b/>
      <i/>
      <sz val="10"/>
      <name val="Verdana"/>
    </font>
    <font>
      <sz val="10"/>
      <name val="Verdana"/>
    </font>
    <font>
      <b/>
      <i/>
      <sz val="10"/>
      <name val="Verdana"/>
    </font>
    <font>
      <sz val="10"/>
      <name val="Verdana"/>
    </font>
    <font>
      <sz val="10"/>
      <name val="Verdana"/>
    </font>
    <font>
      <b/>
      <sz val="10"/>
      <name val="Verdana"/>
    </font>
    <font>
      <i/>
      <sz val="10"/>
      <name val="Verdana"/>
    </font>
    <font>
      <b/>
      <i/>
      <sz val="10"/>
      <name val="Verdana"/>
    </font>
    <font>
      <sz val="10"/>
      <name val="Verdana"/>
    </font>
    <font>
      <b/>
      <sz val="10"/>
      <name val="Verdana"/>
    </font>
    <font>
      <sz val="10"/>
      <name val="Verdana"/>
    </font>
    <font>
      <b/>
      <sz val="10"/>
      <name val="Verdana"/>
    </font>
    <font>
      <b/>
      <sz val="10"/>
      <name val="Verdana"/>
    </font>
    <font>
      <b/>
      <sz val="10"/>
      <name val="Verdana"/>
    </font>
    <font>
      <sz val="10"/>
      <name val="Verdana"/>
    </font>
    <font>
      <b/>
      <sz val="10"/>
      <name val="Verdana"/>
    </font>
    <font>
      <b/>
      <sz val="10"/>
      <name val="Verdana"/>
    </font>
    <font>
      <sz val="10"/>
      <name val="Verdana"/>
    </font>
    <font>
      <b/>
      <sz val="10"/>
      <name val="Verdana"/>
    </font>
    <font>
      <i/>
      <sz val="10"/>
      <name val="Verdana"/>
    </font>
    <font>
      <sz val="10"/>
      <name val="Verdana"/>
    </font>
    <font>
      <b/>
      <sz val="10"/>
      <name val="Verdana"/>
    </font>
    <font>
      <i/>
      <sz val="10"/>
      <name val="Verdana"/>
    </font>
    <font>
      <b/>
      <i/>
      <sz val="10"/>
      <name val="Verdana"/>
    </font>
    <font>
      <sz val="10"/>
      <name val="Verdana"/>
    </font>
    <font>
      <b/>
      <sz val="10"/>
      <name val="Verdana"/>
    </font>
    <font>
      <i/>
      <sz val="10"/>
      <name val="Verdana"/>
    </font>
    <font>
      <sz val="10"/>
      <name val="Verdana"/>
    </font>
    <font>
      <i/>
      <sz val="10"/>
      <name val="Verdana"/>
    </font>
    <font>
      <b/>
      <sz val="10"/>
      <name val="Verdana"/>
    </font>
    <font>
      <sz val="10"/>
      <name val="Verdana"/>
    </font>
    <font>
      <b/>
      <sz val="10"/>
      <name val="Verdana"/>
    </font>
    <font>
      <i/>
      <sz val="10"/>
      <name val="Verdana"/>
    </font>
    <font>
      <b/>
      <i/>
      <sz val="10"/>
      <name val="Verdana"/>
    </font>
    <font>
      <sz val="10"/>
      <name val="Verdana"/>
    </font>
    <font>
      <b/>
      <sz val="10"/>
      <name val="Verdana"/>
    </font>
    <font>
      <i/>
      <sz val="10"/>
      <name val="Verdana"/>
    </font>
    <font>
      <sz val="8"/>
      <name val="Verdana"/>
    </font>
    <font>
      <b/>
      <u/>
      <sz val="10"/>
      <name val="Verdana"/>
    </font>
    <font>
      <b/>
      <i/>
      <u/>
      <sz val="10"/>
      <name val="Verdana"/>
      <family val="2"/>
    </font>
    <font>
      <sz val="10"/>
      <color indexed="23"/>
      <name val="Arial"/>
    </font>
    <font>
      <sz val="10"/>
      <name val="Arial"/>
    </font>
    <font>
      <i/>
      <sz val="10"/>
      <color indexed="23"/>
      <name val="Arial"/>
    </font>
    <font>
      <sz val="11"/>
      <name val="Arial"/>
    </font>
    <font>
      <vertAlign val="subscript"/>
      <sz val="11"/>
      <name val="Arial"/>
    </font>
    <font>
      <vertAlign val="subscript"/>
      <sz val="10"/>
      <name val="Arial"/>
    </font>
    <font>
      <i/>
      <u/>
      <sz val="10"/>
      <name val="Verdana"/>
    </font>
    <font>
      <sz val="10"/>
      <color indexed="207"/>
      <name val="Verdana"/>
    </font>
    <font>
      <vertAlign val="subscript"/>
      <sz val="10"/>
      <name val="Verdana"/>
    </font>
    <font>
      <sz val="11"/>
      <name val="Times New Roman"/>
    </font>
    <font>
      <vertAlign val="subscript"/>
      <sz val="11"/>
      <name val="Times New Roman"/>
    </font>
    <font>
      <i/>
      <sz val="10"/>
      <name val="Arial"/>
    </font>
    <font>
      <sz val="10"/>
      <name val="Verdana"/>
    </font>
    <font>
      <b/>
      <sz val="11"/>
      <name val="Verdana"/>
    </font>
    <font>
      <sz val="10"/>
      <name val="Verdana"/>
    </font>
    <font>
      <b/>
      <sz val="7"/>
      <name val="Verdana"/>
    </font>
    <font>
      <sz val="11"/>
      <name val="Verdana"/>
    </font>
    <font>
      <vertAlign val="subscript"/>
      <sz val="11"/>
      <name val="Verdana"/>
    </font>
    <font>
      <sz val="10"/>
      <name val="Verdana"/>
    </font>
    <font>
      <u/>
      <sz val="12"/>
      <name val="Verdana"/>
    </font>
    <font>
      <sz val="10"/>
      <name val="Verdana"/>
    </font>
    <font>
      <sz val="12"/>
      <name val="Verdana"/>
    </font>
    <font>
      <sz val="10"/>
      <name val="Verdana"/>
    </font>
    <font>
      <b/>
      <sz val="14"/>
      <name val="Verdana"/>
    </font>
    <font>
      <b/>
      <sz val="10"/>
      <color indexed="10"/>
      <name val="Verdana"/>
    </font>
    <font>
      <sz val="11"/>
      <name val="Calibri"/>
    </font>
    <font>
      <vertAlign val="subscript"/>
      <sz val="11"/>
      <name val="Calibri"/>
      <family val="2"/>
    </font>
    <font>
      <sz val="10"/>
      <color indexed="14"/>
      <name val="Verdana"/>
      <family val="2"/>
    </font>
    <font>
      <i/>
      <sz val="10"/>
      <color indexed="14"/>
      <name val="Verdana"/>
      <family val="2"/>
    </font>
    <font>
      <b/>
      <vertAlign val="subscript"/>
      <sz val="11"/>
      <name val="Verdana"/>
      <family val="2"/>
    </font>
    <font>
      <sz val="11"/>
      <color indexed="10"/>
      <name val="Verdana"/>
      <family val="2"/>
    </font>
    <font>
      <sz val="11"/>
      <color indexed="14"/>
      <name val="Verdana"/>
    </font>
    <font>
      <sz val="10"/>
      <color indexed="53"/>
      <name val="Verdana"/>
    </font>
    <font>
      <i/>
      <sz val="10"/>
      <color indexed="53"/>
      <name val="Verdana"/>
    </font>
    <font>
      <i/>
      <u/>
      <sz val="10"/>
      <color indexed="53"/>
      <name val="Verdana"/>
    </font>
    <font>
      <b/>
      <vertAlign val="subscript"/>
      <sz val="10"/>
      <name val="Verdana"/>
      <family val="2"/>
    </font>
    <font>
      <sz val="10"/>
      <color indexed="55"/>
      <name val="Verdana"/>
    </font>
    <font>
      <u/>
      <sz val="12"/>
      <color indexed="55"/>
      <name val="Verdana"/>
    </font>
    <font>
      <b/>
      <sz val="10"/>
      <color indexed="14"/>
      <name val="Verdana"/>
      <family val="2"/>
    </font>
    <font>
      <b/>
      <sz val="9"/>
      <color indexed="81"/>
      <name val="Verdana"/>
      <family val="2"/>
    </font>
    <font>
      <sz val="9"/>
      <color indexed="81"/>
      <name val="Verdana"/>
    </font>
    <font>
      <u/>
      <sz val="10"/>
      <name val="Verdana"/>
    </font>
    <font>
      <i/>
      <sz val="10"/>
      <color indexed="23"/>
      <name val="Verdana"/>
    </font>
  </fonts>
  <fills count="12">
    <fill>
      <patternFill patternType="none"/>
    </fill>
    <fill>
      <patternFill patternType="gray125"/>
    </fill>
    <fill>
      <patternFill patternType="solid">
        <fgColor indexed="22"/>
        <bgColor indexed="64"/>
      </patternFill>
    </fill>
    <fill>
      <patternFill patternType="solid">
        <fgColor indexed="45"/>
        <bgColor indexed="64"/>
      </patternFill>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indexed="43"/>
        <bgColor indexed="64"/>
      </patternFill>
    </fill>
    <fill>
      <patternFill patternType="solid">
        <fgColor indexed="46"/>
        <bgColor indexed="64"/>
      </patternFill>
    </fill>
    <fill>
      <patternFill patternType="solid">
        <fgColor indexed="61"/>
        <bgColor indexed="64"/>
      </patternFill>
    </fill>
    <fill>
      <patternFill patternType="solid">
        <fgColor indexed="51"/>
        <bgColor indexed="64"/>
      </patternFill>
    </fill>
    <fill>
      <patternFill patternType="solid">
        <fgColor indexed="14"/>
        <bgColor indexed="64"/>
      </patternFill>
    </fill>
  </fills>
  <borders count="38">
    <border>
      <left/>
      <right/>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style="medium">
        <color indexed="64"/>
      </top>
      <bottom/>
      <diagonal/>
    </border>
    <border>
      <left style="thin">
        <color indexed="64"/>
      </left>
      <right style="thin">
        <color indexed="64"/>
      </right>
      <top/>
      <bottom/>
      <diagonal/>
    </border>
    <border>
      <left/>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s>
  <cellStyleXfs count="3">
    <xf numFmtId="0" fontId="0" fillId="0" borderId="0"/>
    <xf numFmtId="9" fontId="48" fillId="0" borderId="0" applyFont="0" applyFill="0" applyBorder="0" applyAlignment="0" applyProtection="0"/>
    <xf numFmtId="167" fontId="7" fillId="0" borderId="0" applyFont="0" applyFill="0" applyBorder="0" applyAlignment="0" applyProtection="0"/>
  </cellStyleXfs>
  <cellXfs count="1108">
    <xf numFmtId="0" fontId="0" fillId="0" borderId="0" xfId="0"/>
    <xf numFmtId="0" fontId="49" fillId="0" borderId="0" xfId="0" applyFont="1"/>
    <xf numFmtId="0" fontId="52" fillId="0" borderId="0" xfId="0" applyFont="1"/>
    <xf numFmtId="0" fontId="53" fillId="0" borderId="0" xfId="0" applyFont="1"/>
    <xf numFmtId="0" fontId="0" fillId="0" borderId="3" xfId="0" applyBorder="1"/>
    <xf numFmtId="0" fontId="0" fillId="0" borderId="4" xfId="0" applyBorder="1"/>
    <xf numFmtId="0" fontId="0" fillId="0" borderId="5" xfId="0" applyBorder="1"/>
    <xf numFmtId="0" fontId="0" fillId="0" borderId="1" xfId="0" applyBorder="1"/>
    <xf numFmtId="0" fontId="0" fillId="0" borderId="0" xfId="0" applyBorder="1"/>
    <xf numFmtId="0" fontId="0" fillId="0" borderId="2" xfId="0" applyBorder="1"/>
    <xf numFmtId="0" fontId="0" fillId="0" borderId="6" xfId="0" applyBorder="1"/>
    <xf numFmtId="0" fontId="0" fillId="0" borderId="7" xfId="0" applyBorder="1"/>
    <xf numFmtId="0" fontId="0" fillId="0" borderId="8" xfId="0" applyBorder="1"/>
    <xf numFmtId="0" fontId="50" fillId="0" borderId="0" xfId="0" applyFont="1"/>
    <xf numFmtId="0" fontId="47" fillId="0" borderId="0" xfId="0" applyFont="1"/>
    <xf numFmtId="0" fontId="45" fillId="0" borderId="0" xfId="0" applyFont="1"/>
    <xf numFmtId="0" fontId="45" fillId="4" borderId="18" xfId="0" applyFont="1" applyFill="1" applyBorder="1"/>
    <xf numFmtId="0" fontId="45" fillId="4" borderId="21" xfId="0" applyFont="1" applyFill="1" applyBorder="1"/>
    <xf numFmtId="0" fontId="45" fillId="4" borderId="19" xfId="0" applyFont="1" applyFill="1" applyBorder="1"/>
    <xf numFmtId="0" fontId="0" fillId="0" borderId="20" xfId="0" applyBorder="1"/>
    <xf numFmtId="0" fontId="0" fillId="0" borderId="17" xfId="0" applyBorder="1"/>
    <xf numFmtId="0" fontId="0" fillId="0" borderId="12" xfId="0" applyBorder="1"/>
    <xf numFmtId="0" fontId="45" fillId="4" borderId="0" xfId="0" applyFont="1" applyFill="1" applyBorder="1"/>
    <xf numFmtId="0" fontId="0" fillId="0" borderId="23" xfId="0" applyBorder="1"/>
    <xf numFmtId="0" fontId="0" fillId="0" borderId="16" xfId="0" applyBorder="1"/>
    <xf numFmtId="0" fontId="0" fillId="4" borderId="23" xfId="0" applyFill="1" applyBorder="1"/>
    <xf numFmtId="0" fontId="0" fillId="4" borderId="16" xfId="0" applyFill="1" applyBorder="1"/>
    <xf numFmtId="0" fontId="45" fillId="4" borderId="23" xfId="0" applyFont="1" applyFill="1" applyBorder="1"/>
    <xf numFmtId="0" fontId="0" fillId="6" borderId="9" xfId="0" applyFill="1" applyBorder="1"/>
    <xf numFmtId="0" fontId="0" fillId="6" borderId="0" xfId="0" applyFill="1"/>
    <xf numFmtId="0" fontId="0" fillId="0" borderId="15" xfId="0" applyBorder="1"/>
    <xf numFmtId="0" fontId="0" fillId="4" borderId="0" xfId="0" applyFill="1"/>
    <xf numFmtId="0" fontId="0" fillId="0" borderId="0" xfId="0" applyFill="1"/>
    <xf numFmtId="0" fontId="60" fillId="0" borderId="1" xfId="0" applyFont="1" applyBorder="1"/>
    <xf numFmtId="0" fontId="0" fillId="5" borderId="0" xfId="0" applyFill="1" applyBorder="1"/>
    <xf numFmtId="0" fontId="0" fillId="6" borderId="0" xfId="0" applyFill="1" applyBorder="1"/>
    <xf numFmtId="0" fontId="0" fillId="4" borderId="0" xfId="0" applyFill="1" applyBorder="1"/>
    <xf numFmtId="0" fontId="0" fillId="0" borderId="7" xfId="0" applyFill="1" applyBorder="1"/>
    <xf numFmtId="0" fontId="47" fillId="0" borderId="1" xfId="0" applyFont="1" applyBorder="1"/>
    <xf numFmtId="0" fontId="46" fillId="0" borderId="0" xfId="0" applyFont="1" applyBorder="1"/>
    <xf numFmtId="0" fontId="45" fillId="0" borderId="0" xfId="0" applyFont="1" applyBorder="1"/>
    <xf numFmtId="0" fontId="47" fillId="0" borderId="0" xfId="0" applyFont="1" applyBorder="1"/>
    <xf numFmtId="0" fontId="45" fillId="4" borderId="1" xfId="0" applyFont="1" applyFill="1" applyBorder="1"/>
    <xf numFmtId="0" fontId="45" fillId="4" borderId="2" xfId="0" applyFont="1" applyFill="1" applyBorder="1"/>
    <xf numFmtId="0" fontId="0" fillId="0" borderId="0" xfId="0" applyFill="1" applyBorder="1"/>
    <xf numFmtId="0" fontId="46" fillId="0" borderId="0" xfId="0" applyFont="1" applyFill="1" applyBorder="1"/>
    <xf numFmtId="0" fontId="46" fillId="7" borderId="0" xfId="0" applyFont="1" applyFill="1" applyBorder="1"/>
    <xf numFmtId="0" fontId="0" fillId="7" borderId="0" xfId="0" applyFill="1" applyBorder="1"/>
    <xf numFmtId="0" fontId="0" fillId="7" borderId="0" xfId="0" applyFill="1"/>
    <xf numFmtId="0" fontId="56" fillId="0" borderId="0" xfId="0" applyFont="1"/>
    <xf numFmtId="0" fontId="0" fillId="8" borderId="0" xfId="0" applyFill="1"/>
    <xf numFmtId="0" fontId="0" fillId="0" borderId="22" xfId="0" applyBorder="1"/>
    <xf numFmtId="0" fontId="45" fillId="0" borderId="1" xfId="0" applyFont="1" applyBorder="1"/>
    <xf numFmtId="0" fontId="54" fillId="0" borderId="1" xfId="0" applyFont="1" applyBorder="1" applyAlignment="1">
      <alignment horizontal="left"/>
    </xf>
    <xf numFmtId="0" fontId="54" fillId="0" borderId="0" xfId="0" applyFont="1" applyBorder="1" applyAlignment="1">
      <alignment horizontal="left"/>
    </xf>
    <xf numFmtId="0" fontId="0" fillId="4" borderId="1" xfId="0" applyFill="1" applyBorder="1"/>
    <xf numFmtId="0" fontId="57" fillId="5" borderId="0" xfId="0" applyFont="1" applyFill="1" applyBorder="1"/>
    <xf numFmtId="0" fontId="57" fillId="0" borderId="0" xfId="0" applyFont="1" applyFill="1" applyBorder="1"/>
    <xf numFmtId="0" fontId="0" fillId="0" borderId="2" xfId="0" applyFill="1" applyBorder="1"/>
    <xf numFmtId="0" fontId="63" fillId="0" borderId="0" xfId="0" applyFont="1" applyAlignment="1"/>
    <xf numFmtId="0" fontId="55" fillId="0" borderId="0" xfId="0" applyFont="1" applyAlignment="1">
      <alignment horizontal="left" indent="6"/>
    </xf>
    <xf numFmtId="0" fontId="55" fillId="0" borderId="0" xfId="0" applyFont="1" applyAlignment="1"/>
    <xf numFmtId="9" fontId="0" fillId="0" borderId="0" xfId="1" applyFont="1" applyBorder="1"/>
    <xf numFmtId="0" fontId="55" fillId="0" borderId="0" xfId="0" applyFont="1" applyBorder="1" applyAlignment="1">
      <alignment horizontal="left" indent="3"/>
    </xf>
    <xf numFmtId="9" fontId="0" fillId="0" borderId="0" xfId="0" applyNumberFormat="1" applyBorder="1"/>
    <xf numFmtId="0" fontId="0" fillId="3" borderId="0" xfId="0" applyFill="1" applyBorder="1"/>
    <xf numFmtId="0" fontId="0" fillId="3" borderId="0" xfId="0" applyFill="1"/>
    <xf numFmtId="0" fontId="0" fillId="0" borderId="0" xfId="0" applyBorder="1" applyAlignment="1">
      <alignment horizontal="center"/>
    </xf>
    <xf numFmtId="0" fontId="0" fillId="0" borderId="0" xfId="0" applyFill="1" applyBorder="1" applyAlignment="1">
      <alignment horizontal="center"/>
    </xf>
    <xf numFmtId="0" fontId="46" fillId="0" borderId="0" xfId="0" applyFont="1" applyBorder="1" applyAlignment="1">
      <alignment horizontal="center"/>
    </xf>
    <xf numFmtId="0" fontId="48" fillId="0" borderId="0" xfId="0" applyFont="1" applyFill="1"/>
    <xf numFmtId="0" fontId="56" fillId="4" borderId="0" xfId="0" applyFont="1" applyFill="1"/>
    <xf numFmtId="0" fontId="57" fillId="4" borderId="0" xfId="0" applyFont="1" applyFill="1"/>
    <xf numFmtId="0" fontId="0" fillId="0" borderId="9" xfId="0" applyFill="1" applyBorder="1"/>
    <xf numFmtId="0" fontId="65" fillId="3" borderId="0" xfId="0" applyFont="1" applyFill="1"/>
    <xf numFmtId="0" fontId="0" fillId="3" borderId="24" xfId="0" applyFill="1" applyBorder="1"/>
    <xf numFmtId="0" fontId="0" fillId="3" borderId="25" xfId="0" applyFill="1" applyBorder="1"/>
    <xf numFmtId="0" fontId="0" fillId="3" borderId="26" xfId="0" applyFill="1" applyBorder="1"/>
    <xf numFmtId="0" fontId="0" fillId="3" borderId="22" xfId="0" applyFill="1" applyBorder="1"/>
    <xf numFmtId="0" fontId="0" fillId="3" borderId="15" xfId="0" applyFill="1" applyBorder="1"/>
    <xf numFmtId="0" fontId="47" fillId="4" borderId="0" xfId="0" applyFont="1" applyFill="1" applyBorder="1"/>
    <xf numFmtId="0" fontId="54" fillId="4" borderId="0" xfId="0" applyFont="1" applyFill="1" applyBorder="1" applyAlignment="1">
      <alignment horizontal="justify"/>
    </xf>
    <xf numFmtId="10" fontId="0" fillId="0" borderId="0" xfId="1" applyNumberFormat="1" applyFont="1" applyBorder="1"/>
    <xf numFmtId="10" fontId="47" fillId="0" borderId="0" xfId="1" applyNumberFormat="1" applyFont="1" applyFill="1" applyBorder="1"/>
    <xf numFmtId="10" fontId="0" fillId="0" borderId="0" xfId="1" applyNumberFormat="1" applyFont="1" applyBorder="1"/>
    <xf numFmtId="0" fontId="48" fillId="4" borderId="0" xfId="0" applyFont="1" applyFill="1" applyBorder="1"/>
    <xf numFmtId="0" fontId="46" fillId="0" borderId="2" xfId="0" applyFont="1" applyBorder="1"/>
    <xf numFmtId="168" fontId="0" fillId="3" borderId="0" xfId="0" applyNumberFormat="1" applyFill="1"/>
    <xf numFmtId="1" fontId="0" fillId="3" borderId="0" xfId="0" applyNumberFormat="1" applyFill="1"/>
    <xf numFmtId="0" fontId="45" fillId="8" borderId="0" xfId="0" applyFont="1" applyFill="1"/>
    <xf numFmtId="0" fontId="0" fillId="9" borderId="0" xfId="0" applyFill="1"/>
    <xf numFmtId="0" fontId="0" fillId="4" borderId="9" xfId="0" applyFill="1" applyBorder="1"/>
    <xf numFmtId="0" fontId="0" fillId="3" borderId="27" xfId="0" applyFill="1" applyBorder="1"/>
    <xf numFmtId="0" fontId="45" fillId="0" borderId="15" xfId="0" applyFont="1" applyBorder="1"/>
    <xf numFmtId="2" fontId="0" fillId="3" borderId="22" xfId="0" applyNumberFormat="1" applyFill="1" applyBorder="1"/>
    <xf numFmtId="2" fontId="0" fillId="3" borderId="23" xfId="0" applyNumberFormat="1" applyFill="1" applyBorder="1"/>
    <xf numFmtId="2" fontId="0" fillId="3" borderId="16" xfId="0" applyNumberFormat="1" applyFill="1" applyBorder="1"/>
    <xf numFmtId="0" fontId="0" fillId="4" borderId="2" xfId="0" applyFill="1" applyBorder="1"/>
    <xf numFmtId="0" fontId="0" fillId="0" borderId="18" xfId="0" applyFill="1" applyBorder="1"/>
    <xf numFmtId="0" fontId="47" fillId="3" borderId="0" xfId="0" applyFont="1" applyFill="1" applyAlignment="1">
      <alignment horizontal="left"/>
    </xf>
    <xf numFmtId="0" fontId="47" fillId="6" borderId="0" xfId="0" applyFont="1" applyFill="1" applyAlignment="1">
      <alignment horizontal="center"/>
    </xf>
    <xf numFmtId="10" fontId="0" fillId="0" borderId="11" xfId="1" applyNumberFormat="1" applyFont="1" applyFill="1" applyBorder="1"/>
    <xf numFmtId="0" fontId="43" fillId="0" borderId="15" xfId="0" applyFont="1" applyBorder="1"/>
    <xf numFmtId="0" fontId="43" fillId="0" borderId="0" xfId="0" applyFont="1"/>
    <xf numFmtId="0" fontId="60" fillId="0" borderId="0" xfId="0" applyFont="1"/>
    <xf numFmtId="0" fontId="43" fillId="0" borderId="0" xfId="0" applyFont="1" applyFill="1" applyBorder="1"/>
    <xf numFmtId="0" fontId="0" fillId="0" borderId="20" xfId="0" applyFill="1" applyBorder="1"/>
    <xf numFmtId="0" fontId="0" fillId="0" borderId="17" xfId="0" applyFill="1" applyBorder="1"/>
    <xf numFmtId="0" fontId="0" fillId="0" borderId="12" xfId="0" applyFill="1" applyBorder="1"/>
    <xf numFmtId="0" fontId="43" fillId="0" borderId="30" xfId="0" applyFont="1" applyBorder="1"/>
    <xf numFmtId="0" fontId="43" fillId="0" borderId="0" xfId="0" applyFont="1" applyBorder="1"/>
    <xf numFmtId="0" fontId="0" fillId="0" borderId="30" xfId="0" applyFill="1" applyBorder="1"/>
    <xf numFmtId="0" fontId="0" fillId="0" borderId="29" xfId="0" applyFill="1" applyBorder="1"/>
    <xf numFmtId="0" fontId="0" fillId="0" borderId="28" xfId="0" applyFill="1" applyBorder="1"/>
    <xf numFmtId="0" fontId="44" fillId="0" borderId="0" xfId="0" applyFont="1" applyBorder="1"/>
    <xf numFmtId="0" fontId="43" fillId="4" borderId="0" xfId="0" applyFont="1" applyFill="1" applyBorder="1"/>
    <xf numFmtId="0" fontId="44" fillId="0" borderId="0" xfId="0" applyFont="1" applyBorder="1" applyAlignment="1">
      <alignment horizontal="right"/>
    </xf>
    <xf numFmtId="0" fontId="60" fillId="0" borderId="0" xfId="0" applyFont="1" applyBorder="1"/>
    <xf numFmtId="0" fontId="42" fillId="0" borderId="0" xfId="0" applyFont="1" applyAlignment="1">
      <alignment horizontal="right"/>
    </xf>
    <xf numFmtId="0" fontId="39" fillId="0" borderId="30" xfId="0" applyFont="1" applyBorder="1"/>
    <xf numFmtId="0" fontId="40" fillId="0" borderId="12" xfId="0" applyFont="1" applyBorder="1"/>
    <xf numFmtId="0" fontId="0" fillId="0" borderId="21" xfId="0" applyFill="1" applyBorder="1"/>
    <xf numFmtId="0" fontId="0" fillId="0" borderId="19" xfId="0" applyFill="1" applyBorder="1"/>
    <xf numFmtId="0" fontId="36" fillId="0" borderId="0" xfId="0" applyFont="1" applyFill="1"/>
    <xf numFmtId="0" fontId="66" fillId="0" borderId="0" xfId="0" applyFont="1"/>
    <xf numFmtId="0" fontId="36" fillId="0" borderId="0" xfId="0" applyFont="1"/>
    <xf numFmtId="0" fontId="38" fillId="0" borderId="0" xfId="0" applyFont="1"/>
    <xf numFmtId="0" fontId="40" fillId="0" borderId="0" xfId="0" applyFont="1"/>
    <xf numFmtId="0" fontId="41" fillId="0" borderId="0" xfId="0" applyFont="1"/>
    <xf numFmtId="0" fontId="42" fillId="5" borderId="0" xfId="0" applyFont="1" applyFill="1"/>
    <xf numFmtId="0" fontId="44" fillId="5" borderId="0" xfId="0" applyFont="1" applyFill="1"/>
    <xf numFmtId="0" fontId="44" fillId="0" borderId="0" xfId="0" applyFont="1"/>
    <xf numFmtId="0" fontId="46" fillId="0" borderId="0" xfId="0" applyFont="1" applyFill="1"/>
    <xf numFmtId="0" fontId="50" fillId="6" borderId="0" xfId="0" applyFont="1" applyFill="1"/>
    <xf numFmtId="0" fontId="66" fillId="6" borderId="0" xfId="0" applyFont="1" applyFill="1"/>
    <xf numFmtId="0" fontId="38" fillId="0" borderId="0" xfId="0" applyFont="1" applyFill="1"/>
    <xf numFmtId="0" fontId="47" fillId="0" borderId="0" xfId="0" applyFont="1" applyFill="1"/>
    <xf numFmtId="0" fontId="48" fillId="0" borderId="0" xfId="0" applyFont="1"/>
    <xf numFmtId="0" fontId="66" fillId="0" borderId="3" xfId="0" applyFont="1" applyBorder="1" applyAlignment="1">
      <alignment wrapText="1"/>
    </xf>
    <xf numFmtId="0" fontId="66" fillId="0" borderId="4" xfId="0" applyFont="1" applyBorder="1" applyAlignment="1">
      <alignment wrapText="1"/>
    </xf>
    <xf numFmtId="0" fontId="66" fillId="0" borderId="5" xfId="0" applyFont="1" applyBorder="1" applyAlignment="1">
      <alignment wrapText="1"/>
    </xf>
    <xf numFmtId="0" fontId="66" fillId="0" borderId="0" xfId="0" applyFont="1" applyAlignment="1">
      <alignment wrapText="1"/>
    </xf>
    <xf numFmtId="0" fontId="37" fillId="4" borderId="1" xfId="0" applyFont="1" applyFill="1" applyBorder="1" applyAlignment="1">
      <alignment wrapText="1"/>
    </xf>
    <xf numFmtId="0" fontId="38" fillId="0" borderId="0" xfId="0" applyFont="1" applyBorder="1" applyAlignment="1">
      <alignment wrapText="1"/>
    </xf>
    <xf numFmtId="0" fontId="38" fillId="0" borderId="0" xfId="0" applyFont="1" applyFill="1" applyBorder="1" applyAlignment="1">
      <alignment wrapText="1"/>
    </xf>
    <xf numFmtId="0" fontId="38" fillId="0" borderId="2" xfId="0" applyFont="1" applyBorder="1" applyAlignment="1">
      <alignment wrapText="1"/>
    </xf>
    <xf numFmtId="0" fontId="38" fillId="0" borderId="0" xfId="0" applyFont="1" applyAlignment="1">
      <alignment wrapText="1"/>
    </xf>
    <xf numFmtId="0" fontId="38" fillId="0" borderId="1" xfId="0" applyFont="1" applyBorder="1"/>
    <xf numFmtId="0" fontId="38" fillId="0" borderId="0" xfId="0" applyFont="1" applyBorder="1"/>
    <xf numFmtId="0" fontId="38" fillId="0" borderId="2" xfId="0" applyFont="1" applyBorder="1"/>
    <xf numFmtId="0" fontId="38" fillId="0" borderId="0" xfId="0" applyFont="1" applyFill="1" applyBorder="1"/>
    <xf numFmtId="0" fontId="38" fillId="0" borderId="0" xfId="0" applyFont="1" applyAlignment="1">
      <alignment horizontal="right"/>
    </xf>
    <xf numFmtId="0" fontId="38" fillId="0" borderId="6" xfId="0" applyFont="1" applyBorder="1"/>
    <xf numFmtId="0" fontId="38" fillId="0" borderId="7" xfId="0" applyFont="1" applyBorder="1"/>
    <xf numFmtId="0" fontId="38" fillId="0" borderId="8" xfId="0" applyFont="1" applyBorder="1"/>
    <xf numFmtId="0" fontId="39" fillId="0" borderId="0" xfId="0" applyFont="1" applyFill="1"/>
    <xf numFmtId="0" fontId="35" fillId="0" borderId="0" xfId="0" applyFont="1"/>
    <xf numFmtId="0" fontId="66" fillId="0" borderId="0" xfId="0" applyFont="1" applyAlignment="1">
      <alignment horizontal="right"/>
    </xf>
    <xf numFmtId="0" fontId="39" fillId="0" borderId="0" xfId="0" applyFont="1"/>
    <xf numFmtId="0" fontId="66" fillId="0" borderId="0" xfId="0" applyFont="1" applyAlignment="1"/>
    <xf numFmtId="0" fontId="35" fillId="0" borderId="0" xfId="0" applyFont="1" applyAlignment="1">
      <alignment horizontal="right"/>
    </xf>
    <xf numFmtId="0" fontId="39" fillId="0" borderId="0" xfId="0" applyFont="1" applyAlignment="1">
      <alignment horizontal="left"/>
    </xf>
    <xf numFmtId="0" fontId="35" fillId="0" borderId="28" xfId="0" applyFont="1" applyBorder="1"/>
    <xf numFmtId="0" fontId="35" fillId="0" borderId="15" xfId="0" applyFont="1" applyBorder="1"/>
    <xf numFmtId="0" fontId="38" fillId="0" borderId="15" xfId="0" applyFont="1" applyBorder="1"/>
    <xf numFmtId="0" fontId="66" fillId="0" borderId="0" xfId="0" applyFont="1" applyBorder="1" applyAlignment="1">
      <alignment horizontal="right"/>
    </xf>
    <xf numFmtId="0" fontId="38" fillId="0" borderId="12" xfId="0" applyFont="1" applyBorder="1"/>
    <xf numFmtId="0" fontId="35" fillId="0" borderId="0" xfId="0" applyFont="1" applyBorder="1"/>
    <xf numFmtId="0" fontId="66" fillId="0" borderId="0" xfId="0" applyFont="1" applyBorder="1"/>
    <xf numFmtId="0" fontId="66" fillId="0" borderId="0" xfId="0" applyFont="1" applyFill="1"/>
    <xf numFmtId="0" fontId="35" fillId="0" borderId="0" xfId="0" applyFont="1" applyAlignment="1">
      <alignment horizontal="left"/>
    </xf>
    <xf numFmtId="0" fontId="38" fillId="0" borderId="0" xfId="0" applyFont="1" applyBorder="1" applyAlignment="1">
      <alignment horizontal="right"/>
    </xf>
    <xf numFmtId="0" fontId="41" fillId="0" borderId="12" xfId="0" applyFont="1" applyBorder="1"/>
    <xf numFmtId="0" fontId="41" fillId="0" borderId="17" xfId="0" applyFont="1" applyBorder="1"/>
    <xf numFmtId="0" fontId="41" fillId="0" borderId="0" xfId="0" applyFont="1" applyAlignment="1">
      <alignment horizontal="right"/>
    </xf>
    <xf numFmtId="0" fontId="41" fillId="0" borderId="0" xfId="0" applyFont="1" applyBorder="1" applyAlignment="1">
      <alignment horizontal="right"/>
    </xf>
    <xf numFmtId="0" fontId="41" fillId="0" borderId="20" xfId="0" applyFont="1" applyBorder="1"/>
    <xf numFmtId="10" fontId="66" fillId="0" borderId="0" xfId="0" applyNumberFormat="1" applyFont="1"/>
    <xf numFmtId="0" fontId="66" fillId="0" borderId="0" xfId="0" applyFont="1" applyAlignment="1">
      <alignment horizontal="left"/>
    </xf>
    <xf numFmtId="0" fontId="36" fillId="0" borderId="0" xfId="0" applyFont="1" applyAlignment="1">
      <alignment horizontal="right"/>
    </xf>
    <xf numFmtId="0" fontId="42" fillId="0" borderId="0" xfId="0" applyFont="1"/>
    <xf numFmtId="0" fontId="46" fillId="0" borderId="0" xfId="0" applyFont="1"/>
    <xf numFmtId="0" fontId="36" fillId="0" borderId="0" xfId="0" applyFont="1" applyBorder="1"/>
    <xf numFmtId="0" fontId="36" fillId="0" borderId="0" xfId="0" applyFont="1" applyFill="1" applyBorder="1"/>
    <xf numFmtId="0" fontId="38" fillId="0" borderId="1" xfId="0" applyFont="1" applyBorder="1" applyAlignment="1">
      <alignment horizontal="right"/>
    </xf>
    <xf numFmtId="0" fontId="48" fillId="0" borderId="0" xfId="0" applyFont="1" applyBorder="1"/>
    <xf numFmtId="0" fontId="48" fillId="4" borderId="0" xfId="0" applyFont="1" applyFill="1"/>
    <xf numFmtId="0" fontId="48" fillId="0" borderId="0" xfId="0" applyFont="1" applyFill="1" applyBorder="1"/>
    <xf numFmtId="0" fontId="48" fillId="0" borderId="0" xfId="0" applyFont="1" applyBorder="1" applyAlignment="1">
      <alignment horizontal="right"/>
    </xf>
    <xf numFmtId="0" fontId="48" fillId="0" borderId="0" xfId="0" applyFont="1" applyAlignment="1">
      <alignment horizontal="right"/>
    </xf>
    <xf numFmtId="0" fontId="48" fillId="0" borderId="0" xfId="0" applyFont="1" applyFill="1" applyBorder="1" applyAlignment="1">
      <alignment horizontal="right"/>
    </xf>
    <xf numFmtId="0" fontId="48" fillId="3" borderId="15" xfId="0" applyFont="1" applyFill="1" applyBorder="1"/>
    <xf numFmtId="0" fontId="66" fillId="0" borderId="0" xfId="0" applyFont="1" applyAlignment="1">
      <alignment horizontal="center"/>
    </xf>
    <xf numFmtId="0" fontId="67" fillId="0" borderId="0" xfId="0" applyFont="1" applyAlignment="1">
      <alignment horizontal="left"/>
    </xf>
    <xf numFmtId="0" fontId="68" fillId="0" borderId="0" xfId="0" applyFont="1"/>
    <xf numFmtId="0" fontId="67" fillId="0" borderId="0" xfId="0" applyFont="1" applyAlignment="1"/>
    <xf numFmtId="0" fontId="41" fillId="0" borderId="0" xfId="0" applyFont="1" applyFill="1" applyAlignment="1">
      <alignment horizontal="justify"/>
    </xf>
    <xf numFmtId="0" fontId="41" fillId="0" borderId="0" xfId="0" applyFont="1" applyFill="1" applyAlignment="1">
      <alignment horizontal="right"/>
    </xf>
    <xf numFmtId="0" fontId="41" fillId="0" borderId="0" xfId="0" applyFont="1" applyAlignment="1">
      <alignment horizontal="justify"/>
    </xf>
    <xf numFmtId="0" fontId="41" fillId="0" borderId="0" xfId="0" applyFont="1" applyAlignment="1">
      <alignment horizontal="left"/>
    </xf>
    <xf numFmtId="0" fontId="41" fillId="0" borderId="20" xfId="0" applyFont="1" applyBorder="1" applyAlignment="1">
      <alignment horizontal="justify"/>
    </xf>
    <xf numFmtId="0" fontId="41" fillId="0" borderId="0" xfId="0" applyFont="1" applyFill="1" applyBorder="1" applyAlignment="1">
      <alignment horizontal="justify"/>
    </xf>
    <xf numFmtId="10" fontId="41" fillId="0" borderId="20" xfId="1" applyNumberFormat="1" applyFont="1" applyFill="1" applyBorder="1"/>
    <xf numFmtId="10" fontId="41" fillId="0" borderId="17" xfId="1" applyNumberFormat="1" applyFont="1" applyFill="1" applyBorder="1"/>
    <xf numFmtId="10" fontId="41" fillId="0" borderId="12" xfId="1" applyNumberFormat="1" applyFont="1" applyFill="1" applyBorder="1"/>
    <xf numFmtId="10" fontId="41" fillId="6" borderId="9" xfId="1" applyNumberFormat="1" applyFont="1" applyFill="1" applyBorder="1" applyAlignment="1">
      <alignment horizontal="justify"/>
    </xf>
    <xf numFmtId="0" fontId="41" fillId="0" borderId="0" xfId="0" applyFont="1" applyFill="1" applyBorder="1" applyAlignment="1">
      <alignment horizontal="left"/>
    </xf>
    <xf numFmtId="10" fontId="41" fillId="0" borderId="9" xfId="1" applyNumberFormat="1" applyFont="1" applyBorder="1" applyAlignment="1">
      <alignment horizontal="justify"/>
    </xf>
    <xf numFmtId="0" fontId="41" fillId="0" borderId="9" xfId="0" applyFont="1" applyBorder="1" applyAlignment="1">
      <alignment horizontal="justify"/>
    </xf>
    <xf numFmtId="0" fontId="41" fillId="0" borderId="9" xfId="0" applyFont="1" applyFill="1" applyBorder="1" applyAlignment="1">
      <alignment horizontal="justify"/>
    </xf>
    <xf numFmtId="0" fontId="67" fillId="0" borderId="0" xfId="0" applyFont="1" applyFill="1" applyBorder="1" applyAlignment="1">
      <alignment horizontal="right"/>
    </xf>
    <xf numFmtId="0" fontId="38" fillId="0" borderId="0" xfId="0" applyFont="1" applyBorder="1" applyAlignment="1">
      <alignment horizontal="right" wrapText="1"/>
    </xf>
    <xf numFmtId="0" fontId="38" fillId="0" borderId="0" xfId="0" applyFont="1" applyAlignment="1">
      <alignment horizontal="justify"/>
    </xf>
    <xf numFmtId="0" fontId="38" fillId="0" borderId="9" xfId="0" applyFont="1" applyBorder="1" applyAlignment="1">
      <alignment horizontal="justify"/>
    </xf>
    <xf numFmtId="0" fontId="38" fillId="0" borderId="0" xfId="0" applyFont="1" applyFill="1" applyBorder="1" applyAlignment="1">
      <alignment horizontal="justify"/>
    </xf>
    <xf numFmtId="0" fontId="40" fillId="0" borderId="0" xfId="0" applyFont="1" applyAlignment="1">
      <alignment horizontal="left"/>
    </xf>
    <xf numFmtId="1" fontId="41" fillId="0" borderId="9" xfId="0" applyNumberFormat="1" applyFont="1" applyBorder="1" applyAlignment="1">
      <alignment horizontal="justify"/>
    </xf>
    <xf numFmtId="0" fontId="42" fillId="0" borderId="0" xfId="0" applyFont="1" applyAlignment="1">
      <alignment horizontal="left"/>
    </xf>
    <xf numFmtId="0" fontId="44" fillId="0" borderId="0" xfId="0" applyFont="1" applyAlignment="1">
      <alignment horizontal="right"/>
    </xf>
    <xf numFmtId="1" fontId="44" fillId="0" borderId="9" xfId="0" applyNumberFormat="1" applyFont="1" applyBorder="1" applyAlignment="1">
      <alignment horizontal="justify"/>
    </xf>
    <xf numFmtId="0" fontId="44" fillId="0" borderId="0" xfId="0" applyFont="1" applyAlignment="1">
      <alignment horizontal="justify"/>
    </xf>
    <xf numFmtId="0" fontId="44" fillId="0" borderId="9" xfId="0" applyFont="1" applyBorder="1" applyAlignment="1">
      <alignment horizontal="justify"/>
    </xf>
    <xf numFmtId="0" fontId="46" fillId="0" borderId="0" xfId="0" applyFont="1" applyAlignment="1">
      <alignment horizontal="left"/>
    </xf>
    <xf numFmtId="0" fontId="48" fillId="0" borderId="0" xfId="0" applyFont="1" applyAlignment="1">
      <alignment horizontal="justify"/>
    </xf>
    <xf numFmtId="0" fontId="50" fillId="0" borderId="0" xfId="0" applyFont="1" applyAlignment="1">
      <alignment horizontal="left"/>
    </xf>
    <xf numFmtId="0" fontId="66" fillId="0" borderId="0" xfId="0" applyFont="1" applyBorder="1" applyAlignment="1">
      <alignment horizontal="justify"/>
    </xf>
    <xf numFmtId="0" fontId="36" fillId="0" borderId="0" xfId="0" applyFont="1" applyAlignment="1">
      <alignment horizontal="left"/>
    </xf>
    <xf numFmtId="0" fontId="40" fillId="0" borderId="0" xfId="0" applyFont="1" applyAlignment="1">
      <alignment horizontal="justify"/>
    </xf>
    <xf numFmtId="0" fontId="41" fillId="0" borderId="9" xfId="0" applyFont="1" applyBorder="1"/>
    <xf numFmtId="0" fontId="50" fillId="0" borderId="0" xfId="0" applyFont="1" applyAlignment="1">
      <alignment horizontal="right"/>
    </xf>
    <xf numFmtId="0" fontId="40" fillId="0" borderId="0" xfId="0" applyFont="1" applyAlignment="1">
      <alignment horizontal="right"/>
    </xf>
    <xf numFmtId="0" fontId="46" fillId="0" borderId="0" xfId="0" applyFont="1" applyAlignment="1">
      <alignment horizontal="right"/>
    </xf>
    <xf numFmtId="0" fontId="44" fillId="0" borderId="18" xfId="0" applyFont="1" applyBorder="1" applyAlignment="1">
      <alignment horizontal="left" indent="3"/>
    </xf>
    <xf numFmtId="0" fontId="44" fillId="0" borderId="0" xfId="0" applyFont="1" applyAlignment="1"/>
    <xf numFmtId="0" fontId="48" fillId="0" borderId="0" xfId="0" applyFont="1" applyAlignment="1"/>
    <xf numFmtId="0" fontId="48" fillId="0" borderId="18" xfId="0" applyFont="1" applyBorder="1" applyAlignment="1">
      <alignment horizontal="left" indent="3"/>
    </xf>
    <xf numFmtId="0" fontId="48" fillId="0" borderId="9" xfId="0" applyFont="1" applyBorder="1" applyAlignment="1">
      <alignment horizontal="left" indent="3"/>
    </xf>
    <xf numFmtId="0" fontId="35" fillId="0" borderId="0" xfId="0" applyFont="1" applyFill="1" applyBorder="1" applyAlignment="1">
      <alignment horizontal="left"/>
    </xf>
    <xf numFmtId="0" fontId="70" fillId="2" borderId="15" xfId="0" applyFont="1" applyFill="1" applyBorder="1" applyAlignment="1">
      <alignment horizontal="right" vertical="top" wrapText="1"/>
    </xf>
    <xf numFmtId="0" fontId="70" fillId="2" borderId="16" xfId="0" applyFont="1" applyFill="1" applyBorder="1" applyAlignment="1">
      <alignment wrapText="1"/>
    </xf>
    <xf numFmtId="0" fontId="72" fillId="0" borderId="0" xfId="0" applyFont="1"/>
    <xf numFmtId="0" fontId="72" fillId="0" borderId="12" xfId="0" applyFont="1" applyBorder="1" applyAlignment="1">
      <alignment horizontal="right" wrapText="1"/>
    </xf>
    <xf numFmtId="0" fontId="72" fillId="3" borderId="13" xfId="0" applyFont="1" applyFill="1" applyBorder="1" applyAlignment="1">
      <alignment vertical="top" wrapText="1"/>
    </xf>
    <xf numFmtId="0" fontId="72" fillId="0" borderId="14" xfId="0" applyFont="1" applyBorder="1" applyAlignment="1">
      <alignment horizontal="right" wrapText="1"/>
    </xf>
    <xf numFmtId="0" fontId="72" fillId="0" borderId="17" xfId="0" applyFont="1" applyFill="1" applyBorder="1" applyAlignment="1">
      <alignment horizontal="right" wrapText="1"/>
    </xf>
    <xf numFmtId="0" fontId="35" fillId="0" borderId="12" xfId="0" applyFont="1" applyBorder="1" applyAlignment="1">
      <alignment horizontal="right" wrapText="1"/>
    </xf>
    <xf numFmtId="0" fontId="38" fillId="3" borderId="13" xfId="0" applyFont="1" applyFill="1" applyBorder="1" applyAlignment="1">
      <alignment vertical="top" wrapText="1"/>
    </xf>
    <xf numFmtId="0" fontId="39" fillId="0" borderId="12" xfId="0" applyFont="1" applyBorder="1" applyAlignment="1">
      <alignment horizontal="right" wrapText="1"/>
    </xf>
    <xf numFmtId="0" fontId="41" fillId="3" borderId="13" xfId="0" applyFont="1" applyFill="1" applyBorder="1" applyAlignment="1">
      <alignment vertical="top" wrapText="1"/>
    </xf>
    <xf numFmtId="0" fontId="43" fillId="0" borderId="12" xfId="0" applyFont="1" applyBorder="1" applyAlignment="1">
      <alignment horizontal="right" wrapText="1"/>
    </xf>
    <xf numFmtId="0" fontId="44" fillId="3" borderId="13" xfId="0" applyFont="1" applyFill="1" applyBorder="1" applyAlignment="1">
      <alignment vertical="top" wrapText="1"/>
    </xf>
    <xf numFmtId="0" fontId="45" fillId="0" borderId="0" xfId="0" applyFont="1" applyFill="1" applyBorder="1" applyAlignment="1">
      <alignment horizontal="left" wrapText="1"/>
    </xf>
    <xf numFmtId="0" fontId="66" fillId="0" borderId="0" xfId="0" applyFont="1" applyAlignment="1">
      <alignment horizontal="left" indent="3"/>
    </xf>
    <xf numFmtId="0" fontId="66" fillId="0" borderId="9" xfId="0" applyFont="1" applyBorder="1" applyAlignment="1">
      <alignment horizontal="justify"/>
    </xf>
    <xf numFmtId="0" fontId="66" fillId="0" borderId="0" xfId="0" applyFont="1" applyAlignment="1">
      <alignment horizontal="justify"/>
    </xf>
    <xf numFmtId="0" fontId="66" fillId="0" borderId="0" xfId="0" applyFont="1" applyAlignment="1">
      <alignment horizontal="left" wrapText="1"/>
    </xf>
    <xf numFmtId="0" fontId="66" fillId="0" borderId="4" xfId="0" applyFont="1" applyBorder="1" applyAlignment="1">
      <alignment horizontal="justify"/>
    </xf>
    <xf numFmtId="0" fontId="66" fillId="0" borderId="0" xfId="0" applyFont="1" applyAlignment="1">
      <alignment horizontal="right" wrapText="1"/>
    </xf>
    <xf numFmtId="0" fontId="66" fillId="0" borderId="0" xfId="0" applyFont="1" applyAlignment="1">
      <alignment horizontal="center" wrapText="1"/>
    </xf>
    <xf numFmtId="0" fontId="42" fillId="0" borderId="0" xfId="0" applyFont="1" applyAlignment="1">
      <alignment horizontal="left" indent="3"/>
    </xf>
    <xf numFmtId="0" fontId="46" fillId="0" borderId="0" xfId="0" applyFont="1" applyAlignment="1">
      <alignment horizontal="left" indent="3"/>
    </xf>
    <xf numFmtId="0" fontId="48" fillId="0" borderId="0" xfId="0" applyFont="1" applyAlignment="1">
      <alignment horizontal="left" indent="3"/>
    </xf>
    <xf numFmtId="0" fontId="49" fillId="0" borderId="30" xfId="0" applyFont="1" applyBorder="1"/>
    <xf numFmtId="0" fontId="49" fillId="0" borderId="20" xfId="0" applyFont="1" applyBorder="1"/>
    <xf numFmtId="0" fontId="42" fillId="0" borderId="20" xfId="0" applyFont="1" applyBorder="1"/>
    <xf numFmtId="0" fontId="44" fillId="0" borderId="0" xfId="0" applyFont="1" applyFill="1" applyBorder="1"/>
    <xf numFmtId="0" fontId="45" fillId="0" borderId="29" xfId="0" applyFont="1" applyBorder="1"/>
    <xf numFmtId="0" fontId="48" fillId="0" borderId="17" xfId="0" applyFont="1" applyBorder="1"/>
    <xf numFmtId="0" fontId="50" fillId="0" borderId="17" xfId="0" applyFont="1" applyBorder="1"/>
    <xf numFmtId="0" fontId="36" fillId="4" borderId="0" xfId="0" applyFont="1" applyFill="1" applyAlignment="1"/>
    <xf numFmtId="0" fontId="38" fillId="4" borderId="0" xfId="0" applyFont="1" applyFill="1" applyAlignment="1"/>
    <xf numFmtId="0" fontId="38" fillId="4" borderId="0" xfId="0" applyFont="1" applyFill="1"/>
    <xf numFmtId="0" fontId="41" fillId="0" borderId="0" xfId="0" applyFont="1" applyAlignment="1">
      <alignment horizontal="left" indent="3"/>
    </xf>
    <xf numFmtId="0" fontId="42" fillId="0" borderId="0" xfId="0" applyFont="1" applyAlignment="1"/>
    <xf numFmtId="0" fontId="46" fillId="0" borderId="0" xfId="0" applyFont="1" applyAlignment="1"/>
    <xf numFmtId="0" fontId="36" fillId="0" borderId="0" xfId="0" applyFont="1" applyAlignment="1">
      <alignment horizontal="left" indent="3"/>
    </xf>
    <xf numFmtId="0" fontId="40" fillId="0" borderId="0" xfId="0" applyFont="1" applyAlignment="1">
      <alignment horizontal="left" indent="3"/>
    </xf>
    <xf numFmtId="0" fontId="40" fillId="4" borderId="0" xfId="0" applyFont="1" applyFill="1" applyAlignment="1"/>
    <xf numFmtId="0" fontId="41" fillId="4" borderId="0" xfId="0" applyFont="1" applyFill="1"/>
    <xf numFmtId="0" fontId="44" fillId="0" borderId="0" xfId="0" applyFont="1" applyFill="1"/>
    <xf numFmtId="0" fontId="50" fillId="0" borderId="0" xfId="0" applyFont="1" applyAlignment="1">
      <alignment horizontal="left" indent="3"/>
    </xf>
    <xf numFmtId="0" fontId="44" fillId="0" borderId="0" xfId="0" applyFont="1" applyAlignment="1">
      <alignment horizontal="left" indent="3"/>
    </xf>
    <xf numFmtId="0" fontId="53" fillId="0" borderId="0" xfId="0" applyFont="1" applyAlignment="1"/>
    <xf numFmtId="0" fontId="60" fillId="0" borderId="0" xfId="0" applyFont="1" applyAlignment="1"/>
    <xf numFmtId="0" fontId="36" fillId="0" borderId="0" xfId="0" applyFont="1" applyAlignment="1">
      <alignment horizontal="right" wrapText="1"/>
    </xf>
    <xf numFmtId="0" fontId="39" fillId="0" borderId="15" xfId="0" applyFont="1" applyBorder="1"/>
    <xf numFmtId="0" fontId="41" fillId="0" borderId="30" xfId="0" applyFont="1" applyBorder="1" applyAlignment="1">
      <alignment horizontal="right"/>
    </xf>
    <xf numFmtId="0" fontId="41" fillId="0" borderId="29" xfId="0" applyFont="1" applyBorder="1" applyAlignment="1">
      <alignment horizontal="right"/>
    </xf>
    <xf numFmtId="0" fontId="41" fillId="0" borderId="28" xfId="0" applyFont="1" applyBorder="1" applyAlignment="1">
      <alignment horizontal="right"/>
    </xf>
    <xf numFmtId="0" fontId="36" fillId="0" borderId="0" xfId="0" applyFont="1" applyAlignment="1"/>
    <xf numFmtId="0" fontId="42" fillId="0" borderId="9" xfId="0" applyFont="1" applyBorder="1" applyAlignment="1">
      <alignment horizontal="left" indent="3"/>
    </xf>
    <xf numFmtId="0" fontId="44" fillId="0" borderId="20" xfId="0" applyFont="1" applyBorder="1"/>
    <xf numFmtId="0" fontId="44" fillId="0" borderId="31" xfId="0" applyFont="1" applyBorder="1"/>
    <xf numFmtId="0" fontId="45" fillId="0" borderId="28" xfId="0" applyFont="1" applyBorder="1"/>
    <xf numFmtId="0" fontId="48" fillId="0" borderId="12" xfId="0" applyFont="1" applyBorder="1"/>
    <xf numFmtId="0" fontId="48" fillId="0" borderId="32" xfId="0" applyFont="1" applyBorder="1"/>
    <xf numFmtId="0" fontId="48" fillId="0" borderId="29" xfId="0" applyFont="1" applyBorder="1"/>
    <xf numFmtId="10" fontId="48" fillId="0" borderId="22" xfId="0" applyNumberFormat="1" applyFont="1" applyBorder="1"/>
    <xf numFmtId="0" fontId="48" fillId="0" borderId="16" xfId="0" applyFont="1" applyBorder="1"/>
    <xf numFmtId="0" fontId="48" fillId="0" borderId="20" xfId="0" applyFont="1" applyBorder="1"/>
    <xf numFmtId="10" fontId="48" fillId="0" borderId="30" xfId="0" applyNumberFormat="1" applyFont="1" applyBorder="1"/>
    <xf numFmtId="0" fontId="48" fillId="0" borderId="31" xfId="0" applyFont="1" applyBorder="1"/>
    <xf numFmtId="10" fontId="48" fillId="0" borderId="29" xfId="0" applyNumberFormat="1" applyFont="1" applyBorder="1"/>
    <xf numFmtId="0" fontId="48" fillId="0" borderId="28" xfId="0" applyFont="1" applyBorder="1"/>
    <xf numFmtId="10" fontId="48" fillId="0" borderId="28" xfId="0" applyNumberFormat="1" applyFont="1" applyBorder="1"/>
    <xf numFmtId="0" fontId="48" fillId="0" borderId="13" xfId="0" applyFont="1" applyBorder="1"/>
    <xf numFmtId="0" fontId="41" fillId="0" borderId="15" xfId="0" applyFont="1" applyBorder="1"/>
    <xf numFmtId="0" fontId="50" fillId="0" borderId="15" xfId="0" applyFont="1" applyBorder="1" applyAlignment="1">
      <alignment horizontal="left" indent="3"/>
    </xf>
    <xf numFmtId="0" fontId="38" fillId="0" borderId="0" xfId="0" applyFont="1" applyAlignment="1">
      <alignment horizontal="left"/>
    </xf>
    <xf numFmtId="0" fontId="47" fillId="0" borderId="0" xfId="0" applyFont="1" applyAlignment="1"/>
    <xf numFmtId="0" fontId="37" fillId="0" borderId="0" xfId="0" applyFont="1" applyAlignment="1"/>
    <xf numFmtId="0" fontId="40" fillId="0" borderId="0" xfId="0" applyFont="1" applyAlignment="1"/>
    <xf numFmtId="10" fontId="41" fillId="0" borderId="0" xfId="1" applyNumberFormat="1" applyFont="1"/>
    <xf numFmtId="0" fontId="44" fillId="8" borderId="0" xfId="0" applyFont="1" applyFill="1"/>
    <xf numFmtId="0" fontId="60" fillId="0" borderId="0" xfId="0" applyFont="1" applyFill="1" applyAlignment="1">
      <alignment horizontal="left" indent="3"/>
    </xf>
    <xf numFmtId="0" fontId="36" fillId="0" borderId="0" xfId="0" applyFont="1" applyFill="1" applyAlignment="1">
      <alignment horizontal="left" indent="3"/>
    </xf>
    <xf numFmtId="0" fontId="40" fillId="0" borderId="0" xfId="0" applyFont="1" applyFill="1" applyAlignment="1">
      <alignment horizontal="left" indent="3"/>
    </xf>
    <xf numFmtId="0" fontId="41" fillId="0" borderId="0" xfId="0" applyFont="1" applyFill="1"/>
    <xf numFmtId="0" fontId="42" fillId="0" borderId="0" xfId="0" applyFont="1" applyFill="1" applyAlignment="1">
      <alignment horizontal="left" indent="3"/>
    </xf>
    <xf numFmtId="0" fontId="46" fillId="0" borderId="0" xfId="0" applyFont="1" applyFill="1" applyAlignment="1">
      <alignment horizontal="right"/>
    </xf>
    <xf numFmtId="0" fontId="46" fillId="0" borderId="0" xfId="0" applyFont="1" applyFill="1" applyAlignment="1">
      <alignment horizontal="left" indent="3"/>
    </xf>
    <xf numFmtId="0" fontId="46" fillId="8" borderId="0" xfId="0" applyFont="1" applyFill="1" applyAlignment="1">
      <alignment horizontal="left" indent="3"/>
    </xf>
    <xf numFmtId="0" fontId="48" fillId="8" borderId="0" xfId="0" applyFont="1" applyFill="1"/>
    <xf numFmtId="0" fontId="50" fillId="8" borderId="0" xfId="0" applyFont="1" applyFill="1" applyAlignment="1">
      <alignment horizontal="right"/>
    </xf>
    <xf numFmtId="0" fontId="50" fillId="8" borderId="0" xfId="0" applyFont="1" applyFill="1" applyAlignment="1">
      <alignment horizontal="left" indent="3"/>
    </xf>
    <xf numFmtId="0" fontId="36" fillId="0" borderId="0" xfId="0" applyFont="1" applyFill="1" applyAlignment="1">
      <alignment horizontal="right"/>
    </xf>
    <xf numFmtId="0" fontId="42" fillId="0" borderId="0" xfId="0" applyFont="1" applyFill="1" applyAlignment="1">
      <alignment horizontal="right"/>
    </xf>
    <xf numFmtId="0" fontId="42" fillId="8" borderId="0" xfId="0" applyFont="1" applyFill="1" applyAlignment="1">
      <alignment horizontal="left" indent="3"/>
    </xf>
    <xf numFmtId="0" fontId="46" fillId="8" borderId="0" xfId="0" applyFont="1" applyFill="1" applyAlignment="1">
      <alignment horizontal="right"/>
    </xf>
    <xf numFmtId="0" fontId="42" fillId="8" borderId="0" xfId="0" applyFont="1" applyFill="1" applyAlignment="1">
      <alignment horizontal="right"/>
    </xf>
    <xf numFmtId="0" fontId="73" fillId="0" borderId="0" xfId="0" applyFont="1" applyAlignment="1">
      <alignment horizontal="left" indent="3"/>
    </xf>
    <xf numFmtId="0" fontId="74" fillId="0" borderId="0" xfId="0" applyFont="1"/>
    <xf numFmtId="0" fontId="74" fillId="0" borderId="0" xfId="0" applyFont="1" applyAlignment="1">
      <alignment horizontal="right"/>
    </xf>
    <xf numFmtId="0" fontId="74" fillId="0" borderId="0" xfId="0" applyFont="1" applyAlignment="1">
      <alignment horizontal="left" indent="3"/>
    </xf>
    <xf numFmtId="0" fontId="74" fillId="9" borderId="0" xfId="0" applyFont="1" applyFill="1"/>
    <xf numFmtId="0" fontId="74" fillId="8" borderId="0" xfId="0" applyFont="1" applyFill="1"/>
    <xf numFmtId="0" fontId="68" fillId="0" borderId="0" xfId="0" applyFont="1" applyAlignment="1">
      <alignment horizontal="left" indent="3"/>
    </xf>
    <xf numFmtId="0" fontId="68" fillId="0" borderId="0" xfId="0" applyFont="1" applyAlignment="1">
      <alignment horizontal="left" indent="15"/>
    </xf>
    <xf numFmtId="0" fontId="75" fillId="0" borderId="0" xfId="0" applyFont="1" applyAlignment="1">
      <alignment horizontal="left" indent="3"/>
    </xf>
    <xf numFmtId="0" fontId="76" fillId="0" borderId="0" xfId="0" applyFont="1"/>
    <xf numFmtId="0" fontId="76" fillId="0" borderId="0" xfId="0" applyFont="1" applyAlignment="1">
      <alignment horizontal="left" indent="15"/>
    </xf>
    <xf numFmtId="0" fontId="76" fillId="0" borderId="0" xfId="0" applyFont="1" applyAlignment="1">
      <alignment horizontal="center"/>
    </xf>
    <xf numFmtId="0" fontId="76" fillId="0" borderId="0" xfId="0" applyFont="1" applyAlignment="1">
      <alignment horizontal="right"/>
    </xf>
    <xf numFmtId="0" fontId="66" fillId="0" borderId="9" xfId="0" applyFont="1" applyFill="1" applyBorder="1" applyAlignment="1">
      <alignment horizontal="left"/>
    </xf>
    <xf numFmtId="0" fontId="66" fillId="0" borderId="0" xfId="0" applyFont="1" applyFill="1" applyBorder="1" applyAlignment="1">
      <alignment horizontal="left"/>
    </xf>
    <xf numFmtId="0" fontId="38" fillId="0" borderId="0" xfId="0" applyFont="1" applyFill="1" applyBorder="1" applyAlignment="1">
      <alignment horizontal="left"/>
    </xf>
    <xf numFmtId="0" fontId="38" fillId="0" borderId="9" xfId="0" applyFont="1" applyFill="1" applyBorder="1" applyAlignment="1">
      <alignment horizontal="left"/>
    </xf>
    <xf numFmtId="0" fontId="70" fillId="5" borderId="0" xfId="0" applyFont="1" applyFill="1" applyBorder="1"/>
    <xf numFmtId="0" fontId="72" fillId="0" borderId="0" xfId="0" applyFont="1" applyBorder="1"/>
    <xf numFmtId="0" fontId="72" fillId="0" borderId="0" xfId="0" applyFont="1" applyAlignment="1"/>
    <xf numFmtId="0" fontId="70" fillId="0" borderId="0" xfId="0" applyFont="1" applyFill="1" applyBorder="1"/>
    <xf numFmtId="0" fontId="70" fillId="0" borderId="0" xfId="0" applyFont="1" applyAlignment="1"/>
    <xf numFmtId="0" fontId="36" fillId="4" borderId="0" xfId="0" applyFont="1" applyFill="1"/>
    <xf numFmtId="0" fontId="40" fillId="4" borderId="0" xfId="0" applyFont="1" applyFill="1"/>
    <xf numFmtId="0" fontId="67" fillId="4" borderId="0" xfId="0" applyFont="1" applyFill="1"/>
    <xf numFmtId="0" fontId="68" fillId="4" borderId="0" xfId="0" applyFont="1" applyFill="1"/>
    <xf numFmtId="0" fontId="70" fillId="4" borderId="0" xfId="0" applyFont="1" applyFill="1"/>
    <xf numFmtId="0" fontId="72" fillId="4" borderId="0" xfId="0" applyFont="1" applyFill="1"/>
    <xf numFmtId="0" fontId="70" fillId="0" borderId="0" xfId="0" applyFont="1" applyFill="1"/>
    <xf numFmtId="0" fontId="72" fillId="0" borderId="0" xfId="0" applyFont="1" applyFill="1"/>
    <xf numFmtId="0" fontId="41" fillId="0" borderId="0" xfId="0" applyFont="1" applyAlignment="1">
      <alignment horizontal="center"/>
    </xf>
    <xf numFmtId="0" fontId="74" fillId="0" borderId="0" xfId="0" applyFont="1" applyAlignment="1">
      <alignment horizontal="left" indent="15"/>
    </xf>
    <xf numFmtId="0" fontId="66" fillId="0" borderId="9" xfId="0" applyFont="1" applyFill="1" applyBorder="1" applyAlignment="1">
      <alignment horizontal="center"/>
    </xf>
    <xf numFmtId="0" fontId="38" fillId="0" borderId="0" xfId="0" applyFont="1" applyAlignment="1">
      <alignment horizontal="center"/>
    </xf>
    <xf numFmtId="0" fontId="36" fillId="0" borderId="0" xfId="0" applyFont="1" applyBorder="1" applyAlignment="1">
      <alignment wrapText="1"/>
    </xf>
    <xf numFmtId="0" fontId="36" fillId="0" borderId="0" xfId="0" applyFont="1" applyFill="1" applyBorder="1" applyAlignment="1">
      <alignment wrapText="1"/>
    </xf>
    <xf numFmtId="0" fontId="38" fillId="3" borderId="9" xfId="0" applyFont="1" applyFill="1" applyBorder="1"/>
    <xf numFmtId="0" fontId="38" fillId="0" borderId="22" xfId="0" applyFont="1" applyBorder="1"/>
    <xf numFmtId="2" fontId="38" fillId="3" borderId="9" xfId="0" applyNumberFormat="1" applyFont="1" applyFill="1" applyBorder="1"/>
    <xf numFmtId="2" fontId="72" fillId="3" borderId="9" xfId="0" applyNumberFormat="1" applyFont="1" applyFill="1" applyBorder="1"/>
    <xf numFmtId="0" fontId="48" fillId="0" borderId="0" xfId="0" applyFont="1" applyBorder="1" applyAlignment="1">
      <alignment horizontal="right" wrapText="1"/>
    </xf>
    <xf numFmtId="0" fontId="48" fillId="0" borderId="0" xfId="0" applyFont="1" applyAlignment="1">
      <alignment horizontal="right" wrapText="1"/>
    </xf>
    <xf numFmtId="0" fontId="48" fillId="0" borderId="0" xfId="0" applyFont="1" applyBorder="1" applyAlignment="1">
      <alignment wrapText="1"/>
    </xf>
    <xf numFmtId="0" fontId="48" fillId="0" borderId="0" xfId="0" applyFont="1" applyAlignment="1">
      <alignment wrapText="1"/>
    </xf>
    <xf numFmtId="0" fontId="48" fillId="0" borderId="0" xfId="0" applyFont="1" applyFill="1" applyBorder="1" applyAlignment="1">
      <alignment wrapText="1"/>
    </xf>
    <xf numFmtId="0" fontId="48" fillId="0" borderId="0" xfId="0" applyFont="1" applyBorder="1" applyAlignment="1">
      <alignment horizontal="left" wrapText="1"/>
    </xf>
    <xf numFmtId="0" fontId="66" fillId="3" borderId="9" xfId="0" applyFont="1" applyFill="1" applyBorder="1"/>
    <xf numFmtId="0" fontId="40" fillId="3" borderId="9" xfId="0" applyFont="1" applyFill="1" applyBorder="1"/>
    <xf numFmtId="0" fontId="41" fillId="0" borderId="9" xfId="0" applyFont="1" applyFill="1" applyBorder="1"/>
    <xf numFmtId="0" fontId="41" fillId="3" borderId="9" xfId="0" applyFont="1" applyFill="1" applyBorder="1"/>
    <xf numFmtId="0" fontId="44" fillId="3" borderId="9" xfId="0" applyFont="1" applyFill="1" applyBorder="1"/>
    <xf numFmtId="0" fontId="42" fillId="0" borderId="0" xfId="0" applyFont="1" applyAlignment="1">
      <alignment wrapText="1"/>
    </xf>
    <xf numFmtId="0" fontId="46" fillId="0" borderId="0" xfId="0" applyFont="1" applyAlignment="1">
      <alignment horizontal="right" wrapText="1"/>
    </xf>
    <xf numFmtId="1" fontId="74" fillId="3" borderId="9" xfId="0" applyNumberFormat="1" applyFont="1" applyFill="1" applyBorder="1"/>
    <xf numFmtId="0" fontId="76" fillId="3" borderId="9" xfId="0" applyFont="1" applyFill="1" applyBorder="1"/>
    <xf numFmtId="0" fontId="32" fillId="0" borderId="1" xfId="0" applyFont="1" applyBorder="1"/>
    <xf numFmtId="0" fontId="32" fillId="0" borderId="0" xfId="0" applyFont="1"/>
    <xf numFmtId="0" fontId="32" fillId="0" borderId="22" xfId="0" applyFont="1" applyBorder="1" applyAlignment="1">
      <alignment horizontal="justify"/>
    </xf>
    <xf numFmtId="0" fontId="32" fillId="0" borderId="16" xfId="0" applyFont="1" applyBorder="1" applyAlignment="1">
      <alignment horizontal="justify"/>
    </xf>
    <xf numFmtId="0" fontId="41" fillId="0" borderId="0" xfId="0" applyFont="1" applyBorder="1"/>
    <xf numFmtId="0" fontId="41" fillId="0" borderId="0" xfId="0" applyFont="1" applyBorder="1" applyAlignment="1">
      <alignment horizontal="justify"/>
    </xf>
    <xf numFmtId="10" fontId="41" fillId="0" borderId="0" xfId="1" applyNumberFormat="1" applyFont="1" applyFill="1" applyBorder="1"/>
    <xf numFmtId="0" fontId="41" fillId="4" borderId="20" xfId="0" applyFont="1" applyFill="1" applyBorder="1" applyAlignment="1">
      <alignment horizontal="justify"/>
    </xf>
    <xf numFmtId="10" fontId="41" fillId="4" borderId="20" xfId="1" applyNumberFormat="1" applyFont="1" applyFill="1" applyBorder="1"/>
    <xf numFmtId="10" fontId="41" fillId="4" borderId="17" xfId="1" applyNumberFormat="1" applyFont="1" applyFill="1" applyBorder="1"/>
    <xf numFmtId="10" fontId="41" fillId="4" borderId="12" xfId="1" applyNumberFormat="1" applyFont="1" applyFill="1" applyBorder="1"/>
    <xf numFmtId="10" fontId="32" fillId="4" borderId="0" xfId="1" applyNumberFormat="1" applyFont="1" applyFill="1" applyAlignment="1">
      <alignment horizontal="justify"/>
    </xf>
    <xf numFmtId="0" fontId="66" fillId="4" borderId="31" xfId="0" applyFont="1" applyFill="1" applyBorder="1"/>
    <xf numFmtId="0" fontId="57" fillId="5" borderId="0" xfId="0" applyFont="1" applyFill="1"/>
    <xf numFmtId="0" fontId="0" fillId="5" borderId="0" xfId="0" applyFill="1"/>
    <xf numFmtId="0" fontId="32" fillId="4" borderId="0" xfId="0" applyFont="1" applyFill="1"/>
    <xf numFmtId="0" fontId="72" fillId="0" borderId="0" xfId="0" applyFont="1" applyFill="1" applyBorder="1"/>
    <xf numFmtId="0" fontId="66" fillId="4" borderId="0" xfId="0" applyFont="1" applyFill="1"/>
    <xf numFmtId="0" fontId="32" fillId="4" borderId="1" xfId="0" applyFont="1" applyFill="1" applyBorder="1"/>
    <xf numFmtId="0" fontId="41" fillId="4" borderId="0" xfId="0" applyFont="1" applyFill="1" applyAlignment="1">
      <alignment horizontal="left"/>
    </xf>
    <xf numFmtId="0" fontId="77" fillId="4" borderId="0" xfId="0" applyFont="1" applyFill="1"/>
    <xf numFmtId="0" fontId="32" fillId="5" borderId="0" xfId="0" applyFont="1" applyFill="1" applyBorder="1"/>
    <xf numFmtId="0" fontId="32" fillId="5" borderId="0" xfId="0" applyFont="1" applyFill="1"/>
    <xf numFmtId="0" fontId="34" fillId="0" borderId="0" xfId="0" applyFont="1" applyAlignment="1"/>
    <xf numFmtId="0" fontId="34" fillId="0" borderId="0" xfId="0" applyFont="1" applyFill="1" applyBorder="1" applyAlignment="1">
      <alignment horizontal="left"/>
    </xf>
    <xf numFmtId="0" fontId="34" fillId="0" borderId="0" xfId="0" applyFont="1"/>
    <xf numFmtId="0" fontId="34" fillId="0" borderId="0" xfId="0" applyFont="1" applyAlignment="1">
      <alignment horizontal="left"/>
    </xf>
    <xf numFmtId="0" fontId="44" fillId="0" borderId="0" xfId="0" applyFont="1" applyFill="1" applyAlignment="1">
      <alignment horizontal="left" indent="3"/>
    </xf>
    <xf numFmtId="0" fontId="34" fillId="0" borderId="0" xfId="0" applyFont="1" applyFill="1" applyAlignment="1">
      <alignment horizontal="justify"/>
    </xf>
    <xf numFmtId="0" fontId="34" fillId="0" borderId="0" xfId="0" applyFont="1" applyBorder="1" applyAlignment="1">
      <alignment horizontal="right"/>
    </xf>
    <xf numFmtId="0" fontId="34" fillId="0" borderId="15" xfId="0" applyFont="1" applyFill="1" applyBorder="1" applyAlignment="1">
      <alignment horizontal="justify"/>
    </xf>
    <xf numFmtId="0" fontId="34" fillId="0" borderId="0" xfId="0" applyFont="1" applyBorder="1" applyAlignment="1">
      <alignment horizontal="justify"/>
    </xf>
    <xf numFmtId="0" fontId="34" fillId="0" borderId="0" xfId="0" applyFont="1" applyAlignment="1">
      <alignment horizontal="justify"/>
    </xf>
    <xf numFmtId="0" fontId="34" fillId="0" borderId="0" xfId="0" applyFont="1" applyAlignment="1">
      <alignment horizontal="right" wrapText="1"/>
    </xf>
    <xf numFmtId="0" fontId="34" fillId="0" borderId="0" xfId="0" applyFont="1" applyAlignment="1">
      <alignment horizontal="left" indent="3"/>
    </xf>
    <xf numFmtId="0" fontId="34" fillId="0" borderId="0" xfId="0" applyFont="1" applyAlignment="1">
      <alignment horizontal="center"/>
    </xf>
    <xf numFmtId="0" fontId="34" fillId="0" borderId="15" xfId="0" applyFont="1" applyFill="1" applyBorder="1" applyAlignment="1">
      <alignment horizontal="center"/>
    </xf>
    <xf numFmtId="0" fontId="31" fillId="0" borderId="0" xfId="0" applyFont="1"/>
    <xf numFmtId="0" fontId="30" fillId="0" borderId="0" xfId="0" applyFont="1"/>
    <xf numFmtId="0" fontId="30" fillId="4" borderId="0" xfId="0" applyFont="1" applyFill="1"/>
    <xf numFmtId="0" fontId="74" fillId="4" borderId="0" xfId="0" applyFont="1" applyFill="1" applyAlignment="1">
      <alignment horizontal="center"/>
    </xf>
    <xf numFmtId="0" fontId="74" fillId="4" borderId="0" xfId="0" applyFont="1" applyFill="1"/>
    <xf numFmtId="0" fontId="48" fillId="0" borderId="0" xfId="0" applyFont="1" applyFill="1" applyBorder="1" applyAlignment="1"/>
    <xf numFmtId="0" fontId="30" fillId="8" borderId="0" xfId="0" applyFont="1" applyFill="1" applyAlignment="1">
      <alignment horizontal="right"/>
    </xf>
    <xf numFmtId="0" fontId="31" fillId="0" borderId="15" xfId="0" applyFont="1" applyFill="1" applyBorder="1" applyAlignment="1">
      <alignment horizontal="justify"/>
    </xf>
    <xf numFmtId="0" fontId="29" fillId="4" borderId="22" xfId="0" applyFont="1" applyFill="1" applyBorder="1" applyAlignment="1">
      <alignment horizontal="right"/>
    </xf>
    <xf numFmtId="0" fontId="41" fillId="4" borderId="23" xfId="0" applyFont="1" applyFill="1" applyBorder="1"/>
    <xf numFmtId="0" fontId="29" fillId="4" borderId="23" xfId="0" applyFont="1" applyFill="1" applyBorder="1"/>
    <xf numFmtId="0" fontId="41" fillId="4" borderId="16" xfId="0" applyFont="1" applyFill="1" applyBorder="1"/>
    <xf numFmtId="0" fontId="41" fillId="4" borderId="33" xfId="0" applyFont="1" applyFill="1" applyBorder="1"/>
    <xf numFmtId="0" fontId="41" fillId="4" borderId="31" xfId="0" applyFont="1" applyFill="1" applyBorder="1"/>
    <xf numFmtId="0" fontId="41" fillId="4" borderId="22" xfId="0" applyFont="1" applyFill="1" applyBorder="1"/>
    <xf numFmtId="0" fontId="29" fillId="0" borderId="0" xfId="0" applyFont="1" applyFill="1" applyBorder="1"/>
    <xf numFmtId="0" fontId="41" fillId="0" borderId="0" xfId="0" applyFont="1" applyFill="1" applyBorder="1"/>
    <xf numFmtId="0" fontId="78" fillId="4" borderId="1" xfId="0" applyFont="1" applyFill="1" applyBorder="1"/>
    <xf numFmtId="0" fontId="28" fillId="0" borderId="15" xfId="0" applyFont="1" applyFill="1" applyBorder="1" applyAlignment="1">
      <alignment horizontal="justify"/>
    </xf>
    <xf numFmtId="1" fontId="38" fillId="0" borderId="18" xfId="0" applyNumberFormat="1" applyFont="1" applyFill="1" applyBorder="1"/>
    <xf numFmtId="1" fontId="38" fillId="0" borderId="0" xfId="0" applyNumberFormat="1" applyFont="1" applyFill="1" applyBorder="1"/>
    <xf numFmtId="0" fontId="43" fillId="8" borderId="0" xfId="0" applyFont="1" applyFill="1" applyBorder="1"/>
    <xf numFmtId="0" fontId="0" fillId="8" borderId="0" xfId="0" applyFill="1" applyBorder="1"/>
    <xf numFmtId="1" fontId="0" fillId="3" borderId="0" xfId="0" applyNumberFormat="1" applyFill="1" applyBorder="1"/>
    <xf numFmtId="0" fontId="41" fillId="10" borderId="30" xfId="0" applyFont="1" applyFill="1" applyBorder="1" applyAlignment="1">
      <alignment horizontal="right"/>
    </xf>
    <xf numFmtId="0" fontId="27" fillId="8" borderId="0" xfId="0" applyFont="1" applyFill="1" applyBorder="1"/>
    <xf numFmtId="0" fontId="27" fillId="0" borderId="20" xfId="0" applyFont="1" applyBorder="1"/>
    <xf numFmtId="0" fontId="27" fillId="0" borderId="12" xfId="0" applyFont="1" applyBorder="1"/>
    <xf numFmtId="1" fontId="66" fillId="0" borderId="17" xfId="0" applyNumberFormat="1" applyFont="1" applyBorder="1"/>
    <xf numFmtId="1" fontId="44" fillId="3" borderId="9" xfId="0" applyNumberFormat="1" applyFont="1" applyFill="1" applyBorder="1"/>
    <xf numFmtId="1" fontId="26" fillId="0" borderId="0" xfId="0" applyNumberFormat="1" applyFont="1"/>
    <xf numFmtId="1" fontId="41" fillId="3" borderId="9" xfId="0" applyNumberFormat="1" applyFont="1" applyFill="1" applyBorder="1"/>
    <xf numFmtId="170" fontId="24" fillId="0" borderId="0" xfId="0" applyNumberFormat="1" applyFont="1"/>
    <xf numFmtId="170" fontId="41" fillId="0" borderId="0" xfId="0" applyNumberFormat="1" applyFont="1"/>
    <xf numFmtId="0" fontId="29" fillId="0" borderId="0" xfId="0" applyFont="1" applyFill="1" applyBorder="1" applyAlignment="1">
      <alignment horizontal="right"/>
    </xf>
    <xf numFmtId="1" fontId="42" fillId="0" borderId="20" xfId="0" applyNumberFormat="1" applyFont="1" applyBorder="1"/>
    <xf numFmtId="1" fontId="50" fillId="0" borderId="17" xfId="0" applyNumberFormat="1" applyFont="1" applyBorder="1"/>
    <xf numFmtId="1" fontId="40" fillId="0" borderId="12" xfId="0" applyNumberFormat="1" applyFont="1" applyBorder="1"/>
    <xf numFmtId="0" fontId="29" fillId="0" borderId="30" xfId="0" applyFont="1" applyFill="1" applyBorder="1" applyAlignment="1">
      <alignment horizontal="right"/>
    </xf>
    <xf numFmtId="1" fontId="23" fillId="3" borderId="9" xfId="0" applyNumberFormat="1" applyFont="1" applyFill="1" applyBorder="1"/>
    <xf numFmtId="0" fontId="0" fillId="0" borderId="0" xfId="0" applyAlignment="1">
      <alignment horizontal="right"/>
    </xf>
    <xf numFmtId="0" fontId="19" fillId="0" borderId="0" xfId="0" applyFont="1"/>
    <xf numFmtId="0" fontId="19" fillId="0" borderId="1" xfId="0" applyFont="1" applyBorder="1"/>
    <xf numFmtId="0" fontId="20" fillId="0" borderId="1" xfId="0" applyFont="1" applyBorder="1" applyAlignment="1">
      <alignment horizontal="right"/>
    </xf>
    <xf numFmtId="0" fontId="22" fillId="0" borderId="15" xfId="0" applyFont="1" applyBorder="1"/>
    <xf numFmtId="0" fontId="22" fillId="0" borderId="12" xfId="0" applyFont="1" applyBorder="1"/>
    <xf numFmtId="1" fontId="22" fillId="0" borderId="20" xfId="0" applyNumberFormat="1" applyFont="1" applyBorder="1"/>
    <xf numFmtId="1" fontId="22" fillId="0" borderId="12" xfId="0" applyNumberFormat="1" applyFont="1" applyBorder="1"/>
    <xf numFmtId="1" fontId="22" fillId="0" borderId="17" xfId="0" applyNumberFormat="1" applyFont="1" applyBorder="1"/>
    <xf numFmtId="0" fontId="22" fillId="0" borderId="15" xfId="0" applyFont="1" applyFill="1" applyBorder="1"/>
    <xf numFmtId="0" fontId="20" fillId="0" borderId="0" xfId="0" applyFont="1" applyFill="1" applyBorder="1"/>
    <xf numFmtId="0" fontId="22" fillId="3" borderId="15" xfId="0" applyFont="1" applyFill="1" applyBorder="1"/>
    <xf numFmtId="0" fontId="19" fillId="0" borderId="1" xfId="0" applyFont="1" applyFill="1" applyBorder="1"/>
    <xf numFmtId="0" fontId="22" fillId="0" borderId="0" xfId="0" applyFont="1" applyFill="1" applyBorder="1" applyAlignment="1">
      <alignment horizontal="left"/>
    </xf>
    <xf numFmtId="0" fontId="22" fillId="0" borderId="9" xfId="0" applyFont="1" applyFill="1" applyBorder="1" applyAlignment="1">
      <alignment horizontal="left"/>
    </xf>
    <xf numFmtId="0" fontId="22" fillId="0" borderId="22" xfId="0" applyFont="1" applyBorder="1"/>
    <xf numFmtId="0" fontId="19" fillId="0" borderId="15" xfId="0" applyFont="1" applyBorder="1"/>
    <xf numFmtId="0" fontId="60" fillId="4" borderId="0" xfId="0" applyFont="1" applyFill="1"/>
    <xf numFmtId="0" fontId="38" fillId="5" borderId="0" xfId="0" applyFont="1" applyFill="1" applyBorder="1" applyProtection="1">
      <protection locked="0"/>
    </xf>
    <xf numFmtId="0" fontId="29" fillId="5" borderId="0" xfId="0" applyFont="1" applyFill="1" applyBorder="1" applyProtection="1">
      <protection locked="0"/>
    </xf>
    <xf numFmtId="0" fontId="41" fillId="5" borderId="9" xfId="0" applyFont="1" applyFill="1" applyBorder="1" applyAlignment="1" applyProtection="1">
      <alignment horizontal="justify"/>
      <protection locked="0"/>
    </xf>
    <xf numFmtId="10" fontId="41" fillId="6" borderId="9" xfId="1" applyNumberFormat="1" applyFont="1" applyFill="1" applyBorder="1" applyAlignment="1" applyProtection="1">
      <alignment horizontal="justify"/>
      <protection locked="0"/>
    </xf>
    <xf numFmtId="0" fontId="34" fillId="5" borderId="9" xfId="0" applyFont="1" applyFill="1" applyBorder="1" applyProtection="1">
      <protection locked="0"/>
    </xf>
    <xf numFmtId="0" fontId="38" fillId="5" borderId="3" xfId="0" applyFont="1" applyFill="1" applyBorder="1" applyProtection="1">
      <protection locked="0"/>
    </xf>
    <xf numFmtId="0" fontId="38" fillId="5" borderId="4" xfId="0" applyFont="1" applyFill="1" applyBorder="1" applyProtection="1">
      <protection locked="0"/>
    </xf>
    <xf numFmtId="0" fontId="38" fillId="5" borderId="5" xfId="0" applyFont="1" applyFill="1" applyBorder="1" applyProtection="1">
      <protection locked="0"/>
    </xf>
    <xf numFmtId="0" fontId="38" fillId="5" borderId="1" xfId="0" applyFont="1" applyFill="1" applyBorder="1" applyProtection="1">
      <protection locked="0"/>
    </xf>
    <xf numFmtId="0" fontId="38" fillId="5" borderId="2" xfId="0" applyFont="1" applyFill="1" applyBorder="1" applyProtection="1">
      <protection locked="0"/>
    </xf>
    <xf numFmtId="0" fontId="38" fillId="5" borderId="6" xfId="0" applyFont="1" applyFill="1" applyBorder="1" applyProtection="1">
      <protection locked="0"/>
    </xf>
    <xf numFmtId="0" fontId="38" fillId="5" borderId="7" xfId="0" applyFont="1" applyFill="1" applyBorder="1" applyProtection="1">
      <protection locked="0"/>
    </xf>
    <xf numFmtId="0" fontId="38" fillId="5" borderId="8" xfId="0" applyFont="1" applyFill="1" applyBorder="1" applyProtection="1">
      <protection locked="0"/>
    </xf>
    <xf numFmtId="0" fontId="38" fillId="5" borderId="10" xfId="0" applyFont="1" applyFill="1" applyBorder="1" applyAlignment="1" applyProtection="1">
      <alignment horizontal="justify"/>
      <protection locked="0"/>
    </xf>
    <xf numFmtId="0" fontId="38" fillId="5" borderId="9" xfId="0" applyFont="1" applyFill="1" applyBorder="1" applyAlignment="1" applyProtection="1">
      <alignment horizontal="justify"/>
      <protection locked="0"/>
    </xf>
    <xf numFmtId="0" fontId="48" fillId="5" borderId="9" xfId="0" applyFont="1" applyFill="1" applyBorder="1" applyAlignment="1" applyProtection="1">
      <alignment horizontal="justify"/>
      <protection locked="0"/>
    </xf>
    <xf numFmtId="0" fontId="48" fillId="0" borderId="0" xfId="0" applyFont="1" applyProtection="1">
      <protection locked="0"/>
    </xf>
    <xf numFmtId="0" fontId="48" fillId="6" borderId="9" xfId="0" applyFont="1" applyFill="1" applyBorder="1" applyAlignment="1" applyProtection="1">
      <alignment horizontal="justify"/>
      <protection locked="0"/>
    </xf>
    <xf numFmtId="0" fontId="66" fillId="5" borderId="9" xfId="0" applyFont="1" applyFill="1" applyBorder="1" applyProtection="1">
      <protection locked="0"/>
    </xf>
    <xf numFmtId="0" fontId="38" fillId="5" borderId="9" xfId="0" applyFont="1" applyFill="1" applyBorder="1" applyProtection="1">
      <protection locked="0"/>
    </xf>
    <xf numFmtId="0" fontId="41" fillId="5" borderId="9" xfId="0" applyFont="1" applyFill="1" applyBorder="1" applyProtection="1">
      <protection locked="0"/>
    </xf>
    <xf numFmtId="0" fontId="44" fillId="5" borderId="9" xfId="0" applyFont="1" applyFill="1" applyBorder="1" applyProtection="1">
      <protection locked="0"/>
    </xf>
    <xf numFmtId="0" fontId="48" fillId="5" borderId="9" xfId="0" applyFont="1" applyFill="1" applyBorder="1" applyProtection="1">
      <protection locked="0"/>
    </xf>
    <xf numFmtId="0" fontId="48" fillId="5" borderId="18" xfId="0" applyFont="1" applyFill="1" applyBorder="1" applyProtection="1">
      <protection locked="0"/>
    </xf>
    <xf numFmtId="0" fontId="48" fillId="5" borderId="19" xfId="0" applyFont="1" applyFill="1" applyBorder="1" applyProtection="1">
      <protection locked="0"/>
    </xf>
    <xf numFmtId="0" fontId="48" fillId="5" borderId="9" xfId="0" applyFont="1" applyFill="1" applyBorder="1" applyAlignment="1" applyProtection="1">
      <alignment horizontal="left" indent="3"/>
      <protection locked="0"/>
    </xf>
    <xf numFmtId="0" fontId="48" fillId="5" borderId="0" xfId="0" applyFont="1" applyFill="1" applyBorder="1" applyProtection="1">
      <protection locked="0"/>
    </xf>
    <xf numFmtId="0" fontId="66" fillId="5" borderId="9" xfId="0" applyFont="1" applyFill="1" applyBorder="1" applyAlignment="1" applyProtection="1">
      <alignment horizontal="left" indent="3"/>
      <protection locked="0"/>
    </xf>
    <xf numFmtId="0" fontId="66" fillId="5" borderId="9" xfId="0" applyFont="1" applyFill="1" applyBorder="1" applyAlignment="1" applyProtection="1">
      <alignment horizontal="center"/>
      <protection locked="0"/>
    </xf>
    <xf numFmtId="0" fontId="66" fillId="6" borderId="9" xfId="0" applyFont="1" applyFill="1" applyBorder="1" applyAlignment="1" applyProtection="1">
      <alignment horizontal="left" indent="3"/>
      <protection locked="0"/>
    </xf>
    <xf numFmtId="0" fontId="66" fillId="6" borderId="9" xfId="0" applyFont="1" applyFill="1" applyBorder="1" applyProtection="1">
      <protection locked="0"/>
    </xf>
    <xf numFmtId="0" fontId="0" fillId="5" borderId="9" xfId="0" applyFill="1" applyBorder="1" applyAlignment="1" applyProtection="1">
      <alignment horizontal="center"/>
      <protection locked="0"/>
    </xf>
    <xf numFmtId="0" fontId="22" fillId="5" borderId="9" xfId="0" applyFont="1" applyFill="1" applyBorder="1" applyAlignment="1" applyProtection="1">
      <alignment horizontal="center"/>
      <protection locked="0"/>
    </xf>
    <xf numFmtId="0" fontId="22" fillId="5" borderId="9" xfId="0" applyFont="1" applyFill="1" applyBorder="1" applyProtection="1">
      <protection locked="0"/>
    </xf>
    <xf numFmtId="0" fontId="72" fillId="5" borderId="9" xfId="0" applyFont="1" applyFill="1" applyBorder="1" applyProtection="1">
      <protection locked="0"/>
    </xf>
    <xf numFmtId="0" fontId="48" fillId="6" borderId="9" xfId="0" applyFont="1" applyFill="1" applyBorder="1" applyAlignment="1" applyProtection="1">
      <alignment wrapText="1"/>
      <protection locked="0"/>
    </xf>
    <xf numFmtId="0" fontId="22" fillId="6" borderId="9" xfId="0" applyFont="1" applyFill="1" applyBorder="1" applyAlignment="1" applyProtection="1">
      <alignment wrapText="1"/>
      <protection locked="0"/>
    </xf>
    <xf numFmtId="2" fontId="41" fillId="6" borderId="9" xfId="0" applyNumberFormat="1" applyFont="1" applyFill="1" applyBorder="1" applyProtection="1">
      <protection locked="0"/>
    </xf>
    <xf numFmtId="0" fontId="55" fillId="0" borderId="1" xfId="0" applyFont="1" applyBorder="1" applyAlignment="1">
      <alignment horizontal="left"/>
    </xf>
    <xf numFmtId="0" fontId="55" fillId="5" borderId="9" xfId="0" applyFont="1" applyFill="1" applyBorder="1" applyAlignment="1" applyProtection="1">
      <alignment horizontal="justify"/>
      <protection locked="0"/>
    </xf>
    <xf numFmtId="0" fontId="55" fillId="0" borderId="0" xfId="0" applyFont="1" applyBorder="1" applyAlignment="1">
      <alignment horizontal="justify"/>
    </xf>
    <xf numFmtId="0" fontId="66" fillId="0" borderId="1" xfId="0" applyFont="1" applyBorder="1"/>
    <xf numFmtId="0" fontId="55" fillId="0" borderId="0" xfId="0" applyFont="1" applyBorder="1" applyAlignment="1">
      <alignment horizontal="left"/>
    </xf>
    <xf numFmtId="0" fontId="0" fillId="5" borderId="9" xfId="0" applyFill="1" applyBorder="1" applyProtection="1">
      <protection locked="0"/>
    </xf>
    <xf numFmtId="0" fontId="0" fillId="0" borderId="0" xfId="0" applyProtection="1">
      <protection locked="0"/>
    </xf>
    <xf numFmtId="9" fontId="0" fillId="6" borderId="9" xfId="0" applyNumberFormat="1" applyFill="1" applyBorder="1" applyProtection="1">
      <protection locked="0"/>
    </xf>
    <xf numFmtId="0" fontId="0" fillId="6" borderId="9" xfId="0" applyFill="1" applyBorder="1" applyProtection="1">
      <protection locked="0"/>
    </xf>
    <xf numFmtId="1" fontId="0" fillId="6" borderId="9" xfId="0" applyNumberFormat="1" applyFill="1" applyBorder="1" applyProtection="1">
      <protection locked="0"/>
    </xf>
    <xf numFmtId="0" fontId="0" fillId="6" borderId="0" xfId="0" applyFill="1" applyProtection="1">
      <protection locked="0"/>
    </xf>
    <xf numFmtId="0" fontId="0" fillId="6" borderId="15" xfId="0" applyFill="1" applyBorder="1" applyProtection="1">
      <protection locked="0"/>
    </xf>
    <xf numFmtId="0" fontId="18" fillId="4" borderId="0" xfId="0" applyFont="1" applyFill="1" applyBorder="1"/>
    <xf numFmtId="0" fontId="61" fillId="6" borderId="9" xfId="0" applyFont="1" applyFill="1" applyBorder="1" applyProtection="1">
      <protection locked="0"/>
    </xf>
    <xf numFmtId="0" fontId="0" fillId="6" borderId="21" xfId="0" applyFill="1" applyBorder="1" applyProtection="1">
      <protection locked="0"/>
    </xf>
    <xf numFmtId="0" fontId="0" fillId="6" borderId="19" xfId="0" applyFill="1" applyBorder="1" applyProtection="1">
      <protection locked="0"/>
    </xf>
    <xf numFmtId="0" fontId="0" fillId="0" borderId="0" xfId="0" applyBorder="1" applyProtection="1">
      <protection locked="0"/>
    </xf>
    <xf numFmtId="0" fontId="0" fillId="6" borderId="7" xfId="0" applyFill="1" applyBorder="1" applyProtection="1">
      <protection locked="0"/>
    </xf>
    <xf numFmtId="0" fontId="0" fillId="6" borderId="8" xfId="0" applyFill="1" applyBorder="1" applyProtection="1">
      <protection locked="0"/>
    </xf>
    <xf numFmtId="3" fontId="38" fillId="5" borderId="0" xfId="0" applyNumberFormat="1" applyFont="1" applyFill="1" applyBorder="1" applyProtection="1">
      <protection locked="0"/>
    </xf>
    <xf numFmtId="0" fontId="38" fillId="0" borderId="0" xfId="0" applyFont="1" applyBorder="1" applyProtection="1">
      <protection locked="0"/>
    </xf>
    <xf numFmtId="0" fontId="66" fillId="5" borderId="15" xfId="0" applyFont="1" applyFill="1" applyBorder="1" applyAlignment="1" applyProtection="1">
      <alignment horizontal="center"/>
      <protection locked="0"/>
    </xf>
    <xf numFmtId="0" fontId="66" fillId="5" borderId="11" xfId="0" applyFont="1" applyFill="1" applyBorder="1" applyAlignment="1" applyProtection="1">
      <alignment horizontal="center"/>
      <protection locked="0"/>
    </xf>
    <xf numFmtId="0" fontId="34" fillId="5" borderId="15" xfId="0" applyFont="1" applyFill="1" applyBorder="1" applyAlignment="1" applyProtection="1">
      <alignment horizontal="center"/>
      <protection locked="0"/>
    </xf>
    <xf numFmtId="0" fontId="34" fillId="0" borderId="15" xfId="0" applyFont="1" applyFill="1" applyBorder="1" applyAlignment="1" applyProtection="1">
      <alignment horizontal="center"/>
      <protection locked="0"/>
    </xf>
    <xf numFmtId="0" fontId="33" fillId="6" borderId="0" xfId="0" applyFont="1" applyFill="1" applyAlignment="1" applyProtection="1">
      <alignment horizontal="center"/>
      <protection locked="0"/>
    </xf>
    <xf numFmtId="0" fontId="38" fillId="5" borderId="9" xfId="0" applyFont="1" applyFill="1" applyBorder="1" applyAlignment="1" applyProtection="1">
      <alignment horizontal="center"/>
      <protection locked="0"/>
    </xf>
    <xf numFmtId="0" fontId="38" fillId="8" borderId="22" xfId="0" applyFont="1" applyFill="1" applyBorder="1" applyProtection="1">
      <protection locked="0"/>
    </xf>
    <xf numFmtId="2" fontId="22" fillId="3" borderId="9" xfId="0" applyNumberFormat="1" applyFont="1" applyFill="1" applyBorder="1"/>
    <xf numFmtId="0" fontId="0" fillId="0" borderId="0" xfId="0"/>
    <xf numFmtId="4" fontId="17" fillId="5" borderId="0" xfId="0" applyNumberFormat="1" applyFont="1" applyFill="1" applyBorder="1" applyProtection="1">
      <protection locked="0"/>
    </xf>
    <xf numFmtId="0" fontId="17" fillId="5" borderId="0" xfId="0" applyFont="1" applyFill="1" applyBorder="1" applyProtection="1">
      <protection locked="0"/>
    </xf>
    <xf numFmtId="1" fontId="22" fillId="6" borderId="9" xfId="0" applyNumberFormat="1" applyFont="1" applyFill="1" applyBorder="1" applyAlignment="1" applyProtection="1">
      <alignment horizontal="left" indent="3"/>
      <protection locked="0"/>
    </xf>
    <xf numFmtId="1" fontId="66" fillId="6" borderId="9" xfId="0" applyNumberFormat="1" applyFont="1" applyFill="1" applyBorder="1" applyProtection="1">
      <protection locked="0"/>
    </xf>
    <xf numFmtId="1" fontId="16" fillId="0" borderId="0" xfId="0" applyNumberFormat="1" applyFont="1" applyFill="1"/>
    <xf numFmtId="1" fontId="15" fillId="0" borderId="0" xfId="0" applyNumberFormat="1" applyFont="1"/>
    <xf numFmtId="1" fontId="15" fillId="0" borderId="0" xfId="0" applyNumberFormat="1" applyFont="1" applyBorder="1"/>
    <xf numFmtId="1" fontId="15" fillId="0" borderId="15" xfId="0" applyNumberFormat="1" applyFont="1" applyFill="1" applyBorder="1"/>
    <xf numFmtId="1" fontId="15" fillId="0" borderId="0" xfId="0" applyNumberFormat="1" applyFont="1" applyFill="1" applyBorder="1"/>
    <xf numFmtId="1" fontId="52" fillId="0" borderId="0" xfId="0" applyNumberFormat="1" applyFont="1"/>
    <xf numFmtId="1" fontId="0" fillId="0" borderId="0" xfId="0" applyNumberFormat="1"/>
    <xf numFmtId="1" fontId="12" fillId="0" borderId="0" xfId="0" applyNumberFormat="1" applyFont="1"/>
    <xf numFmtId="1" fontId="0" fillId="0" borderId="0" xfId="0" applyNumberFormat="1" applyAlignment="1">
      <alignment horizontal="left" wrapText="1"/>
    </xf>
    <xf numFmtId="1" fontId="13" fillId="0" borderId="0" xfId="0" applyNumberFormat="1" applyFont="1" applyBorder="1" applyAlignment="1">
      <alignment wrapText="1"/>
    </xf>
    <xf numFmtId="1" fontId="13" fillId="0" borderId="0" xfId="0" applyNumberFormat="1" applyFont="1" applyFill="1" applyBorder="1" applyAlignment="1">
      <alignment wrapText="1"/>
    </xf>
    <xf numFmtId="1" fontId="15" fillId="5" borderId="9" xfId="0" applyNumberFormat="1" applyFont="1" applyFill="1" applyBorder="1" applyProtection="1">
      <protection locked="0"/>
    </xf>
    <xf numFmtId="1" fontId="15" fillId="0" borderId="9" xfId="0" applyNumberFormat="1" applyFont="1" applyFill="1" applyBorder="1" applyProtection="1">
      <protection locked="0"/>
    </xf>
    <xf numFmtId="1" fontId="0" fillId="0" borderId="0" xfId="0" applyNumberFormat="1" applyFill="1"/>
    <xf numFmtId="10" fontId="0" fillId="0" borderId="0" xfId="1" applyNumberFormat="1" applyFont="1" applyFill="1"/>
    <xf numFmtId="1" fontId="0" fillId="0" borderId="18" xfId="0" applyNumberFormat="1" applyBorder="1"/>
    <xf numFmtId="1" fontId="0" fillId="0" borderId="21" xfId="0" applyNumberFormat="1" applyBorder="1"/>
    <xf numFmtId="1" fontId="0" fillId="0" borderId="19" xfId="0" applyNumberFormat="1" applyBorder="1"/>
    <xf numFmtId="1" fontId="0" fillId="4" borderId="0" xfId="0" applyNumberFormat="1" applyFill="1"/>
    <xf numFmtId="1" fontId="72" fillId="0" borderId="9" xfId="0" applyNumberFormat="1" applyFont="1" applyFill="1" applyBorder="1" applyProtection="1">
      <protection locked="0"/>
    </xf>
    <xf numFmtId="1" fontId="22" fillId="0" borderId="9" xfId="0" applyNumberFormat="1" applyFont="1" applyFill="1" applyBorder="1" applyProtection="1">
      <protection locked="0"/>
    </xf>
    <xf numFmtId="1" fontId="85" fillId="0" borderId="0" xfId="0" applyNumberFormat="1" applyFont="1" applyFill="1" applyBorder="1"/>
    <xf numFmtId="1" fontId="0" fillId="4" borderId="0" xfId="0" applyNumberFormat="1" applyFill="1" applyBorder="1"/>
    <xf numFmtId="1" fontId="0" fillId="4" borderId="2" xfId="0" applyNumberFormat="1" applyFill="1" applyBorder="1"/>
    <xf numFmtId="1" fontId="82" fillId="0" borderId="0" xfId="0" applyNumberFormat="1" applyFont="1" applyFill="1" applyBorder="1"/>
    <xf numFmtId="1" fontId="15" fillId="0" borderId="9" xfId="0" applyNumberFormat="1" applyFont="1" applyBorder="1"/>
    <xf numFmtId="1" fontId="38" fillId="3" borderId="9" xfId="0" applyNumberFormat="1" applyFont="1" applyFill="1" applyBorder="1"/>
    <xf numFmtId="0" fontId="22" fillId="0" borderId="0" xfId="0" applyFont="1" applyFill="1" applyBorder="1"/>
    <xf numFmtId="1" fontId="15" fillId="0" borderId="0" xfId="0" applyNumberFormat="1" applyFont="1" applyAlignment="1">
      <alignment horizontal="left" indent="3"/>
    </xf>
    <xf numFmtId="1" fontId="87" fillId="0" borderId="0" xfId="0" applyNumberFormat="1" applyFont="1" applyFill="1" applyBorder="1"/>
    <xf numFmtId="1" fontId="0" fillId="0" borderId="18" xfId="0" applyNumberFormat="1" applyFill="1" applyBorder="1"/>
    <xf numFmtId="171" fontId="39" fillId="0" borderId="30" xfId="0" applyNumberFormat="1" applyFont="1" applyBorder="1"/>
    <xf numFmtId="171" fontId="45" fillId="0" borderId="29" xfId="0" applyNumberFormat="1" applyFont="1" applyBorder="1"/>
    <xf numFmtId="171" fontId="35" fillId="0" borderId="28" xfId="0" applyNumberFormat="1" applyFont="1" applyBorder="1"/>
    <xf numFmtId="171" fontId="45" fillId="0" borderId="0" xfId="0" applyNumberFormat="1" applyFont="1" applyBorder="1"/>
    <xf numFmtId="171" fontId="27" fillId="0" borderId="0" xfId="0" applyNumberFormat="1" applyFont="1" applyBorder="1"/>
    <xf numFmtId="0" fontId="0" fillId="5" borderId="9" xfId="0" applyFill="1" applyBorder="1" applyAlignment="1" applyProtection="1">
      <alignment horizontal="justify"/>
      <protection locked="0"/>
    </xf>
    <xf numFmtId="0" fontId="0" fillId="0" borderId="0" xfId="0"/>
    <xf numFmtId="1" fontId="10" fillId="0" borderId="0" xfId="0" applyNumberFormat="1" applyFont="1" applyFill="1"/>
    <xf numFmtId="1" fontId="11" fillId="0" borderId="0" xfId="0" applyNumberFormat="1" applyFont="1" applyFill="1" applyBorder="1"/>
    <xf numFmtId="0" fontId="8" fillId="0" borderId="0" xfId="0" applyFont="1" applyFill="1" applyAlignment="1">
      <alignment horizontal="justify"/>
    </xf>
    <xf numFmtId="0" fontId="9" fillId="4" borderId="0" xfId="0" applyFont="1" applyFill="1" applyAlignment="1">
      <alignment horizontal="justify"/>
    </xf>
    <xf numFmtId="1" fontId="19" fillId="0" borderId="30" xfId="0" applyNumberFormat="1" applyFont="1" applyBorder="1"/>
    <xf numFmtId="0" fontId="23" fillId="0" borderId="28" xfId="0" applyFont="1" applyBorder="1"/>
    <xf numFmtId="0" fontId="24" fillId="0" borderId="12" xfId="0" applyFont="1" applyBorder="1"/>
    <xf numFmtId="0" fontId="24" fillId="0" borderId="17" xfId="0" applyFont="1" applyBorder="1"/>
    <xf numFmtId="1" fontId="34" fillId="0" borderId="15" xfId="0" applyNumberFormat="1" applyFont="1" applyFill="1" applyBorder="1"/>
    <xf numFmtId="0" fontId="36" fillId="6" borderId="9" xfId="0" applyFont="1" applyFill="1" applyBorder="1" applyAlignment="1" applyProtection="1">
      <alignment horizontal="center"/>
      <protection locked="0"/>
    </xf>
    <xf numFmtId="1" fontId="66" fillId="0" borderId="4" xfId="0" applyNumberFormat="1" applyFont="1" applyFill="1" applyBorder="1"/>
    <xf numFmtId="1" fontId="66" fillId="0" borderId="5" xfId="0" applyNumberFormat="1" applyFont="1" applyFill="1" applyBorder="1"/>
    <xf numFmtId="1" fontId="11" fillId="0" borderId="2" xfId="0" applyNumberFormat="1" applyFont="1" applyFill="1" applyBorder="1"/>
    <xf numFmtId="1" fontId="15" fillId="0" borderId="2" xfId="0" applyNumberFormat="1" applyFont="1" applyFill="1" applyBorder="1"/>
    <xf numFmtId="1" fontId="22" fillId="0" borderId="0" xfId="0" applyNumberFormat="1" applyFont="1" applyFill="1" applyBorder="1"/>
    <xf numFmtId="1" fontId="22" fillId="0" borderId="2" xfId="0" applyNumberFormat="1" applyFont="1" applyFill="1" applyBorder="1"/>
    <xf numFmtId="1" fontId="34" fillId="0" borderId="0" xfId="0" applyNumberFormat="1" applyFont="1" applyFill="1" applyBorder="1"/>
    <xf numFmtId="1" fontId="34" fillId="0" borderId="2" xfId="0" applyNumberFormat="1" applyFont="1" applyFill="1" applyBorder="1"/>
    <xf numFmtId="1" fontId="38" fillId="0" borderId="2" xfId="0" applyNumberFormat="1" applyFont="1" applyFill="1" applyBorder="1"/>
    <xf numFmtId="1" fontId="41" fillId="0" borderId="0" xfId="0" applyNumberFormat="1" applyFont="1" applyFill="1" applyBorder="1"/>
    <xf numFmtId="1" fontId="41" fillId="0" borderId="2" xfId="0" applyNumberFormat="1" applyFont="1" applyFill="1" applyBorder="1"/>
    <xf numFmtId="1" fontId="44" fillId="0" borderId="0" xfId="0" applyNumberFormat="1" applyFont="1" applyFill="1" applyBorder="1"/>
    <xf numFmtId="1" fontId="44" fillId="0" borderId="2" xfId="0" applyNumberFormat="1" applyFont="1" applyFill="1" applyBorder="1"/>
    <xf numFmtId="1" fontId="81" fillId="0" borderId="7" xfId="0" applyNumberFormat="1" applyFont="1" applyFill="1" applyBorder="1"/>
    <xf numFmtId="1" fontId="15" fillId="0" borderId="7" xfId="0" applyNumberFormat="1" applyFont="1" applyFill="1" applyBorder="1"/>
    <xf numFmtId="1" fontId="15" fillId="0" borderId="8" xfId="0" applyNumberFormat="1" applyFont="1" applyFill="1" applyBorder="1"/>
    <xf numFmtId="1" fontId="9" fillId="4" borderId="0" xfId="0" applyNumberFormat="1" applyFont="1" applyFill="1" applyBorder="1"/>
    <xf numFmtId="1" fontId="11" fillId="0" borderId="9" xfId="0" applyNumberFormat="1" applyFont="1" applyFill="1" applyBorder="1"/>
    <xf numFmtId="1" fontId="11" fillId="0" borderId="9" xfId="0" applyNumberFormat="1" applyFont="1" applyBorder="1"/>
    <xf numFmtId="1" fontId="13" fillId="4" borderId="0" xfId="0" applyNumberFormat="1" applyFont="1" applyFill="1" applyBorder="1"/>
    <xf numFmtId="1" fontId="70" fillId="0" borderId="9" xfId="0" applyNumberFormat="1" applyFont="1" applyBorder="1" applyAlignment="1"/>
    <xf numFmtId="1" fontId="8" fillId="0" borderId="0" xfId="0" applyNumberFormat="1" applyFont="1" applyBorder="1"/>
    <xf numFmtId="0" fontId="68" fillId="0" borderId="0" xfId="0" applyFont="1" applyFill="1" applyBorder="1"/>
    <xf numFmtId="0" fontId="68" fillId="0" borderId="0" xfId="0" applyFont="1" applyBorder="1"/>
    <xf numFmtId="0" fontId="8" fillId="0" borderId="0" xfId="0" applyFont="1" applyBorder="1"/>
    <xf numFmtId="1" fontId="9" fillId="3" borderId="9" xfId="0" applyNumberFormat="1" applyFont="1" applyFill="1" applyBorder="1"/>
    <xf numFmtId="0" fontId="90" fillId="0" borderId="0" xfId="0" applyFont="1"/>
    <xf numFmtId="1" fontId="90" fillId="0" borderId="0" xfId="0" applyNumberFormat="1" applyFont="1"/>
    <xf numFmtId="1" fontId="91" fillId="0" borderId="0" xfId="0" applyNumberFormat="1" applyFont="1" applyAlignment="1">
      <alignment horizontal="left" indent="3"/>
    </xf>
    <xf numFmtId="1" fontId="92" fillId="4" borderId="0" xfId="0" applyNumberFormat="1" applyFont="1" applyFill="1"/>
    <xf numFmtId="1" fontId="7" fillId="4" borderId="0" xfId="0" applyNumberFormat="1" applyFont="1" applyFill="1"/>
    <xf numFmtId="1" fontId="5" fillId="7" borderId="1" xfId="0" applyNumberFormat="1" applyFont="1" applyFill="1" applyBorder="1"/>
    <xf numFmtId="1" fontId="7" fillId="4" borderId="0" xfId="0" applyNumberFormat="1" applyFont="1" applyFill="1" applyBorder="1"/>
    <xf numFmtId="1" fontId="7" fillId="3" borderId="1" xfId="0" applyNumberFormat="1" applyFont="1" applyFill="1" applyBorder="1"/>
    <xf numFmtId="1" fontId="7" fillId="3" borderId="0" xfId="0" applyNumberFormat="1" applyFont="1" applyFill="1" applyBorder="1"/>
    <xf numFmtId="0" fontId="38" fillId="3" borderId="0" xfId="0" applyFont="1" applyFill="1"/>
    <xf numFmtId="0" fontId="66" fillId="8" borderId="0" xfId="0" applyFont="1" applyFill="1"/>
    <xf numFmtId="0" fontId="48" fillId="6" borderId="0" xfId="0" applyFont="1" applyFill="1"/>
    <xf numFmtId="1" fontId="7" fillId="0" borderId="1" xfId="0" applyNumberFormat="1" applyFont="1" applyBorder="1"/>
    <xf numFmtId="0" fontId="29" fillId="4" borderId="0" xfId="0" applyFont="1" applyFill="1"/>
    <xf numFmtId="1" fontId="6" fillId="4" borderId="1" xfId="0" applyNumberFormat="1" applyFont="1" applyFill="1" applyBorder="1" applyAlignment="1">
      <alignment wrapText="1"/>
    </xf>
    <xf numFmtId="1" fontId="7" fillId="7" borderId="22" xfId="0" applyNumberFormat="1" applyFont="1" applyFill="1" applyBorder="1" applyAlignment="1"/>
    <xf numFmtId="1" fontId="7" fillId="7" borderId="23" xfId="0" applyNumberFormat="1" applyFont="1" applyFill="1" applyBorder="1" applyAlignment="1">
      <alignment wrapText="1"/>
    </xf>
    <xf numFmtId="1" fontId="7" fillId="7" borderId="16" xfId="0" applyNumberFormat="1" applyFont="1" applyFill="1" applyBorder="1" applyAlignment="1">
      <alignment wrapText="1"/>
    </xf>
    <xf numFmtId="1" fontId="7" fillId="0" borderId="4" xfId="0" applyNumberFormat="1" applyFont="1" applyFill="1" applyBorder="1" applyAlignment="1"/>
    <xf numFmtId="1" fontId="7" fillId="0" borderId="4" xfId="0" applyNumberFormat="1" applyFont="1" applyFill="1" applyBorder="1" applyAlignment="1">
      <alignment wrapText="1"/>
    </xf>
    <xf numFmtId="1" fontId="7" fillId="0" borderId="5" xfId="0" applyNumberFormat="1" applyFont="1" applyFill="1" applyBorder="1" applyAlignment="1">
      <alignment wrapText="1"/>
    </xf>
    <xf numFmtId="3" fontId="0" fillId="5" borderId="0" xfId="0" applyNumberFormat="1" applyFill="1" applyBorder="1" applyProtection="1">
      <protection locked="0"/>
    </xf>
    <xf numFmtId="172" fontId="17" fillId="5" borderId="0" xfId="0" applyNumberFormat="1" applyFont="1" applyFill="1" applyBorder="1" applyProtection="1">
      <protection locked="0"/>
    </xf>
    <xf numFmtId="172" fontId="38" fillId="0" borderId="0" xfId="0" applyNumberFormat="1" applyFont="1" applyBorder="1"/>
    <xf numFmtId="0" fontId="0" fillId="7" borderId="23" xfId="0" applyFill="1" applyBorder="1"/>
    <xf numFmtId="0" fontId="0" fillId="7" borderId="16" xfId="0" applyFill="1" applyBorder="1"/>
    <xf numFmtId="0" fontId="41" fillId="6" borderId="9" xfId="0" applyFont="1" applyFill="1" applyBorder="1" applyAlignment="1" applyProtection="1">
      <alignment horizontal="justify"/>
      <protection locked="0"/>
    </xf>
    <xf numFmtId="0" fontId="4" fillId="7" borderId="0" xfId="0" applyFont="1" applyFill="1" applyBorder="1"/>
    <xf numFmtId="0" fontId="41" fillId="7" borderId="0" xfId="0" applyFont="1" applyFill="1" applyBorder="1"/>
    <xf numFmtId="0" fontId="41" fillId="7" borderId="0" xfId="0" applyFont="1" applyFill="1" applyBorder="1" applyAlignment="1">
      <alignment horizontal="justify"/>
    </xf>
    <xf numFmtId="10" fontId="41" fillId="7" borderId="0" xfId="1" applyNumberFormat="1" applyFont="1" applyFill="1" applyBorder="1"/>
    <xf numFmtId="0" fontId="41" fillId="7" borderId="0" xfId="0" applyFont="1" applyFill="1" applyBorder="1" applyAlignment="1">
      <alignment horizontal="left"/>
    </xf>
    <xf numFmtId="1" fontId="7" fillId="0" borderId="0" xfId="0" applyNumberFormat="1" applyFont="1" applyBorder="1" applyAlignment="1">
      <alignment horizontal="justify"/>
    </xf>
    <xf numFmtId="1" fontId="4" fillId="4" borderId="0" xfId="0" applyNumberFormat="1" applyFont="1" applyFill="1" applyBorder="1"/>
    <xf numFmtId="1" fontId="7" fillId="4" borderId="0" xfId="0" applyNumberFormat="1" applyFont="1" applyFill="1" applyBorder="1" applyProtection="1">
      <protection locked="0"/>
    </xf>
    <xf numFmtId="1" fontId="7" fillId="7" borderId="0" xfId="0" applyNumberFormat="1" applyFont="1" applyFill="1" applyBorder="1"/>
    <xf numFmtId="0" fontId="39" fillId="0" borderId="30" xfId="0" applyFont="1" applyFill="1" applyBorder="1"/>
    <xf numFmtId="0" fontId="41" fillId="0" borderId="33" xfId="0" applyFont="1" applyBorder="1"/>
    <xf numFmtId="0" fontId="29" fillId="0" borderId="33" xfId="0" applyFont="1" applyFill="1" applyBorder="1"/>
    <xf numFmtId="0" fontId="41" fillId="0" borderId="33" xfId="0" applyFont="1" applyFill="1" applyBorder="1"/>
    <xf numFmtId="0" fontId="0" fillId="0" borderId="33" xfId="0" applyBorder="1"/>
    <xf numFmtId="0" fontId="0" fillId="0" borderId="31" xfId="0" applyBorder="1"/>
    <xf numFmtId="1" fontId="11" fillId="0" borderId="29" xfId="0" applyNumberFormat="1" applyFont="1" applyFill="1" applyBorder="1" applyAlignment="1">
      <alignment horizontal="justify"/>
    </xf>
    <xf numFmtId="0" fontId="0" fillId="7" borderId="32" xfId="0" applyFill="1" applyBorder="1"/>
    <xf numFmtId="0" fontId="41" fillId="0" borderId="29" xfId="0" applyFont="1" applyFill="1" applyBorder="1" applyAlignment="1">
      <alignment horizontal="justify"/>
    </xf>
    <xf numFmtId="0" fontId="41" fillId="0" borderId="29" xfId="0" applyFont="1" applyFill="1" applyBorder="1" applyAlignment="1">
      <alignment horizontal="right"/>
    </xf>
    <xf numFmtId="10" fontId="32" fillId="4" borderId="0" xfId="1" applyNumberFormat="1" applyFont="1" applyFill="1" applyBorder="1" applyAlignment="1">
      <alignment horizontal="justify"/>
    </xf>
    <xf numFmtId="0" fontId="41" fillId="0" borderId="0" xfId="0" applyFont="1" applyBorder="1" applyAlignment="1">
      <alignment horizontal="left"/>
    </xf>
    <xf numFmtId="1" fontId="11" fillId="0" borderId="29" xfId="0" applyNumberFormat="1" applyFont="1" applyFill="1" applyBorder="1" applyAlignment="1">
      <alignment horizontal="right"/>
    </xf>
    <xf numFmtId="171" fontId="4" fillId="7" borderId="0" xfId="0" applyNumberFormat="1" applyFont="1" applyFill="1" applyBorder="1" applyAlignment="1">
      <alignment horizontal="left"/>
    </xf>
    <xf numFmtId="0" fontId="15" fillId="0" borderId="29" xfId="0" applyFont="1" applyFill="1" applyBorder="1" applyAlignment="1">
      <alignment horizontal="justify"/>
    </xf>
    <xf numFmtId="0" fontId="34" fillId="0" borderId="0" xfId="0" applyFont="1" applyBorder="1"/>
    <xf numFmtId="0" fontId="34" fillId="7" borderId="0" xfId="0" applyFont="1" applyFill="1" applyBorder="1"/>
    <xf numFmtId="0" fontId="0" fillId="0" borderId="29" xfId="0" applyBorder="1"/>
    <xf numFmtId="0" fontId="41" fillId="4" borderId="0" xfId="0" applyFont="1" applyFill="1" applyBorder="1" applyAlignment="1">
      <alignment horizontal="justify"/>
    </xf>
    <xf numFmtId="0" fontId="41" fillId="0" borderId="29" xfId="0" applyFont="1" applyBorder="1" applyAlignment="1">
      <alignment horizontal="justify"/>
    </xf>
    <xf numFmtId="0" fontId="67" fillId="0" borderId="29" xfId="0" applyFont="1" applyFill="1" applyBorder="1" applyAlignment="1">
      <alignment horizontal="right"/>
    </xf>
    <xf numFmtId="0" fontId="35" fillId="7" borderId="0" xfId="0" applyFont="1" applyFill="1" applyBorder="1"/>
    <xf numFmtId="0" fontId="38" fillId="7" borderId="0" xfId="0" applyFont="1" applyFill="1" applyBorder="1"/>
    <xf numFmtId="0" fontId="38" fillId="0" borderId="29" xfId="0" applyFont="1" applyBorder="1" applyAlignment="1">
      <alignment horizontal="right" wrapText="1"/>
    </xf>
    <xf numFmtId="0" fontId="38" fillId="0" borderId="0" xfId="0" applyFont="1" applyBorder="1" applyAlignment="1">
      <alignment horizontal="justify"/>
    </xf>
    <xf numFmtId="0" fontId="74" fillId="0" borderId="29" xfId="0" applyFont="1" applyBorder="1"/>
    <xf numFmtId="0" fontId="74" fillId="0" borderId="0" xfId="0" applyFont="1" applyBorder="1"/>
    <xf numFmtId="0" fontId="74" fillId="7" borderId="0" xfId="0" applyFont="1" applyFill="1" applyBorder="1"/>
    <xf numFmtId="0" fontId="38" fillId="0" borderId="29" xfId="0" applyFont="1" applyBorder="1" applyAlignment="1">
      <alignment horizontal="right"/>
    </xf>
    <xf numFmtId="0" fontId="40" fillId="7" borderId="0" xfId="0" applyFont="1" applyFill="1" applyBorder="1" applyAlignment="1">
      <alignment horizontal="left"/>
    </xf>
    <xf numFmtId="0" fontId="42" fillId="7" borderId="0" xfId="0" applyFont="1" applyFill="1" applyBorder="1" applyAlignment="1">
      <alignment horizontal="left"/>
    </xf>
    <xf numFmtId="0" fontId="44" fillId="7" borderId="0" xfId="0" applyFont="1" applyFill="1" applyBorder="1"/>
    <xf numFmtId="0" fontId="44" fillId="0" borderId="29" xfId="0" applyFont="1" applyBorder="1" applyAlignment="1">
      <alignment horizontal="right"/>
    </xf>
    <xf numFmtId="0" fontId="44" fillId="0" borderId="0" xfId="0" applyFont="1" applyBorder="1" applyAlignment="1">
      <alignment horizontal="justify"/>
    </xf>
    <xf numFmtId="0" fontId="46" fillId="7" borderId="0" xfId="0" applyFont="1" applyFill="1" applyBorder="1" applyAlignment="1">
      <alignment horizontal="left"/>
    </xf>
    <xf numFmtId="0" fontId="48" fillId="7" borderId="0" xfId="0" applyFont="1" applyFill="1" applyBorder="1"/>
    <xf numFmtId="0" fontId="48" fillId="0" borderId="29" xfId="0" applyFont="1" applyBorder="1" applyAlignment="1">
      <alignment horizontal="right"/>
    </xf>
    <xf numFmtId="0" fontId="48" fillId="0" borderId="0" xfId="0" applyFont="1" applyBorder="1" applyAlignment="1">
      <alignment horizontal="justify"/>
    </xf>
    <xf numFmtId="0" fontId="48" fillId="7" borderId="0" xfId="0" applyFont="1" applyFill="1" applyBorder="1" applyAlignment="1">
      <alignment horizontal="justify"/>
    </xf>
    <xf numFmtId="1" fontId="11" fillId="0" borderId="29" xfId="0" applyNumberFormat="1" applyFont="1" applyBorder="1" applyAlignment="1">
      <alignment horizontal="right"/>
    </xf>
    <xf numFmtId="1" fontId="4" fillId="4" borderId="29" xfId="0" applyNumberFormat="1" applyFont="1" applyFill="1" applyBorder="1"/>
    <xf numFmtId="1" fontId="9" fillId="7" borderId="0" xfId="0" applyNumberFormat="1" applyFont="1" applyFill="1" applyBorder="1" applyAlignment="1">
      <alignment horizontal="left"/>
    </xf>
    <xf numFmtId="0" fontId="66" fillId="7" borderId="0" xfId="0" applyFont="1" applyFill="1" applyBorder="1"/>
    <xf numFmtId="0" fontId="40" fillId="0" borderId="0" xfId="0" applyFont="1" applyBorder="1" applyAlignment="1">
      <alignment horizontal="justify"/>
    </xf>
    <xf numFmtId="1" fontId="11" fillId="7" borderId="0" xfId="0" applyNumberFormat="1" applyFont="1" applyFill="1" applyBorder="1"/>
    <xf numFmtId="1" fontId="11" fillId="0" borderId="0" xfId="0" applyNumberFormat="1" applyFont="1" applyBorder="1" applyAlignment="1">
      <alignment horizontal="justify"/>
    </xf>
    <xf numFmtId="1" fontId="11" fillId="7" borderId="0" xfId="0" applyNumberFormat="1" applyFont="1" applyFill="1" applyBorder="1" applyAlignment="1">
      <alignment horizontal="left"/>
    </xf>
    <xf numFmtId="0" fontId="11" fillId="0" borderId="29" xfId="0" applyFont="1" applyBorder="1" applyAlignment="1">
      <alignment horizontal="right"/>
    </xf>
    <xf numFmtId="0" fontId="86" fillId="7" borderId="0" xfId="0" applyFont="1" applyFill="1" applyBorder="1"/>
    <xf numFmtId="1" fontId="10" fillId="4" borderId="0" xfId="0" applyNumberFormat="1" applyFont="1" applyFill="1" applyBorder="1"/>
    <xf numFmtId="0" fontId="41" fillId="4" borderId="0" xfId="0" applyFont="1" applyFill="1" applyBorder="1"/>
    <xf numFmtId="0" fontId="0" fillId="4" borderId="32" xfId="0" applyFill="1" applyBorder="1"/>
    <xf numFmtId="0" fontId="11" fillId="0" borderId="29" xfId="0" applyFont="1" applyBorder="1"/>
    <xf numFmtId="0" fontId="43" fillId="0" borderId="29" xfId="0" applyFont="1" applyBorder="1"/>
    <xf numFmtId="0" fontId="50" fillId="0" borderId="29" xfId="0" applyFont="1" applyBorder="1" applyAlignment="1">
      <alignment horizontal="right"/>
    </xf>
    <xf numFmtId="0" fontId="36" fillId="0" borderId="29" xfId="0" applyFont="1" applyBorder="1" applyAlignment="1">
      <alignment horizontal="right"/>
    </xf>
    <xf numFmtId="0" fontId="40" fillId="0" borderId="29" xfId="0" applyFont="1" applyBorder="1" applyAlignment="1">
      <alignment horizontal="right"/>
    </xf>
    <xf numFmtId="0" fontId="42" fillId="0" borderId="29" xfId="0" applyFont="1" applyBorder="1" applyAlignment="1">
      <alignment horizontal="right"/>
    </xf>
    <xf numFmtId="0" fontId="46" fillId="0" borderId="29" xfId="0" applyFont="1" applyBorder="1" applyAlignment="1">
      <alignment horizontal="right"/>
    </xf>
    <xf numFmtId="0" fontId="35" fillId="0" borderId="29" xfId="0" applyFont="1" applyBorder="1" applyAlignment="1">
      <alignment horizontal="left"/>
    </xf>
    <xf numFmtId="0" fontId="39" fillId="0" borderId="29" xfId="0" applyFont="1" applyBorder="1" applyAlignment="1">
      <alignment horizontal="left"/>
    </xf>
    <xf numFmtId="0" fontId="44" fillId="0" borderId="0" xfId="0" applyFont="1" applyBorder="1" applyAlignment="1"/>
    <xf numFmtId="0" fontId="48" fillId="0" borderId="0" xfId="0" applyFont="1" applyBorder="1" applyProtection="1">
      <protection locked="0"/>
    </xf>
    <xf numFmtId="0" fontId="48" fillId="0" borderId="0" xfId="0" applyFont="1" applyBorder="1" applyAlignment="1"/>
    <xf numFmtId="0" fontId="22" fillId="0" borderId="29" xfId="0" applyFont="1" applyFill="1" applyBorder="1" applyAlignment="1">
      <alignment horizontal="right"/>
    </xf>
    <xf numFmtId="0" fontId="50" fillId="7" borderId="0" xfId="0" applyFont="1" applyFill="1" applyBorder="1" applyAlignment="1">
      <alignment horizontal="left"/>
    </xf>
    <xf numFmtId="0" fontId="35" fillId="0" borderId="29" xfId="0" applyFont="1" applyFill="1" applyBorder="1" applyAlignment="1">
      <alignment horizontal="left"/>
    </xf>
    <xf numFmtId="0" fontId="38" fillId="0" borderId="29" xfId="0" applyFont="1" applyBorder="1"/>
    <xf numFmtId="0" fontId="72" fillId="7" borderId="0" xfId="0" applyFont="1" applyFill="1" applyBorder="1"/>
    <xf numFmtId="0" fontId="45" fillId="0" borderId="29" xfId="0" applyFont="1" applyFill="1" applyBorder="1" applyAlignment="1">
      <alignment horizontal="left" wrapText="1"/>
    </xf>
    <xf numFmtId="0" fontId="49" fillId="0" borderId="29" xfId="0" applyFont="1" applyBorder="1"/>
    <xf numFmtId="0" fontId="74" fillId="0" borderId="28" xfId="0" applyFont="1" applyBorder="1"/>
    <xf numFmtId="0" fontId="74" fillId="0" borderId="35" xfId="0" applyFont="1" applyBorder="1"/>
    <xf numFmtId="0" fontId="0" fillId="0" borderId="35" xfId="0" applyBorder="1"/>
    <xf numFmtId="0" fontId="74" fillId="7" borderId="35" xfId="0" applyFont="1" applyFill="1" applyBorder="1"/>
    <xf numFmtId="0" fontId="0" fillId="7" borderId="35" xfId="0" applyFill="1" applyBorder="1"/>
    <xf numFmtId="0" fontId="0" fillId="7" borderId="13" xfId="0" applyFill="1" applyBorder="1"/>
    <xf numFmtId="0" fontId="32" fillId="0" borderId="0" xfId="0" applyFont="1" applyBorder="1" applyAlignment="1">
      <alignment horizontal="justify"/>
    </xf>
    <xf numFmtId="10" fontId="41" fillId="4" borderId="0" xfId="1" applyNumberFormat="1" applyFont="1" applyFill="1" applyBorder="1"/>
    <xf numFmtId="10" fontId="41" fillId="0" borderId="0" xfId="1" applyNumberFormat="1" applyFont="1" applyBorder="1" applyAlignment="1">
      <alignment horizontal="justify"/>
    </xf>
    <xf numFmtId="171" fontId="38" fillId="0" borderId="0" xfId="0" applyNumberFormat="1" applyFont="1" applyBorder="1" applyAlignment="1">
      <alignment horizontal="justify"/>
    </xf>
    <xf numFmtId="1" fontId="41" fillId="0" borderId="0" xfId="0" applyNumberFormat="1" applyFont="1" applyBorder="1" applyAlignment="1">
      <alignment horizontal="justify"/>
    </xf>
    <xf numFmtId="1" fontId="44" fillId="0" borderId="0" xfId="0" applyNumberFormat="1" applyFont="1" applyBorder="1" applyAlignment="1">
      <alignment horizontal="justify"/>
    </xf>
    <xf numFmtId="0" fontId="11" fillId="0" borderId="0" xfId="0" applyFont="1" applyBorder="1"/>
    <xf numFmtId="0" fontId="44" fillId="0" borderId="0" xfId="0" applyFont="1" applyBorder="1" applyAlignment="1">
      <alignment horizontal="left" indent="3"/>
    </xf>
    <xf numFmtId="0" fontId="48" fillId="0" borderId="0" xfId="0" applyFont="1" applyBorder="1" applyAlignment="1">
      <alignment horizontal="left" indent="3"/>
    </xf>
    <xf numFmtId="0" fontId="70" fillId="2" borderId="0" xfId="0" applyFont="1" applyFill="1" applyBorder="1" applyAlignment="1">
      <alignment wrapText="1"/>
    </xf>
    <xf numFmtId="0" fontId="70" fillId="2" borderId="29" xfId="0" applyFont="1" applyFill="1" applyBorder="1" applyAlignment="1">
      <alignment horizontal="right" vertical="top" wrapText="1"/>
    </xf>
    <xf numFmtId="0" fontId="72" fillId="0" borderId="29" xfId="0" applyFont="1" applyBorder="1" applyAlignment="1">
      <alignment horizontal="right" wrapText="1"/>
    </xf>
    <xf numFmtId="1" fontId="7" fillId="0" borderId="29" xfId="0" applyNumberFormat="1" applyFont="1" applyBorder="1" applyAlignment="1">
      <alignment horizontal="right" wrapText="1"/>
    </xf>
    <xf numFmtId="0" fontId="72" fillId="0" borderId="29" xfId="0" applyFont="1" applyFill="1" applyBorder="1" applyAlignment="1">
      <alignment horizontal="right" wrapText="1"/>
    </xf>
    <xf numFmtId="0" fontId="35" fillId="0" borderId="29" xfId="0" applyFont="1" applyBorder="1" applyAlignment="1">
      <alignment horizontal="right" wrapText="1"/>
    </xf>
    <xf numFmtId="0" fontId="39" fillId="0" borderId="29" xfId="0" applyFont="1" applyBorder="1" applyAlignment="1">
      <alignment horizontal="right" wrapText="1"/>
    </xf>
    <xf numFmtId="0" fontId="43" fillId="0" borderId="29" xfId="0" applyFont="1" applyBorder="1" applyAlignment="1">
      <alignment horizontal="right" wrapText="1"/>
    </xf>
    <xf numFmtId="0" fontId="66" fillId="0" borderId="29" xfId="0" applyFont="1" applyBorder="1" applyAlignment="1">
      <alignment horizontal="right"/>
    </xf>
    <xf numFmtId="0" fontId="35" fillId="0" borderId="29" xfId="0" applyFont="1" applyBorder="1"/>
    <xf numFmtId="171" fontId="72" fillId="3" borderId="9" xfId="0" applyNumberFormat="1" applyFont="1" applyFill="1" applyBorder="1" applyAlignment="1">
      <alignment vertical="top" wrapText="1"/>
    </xf>
    <xf numFmtId="171" fontId="38" fillId="3" borderId="9" xfId="0" applyNumberFormat="1" applyFont="1" applyFill="1" applyBorder="1" applyAlignment="1">
      <alignment vertical="top" wrapText="1"/>
    </xf>
    <xf numFmtId="0" fontId="41" fillId="3" borderId="9" xfId="0" applyFont="1" applyFill="1" applyBorder="1" applyAlignment="1">
      <alignment vertical="top" wrapText="1"/>
    </xf>
    <xf numFmtId="0" fontId="44" fillId="3" borderId="9" xfId="0" applyFont="1" applyFill="1" applyBorder="1" applyAlignment="1">
      <alignment vertical="top" wrapText="1"/>
    </xf>
    <xf numFmtId="1" fontId="55" fillId="0" borderId="28" xfId="0" applyNumberFormat="1" applyFont="1" applyBorder="1" applyAlignment="1">
      <alignment horizontal="left" indent="3"/>
    </xf>
    <xf numFmtId="0" fontId="41" fillId="0" borderId="30" xfId="0" applyFont="1" applyBorder="1"/>
    <xf numFmtId="0" fontId="41" fillId="7" borderId="33" xfId="0" applyFont="1" applyFill="1" applyBorder="1"/>
    <xf numFmtId="0" fontId="0" fillId="7" borderId="33" xfId="0" applyFill="1" applyBorder="1"/>
    <xf numFmtId="0" fontId="0" fillId="7" borderId="31" xfId="0" applyFill="1" applyBorder="1"/>
    <xf numFmtId="0" fontId="39" fillId="0" borderId="29" xfId="0" applyFont="1" applyBorder="1"/>
    <xf numFmtId="0" fontId="52" fillId="0" borderId="29" xfId="0" applyFont="1" applyBorder="1"/>
    <xf numFmtId="0" fontId="66" fillId="0" borderId="0" xfId="0" applyFont="1" applyBorder="1" applyAlignment="1">
      <alignment horizontal="left" indent="3"/>
    </xf>
    <xf numFmtId="0" fontId="34" fillId="7" borderId="0" xfId="0" applyFont="1" applyFill="1" applyBorder="1" applyAlignment="1"/>
    <xf numFmtId="0" fontId="66" fillId="0" borderId="0" xfId="0" applyFont="1" applyBorder="1" applyAlignment="1">
      <alignment horizontal="left" wrapText="1"/>
    </xf>
    <xf numFmtId="0" fontId="66" fillId="7" borderId="0" xfId="0" applyFont="1" applyFill="1" applyBorder="1" applyAlignment="1">
      <alignment horizontal="justify"/>
    </xf>
    <xf numFmtId="0" fontId="34" fillId="0" borderId="29" xfId="0" applyFont="1" applyBorder="1" applyAlignment="1">
      <alignment horizontal="right"/>
    </xf>
    <xf numFmtId="0" fontId="34" fillId="7" borderId="0" xfId="0" applyFont="1" applyFill="1" applyBorder="1" applyAlignment="1">
      <alignment horizontal="justify"/>
    </xf>
    <xf numFmtId="1" fontId="11" fillId="0" borderId="29" xfId="0" applyNumberFormat="1" applyFont="1" applyBorder="1" applyAlignment="1">
      <alignment horizontal="right" wrapText="1"/>
    </xf>
    <xf numFmtId="0" fontId="66" fillId="0" borderId="29" xfId="0" applyFont="1" applyBorder="1" applyAlignment="1">
      <alignment horizontal="right" wrapText="1"/>
    </xf>
    <xf numFmtId="0" fontId="66" fillId="7" borderId="0" xfId="0" applyFont="1" applyFill="1" applyBorder="1" applyAlignment="1">
      <alignment horizontal="left" indent="3"/>
    </xf>
    <xf numFmtId="0" fontId="66" fillId="0" borderId="0" xfId="0" applyFont="1" applyBorder="1" applyAlignment="1">
      <alignment horizontal="center"/>
    </xf>
    <xf numFmtId="0" fontId="66" fillId="0" borderId="0" xfId="0" applyFont="1" applyBorder="1" applyAlignment="1">
      <alignment horizontal="center" wrapText="1"/>
    </xf>
    <xf numFmtId="0" fontId="34" fillId="0" borderId="29" xfId="0" applyFont="1" applyBorder="1" applyAlignment="1">
      <alignment horizontal="right" wrapText="1"/>
    </xf>
    <xf numFmtId="0" fontId="34" fillId="0" borderId="0" xfId="0" applyFont="1" applyBorder="1" applyAlignment="1">
      <alignment horizontal="left" indent="3"/>
    </xf>
    <xf numFmtId="0" fontId="34" fillId="0" borderId="0" xfId="0" applyFont="1" applyBorder="1" applyAlignment="1">
      <alignment horizontal="center"/>
    </xf>
    <xf numFmtId="0" fontId="31" fillId="0" borderId="0" xfId="0" applyFont="1" applyBorder="1"/>
    <xf numFmtId="0" fontId="35" fillId="0" borderId="29" xfId="0" applyFont="1" applyBorder="1" applyAlignment="1">
      <alignment horizontal="right"/>
    </xf>
    <xf numFmtId="0" fontId="30" fillId="0" borderId="0" xfId="0" applyFont="1" applyBorder="1"/>
    <xf numFmtId="0" fontId="0" fillId="0" borderId="30" xfId="0" applyBorder="1"/>
    <xf numFmtId="0" fontId="38" fillId="0" borderId="29" xfId="0" applyFont="1" applyBorder="1" applyAlignment="1">
      <alignment horizontal="left"/>
    </xf>
    <xf numFmtId="0" fontId="42" fillId="0" borderId="29" xfId="0" applyFont="1" applyBorder="1" applyAlignment="1">
      <alignment horizontal="left" indent="3"/>
    </xf>
    <xf numFmtId="0" fontId="44" fillId="0" borderId="0" xfId="0" applyFont="1" applyFill="1" applyBorder="1" applyAlignment="1">
      <alignment horizontal="left" indent="3"/>
    </xf>
    <xf numFmtId="0" fontId="46" fillId="0" borderId="29" xfId="0" applyFont="1" applyBorder="1" applyAlignment="1">
      <alignment horizontal="left" indent="3"/>
    </xf>
    <xf numFmtId="0" fontId="23" fillId="11" borderId="0" xfId="0" applyFont="1" applyFill="1" applyBorder="1"/>
    <xf numFmtId="0" fontId="66" fillId="0" borderId="29" xfId="0" applyFont="1" applyBorder="1"/>
    <xf numFmtId="0" fontId="66" fillId="0" borderId="0" xfId="0" applyFont="1" applyBorder="1" applyAlignment="1"/>
    <xf numFmtId="0" fontId="36" fillId="7" borderId="0" xfId="0" applyFont="1" applyFill="1" applyBorder="1" applyAlignment="1"/>
    <xf numFmtId="0" fontId="41" fillId="0" borderId="0" xfId="0" applyFont="1" applyBorder="1" applyAlignment="1">
      <alignment horizontal="left" indent="3"/>
    </xf>
    <xf numFmtId="0" fontId="42" fillId="0" borderId="0" xfId="0" applyFont="1" applyBorder="1" applyAlignment="1"/>
    <xf numFmtId="0" fontId="46" fillId="0" borderId="0" xfId="0" applyFont="1" applyBorder="1" applyAlignment="1">
      <alignment horizontal="left" indent="3"/>
    </xf>
    <xf numFmtId="0" fontId="46" fillId="0" borderId="0" xfId="0" applyFont="1" applyBorder="1" applyAlignment="1"/>
    <xf numFmtId="0" fontId="20" fillId="0" borderId="29" xfId="0" applyFont="1" applyBorder="1" applyAlignment="1">
      <alignment horizontal="right"/>
    </xf>
    <xf numFmtId="0" fontId="36" fillId="11" borderId="0" xfId="0" applyFont="1" applyFill="1" applyBorder="1" applyAlignment="1">
      <alignment horizontal="left" indent="3"/>
    </xf>
    <xf numFmtId="0" fontId="38" fillId="11" borderId="0" xfId="0" applyFont="1" applyFill="1" applyBorder="1"/>
    <xf numFmtId="0" fontId="40" fillId="11" borderId="0" xfId="0" applyFont="1" applyFill="1" applyBorder="1" applyAlignment="1">
      <alignment horizontal="left" indent="3"/>
    </xf>
    <xf numFmtId="0" fontId="22" fillId="7" borderId="0" xfId="0" applyFont="1" applyFill="1" applyBorder="1"/>
    <xf numFmtId="0" fontId="0" fillId="0" borderId="0" xfId="0" applyFill="1" applyBorder="1" applyProtection="1">
      <protection locked="0"/>
    </xf>
    <xf numFmtId="0" fontId="20" fillId="7" borderId="0" xfId="0" applyFont="1" applyFill="1" applyBorder="1" applyAlignment="1"/>
    <xf numFmtId="0" fontId="50" fillId="0" borderId="0" xfId="0" applyFont="1" applyBorder="1" applyAlignment="1">
      <alignment horizontal="left" indent="3"/>
    </xf>
    <xf numFmtId="0" fontId="36" fillId="0" borderId="29" xfId="0" applyFont="1" applyBorder="1" applyAlignment="1">
      <alignment horizontal="left"/>
    </xf>
    <xf numFmtId="0" fontId="38" fillId="0" borderId="28" xfId="0" applyFont="1" applyBorder="1" applyAlignment="1">
      <alignment horizontal="right"/>
    </xf>
    <xf numFmtId="0" fontId="38" fillId="0" borderId="35" xfId="0" applyFont="1" applyBorder="1"/>
    <xf numFmtId="0" fontId="38" fillId="7" borderId="35" xfId="0" applyFont="1" applyFill="1" applyBorder="1"/>
    <xf numFmtId="0" fontId="39" fillId="10" borderId="15" xfId="0" applyFont="1" applyFill="1" applyBorder="1"/>
    <xf numFmtId="1" fontId="5" fillId="4" borderId="29" xfId="0" applyNumberFormat="1" applyFont="1" applyFill="1" applyBorder="1" applyAlignment="1">
      <alignment horizontal="left" indent="3"/>
    </xf>
    <xf numFmtId="1" fontId="52" fillId="0" borderId="29" xfId="0" applyNumberFormat="1" applyFont="1" applyBorder="1"/>
    <xf numFmtId="1" fontId="6" fillId="4" borderId="29" xfId="0" applyNumberFormat="1" applyFont="1" applyFill="1" applyBorder="1" applyAlignment="1">
      <alignment horizontal="left"/>
    </xf>
    <xf numFmtId="1" fontId="7" fillId="4" borderId="0" xfId="0" applyNumberFormat="1" applyFont="1" applyFill="1" applyBorder="1" applyAlignment="1">
      <alignment horizontal="left"/>
    </xf>
    <xf numFmtId="1" fontId="7" fillId="4" borderId="32" xfId="0" applyNumberFormat="1" applyFont="1" applyFill="1" applyBorder="1"/>
    <xf numFmtId="0" fontId="50" fillId="8" borderId="15" xfId="0" applyFont="1" applyFill="1" applyBorder="1" applyAlignment="1">
      <alignment horizontal="left" indent="3"/>
    </xf>
    <xf numFmtId="1" fontId="7" fillId="7" borderId="32" xfId="0" applyNumberFormat="1" applyFont="1" applyFill="1" applyBorder="1"/>
    <xf numFmtId="0" fontId="25" fillId="7" borderId="0" xfId="0" applyFont="1" applyFill="1" applyBorder="1"/>
    <xf numFmtId="169" fontId="48" fillId="7" borderId="0" xfId="1" applyNumberFormat="1" applyFont="1" applyFill="1" applyBorder="1"/>
    <xf numFmtId="9" fontId="48" fillId="7" borderId="0" xfId="1" applyFont="1" applyFill="1" applyBorder="1"/>
    <xf numFmtId="1" fontId="22" fillId="8" borderId="10" xfId="0" applyNumberFormat="1" applyFont="1" applyFill="1" applyBorder="1"/>
    <xf numFmtId="0" fontId="22" fillId="8" borderId="34" xfId="0" applyFont="1" applyFill="1" applyBorder="1"/>
    <xf numFmtId="1" fontId="22" fillId="8" borderId="34" xfId="0" applyNumberFormat="1" applyFont="1" applyFill="1" applyBorder="1"/>
    <xf numFmtId="0" fontId="22" fillId="8" borderId="11" xfId="0" applyFont="1" applyFill="1" applyBorder="1"/>
    <xf numFmtId="0" fontId="38" fillId="0" borderId="30" xfId="0" applyFont="1" applyBorder="1" applyAlignment="1">
      <alignment horizontal="right"/>
    </xf>
    <xf numFmtId="0" fontId="38" fillId="0" borderId="33" xfId="0" applyFont="1" applyBorder="1"/>
    <xf numFmtId="0" fontId="38" fillId="7" borderId="33" xfId="0" applyFont="1" applyFill="1" applyBorder="1"/>
    <xf numFmtId="1" fontId="60" fillId="0" borderId="29" xfId="0" applyNumberFormat="1" applyFont="1" applyBorder="1" applyAlignment="1"/>
    <xf numFmtId="0" fontId="60" fillId="0" borderId="29" xfId="0" applyFont="1" applyBorder="1" applyAlignment="1"/>
    <xf numFmtId="0" fontId="9" fillId="0" borderId="29" xfId="0" applyFont="1" applyBorder="1" applyAlignment="1">
      <alignment horizontal="right" wrapText="1"/>
    </xf>
    <xf numFmtId="0" fontId="88" fillId="0" borderId="29" xfId="0" applyFont="1" applyBorder="1" applyAlignment="1"/>
    <xf numFmtId="0" fontId="9" fillId="0" borderId="29" xfId="0" applyFont="1" applyBorder="1" applyAlignment="1"/>
    <xf numFmtId="1" fontId="9" fillId="0" borderId="29" xfId="0" applyNumberFormat="1" applyFont="1" applyBorder="1" applyAlignment="1">
      <alignment horizontal="left" indent="3"/>
    </xf>
    <xf numFmtId="1" fontId="13" fillId="0" borderId="29" xfId="0" applyNumberFormat="1" applyFont="1" applyBorder="1" applyAlignment="1">
      <alignment horizontal="right"/>
    </xf>
    <xf numFmtId="0" fontId="42" fillId="0" borderId="0" xfId="0" applyFont="1" applyBorder="1" applyAlignment="1">
      <alignment horizontal="left" indent="3"/>
    </xf>
    <xf numFmtId="1" fontId="13" fillId="0" borderId="29" xfId="0" applyNumberFormat="1" applyFont="1" applyBorder="1" applyAlignment="1">
      <alignment horizontal="left" indent="3"/>
    </xf>
    <xf numFmtId="0" fontId="38" fillId="4" borderId="0" xfId="0" applyFont="1" applyFill="1" applyBorder="1"/>
    <xf numFmtId="0" fontId="40" fillId="0" borderId="29" xfId="0" applyFont="1" applyBorder="1" applyAlignment="1">
      <alignment horizontal="left" indent="3"/>
    </xf>
    <xf numFmtId="0" fontId="42" fillId="0" borderId="29" xfId="0" applyFont="1" applyBorder="1" applyAlignment="1"/>
    <xf numFmtId="1" fontId="53" fillId="0" borderId="29" xfId="0" applyNumberFormat="1" applyFont="1" applyBorder="1" applyAlignment="1"/>
    <xf numFmtId="0" fontId="22" fillId="0" borderId="29" xfId="0" applyFont="1" applyBorder="1"/>
    <xf numFmtId="0" fontId="50" fillId="0" borderId="29" xfId="0" applyFont="1" applyBorder="1" applyAlignment="1">
      <alignment horizontal="left" indent="3"/>
    </xf>
    <xf numFmtId="0" fontId="36" fillId="0" borderId="29" xfId="0" applyFont="1" applyBorder="1" applyAlignment="1"/>
    <xf numFmtId="0" fontId="40" fillId="0" borderId="0" xfId="0" applyFont="1" applyBorder="1" applyAlignment="1">
      <alignment horizontal="left" indent="3"/>
    </xf>
    <xf numFmtId="0" fontId="20" fillId="0" borderId="29" xfId="0" applyFont="1" applyBorder="1" applyAlignment="1"/>
    <xf numFmtId="0" fontId="20" fillId="0" borderId="0" xfId="0" applyFont="1" applyBorder="1" applyAlignment="1">
      <alignment horizontal="left" indent="3"/>
    </xf>
    <xf numFmtId="0" fontId="50" fillId="0" borderId="29" xfId="0" applyFont="1" applyBorder="1" applyAlignment="1">
      <alignment horizontal="left"/>
    </xf>
    <xf numFmtId="0" fontId="36" fillId="0" borderId="29" xfId="0" applyFont="1" applyBorder="1" applyAlignment="1">
      <alignment horizontal="left" indent="3"/>
    </xf>
    <xf numFmtId="1" fontId="9" fillId="0" borderId="29" xfId="0" applyNumberFormat="1" applyFont="1" applyFill="1" applyBorder="1" applyAlignment="1"/>
    <xf numFmtId="1" fontId="15" fillId="7" borderId="0" xfId="0" applyNumberFormat="1" applyFont="1" applyFill="1" applyBorder="1"/>
    <xf numFmtId="1" fontId="13" fillId="0" borderId="29" xfId="0" applyNumberFormat="1" applyFont="1" applyFill="1" applyBorder="1" applyAlignment="1">
      <alignment horizontal="right"/>
    </xf>
    <xf numFmtId="1" fontId="20" fillId="7" borderId="0" xfId="0" applyNumberFormat="1" applyFont="1" applyFill="1" applyBorder="1"/>
    <xf numFmtId="1" fontId="20" fillId="0" borderId="29" xfId="0" applyNumberFormat="1" applyFont="1" applyFill="1" applyBorder="1" applyAlignment="1">
      <alignment horizontal="left" indent="3"/>
    </xf>
    <xf numFmtId="1" fontId="33" fillId="0" borderId="29" xfId="0" applyNumberFormat="1" applyFont="1" applyFill="1" applyBorder="1" applyAlignment="1">
      <alignment horizontal="right"/>
    </xf>
    <xf numFmtId="1" fontId="87" fillId="0" borderId="29" xfId="0" applyNumberFormat="1" applyFont="1" applyFill="1" applyBorder="1" applyAlignment="1">
      <alignment horizontal="left" indent="3"/>
    </xf>
    <xf numFmtId="1" fontId="6" fillId="4" borderId="0" xfId="0" applyNumberFormat="1" applyFont="1" applyFill="1" applyBorder="1" applyAlignment="1">
      <alignment horizontal="left"/>
    </xf>
    <xf numFmtId="0" fontId="8" fillId="4" borderId="0" xfId="0" applyFont="1" applyFill="1" applyBorder="1"/>
    <xf numFmtId="0" fontId="13" fillId="8" borderId="29" xfId="0" applyFont="1" applyFill="1" applyBorder="1" applyAlignment="1">
      <alignment wrapText="1"/>
    </xf>
    <xf numFmtId="0" fontId="15" fillId="8" borderId="0" xfId="0" applyFont="1" applyFill="1" applyBorder="1"/>
    <xf numFmtId="0" fontId="22" fillId="8" borderId="0" xfId="0" applyFont="1" applyFill="1" applyBorder="1"/>
    <xf numFmtId="0" fontId="20" fillId="8" borderId="29" xfId="0" applyFont="1" applyFill="1" applyBorder="1" applyAlignment="1">
      <alignment horizontal="right" wrapText="1"/>
    </xf>
    <xf numFmtId="0" fontId="34" fillId="8" borderId="0" xfId="0" applyFont="1" applyFill="1" applyBorder="1"/>
    <xf numFmtId="0" fontId="33" fillId="8" borderId="29" xfId="0" applyFont="1" applyFill="1" applyBorder="1" applyAlignment="1">
      <alignment horizontal="right"/>
    </xf>
    <xf numFmtId="10" fontId="34" fillId="8" borderId="0" xfId="0" applyNumberFormat="1" applyFont="1" applyFill="1" applyBorder="1"/>
    <xf numFmtId="0" fontId="38" fillId="8" borderId="0" xfId="0" applyFont="1" applyFill="1" applyBorder="1" applyAlignment="1">
      <alignment horizontal="left"/>
    </xf>
    <xf numFmtId="0" fontId="38" fillId="7" borderId="0" xfId="0" applyFont="1" applyFill="1" applyBorder="1" applyAlignment="1">
      <alignment horizontal="left"/>
    </xf>
    <xf numFmtId="0" fontId="87" fillId="0" borderId="29" xfId="0" applyFont="1" applyBorder="1" applyAlignment="1">
      <alignment horizontal="left" indent="3"/>
    </xf>
    <xf numFmtId="0" fontId="86" fillId="0" borderId="0" xfId="0" applyFont="1" applyBorder="1"/>
    <xf numFmtId="0" fontId="10" fillId="0" borderId="29" xfId="0" applyFont="1" applyBorder="1" applyAlignment="1"/>
    <xf numFmtId="0" fontId="14" fillId="0" borderId="29" xfId="0" applyFont="1" applyBorder="1" applyAlignment="1"/>
    <xf numFmtId="0" fontId="15" fillId="0" borderId="0" xfId="0" applyFont="1" applyBorder="1"/>
    <xf numFmtId="1" fontId="20" fillId="0" borderId="29" xfId="0" applyNumberFormat="1" applyFont="1" applyBorder="1" applyAlignment="1"/>
    <xf numFmtId="10" fontId="22" fillId="0" borderId="0" xfId="1" applyNumberFormat="1" applyFont="1" applyBorder="1"/>
    <xf numFmtId="0" fontId="22" fillId="0" borderId="0" xfId="0" applyFont="1" applyBorder="1"/>
    <xf numFmtId="0" fontId="33" fillId="0" borderId="29" xfId="0" applyFont="1" applyBorder="1" applyAlignment="1">
      <alignment horizontal="left" indent="3"/>
    </xf>
    <xf numFmtId="1" fontId="35" fillId="4" borderId="0" xfId="0" applyNumberFormat="1" applyFont="1" applyFill="1" applyBorder="1"/>
    <xf numFmtId="0" fontId="44" fillId="4" borderId="0" xfId="0" applyFont="1" applyFill="1" applyBorder="1"/>
    <xf numFmtId="0" fontId="36" fillId="0" borderId="0" xfId="0" applyFont="1" applyBorder="1" applyAlignment="1">
      <alignment horizontal="left" indent="3"/>
    </xf>
    <xf numFmtId="0" fontId="36" fillId="4" borderId="0" xfId="0" applyFont="1" applyFill="1" applyBorder="1" applyAlignment="1"/>
    <xf numFmtId="0" fontId="38" fillId="4" borderId="0" xfId="0" applyFont="1" applyFill="1" applyBorder="1" applyAlignment="1"/>
    <xf numFmtId="0" fontId="40" fillId="4" borderId="0" xfId="0" applyFont="1" applyFill="1" applyBorder="1" applyAlignment="1"/>
    <xf numFmtId="0" fontId="41" fillId="4" borderId="0" xfId="0" applyFont="1" applyFill="1" applyBorder="1" applyAlignment="1">
      <alignment horizontal="left" indent="3"/>
    </xf>
    <xf numFmtId="1" fontId="40" fillId="0" borderId="29" xfId="0" applyNumberFormat="1" applyFont="1" applyBorder="1" applyAlignment="1">
      <alignment horizontal="left" indent="3"/>
    </xf>
    <xf numFmtId="0" fontId="41" fillId="0" borderId="0" xfId="0" applyFont="1" applyBorder="1" applyAlignment="1"/>
    <xf numFmtId="0" fontId="44" fillId="7" borderId="0" xfId="0" applyFont="1" applyFill="1" applyBorder="1" applyAlignment="1">
      <alignment horizontal="left" indent="3"/>
    </xf>
    <xf numFmtId="0" fontId="44" fillId="0" borderId="29" xfId="0" applyFont="1" applyBorder="1" applyAlignment="1">
      <alignment horizontal="left" indent="3"/>
    </xf>
    <xf numFmtId="0" fontId="52" fillId="8" borderId="29" xfId="0" applyFont="1" applyFill="1" applyBorder="1" applyAlignment="1">
      <alignment horizontal="left" indent="3"/>
    </xf>
    <xf numFmtId="0" fontId="0" fillId="8" borderId="29" xfId="0" applyFill="1" applyBorder="1" applyAlignment="1">
      <alignment horizontal="left"/>
    </xf>
    <xf numFmtId="0" fontId="79" fillId="8" borderId="29" xfId="0" applyFont="1" applyFill="1" applyBorder="1" applyAlignment="1">
      <alignment horizontal="right"/>
    </xf>
    <xf numFmtId="0" fontId="79" fillId="8" borderId="0" xfId="0" applyFont="1" applyFill="1" applyBorder="1" applyAlignment="1">
      <alignment horizontal="right"/>
    </xf>
    <xf numFmtId="1" fontId="79" fillId="8" borderId="29" xfId="0" applyNumberFormat="1" applyFont="1" applyFill="1" applyBorder="1" applyAlignment="1">
      <alignment horizontal="right"/>
    </xf>
    <xf numFmtId="0" fontId="57" fillId="8" borderId="29" xfId="0" applyFont="1" applyFill="1" applyBorder="1" applyAlignment="1">
      <alignment horizontal="right"/>
    </xf>
    <xf numFmtId="0" fontId="0" fillId="8" borderId="29" xfId="0" applyFill="1" applyBorder="1" applyAlignment="1">
      <alignment horizontal="left" indent="3"/>
    </xf>
    <xf numFmtId="0" fontId="0" fillId="8" borderId="29" xfId="0" applyFill="1" applyBorder="1"/>
    <xf numFmtId="0" fontId="60" fillId="8" borderId="29" xfId="0" applyFont="1" applyFill="1" applyBorder="1" applyAlignment="1">
      <alignment horizontal="left" indent="3"/>
    </xf>
    <xf numFmtId="0" fontId="20" fillId="8" borderId="29" xfId="0" applyFont="1" applyFill="1" applyBorder="1" applyAlignment="1">
      <alignment horizontal="left" indent="3"/>
    </xf>
    <xf numFmtId="1" fontId="60" fillId="8" borderId="29" xfId="0" applyNumberFormat="1" applyFont="1" applyFill="1" applyBorder="1" applyAlignment="1">
      <alignment horizontal="left" indent="3"/>
    </xf>
    <xf numFmtId="1" fontId="9" fillId="8" borderId="29" xfId="0" applyNumberFormat="1" applyFont="1" applyFill="1" applyBorder="1" applyAlignment="1">
      <alignment horizontal="left" indent="3"/>
    </xf>
    <xf numFmtId="0" fontId="11" fillId="8" borderId="0" xfId="0" applyFont="1" applyFill="1" applyBorder="1"/>
    <xf numFmtId="0" fontId="13" fillId="8" borderId="29" xfId="0" applyFont="1" applyFill="1" applyBorder="1" applyAlignment="1">
      <alignment horizontal="left" indent="3"/>
    </xf>
    <xf numFmtId="0" fontId="33" fillId="8" borderId="0" xfId="0" applyFont="1" applyFill="1" applyBorder="1" applyAlignment="1">
      <alignment horizontal="left" indent="3"/>
    </xf>
    <xf numFmtId="0" fontId="20" fillId="8" borderId="0" xfId="0" applyFont="1" applyFill="1" applyBorder="1" applyAlignment="1">
      <alignment horizontal="left" indent="3"/>
    </xf>
    <xf numFmtId="1" fontId="33" fillId="8" borderId="29" xfId="0" applyNumberFormat="1" applyFont="1" applyFill="1" applyBorder="1" applyAlignment="1">
      <alignment horizontal="right"/>
    </xf>
    <xf numFmtId="0" fontId="87" fillId="8" borderId="29" xfId="0" applyFont="1" applyFill="1" applyBorder="1" applyAlignment="1">
      <alignment horizontal="right"/>
    </xf>
    <xf numFmtId="0" fontId="87" fillId="8" borderId="0" xfId="0" applyFont="1" applyFill="1" applyBorder="1" applyAlignment="1">
      <alignment horizontal="left" indent="3"/>
    </xf>
    <xf numFmtId="0" fontId="66" fillId="8" borderId="0" xfId="0" applyFont="1" applyFill="1" applyBorder="1"/>
    <xf numFmtId="0" fontId="9" fillId="8" borderId="29" xfId="0" applyFont="1" applyFill="1" applyBorder="1" applyAlignment="1">
      <alignment horizontal="left" indent="3"/>
    </xf>
    <xf numFmtId="0" fontId="13" fillId="8" borderId="0" xfId="0" applyFont="1" applyFill="1" applyBorder="1" applyAlignment="1">
      <alignment horizontal="left" indent="3"/>
    </xf>
    <xf numFmtId="1" fontId="13" fillId="8" borderId="29" xfId="0" applyNumberFormat="1" applyFont="1" applyFill="1" applyBorder="1" applyAlignment="1"/>
    <xf numFmtId="1" fontId="13" fillId="8" borderId="29" xfId="0" applyNumberFormat="1" applyFont="1" applyFill="1" applyBorder="1" applyAlignment="1">
      <alignment horizontal="right"/>
    </xf>
    <xf numFmtId="0" fontId="13" fillId="8" borderId="29" xfId="0" applyFont="1" applyFill="1" applyBorder="1" applyAlignment="1">
      <alignment horizontal="right"/>
    </xf>
    <xf numFmtId="9" fontId="15" fillId="8" borderId="0" xfId="1" applyFont="1" applyFill="1" applyBorder="1"/>
    <xf numFmtId="0" fontId="20" fillId="0" borderId="29" xfId="0" applyFont="1" applyBorder="1" applyAlignment="1">
      <alignment horizontal="left" indent="3"/>
    </xf>
    <xf numFmtId="0" fontId="0" fillId="0" borderId="32" xfId="0" applyBorder="1"/>
    <xf numFmtId="0" fontId="20" fillId="0" borderId="29" xfId="0" applyFont="1" applyBorder="1"/>
    <xf numFmtId="1" fontId="53" fillId="0" borderId="36" xfId="0" applyNumberFormat="1" applyFont="1" applyFill="1" applyBorder="1"/>
    <xf numFmtId="1" fontId="9" fillId="0" borderId="29" xfId="0" applyNumberFormat="1" applyFont="1" applyFill="1" applyBorder="1"/>
    <xf numFmtId="1" fontId="13" fillId="0" borderId="29" xfId="0" applyNumberFormat="1" applyFont="1" applyFill="1" applyBorder="1"/>
    <xf numFmtId="1" fontId="20" fillId="0" borderId="29" xfId="0" applyNumberFormat="1" applyFont="1" applyFill="1" applyBorder="1"/>
    <xf numFmtId="1" fontId="36" fillId="0" borderId="29" xfId="0" applyNumberFormat="1" applyFont="1" applyFill="1" applyBorder="1"/>
    <xf numFmtId="1" fontId="40" fillId="0" borderId="29" xfId="0" applyNumberFormat="1" applyFont="1" applyFill="1" applyBorder="1"/>
    <xf numFmtId="1" fontId="42" fillId="0" borderId="29" xfId="0" applyNumberFormat="1" applyFont="1" applyFill="1" applyBorder="1"/>
    <xf numFmtId="1" fontId="44" fillId="0" borderId="29" xfId="0" applyNumberFormat="1" applyFont="1" applyFill="1" applyBorder="1" applyAlignment="1">
      <alignment horizontal="right"/>
    </xf>
    <xf numFmtId="1" fontId="44" fillId="0" borderId="29" xfId="0" applyNumberFormat="1" applyFont="1" applyFill="1" applyBorder="1" applyAlignment="1">
      <alignment horizontal="right" wrapText="1"/>
    </xf>
    <xf numFmtId="1" fontId="81" fillId="0" borderId="37" xfId="0" applyNumberFormat="1" applyFont="1" applyFill="1" applyBorder="1"/>
    <xf numFmtId="0" fontId="48" fillId="0" borderId="35" xfId="0" applyFont="1" applyBorder="1"/>
    <xf numFmtId="0" fontId="44" fillId="0" borderId="35" xfId="0" applyFont="1" applyBorder="1"/>
    <xf numFmtId="0" fontId="0" fillId="0" borderId="13" xfId="0" applyBorder="1"/>
    <xf numFmtId="0" fontId="41" fillId="10" borderId="15" xfId="0" applyFont="1" applyFill="1" applyBorder="1" applyAlignment="1">
      <alignment horizontal="right"/>
    </xf>
    <xf numFmtId="0" fontId="48" fillId="0" borderId="30" xfId="0" applyFont="1" applyBorder="1"/>
    <xf numFmtId="0" fontId="48" fillId="0" borderId="33" xfId="0" applyFont="1" applyBorder="1"/>
    <xf numFmtId="0" fontId="67" fillId="0" borderId="29" xfId="0" applyFont="1" applyBorder="1" applyAlignment="1">
      <alignment horizontal="left"/>
    </xf>
    <xf numFmtId="0" fontId="68" fillId="0" borderId="29" xfId="0" applyFont="1" applyBorder="1"/>
    <xf numFmtId="0" fontId="67" fillId="0" borderId="29" xfId="0" applyFont="1" applyBorder="1" applyAlignment="1"/>
    <xf numFmtId="0" fontId="73" fillId="0" borderId="29" xfId="0" applyFont="1" applyBorder="1" applyAlignment="1">
      <alignment horizontal="left" indent="3"/>
    </xf>
    <xf numFmtId="0" fontId="74" fillId="0" borderId="29" xfId="0" applyFont="1" applyBorder="1" applyAlignment="1">
      <alignment horizontal="right"/>
    </xf>
    <xf numFmtId="171" fontId="74" fillId="0" borderId="0" xfId="0" applyNumberFormat="1" applyFont="1" applyBorder="1"/>
    <xf numFmtId="0" fontId="74" fillId="0" borderId="29" xfId="0" applyFont="1" applyBorder="1" applyAlignment="1">
      <alignment horizontal="left" indent="3"/>
    </xf>
    <xf numFmtId="0" fontId="74" fillId="0" borderId="0" xfId="0" applyFont="1" applyFill="1" applyBorder="1"/>
    <xf numFmtId="0" fontId="23" fillId="0" borderId="0" xfId="0" applyFont="1" applyBorder="1"/>
    <xf numFmtId="1" fontId="74" fillId="3" borderId="0" xfId="0" applyNumberFormat="1" applyFont="1" applyFill="1" applyBorder="1"/>
    <xf numFmtId="0" fontId="67" fillId="0" borderId="30" xfId="0" applyFont="1" applyBorder="1" applyAlignment="1"/>
    <xf numFmtId="0" fontId="68" fillId="0" borderId="33" xfId="0" applyFont="1" applyBorder="1" applyAlignment="1">
      <alignment horizontal="left" indent="3"/>
    </xf>
    <xf numFmtId="0" fontId="68" fillId="0" borderId="33" xfId="0" applyFont="1" applyBorder="1"/>
    <xf numFmtId="0" fontId="68" fillId="0" borderId="29" xfId="0" applyFont="1" applyBorder="1" applyAlignment="1">
      <alignment horizontal="left" indent="15"/>
    </xf>
    <xf numFmtId="0" fontId="68" fillId="0" borderId="0" xfId="0" applyFont="1" applyBorder="1" applyAlignment="1">
      <alignment horizontal="left" indent="15"/>
    </xf>
    <xf numFmtId="0" fontId="75" fillId="0" borderId="29" xfId="0" applyFont="1" applyBorder="1" applyAlignment="1">
      <alignment horizontal="left" indent="3"/>
    </xf>
    <xf numFmtId="0" fontId="76" fillId="0" borderId="0" xfId="0" applyFont="1" applyBorder="1"/>
    <xf numFmtId="0" fontId="76" fillId="0" borderId="0" xfId="0" applyFont="1" applyBorder="1" applyAlignment="1">
      <alignment horizontal="left" indent="15"/>
    </xf>
    <xf numFmtId="0" fontId="76" fillId="0" borderId="29" xfId="0" applyFont="1" applyBorder="1" applyAlignment="1">
      <alignment horizontal="center"/>
    </xf>
    <xf numFmtId="0" fontId="76" fillId="0" borderId="29" xfId="0" applyFont="1" applyBorder="1" applyAlignment="1">
      <alignment horizontal="right"/>
    </xf>
    <xf numFmtId="0" fontId="76" fillId="3" borderId="0" xfId="0" applyFont="1" applyFill="1" applyBorder="1"/>
    <xf numFmtId="1" fontId="6" fillId="4" borderId="29" xfId="0" applyNumberFormat="1" applyFont="1" applyFill="1" applyBorder="1"/>
    <xf numFmtId="1" fontId="5" fillId="4" borderId="29" xfId="0" applyNumberFormat="1" applyFont="1" applyFill="1" applyBorder="1"/>
    <xf numFmtId="1" fontId="15" fillId="4" borderId="0" xfId="0" applyNumberFormat="1" applyFont="1" applyFill="1" applyBorder="1"/>
    <xf numFmtId="1" fontId="84" fillId="0" borderId="0" xfId="0" applyNumberFormat="1" applyFont="1" applyFill="1" applyBorder="1"/>
    <xf numFmtId="1" fontId="70" fillId="7" borderId="0" xfId="0" applyNumberFormat="1" applyFont="1" applyFill="1" applyBorder="1"/>
    <xf numFmtId="0" fontId="6" fillId="0" borderId="0" xfId="0" applyFont="1" applyBorder="1"/>
    <xf numFmtId="0" fontId="6" fillId="0" borderId="0" xfId="0" applyFont="1" applyFill="1" applyBorder="1"/>
    <xf numFmtId="1" fontId="7" fillId="5" borderId="15" xfId="0" applyNumberFormat="1" applyFont="1" applyFill="1" applyBorder="1" applyAlignment="1" applyProtection="1">
      <alignment wrapText="1"/>
      <protection locked="0"/>
    </xf>
    <xf numFmtId="1" fontId="5" fillId="4" borderId="0" xfId="0" applyNumberFormat="1" applyFont="1" applyFill="1" applyBorder="1"/>
    <xf numFmtId="1" fontId="7" fillId="0" borderId="29" xfId="0" applyNumberFormat="1" applyFont="1" applyBorder="1" applyAlignment="1">
      <alignment horizontal="right"/>
    </xf>
    <xf numFmtId="1" fontId="7" fillId="0" borderId="29" xfId="0" applyNumberFormat="1" applyFont="1" applyFill="1" applyBorder="1" applyAlignment="1">
      <alignment horizontal="right"/>
    </xf>
    <xf numFmtId="1" fontId="6" fillId="4" borderId="0" xfId="0" applyNumberFormat="1" applyFont="1" applyFill="1" applyBorder="1"/>
    <xf numFmtId="1" fontId="7" fillId="4" borderId="29" xfId="0" applyNumberFormat="1" applyFont="1" applyFill="1" applyBorder="1"/>
    <xf numFmtId="1" fontId="0" fillId="7" borderId="0" xfId="0" applyNumberFormat="1" applyFill="1" applyBorder="1"/>
    <xf numFmtId="1" fontId="7" fillId="7" borderId="0" xfId="0" applyNumberFormat="1" applyFont="1" applyFill="1" applyBorder="1" applyAlignment="1">
      <alignment horizontal="left"/>
    </xf>
    <xf numFmtId="1" fontId="4" fillId="7" borderId="0" xfId="0" applyNumberFormat="1" applyFont="1" applyFill="1" applyBorder="1"/>
    <xf numFmtId="1" fontId="15" fillId="7" borderId="0" xfId="0" applyNumberFormat="1" applyFont="1" applyFill="1" applyBorder="1" applyProtection="1">
      <protection locked="0"/>
    </xf>
    <xf numFmtId="1" fontId="84" fillId="7" borderId="0" xfId="0" applyNumberFormat="1" applyFont="1" applyFill="1" applyBorder="1"/>
    <xf numFmtId="1" fontId="85" fillId="7" borderId="0" xfId="0" applyNumberFormat="1" applyFont="1" applyFill="1" applyBorder="1"/>
    <xf numFmtId="0" fontId="74" fillId="0" borderId="30" xfId="0" applyFont="1" applyBorder="1"/>
    <xf numFmtId="0" fontId="74" fillId="0" borderId="33" xfId="0" applyFont="1" applyBorder="1"/>
    <xf numFmtId="0" fontId="74" fillId="7" borderId="33" xfId="0" applyFont="1" applyFill="1" applyBorder="1"/>
    <xf numFmtId="1" fontId="67" fillId="0" borderId="29" xfId="0" applyNumberFormat="1" applyFont="1" applyBorder="1" applyAlignment="1"/>
    <xf numFmtId="0" fontId="68" fillId="7" borderId="0" xfId="0" applyFont="1" applyFill="1" applyBorder="1"/>
    <xf numFmtId="1" fontId="68" fillId="0" borderId="29" xfId="0" applyNumberFormat="1" applyFont="1" applyBorder="1"/>
    <xf numFmtId="1" fontId="66" fillId="0" borderId="29" xfId="0" applyNumberFormat="1" applyFont="1" applyBorder="1"/>
    <xf numFmtId="1" fontId="66" fillId="0" borderId="29" xfId="0" applyNumberFormat="1" applyFont="1" applyBorder="1" applyAlignment="1">
      <alignment horizontal="left"/>
    </xf>
    <xf numFmtId="0" fontId="66" fillId="0" borderId="0" xfId="0" applyFont="1" applyBorder="1" applyAlignment="1">
      <alignment horizontal="left"/>
    </xf>
    <xf numFmtId="0" fontId="38" fillId="0" borderId="0" xfId="0" applyFont="1" applyBorder="1" applyAlignment="1">
      <alignment horizontal="center"/>
    </xf>
    <xf numFmtId="1" fontId="8" fillId="4" borderId="29" xfId="0" applyNumberFormat="1" applyFont="1" applyFill="1" applyBorder="1"/>
    <xf numFmtId="0" fontId="74" fillId="4" borderId="0" xfId="0" applyFont="1" applyFill="1" applyBorder="1" applyAlignment="1">
      <alignment horizontal="center"/>
    </xf>
    <xf numFmtId="0" fontId="74" fillId="4" borderId="0" xfId="0" applyFont="1" applyFill="1" applyBorder="1"/>
    <xf numFmtId="1" fontId="11" fillId="0" borderId="29" xfId="0" applyNumberFormat="1" applyFont="1" applyBorder="1"/>
    <xf numFmtId="0" fontId="22" fillId="0" borderId="0" xfId="0" applyFont="1" applyBorder="1" applyAlignment="1">
      <alignment horizontal="left"/>
    </xf>
    <xf numFmtId="1" fontId="9" fillId="4" borderId="29" xfId="0" applyNumberFormat="1" applyFont="1" applyFill="1" applyBorder="1"/>
    <xf numFmtId="0" fontId="66" fillId="4" borderId="0" xfId="0" applyFont="1" applyFill="1" applyBorder="1"/>
    <xf numFmtId="1" fontId="14" fillId="4" borderId="29" xfId="0" applyNumberFormat="1" applyFont="1" applyFill="1" applyBorder="1"/>
    <xf numFmtId="0" fontId="87" fillId="0" borderId="29" xfId="0" applyFont="1" applyBorder="1"/>
    <xf numFmtId="1" fontId="53" fillId="0" borderId="29" xfId="0" applyNumberFormat="1" applyFont="1" applyBorder="1"/>
    <xf numFmtId="1" fontId="13" fillId="4" borderId="29" xfId="0" applyNumberFormat="1" applyFont="1" applyFill="1" applyBorder="1" applyAlignment="1">
      <alignment wrapText="1"/>
    </xf>
    <xf numFmtId="0" fontId="66" fillId="0" borderId="0" xfId="0" applyFont="1" applyBorder="1" applyAlignment="1">
      <alignment wrapText="1"/>
    </xf>
    <xf numFmtId="0" fontId="38" fillId="7" borderId="0" xfId="0" applyFont="1" applyFill="1" applyBorder="1" applyAlignment="1">
      <alignment wrapText="1"/>
    </xf>
    <xf numFmtId="1" fontId="70" fillId="0" borderId="29" xfId="0" applyNumberFormat="1" applyFont="1" applyFill="1" applyBorder="1"/>
    <xf numFmtId="0" fontId="72" fillId="0" borderId="29" xfId="0" applyFont="1" applyFill="1" applyBorder="1" applyAlignment="1"/>
    <xf numFmtId="1" fontId="8" fillId="0" borderId="29" xfId="0" applyNumberFormat="1" applyFont="1" applyBorder="1" applyAlignment="1"/>
    <xf numFmtId="0" fontId="70" fillId="0" borderId="29" xfId="0" applyFont="1" applyFill="1" applyBorder="1"/>
    <xf numFmtId="1" fontId="70" fillId="4" borderId="29" xfId="0" applyNumberFormat="1" applyFont="1" applyFill="1" applyBorder="1"/>
    <xf numFmtId="1" fontId="72" fillId="4" borderId="29" xfId="0" applyNumberFormat="1" applyFont="1" applyFill="1" applyBorder="1" applyAlignment="1"/>
    <xf numFmtId="1" fontId="81" fillId="0" borderId="0" xfId="0" applyNumberFormat="1" applyFont="1" applyBorder="1" applyAlignment="1"/>
    <xf numFmtId="1" fontId="81" fillId="7" borderId="0" xfId="0" applyNumberFormat="1" applyFont="1" applyFill="1" applyBorder="1" applyAlignment="1"/>
    <xf numFmtId="0" fontId="72" fillId="0" borderId="29" xfId="0" applyFont="1" applyBorder="1" applyAlignment="1"/>
    <xf numFmtId="1" fontId="10" fillId="0" borderId="0" xfId="0" applyNumberFormat="1" applyFont="1" applyBorder="1"/>
    <xf numFmtId="0" fontId="19" fillId="0" borderId="0" xfId="0" applyFont="1" applyFill="1" applyBorder="1"/>
    <xf numFmtId="1" fontId="12" fillId="4" borderId="0" xfId="0" applyNumberFormat="1" applyFont="1" applyFill="1" applyBorder="1"/>
    <xf numFmtId="171" fontId="9" fillId="4" borderId="0" xfId="0" applyNumberFormat="1" applyFont="1" applyFill="1" applyBorder="1"/>
    <xf numFmtId="171" fontId="9" fillId="0" borderId="0" xfId="0" applyNumberFormat="1" applyFont="1" applyFill="1" applyBorder="1"/>
    <xf numFmtId="0" fontId="20" fillId="4" borderId="0" xfId="0" applyFont="1" applyFill="1" applyBorder="1"/>
    <xf numFmtId="1" fontId="81" fillId="0" borderId="29" xfId="0" applyNumberFormat="1" applyFont="1" applyBorder="1"/>
    <xf numFmtId="1" fontId="15" fillId="0" borderId="29" xfId="0" applyNumberFormat="1" applyFont="1" applyBorder="1"/>
    <xf numFmtId="0" fontId="72" fillId="4" borderId="0" xfId="0" applyFont="1" applyFill="1" applyBorder="1"/>
    <xf numFmtId="1" fontId="8" fillId="0" borderId="29" xfId="0" applyNumberFormat="1" applyFont="1" applyBorder="1"/>
    <xf numFmtId="1" fontId="11" fillId="0" borderId="29" xfId="0" applyNumberFormat="1" applyFont="1" applyFill="1" applyBorder="1" applyAlignment="1">
      <alignment wrapText="1"/>
    </xf>
    <xf numFmtId="1" fontId="11" fillId="0" borderId="29" xfId="0" applyNumberFormat="1" applyFont="1" applyBorder="1" applyAlignment="1">
      <alignment horizontal="left" wrapText="1"/>
    </xf>
    <xf numFmtId="1" fontId="8" fillId="0" borderId="29" xfId="0" applyNumberFormat="1" applyFont="1" applyFill="1" applyBorder="1" applyAlignment="1">
      <alignment horizontal="right"/>
    </xf>
    <xf numFmtId="1" fontId="11" fillId="0" borderId="29" xfId="0" applyNumberFormat="1" applyFont="1" applyBorder="1" applyAlignment="1">
      <alignment horizontal="left" indent="3"/>
    </xf>
    <xf numFmtId="1" fontId="12" fillId="0" borderId="0" xfId="0" applyNumberFormat="1" applyFont="1" applyBorder="1"/>
    <xf numFmtId="1" fontId="15" fillId="0" borderId="29" xfId="0" applyNumberFormat="1" applyFont="1" applyBorder="1" applyAlignment="1">
      <alignment horizontal="right"/>
    </xf>
    <xf numFmtId="0" fontId="66" fillId="3" borderId="0" xfId="0" applyFont="1" applyFill="1" applyBorder="1"/>
    <xf numFmtId="0" fontId="48" fillId="7" borderId="0" xfId="0" applyFont="1" applyFill="1" applyBorder="1" applyAlignment="1">
      <alignment wrapText="1"/>
    </xf>
    <xf numFmtId="0" fontId="52" fillId="7" borderId="33" xfId="0" applyFont="1" applyFill="1" applyBorder="1"/>
    <xf numFmtId="1" fontId="67" fillId="4" borderId="29" xfId="0" applyNumberFormat="1" applyFont="1" applyFill="1" applyBorder="1"/>
    <xf numFmtId="173" fontId="41" fillId="0" borderId="9" xfId="0" applyNumberFormat="1" applyFont="1" applyFill="1" applyBorder="1"/>
    <xf numFmtId="170" fontId="41" fillId="6" borderId="9" xfId="0" applyNumberFormat="1" applyFont="1" applyFill="1" applyBorder="1" applyProtection="1">
      <protection locked="0"/>
    </xf>
    <xf numFmtId="1" fontId="65" fillId="0" borderId="0" xfId="0" applyNumberFormat="1" applyFont="1" applyBorder="1"/>
    <xf numFmtId="1" fontId="9" fillId="0" borderId="0" xfId="0" applyNumberFormat="1" applyFont="1" applyBorder="1"/>
    <xf numFmtId="0" fontId="27" fillId="0" borderId="0" xfId="0" applyFont="1" applyBorder="1" applyAlignment="1">
      <alignment wrapText="1"/>
    </xf>
    <xf numFmtId="0" fontId="25" fillId="0" borderId="0" xfId="0" applyFont="1" applyBorder="1"/>
    <xf numFmtId="0" fontId="22" fillId="0" borderId="29" xfId="0" applyFont="1" applyBorder="1" applyAlignment="1">
      <alignment horizontal="center"/>
    </xf>
    <xf numFmtId="0" fontId="30" fillId="0" borderId="28" xfId="0" applyFont="1" applyFill="1" applyBorder="1"/>
    <xf numFmtId="0" fontId="30" fillId="0" borderId="35" xfId="0" applyFont="1" applyFill="1" applyBorder="1"/>
    <xf numFmtId="0" fontId="74" fillId="0" borderId="35" xfId="0" applyFont="1" applyFill="1" applyBorder="1"/>
    <xf numFmtId="1" fontId="4" fillId="0" borderId="29" xfId="0" applyNumberFormat="1" applyFont="1" applyBorder="1"/>
    <xf numFmtId="1" fontId="4" fillId="4" borderId="22" xfId="0" applyNumberFormat="1" applyFont="1" applyFill="1" applyBorder="1"/>
    <xf numFmtId="1" fontId="0" fillId="4" borderId="23" xfId="0" applyNumberFormat="1" applyFill="1" applyBorder="1"/>
    <xf numFmtId="1" fontId="0" fillId="4" borderId="16" xfId="0" applyNumberFormat="1" applyFill="1" applyBorder="1"/>
    <xf numFmtId="174" fontId="7" fillId="5" borderId="9" xfId="2" applyNumberFormat="1" applyFont="1" applyFill="1" applyBorder="1" applyProtection="1">
      <protection locked="0"/>
    </xf>
    <xf numFmtId="174" fontId="7" fillId="5" borderId="9" xfId="2" applyNumberFormat="1" applyFont="1" applyFill="1" applyBorder="1"/>
    <xf numFmtId="1" fontId="7" fillId="5" borderId="9" xfId="0" applyNumberFormat="1" applyFont="1" applyFill="1" applyBorder="1" applyProtection="1">
      <protection locked="0"/>
    </xf>
    <xf numFmtId="1" fontId="7" fillId="0" borderId="9" xfId="0" applyNumberFormat="1" applyFont="1" applyFill="1" applyBorder="1" applyProtection="1">
      <protection locked="0"/>
    </xf>
    <xf numFmtId="1" fontId="12" fillId="3" borderId="18" xfId="0" applyNumberFormat="1" applyFont="1" applyFill="1" applyBorder="1"/>
    <xf numFmtId="1" fontId="12" fillId="3" borderId="21" xfId="0" applyNumberFormat="1" applyFont="1" applyFill="1" applyBorder="1"/>
    <xf numFmtId="1" fontId="12" fillId="3" borderId="19" xfId="0" applyNumberFormat="1" applyFont="1" applyFill="1" applyBorder="1"/>
    <xf numFmtId="1" fontId="52" fillId="3" borderId="30" xfId="0" applyNumberFormat="1" applyFont="1" applyFill="1" applyBorder="1"/>
    <xf numFmtId="1" fontId="0" fillId="3" borderId="33" xfId="0" applyNumberFormat="1" applyFill="1" applyBorder="1"/>
    <xf numFmtId="1" fontId="13" fillId="3" borderId="33" xfId="0" applyNumberFormat="1" applyFont="1" applyFill="1" applyBorder="1"/>
    <xf numFmtId="1" fontId="0" fillId="3" borderId="31" xfId="0" applyNumberFormat="1" applyFill="1" applyBorder="1"/>
    <xf numFmtId="1" fontId="0" fillId="3" borderId="29" xfId="0" applyNumberFormat="1" applyFill="1" applyBorder="1"/>
    <xf numFmtId="1" fontId="13" fillId="3" borderId="0" xfId="0" applyNumberFormat="1" applyFont="1" applyFill="1" applyBorder="1"/>
    <xf numFmtId="1" fontId="0" fillId="3" borderId="32" xfId="0" applyNumberFormat="1" applyFill="1" applyBorder="1"/>
    <xf numFmtId="1" fontId="0" fillId="3" borderId="21" xfId="0" applyNumberFormat="1" applyFill="1" applyBorder="1"/>
    <xf numFmtId="1" fontId="0" fillId="3" borderId="28" xfId="0" applyNumberFormat="1" applyFill="1" applyBorder="1"/>
    <xf numFmtId="1" fontId="0" fillId="3" borderId="35" xfId="0" applyNumberFormat="1" applyFill="1" applyBorder="1"/>
    <xf numFmtId="1" fontId="0" fillId="3" borderId="13" xfId="0" applyNumberFormat="1" applyFill="1" applyBorder="1"/>
    <xf numFmtId="1" fontId="0" fillId="0" borderId="6" xfId="0" applyNumberFormat="1" applyBorder="1"/>
    <xf numFmtId="1" fontId="67" fillId="3" borderId="33" xfId="0" applyNumberFormat="1" applyFont="1" applyFill="1" applyBorder="1"/>
    <xf numFmtId="1" fontId="12" fillId="3" borderId="29" xfId="0" applyNumberFormat="1" applyFont="1" applyFill="1" applyBorder="1"/>
    <xf numFmtId="1" fontId="12" fillId="3" borderId="0" xfId="0" applyNumberFormat="1" applyFont="1" applyFill="1" applyBorder="1"/>
    <xf numFmtId="1" fontId="12" fillId="3" borderId="32" xfId="0" applyNumberFormat="1" applyFont="1" applyFill="1" applyBorder="1"/>
    <xf numFmtId="1" fontId="4" fillId="3" borderId="29" xfId="0" applyNumberFormat="1" applyFont="1" applyFill="1" applyBorder="1"/>
    <xf numFmtId="1" fontId="4" fillId="3" borderId="0" xfId="0" applyNumberFormat="1" applyFont="1" applyFill="1" applyBorder="1"/>
    <xf numFmtId="1" fontId="12" fillId="3" borderId="28" xfId="0" applyNumberFormat="1" applyFont="1" applyFill="1" applyBorder="1"/>
    <xf numFmtId="1" fontId="12" fillId="3" borderId="35" xfId="0" applyNumberFormat="1" applyFont="1" applyFill="1" applyBorder="1"/>
    <xf numFmtId="1" fontId="12" fillId="3" borderId="13" xfId="0" applyNumberFormat="1" applyFont="1" applyFill="1" applyBorder="1"/>
    <xf numFmtId="1" fontId="12" fillId="0" borderId="0" xfId="0" applyNumberFormat="1" applyFont="1" applyFill="1"/>
    <xf numFmtId="1" fontId="52" fillId="0" borderId="30" xfId="0" applyNumberFormat="1" applyFont="1" applyBorder="1"/>
    <xf numFmtId="1" fontId="0" fillId="0" borderId="33" xfId="0" applyNumberFormat="1" applyBorder="1"/>
    <xf numFmtId="1" fontId="0" fillId="0" borderId="31" xfId="0" applyNumberFormat="1" applyBorder="1"/>
    <xf numFmtId="1" fontId="78" fillId="0" borderId="29" xfId="0" applyNumberFormat="1" applyFont="1" applyFill="1" applyBorder="1"/>
    <xf numFmtId="1" fontId="0" fillId="0" borderId="0" xfId="0" applyNumberFormat="1" applyFill="1" applyBorder="1"/>
    <xf numFmtId="1" fontId="0" fillId="0" borderId="0" xfId="0" applyNumberFormat="1" applyBorder="1"/>
    <xf numFmtId="1" fontId="0" fillId="0" borderId="32" xfId="0" applyNumberFormat="1" applyBorder="1"/>
    <xf numFmtId="1" fontId="0" fillId="4" borderId="29" xfId="0" applyNumberFormat="1" applyFill="1" applyBorder="1"/>
    <xf numFmtId="1" fontId="0" fillId="4" borderId="32" xfId="0" applyNumberFormat="1" applyFill="1" applyBorder="1"/>
    <xf numFmtId="1" fontId="0" fillId="0" borderId="0" xfId="0" applyNumberFormat="1" applyBorder="1" applyAlignment="1">
      <alignment horizontal="left" wrapText="1"/>
    </xf>
    <xf numFmtId="1" fontId="5" fillId="0" borderId="0" xfId="0" applyNumberFormat="1" applyFont="1" applyBorder="1" applyAlignment="1">
      <alignment wrapText="1"/>
    </xf>
    <xf numFmtId="1" fontId="5" fillId="0" borderId="0" xfId="0" applyNumberFormat="1" applyFont="1" applyFill="1" applyBorder="1" applyAlignment="1">
      <alignment wrapText="1"/>
    </xf>
    <xf numFmtId="1" fontId="0" fillId="0" borderId="29" xfId="0" applyNumberFormat="1" applyBorder="1"/>
    <xf numFmtId="0" fontId="7" fillId="5" borderId="9" xfId="0" applyFont="1" applyFill="1" applyBorder="1"/>
    <xf numFmtId="174" fontId="7" fillId="0" borderId="9" xfId="2" applyNumberFormat="1" applyFont="1" applyFill="1" applyBorder="1" applyProtection="1">
      <protection locked="0"/>
    </xf>
    <xf numFmtId="1" fontId="4" fillId="0" borderId="9" xfId="0" applyNumberFormat="1" applyFont="1" applyFill="1" applyBorder="1" applyProtection="1">
      <protection locked="0"/>
    </xf>
    <xf numFmtId="1" fontId="95" fillId="0" borderId="29" xfId="0" applyNumberFormat="1" applyFont="1" applyBorder="1"/>
    <xf numFmtId="1" fontId="5" fillId="0" borderId="0" xfId="0" applyNumberFormat="1" applyFont="1" applyBorder="1"/>
    <xf numFmtId="1" fontId="0" fillId="0" borderId="9" xfId="0" applyNumberFormat="1" applyFill="1" applyBorder="1"/>
    <xf numFmtId="1" fontId="0" fillId="0" borderId="28" xfId="0" applyNumberFormat="1" applyBorder="1"/>
    <xf numFmtId="1" fontId="0" fillId="0" borderId="35" xfId="0" applyNumberFormat="1" applyBorder="1"/>
    <xf numFmtId="1" fontId="0" fillId="0" borderId="13" xfId="0" applyNumberFormat="1" applyBorder="1"/>
    <xf numFmtId="10" fontId="7" fillId="0" borderId="9" xfId="1" applyNumberFormat="1" applyFont="1" applyFill="1" applyBorder="1" applyProtection="1">
      <protection locked="0"/>
    </xf>
    <xf numFmtId="0" fontId="0" fillId="0" borderId="0" xfId="0" applyAlignment="1">
      <alignment wrapText="1"/>
    </xf>
    <xf numFmtId="0" fontId="81" fillId="0" borderId="0" xfId="0" applyFont="1" applyFill="1"/>
    <xf numFmtId="0" fontId="56" fillId="0" borderId="30" xfId="0" applyFont="1" applyBorder="1" applyAlignment="1">
      <alignment horizontal="left" wrapText="1" indent="3"/>
    </xf>
    <xf numFmtId="0" fontId="96" fillId="0" borderId="29" xfId="0" applyFont="1" applyBorder="1"/>
    <xf numFmtId="0" fontId="0" fillId="5" borderId="9" xfId="0" applyFill="1" applyBorder="1"/>
    <xf numFmtId="0" fontId="56" fillId="0" borderId="0" xfId="0" applyFont="1" applyAlignment="1">
      <alignment horizontal="left" wrapText="1" indent="3"/>
    </xf>
    <xf numFmtId="0" fontId="0" fillId="0" borderId="30" xfId="0" applyBorder="1" applyAlignment="1">
      <alignment wrapText="1"/>
    </xf>
    <xf numFmtId="0" fontId="0" fillId="0" borderId="28" xfId="0" applyBorder="1"/>
    <xf numFmtId="0" fontId="96" fillId="0" borderId="29" xfId="0" applyFont="1" applyBorder="1" applyAlignment="1">
      <alignment wrapText="1"/>
    </xf>
    <xf numFmtId="0" fontId="56" fillId="0" borderId="28" xfId="0" applyFont="1" applyBorder="1" applyAlignment="1">
      <alignment horizontal="left" wrapText="1" indent="3"/>
    </xf>
    <xf numFmtId="0" fontId="4" fillId="4" borderId="0" xfId="0" applyFont="1" applyFill="1"/>
    <xf numFmtId="0" fontId="7" fillId="4" borderId="0" xfId="0" applyFont="1" applyFill="1"/>
    <xf numFmtId="0" fontId="3" fillId="0" borderId="0" xfId="0" applyFont="1"/>
    <xf numFmtId="0" fontId="55" fillId="0" borderId="0" xfId="0" applyFont="1" applyAlignment="1">
      <alignment wrapText="1"/>
    </xf>
    <xf numFmtId="0" fontId="23" fillId="10" borderId="0" xfId="0" applyFont="1" applyFill="1" applyBorder="1"/>
    <xf numFmtId="0" fontId="21" fillId="0" borderId="29" xfId="0" applyFont="1" applyBorder="1"/>
    <xf numFmtId="0" fontId="21" fillId="0" borderId="0" xfId="0" applyFont="1" applyBorder="1"/>
  </cellXfs>
  <cellStyles count="3">
    <cellStyle name="Comma" xfId="2" builtinId="3"/>
    <cellStyle name="Normal" xfId="0" builtinId="0"/>
    <cellStyle name="Percent" xfId="1" builtinId="5"/>
  </cellStyles>
  <dxfs count="0"/>
  <tableStyles count="0" defaultTableStyle="TableStyleMedium9"/>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externalLink" Target="externalLinks/externalLink1.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 Id="rId10"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9" Type="http://schemas.openxmlformats.org/officeDocument/2006/relationships/image" Target="../media/image9.png"/><Relationship Id="rId20" Type="http://schemas.openxmlformats.org/officeDocument/2006/relationships/image" Target="../media/image20.png"/><Relationship Id="rId21" Type="http://schemas.openxmlformats.org/officeDocument/2006/relationships/image" Target="../media/image21.wmf"/><Relationship Id="rId10" Type="http://schemas.openxmlformats.org/officeDocument/2006/relationships/image" Target="../media/image10.png"/><Relationship Id="rId11" Type="http://schemas.openxmlformats.org/officeDocument/2006/relationships/image" Target="../media/image11.png"/><Relationship Id="rId12" Type="http://schemas.openxmlformats.org/officeDocument/2006/relationships/image" Target="../media/image12.png"/><Relationship Id="rId13" Type="http://schemas.openxmlformats.org/officeDocument/2006/relationships/image" Target="../media/image13.png"/><Relationship Id="rId14" Type="http://schemas.openxmlformats.org/officeDocument/2006/relationships/image" Target="../media/image14.png"/><Relationship Id="rId15" Type="http://schemas.openxmlformats.org/officeDocument/2006/relationships/image" Target="../media/image15.png"/><Relationship Id="rId16" Type="http://schemas.openxmlformats.org/officeDocument/2006/relationships/image" Target="../media/image16.png"/><Relationship Id="rId17" Type="http://schemas.openxmlformats.org/officeDocument/2006/relationships/image" Target="../media/image17.png"/><Relationship Id="rId18" Type="http://schemas.openxmlformats.org/officeDocument/2006/relationships/image" Target="../media/image18.png"/><Relationship Id="rId19" Type="http://schemas.openxmlformats.org/officeDocument/2006/relationships/image" Target="../media/image19.png"/><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png"/><Relationship Id="rId6" Type="http://schemas.openxmlformats.org/officeDocument/2006/relationships/image" Target="../media/image6.png"/><Relationship Id="rId7" Type="http://schemas.openxmlformats.org/officeDocument/2006/relationships/image" Target="../media/image7.png"/><Relationship Id="rId8" Type="http://schemas.openxmlformats.org/officeDocument/2006/relationships/image" Target="../media/image8.png"/></Relationships>
</file>

<file path=xl/drawings/_rels/drawing2.xml.rels><?xml version="1.0" encoding="UTF-8" standalone="yes"?>
<Relationships xmlns="http://schemas.openxmlformats.org/package/2006/relationships"><Relationship Id="rId1" Type="http://schemas.openxmlformats.org/officeDocument/2006/relationships/image" Target="../media/image26.png"/><Relationship Id="rId2" Type="http://schemas.openxmlformats.org/officeDocument/2006/relationships/image" Target="../media/image27.png"/><Relationship Id="rId3" Type="http://schemas.openxmlformats.org/officeDocument/2006/relationships/image" Target="../media/image28.png"/></Relationships>
</file>

<file path=xl/drawings/_rels/drawing3.xml.rels><?xml version="1.0" encoding="UTF-8" standalone="yes"?>
<Relationships xmlns="http://schemas.openxmlformats.org/package/2006/relationships"><Relationship Id="rId3" Type="http://schemas.openxmlformats.org/officeDocument/2006/relationships/image" Target="../media/image31.png"/><Relationship Id="rId4" Type="http://schemas.openxmlformats.org/officeDocument/2006/relationships/image" Target="../media/image32.png"/><Relationship Id="rId5" Type="http://schemas.openxmlformats.org/officeDocument/2006/relationships/image" Target="../media/image33.png"/><Relationship Id="rId1" Type="http://schemas.openxmlformats.org/officeDocument/2006/relationships/image" Target="../media/image29.png"/><Relationship Id="rId2" Type="http://schemas.openxmlformats.org/officeDocument/2006/relationships/image" Target="../media/image30.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png"/><Relationship Id="rId6" Type="http://schemas.openxmlformats.org/officeDocument/2006/relationships/image" Target="../media/image6.png"/><Relationship Id="rId1" Type="http://schemas.openxmlformats.org/officeDocument/2006/relationships/image" Target="../media/image1.png"/><Relationship Id="rId2"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24.pict"/><Relationship Id="rId4" Type="http://schemas.openxmlformats.org/officeDocument/2006/relationships/image" Target="../media/image25.pict"/><Relationship Id="rId1" Type="http://schemas.openxmlformats.org/officeDocument/2006/relationships/image" Target="../media/image22.pict"/><Relationship Id="rId2" Type="http://schemas.openxmlformats.org/officeDocument/2006/relationships/image" Target="../media/image23.pict"/></Relationships>
</file>

<file path=xl/drawings/_rels/vmlDrawing3.vml.rels><?xml version="1.0" encoding="UTF-8" standalone="yes"?>
<Relationships xmlns="http://schemas.openxmlformats.org/package/2006/relationships"><Relationship Id="rId3" Type="http://schemas.openxmlformats.org/officeDocument/2006/relationships/image" Target="../media/image36.pict"/><Relationship Id="rId4" Type="http://schemas.openxmlformats.org/officeDocument/2006/relationships/image" Target="../media/image37.pict"/><Relationship Id="rId5" Type="http://schemas.openxmlformats.org/officeDocument/2006/relationships/image" Target="../media/image38.pict"/><Relationship Id="rId6" Type="http://schemas.openxmlformats.org/officeDocument/2006/relationships/image" Target="../media/image39.pict"/><Relationship Id="rId7" Type="http://schemas.openxmlformats.org/officeDocument/2006/relationships/image" Target="../media/image40.pict"/><Relationship Id="rId8" Type="http://schemas.openxmlformats.org/officeDocument/2006/relationships/image" Target="../media/image41.pict"/><Relationship Id="rId9" Type="http://schemas.openxmlformats.org/officeDocument/2006/relationships/image" Target="../media/image42.pict"/><Relationship Id="rId10" Type="http://schemas.openxmlformats.org/officeDocument/2006/relationships/image" Target="../media/image43.pict"/><Relationship Id="rId11" Type="http://schemas.openxmlformats.org/officeDocument/2006/relationships/image" Target="../media/image44.pict"/><Relationship Id="rId1" Type="http://schemas.openxmlformats.org/officeDocument/2006/relationships/image" Target="../media/image34.pict"/><Relationship Id="rId2" Type="http://schemas.openxmlformats.org/officeDocument/2006/relationships/image" Target="../media/image35.pict"/></Relationships>
</file>

<file path=xl/drawings/_rels/vmlDrawing4.vml.rels><?xml version="1.0" encoding="UTF-8" standalone="yes"?>
<Relationships xmlns="http://schemas.openxmlformats.org/package/2006/relationships"><Relationship Id="rId1" Type="http://schemas.openxmlformats.org/officeDocument/2006/relationships/image" Target="../media/image45.pict"/><Relationship Id="rId2" Type="http://schemas.openxmlformats.org/officeDocument/2006/relationships/image" Target="../media/image38.pict"/><Relationship Id="rId3" Type="http://schemas.openxmlformats.org/officeDocument/2006/relationships/image" Target="../media/image46.pict"/></Relationships>
</file>

<file path=xl/drawings/drawing1.xml><?xml version="1.0" encoding="utf-8"?>
<xdr:wsDr xmlns:xdr="http://schemas.openxmlformats.org/drawingml/2006/spreadsheetDrawing" xmlns:a="http://schemas.openxmlformats.org/drawingml/2006/main">
  <xdr:twoCellAnchor editAs="oneCell">
    <xdr:from>
      <xdr:col>0</xdr:col>
      <xdr:colOff>3263900</xdr:colOff>
      <xdr:row>243</xdr:row>
      <xdr:rowOff>152400</xdr:rowOff>
    </xdr:from>
    <xdr:to>
      <xdr:col>0</xdr:col>
      <xdr:colOff>3263900</xdr:colOff>
      <xdr:row>245</xdr:row>
      <xdr:rowOff>63500</xdr:rowOff>
    </xdr:to>
    <xdr:pic>
      <xdr:nvPicPr>
        <xdr:cNvPr id="2" name="Picture 1" descr="Macintosh HD:Users:Sue:Library:Caches:TemporaryItems:msoclip:0:clip_image002.png"/>
        <xdr:cNvPicPr>
          <a:picLocks noChangeAspect="1" noChangeArrowheads="1"/>
        </xdr:cNvPicPr>
      </xdr:nvPicPr>
      <xdr:blipFill>
        <a:blip xmlns:r="http://schemas.openxmlformats.org/officeDocument/2006/relationships" r:embed="rId1"/>
        <a:srcRect/>
        <a:stretch>
          <a:fillRect/>
        </a:stretch>
      </xdr:blipFill>
      <xdr:spPr bwMode="auto">
        <a:xfrm>
          <a:off x="3263900" y="41021000"/>
          <a:ext cx="1397000" cy="241300"/>
        </a:xfrm>
        <a:prstGeom prst="rect">
          <a:avLst/>
        </a:prstGeom>
        <a:noFill/>
      </xdr:spPr>
    </xdr:pic>
    <xdr:clientData/>
  </xdr:twoCellAnchor>
  <xdr:twoCellAnchor editAs="oneCell">
    <xdr:from>
      <xdr:col>0</xdr:col>
      <xdr:colOff>2387600</xdr:colOff>
      <xdr:row>245</xdr:row>
      <xdr:rowOff>12700</xdr:rowOff>
    </xdr:from>
    <xdr:to>
      <xdr:col>0</xdr:col>
      <xdr:colOff>2387600</xdr:colOff>
      <xdr:row>246</xdr:row>
      <xdr:rowOff>88900</xdr:rowOff>
    </xdr:to>
    <xdr:pic>
      <xdr:nvPicPr>
        <xdr:cNvPr id="3" name="Picture 2" descr="Macintosh HD:Users:Sue:Library:Caches:TemporaryItems:msoclip:0:clip_image004.png"/>
        <xdr:cNvPicPr>
          <a:picLocks noChangeAspect="1" noChangeArrowheads="1"/>
        </xdr:cNvPicPr>
      </xdr:nvPicPr>
      <xdr:blipFill>
        <a:blip xmlns:r="http://schemas.openxmlformats.org/officeDocument/2006/relationships" r:embed="rId2"/>
        <a:srcRect/>
        <a:stretch>
          <a:fillRect/>
        </a:stretch>
      </xdr:blipFill>
      <xdr:spPr bwMode="auto">
        <a:xfrm>
          <a:off x="2387600" y="41211500"/>
          <a:ext cx="2362200" cy="241300"/>
        </a:xfrm>
        <a:prstGeom prst="rect">
          <a:avLst/>
        </a:prstGeom>
        <a:noFill/>
      </xdr:spPr>
    </xdr:pic>
    <xdr:clientData/>
  </xdr:twoCellAnchor>
  <xdr:twoCellAnchor editAs="oneCell">
    <xdr:from>
      <xdr:col>0</xdr:col>
      <xdr:colOff>2032000</xdr:colOff>
      <xdr:row>293</xdr:row>
      <xdr:rowOff>101600</xdr:rowOff>
    </xdr:from>
    <xdr:to>
      <xdr:col>0</xdr:col>
      <xdr:colOff>2032000</xdr:colOff>
      <xdr:row>296</xdr:row>
      <xdr:rowOff>0</xdr:rowOff>
    </xdr:to>
    <xdr:pic>
      <xdr:nvPicPr>
        <xdr:cNvPr id="4" name="Picture 3" descr="Macintosh HD:Users:Sue:Library:Caches:TemporaryItems:msoclip:0:clip_image006.png"/>
        <xdr:cNvPicPr>
          <a:picLocks noChangeAspect="1" noChangeArrowheads="1"/>
        </xdr:cNvPicPr>
      </xdr:nvPicPr>
      <xdr:blipFill>
        <a:blip xmlns:r="http://schemas.openxmlformats.org/officeDocument/2006/relationships" r:embed="rId3"/>
        <a:srcRect/>
        <a:stretch>
          <a:fillRect/>
        </a:stretch>
      </xdr:blipFill>
      <xdr:spPr bwMode="auto">
        <a:xfrm>
          <a:off x="2032000" y="48171100"/>
          <a:ext cx="2730500" cy="393700"/>
        </a:xfrm>
        <a:prstGeom prst="rect">
          <a:avLst/>
        </a:prstGeom>
        <a:noFill/>
      </xdr:spPr>
    </xdr:pic>
    <xdr:clientData/>
  </xdr:twoCellAnchor>
  <xdr:twoCellAnchor editAs="oneCell">
    <xdr:from>
      <xdr:col>0</xdr:col>
      <xdr:colOff>2209800</xdr:colOff>
      <xdr:row>311</xdr:row>
      <xdr:rowOff>50800</xdr:rowOff>
    </xdr:from>
    <xdr:to>
      <xdr:col>0</xdr:col>
      <xdr:colOff>2209800</xdr:colOff>
      <xdr:row>312</xdr:row>
      <xdr:rowOff>127000</xdr:rowOff>
    </xdr:to>
    <xdr:pic>
      <xdr:nvPicPr>
        <xdr:cNvPr id="5" name="Picture 4" descr="Macintosh HD:Users:Sue:Library:Caches:TemporaryItems:msoclip:0:clip_image008.png"/>
        <xdr:cNvPicPr>
          <a:picLocks noChangeAspect="1" noChangeArrowheads="1"/>
        </xdr:cNvPicPr>
      </xdr:nvPicPr>
      <xdr:blipFill>
        <a:blip xmlns:r="http://schemas.openxmlformats.org/officeDocument/2006/relationships" r:embed="rId4"/>
        <a:srcRect/>
        <a:stretch>
          <a:fillRect/>
        </a:stretch>
      </xdr:blipFill>
      <xdr:spPr bwMode="auto">
        <a:xfrm>
          <a:off x="2209800" y="49276000"/>
          <a:ext cx="2057400" cy="241300"/>
        </a:xfrm>
        <a:prstGeom prst="rect">
          <a:avLst/>
        </a:prstGeom>
        <a:noFill/>
      </xdr:spPr>
    </xdr:pic>
    <xdr:clientData/>
  </xdr:twoCellAnchor>
  <xdr:twoCellAnchor editAs="oneCell">
    <xdr:from>
      <xdr:col>0</xdr:col>
      <xdr:colOff>2209800</xdr:colOff>
      <xdr:row>317</xdr:row>
      <xdr:rowOff>76200</xdr:rowOff>
    </xdr:from>
    <xdr:to>
      <xdr:col>0</xdr:col>
      <xdr:colOff>2209800</xdr:colOff>
      <xdr:row>318</xdr:row>
      <xdr:rowOff>152400</xdr:rowOff>
    </xdr:to>
    <xdr:pic>
      <xdr:nvPicPr>
        <xdr:cNvPr id="6" name="Picture 5" descr="Macintosh HD:Users:Sue:Library:Caches:TemporaryItems:msoclip:0:clip_image010.png"/>
        <xdr:cNvPicPr>
          <a:picLocks noChangeAspect="1" noChangeArrowheads="1"/>
        </xdr:cNvPicPr>
      </xdr:nvPicPr>
      <xdr:blipFill>
        <a:blip xmlns:r="http://schemas.openxmlformats.org/officeDocument/2006/relationships" r:embed="rId5"/>
        <a:srcRect/>
        <a:stretch>
          <a:fillRect/>
        </a:stretch>
      </xdr:blipFill>
      <xdr:spPr bwMode="auto">
        <a:xfrm>
          <a:off x="2209800" y="50292000"/>
          <a:ext cx="2133600" cy="241300"/>
        </a:xfrm>
        <a:prstGeom prst="rect">
          <a:avLst/>
        </a:prstGeom>
        <a:noFill/>
      </xdr:spPr>
    </xdr:pic>
    <xdr:clientData/>
  </xdr:twoCellAnchor>
  <xdr:twoCellAnchor editAs="oneCell">
    <xdr:from>
      <xdr:col>0</xdr:col>
      <xdr:colOff>1981200</xdr:colOff>
      <xdr:row>477</xdr:row>
      <xdr:rowOff>0</xdr:rowOff>
    </xdr:from>
    <xdr:to>
      <xdr:col>0</xdr:col>
      <xdr:colOff>1981200</xdr:colOff>
      <xdr:row>479</xdr:row>
      <xdr:rowOff>2540</xdr:rowOff>
    </xdr:to>
    <xdr:pic>
      <xdr:nvPicPr>
        <xdr:cNvPr id="7" name="Picture 7" descr="Macintosh HD:Users:Sue:Library:Caches:TemporaryItems:msoclip:0:clip_image004.png"/>
        <xdr:cNvPicPr>
          <a:picLocks noChangeAspect="1" noChangeArrowheads="1"/>
        </xdr:cNvPicPr>
      </xdr:nvPicPr>
      <xdr:blipFill>
        <a:blip xmlns:r="http://schemas.openxmlformats.org/officeDocument/2006/relationships" r:embed="rId6"/>
        <a:srcRect/>
        <a:stretch>
          <a:fillRect/>
        </a:stretch>
      </xdr:blipFill>
      <xdr:spPr bwMode="auto">
        <a:xfrm>
          <a:off x="1981200" y="83502500"/>
          <a:ext cx="1981200" cy="396240"/>
        </a:xfrm>
        <a:prstGeom prst="rect">
          <a:avLst/>
        </a:prstGeom>
        <a:noFill/>
      </xdr:spPr>
    </xdr:pic>
    <xdr:clientData/>
  </xdr:twoCellAnchor>
  <xdr:twoCellAnchor editAs="oneCell">
    <xdr:from>
      <xdr:col>0</xdr:col>
      <xdr:colOff>1981200</xdr:colOff>
      <xdr:row>315</xdr:row>
      <xdr:rowOff>104140</xdr:rowOff>
    </xdr:from>
    <xdr:to>
      <xdr:col>0</xdr:col>
      <xdr:colOff>1981200</xdr:colOff>
      <xdr:row>318</xdr:row>
      <xdr:rowOff>10160</xdr:rowOff>
    </xdr:to>
    <xdr:pic>
      <xdr:nvPicPr>
        <xdr:cNvPr id="8" name="Picture 7" descr="Macintosh HD:Users:Sue:Library:Caches:TemporaryItems:msoclip:0:clip_image004.png"/>
        <xdr:cNvPicPr>
          <a:picLocks noChangeAspect="1" noChangeArrowheads="1"/>
        </xdr:cNvPicPr>
      </xdr:nvPicPr>
      <xdr:blipFill>
        <a:blip xmlns:r="http://schemas.openxmlformats.org/officeDocument/2006/relationships" r:embed="rId6"/>
        <a:srcRect/>
        <a:stretch>
          <a:fillRect/>
        </a:stretch>
      </xdr:blipFill>
      <xdr:spPr bwMode="auto">
        <a:xfrm>
          <a:off x="1981200" y="49989740"/>
          <a:ext cx="1981200" cy="401320"/>
        </a:xfrm>
        <a:prstGeom prst="rect">
          <a:avLst/>
        </a:prstGeom>
        <a:noFill/>
      </xdr:spPr>
    </xdr:pic>
    <xdr:clientData/>
  </xdr:twoCellAnchor>
  <xdr:twoCellAnchor editAs="oneCell">
    <xdr:from>
      <xdr:col>0</xdr:col>
      <xdr:colOff>2265680</xdr:colOff>
      <xdr:row>343</xdr:row>
      <xdr:rowOff>20320</xdr:rowOff>
    </xdr:from>
    <xdr:to>
      <xdr:col>0</xdr:col>
      <xdr:colOff>2265680</xdr:colOff>
      <xdr:row>344</xdr:row>
      <xdr:rowOff>134620</xdr:rowOff>
    </xdr:to>
    <xdr:pic>
      <xdr:nvPicPr>
        <xdr:cNvPr id="9" name="Picture 8" descr="Macintosh HD:Users:Sue:Library:Caches:TemporaryItems:msoclip:0:clip_image004.png"/>
        <xdr:cNvPicPr>
          <a:picLocks noChangeAspect="1" noChangeArrowheads="1"/>
        </xdr:cNvPicPr>
      </xdr:nvPicPr>
      <xdr:blipFill>
        <a:blip xmlns:r="http://schemas.openxmlformats.org/officeDocument/2006/relationships" r:embed="rId6"/>
        <a:srcRect/>
        <a:stretch>
          <a:fillRect/>
        </a:stretch>
      </xdr:blipFill>
      <xdr:spPr bwMode="auto">
        <a:xfrm>
          <a:off x="2265680" y="52572920"/>
          <a:ext cx="1981200" cy="393700"/>
        </a:xfrm>
        <a:prstGeom prst="rect">
          <a:avLst/>
        </a:prstGeom>
        <a:noFill/>
      </xdr:spPr>
    </xdr:pic>
    <xdr:clientData/>
  </xdr:twoCellAnchor>
  <xdr:twoCellAnchor editAs="oneCell">
    <xdr:from>
      <xdr:col>0</xdr:col>
      <xdr:colOff>1498600</xdr:colOff>
      <xdr:row>304</xdr:row>
      <xdr:rowOff>63500</xdr:rowOff>
    </xdr:from>
    <xdr:to>
      <xdr:col>0</xdr:col>
      <xdr:colOff>4229100</xdr:colOff>
      <xdr:row>306</xdr:row>
      <xdr:rowOff>119380</xdr:rowOff>
    </xdr:to>
    <xdr:pic>
      <xdr:nvPicPr>
        <xdr:cNvPr id="13" name="Picture 12" descr="Macintosh HD:Users:Sue:Library:Caches:TemporaryItems:msoclip:0:clip_image006.png"/>
        <xdr:cNvPicPr>
          <a:picLocks noChangeAspect="1" noChangeArrowheads="1"/>
        </xdr:cNvPicPr>
      </xdr:nvPicPr>
      <xdr:blipFill>
        <a:blip xmlns:r="http://schemas.openxmlformats.org/officeDocument/2006/relationships" r:embed="rId3"/>
        <a:srcRect/>
        <a:stretch>
          <a:fillRect/>
        </a:stretch>
      </xdr:blipFill>
      <xdr:spPr bwMode="auto">
        <a:xfrm>
          <a:off x="1498600" y="58127900"/>
          <a:ext cx="2730500" cy="386080"/>
        </a:xfrm>
        <a:prstGeom prst="rect">
          <a:avLst/>
        </a:prstGeom>
        <a:noFill/>
      </xdr:spPr>
    </xdr:pic>
    <xdr:clientData/>
  </xdr:twoCellAnchor>
  <xdr:twoCellAnchor editAs="oneCell">
    <xdr:from>
      <xdr:col>0</xdr:col>
      <xdr:colOff>1841500</xdr:colOff>
      <xdr:row>244</xdr:row>
      <xdr:rowOff>25400</xdr:rowOff>
    </xdr:from>
    <xdr:to>
      <xdr:col>0</xdr:col>
      <xdr:colOff>3035300</xdr:colOff>
      <xdr:row>245</xdr:row>
      <xdr:rowOff>63500</xdr:rowOff>
    </xdr:to>
    <xdr:pic>
      <xdr:nvPicPr>
        <xdr:cNvPr id="5127" name="Picture 7"/>
        <xdr:cNvPicPr>
          <a:picLocks noChangeAspect="1" noChangeArrowheads="1"/>
        </xdr:cNvPicPr>
      </xdr:nvPicPr>
      <xdr:blipFill>
        <a:blip xmlns:r="http://schemas.openxmlformats.org/officeDocument/2006/relationships" r:embed="rId7"/>
        <a:srcRect/>
        <a:stretch>
          <a:fillRect/>
        </a:stretch>
      </xdr:blipFill>
      <xdr:spPr bwMode="auto">
        <a:xfrm>
          <a:off x="1841500" y="47510700"/>
          <a:ext cx="1193800" cy="2032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3581400</xdr:colOff>
      <xdr:row>243</xdr:row>
      <xdr:rowOff>152400</xdr:rowOff>
    </xdr:from>
    <xdr:to>
      <xdr:col>0</xdr:col>
      <xdr:colOff>4927600</xdr:colOff>
      <xdr:row>246</xdr:row>
      <xdr:rowOff>76200</xdr:rowOff>
    </xdr:to>
    <xdr:pic>
      <xdr:nvPicPr>
        <xdr:cNvPr id="5128" name="Picture 8"/>
        <xdr:cNvPicPr>
          <a:picLocks noChangeAspect="1" noChangeArrowheads="1"/>
        </xdr:cNvPicPr>
      </xdr:nvPicPr>
      <xdr:blipFill>
        <a:blip xmlns:r="http://schemas.openxmlformats.org/officeDocument/2006/relationships" r:embed="rId8"/>
        <a:srcRect/>
        <a:stretch>
          <a:fillRect/>
        </a:stretch>
      </xdr:blipFill>
      <xdr:spPr bwMode="auto">
        <a:xfrm>
          <a:off x="3581400" y="47472600"/>
          <a:ext cx="1346200" cy="4191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0</xdr:colOff>
      <xdr:row>260</xdr:row>
      <xdr:rowOff>25400</xdr:rowOff>
    </xdr:from>
    <xdr:to>
      <xdr:col>0</xdr:col>
      <xdr:colOff>2133600</xdr:colOff>
      <xdr:row>262</xdr:row>
      <xdr:rowOff>114300</xdr:rowOff>
    </xdr:to>
    <xdr:pic>
      <xdr:nvPicPr>
        <xdr:cNvPr id="5129" name="Picture 9"/>
        <xdr:cNvPicPr>
          <a:picLocks noChangeAspect="1" noChangeArrowheads="1"/>
        </xdr:cNvPicPr>
      </xdr:nvPicPr>
      <xdr:blipFill>
        <a:blip xmlns:r="http://schemas.openxmlformats.org/officeDocument/2006/relationships" r:embed="rId9"/>
        <a:srcRect/>
        <a:stretch>
          <a:fillRect/>
        </a:stretch>
      </xdr:blipFill>
      <xdr:spPr bwMode="auto">
        <a:xfrm>
          <a:off x="0" y="50190400"/>
          <a:ext cx="2133600" cy="4318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330200</xdr:colOff>
      <xdr:row>257</xdr:row>
      <xdr:rowOff>0</xdr:rowOff>
    </xdr:from>
    <xdr:to>
      <xdr:col>0</xdr:col>
      <xdr:colOff>2794000</xdr:colOff>
      <xdr:row>258</xdr:row>
      <xdr:rowOff>139700</xdr:rowOff>
    </xdr:to>
    <xdr:pic>
      <xdr:nvPicPr>
        <xdr:cNvPr id="5130" name="Picture 10"/>
        <xdr:cNvPicPr>
          <a:picLocks noChangeAspect="1" noChangeArrowheads="1"/>
        </xdr:cNvPicPr>
      </xdr:nvPicPr>
      <xdr:blipFill>
        <a:blip xmlns:r="http://schemas.openxmlformats.org/officeDocument/2006/relationships" r:embed="rId10"/>
        <a:srcRect/>
        <a:stretch>
          <a:fillRect/>
        </a:stretch>
      </xdr:blipFill>
      <xdr:spPr bwMode="auto">
        <a:xfrm>
          <a:off x="330200" y="49669700"/>
          <a:ext cx="2463800" cy="3048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1993900</xdr:colOff>
      <xdr:row>295</xdr:row>
      <xdr:rowOff>12700</xdr:rowOff>
    </xdr:from>
    <xdr:to>
      <xdr:col>0</xdr:col>
      <xdr:colOff>3987800</xdr:colOff>
      <xdr:row>297</xdr:row>
      <xdr:rowOff>12700</xdr:rowOff>
    </xdr:to>
    <xdr:pic>
      <xdr:nvPicPr>
        <xdr:cNvPr id="5131" name="Picture 11"/>
        <xdr:cNvPicPr>
          <a:picLocks noChangeAspect="1" noChangeArrowheads="1"/>
        </xdr:cNvPicPr>
      </xdr:nvPicPr>
      <xdr:blipFill>
        <a:blip xmlns:r="http://schemas.openxmlformats.org/officeDocument/2006/relationships" r:embed="rId11"/>
        <a:srcRect/>
        <a:stretch>
          <a:fillRect/>
        </a:stretch>
      </xdr:blipFill>
      <xdr:spPr bwMode="auto">
        <a:xfrm>
          <a:off x="1993900" y="56349900"/>
          <a:ext cx="1993900" cy="4064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1790700</xdr:colOff>
      <xdr:row>297</xdr:row>
      <xdr:rowOff>12700</xdr:rowOff>
    </xdr:from>
    <xdr:to>
      <xdr:col>0</xdr:col>
      <xdr:colOff>3581400</xdr:colOff>
      <xdr:row>299</xdr:row>
      <xdr:rowOff>38100</xdr:rowOff>
    </xdr:to>
    <xdr:pic>
      <xdr:nvPicPr>
        <xdr:cNvPr id="5132" name="Picture 12"/>
        <xdr:cNvPicPr>
          <a:picLocks noChangeAspect="1" noChangeArrowheads="1"/>
        </xdr:cNvPicPr>
      </xdr:nvPicPr>
      <xdr:blipFill>
        <a:blip xmlns:r="http://schemas.openxmlformats.org/officeDocument/2006/relationships" r:embed="rId12"/>
        <a:srcRect/>
        <a:stretch>
          <a:fillRect/>
        </a:stretch>
      </xdr:blipFill>
      <xdr:spPr bwMode="auto">
        <a:xfrm>
          <a:off x="1790700" y="56756300"/>
          <a:ext cx="1790700" cy="4064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2133600</xdr:colOff>
      <xdr:row>309</xdr:row>
      <xdr:rowOff>0</xdr:rowOff>
    </xdr:from>
    <xdr:to>
      <xdr:col>0</xdr:col>
      <xdr:colOff>4267200</xdr:colOff>
      <xdr:row>311</xdr:row>
      <xdr:rowOff>101600</xdr:rowOff>
    </xdr:to>
    <xdr:pic>
      <xdr:nvPicPr>
        <xdr:cNvPr id="5133" name="Picture 13"/>
        <xdr:cNvPicPr>
          <a:picLocks noChangeAspect="1" noChangeArrowheads="1"/>
        </xdr:cNvPicPr>
      </xdr:nvPicPr>
      <xdr:blipFill>
        <a:blip xmlns:r="http://schemas.openxmlformats.org/officeDocument/2006/relationships" r:embed="rId9"/>
        <a:srcRect/>
        <a:stretch>
          <a:fillRect/>
        </a:stretch>
      </xdr:blipFill>
      <xdr:spPr bwMode="auto">
        <a:xfrm>
          <a:off x="2133600" y="58775600"/>
          <a:ext cx="2133600" cy="4318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2857500</xdr:colOff>
      <xdr:row>341</xdr:row>
      <xdr:rowOff>88900</xdr:rowOff>
    </xdr:from>
    <xdr:to>
      <xdr:col>0</xdr:col>
      <xdr:colOff>4051300</xdr:colOff>
      <xdr:row>344</xdr:row>
      <xdr:rowOff>50800</xdr:rowOff>
    </xdr:to>
    <xdr:pic>
      <xdr:nvPicPr>
        <xdr:cNvPr id="5136" name="Picture 16"/>
        <xdr:cNvPicPr>
          <a:picLocks noChangeAspect="1" noChangeArrowheads="1"/>
        </xdr:cNvPicPr>
      </xdr:nvPicPr>
      <xdr:blipFill>
        <a:blip xmlns:r="http://schemas.openxmlformats.org/officeDocument/2006/relationships" r:embed="rId13"/>
        <a:srcRect/>
        <a:stretch>
          <a:fillRect/>
        </a:stretch>
      </xdr:blipFill>
      <xdr:spPr bwMode="auto">
        <a:xfrm>
          <a:off x="2857500" y="64198500"/>
          <a:ext cx="1193800" cy="4953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2006600</xdr:colOff>
      <xdr:row>419</xdr:row>
      <xdr:rowOff>76200</xdr:rowOff>
    </xdr:from>
    <xdr:to>
      <xdr:col>0</xdr:col>
      <xdr:colOff>3810000</xdr:colOff>
      <xdr:row>419</xdr:row>
      <xdr:rowOff>482600</xdr:rowOff>
    </xdr:to>
    <xdr:pic>
      <xdr:nvPicPr>
        <xdr:cNvPr id="5138" name="Picture 18"/>
        <xdr:cNvPicPr>
          <a:picLocks noChangeAspect="1" noChangeArrowheads="1"/>
        </xdr:cNvPicPr>
      </xdr:nvPicPr>
      <xdr:blipFill>
        <a:blip xmlns:r="http://schemas.openxmlformats.org/officeDocument/2006/relationships" r:embed="rId14"/>
        <a:srcRect/>
        <a:stretch>
          <a:fillRect/>
        </a:stretch>
      </xdr:blipFill>
      <xdr:spPr bwMode="auto">
        <a:xfrm>
          <a:off x="2006600" y="77698600"/>
          <a:ext cx="1803400" cy="4064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1130300</xdr:colOff>
      <xdr:row>427</xdr:row>
      <xdr:rowOff>12700</xdr:rowOff>
    </xdr:from>
    <xdr:to>
      <xdr:col>0</xdr:col>
      <xdr:colOff>4953000</xdr:colOff>
      <xdr:row>427</xdr:row>
      <xdr:rowOff>482600</xdr:rowOff>
    </xdr:to>
    <xdr:pic>
      <xdr:nvPicPr>
        <xdr:cNvPr id="10" name="Picture -1022"/>
        <xdr:cNvPicPr>
          <a:picLocks noChangeAspect="1" noChangeArrowheads="1"/>
        </xdr:cNvPicPr>
      </xdr:nvPicPr>
      <xdr:blipFill>
        <a:blip xmlns:r="http://schemas.openxmlformats.org/officeDocument/2006/relationships" r:embed="rId15"/>
        <a:srcRect/>
        <a:stretch>
          <a:fillRect/>
        </a:stretch>
      </xdr:blipFill>
      <xdr:spPr bwMode="auto">
        <a:xfrm>
          <a:off x="1130300" y="79641700"/>
          <a:ext cx="3822700" cy="4699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50800</xdr:colOff>
      <xdr:row>429</xdr:row>
      <xdr:rowOff>0</xdr:rowOff>
    </xdr:from>
    <xdr:to>
      <xdr:col>0</xdr:col>
      <xdr:colOff>825500</xdr:colOff>
      <xdr:row>430</xdr:row>
      <xdr:rowOff>12700</xdr:rowOff>
    </xdr:to>
    <xdr:pic>
      <xdr:nvPicPr>
        <xdr:cNvPr id="14" name="Picture -1021"/>
        <xdr:cNvPicPr>
          <a:picLocks noChangeAspect="1" noChangeArrowheads="1"/>
        </xdr:cNvPicPr>
      </xdr:nvPicPr>
      <xdr:blipFill>
        <a:blip xmlns:r="http://schemas.openxmlformats.org/officeDocument/2006/relationships" r:embed="rId16"/>
        <a:srcRect/>
        <a:stretch>
          <a:fillRect/>
        </a:stretch>
      </xdr:blipFill>
      <xdr:spPr bwMode="auto">
        <a:xfrm>
          <a:off x="50800" y="80238600"/>
          <a:ext cx="774700" cy="1778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1612900</xdr:colOff>
      <xdr:row>433</xdr:row>
      <xdr:rowOff>0</xdr:rowOff>
    </xdr:from>
    <xdr:to>
      <xdr:col>0</xdr:col>
      <xdr:colOff>3225800</xdr:colOff>
      <xdr:row>434</xdr:row>
      <xdr:rowOff>0</xdr:rowOff>
    </xdr:to>
    <xdr:pic>
      <xdr:nvPicPr>
        <xdr:cNvPr id="15" name="Picture -1020"/>
        <xdr:cNvPicPr>
          <a:picLocks noChangeAspect="1" noChangeArrowheads="1"/>
        </xdr:cNvPicPr>
      </xdr:nvPicPr>
      <xdr:blipFill>
        <a:blip xmlns:r="http://schemas.openxmlformats.org/officeDocument/2006/relationships" r:embed="rId17"/>
        <a:srcRect/>
        <a:stretch>
          <a:fillRect/>
        </a:stretch>
      </xdr:blipFill>
      <xdr:spPr bwMode="auto">
        <a:xfrm>
          <a:off x="1612900" y="80899000"/>
          <a:ext cx="1612900" cy="1651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2146300</xdr:colOff>
      <xdr:row>437</xdr:row>
      <xdr:rowOff>127000</xdr:rowOff>
    </xdr:from>
    <xdr:to>
      <xdr:col>0</xdr:col>
      <xdr:colOff>4203700</xdr:colOff>
      <xdr:row>437</xdr:row>
      <xdr:rowOff>330200</xdr:rowOff>
    </xdr:to>
    <xdr:pic>
      <xdr:nvPicPr>
        <xdr:cNvPr id="16" name="Picture -1019"/>
        <xdr:cNvPicPr>
          <a:picLocks noChangeAspect="1" noChangeArrowheads="1"/>
        </xdr:cNvPicPr>
      </xdr:nvPicPr>
      <xdr:blipFill>
        <a:blip xmlns:r="http://schemas.openxmlformats.org/officeDocument/2006/relationships" r:embed="rId18"/>
        <a:srcRect/>
        <a:stretch>
          <a:fillRect/>
        </a:stretch>
      </xdr:blipFill>
      <xdr:spPr bwMode="auto">
        <a:xfrm>
          <a:off x="2146300" y="81699100"/>
          <a:ext cx="2057400" cy="2032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101600</xdr:colOff>
      <xdr:row>436</xdr:row>
      <xdr:rowOff>152400</xdr:rowOff>
    </xdr:from>
    <xdr:to>
      <xdr:col>0</xdr:col>
      <xdr:colOff>1130300</xdr:colOff>
      <xdr:row>438</xdr:row>
      <xdr:rowOff>63500</xdr:rowOff>
    </xdr:to>
    <xdr:pic>
      <xdr:nvPicPr>
        <xdr:cNvPr id="17" name="Picture -1018"/>
        <xdr:cNvPicPr>
          <a:picLocks noChangeAspect="1" noChangeArrowheads="1"/>
        </xdr:cNvPicPr>
      </xdr:nvPicPr>
      <xdr:blipFill>
        <a:blip xmlns:r="http://schemas.openxmlformats.org/officeDocument/2006/relationships" r:embed="rId19"/>
        <a:srcRect/>
        <a:stretch>
          <a:fillRect/>
        </a:stretch>
      </xdr:blipFill>
      <xdr:spPr bwMode="auto">
        <a:xfrm>
          <a:off x="101600" y="82829400"/>
          <a:ext cx="1028700" cy="5842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2451100</xdr:colOff>
      <xdr:row>493</xdr:row>
      <xdr:rowOff>0</xdr:rowOff>
    </xdr:from>
    <xdr:to>
      <xdr:col>0</xdr:col>
      <xdr:colOff>4902200</xdr:colOff>
      <xdr:row>494</xdr:row>
      <xdr:rowOff>38100</xdr:rowOff>
    </xdr:to>
    <xdr:pic>
      <xdr:nvPicPr>
        <xdr:cNvPr id="18" name="Picture -1017"/>
        <xdr:cNvPicPr>
          <a:picLocks noChangeAspect="1" noChangeArrowheads="1"/>
        </xdr:cNvPicPr>
      </xdr:nvPicPr>
      <xdr:blipFill>
        <a:blip xmlns:r="http://schemas.openxmlformats.org/officeDocument/2006/relationships" r:embed="rId20"/>
        <a:srcRect/>
        <a:stretch>
          <a:fillRect/>
        </a:stretch>
      </xdr:blipFill>
      <xdr:spPr bwMode="auto">
        <a:xfrm>
          <a:off x="2451100" y="91846400"/>
          <a:ext cx="2451100" cy="203200"/>
        </a:xfrm>
        <a:prstGeom prst="rect">
          <a:avLst/>
        </a:prstGeom>
        <a:solidFill>
          <a:srgbClr val="FFFFFF"/>
        </a:solidFill>
        <a:ln w="12700">
          <a:solidFill>
            <a:srgbClr val="000000"/>
          </a:solidFill>
          <a:miter lim="800000"/>
          <a:headEnd/>
          <a:tailEnd/>
        </a:ln>
      </xdr:spPr>
    </xdr:pic>
    <xdr:clientData/>
  </xdr:twoCellAnchor>
  <xdr:twoCellAnchor editAs="oneCell">
    <xdr:from>
      <xdr:col>2</xdr:col>
      <xdr:colOff>1143000</xdr:colOff>
      <xdr:row>326</xdr:row>
      <xdr:rowOff>25400</xdr:rowOff>
    </xdr:from>
    <xdr:to>
      <xdr:col>4</xdr:col>
      <xdr:colOff>892175</xdr:colOff>
      <xdr:row>328</xdr:row>
      <xdr:rowOff>88901</xdr:rowOff>
    </xdr:to>
    <xdr:pic>
      <xdr:nvPicPr>
        <xdr:cNvPr id="27" name="Picture 26"/>
        <xdr:cNvPicPr>
          <a:picLocks noChangeAspect="1" noChangeArrowheads="1"/>
        </xdr:cNvPicPr>
      </xdr:nvPicPr>
      <xdr:blipFill>
        <a:blip xmlns:r="http://schemas.openxmlformats.org/officeDocument/2006/relationships" r:embed="rId21">
          <a:extLst>
            <a:ext uri="{28A0092B-C50C-407E-A947-70E740481C1C}">
              <a14:useLocalDpi xmlns="" xmlns:xdr="http://schemas.openxmlformats.org/drawingml/2006/spreadsheetDrawing" xmlns:a="http://schemas.openxmlformats.org/drawingml/2006/main" xmlns:r="http://schemas.openxmlformats.org/officeDocument/2006/relationships" xmlns:a14="http://schemas.microsoft.com/office/drawing/2010/main" xmlns:lc="http://schemas.openxmlformats.org/drawingml/2006/lockedCanvas" val="0"/>
            </a:ext>
          </a:extLst>
        </a:blip>
        <a:srcRect/>
        <a:stretch>
          <a:fillRect/>
        </a:stretch>
      </xdr:blipFill>
      <xdr:spPr bwMode="auto">
        <a:xfrm>
          <a:off x="7429500" y="62814200"/>
          <a:ext cx="2098675" cy="393701"/>
        </a:xfrm>
        <a:prstGeom prst="rect">
          <a:avLst/>
        </a:prstGeom>
        <a:solidFill>
          <a:schemeClr val="bg1"/>
        </a:solidFill>
        <a:ln w="12700">
          <a:solidFill>
            <a:srgbClr val="000000"/>
          </a:solid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97</xdr:row>
      <xdr:rowOff>127000</xdr:rowOff>
    </xdr:from>
    <xdr:to>
      <xdr:col>1</xdr:col>
      <xdr:colOff>2432050</xdr:colOff>
      <xdr:row>98</xdr:row>
      <xdr:rowOff>155575</xdr:rowOff>
    </xdr:to>
    <xdr:pic>
      <xdr:nvPicPr>
        <xdr:cNvPr id="4" name="Picture 3"/>
        <xdr:cNvPicPr>
          <a:picLocks noChangeAspect="1" noChangeArrowheads="1"/>
        </xdr:cNvPicPr>
      </xdr:nvPicPr>
      <xdr:blipFill>
        <a:blip xmlns:r="http://schemas.openxmlformats.org/officeDocument/2006/relationships" r:embed="rId1">
          <a:extLst>
            <a:ext uri="{28A0092B-C50C-407E-A947-70E740481C1C}">
              <a14:useLocalDpi xmlns="" xmlns:xdr="http://schemas.openxmlformats.org/drawingml/2006/spreadsheetDrawing" xmlns:a="http://schemas.openxmlformats.org/drawingml/2006/main" xmlns:r="http://schemas.openxmlformats.org/officeDocument/2006/relationships" xmlns:a14="http://schemas.microsoft.com/office/drawing/2010/main" xmlns:lc="http://schemas.openxmlformats.org/drawingml/2006/lockedCanvas" val="0"/>
            </a:ext>
          </a:extLst>
        </a:blip>
        <a:srcRect/>
        <a:stretch>
          <a:fillRect/>
        </a:stretch>
      </xdr:blipFill>
      <xdr:spPr bwMode="auto">
        <a:xfrm>
          <a:off x="952500" y="17043400"/>
          <a:ext cx="2432050" cy="193675"/>
        </a:xfrm>
        <a:prstGeom prst="rect">
          <a:avLst/>
        </a:prstGeom>
        <a:solidFill>
          <a:srgbClr val="FFFFFF"/>
        </a:solidFill>
        <a:ln w="12700">
          <a:solidFill>
            <a:srgbClr val="000000"/>
          </a:solidFill>
          <a:miter lim="800000"/>
          <a:headEnd/>
          <a:tailEnd/>
        </a:ln>
      </xdr:spPr>
    </xdr:pic>
    <xdr:clientData/>
  </xdr:twoCellAnchor>
  <xdr:twoCellAnchor editAs="oneCell">
    <xdr:from>
      <xdr:col>1</xdr:col>
      <xdr:colOff>2520950</xdr:colOff>
      <xdr:row>96</xdr:row>
      <xdr:rowOff>88900</xdr:rowOff>
    </xdr:from>
    <xdr:to>
      <xdr:col>2</xdr:col>
      <xdr:colOff>180975</xdr:colOff>
      <xdr:row>100</xdr:row>
      <xdr:rowOff>12700</xdr:rowOff>
    </xdr:to>
    <xdr:pic>
      <xdr:nvPicPr>
        <xdr:cNvPr id="5" name="Picture 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xmlns:r="http://schemas.openxmlformats.org/officeDocument/2006/relationships" xmlns:a="http://schemas.openxmlformats.org/drawingml/2006/main" xmlns:xdr="http://schemas.openxmlformats.org/drawingml/2006/spreadsheetDrawing" xmlns="" xmlns:lc="http://schemas.openxmlformats.org/drawingml/2006/lockedCanvas" val="0"/>
            </a:ext>
          </a:extLst>
        </a:blip>
        <a:srcRect/>
        <a:stretch>
          <a:fillRect/>
        </a:stretch>
      </xdr:blipFill>
      <xdr:spPr bwMode="auto">
        <a:xfrm>
          <a:off x="3473450" y="16840200"/>
          <a:ext cx="771525" cy="5842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622300</xdr:colOff>
      <xdr:row>103</xdr:row>
      <xdr:rowOff>0</xdr:rowOff>
    </xdr:from>
    <xdr:to>
      <xdr:col>3</xdr:col>
      <xdr:colOff>44450</xdr:colOff>
      <xdr:row>103</xdr:row>
      <xdr:rowOff>352425</xdr:rowOff>
    </xdr:to>
    <xdr:pic>
      <xdr:nvPicPr>
        <xdr:cNvPr id="6" name="Picture 5"/>
        <xdr:cNvPicPr>
          <a:picLocks noChangeAspect="1" noChangeArrowheads="1"/>
        </xdr:cNvPicPr>
      </xdr:nvPicPr>
      <xdr:blipFill>
        <a:blip xmlns:r="http://schemas.openxmlformats.org/officeDocument/2006/relationships" r:embed="rId3">
          <a:extLst>
            <a:ext uri="{28A0092B-C50C-407E-A947-70E740481C1C}">
              <a14:useLocalDpi xmlns="" xmlns:xdr="http://schemas.openxmlformats.org/drawingml/2006/spreadsheetDrawing" xmlns:a="http://schemas.openxmlformats.org/drawingml/2006/main" xmlns:r="http://schemas.openxmlformats.org/officeDocument/2006/relationships" xmlns:a14="http://schemas.microsoft.com/office/drawing/2010/main" xmlns:lc="http://schemas.openxmlformats.org/drawingml/2006/lockedCanvas" val="0"/>
            </a:ext>
          </a:extLst>
        </a:blip>
        <a:srcRect/>
        <a:stretch>
          <a:fillRect/>
        </a:stretch>
      </xdr:blipFill>
      <xdr:spPr bwMode="auto">
        <a:xfrm>
          <a:off x="622300" y="17932400"/>
          <a:ext cx="4438650" cy="352425"/>
        </a:xfrm>
        <a:prstGeom prst="rect">
          <a:avLst/>
        </a:prstGeom>
        <a:solidFill>
          <a:srgbClr val="FFFFFF"/>
        </a:solidFill>
        <a:ln w="12700">
          <a:solidFill>
            <a:srgbClr val="000000"/>
          </a:solidFill>
          <a:miter lim="800000"/>
          <a:headEnd/>
          <a:tailEnd/>
        </a:ln>
      </xdr:spPr>
    </xdr:pic>
    <xdr:clientData/>
  </xdr:twoCellAnchor>
  <xdr:twoCellAnchor editAs="oneCell">
    <xdr:from>
      <xdr:col>1</xdr:col>
      <xdr:colOff>0</xdr:colOff>
      <xdr:row>134</xdr:row>
      <xdr:rowOff>25400</xdr:rowOff>
    </xdr:from>
    <xdr:to>
      <xdr:col>3</xdr:col>
      <xdr:colOff>374650</xdr:colOff>
      <xdr:row>136</xdr:row>
      <xdr:rowOff>47625</xdr:rowOff>
    </xdr:to>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lc="http://schemas.openxmlformats.org/drawingml/2006/lockedCanvas" xmlns="" xmlns:xdr="http://schemas.openxmlformats.org/drawingml/2006/spreadsheetDrawing" xmlns:a="http://schemas.openxmlformats.org/drawingml/2006/main" xmlns:r="http://schemas.openxmlformats.org/officeDocument/2006/relationships" xmlns:a14="http://schemas.microsoft.com/office/drawing/2010/main" val="0"/>
            </a:ext>
          </a:extLst>
        </a:blip>
        <a:srcRect/>
        <a:stretch>
          <a:fillRect/>
        </a:stretch>
      </xdr:blipFill>
      <xdr:spPr bwMode="auto">
        <a:xfrm>
          <a:off x="952500" y="23583900"/>
          <a:ext cx="4438650" cy="352425"/>
        </a:xfrm>
        <a:prstGeom prst="rect">
          <a:avLst/>
        </a:prstGeom>
        <a:solidFill>
          <a:srgbClr val="FFFFFF"/>
        </a:solidFill>
        <a:ln w="12700">
          <a:solidFill>
            <a:srgbClr val="000000"/>
          </a:solid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0</xdr:colOff>
      <xdr:row>288</xdr:row>
      <xdr:rowOff>0</xdr:rowOff>
    </xdr:from>
    <xdr:to>
      <xdr:col>5</xdr:col>
      <xdr:colOff>203200</xdr:colOff>
      <xdr:row>289</xdr:row>
      <xdr:rowOff>76200</xdr:rowOff>
    </xdr:to>
    <xdr:pic>
      <xdr:nvPicPr>
        <xdr:cNvPr id="1047" name="Picture 23"/>
        <xdr:cNvPicPr>
          <a:picLocks noChangeAspect="1" noChangeArrowheads="1"/>
        </xdr:cNvPicPr>
      </xdr:nvPicPr>
      <xdr:blipFill>
        <a:blip xmlns:r="http://schemas.openxmlformats.org/officeDocument/2006/relationships" r:embed="rId1"/>
        <a:srcRect/>
        <a:stretch>
          <a:fillRect/>
        </a:stretch>
      </xdr:blipFill>
      <xdr:spPr bwMode="auto">
        <a:xfrm>
          <a:off x="2857500" y="44361100"/>
          <a:ext cx="2108200" cy="241300"/>
        </a:xfrm>
        <a:prstGeom prst="rect">
          <a:avLst/>
        </a:prstGeom>
        <a:solidFill>
          <a:srgbClr val="FFFFFF"/>
        </a:solidFill>
        <a:ln w="12700">
          <a:solidFill>
            <a:srgbClr val="000000"/>
          </a:solidFill>
          <a:miter lim="800000"/>
          <a:headEnd/>
          <a:tailEnd/>
        </a:ln>
      </xdr:spPr>
    </xdr:pic>
    <xdr:clientData/>
  </xdr:twoCellAnchor>
  <xdr:twoCellAnchor editAs="oneCell">
    <xdr:from>
      <xdr:col>1</xdr:col>
      <xdr:colOff>1841500</xdr:colOff>
      <xdr:row>326</xdr:row>
      <xdr:rowOff>0</xdr:rowOff>
    </xdr:from>
    <xdr:to>
      <xdr:col>3</xdr:col>
      <xdr:colOff>889000</xdr:colOff>
      <xdr:row>327</xdr:row>
      <xdr:rowOff>38100</xdr:rowOff>
    </xdr:to>
    <xdr:pic>
      <xdr:nvPicPr>
        <xdr:cNvPr id="3" name="Picture -1023"/>
        <xdr:cNvPicPr>
          <a:picLocks noChangeAspect="1" noChangeArrowheads="1"/>
        </xdr:cNvPicPr>
      </xdr:nvPicPr>
      <xdr:blipFill>
        <a:blip xmlns:r="http://schemas.openxmlformats.org/officeDocument/2006/relationships" r:embed="rId2"/>
        <a:srcRect/>
        <a:stretch>
          <a:fillRect/>
        </a:stretch>
      </xdr:blipFill>
      <xdr:spPr bwMode="auto">
        <a:xfrm>
          <a:off x="1905000" y="54952900"/>
          <a:ext cx="1841500" cy="203200"/>
        </a:xfrm>
        <a:prstGeom prst="rect">
          <a:avLst/>
        </a:prstGeom>
        <a:solidFill>
          <a:srgbClr val="FFFFFF"/>
        </a:solidFill>
        <a:ln w="12700">
          <a:solidFill>
            <a:srgbClr val="000000"/>
          </a:solidFill>
          <a:miter lim="800000"/>
          <a:headEnd/>
          <a:tailEnd/>
        </a:ln>
      </xdr:spPr>
    </xdr:pic>
    <xdr:clientData/>
  </xdr:twoCellAnchor>
  <xdr:twoCellAnchor editAs="oneCell">
    <xdr:from>
      <xdr:col>2</xdr:col>
      <xdr:colOff>1244600</xdr:colOff>
      <xdr:row>327</xdr:row>
      <xdr:rowOff>0</xdr:rowOff>
    </xdr:from>
    <xdr:to>
      <xdr:col>4</xdr:col>
      <xdr:colOff>292100</xdr:colOff>
      <xdr:row>328</xdr:row>
      <xdr:rowOff>38100</xdr:rowOff>
    </xdr:to>
    <xdr:pic>
      <xdr:nvPicPr>
        <xdr:cNvPr id="2" name="Picture -1022"/>
        <xdr:cNvPicPr>
          <a:picLocks noChangeAspect="1" noChangeArrowheads="1"/>
        </xdr:cNvPicPr>
      </xdr:nvPicPr>
      <xdr:blipFill>
        <a:blip xmlns:r="http://schemas.openxmlformats.org/officeDocument/2006/relationships" r:embed="rId3"/>
        <a:srcRect/>
        <a:stretch>
          <a:fillRect/>
        </a:stretch>
      </xdr:blipFill>
      <xdr:spPr bwMode="auto">
        <a:xfrm>
          <a:off x="2857500" y="55118000"/>
          <a:ext cx="1244600" cy="203200"/>
        </a:xfrm>
        <a:prstGeom prst="rect">
          <a:avLst/>
        </a:prstGeom>
        <a:solidFill>
          <a:srgbClr val="FFFFFF"/>
        </a:solidFill>
        <a:ln w="12700">
          <a:solidFill>
            <a:srgbClr val="000000"/>
          </a:solidFill>
          <a:miter lim="800000"/>
          <a:headEnd/>
          <a:tailEnd/>
        </a:ln>
      </xdr:spPr>
    </xdr:pic>
    <xdr:clientData/>
  </xdr:twoCellAnchor>
  <xdr:twoCellAnchor editAs="oneCell">
    <xdr:from>
      <xdr:col>2</xdr:col>
      <xdr:colOff>1612900</xdr:colOff>
      <xdr:row>329</xdr:row>
      <xdr:rowOff>0</xdr:rowOff>
    </xdr:from>
    <xdr:to>
      <xdr:col>4</xdr:col>
      <xdr:colOff>660400</xdr:colOff>
      <xdr:row>331</xdr:row>
      <xdr:rowOff>76200</xdr:rowOff>
    </xdr:to>
    <xdr:pic>
      <xdr:nvPicPr>
        <xdr:cNvPr id="4" name="Picture -1021"/>
        <xdr:cNvPicPr>
          <a:picLocks noChangeAspect="1" noChangeArrowheads="1"/>
        </xdr:cNvPicPr>
      </xdr:nvPicPr>
      <xdr:blipFill>
        <a:blip xmlns:r="http://schemas.openxmlformats.org/officeDocument/2006/relationships" r:embed="rId4"/>
        <a:srcRect/>
        <a:stretch>
          <a:fillRect/>
        </a:stretch>
      </xdr:blipFill>
      <xdr:spPr bwMode="auto">
        <a:xfrm>
          <a:off x="2857500" y="55448200"/>
          <a:ext cx="1612900" cy="406400"/>
        </a:xfrm>
        <a:prstGeom prst="rect">
          <a:avLst/>
        </a:prstGeom>
        <a:solidFill>
          <a:srgbClr val="FFFFFF"/>
        </a:solidFill>
        <a:ln w="12700">
          <a:solidFill>
            <a:srgbClr val="000000"/>
          </a:solidFill>
          <a:miter lim="800000"/>
          <a:headEnd/>
          <a:tailEnd/>
        </a:ln>
      </xdr:spPr>
    </xdr:pic>
    <xdr:clientData/>
  </xdr:twoCellAnchor>
  <xdr:twoCellAnchor editAs="oneCell">
    <xdr:from>
      <xdr:col>2</xdr:col>
      <xdr:colOff>1511300</xdr:colOff>
      <xdr:row>318</xdr:row>
      <xdr:rowOff>0</xdr:rowOff>
    </xdr:from>
    <xdr:to>
      <xdr:col>4</xdr:col>
      <xdr:colOff>558800</xdr:colOff>
      <xdr:row>319</xdr:row>
      <xdr:rowOff>38100</xdr:rowOff>
    </xdr:to>
    <xdr:pic>
      <xdr:nvPicPr>
        <xdr:cNvPr id="5" name="Picture -1020"/>
        <xdr:cNvPicPr>
          <a:picLocks noChangeAspect="1" noChangeArrowheads="1"/>
        </xdr:cNvPicPr>
      </xdr:nvPicPr>
      <xdr:blipFill>
        <a:blip xmlns:r="http://schemas.openxmlformats.org/officeDocument/2006/relationships" r:embed="rId5"/>
        <a:srcRect/>
        <a:stretch>
          <a:fillRect/>
        </a:stretch>
      </xdr:blipFill>
      <xdr:spPr bwMode="auto">
        <a:xfrm>
          <a:off x="2857500" y="53581300"/>
          <a:ext cx="1511300" cy="203200"/>
        </a:xfrm>
        <a:prstGeom prst="rect">
          <a:avLst/>
        </a:prstGeom>
        <a:solidFill>
          <a:srgbClr val="FFFFFF"/>
        </a:solidFill>
        <a:ln w="12700">
          <a:solidFill>
            <a:srgbClr val="000000"/>
          </a:solid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3263900</xdr:colOff>
      <xdr:row>217</xdr:row>
      <xdr:rowOff>152400</xdr:rowOff>
    </xdr:from>
    <xdr:to>
      <xdr:col>0</xdr:col>
      <xdr:colOff>4660900</xdr:colOff>
      <xdr:row>219</xdr:row>
      <xdr:rowOff>63500</xdr:rowOff>
    </xdr:to>
    <xdr:pic>
      <xdr:nvPicPr>
        <xdr:cNvPr id="1025" name="Picture 1" descr="Macintosh HD:Users:Sue:Library:Caches:TemporaryItems:msoclip:0:clip_image002.png"/>
        <xdr:cNvPicPr>
          <a:picLocks noChangeAspect="1" noChangeArrowheads="1"/>
        </xdr:cNvPicPr>
      </xdr:nvPicPr>
      <xdr:blipFill>
        <a:blip xmlns:r="http://schemas.openxmlformats.org/officeDocument/2006/relationships" r:embed="rId1"/>
        <a:srcRect/>
        <a:stretch>
          <a:fillRect/>
        </a:stretch>
      </xdr:blipFill>
      <xdr:spPr bwMode="auto">
        <a:xfrm>
          <a:off x="3263900" y="30492700"/>
          <a:ext cx="1397000" cy="241300"/>
        </a:xfrm>
        <a:prstGeom prst="rect">
          <a:avLst/>
        </a:prstGeom>
        <a:noFill/>
      </xdr:spPr>
    </xdr:pic>
    <xdr:clientData/>
  </xdr:twoCellAnchor>
  <xdr:twoCellAnchor editAs="oneCell">
    <xdr:from>
      <xdr:col>0</xdr:col>
      <xdr:colOff>2387600</xdr:colOff>
      <xdr:row>219</xdr:row>
      <xdr:rowOff>12700</xdr:rowOff>
    </xdr:from>
    <xdr:to>
      <xdr:col>0</xdr:col>
      <xdr:colOff>4749800</xdr:colOff>
      <xdr:row>220</xdr:row>
      <xdr:rowOff>88900</xdr:rowOff>
    </xdr:to>
    <xdr:pic>
      <xdr:nvPicPr>
        <xdr:cNvPr id="1026" name="Picture 2" descr="Macintosh HD:Users:Sue:Library:Caches:TemporaryItems:msoclip:0:clip_image004.png"/>
        <xdr:cNvPicPr>
          <a:picLocks noChangeAspect="1" noChangeArrowheads="1"/>
        </xdr:cNvPicPr>
      </xdr:nvPicPr>
      <xdr:blipFill>
        <a:blip xmlns:r="http://schemas.openxmlformats.org/officeDocument/2006/relationships" r:embed="rId2"/>
        <a:srcRect/>
        <a:stretch>
          <a:fillRect/>
        </a:stretch>
      </xdr:blipFill>
      <xdr:spPr bwMode="auto">
        <a:xfrm>
          <a:off x="2387600" y="30683200"/>
          <a:ext cx="2362200" cy="241300"/>
        </a:xfrm>
        <a:prstGeom prst="rect">
          <a:avLst/>
        </a:prstGeom>
        <a:noFill/>
      </xdr:spPr>
    </xdr:pic>
    <xdr:clientData/>
  </xdr:twoCellAnchor>
  <xdr:twoCellAnchor editAs="oneCell">
    <xdr:from>
      <xdr:col>0</xdr:col>
      <xdr:colOff>2032000</xdr:colOff>
      <xdr:row>259</xdr:row>
      <xdr:rowOff>101600</xdr:rowOff>
    </xdr:from>
    <xdr:to>
      <xdr:col>0</xdr:col>
      <xdr:colOff>4762500</xdr:colOff>
      <xdr:row>262</xdr:row>
      <xdr:rowOff>0</xdr:rowOff>
    </xdr:to>
    <xdr:pic>
      <xdr:nvPicPr>
        <xdr:cNvPr id="1027" name="Picture 3" descr="Macintosh HD:Users:Sue:Library:Caches:TemporaryItems:msoclip:0:clip_image006.png"/>
        <xdr:cNvPicPr>
          <a:picLocks noChangeAspect="1" noChangeArrowheads="1"/>
        </xdr:cNvPicPr>
      </xdr:nvPicPr>
      <xdr:blipFill>
        <a:blip xmlns:r="http://schemas.openxmlformats.org/officeDocument/2006/relationships" r:embed="rId3"/>
        <a:srcRect/>
        <a:stretch>
          <a:fillRect/>
        </a:stretch>
      </xdr:blipFill>
      <xdr:spPr bwMode="auto">
        <a:xfrm>
          <a:off x="2032000" y="35991800"/>
          <a:ext cx="2730500" cy="393700"/>
        </a:xfrm>
        <a:prstGeom prst="rect">
          <a:avLst/>
        </a:prstGeom>
        <a:noFill/>
      </xdr:spPr>
    </xdr:pic>
    <xdr:clientData/>
  </xdr:twoCellAnchor>
  <xdr:twoCellAnchor editAs="oneCell">
    <xdr:from>
      <xdr:col>0</xdr:col>
      <xdr:colOff>2209800</xdr:colOff>
      <xdr:row>266</xdr:row>
      <xdr:rowOff>50800</xdr:rowOff>
    </xdr:from>
    <xdr:to>
      <xdr:col>0</xdr:col>
      <xdr:colOff>4267200</xdr:colOff>
      <xdr:row>267</xdr:row>
      <xdr:rowOff>127000</xdr:rowOff>
    </xdr:to>
    <xdr:pic>
      <xdr:nvPicPr>
        <xdr:cNvPr id="1028" name="Picture 4" descr="Macintosh HD:Users:Sue:Library:Caches:TemporaryItems:msoclip:0:clip_image008.png"/>
        <xdr:cNvPicPr>
          <a:picLocks noChangeAspect="1" noChangeArrowheads="1"/>
        </xdr:cNvPicPr>
      </xdr:nvPicPr>
      <xdr:blipFill>
        <a:blip xmlns:r="http://schemas.openxmlformats.org/officeDocument/2006/relationships" r:embed="rId4"/>
        <a:srcRect/>
        <a:stretch>
          <a:fillRect/>
        </a:stretch>
      </xdr:blipFill>
      <xdr:spPr bwMode="auto">
        <a:xfrm>
          <a:off x="2209800" y="36766500"/>
          <a:ext cx="2057400" cy="241300"/>
        </a:xfrm>
        <a:prstGeom prst="rect">
          <a:avLst/>
        </a:prstGeom>
        <a:noFill/>
      </xdr:spPr>
    </xdr:pic>
    <xdr:clientData/>
  </xdr:twoCellAnchor>
  <xdr:twoCellAnchor editAs="oneCell">
    <xdr:from>
      <xdr:col>0</xdr:col>
      <xdr:colOff>2209800</xdr:colOff>
      <xdr:row>272</xdr:row>
      <xdr:rowOff>76200</xdr:rowOff>
    </xdr:from>
    <xdr:to>
      <xdr:col>0</xdr:col>
      <xdr:colOff>4343400</xdr:colOff>
      <xdr:row>273</xdr:row>
      <xdr:rowOff>152400</xdr:rowOff>
    </xdr:to>
    <xdr:pic>
      <xdr:nvPicPr>
        <xdr:cNvPr id="1029" name="Picture 5" descr="Macintosh HD:Users:Sue:Library:Caches:TemporaryItems:msoclip:0:clip_image010.png"/>
        <xdr:cNvPicPr>
          <a:picLocks noChangeAspect="1" noChangeArrowheads="1"/>
        </xdr:cNvPicPr>
      </xdr:nvPicPr>
      <xdr:blipFill>
        <a:blip xmlns:r="http://schemas.openxmlformats.org/officeDocument/2006/relationships" r:embed="rId5"/>
        <a:srcRect/>
        <a:stretch>
          <a:fillRect/>
        </a:stretch>
      </xdr:blipFill>
      <xdr:spPr bwMode="auto">
        <a:xfrm>
          <a:off x="2209800" y="37452300"/>
          <a:ext cx="2133600" cy="241300"/>
        </a:xfrm>
        <a:prstGeom prst="rect">
          <a:avLst/>
        </a:prstGeom>
        <a:noFill/>
      </xdr:spPr>
    </xdr:pic>
    <xdr:clientData/>
  </xdr:twoCellAnchor>
  <xdr:twoCellAnchor editAs="oneCell">
    <xdr:from>
      <xdr:col>0</xdr:col>
      <xdr:colOff>1981200</xdr:colOff>
      <xdr:row>468</xdr:row>
      <xdr:rowOff>0</xdr:rowOff>
    </xdr:from>
    <xdr:to>
      <xdr:col>0</xdr:col>
      <xdr:colOff>3962400</xdr:colOff>
      <xdr:row>470</xdr:row>
      <xdr:rowOff>27940</xdr:rowOff>
    </xdr:to>
    <xdr:pic>
      <xdr:nvPicPr>
        <xdr:cNvPr id="3079" name="Picture 7" descr="Macintosh HD:Users:Sue:Library:Caches:TemporaryItems:msoclip:0:clip_image004.png"/>
        <xdr:cNvPicPr>
          <a:picLocks noChangeAspect="1" noChangeArrowheads="1"/>
        </xdr:cNvPicPr>
      </xdr:nvPicPr>
      <xdr:blipFill>
        <a:blip xmlns:r="http://schemas.openxmlformats.org/officeDocument/2006/relationships" r:embed="rId6"/>
        <a:srcRect/>
        <a:stretch>
          <a:fillRect/>
        </a:stretch>
      </xdr:blipFill>
      <xdr:spPr bwMode="auto">
        <a:xfrm>
          <a:off x="1981200" y="46545500"/>
          <a:ext cx="1981200" cy="393700"/>
        </a:xfrm>
        <a:prstGeom prst="rect">
          <a:avLst/>
        </a:prstGeom>
        <a:noFill/>
      </xdr:spPr>
    </xdr:pic>
    <xdr:clientData/>
  </xdr:twoCellAnchor>
  <xdr:twoCellAnchor editAs="oneCell">
    <xdr:from>
      <xdr:col>0</xdr:col>
      <xdr:colOff>1981200</xdr:colOff>
      <xdr:row>270</xdr:row>
      <xdr:rowOff>104140</xdr:rowOff>
    </xdr:from>
    <xdr:to>
      <xdr:col>0</xdr:col>
      <xdr:colOff>3962400</xdr:colOff>
      <xdr:row>273</xdr:row>
      <xdr:rowOff>10160</xdr:rowOff>
    </xdr:to>
    <xdr:pic>
      <xdr:nvPicPr>
        <xdr:cNvPr id="10" name="Picture 9" descr="Macintosh HD:Users:Sue:Library:Caches:TemporaryItems:msoclip:0:clip_image004.png"/>
        <xdr:cNvPicPr>
          <a:picLocks noChangeAspect="1" noChangeArrowheads="1"/>
        </xdr:cNvPicPr>
      </xdr:nvPicPr>
      <xdr:blipFill>
        <a:blip xmlns:r="http://schemas.openxmlformats.org/officeDocument/2006/relationships" r:embed="rId6"/>
        <a:srcRect/>
        <a:stretch>
          <a:fillRect/>
        </a:stretch>
      </xdr:blipFill>
      <xdr:spPr bwMode="auto">
        <a:xfrm>
          <a:off x="1981200" y="46545500"/>
          <a:ext cx="1981200" cy="393700"/>
        </a:xfrm>
        <a:prstGeom prst="rect">
          <a:avLst/>
        </a:prstGeom>
        <a:noFill/>
      </xdr:spPr>
    </xdr:pic>
    <xdr:clientData/>
  </xdr:twoCellAnchor>
  <xdr:twoCellAnchor editAs="oneCell">
    <xdr:from>
      <xdr:col>0</xdr:col>
      <xdr:colOff>2265680</xdr:colOff>
      <xdr:row>286</xdr:row>
      <xdr:rowOff>20320</xdr:rowOff>
    </xdr:from>
    <xdr:to>
      <xdr:col>0</xdr:col>
      <xdr:colOff>4246880</xdr:colOff>
      <xdr:row>288</xdr:row>
      <xdr:rowOff>7620</xdr:rowOff>
    </xdr:to>
    <xdr:pic>
      <xdr:nvPicPr>
        <xdr:cNvPr id="11" name="Picture 10" descr="Macintosh HD:Users:Sue:Library:Caches:TemporaryItems:msoclip:0:clip_image004.png"/>
        <xdr:cNvPicPr>
          <a:picLocks noChangeAspect="1" noChangeArrowheads="1"/>
        </xdr:cNvPicPr>
      </xdr:nvPicPr>
      <xdr:blipFill>
        <a:blip xmlns:r="http://schemas.openxmlformats.org/officeDocument/2006/relationships" r:embed="rId6"/>
        <a:srcRect/>
        <a:stretch>
          <a:fillRect/>
        </a:stretch>
      </xdr:blipFill>
      <xdr:spPr bwMode="auto">
        <a:xfrm>
          <a:off x="2265680" y="49103280"/>
          <a:ext cx="1981200" cy="393700"/>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ue/Documents/GM/Cody/2012/1m%20ton%20strategy/2013%20project%20prospects/1.4%20tool%20updates/APL%2030%20FINALS/Campus%20STAT%201%20PRIM%20EXCEL%20TEMPL%20(no%20sq%20ft%20var)%20vs%201.4%20Nov%2021%20DRAFT%20Jan%2025%20SIMPLE%20feb%2012%2018%20Apl%203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
      <sheetName val="PE ADJS SIMPLE"/>
      <sheetName val="STAT 1 CALCS - IGNORE"/>
    </sheetNames>
    <sheetDataSet>
      <sheetData sheetId="0">
        <row r="21">
          <cell r="C21">
            <v>-4</v>
          </cell>
          <cell r="D21">
            <v>-3</v>
          </cell>
          <cell r="E21">
            <v>-2</v>
          </cell>
          <cell r="F21">
            <v>-1</v>
          </cell>
          <cell r="H21">
            <v>1</v>
          </cell>
          <cell r="I21">
            <v>2</v>
          </cell>
          <cell r="J21">
            <v>3</v>
          </cell>
          <cell r="K21">
            <v>4</v>
          </cell>
          <cell r="L21">
            <v>5</v>
          </cell>
          <cell r="M21">
            <v>6</v>
          </cell>
          <cell r="N21">
            <v>7</v>
          </cell>
          <cell r="O21">
            <v>8</v>
          </cell>
          <cell r="P21">
            <v>9</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oleObject" Target="../embeddings/Microsoft_Equation1.bin"/><Relationship Id="rId4" Type="http://schemas.openxmlformats.org/officeDocument/2006/relationships/oleObject" Target="../embeddings/Microsoft_Equation2.bin"/><Relationship Id="rId1" Type="http://schemas.openxmlformats.org/officeDocument/2006/relationships/drawing" Target="../drawings/drawing1.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2.vml"/><Relationship Id="rId3"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oleObject" Target="../embeddings/Microsoft_Equation3.bin"/><Relationship Id="rId4" Type="http://schemas.openxmlformats.org/officeDocument/2006/relationships/oleObject" Target="../embeddings/Microsoft_Equation4.bin"/><Relationship Id="rId5" Type="http://schemas.openxmlformats.org/officeDocument/2006/relationships/oleObject" Target="../embeddings/Microsoft_Equation5.bin"/><Relationship Id="rId6" Type="http://schemas.openxmlformats.org/officeDocument/2006/relationships/oleObject" Target="../embeddings/Microsoft_Equation6.bin"/><Relationship Id="rId7" Type="http://schemas.openxmlformats.org/officeDocument/2006/relationships/package" Target="../embeddings/Microsoft_Word_Document1.docx"/><Relationship Id="rId8" Type="http://schemas.openxmlformats.org/officeDocument/2006/relationships/oleObject" Target="../embeddings/Microsoft_Equation7.bin"/><Relationship Id="rId1" Type="http://schemas.openxmlformats.org/officeDocument/2006/relationships/drawing" Target="../drawings/drawing3.xml"/><Relationship Id="rId2"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oleObject" Target="../embeddings/Microsoft_Equation8.bin"/><Relationship Id="rId4" Type="http://schemas.openxmlformats.org/officeDocument/2006/relationships/oleObject" Target="../embeddings/Microsoft_Equation9.bin"/><Relationship Id="rId5" Type="http://schemas.openxmlformats.org/officeDocument/2006/relationships/oleObject" Target="../embeddings/Microsoft_Equation10.bin"/><Relationship Id="rId1" Type="http://schemas.openxmlformats.org/officeDocument/2006/relationships/drawing" Target="../drawings/drawing4.xml"/><Relationship Id="rId2"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E36"/>
  <sheetViews>
    <sheetView tabSelected="1" view="pageLayout" workbookViewId="0">
      <selection activeCell="B8" sqref="B8"/>
    </sheetView>
  </sheetViews>
  <sheetFormatPr baseColWidth="10" defaultRowHeight="13"/>
  <cols>
    <col min="1" max="1" width="2.140625" customWidth="1"/>
    <col min="2" max="2" width="62" customWidth="1"/>
  </cols>
  <sheetData>
    <row r="1" spans="1:5">
      <c r="A1" s="589"/>
      <c r="B1" s="589"/>
      <c r="C1" s="589"/>
      <c r="D1" s="589"/>
      <c r="E1" s="589"/>
    </row>
    <row r="2" spans="1:5">
      <c r="A2" s="589"/>
      <c r="B2" s="589"/>
      <c r="C2" s="589"/>
      <c r="D2" s="589"/>
      <c r="E2" s="589"/>
    </row>
    <row r="3" spans="1:5">
      <c r="A3" s="589"/>
      <c r="B3" s="589"/>
      <c r="C3" s="589"/>
      <c r="D3" s="589"/>
      <c r="E3" s="589"/>
    </row>
    <row r="4" spans="1:5">
      <c r="A4" s="589"/>
      <c r="B4" s="1103" t="s">
        <v>1080</v>
      </c>
      <c r="C4" s="589"/>
      <c r="D4" s="589"/>
      <c r="E4" s="589"/>
    </row>
    <row r="5" spans="1:5">
      <c r="A5" s="589"/>
      <c r="B5" s="589"/>
      <c r="C5" s="589"/>
      <c r="D5" s="589"/>
      <c r="E5" s="589"/>
    </row>
    <row r="6" spans="1:5">
      <c r="A6" s="589">
        <v>1</v>
      </c>
      <c r="B6" s="589"/>
      <c r="C6" s="589"/>
      <c r="D6" s="589"/>
      <c r="E6" s="589"/>
    </row>
    <row r="7" spans="1:5" ht="145">
      <c r="A7" s="589"/>
      <c r="B7" s="1104" t="s">
        <v>1086</v>
      </c>
      <c r="C7" s="589"/>
      <c r="D7" s="589"/>
      <c r="E7" s="589"/>
    </row>
    <row r="8" spans="1:5">
      <c r="A8" s="589"/>
      <c r="B8" s="1092"/>
      <c r="C8" s="589"/>
      <c r="D8" s="589"/>
      <c r="E8" s="589"/>
    </row>
    <row r="9" spans="1:5">
      <c r="A9" s="589"/>
      <c r="B9" s="589"/>
      <c r="C9" s="589"/>
      <c r="D9" s="589"/>
      <c r="E9" s="589"/>
    </row>
    <row r="10" spans="1:5">
      <c r="A10" s="589"/>
      <c r="B10" s="1096"/>
      <c r="C10" s="589"/>
      <c r="D10" s="589"/>
      <c r="E10" s="589"/>
    </row>
    <row r="11" spans="1:5">
      <c r="A11" s="589">
        <v>2</v>
      </c>
      <c r="B11" s="589" t="s">
        <v>1064</v>
      </c>
      <c r="C11" s="589"/>
      <c r="D11" s="589"/>
      <c r="E11" s="589"/>
    </row>
    <row r="12" spans="1:5" ht="14" thickBot="1">
      <c r="A12" s="589"/>
      <c r="B12" s="589"/>
      <c r="C12" s="589"/>
      <c r="D12" s="589"/>
      <c r="E12" s="589"/>
    </row>
    <row r="13" spans="1:5" ht="108">
      <c r="A13" s="589"/>
      <c r="B13" s="1093" t="s">
        <v>1083</v>
      </c>
      <c r="C13" s="666"/>
      <c r="D13" s="666"/>
      <c r="E13" s="667"/>
    </row>
    <row r="14" spans="1:5">
      <c r="A14" s="589"/>
      <c r="B14" s="1094" t="s">
        <v>22</v>
      </c>
      <c r="C14" s="1095" t="s">
        <v>1084</v>
      </c>
      <c r="D14" s="8"/>
      <c r="E14" s="915"/>
    </row>
    <row r="15" spans="1:5">
      <c r="A15" s="589"/>
      <c r="B15" s="679"/>
      <c r="C15" s="8" t="s">
        <v>2</v>
      </c>
      <c r="D15" s="8" t="s">
        <v>23</v>
      </c>
      <c r="E15" s="915"/>
    </row>
    <row r="16" spans="1:5" ht="39">
      <c r="A16" s="589"/>
      <c r="B16" s="1099" t="s">
        <v>1085</v>
      </c>
      <c r="C16" s="1095"/>
      <c r="D16" s="1095"/>
      <c r="E16" s="915"/>
    </row>
    <row r="17" spans="1:5" ht="14" thickBot="1">
      <c r="A17" s="589"/>
      <c r="B17" s="1098"/>
      <c r="C17" s="735"/>
      <c r="D17" s="735"/>
      <c r="E17" s="929"/>
    </row>
    <row r="18" spans="1:5">
      <c r="A18" s="589"/>
      <c r="B18" s="1091"/>
      <c r="C18" s="589"/>
      <c r="D18" s="589"/>
      <c r="E18" s="589"/>
    </row>
    <row r="19" spans="1:5">
      <c r="A19" s="589"/>
      <c r="B19" s="1091"/>
      <c r="C19" s="589"/>
      <c r="D19" s="589"/>
      <c r="E19" s="589"/>
    </row>
    <row r="20" spans="1:5">
      <c r="A20" s="589"/>
      <c r="B20" s="589"/>
      <c r="C20" s="589"/>
      <c r="D20" s="589"/>
      <c r="E20" s="589"/>
    </row>
    <row r="21" spans="1:5">
      <c r="A21" s="589">
        <v>3</v>
      </c>
      <c r="B21" s="589" t="s">
        <v>1064</v>
      </c>
      <c r="C21" s="589"/>
      <c r="D21" s="589"/>
      <c r="E21" s="589"/>
    </row>
    <row r="22" spans="1:5" ht="14" thickBot="1">
      <c r="A22" s="589"/>
      <c r="B22" s="589"/>
      <c r="C22" s="589"/>
      <c r="D22" s="589"/>
      <c r="E22" s="589"/>
    </row>
    <row r="23" spans="1:5" ht="130">
      <c r="A23" s="589"/>
      <c r="B23" s="1097" t="s">
        <v>24</v>
      </c>
      <c r="C23" s="666"/>
      <c r="D23" s="666"/>
      <c r="E23" s="667"/>
    </row>
    <row r="24" spans="1:5">
      <c r="A24" s="589"/>
      <c r="B24" s="1094" t="s">
        <v>22</v>
      </c>
      <c r="C24" s="1095" t="s">
        <v>1084</v>
      </c>
      <c r="D24" s="8"/>
      <c r="E24" s="915"/>
    </row>
    <row r="25" spans="1:5">
      <c r="A25" s="589"/>
      <c r="B25" s="679"/>
      <c r="C25" s="8" t="s">
        <v>2</v>
      </c>
      <c r="D25" s="8" t="s">
        <v>23</v>
      </c>
      <c r="E25" s="915"/>
    </row>
    <row r="26" spans="1:5" ht="39">
      <c r="A26" s="589"/>
      <c r="B26" s="1099" t="s">
        <v>21</v>
      </c>
      <c r="C26" s="1095"/>
      <c r="D26" s="1095"/>
      <c r="E26" s="915"/>
    </row>
    <row r="27" spans="1:5" ht="14" thickBot="1">
      <c r="A27" s="589"/>
      <c r="B27" s="1100"/>
      <c r="C27" s="735"/>
      <c r="D27" s="735"/>
      <c r="E27" s="929"/>
    </row>
    <row r="28" spans="1:5">
      <c r="A28" s="589"/>
      <c r="B28" s="589"/>
      <c r="C28" s="589"/>
      <c r="D28" s="589"/>
      <c r="E28" s="589"/>
    </row>
    <row r="29" spans="1:5">
      <c r="A29" s="589"/>
      <c r="B29" s="589"/>
      <c r="C29" s="589"/>
      <c r="D29" s="589"/>
      <c r="E29" s="589"/>
    </row>
    <row r="30" spans="1:5">
      <c r="A30" s="589"/>
      <c r="B30" s="589"/>
      <c r="C30" s="589"/>
      <c r="D30" s="589"/>
      <c r="E30" s="589"/>
    </row>
    <row r="31" spans="1:5">
      <c r="A31" s="589"/>
      <c r="B31" s="589"/>
      <c r="C31" s="589"/>
      <c r="D31" s="589"/>
      <c r="E31" s="589"/>
    </row>
    <row r="32" spans="1:5">
      <c r="A32" s="589"/>
      <c r="B32" s="589"/>
      <c r="C32" s="589"/>
      <c r="D32" s="589"/>
      <c r="E32" s="589"/>
    </row>
    <row r="33" spans="1:5">
      <c r="A33" s="589"/>
      <c r="B33" s="589"/>
      <c r="C33" s="589"/>
      <c r="D33" s="589"/>
      <c r="E33" s="589"/>
    </row>
    <row r="34" spans="1:5">
      <c r="A34" s="589"/>
      <c r="B34" s="589"/>
      <c r="C34" s="589"/>
      <c r="D34" s="589"/>
      <c r="E34" s="589"/>
    </row>
    <row r="35" spans="1:5">
      <c r="A35" s="589"/>
      <c r="B35" s="589"/>
      <c r="C35" s="589"/>
      <c r="D35" s="589"/>
      <c r="E35" s="589"/>
    </row>
    <row r="36" spans="1:5">
      <c r="A36" s="589"/>
      <c r="B36" s="589"/>
      <c r="C36" s="589"/>
      <c r="D36" s="589"/>
      <c r="E36" s="589"/>
    </row>
  </sheetData>
  <phoneticPr fontId="51" type="noConversion"/>
  <pageMargins left="0.75" right="0.75" top="1" bottom="1" header="0.5" footer="0.5"/>
  <pageSetup orientation="portrait" horizontalDpi="4294967292" verticalDpi="4294967292"/>
  <extLst>
    <ext xmlns:mx="http://schemas.microsoft.com/office/mac/excel/2008/main" uri="http://schemas.microsoft.com/office/mac/excel/2008/main">
      <mx:PLV Mode="1"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XFD981"/>
  <sheetViews>
    <sheetView topLeftCell="A10" workbookViewId="0">
      <selection activeCell="A127" sqref="A127"/>
    </sheetView>
  </sheetViews>
  <sheetFormatPr baseColWidth="10" defaultRowHeight="13"/>
  <cols>
    <col min="1" max="1" width="62.42578125" customWidth="1"/>
    <col min="2" max="2" width="18.85546875" customWidth="1"/>
    <col min="3" max="3" width="13" customWidth="1"/>
    <col min="4" max="4" width="13.42578125" customWidth="1"/>
    <col min="5" max="5" width="13.85546875" customWidth="1"/>
    <col min="6" max="6" width="13.28515625" bestFit="1" customWidth="1"/>
    <col min="7" max="7" width="18.7109375" customWidth="1"/>
    <col min="8" max="8" width="13" customWidth="1"/>
    <col min="9" max="9" width="13.5703125" customWidth="1"/>
    <col min="10" max="10" width="13.85546875" customWidth="1"/>
    <col min="11" max="11" width="13.28515625" customWidth="1"/>
    <col min="12" max="12" width="15.140625" customWidth="1"/>
  </cols>
  <sheetData>
    <row r="1" spans="1:19">
      <c r="A1" s="3" t="s">
        <v>619</v>
      </c>
      <c r="B1" s="124"/>
      <c r="C1" s="124"/>
      <c r="D1" s="124"/>
      <c r="E1" s="124"/>
      <c r="F1" s="124"/>
      <c r="G1" s="124"/>
      <c r="H1" s="124"/>
      <c r="I1" s="124"/>
      <c r="J1" s="124"/>
      <c r="K1" s="124"/>
      <c r="L1" s="124"/>
      <c r="M1" s="124"/>
      <c r="N1" s="124"/>
      <c r="O1" s="124"/>
      <c r="P1" s="124"/>
      <c r="Q1" s="124"/>
      <c r="R1" s="124"/>
      <c r="S1" s="124"/>
    </row>
    <row r="2" spans="1:19">
      <c r="A2" s="629" t="s">
        <v>0</v>
      </c>
      <c r="B2" s="630"/>
      <c r="C2" s="630"/>
      <c r="D2" s="630"/>
      <c r="E2" s="630"/>
      <c r="F2" s="630"/>
      <c r="G2" s="639"/>
      <c r="H2" s="639"/>
      <c r="I2" s="402"/>
      <c r="J2" s="402"/>
      <c r="K2" s="169"/>
      <c r="L2" s="169"/>
      <c r="M2" s="124"/>
      <c r="N2" s="124"/>
      <c r="O2" s="124"/>
      <c r="P2" s="124"/>
      <c r="Q2" s="124"/>
      <c r="R2" s="124"/>
      <c r="S2" s="124"/>
    </row>
    <row r="3" spans="1:19">
      <c r="A3" s="331"/>
      <c r="B3" s="331"/>
      <c r="C3" s="331"/>
      <c r="D3" s="331"/>
      <c r="E3" s="331"/>
      <c r="F3" s="331"/>
      <c r="G3" s="331"/>
      <c r="H3" s="331"/>
      <c r="I3" s="331"/>
      <c r="J3" s="331"/>
      <c r="K3" s="331"/>
      <c r="L3" s="331"/>
      <c r="M3" s="331"/>
      <c r="N3" s="331"/>
      <c r="O3" s="331"/>
      <c r="P3" s="331"/>
      <c r="Q3" s="331"/>
      <c r="R3" s="331"/>
      <c r="S3" s="331"/>
    </row>
    <row r="4" spans="1:19">
      <c r="A4" s="479" t="s">
        <v>631</v>
      </c>
      <c r="B4" s="124"/>
      <c r="C4" s="124"/>
      <c r="D4" s="124"/>
      <c r="E4" s="124"/>
      <c r="F4" s="124"/>
      <c r="G4" s="124"/>
      <c r="H4" s="124"/>
      <c r="I4" s="124"/>
      <c r="J4" s="124"/>
      <c r="K4" s="124"/>
      <c r="L4" s="124"/>
      <c r="M4" s="124"/>
      <c r="N4" s="124"/>
      <c r="O4" s="124"/>
      <c r="P4" s="124"/>
      <c r="Q4" s="124"/>
      <c r="R4" s="124"/>
      <c r="S4" s="124"/>
    </row>
    <row r="5" spans="1:19">
      <c r="B5" s="124"/>
      <c r="C5" s="124"/>
      <c r="D5" s="124"/>
      <c r="E5" s="124"/>
      <c r="F5" s="124"/>
      <c r="G5" s="124"/>
      <c r="H5" s="124"/>
      <c r="I5" s="124"/>
      <c r="J5" s="124"/>
      <c r="K5" s="124"/>
      <c r="L5" s="124"/>
      <c r="M5" s="124"/>
      <c r="N5" s="124"/>
      <c r="O5" s="124"/>
      <c r="P5" s="124"/>
      <c r="Q5" s="124"/>
      <c r="R5" s="124"/>
      <c r="S5" s="124"/>
    </row>
    <row r="6" spans="1:19">
      <c r="A6" s="386" t="s">
        <v>868</v>
      </c>
      <c r="B6" s="331"/>
      <c r="C6" s="331"/>
      <c r="D6" s="331"/>
      <c r="E6" s="331"/>
      <c r="F6" s="331"/>
      <c r="G6" s="331"/>
      <c r="H6" s="331"/>
      <c r="I6" s="331"/>
      <c r="J6" s="331"/>
      <c r="K6" s="331"/>
      <c r="L6" s="331"/>
      <c r="M6" s="331"/>
      <c r="N6" s="331"/>
      <c r="O6" s="331"/>
      <c r="P6" s="331"/>
      <c r="Q6" s="331"/>
      <c r="R6" s="331"/>
      <c r="S6" s="331"/>
    </row>
    <row r="7" spans="1:19">
      <c r="A7" s="124" t="s">
        <v>617</v>
      </c>
      <c r="B7" s="124"/>
      <c r="C7" s="124"/>
      <c r="D7" s="124"/>
      <c r="E7" s="124"/>
      <c r="F7" s="124"/>
      <c r="G7" s="124"/>
      <c r="H7" s="124"/>
      <c r="I7" s="124"/>
      <c r="J7" s="124"/>
      <c r="K7" s="124"/>
      <c r="L7" s="124"/>
      <c r="M7" s="124"/>
      <c r="N7" s="124"/>
      <c r="O7" s="124"/>
      <c r="P7" s="124"/>
      <c r="Q7" s="124"/>
      <c r="R7" s="124"/>
      <c r="S7" s="124"/>
    </row>
    <row r="8" spans="1:19">
      <c r="A8" s="638" t="s">
        <v>175</v>
      </c>
      <c r="B8" s="331"/>
      <c r="C8" s="331"/>
      <c r="D8" s="331"/>
      <c r="E8" s="331"/>
      <c r="F8" s="331"/>
      <c r="G8" s="331"/>
      <c r="H8" s="331"/>
      <c r="I8" s="331"/>
      <c r="J8" s="331"/>
      <c r="K8" s="331"/>
      <c r="L8" s="331"/>
      <c r="M8" s="331"/>
      <c r="N8" s="331"/>
      <c r="O8" s="331"/>
      <c r="P8" s="331"/>
      <c r="Q8" s="331"/>
      <c r="R8" s="331"/>
      <c r="S8" s="331"/>
    </row>
    <row r="9" spans="1:19">
      <c r="E9" s="126"/>
      <c r="F9" s="126"/>
      <c r="G9" s="126"/>
      <c r="H9" s="126"/>
      <c r="I9" s="126"/>
      <c r="J9" s="126"/>
      <c r="K9" s="126"/>
      <c r="L9" s="126"/>
      <c r="M9" s="126"/>
      <c r="N9" s="126"/>
      <c r="O9" s="126"/>
      <c r="P9" s="126"/>
      <c r="Q9" s="126"/>
      <c r="R9" s="126"/>
      <c r="S9" s="126"/>
    </row>
    <row r="10" spans="1:19">
      <c r="A10" s="631" t="s">
        <v>173</v>
      </c>
      <c r="B10" s="632"/>
      <c r="C10" s="632"/>
      <c r="D10" s="271"/>
      <c r="E10" s="128"/>
      <c r="F10" s="128"/>
      <c r="G10" s="128"/>
      <c r="H10" s="128"/>
      <c r="I10" s="128"/>
      <c r="J10" s="128"/>
      <c r="K10" s="128"/>
      <c r="L10" s="128"/>
      <c r="M10" s="128"/>
      <c r="N10" s="128"/>
      <c r="O10" s="128"/>
      <c r="P10" s="128"/>
      <c r="Q10" s="128"/>
      <c r="R10" s="128"/>
      <c r="S10" s="128"/>
    </row>
    <row r="11" spans="1:19">
      <c r="A11" s="129" t="s">
        <v>1014</v>
      </c>
      <c r="B11" s="130"/>
      <c r="C11" s="130"/>
      <c r="D11" s="131"/>
      <c r="E11" s="131"/>
      <c r="F11" s="131"/>
      <c r="G11" s="131"/>
      <c r="H11" s="131"/>
      <c r="I11" s="131"/>
      <c r="J11" s="131"/>
      <c r="K11" s="131"/>
      <c r="L11" s="131"/>
      <c r="M11" s="131"/>
      <c r="N11" s="131"/>
      <c r="O11" s="131"/>
      <c r="P11" s="131"/>
      <c r="Q11" s="131"/>
      <c r="R11" s="131"/>
      <c r="S11" s="131"/>
    </row>
    <row r="12" spans="1:19">
      <c r="A12" s="133" t="s">
        <v>1015</v>
      </c>
      <c r="B12" s="134"/>
      <c r="C12" s="134"/>
      <c r="D12" s="134"/>
      <c r="E12" s="134"/>
      <c r="F12" s="637"/>
      <c r="G12" s="637"/>
      <c r="H12" s="70"/>
      <c r="I12" s="70"/>
      <c r="J12" s="70"/>
      <c r="K12" s="70"/>
      <c r="L12" s="70"/>
      <c r="M12" s="70"/>
      <c r="N12" s="70"/>
      <c r="O12" s="70"/>
      <c r="P12" s="70"/>
      <c r="Q12" s="70"/>
      <c r="R12" s="70"/>
      <c r="S12" s="70"/>
    </row>
    <row r="13" spans="1:19">
      <c r="A13" s="50" t="s">
        <v>216</v>
      </c>
      <c r="B13" s="50"/>
      <c r="C13" s="50"/>
      <c r="D13" s="50"/>
      <c r="E13" s="50"/>
      <c r="F13" s="636"/>
      <c r="G13" s="636"/>
      <c r="H13" s="124"/>
      <c r="I13" s="124"/>
      <c r="J13" s="124"/>
      <c r="K13" s="124"/>
      <c r="L13" s="124"/>
      <c r="M13" s="124"/>
      <c r="N13" s="124"/>
      <c r="O13" s="124"/>
      <c r="P13" s="124"/>
      <c r="Q13" s="124"/>
      <c r="R13" s="124"/>
      <c r="S13" s="124"/>
    </row>
    <row r="14" spans="1:19">
      <c r="A14" s="633" t="s">
        <v>174</v>
      </c>
      <c r="B14" s="634"/>
      <c r="C14" s="634"/>
      <c r="D14" s="635"/>
      <c r="E14" s="635"/>
      <c r="F14" s="135"/>
      <c r="G14" s="135"/>
      <c r="H14" s="135"/>
      <c r="I14" s="135"/>
      <c r="J14" s="135"/>
      <c r="K14" s="135"/>
      <c r="L14" s="135"/>
      <c r="M14" s="135"/>
      <c r="N14" s="135"/>
      <c r="O14" s="135"/>
      <c r="P14" s="135"/>
      <c r="Q14" s="135"/>
      <c r="R14" s="135"/>
      <c r="S14" s="135"/>
    </row>
    <row r="15" spans="1:19">
      <c r="A15" s="552" t="s">
        <v>1016</v>
      </c>
      <c r="B15" s="70"/>
      <c r="C15" s="70"/>
      <c r="D15" s="137"/>
      <c r="E15" s="137"/>
      <c r="F15" s="137"/>
      <c r="G15" s="137"/>
      <c r="H15" s="137"/>
      <c r="I15" s="137"/>
      <c r="J15" s="137"/>
      <c r="K15" s="137"/>
      <c r="L15" s="137"/>
      <c r="M15" s="137"/>
      <c r="N15" s="137"/>
      <c r="O15" s="137"/>
      <c r="P15" s="137"/>
      <c r="Q15" s="137"/>
      <c r="R15" s="137"/>
      <c r="S15" s="137"/>
    </row>
    <row r="16" spans="1:19">
      <c r="A16" s="590" t="s">
        <v>968</v>
      </c>
      <c r="B16" s="124"/>
      <c r="C16" s="124"/>
      <c r="D16" s="124"/>
      <c r="E16" s="124"/>
      <c r="F16" s="124"/>
      <c r="G16" s="124"/>
      <c r="H16" s="124"/>
      <c r="I16" s="124"/>
      <c r="J16" s="124"/>
      <c r="K16" s="124"/>
      <c r="L16" s="124"/>
      <c r="M16" s="124"/>
      <c r="N16" s="124"/>
      <c r="O16" s="124"/>
      <c r="P16" s="124"/>
      <c r="Q16" s="124"/>
      <c r="R16" s="124"/>
      <c r="S16" s="124"/>
    </row>
    <row r="17" spans="1:19" ht="26">
      <c r="A17" s="138"/>
      <c r="B17" s="139"/>
      <c r="C17" s="139"/>
      <c r="D17" s="139"/>
      <c r="E17" s="139"/>
      <c r="F17" s="139" t="s">
        <v>859</v>
      </c>
      <c r="G17" s="139"/>
      <c r="H17" s="644"/>
      <c r="I17" s="645"/>
      <c r="J17" s="645"/>
      <c r="K17" s="645"/>
      <c r="L17" s="645"/>
      <c r="M17" s="645"/>
      <c r="N17" s="645"/>
      <c r="O17" s="645"/>
      <c r="P17" s="645"/>
      <c r="Q17" s="645"/>
      <c r="R17" s="645"/>
      <c r="S17" s="646"/>
    </row>
    <row r="18" spans="1:19" ht="26">
      <c r="A18" s="640" t="s">
        <v>176</v>
      </c>
      <c r="B18" s="143" t="s">
        <v>633</v>
      </c>
      <c r="C18" s="143" t="s">
        <v>633</v>
      </c>
      <c r="D18" s="143" t="s">
        <v>633</v>
      </c>
      <c r="E18" s="143" t="s">
        <v>633</v>
      </c>
      <c r="F18" s="143" t="s">
        <v>634</v>
      </c>
      <c r="G18" s="143" t="s">
        <v>635</v>
      </c>
      <c r="H18" s="143" t="s">
        <v>636</v>
      </c>
      <c r="I18" s="143" t="s">
        <v>637</v>
      </c>
      <c r="J18" s="144" t="s">
        <v>638</v>
      </c>
      <c r="K18" s="144" t="s">
        <v>639</v>
      </c>
      <c r="L18" s="144" t="s">
        <v>564</v>
      </c>
      <c r="M18" s="144" t="s">
        <v>565</v>
      </c>
      <c r="N18" s="144" t="s">
        <v>566</v>
      </c>
      <c r="O18" s="144" t="s">
        <v>567</v>
      </c>
      <c r="P18" s="144" t="s">
        <v>568</v>
      </c>
      <c r="Q18" s="143"/>
      <c r="R18" s="143"/>
      <c r="S18" s="145"/>
    </row>
    <row r="19" spans="1:19">
      <c r="A19" s="147"/>
      <c r="B19" s="148"/>
      <c r="C19" s="148"/>
      <c r="D19" s="148"/>
      <c r="E19" s="148"/>
      <c r="F19" s="148"/>
      <c r="G19" s="148"/>
      <c r="H19" s="148"/>
      <c r="I19" s="148"/>
      <c r="J19" s="148"/>
      <c r="K19" s="148"/>
      <c r="L19" s="148"/>
      <c r="M19" s="148"/>
      <c r="N19" s="148"/>
      <c r="O19" s="148"/>
      <c r="P19" s="148"/>
      <c r="Q19" s="148"/>
      <c r="R19" s="148"/>
      <c r="S19" s="149"/>
    </row>
    <row r="20" spans="1:19">
      <c r="A20" s="147" t="s">
        <v>569</v>
      </c>
      <c r="B20" s="148">
        <f>+C20-1</f>
        <v>-5</v>
      </c>
      <c r="C20" s="148">
        <f>+D20-1</f>
        <v>-4</v>
      </c>
      <c r="D20" s="148">
        <f>+E20-1</f>
        <v>-3</v>
      </c>
      <c r="E20" s="148">
        <f>+F20-1</f>
        <v>-2</v>
      </c>
      <c r="F20" s="148">
        <f>+G20-1</f>
        <v>-1</v>
      </c>
      <c r="G20" s="480"/>
      <c r="H20" s="150">
        <f t="shared" ref="H20:P20" si="0">+G20+1</f>
        <v>1</v>
      </c>
      <c r="I20" s="150">
        <f t="shared" si="0"/>
        <v>2</v>
      </c>
      <c r="J20" s="150">
        <f t="shared" si="0"/>
        <v>3</v>
      </c>
      <c r="K20" s="150">
        <f t="shared" si="0"/>
        <v>4</v>
      </c>
      <c r="L20" s="150">
        <f t="shared" si="0"/>
        <v>5</v>
      </c>
      <c r="M20" s="150">
        <f t="shared" si="0"/>
        <v>6</v>
      </c>
      <c r="N20" s="150">
        <f t="shared" si="0"/>
        <v>7</v>
      </c>
      <c r="O20" s="150">
        <f t="shared" si="0"/>
        <v>8</v>
      </c>
      <c r="P20" s="150">
        <f t="shared" si="0"/>
        <v>9</v>
      </c>
      <c r="Q20" s="148"/>
      <c r="R20" s="148"/>
      <c r="S20" s="149"/>
    </row>
    <row r="21" spans="1:19">
      <c r="A21" s="184" t="s">
        <v>483</v>
      </c>
      <c r="B21" s="148"/>
      <c r="C21" s="148"/>
      <c r="D21" s="148"/>
      <c r="E21" s="148"/>
      <c r="F21" s="148"/>
      <c r="G21" s="148"/>
      <c r="H21" s="148"/>
      <c r="I21" s="148"/>
      <c r="J21" s="148"/>
      <c r="K21" s="148"/>
      <c r="L21" s="148"/>
      <c r="M21" s="148"/>
      <c r="N21" s="148"/>
      <c r="O21" s="148"/>
      <c r="P21" s="148"/>
      <c r="Q21" s="148"/>
      <c r="R21" s="148"/>
      <c r="S21" s="149"/>
    </row>
    <row r="22" spans="1:19">
      <c r="A22" s="147" t="s">
        <v>571</v>
      </c>
      <c r="B22" s="647"/>
      <c r="C22" s="647"/>
      <c r="D22" s="647"/>
      <c r="E22" s="647"/>
      <c r="F22" s="647"/>
      <c r="G22" s="647"/>
      <c r="H22" s="548"/>
      <c r="I22" s="481"/>
      <c r="J22" s="481"/>
      <c r="K22" s="481"/>
      <c r="L22" s="480"/>
      <c r="M22" s="480"/>
      <c r="N22" s="480"/>
      <c r="O22" s="480"/>
      <c r="P22" s="480"/>
      <c r="Q22" s="148"/>
      <c r="R22" s="148"/>
      <c r="S22" s="149"/>
    </row>
    <row r="23" spans="1:19">
      <c r="A23" s="147"/>
      <c r="B23" s="148"/>
      <c r="C23" s="148"/>
      <c r="D23" s="148"/>
      <c r="E23" s="148"/>
      <c r="F23" s="148"/>
      <c r="G23" s="148"/>
      <c r="H23" s="148"/>
      <c r="I23" s="148"/>
      <c r="J23" s="148"/>
      <c r="K23" s="148"/>
      <c r="L23" s="148"/>
      <c r="M23" s="148"/>
      <c r="N23" s="148"/>
      <c r="O23" s="148"/>
      <c r="P23" s="148"/>
      <c r="Q23" s="148"/>
      <c r="R23" s="148"/>
      <c r="S23" s="149"/>
    </row>
    <row r="24" spans="1:19">
      <c r="A24" s="439" t="s">
        <v>286</v>
      </c>
      <c r="B24" s="441" t="e">
        <f>+B44</f>
        <v>#DIV/0!</v>
      </c>
      <c r="C24" s="441" t="e">
        <f t="shared" ref="C24:F24" si="1">+C44</f>
        <v>#DIV/0!</v>
      </c>
      <c r="D24" s="441" t="e">
        <f t="shared" si="1"/>
        <v>#DIV/0!</v>
      </c>
      <c r="E24" s="441" t="e">
        <f t="shared" si="1"/>
        <v>#DIV/0!</v>
      </c>
      <c r="F24" s="441" t="e">
        <f t="shared" si="1"/>
        <v>#DIV/0!</v>
      </c>
      <c r="G24" s="441">
        <f>+G38</f>
        <v>0</v>
      </c>
      <c r="H24" s="441">
        <f t="shared" ref="H24:P24" si="2">+H38</f>
        <v>0</v>
      </c>
      <c r="I24" s="441">
        <f t="shared" si="2"/>
        <v>0</v>
      </c>
      <c r="J24" s="441">
        <f t="shared" si="2"/>
        <v>0</v>
      </c>
      <c r="K24" s="441">
        <f t="shared" si="2"/>
        <v>0</v>
      </c>
      <c r="L24" s="441">
        <f t="shared" si="2"/>
        <v>0</v>
      </c>
      <c r="M24" s="441">
        <f t="shared" si="2"/>
        <v>0</v>
      </c>
      <c r="N24" s="441">
        <f t="shared" si="2"/>
        <v>0</v>
      </c>
      <c r="O24" s="441">
        <f t="shared" si="2"/>
        <v>0</v>
      </c>
      <c r="P24" s="441">
        <f t="shared" si="2"/>
        <v>0</v>
      </c>
      <c r="Q24" s="150"/>
      <c r="R24" s="150"/>
      <c r="S24" s="149"/>
    </row>
    <row r="25" spans="1:19">
      <c r="A25" s="439"/>
      <c r="B25" s="442"/>
      <c r="C25" s="442"/>
      <c r="D25" s="442"/>
      <c r="E25" s="442"/>
      <c r="F25" s="442"/>
      <c r="G25" s="442"/>
      <c r="H25" s="442"/>
      <c r="I25" s="442"/>
      <c r="J25" s="442"/>
      <c r="K25" s="442"/>
      <c r="L25" s="442"/>
      <c r="M25" s="442"/>
      <c r="N25" s="442"/>
      <c r="O25" s="442"/>
      <c r="P25" s="150"/>
      <c r="Q25" s="150"/>
      <c r="R25" s="150"/>
      <c r="S25" s="149"/>
    </row>
    <row r="26" spans="1:19">
      <c r="A26" s="439" t="s">
        <v>287</v>
      </c>
      <c r="B26" s="441" t="e">
        <f>+B47</f>
        <v>#DIV/0!</v>
      </c>
      <c r="C26" s="441" t="e">
        <f t="shared" ref="C26:F26" si="3">+C47</f>
        <v>#DIV/0!</v>
      </c>
      <c r="D26" s="441" t="e">
        <f t="shared" si="3"/>
        <v>#DIV/0!</v>
      </c>
      <c r="E26" s="441" t="e">
        <f t="shared" si="3"/>
        <v>#DIV/0!</v>
      </c>
      <c r="F26" s="441" t="e">
        <f t="shared" si="3"/>
        <v>#DIV/0!</v>
      </c>
      <c r="G26" s="441">
        <f>+G40</f>
        <v>0</v>
      </c>
      <c r="H26" s="441">
        <f t="shared" ref="H26:P26" si="4">+H40</f>
        <v>0</v>
      </c>
      <c r="I26" s="441">
        <f t="shared" si="4"/>
        <v>0</v>
      </c>
      <c r="J26" s="441">
        <f t="shared" si="4"/>
        <v>0</v>
      </c>
      <c r="K26" s="441">
        <f t="shared" si="4"/>
        <v>0</v>
      </c>
      <c r="L26" s="441">
        <f t="shared" si="4"/>
        <v>0</v>
      </c>
      <c r="M26" s="441">
        <f t="shared" si="4"/>
        <v>0</v>
      </c>
      <c r="N26" s="441">
        <f t="shared" si="4"/>
        <v>0</v>
      </c>
      <c r="O26" s="441">
        <f t="shared" si="4"/>
        <v>0</v>
      </c>
      <c r="P26" s="441">
        <f t="shared" si="4"/>
        <v>0</v>
      </c>
      <c r="Q26" s="150"/>
      <c r="R26" s="150"/>
      <c r="S26" s="149"/>
    </row>
    <row r="27" spans="1:19">
      <c r="A27" s="152"/>
      <c r="B27" s="153"/>
      <c r="C27" s="153"/>
      <c r="D27" s="153"/>
      <c r="E27" s="153"/>
      <c r="F27" s="153"/>
      <c r="G27" s="153"/>
      <c r="H27" s="153"/>
      <c r="I27" s="153"/>
      <c r="J27" s="153"/>
      <c r="K27" s="153"/>
      <c r="L27" s="153"/>
      <c r="M27" s="153"/>
      <c r="N27" s="153"/>
      <c r="O27" s="153"/>
      <c r="P27" s="153"/>
      <c r="Q27" s="153"/>
      <c r="R27" s="153"/>
      <c r="S27" s="154"/>
    </row>
    <row r="28" spans="1:19">
      <c r="A28" s="135"/>
      <c r="B28" s="126"/>
      <c r="C28" s="126"/>
      <c r="D28" s="126"/>
      <c r="E28" s="126"/>
      <c r="F28" s="126"/>
      <c r="G28" s="126"/>
      <c r="H28" s="126"/>
      <c r="I28" s="126"/>
      <c r="J28" s="126"/>
      <c r="K28" s="126"/>
      <c r="L28" s="126"/>
      <c r="M28" s="126"/>
      <c r="N28" s="126"/>
      <c r="O28" s="126"/>
      <c r="P28" s="126"/>
      <c r="Q28" s="126"/>
      <c r="R28" s="126"/>
      <c r="S28" s="126"/>
    </row>
    <row r="29" spans="1:19">
      <c r="A29" s="2" t="s">
        <v>965</v>
      </c>
      <c r="B29" s="128"/>
      <c r="C29" s="128"/>
      <c r="D29" s="128"/>
      <c r="E29" s="128"/>
      <c r="F29" s="128"/>
      <c r="G29" s="128"/>
      <c r="H29" s="128"/>
      <c r="I29" s="128"/>
      <c r="J29" s="128"/>
      <c r="K29" s="128"/>
      <c r="L29" s="128"/>
      <c r="M29" s="128"/>
      <c r="N29" s="128"/>
      <c r="O29" s="128"/>
      <c r="P29" s="128"/>
      <c r="Q29" s="128"/>
      <c r="R29" s="128"/>
      <c r="S29" s="128"/>
    </row>
    <row r="30" spans="1:19" ht="14" thickBot="1">
      <c r="B30" s="128"/>
      <c r="C30" s="128"/>
      <c r="D30" s="128"/>
      <c r="E30" s="128"/>
      <c r="F30" s="128" t="s">
        <v>485</v>
      </c>
      <c r="G30" s="128"/>
      <c r="H30" s="128"/>
      <c r="I30" s="128"/>
      <c r="J30" s="128"/>
      <c r="K30" s="128"/>
      <c r="L30" s="128"/>
      <c r="M30" s="128"/>
      <c r="N30" s="128"/>
      <c r="O30" s="128"/>
      <c r="P30" s="128"/>
      <c r="Q30" s="128"/>
      <c r="R30" s="128"/>
      <c r="S30" s="128"/>
    </row>
    <row r="31" spans="1:19" ht="14" thickBot="1">
      <c r="A31" s="430" t="s">
        <v>257</v>
      </c>
      <c r="B31" s="431" t="e">
        <f>IF(('STAT 1 CALCS - IGNORE'!F51+'STAT 1 CALCS - IGNORE'!F52+'STAT 1 CALCS - IGNORE'!F53)=0,1,0)</f>
        <v>#DIV/0!</v>
      </c>
      <c r="C31" s="431" t="s">
        <v>940</v>
      </c>
      <c r="D31" s="431"/>
      <c r="E31" s="431" t="s">
        <v>941</v>
      </c>
      <c r="F31" s="432" t="s">
        <v>270</v>
      </c>
      <c r="G31" s="434"/>
      <c r="H31" s="434"/>
      <c r="I31" s="435"/>
      <c r="J31" s="128"/>
      <c r="K31" s="128"/>
      <c r="L31" s="128"/>
      <c r="M31" s="128"/>
      <c r="N31" s="128"/>
      <c r="O31" s="128"/>
      <c r="P31" s="128"/>
      <c r="Q31" s="128"/>
      <c r="R31" s="128"/>
      <c r="S31" s="128"/>
    </row>
    <row r="32" spans="1:19" ht="14" thickBot="1">
      <c r="A32" s="460"/>
      <c r="B32" s="317"/>
      <c r="C32" s="317"/>
      <c r="D32" s="317"/>
      <c r="E32" s="317"/>
      <c r="F32" s="432" t="s">
        <v>942</v>
      </c>
      <c r="G32" s="436"/>
      <c r="H32" s="431"/>
      <c r="I32" s="433"/>
      <c r="J32" s="433"/>
      <c r="K32" s="128"/>
      <c r="L32" s="128"/>
      <c r="M32" s="128"/>
      <c r="N32" s="128"/>
      <c r="O32" s="128"/>
      <c r="P32" s="128"/>
      <c r="Q32" s="128"/>
      <c r="R32" s="128"/>
      <c r="S32" s="128"/>
    </row>
    <row r="33" spans="1:21">
      <c r="A33" s="456"/>
      <c r="B33" s="128"/>
      <c r="C33" s="128"/>
      <c r="D33" s="128"/>
      <c r="E33" s="128"/>
      <c r="F33" s="437"/>
      <c r="G33" s="438"/>
      <c r="H33" s="438"/>
      <c r="I33" s="438"/>
      <c r="J33" s="438"/>
      <c r="K33" s="128"/>
      <c r="L33" s="128"/>
      <c r="M33" s="128"/>
      <c r="N33" s="128"/>
      <c r="O33" s="128"/>
      <c r="P33" s="128"/>
      <c r="Q33" s="128"/>
      <c r="R33" s="128"/>
      <c r="S33" s="128"/>
    </row>
    <row r="34" spans="1:21" ht="52">
      <c r="A34" s="593" t="s">
        <v>960</v>
      </c>
      <c r="B34" s="128"/>
      <c r="C34" s="128"/>
      <c r="D34" s="128"/>
      <c r="E34" s="128"/>
      <c r="F34" s="437"/>
      <c r="G34" s="438"/>
      <c r="H34" s="438"/>
      <c r="I34" s="438"/>
      <c r="J34" s="438"/>
      <c r="K34" s="317"/>
      <c r="L34" s="128"/>
      <c r="M34" s="128"/>
      <c r="N34" s="128"/>
      <c r="O34" s="128"/>
      <c r="P34" s="128"/>
      <c r="Q34" s="128"/>
      <c r="R34" s="128"/>
      <c r="S34" s="128"/>
    </row>
    <row r="35" spans="1:21">
      <c r="A35" s="196"/>
      <c r="B35" s="128"/>
      <c r="C35" s="128"/>
      <c r="D35" s="128"/>
      <c r="E35" s="128"/>
      <c r="F35" s="437"/>
      <c r="G35" s="438"/>
      <c r="H35" s="438"/>
      <c r="I35" s="438"/>
      <c r="J35" s="438"/>
      <c r="K35" s="317"/>
      <c r="L35" s="128"/>
      <c r="M35" s="128"/>
      <c r="N35" s="128"/>
      <c r="O35" s="128"/>
      <c r="P35" s="128"/>
      <c r="Q35" s="128"/>
      <c r="R35" s="128"/>
      <c r="S35" s="128"/>
    </row>
    <row r="36" spans="1:21" ht="14" thickBot="1">
      <c r="A36" s="196" t="s">
        <v>964</v>
      </c>
      <c r="B36" s="128">
        <f>+B20</f>
        <v>-5</v>
      </c>
      <c r="C36" s="128">
        <f t="shared" ref="C36:P36" si="5">+C20</f>
        <v>-4</v>
      </c>
      <c r="D36" s="128">
        <f t="shared" si="5"/>
        <v>-3</v>
      </c>
      <c r="E36" s="128">
        <f t="shared" si="5"/>
        <v>-2</v>
      </c>
      <c r="F36" s="128">
        <f t="shared" si="5"/>
        <v>-1</v>
      </c>
      <c r="G36" s="128">
        <f t="shared" si="5"/>
        <v>0</v>
      </c>
      <c r="H36" s="128">
        <f t="shared" si="5"/>
        <v>1</v>
      </c>
      <c r="I36" s="128">
        <f t="shared" si="5"/>
        <v>2</v>
      </c>
      <c r="J36" s="128">
        <f t="shared" si="5"/>
        <v>3</v>
      </c>
      <c r="K36" s="128">
        <f t="shared" si="5"/>
        <v>4</v>
      </c>
      <c r="L36" s="128">
        <f t="shared" si="5"/>
        <v>5</v>
      </c>
      <c r="M36" s="128">
        <f t="shared" si="5"/>
        <v>6</v>
      </c>
      <c r="N36" s="128">
        <f t="shared" si="5"/>
        <v>7</v>
      </c>
      <c r="O36" s="128">
        <f t="shared" si="5"/>
        <v>8</v>
      </c>
      <c r="P36" s="128">
        <f t="shared" si="5"/>
        <v>9</v>
      </c>
      <c r="Q36" s="128"/>
      <c r="R36" s="128"/>
      <c r="S36" s="128"/>
    </row>
    <row r="37" spans="1:21" ht="14" thickBot="1">
      <c r="A37" s="464"/>
      <c r="B37" s="128"/>
      <c r="C37" s="128"/>
      <c r="D37" s="128"/>
      <c r="E37" s="128"/>
      <c r="F37" s="437"/>
      <c r="G37" s="438"/>
      <c r="H37" s="641" t="s">
        <v>115</v>
      </c>
      <c r="I37" s="642"/>
      <c r="J37" s="642"/>
      <c r="K37" s="642"/>
      <c r="L37" s="642"/>
      <c r="M37" s="642"/>
      <c r="N37" s="642"/>
      <c r="O37" s="642"/>
      <c r="P37" s="642"/>
      <c r="Q37" s="642"/>
      <c r="R37" s="642"/>
      <c r="S37" s="643"/>
      <c r="T37" s="650"/>
      <c r="U37" s="651"/>
    </row>
    <row r="38" spans="1:21">
      <c r="A38" s="474" t="s">
        <v>318</v>
      </c>
      <c r="B38" s="548"/>
      <c r="C38" s="548"/>
      <c r="D38" s="548"/>
      <c r="E38" s="549"/>
      <c r="F38" s="548"/>
      <c r="G38" s="548"/>
      <c r="H38" s="648">
        <f>+G38</f>
        <v>0</v>
      </c>
      <c r="I38" s="648">
        <f t="shared" ref="I38:P38" si="6">+H38</f>
        <v>0</v>
      </c>
      <c r="J38" s="648">
        <f t="shared" si="6"/>
        <v>0</v>
      </c>
      <c r="K38" s="648">
        <f t="shared" si="6"/>
        <v>0</v>
      </c>
      <c r="L38" s="648">
        <f t="shared" si="6"/>
        <v>0</v>
      </c>
      <c r="M38" s="648">
        <f t="shared" si="6"/>
        <v>0</v>
      </c>
      <c r="N38" s="648">
        <f t="shared" si="6"/>
        <v>0</v>
      </c>
      <c r="O38" s="648">
        <f t="shared" si="6"/>
        <v>0</v>
      </c>
      <c r="P38" s="648">
        <f t="shared" si="6"/>
        <v>0</v>
      </c>
      <c r="Q38" s="128"/>
      <c r="R38" s="128"/>
      <c r="S38" s="128"/>
    </row>
    <row r="39" spans="1:21">
      <c r="A39" s="463"/>
      <c r="B39" s="465" t="s">
        <v>319</v>
      </c>
      <c r="C39" s="148"/>
      <c r="D39" s="148"/>
      <c r="E39" s="148"/>
      <c r="F39" s="148"/>
      <c r="G39" s="148"/>
      <c r="H39" s="649"/>
      <c r="I39" s="649"/>
      <c r="J39" s="649"/>
      <c r="K39" s="649"/>
      <c r="L39" s="649"/>
      <c r="M39" s="649"/>
      <c r="N39" s="649"/>
      <c r="O39" s="649"/>
      <c r="P39" s="649"/>
      <c r="Q39" s="128"/>
      <c r="R39" s="128"/>
      <c r="S39" s="128"/>
    </row>
    <row r="40" spans="1:21">
      <c r="A40" s="474" t="s">
        <v>317</v>
      </c>
      <c r="B40" s="548"/>
      <c r="C40" s="548"/>
      <c r="D40" s="548"/>
      <c r="E40" s="549"/>
      <c r="F40" s="548"/>
      <c r="G40" s="548"/>
      <c r="H40" s="648">
        <f>+G40</f>
        <v>0</v>
      </c>
      <c r="I40" s="648">
        <f t="shared" ref="I40:P40" si="7">+H40</f>
        <v>0</v>
      </c>
      <c r="J40" s="648">
        <f t="shared" si="7"/>
        <v>0</v>
      </c>
      <c r="K40" s="648">
        <f t="shared" si="7"/>
        <v>0</v>
      </c>
      <c r="L40" s="648">
        <f t="shared" si="7"/>
        <v>0</v>
      </c>
      <c r="M40" s="648">
        <f t="shared" si="7"/>
        <v>0</v>
      </c>
      <c r="N40" s="648">
        <f t="shared" si="7"/>
        <v>0</v>
      </c>
      <c r="O40" s="648">
        <f t="shared" si="7"/>
        <v>0</v>
      </c>
      <c r="P40" s="648">
        <f t="shared" si="7"/>
        <v>0</v>
      </c>
      <c r="Q40" s="128"/>
      <c r="R40" s="128"/>
      <c r="S40" s="128"/>
    </row>
    <row r="41" spans="1:21">
      <c r="A41" s="196"/>
      <c r="B41" s="128"/>
      <c r="C41" s="128"/>
      <c r="D41" s="128"/>
      <c r="E41" s="128"/>
      <c r="F41" s="437"/>
      <c r="G41" s="438"/>
      <c r="H41" s="438"/>
      <c r="I41" s="438"/>
      <c r="J41" s="438"/>
      <c r="K41" s="317"/>
      <c r="L41" s="128"/>
      <c r="M41" s="128"/>
      <c r="N41" s="128"/>
      <c r="O41" s="128"/>
      <c r="P41" s="128"/>
      <c r="Q41" s="128"/>
      <c r="R41" s="128"/>
      <c r="S41" s="128"/>
    </row>
    <row r="42" spans="1:21">
      <c r="A42" s="592" t="s">
        <v>1071</v>
      </c>
      <c r="B42" s="128"/>
      <c r="C42" s="128"/>
      <c r="D42" s="128"/>
      <c r="E42" s="128"/>
      <c r="F42" s="437"/>
      <c r="G42" s="438"/>
      <c r="H42" s="438"/>
      <c r="I42" s="438"/>
      <c r="J42" s="438"/>
      <c r="K42" s="317"/>
      <c r="L42" s="128"/>
      <c r="M42" s="128"/>
      <c r="N42" s="128"/>
      <c r="O42" s="128"/>
      <c r="P42" s="128"/>
      <c r="Q42" s="128"/>
      <c r="R42" s="128"/>
      <c r="S42" s="128"/>
    </row>
    <row r="43" spans="1:21">
      <c r="A43" s="196" t="s">
        <v>268</v>
      </c>
      <c r="B43" s="455" t="e">
        <f>+B38/B22</f>
        <v>#DIV/0!</v>
      </c>
      <c r="C43" s="455" t="e">
        <f t="shared" ref="C43:G43" si="8">+C38/C22</f>
        <v>#DIV/0!</v>
      </c>
      <c r="D43" s="455" t="e">
        <f t="shared" si="8"/>
        <v>#DIV/0!</v>
      </c>
      <c r="E43" s="455" t="e">
        <f t="shared" si="8"/>
        <v>#DIV/0!</v>
      </c>
      <c r="F43" s="455" t="e">
        <f t="shared" si="8"/>
        <v>#DIV/0!</v>
      </c>
      <c r="G43" s="455" t="e">
        <f t="shared" si="8"/>
        <v>#DIV/0!</v>
      </c>
      <c r="H43" s="438"/>
      <c r="I43" s="438"/>
      <c r="J43" s="438"/>
      <c r="K43" s="317"/>
      <c r="L43" s="128"/>
      <c r="M43" s="128"/>
      <c r="N43" s="128"/>
      <c r="O43" s="128"/>
      <c r="P43" s="128"/>
      <c r="Q43" s="128"/>
      <c r="R43" s="128"/>
      <c r="S43" s="128"/>
    </row>
    <row r="44" spans="1:21">
      <c r="A44" s="196" t="s">
        <v>269</v>
      </c>
      <c r="B44" s="452" t="e">
        <f>+B43*$G22</f>
        <v>#DIV/0!</v>
      </c>
      <c r="C44" s="452" t="e">
        <f>+C43*$G22</f>
        <v>#DIV/0!</v>
      </c>
      <c r="D44" s="452" t="e">
        <f t="shared" ref="D44:G44" si="9">+D43*$G22</f>
        <v>#DIV/0!</v>
      </c>
      <c r="E44" s="452" t="e">
        <f t="shared" si="9"/>
        <v>#DIV/0!</v>
      </c>
      <c r="F44" s="452" t="e">
        <f t="shared" si="9"/>
        <v>#DIV/0!</v>
      </c>
      <c r="G44" s="452" t="e">
        <f t="shared" si="9"/>
        <v>#DIV/0!</v>
      </c>
      <c r="H44" s="438"/>
      <c r="I44" s="438"/>
      <c r="J44" s="438"/>
      <c r="K44" s="317"/>
      <c r="L44" s="128"/>
      <c r="M44" s="128"/>
      <c r="N44" s="128"/>
      <c r="O44" s="128"/>
      <c r="P44" s="128"/>
      <c r="Q44" s="128"/>
      <c r="R44" s="128"/>
      <c r="S44" s="128"/>
    </row>
    <row r="45" spans="1:21">
      <c r="A45" s="196"/>
      <c r="B45" s="452"/>
      <c r="C45" s="452"/>
      <c r="D45" s="452"/>
      <c r="E45" s="452"/>
      <c r="F45" s="452"/>
      <c r="G45" s="452"/>
      <c r="H45" s="438"/>
      <c r="I45" s="438"/>
      <c r="J45" s="438"/>
      <c r="K45" s="317"/>
      <c r="L45" s="128"/>
      <c r="M45" s="128"/>
      <c r="N45" s="128"/>
      <c r="O45" s="128"/>
      <c r="P45" s="128"/>
      <c r="Q45" s="128"/>
      <c r="R45" s="128"/>
      <c r="S45" s="128"/>
    </row>
    <row r="46" spans="1:21">
      <c r="A46" s="196" t="s">
        <v>258</v>
      </c>
      <c r="B46" s="454" t="e">
        <f>+B40/B22</f>
        <v>#DIV/0!</v>
      </c>
      <c r="C46" s="454" t="e">
        <f t="shared" ref="C46:G46" si="10">+C40/C22</f>
        <v>#DIV/0!</v>
      </c>
      <c r="D46" s="454" t="e">
        <f t="shared" si="10"/>
        <v>#DIV/0!</v>
      </c>
      <c r="E46" s="454" t="e">
        <f t="shared" si="10"/>
        <v>#DIV/0!</v>
      </c>
      <c r="F46" s="454" t="e">
        <f t="shared" si="10"/>
        <v>#DIV/0!</v>
      </c>
      <c r="G46" s="454" t="e">
        <f t="shared" si="10"/>
        <v>#DIV/0!</v>
      </c>
      <c r="H46" s="438"/>
      <c r="I46" s="438"/>
      <c r="J46" s="438"/>
      <c r="K46" s="317"/>
      <c r="L46" s="128"/>
      <c r="M46" s="128"/>
      <c r="N46" s="128"/>
      <c r="O46" s="128"/>
      <c r="P46" s="128"/>
      <c r="Q46" s="128"/>
      <c r="R46" s="128"/>
      <c r="S46" s="128"/>
    </row>
    <row r="47" spans="1:21">
      <c r="A47" s="196" t="s">
        <v>267</v>
      </c>
      <c r="B47" s="452" t="e">
        <f>+B46*$G22</f>
        <v>#DIV/0!</v>
      </c>
      <c r="C47" s="452" t="e">
        <f t="shared" ref="C47:G47" si="11">+C46*$G22</f>
        <v>#DIV/0!</v>
      </c>
      <c r="D47" s="452" t="e">
        <f t="shared" si="11"/>
        <v>#DIV/0!</v>
      </c>
      <c r="E47" s="452" t="e">
        <f t="shared" si="11"/>
        <v>#DIV/0!</v>
      </c>
      <c r="F47" s="452" t="e">
        <f t="shared" si="11"/>
        <v>#DIV/0!</v>
      </c>
      <c r="G47" s="452" t="e">
        <f t="shared" si="11"/>
        <v>#DIV/0!</v>
      </c>
      <c r="H47" s="438"/>
      <c r="I47" s="438"/>
      <c r="J47" s="438"/>
      <c r="K47" s="317"/>
      <c r="L47" s="128"/>
      <c r="M47" s="128"/>
      <c r="N47" s="128"/>
      <c r="O47" s="128"/>
      <c r="P47" s="128"/>
      <c r="Q47" s="128"/>
      <c r="R47" s="128"/>
      <c r="S47" s="128"/>
    </row>
    <row r="48" spans="1:21">
      <c r="A48" s="196"/>
      <c r="B48" s="452"/>
      <c r="C48" s="452"/>
      <c r="D48" s="452"/>
      <c r="E48" s="452"/>
      <c r="F48" s="452"/>
      <c r="G48" s="452"/>
      <c r="H48" s="438"/>
      <c r="I48" s="438"/>
      <c r="J48" s="438"/>
      <c r="K48" s="317"/>
      <c r="L48" s="128"/>
      <c r="M48" s="128"/>
      <c r="N48" s="128"/>
      <c r="O48" s="128"/>
      <c r="P48" s="128"/>
      <c r="Q48" s="128"/>
      <c r="R48" s="128"/>
      <c r="S48" s="128"/>
    </row>
    <row r="49" spans="1:30" ht="14" thickBot="1">
      <c r="A49" s="196"/>
      <c r="B49" s="452"/>
      <c r="C49" s="452"/>
      <c r="D49" s="452"/>
      <c r="E49" s="452"/>
      <c r="F49" s="452"/>
      <c r="G49" s="452"/>
      <c r="H49" s="438"/>
      <c r="I49" s="438"/>
      <c r="J49" s="438"/>
      <c r="K49" s="317"/>
      <c r="L49" s="128"/>
      <c r="M49" s="128"/>
      <c r="N49" s="128"/>
      <c r="O49" s="128"/>
      <c r="P49" s="128"/>
      <c r="Q49" s="128"/>
      <c r="R49" s="128"/>
      <c r="S49" s="128"/>
    </row>
    <row r="50" spans="1:30">
      <c r="A50" s="662" t="s">
        <v>572</v>
      </c>
      <c r="B50" s="663"/>
      <c r="C50" s="663"/>
      <c r="D50" s="663"/>
      <c r="E50" s="663"/>
      <c r="F50" s="664"/>
      <c r="G50" s="665"/>
      <c r="H50" s="665"/>
      <c r="I50" s="665"/>
      <c r="J50" s="665"/>
      <c r="K50" s="665"/>
      <c r="L50" s="663"/>
      <c r="M50" s="663"/>
      <c r="N50" s="663"/>
      <c r="O50" s="663"/>
      <c r="P50" s="663"/>
      <c r="Q50" s="663"/>
      <c r="R50" s="663"/>
      <c r="S50" s="663"/>
      <c r="T50" s="666"/>
      <c r="U50" s="666"/>
      <c r="V50" s="666"/>
      <c r="W50" s="666"/>
      <c r="X50" s="666"/>
      <c r="Y50" s="666"/>
      <c r="Z50" s="666"/>
      <c r="AA50" s="666"/>
      <c r="AB50" s="666"/>
      <c r="AC50" s="666"/>
      <c r="AD50" s="667"/>
    </row>
    <row r="51" spans="1:30" ht="65">
      <c r="A51" s="668" t="s">
        <v>975</v>
      </c>
      <c r="B51" s="389"/>
      <c r="C51" s="389"/>
      <c r="D51" s="389"/>
      <c r="E51" s="389"/>
      <c r="F51" s="437"/>
      <c r="G51" s="653" t="s">
        <v>118</v>
      </c>
      <c r="H51" s="654"/>
      <c r="I51" s="654"/>
      <c r="J51" s="654"/>
      <c r="K51" s="654"/>
      <c r="L51" s="654"/>
      <c r="M51" s="654"/>
      <c r="N51" s="654"/>
      <c r="O51" s="654"/>
      <c r="P51" s="654"/>
      <c r="Q51" s="654"/>
      <c r="R51" s="654"/>
      <c r="S51" s="654"/>
      <c r="T51" s="47"/>
      <c r="U51" s="47"/>
      <c r="V51" s="47"/>
      <c r="W51" s="47"/>
      <c r="X51" s="47"/>
      <c r="Y51" s="47"/>
      <c r="Z51" s="47"/>
      <c r="AA51" s="47"/>
      <c r="AB51" s="47"/>
      <c r="AC51" s="47"/>
      <c r="AD51" s="669"/>
    </row>
    <row r="52" spans="1:30">
      <c r="A52" s="670" t="s">
        <v>522</v>
      </c>
      <c r="B52" s="389"/>
      <c r="C52" s="389"/>
      <c r="D52" s="389"/>
      <c r="E52" s="389"/>
      <c r="F52" s="437"/>
      <c r="G52" s="654"/>
      <c r="H52" s="654"/>
      <c r="I52" s="654"/>
      <c r="J52" s="654"/>
      <c r="K52" s="654"/>
      <c r="L52" s="654"/>
      <c r="M52" s="654"/>
      <c r="N52" s="654"/>
      <c r="O52" s="654"/>
      <c r="P52" s="654"/>
      <c r="Q52" s="654"/>
      <c r="R52" s="654"/>
      <c r="S52" s="654"/>
      <c r="T52" s="47"/>
      <c r="U52" s="47"/>
      <c r="V52" s="47"/>
      <c r="W52" s="47"/>
      <c r="X52" s="47"/>
      <c r="Y52" s="47"/>
      <c r="Z52" s="47"/>
      <c r="AA52" s="47"/>
      <c r="AB52" s="47"/>
      <c r="AC52" s="47"/>
      <c r="AD52" s="669"/>
    </row>
    <row r="53" spans="1:30" ht="39">
      <c r="A53" s="671" t="s">
        <v>515</v>
      </c>
      <c r="B53" s="482" t="s">
        <v>486</v>
      </c>
      <c r="C53" s="680" t="s">
        <v>505</v>
      </c>
      <c r="D53" s="482" t="s">
        <v>486</v>
      </c>
      <c r="E53" s="390" t="s">
        <v>117</v>
      </c>
      <c r="F53" s="389"/>
      <c r="G53" s="654"/>
      <c r="H53" s="654"/>
      <c r="I53" s="654"/>
      <c r="J53" s="654"/>
      <c r="K53" s="654"/>
      <c r="L53" s="654"/>
      <c r="M53" s="654"/>
      <c r="N53" s="654"/>
      <c r="O53" s="654"/>
      <c r="P53" s="654"/>
      <c r="Q53" s="654"/>
      <c r="R53" s="654"/>
      <c r="S53" s="654"/>
      <c r="T53" s="47"/>
      <c r="U53" s="47"/>
      <c r="V53" s="47"/>
      <c r="W53" s="47"/>
      <c r="X53" s="47"/>
      <c r="Y53" s="47"/>
      <c r="Z53" s="47"/>
      <c r="AA53" s="47"/>
      <c r="AB53" s="47"/>
      <c r="AC53" s="47"/>
      <c r="AD53" s="669"/>
    </row>
    <row r="54" spans="1:30">
      <c r="A54" s="671"/>
      <c r="B54" s="390"/>
      <c r="C54" s="390"/>
      <c r="D54" s="390"/>
      <c r="E54" s="390"/>
      <c r="F54" s="389"/>
      <c r="G54" s="654"/>
      <c r="H54" s="654"/>
      <c r="I54" s="654"/>
      <c r="J54" s="654"/>
      <c r="K54" s="654"/>
      <c r="L54" s="654"/>
      <c r="M54" s="654"/>
      <c r="N54" s="654"/>
      <c r="O54" s="654"/>
      <c r="P54" s="654"/>
      <c r="Q54" s="654"/>
      <c r="R54" s="654"/>
      <c r="S54" s="654"/>
      <c r="T54" s="47"/>
      <c r="U54" s="47"/>
      <c r="V54" s="47"/>
      <c r="W54" s="47"/>
      <c r="X54" s="47"/>
      <c r="Y54" s="47"/>
      <c r="Z54" s="47"/>
      <c r="AA54" s="47"/>
      <c r="AB54" s="47"/>
      <c r="AC54" s="47"/>
      <c r="AD54" s="669"/>
    </row>
    <row r="55" spans="1:30">
      <c r="A55" s="671"/>
      <c r="B55" s="390"/>
      <c r="C55" s="390"/>
      <c r="D55" s="739" t="s">
        <v>323</v>
      </c>
      <c r="E55" s="739"/>
      <c r="F55" s="389"/>
      <c r="G55" s="654"/>
      <c r="H55" s="654"/>
      <c r="I55" s="654"/>
      <c r="J55" s="654"/>
      <c r="K55" s="654"/>
      <c r="L55" s="654"/>
      <c r="M55" s="654"/>
      <c r="N55" s="654"/>
      <c r="O55" s="654"/>
      <c r="P55" s="654"/>
      <c r="Q55" s="654"/>
      <c r="R55" s="654"/>
      <c r="S55" s="654"/>
      <c r="T55" s="47"/>
      <c r="U55" s="47"/>
      <c r="V55" s="47"/>
      <c r="W55" s="47"/>
      <c r="X55" s="47"/>
      <c r="Y55" s="47"/>
      <c r="Z55" s="47"/>
      <c r="AA55" s="47"/>
      <c r="AB55" s="47"/>
      <c r="AC55" s="47"/>
      <c r="AD55" s="669"/>
    </row>
    <row r="56" spans="1:30" ht="39">
      <c r="A56" s="671"/>
      <c r="B56" s="390"/>
      <c r="C56" s="390" t="s">
        <v>860</v>
      </c>
      <c r="D56" s="680" t="s">
        <v>861</v>
      </c>
      <c r="E56" s="201" t="s">
        <v>862</v>
      </c>
      <c r="F56" s="8"/>
      <c r="G56" s="655" t="s">
        <v>778</v>
      </c>
      <c r="H56" s="655"/>
      <c r="I56" s="654"/>
      <c r="J56" s="654"/>
      <c r="K56" s="654"/>
      <c r="L56" s="654"/>
      <c r="M56" s="654"/>
      <c r="N56" s="654"/>
      <c r="O56" s="654"/>
      <c r="P56" s="654"/>
      <c r="Q56" s="654"/>
      <c r="R56" s="654"/>
      <c r="S56" s="654"/>
      <c r="T56" s="47"/>
      <c r="U56" s="47"/>
      <c r="V56" s="47"/>
      <c r="W56" s="47"/>
      <c r="X56" s="47"/>
      <c r="Y56" s="47"/>
      <c r="Z56" s="47"/>
      <c r="AA56" s="47"/>
      <c r="AB56" s="47"/>
      <c r="AC56" s="47"/>
      <c r="AD56" s="669"/>
    </row>
    <row r="57" spans="1:30">
      <c r="A57" s="671" t="s">
        <v>506</v>
      </c>
      <c r="B57" s="482" t="s">
        <v>486</v>
      </c>
      <c r="C57" s="390" t="s">
        <v>508</v>
      </c>
      <c r="D57" s="740">
        <v>5.6800000000000003E-2</v>
      </c>
      <c r="E57" s="391">
        <v>6.8500000000000005E-2</v>
      </c>
      <c r="F57" s="8"/>
      <c r="G57" s="654"/>
      <c r="H57" s="656"/>
      <c r="I57" s="654"/>
      <c r="J57" s="654"/>
      <c r="K57" s="654"/>
      <c r="L57" s="654"/>
      <c r="M57" s="654"/>
      <c r="N57" s="654"/>
      <c r="O57" s="654"/>
      <c r="P57" s="654"/>
      <c r="Q57" s="654"/>
      <c r="R57" s="654"/>
      <c r="S57" s="654"/>
      <c r="T57" s="47"/>
      <c r="U57" s="47"/>
      <c r="V57" s="47"/>
      <c r="W57" s="47"/>
      <c r="X57" s="47"/>
      <c r="Y57" s="47"/>
      <c r="Z57" s="47"/>
      <c r="AA57" s="47"/>
      <c r="AB57" s="47"/>
      <c r="AC57" s="47"/>
      <c r="AD57" s="669"/>
    </row>
    <row r="58" spans="1:30">
      <c r="A58" s="671"/>
      <c r="B58" s="482" t="s">
        <v>507</v>
      </c>
      <c r="C58" s="390" t="s">
        <v>509</v>
      </c>
      <c r="D58" s="740">
        <v>6.0499999999999998E-2</v>
      </c>
      <c r="E58" s="391">
        <v>6.7799999999999999E-2</v>
      </c>
      <c r="F58" s="8"/>
      <c r="G58" s="654"/>
      <c r="H58" s="656"/>
      <c r="I58" s="654"/>
      <c r="J58" s="654"/>
      <c r="K58" s="654"/>
      <c r="L58" s="654"/>
      <c r="M58" s="654"/>
      <c r="N58" s="654"/>
      <c r="O58" s="654"/>
      <c r="P58" s="654"/>
      <c r="Q58" s="654"/>
      <c r="R58" s="654"/>
      <c r="S58" s="654"/>
      <c r="T58" s="47"/>
      <c r="U58" s="47"/>
      <c r="V58" s="47"/>
      <c r="W58" s="47"/>
      <c r="X58" s="47"/>
      <c r="Y58" s="47"/>
      <c r="Z58" s="47"/>
      <c r="AA58" s="47"/>
      <c r="AB58" s="47"/>
      <c r="AC58" s="47"/>
      <c r="AD58" s="669"/>
    </row>
    <row r="59" spans="1:30">
      <c r="A59" s="671"/>
      <c r="B59" s="482" t="s">
        <v>507</v>
      </c>
      <c r="C59" s="390" t="s">
        <v>510</v>
      </c>
      <c r="D59" s="740">
        <v>5.8799999999999998E-2</v>
      </c>
      <c r="E59" s="391">
        <v>6.6000000000000003E-2</v>
      </c>
      <c r="F59" s="8"/>
      <c r="G59" s="654"/>
      <c r="H59" s="656"/>
      <c r="I59" s="654"/>
      <c r="J59" s="654"/>
      <c r="K59" s="654"/>
      <c r="L59" s="654"/>
      <c r="M59" s="654"/>
      <c r="N59" s="654"/>
      <c r="O59" s="654"/>
      <c r="P59" s="654"/>
      <c r="Q59" s="654"/>
      <c r="R59" s="654"/>
      <c r="S59" s="654"/>
      <c r="T59" s="47"/>
      <c r="U59" s="47"/>
      <c r="V59" s="47"/>
      <c r="W59" s="47"/>
      <c r="X59" s="47"/>
      <c r="Y59" s="47"/>
      <c r="Z59" s="47"/>
      <c r="AA59" s="47"/>
      <c r="AB59" s="47"/>
      <c r="AC59" s="47"/>
      <c r="AD59" s="669"/>
    </row>
    <row r="60" spans="1:30">
      <c r="A60" s="671"/>
      <c r="B60" s="482" t="s">
        <v>507</v>
      </c>
      <c r="C60" s="390" t="s">
        <v>511</v>
      </c>
      <c r="D60" s="740">
        <v>7.6600000000000001E-2</v>
      </c>
      <c r="E60" s="391">
        <v>6.7400000000000002E-2</v>
      </c>
      <c r="F60" s="8"/>
      <c r="G60" s="654"/>
      <c r="H60" s="656"/>
      <c r="I60" s="654"/>
      <c r="J60" s="654"/>
      <c r="K60" s="654"/>
      <c r="L60" s="654"/>
      <c r="M60" s="654"/>
      <c r="N60" s="654"/>
      <c r="O60" s="654"/>
      <c r="P60" s="654"/>
      <c r="Q60" s="654"/>
      <c r="R60" s="654"/>
      <c r="S60" s="654"/>
      <c r="T60" s="47"/>
      <c r="U60" s="47"/>
      <c r="V60" s="47"/>
      <c r="W60" s="47"/>
      <c r="X60" s="47"/>
      <c r="Y60" s="47"/>
      <c r="Z60" s="47"/>
      <c r="AA60" s="47"/>
      <c r="AB60" s="47"/>
      <c r="AC60" s="47"/>
      <c r="AD60" s="669"/>
    </row>
    <row r="61" spans="1:30">
      <c r="A61" s="671"/>
      <c r="B61" s="482" t="s">
        <v>507</v>
      </c>
      <c r="C61" s="390" t="s">
        <v>517</v>
      </c>
      <c r="D61" s="740">
        <v>4.6899999999999997E-2</v>
      </c>
      <c r="E61" s="391">
        <v>3.9800000000000002E-2</v>
      </c>
      <c r="F61" s="8"/>
      <c r="G61" s="654"/>
      <c r="H61" s="656"/>
      <c r="I61" s="654"/>
      <c r="J61" s="654"/>
      <c r="K61" s="654"/>
      <c r="L61" s="654"/>
      <c r="M61" s="654"/>
      <c r="N61" s="654"/>
      <c r="O61" s="654"/>
      <c r="P61" s="654"/>
      <c r="Q61" s="654"/>
      <c r="R61" s="654"/>
      <c r="S61" s="654"/>
      <c r="T61" s="47"/>
      <c r="U61" s="47"/>
      <c r="V61" s="47"/>
      <c r="W61" s="47"/>
      <c r="X61" s="47"/>
      <c r="Y61" s="47"/>
      <c r="Z61" s="47"/>
      <c r="AA61" s="47"/>
      <c r="AB61" s="47"/>
      <c r="AC61" s="47"/>
      <c r="AD61" s="669"/>
    </row>
    <row r="62" spans="1:30">
      <c r="A62" s="671"/>
      <c r="B62" s="390"/>
      <c r="C62" s="390"/>
      <c r="D62" s="389"/>
      <c r="E62" s="389"/>
      <c r="F62" s="8"/>
      <c r="G62" s="654"/>
      <c r="H62" s="654"/>
      <c r="I62" s="654"/>
      <c r="J62" s="654"/>
      <c r="K62" s="654"/>
      <c r="L62" s="654"/>
      <c r="M62" s="654"/>
      <c r="N62" s="654"/>
      <c r="O62" s="654"/>
      <c r="P62" s="654"/>
      <c r="Q62" s="654"/>
      <c r="R62" s="654"/>
      <c r="S62" s="654"/>
      <c r="T62" s="47"/>
      <c r="U62" s="47"/>
      <c r="V62" s="47"/>
      <c r="W62" s="47"/>
      <c r="X62" s="47"/>
      <c r="Y62" s="47"/>
      <c r="Z62" s="47"/>
      <c r="AA62" s="47"/>
      <c r="AB62" s="47"/>
      <c r="AC62" s="47"/>
      <c r="AD62" s="669"/>
    </row>
    <row r="63" spans="1:30">
      <c r="A63" s="671" t="s">
        <v>518</v>
      </c>
      <c r="B63" s="652" t="s">
        <v>116</v>
      </c>
      <c r="C63" s="672" t="s">
        <v>322</v>
      </c>
      <c r="D63" s="483" t="s">
        <v>573</v>
      </c>
      <c r="E63" s="390" t="s">
        <v>750</v>
      </c>
      <c r="F63" s="8"/>
      <c r="G63" s="657" t="s">
        <v>576</v>
      </c>
      <c r="H63" s="654"/>
      <c r="I63" s="654"/>
      <c r="J63" s="654"/>
      <c r="K63" s="654"/>
      <c r="L63" s="654"/>
      <c r="M63" s="654"/>
      <c r="N63" s="654"/>
      <c r="O63" s="654"/>
      <c r="P63" s="654"/>
      <c r="Q63" s="654"/>
      <c r="R63" s="654"/>
      <c r="S63" s="654"/>
      <c r="T63" s="47"/>
      <c r="U63" s="47"/>
      <c r="V63" s="47"/>
      <c r="W63" s="47"/>
      <c r="X63" s="47"/>
      <c r="Y63" s="47"/>
      <c r="Z63" s="47"/>
      <c r="AA63" s="47"/>
      <c r="AB63" s="47"/>
      <c r="AC63" s="47"/>
      <c r="AD63" s="669"/>
    </row>
    <row r="64" spans="1:30">
      <c r="A64" s="671"/>
      <c r="B64" s="390"/>
      <c r="C64" s="389"/>
      <c r="D64" s="390"/>
      <c r="E64" s="390"/>
      <c r="F64" s="8"/>
      <c r="G64" s="654"/>
      <c r="H64" s="654"/>
      <c r="I64" s="654"/>
      <c r="J64" s="654"/>
      <c r="K64" s="654"/>
      <c r="L64" s="654"/>
      <c r="M64" s="654"/>
      <c r="N64" s="654"/>
      <c r="O64" s="654"/>
      <c r="P64" s="654"/>
      <c r="Q64" s="654"/>
      <c r="R64" s="654"/>
      <c r="S64" s="654"/>
      <c r="T64" s="47"/>
      <c r="U64" s="47"/>
      <c r="V64" s="47"/>
      <c r="W64" s="47"/>
      <c r="X64" s="47"/>
      <c r="Y64" s="47"/>
      <c r="Z64" s="47"/>
      <c r="AA64" s="47"/>
      <c r="AB64" s="47"/>
      <c r="AC64" s="47"/>
      <c r="AD64" s="669"/>
    </row>
    <row r="65" spans="1:30">
      <c r="A65" s="671" t="s">
        <v>329</v>
      </c>
      <c r="B65" s="741" t="e">
        <f>IF(B268=1,B280,B284)</f>
        <v>#DIV/0!</v>
      </c>
      <c r="C65" s="390" t="s">
        <v>907</v>
      </c>
      <c r="D65" s="389"/>
      <c r="E65" s="389"/>
      <c r="F65" s="8"/>
      <c r="G65" s="654" t="s">
        <v>817</v>
      </c>
      <c r="H65" s="654"/>
      <c r="I65" s="654"/>
      <c r="J65" s="654"/>
      <c r="K65" s="654"/>
      <c r="L65" s="654"/>
      <c r="M65" s="654"/>
      <c r="N65" s="654"/>
      <c r="O65" s="654"/>
      <c r="P65" s="654"/>
      <c r="Q65" s="654"/>
      <c r="R65" s="654"/>
      <c r="S65" s="654"/>
      <c r="T65" s="47"/>
      <c r="U65" s="47"/>
      <c r="V65" s="47"/>
      <c r="W65" s="47"/>
      <c r="X65" s="47"/>
      <c r="Y65" s="47"/>
      <c r="Z65" s="47"/>
      <c r="AA65" s="47"/>
      <c r="AB65" s="47"/>
      <c r="AC65" s="47"/>
      <c r="AD65" s="669"/>
    </row>
    <row r="66" spans="1:30">
      <c r="A66" s="671"/>
      <c r="B66" s="390"/>
      <c r="C66" s="621" t="s">
        <v>969</v>
      </c>
      <c r="D66" s="389"/>
      <c r="E66" s="389"/>
      <c r="F66" s="8"/>
      <c r="G66" s="654"/>
      <c r="H66" s="654"/>
      <c r="I66" s="654"/>
      <c r="J66" s="654"/>
      <c r="K66" s="654"/>
      <c r="L66" s="654"/>
      <c r="M66" s="654"/>
      <c r="N66" s="654"/>
      <c r="O66" s="654"/>
      <c r="P66" s="654"/>
      <c r="Q66" s="654"/>
      <c r="R66" s="654"/>
      <c r="S66" s="654"/>
      <c r="T66" s="47"/>
      <c r="U66" s="47"/>
      <c r="V66" s="47"/>
      <c r="W66" s="47"/>
      <c r="X66" s="47"/>
      <c r="Y66" s="47"/>
      <c r="Z66" s="47"/>
      <c r="AA66" s="47"/>
      <c r="AB66" s="47"/>
      <c r="AC66" s="47"/>
      <c r="AD66" s="669"/>
    </row>
    <row r="67" spans="1:30">
      <c r="A67" s="671" t="s">
        <v>415</v>
      </c>
      <c r="B67" s="390">
        <f>+G20</f>
        <v>0</v>
      </c>
      <c r="C67" s="390" t="s">
        <v>622</v>
      </c>
      <c r="D67" s="389"/>
      <c r="E67" s="389"/>
      <c r="F67" s="8"/>
      <c r="G67" s="654" t="s">
        <v>817</v>
      </c>
      <c r="H67" s="654"/>
      <c r="I67" s="654"/>
      <c r="J67" s="654"/>
      <c r="K67" s="654"/>
      <c r="L67" s="654"/>
      <c r="M67" s="654"/>
      <c r="N67" s="654"/>
      <c r="O67" s="654"/>
      <c r="P67" s="654"/>
      <c r="Q67" s="654"/>
      <c r="R67" s="654"/>
      <c r="S67" s="654"/>
      <c r="T67" s="47"/>
      <c r="U67" s="47"/>
      <c r="V67" s="47"/>
      <c r="W67" s="47"/>
      <c r="X67" s="47"/>
      <c r="Y67" s="47"/>
      <c r="Z67" s="47"/>
      <c r="AA67" s="47"/>
      <c r="AB67" s="47"/>
      <c r="AC67" s="47"/>
      <c r="AD67" s="669"/>
    </row>
    <row r="68" spans="1:30">
      <c r="A68" s="671"/>
      <c r="B68" s="390" t="e">
        <f>IF(B268=1,B279,B286)</f>
        <v>#DIV/0!</v>
      </c>
      <c r="C68" s="673" t="s">
        <v>420</v>
      </c>
      <c r="D68" s="389"/>
      <c r="E68" s="389"/>
      <c r="F68" s="8"/>
      <c r="G68" s="654" t="s">
        <v>817</v>
      </c>
      <c r="H68" s="654"/>
      <c r="I68" s="654"/>
      <c r="J68" s="654"/>
      <c r="K68" s="654"/>
      <c r="L68" s="654"/>
      <c r="M68" s="654"/>
      <c r="N68" s="654"/>
      <c r="O68" s="654"/>
      <c r="P68" s="654"/>
      <c r="Q68" s="654"/>
      <c r="R68" s="654"/>
      <c r="S68" s="654"/>
      <c r="T68" s="47"/>
      <c r="U68" s="47"/>
      <c r="V68" s="47"/>
      <c r="W68" s="47"/>
      <c r="X68" s="47"/>
      <c r="Y68" s="47"/>
      <c r="Z68" s="47"/>
      <c r="AA68" s="47"/>
      <c r="AB68" s="47"/>
      <c r="AC68" s="47"/>
      <c r="AD68" s="669"/>
    </row>
    <row r="69" spans="1:30">
      <c r="A69" s="671"/>
      <c r="B69" s="390"/>
      <c r="C69" s="389"/>
      <c r="D69" s="390"/>
      <c r="E69" s="389"/>
      <c r="F69" s="8"/>
      <c r="G69" s="654"/>
      <c r="H69" s="654"/>
      <c r="I69" s="654"/>
      <c r="J69" s="654"/>
      <c r="K69" s="654"/>
      <c r="L69" s="654"/>
      <c r="M69" s="654"/>
      <c r="N69" s="654"/>
      <c r="O69" s="654"/>
      <c r="P69" s="654"/>
      <c r="Q69" s="654"/>
      <c r="R69" s="654"/>
      <c r="S69" s="654"/>
      <c r="T69" s="47"/>
      <c r="U69" s="47"/>
      <c r="V69" s="47"/>
      <c r="W69" s="47"/>
      <c r="X69" s="47"/>
      <c r="Y69" s="47"/>
      <c r="Z69" s="47"/>
      <c r="AA69" s="47"/>
      <c r="AB69" s="47"/>
      <c r="AC69" s="47"/>
      <c r="AD69" s="669"/>
    </row>
    <row r="70" spans="1:30">
      <c r="A70" s="671" t="s">
        <v>421</v>
      </c>
      <c r="B70" s="390" t="e">
        <f>+B268</f>
        <v>#DIV/0!</v>
      </c>
      <c r="C70" s="390" t="s">
        <v>422</v>
      </c>
      <c r="D70" s="390" t="e">
        <f>+D268</f>
        <v>#DIV/0!</v>
      </c>
      <c r="E70" s="390" t="s">
        <v>624</v>
      </c>
      <c r="F70" s="8"/>
      <c r="G70" s="654" t="s">
        <v>683</v>
      </c>
      <c r="H70" s="654"/>
      <c r="I70" s="654"/>
      <c r="J70" s="654"/>
      <c r="K70" s="654"/>
      <c r="L70" s="654"/>
      <c r="M70" s="654"/>
      <c r="N70" s="654"/>
      <c r="O70" s="654"/>
      <c r="P70" s="654"/>
      <c r="Q70" s="654"/>
      <c r="R70" s="654"/>
      <c r="S70" s="654"/>
      <c r="T70" s="47"/>
      <c r="U70" s="47"/>
      <c r="V70" s="47"/>
      <c r="W70" s="47"/>
      <c r="X70" s="47"/>
      <c r="Y70" s="47"/>
      <c r="Z70" s="47"/>
      <c r="AA70" s="47"/>
      <c r="AB70" s="47"/>
      <c r="AC70" s="47"/>
      <c r="AD70" s="669"/>
    </row>
    <row r="71" spans="1:30">
      <c r="A71" s="671"/>
      <c r="B71" s="390"/>
      <c r="C71" s="390"/>
      <c r="D71" s="390"/>
      <c r="E71" s="390"/>
      <c r="F71" s="8"/>
      <c r="G71" s="654"/>
      <c r="H71" s="654"/>
      <c r="I71" s="654"/>
      <c r="J71" s="654"/>
      <c r="K71" s="654"/>
      <c r="L71" s="654"/>
      <c r="M71" s="654"/>
      <c r="N71" s="654"/>
      <c r="O71" s="654"/>
      <c r="P71" s="654"/>
      <c r="Q71" s="654"/>
      <c r="R71" s="654"/>
      <c r="S71" s="654"/>
      <c r="T71" s="47"/>
      <c r="U71" s="47"/>
      <c r="V71" s="47"/>
      <c r="W71" s="47"/>
      <c r="X71" s="47"/>
      <c r="Y71" s="47"/>
      <c r="Z71" s="47"/>
      <c r="AA71" s="47"/>
      <c r="AB71" s="47"/>
      <c r="AC71" s="47"/>
      <c r="AD71" s="669"/>
    </row>
    <row r="72" spans="1:30">
      <c r="A72" s="671" t="s">
        <v>430</v>
      </c>
      <c r="B72" s="390" t="e">
        <f>+B197</f>
        <v>#VALUE!</v>
      </c>
      <c r="C72" s="390" t="s">
        <v>422</v>
      </c>
      <c r="D72" s="201" t="e">
        <f>IF(B72=1,0,1)</f>
        <v>#VALUE!</v>
      </c>
      <c r="E72" s="390" t="s">
        <v>624</v>
      </c>
      <c r="F72" s="8"/>
      <c r="G72" s="654" t="s">
        <v>683</v>
      </c>
      <c r="H72" s="654"/>
      <c r="I72" s="654"/>
      <c r="J72" s="654"/>
      <c r="K72" s="654"/>
      <c r="L72" s="654"/>
      <c r="M72" s="654"/>
      <c r="N72" s="654"/>
      <c r="O72" s="654"/>
      <c r="P72" s="654"/>
      <c r="Q72" s="654"/>
      <c r="R72" s="654"/>
      <c r="S72" s="654"/>
      <c r="T72" s="47"/>
      <c r="U72" s="47"/>
      <c r="V72" s="47"/>
      <c r="W72" s="47"/>
      <c r="X72" s="47"/>
      <c r="Y72" s="47"/>
      <c r="Z72" s="47"/>
      <c r="AA72" s="47"/>
      <c r="AB72" s="47"/>
      <c r="AC72" s="47"/>
      <c r="AD72" s="669"/>
    </row>
    <row r="73" spans="1:30">
      <c r="A73" s="671"/>
      <c r="B73" s="390"/>
      <c r="C73" s="390"/>
      <c r="D73" s="390"/>
      <c r="E73" s="390"/>
      <c r="F73" s="8"/>
      <c r="G73" s="654"/>
      <c r="H73" s="654"/>
      <c r="I73" s="654"/>
      <c r="J73" s="654"/>
      <c r="K73" s="654"/>
      <c r="L73" s="654"/>
      <c r="M73" s="654"/>
      <c r="N73" s="654"/>
      <c r="O73" s="654"/>
      <c r="P73" s="654"/>
      <c r="Q73" s="654"/>
      <c r="R73" s="654"/>
      <c r="S73" s="654"/>
      <c r="T73" s="47"/>
      <c r="U73" s="47"/>
      <c r="V73" s="47"/>
      <c r="W73" s="47"/>
      <c r="X73" s="47"/>
      <c r="Y73" s="47"/>
      <c r="Z73" s="47"/>
      <c r="AA73" s="47"/>
      <c r="AB73" s="47"/>
      <c r="AC73" s="47"/>
      <c r="AD73" s="669"/>
    </row>
    <row r="74" spans="1:30">
      <c r="A74" s="674" t="s">
        <v>970</v>
      </c>
      <c r="B74" s="390" t="e">
        <f>+D246</f>
        <v>#DIV/0!</v>
      </c>
      <c r="C74" s="390" t="s">
        <v>422</v>
      </c>
      <c r="D74" s="390" t="e">
        <f>+B246</f>
        <v>#DIV/0!</v>
      </c>
      <c r="E74" s="390" t="s">
        <v>432</v>
      </c>
      <c r="F74" s="8"/>
      <c r="G74" s="675" t="s">
        <v>1</v>
      </c>
      <c r="H74" s="654"/>
      <c r="I74" s="654"/>
      <c r="J74" s="654"/>
      <c r="K74" s="654"/>
      <c r="L74" s="654"/>
      <c r="M74" s="654"/>
      <c r="N74" s="654"/>
      <c r="O74" s="654"/>
      <c r="P74" s="654"/>
      <c r="Q74" s="654"/>
      <c r="R74" s="654"/>
      <c r="S74" s="654"/>
      <c r="T74" s="47"/>
      <c r="U74" s="47"/>
      <c r="V74" s="47"/>
      <c r="W74" s="47"/>
      <c r="X74" s="47"/>
      <c r="Y74" s="47"/>
      <c r="Z74" s="47"/>
      <c r="AA74" s="47"/>
      <c r="AB74" s="47"/>
      <c r="AC74" s="47"/>
      <c r="AD74" s="669"/>
    </row>
    <row r="75" spans="1:30">
      <c r="A75" s="670"/>
      <c r="B75" s="389"/>
      <c r="C75" s="389"/>
      <c r="D75" s="389"/>
      <c r="E75" s="389"/>
      <c r="F75" s="8"/>
      <c r="G75" s="654" t="s">
        <v>817</v>
      </c>
      <c r="H75" s="654"/>
      <c r="I75" s="654"/>
      <c r="J75" s="654"/>
      <c r="K75" s="654"/>
      <c r="L75" s="654"/>
      <c r="M75" s="654"/>
      <c r="N75" s="654"/>
      <c r="O75" s="654"/>
      <c r="P75" s="654"/>
      <c r="Q75" s="654"/>
      <c r="R75" s="654"/>
      <c r="S75" s="654"/>
      <c r="T75" s="47"/>
      <c r="U75" s="47"/>
      <c r="V75" s="47"/>
      <c r="W75" s="47"/>
      <c r="X75" s="47"/>
      <c r="Y75" s="47"/>
      <c r="Z75" s="47"/>
      <c r="AA75" s="47"/>
      <c r="AB75" s="47"/>
      <c r="AC75" s="47"/>
      <c r="AD75" s="669"/>
    </row>
    <row r="76" spans="1:30" ht="26">
      <c r="A76" s="676" t="s">
        <v>123</v>
      </c>
      <c r="B76" s="484"/>
      <c r="C76" s="677" t="s">
        <v>897</v>
      </c>
      <c r="D76" s="484"/>
      <c r="E76" s="677" t="s">
        <v>898</v>
      </c>
      <c r="F76" s="8"/>
      <c r="G76" s="678"/>
      <c r="H76" s="654"/>
      <c r="I76" s="654"/>
      <c r="J76" s="654"/>
      <c r="K76" s="654"/>
      <c r="L76" s="654"/>
      <c r="M76" s="654"/>
      <c r="N76" s="654"/>
      <c r="O76" s="654"/>
      <c r="P76" s="654"/>
      <c r="Q76" s="654"/>
      <c r="R76" s="654"/>
      <c r="S76" s="654"/>
      <c r="T76" s="47"/>
      <c r="U76" s="47"/>
      <c r="V76" s="47"/>
      <c r="W76" s="47"/>
      <c r="X76" s="47"/>
      <c r="Y76" s="47"/>
      <c r="Z76" s="47"/>
      <c r="AA76" s="47"/>
      <c r="AB76" s="47"/>
      <c r="AC76" s="47"/>
      <c r="AD76" s="669"/>
    </row>
    <row r="77" spans="1:30" ht="65">
      <c r="A77" s="679"/>
      <c r="B77" s="680" t="s">
        <v>177</v>
      </c>
      <c r="C77" s="389"/>
      <c r="D77" s="389"/>
      <c r="E77" s="389"/>
      <c r="F77" s="8"/>
      <c r="G77" s="654"/>
      <c r="H77" s="654"/>
      <c r="I77" s="654"/>
      <c r="J77" s="654"/>
      <c r="K77" s="654"/>
      <c r="L77" s="654"/>
      <c r="M77" s="654"/>
      <c r="N77" s="654"/>
      <c r="O77" s="654"/>
      <c r="P77" s="654"/>
      <c r="Q77" s="654"/>
      <c r="R77" s="654"/>
      <c r="S77" s="654"/>
      <c r="T77" s="47"/>
      <c r="U77" s="47"/>
      <c r="V77" s="47"/>
      <c r="W77" s="47"/>
      <c r="X77" s="47"/>
      <c r="Y77" s="47"/>
      <c r="Z77" s="47"/>
      <c r="AA77" s="47"/>
      <c r="AB77" s="47"/>
      <c r="AC77" s="47"/>
      <c r="AD77" s="669"/>
    </row>
    <row r="78" spans="1:30" ht="65">
      <c r="A78" s="681" t="s">
        <v>577</v>
      </c>
      <c r="B78" s="389"/>
      <c r="C78" s="389"/>
      <c r="D78" s="389"/>
      <c r="E78" s="389"/>
      <c r="F78" s="389"/>
      <c r="G78" s="654"/>
      <c r="H78" s="654"/>
      <c r="I78" s="654"/>
      <c r="J78" s="654"/>
      <c r="K78" s="654"/>
      <c r="L78" s="654"/>
      <c r="M78" s="654"/>
      <c r="N78" s="654"/>
      <c r="O78" s="654"/>
      <c r="P78" s="654"/>
      <c r="Q78" s="654"/>
      <c r="R78" s="654"/>
      <c r="S78" s="654"/>
      <c r="T78" s="47"/>
      <c r="U78" s="47"/>
      <c r="V78" s="47"/>
      <c r="W78" s="47"/>
      <c r="X78" s="47"/>
      <c r="Y78" s="47"/>
      <c r="Z78" s="47"/>
      <c r="AA78" s="47"/>
      <c r="AB78" s="47"/>
      <c r="AC78" s="47"/>
      <c r="AD78" s="669"/>
    </row>
    <row r="79" spans="1:30">
      <c r="A79" s="681" t="s">
        <v>807</v>
      </c>
      <c r="B79" s="389"/>
      <c r="C79" s="389"/>
      <c r="D79" s="389"/>
      <c r="E79" s="389"/>
      <c r="F79" s="8"/>
      <c r="G79" s="654"/>
      <c r="H79" s="654"/>
      <c r="I79" s="654"/>
      <c r="J79" s="654"/>
      <c r="K79" s="654"/>
      <c r="L79" s="654"/>
      <c r="M79" s="654"/>
      <c r="N79" s="654"/>
      <c r="O79" s="654"/>
      <c r="P79" s="654"/>
      <c r="Q79" s="654"/>
      <c r="R79" s="654"/>
      <c r="S79" s="654"/>
      <c r="T79" s="47"/>
      <c r="U79" s="47"/>
      <c r="V79" s="47"/>
      <c r="W79" s="47"/>
      <c r="X79" s="47"/>
      <c r="Y79" s="47"/>
      <c r="Z79" s="47"/>
      <c r="AA79" s="47"/>
      <c r="AB79" s="47"/>
      <c r="AC79" s="47"/>
      <c r="AD79" s="669"/>
    </row>
    <row r="80" spans="1:30" ht="14">
      <c r="A80" s="682" t="s">
        <v>808</v>
      </c>
      <c r="B80" s="623"/>
      <c r="C80" s="623"/>
      <c r="D80" s="623"/>
      <c r="E80" s="623"/>
      <c r="F80" s="8"/>
      <c r="G80" s="683" t="s">
        <v>809</v>
      </c>
      <c r="H80" s="684" t="s">
        <v>810</v>
      </c>
      <c r="I80" s="684"/>
      <c r="J80" s="684"/>
      <c r="K80" s="684"/>
      <c r="L80" s="684"/>
      <c r="M80" s="684"/>
      <c r="N80" s="684"/>
      <c r="O80" s="684"/>
      <c r="P80" s="684"/>
      <c r="Q80" s="684"/>
      <c r="R80" s="684"/>
      <c r="S80" s="684"/>
      <c r="T80" s="47"/>
      <c r="U80" s="47"/>
      <c r="V80" s="47"/>
      <c r="W80" s="47"/>
      <c r="X80" s="47"/>
      <c r="Y80" s="47"/>
      <c r="Z80" s="47"/>
      <c r="AA80" s="47"/>
      <c r="AB80" s="47"/>
      <c r="AC80" s="47"/>
      <c r="AD80" s="669"/>
    </row>
    <row r="81" spans="1:30">
      <c r="A81" s="685" t="s">
        <v>494</v>
      </c>
      <c r="B81" s="494" t="s">
        <v>507</v>
      </c>
      <c r="C81" s="686" t="s">
        <v>422</v>
      </c>
      <c r="D81" s="494" t="s">
        <v>507</v>
      </c>
      <c r="E81" s="686" t="s">
        <v>432</v>
      </c>
      <c r="F81" s="8"/>
      <c r="G81" s="684" t="s">
        <v>685</v>
      </c>
      <c r="H81" s="480"/>
      <c r="I81" s="480"/>
      <c r="J81" s="480"/>
      <c r="K81" s="684"/>
      <c r="L81" s="684"/>
      <c r="M81" s="684"/>
      <c r="N81" s="684"/>
      <c r="O81" s="684"/>
      <c r="P81" s="684"/>
      <c r="Q81" s="684"/>
      <c r="R81" s="684"/>
      <c r="S81" s="684"/>
      <c r="T81" s="47"/>
      <c r="U81" s="47"/>
      <c r="V81" s="47"/>
      <c r="W81" s="47"/>
      <c r="X81" s="47"/>
      <c r="Y81" s="47"/>
      <c r="Z81" s="47"/>
      <c r="AA81" s="47"/>
      <c r="AB81" s="47"/>
      <c r="AC81" s="47"/>
      <c r="AD81" s="669"/>
    </row>
    <row r="82" spans="1:30">
      <c r="A82" s="685" t="s">
        <v>495</v>
      </c>
      <c r="B82" s="494" t="s">
        <v>507</v>
      </c>
      <c r="C82" s="686" t="s">
        <v>422</v>
      </c>
      <c r="D82" s="494" t="s">
        <v>507</v>
      </c>
      <c r="E82" s="686" t="s">
        <v>432</v>
      </c>
      <c r="F82" s="8"/>
      <c r="G82" s="684" t="s">
        <v>686</v>
      </c>
      <c r="H82" s="480"/>
      <c r="I82" s="480"/>
      <c r="J82" s="480"/>
      <c r="K82" s="684"/>
      <c r="L82" s="684"/>
      <c r="M82" s="684"/>
      <c r="N82" s="684"/>
      <c r="O82" s="684"/>
      <c r="P82" s="684"/>
      <c r="Q82" s="684"/>
      <c r="R82" s="684"/>
      <c r="S82" s="684"/>
      <c r="T82" s="47"/>
      <c r="U82" s="47"/>
      <c r="V82" s="47"/>
      <c r="W82" s="47"/>
      <c r="X82" s="47"/>
      <c r="Y82" s="47"/>
      <c r="Z82" s="47"/>
      <c r="AA82" s="47"/>
      <c r="AB82" s="47"/>
      <c r="AC82" s="47"/>
      <c r="AD82" s="669"/>
    </row>
    <row r="83" spans="1:30">
      <c r="A83" s="685" t="s">
        <v>496</v>
      </c>
      <c r="B83" s="588" t="s">
        <v>507</v>
      </c>
      <c r="C83" s="686" t="s">
        <v>422</v>
      </c>
      <c r="D83" s="588" t="s">
        <v>507</v>
      </c>
      <c r="E83" s="686" t="s">
        <v>432</v>
      </c>
      <c r="F83" s="8"/>
      <c r="G83" s="684" t="s">
        <v>685</v>
      </c>
      <c r="H83" s="480"/>
      <c r="I83" s="480"/>
      <c r="J83" s="480"/>
      <c r="K83" s="684"/>
      <c r="L83" s="684"/>
      <c r="M83" s="684"/>
      <c r="N83" s="684"/>
      <c r="O83" s="684"/>
      <c r="P83" s="684"/>
      <c r="Q83" s="684"/>
      <c r="R83" s="684"/>
      <c r="S83" s="684"/>
      <c r="T83" s="47"/>
      <c r="U83" s="47"/>
      <c r="V83" s="47"/>
      <c r="W83" s="47"/>
      <c r="X83" s="47"/>
      <c r="Y83" s="47"/>
      <c r="Z83" s="47"/>
      <c r="AA83" s="47"/>
      <c r="AB83" s="47"/>
      <c r="AC83" s="47"/>
      <c r="AD83" s="669"/>
    </row>
    <row r="84" spans="1:30">
      <c r="A84" s="685" t="s">
        <v>377</v>
      </c>
      <c r="B84" s="494" t="s">
        <v>507</v>
      </c>
      <c r="C84" s="686" t="s">
        <v>422</v>
      </c>
      <c r="D84" s="494" t="s">
        <v>507</v>
      </c>
      <c r="E84" s="686" t="s">
        <v>432</v>
      </c>
      <c r="F84" s="8"/>
      <c r="G84" s="684" t="s">
        <v>686</v>
      </c>
      <c r="H84" s="480"/>
      <c r="I84" s="480"/>
      <c r="J84" s="480"/>
      <c r="K84" s="684"/>
      <c r="L84" s="684"/>
      <c r="M84" s="684"/>
      <c r="N84" s="684"/>
      <c r="O84" s="684"/>
      <c r="P84" s="684"/>
      <c r="Q84" s="684"/>
      <c r="R84" s="684"/>
      <c r="S84" s="684"/>
      <c r="T84" s="47"/>
      <c r="U84" s="47"/>
      <c r="V84" s="47"/>
      <c r="W84" s="47"/>
      <c r="X84" s="47"/>
      <c r="Y84" s="47"/>
      <c r="Z84" s="47"/>
      <c r="AA84" s="47"/>
      <c r="AB84" s="47"/>
      <c r="AC84" s="47"/>
      <c r="AD84" s="669"/>
    </row>
    <row r="85" spans="1:30">
      <c r="A85" s="685" t="s">
        <v>378</v>
      </c>
      <c r="B85" s="588" t="s">
        <v>507</v>
      </c>
      <c r="C85" s="686" t="s">
        <v>422</v>
      </c>
      <c r="D85" s="588" t="s">
        <v>507</v>
      </c>
      <c r="E85" s="686" t="s">
        <v>432</v>
      </c>
      <c r="F85" s="8"/>
      <c r="G85" s="684" t="s">
        <v>686</v>
      </c>
      <c r="H85" s="480"/>
      <c r="I85" s="480"/>
      <c r="J85" s="480"/>
      <c r="K85" s="684"/>
      <c r="L85" s="684"/>
      <c r="M85" s="684"/>
      <c r="N85" s="684"/>
      <c r="O85" s="684"/>
      <c r="P85" s="684"/>
      <c r="Q85" s="684"/>
      <c r="R85" s="684"/>
      <c r="S85" s="684"/>
      <c r="T85" s="47"/>
      <c r="U85" s="47"/>
      <c r="V85" s="47"/>
      <c r="W85" s="47"/>
      <c r="X85" s="47"/>
      <c r="Y85" s="47"/>
      <c r="Z85" s="47"/>
      <c r="AA85" s="47"/>
      <c r="AB85" s="47"/>
      <c r="AC85" s="47"/>
      <c r="AD85" s="669"/>
    </row>
    <row r="86" spans="1:30">
      <c r="A86" s="685" t="s">
        <v>771</v>
      </c>
      <c r="B86" s="588" t="s">
        <v>507</v>
      </c>
      <c r="C86" s="686" t="s">
        <v>422</v>
      </c>
      <c r="D86" s="588" t="s">
        <v>507</v>
      </c>
      <c r="E86" s="686" t="s">
        <v>432</v>
      </c>
      <c r="F86" s="8"/>
      <c r="G86" s="684" t="s">
        <v>686</v>
      </c>
      <c r="H86" s="480"/>
      <c r="I86" s="480"/>
      <c r="J86" s="480"/>
      <c r="K86" s="684"/>
      <c r="L86" s="684"/>
      <c r="M86" s="684"/>
      <c r="N86" s="684"/>
      <c r="O86" s="684"/>
      <c r="P86" s="684"/>
      <c r="Q86" s="684"/>
      <c r="R86" s="684"/>
      <c r="S86" s="684"/>
      <c r="T86" s="47"/>
      <c r="U86" s="47"/>
      <c r="V86" s="47"/>
      <c r="W86" s="47"/>
      <c r="X86" s="47"/>
      <c r="Y86" s="47"/>
      <c r="Z86" s="47"/>
      <c r="AA86" s="47"/>
      <c r="AB86" s="47"/>
      <c r="AC86" s="47"/>
      <c r="AD86" s="669"/>
    </row>
    <row r="87" spans="1:30">
      <c r="A87" s="685" t="s">
        <v>433</v>
      </c>
      <c r="B87" s="494" t="s">
        <v>948</v>
      </c>
      <c r="C87" s="686" t="s">
        <v>422</v>
      </c>
      <c r="D87" s="494" t="s">
        <v>948</v>
      </c>
      <c r="E87" s="686" t="s">
        <v>432</v>
      </c>
      <c r="F87" s="8"/>
      <c r="G87" s="684" t="s">
        <v>685</v>
      </c>
      <c r="H87" s="480"/>
      <c r="I87" s="480"/>
      <c r="J87" s="480"/>
      <c r="K87" s="684"/>
      <c r="L87" s="684"/>
      <c r="M87" s="684"/>
      <c r="N87" s="684"/>
      <c r="O87" s="684"/>
      <c r="P87" s="684"/>
      <c r="Q87" s="684"/>
      <c r="R87" s="684"/>
      <c r="S87" s="684"/>
      <c r="T87" s="47"/>
      <c r="U87" s="47"/>
      <c r="V87" s="47"/>
      <c r="W87" s="47"/>
      <c r="X87" s="47"/>
      <c r="Y87" s="47"/>
      <c r="Z87" s="47"/>
      <c r="AA87" s="47"/>
      <c r="AB87" s="47"/>
      <c r="AC87" s="47"/>
      <c r="AD87" s="669"/>
    </row>
    <row r="88" spans="1:30">
      <c r="A88" s="685" t="s">
        <v>434</v>
      </c>
      <c r="B88" s="494" t="s">
        <v>507</v>
      </c>
      <c r="C88" s="686" t="s">
        <v>422</v>
      </c>
      <c r="D88" s="494" t="s">
        <v>507</v>
      </c>
      <c r="E88" s="686" t="s">
        <v>432</v>
      </c>
      <c r="F88" s="8"/>
      <c r="G88" s="684" t="s">
        <v>686</v>
      </c>
      <c r="H88" s="480"/>
      <c r="I88" s="480"/>
      <c r="J88" s="480"/>
      <c r="K88" s="684"/>
      <c r="L88" s="684"/>
      <c r="M88" s="684"/>
      <c r="N88" s="684"/>
      <c r="O88" s="684"/>
      <c r="P88" s="684"/>
      <c r="Q88" s="684"/>
      <c r="R88" s="684"/>
      <c r="S88" s="684"/>
      <c r="T88" s="47"/>
      <c r="U88" s="47"/>
      <c r="V88" s="47"/>
      <c r="W88" s="47"/>
      <c r="X88" s="47"/>
      <c r="Y88" s="47"/>
      <c r="Z88" s="47"/>
      <c r="AA88" s="47"/>
      <c r="AB88" s="47"/>
      <c r="AC88" s="47"/>
      <c r="AD88" s="669"/>
    </row>
    <row r="89" spans="1:30">
      <c r="A89" s="685" t="s">
        <v>435</v>
      </c>
      <c r="B89" s="588" t="s">
        <v>507</v>
      </c>
      <c r="C89" s="686" t="s">
        <v>422</v>
      </c>
      <c r="D89" s="588" t="s">
        <v>507</v>
      </c>
      <c r="E89" s="686" t="s">
        <v>432</v>
      </c>
      <c r="F89" s="8"/>
      <c r="G89" s="684" t="s">
        <v>686</v>
      </c>
      <c r="H89" s="480"/>
      <c r="I89" s="480"/>
      <c r="J89" s="480"/>
      <c r="K89" s="684"/>
      <c r="L89" s="684"/>
      <c r="M89" s="684"/>
      <c r="N89" s="684"/>
      <c r="O89" s="684"/>
      <c r="P89" s="684"/>
      <c r="Q89" s="684"/>
      <c r="R89" s="684"/>
      <c r="S89" s="684"/>
      <c r="T89" s="47"/>
      <c r="U89" s="47"/>
      <c r="V89" s="47"/>
      <c r="W89" s="47"/>
      <c r="X89" s="47"/>
      <c r="Y89" s="47"/>
      <c r="Z89" s="47"/>
      <c r="AA89" s="47"/>
      <c r="AB89" s="47"/>
      <c r="AC89" s="47"/>
      <c r="AD89" s="669"/>
    </row>
    <row r="90" spans="1:30">
      <c r="A90" s="685" t="s">
        <v>616</v>
      </c>
      <c r="B90" s="494" t="s">
        <v>507</v>
      </c>
      <c r="C90" s="686" t="s">
        <v>422</v>
      </c>
      <c r="D90" s="494" t="s">
        <v>507</v>
      </c>
      <c r="E90" s="686" t="s">
        <v>432</v>
      </c>
      <c r="F90" s="8"/>
      <c r="G90" s="684" t="s">
        <v>686</v>
      </c>
      <c r="H90" s="480"/>
      <c r="I90" s="480"/>
      <c r="J90" s="480"/>
      <c r="K90" s="684"/>
      <c r="L90" s="684"/>
      <c r="M90" s="684"/>
      <c r="N90" s="684"/>
      <c r="O90" s="684"/>
      <c r="P90" s="684"/>
      <c r="Q90" s="684"/>
      <c r="R90" s="684"/>
      <c r="S90" s="684"/>
      <c r="T90" s="47"/>
      <c r="U90" s="47"/>
      <c r="V90" s="47"/>
      <c r="W90" s="47"/>
      <c r="X90" s="47"/>
      <c r="Y90" s="47"/>
      <c r="Z90" s="47"/>
      <c r="AA90" s="47"/>
      <c r="AB90" s="47"/>
      <c r="AC90" s="47"/>
      <c r="AD90" s="669"/>
    </row>
    <row r="91" spans="1:30">
      <c r="A91" s="687"/>
      <c r="B91" s="688"/>
      <c r="C91" s="688"/>
      <c r="D91" s="688"/>
      <c r="E91" s="688"/>
      <c r="F91" s="8"/>
      <c r="G91" s="689"/>
      <c r="H91" s="689"/>
      <c r="I91" s="689"/>
      <c r="J91" s="689"/>
      <c r="K91" s="689"/>
      <c r="L91" s="689"/>
      <c r="M91" s="689"/>
      <c r="N91" s="689"/>
      <c r="O91" s="689"/>
      <c r="P91" s="689"/>
      <c r="Q91" s="689"/>
      <c r="R91" s="689"/>
      <c r="S91" s="689"/>
      <c r="T91" s="47"/>
      <c r="U91" s="47"/>
      <c r="V91" s="47"/>
      <c r="W91" s="47"/>
      <c r="X91" s="47"/>
      <c r="Y91" s="47"/>
      <c r="Z91" s="47"/>
      <c r="AA91" s="47"/>
      <c r="AB91" s="47"/>
      <c r="AC91" s="47"/>
      <c r="AD91" s="669"/>
    </row>
    <row r="92" spans="1:30">
      <c r="A92" s="687"/>
      <c r="B92" s="688"/>
      <c r="C92" s="688"/>
      <c r="D92" s="688"/>
      <c r="E92" s="688"/>
      <c r="F92" s="8"/>
      <c r="G92" s="689"/>
      <c r="H92" s="689"/>
      <c r="I92" s="689"/>
      <c r="J92" s="689"/>
      <c r="K92" s="689"/>
      <c r="L92" s="689"/>
      <c r="M92" s="689"/>
      <c r="N92" s="689"/>
      <c r="O92" s="689"/>
      <c r="P92" s="689"/>
      <c r="Q92" s="689"/>
      <c r="R92" s="689"/>
      <c r="S92" s="689"/>
      <c r="T92" s="47"/>
      <c r="U92" s="47"/>
      <c r="V92" s="47"/>
      <c r="W92" s="47"/>
      <c r="X92" s="47"/>
      <c r="Y92" s="47"/>
      <c r="Z92" s="47"/>
      <c r="AA92" s="47"/>
      <c r="AB92" s="47"/>
      <c r="AC92" s="47"/>
      <c r="AD92" s="669"/>
    </row>
    <row r="93" spans="1:30" ht="26">
      <c r="A93" s="690" t="s">
        <v>578</v>
      </c>
      <c r="B93" s="686" t="str">
        <f>+B219</f>
        <v>BOX</v>
      </c>
      <c r="C93" s="686" t="s">
        <v>579</v>
      </c>
      <c r="D93" s="214"/>
      <c r="E93" s="148"/>
      <c r="F93" s="8"/>
      <c r="G93" s="684" t="s">
        <v>818</v>
      </c>
      <c r="H93" s="684"/>
      <c r="I93" s="684"/>
      <c r="J93" s="684"/>
      <c r="K93" s="684"/>
      <c r="L93" s="684"/>
      <c r="M93" s="684"/>
      <c r="N93" s="684"/>
      <c r="O93" s="684"/>
      <c r="P93" s="684"/>
      <c r="Q93" s="684"/>
      <c r="R93" s="684"/>
      <c r="S93" s="684"/>
      <c r="T93" s="47"/>
      <c r="U93" s="47"/>
      <c r="V93" s="47"/>
      <c r="W93" s="47"/>
      <c r="X93" s="47"/>
      <c r="Y93" s="47"/>
      <c r="Z93" s="47"/>
      <c r="AA93" s="47"/>
      <c r="AB93" s="47"/>
      <c r="AC93" s="47"/>
      <c r="AD93" s="669"/>
    </row>
    <row r="94" spans="1:30">
      <c r="A94" s="690"/>
      <c r="B94" s="686"/>
      <c r="C94" s="686"/>
      <c r="D94" s="148"/>
      <c r="E94" s="148"/>
      <c r="F94" s="8"/>
      <c r="G94" s="684"/>
      <c r="H94" s="684"/>
      <c r="I94" s="684"/>
      <c r="J94" s="684"/>
      <c r="K94" s="684"/>
      <c r="L94" s="684"/>
      <c r="M94" s="684"/>
      <c r="N94" s="684"/>
      <c r="O94" s="684"/>
      <c r="P94" s="684"/>
      <c r="Q94" s="684"/>
      <c r="R94" s="684"/>
      <c r="S94" s="684"/>
      <c r="T94" s="47"/>
      <c r="U94" s="47"/>
      <c r="V94" s="47"/>
      <c r="W94" s="47"/>
      <c r="X94" s="47"/>
      <c r="Y94" s="47"/>
      <c r="Z94" s="47"/>
      <c r="AA94" s="47"/>
      <c r="AB94" s="47"/>
      <c r="AC94" s="47"/>
      <c r="AD94" s="669"/>
    </row>
    <row r="95" spans="1:30">
      <c r="A95" s="690" t="s">
        <v>803</v>
      </c>
      <c r="B95" s="686" t="e">
        <f>+B221</f>
        <v>#VALUE!</v>
      </c>
      <c r="C95" s="148" t="s">
        <v>741</v>
      </c>
      <c r="D95" s="686" t="s">
        <v>627</v>
      </c>
      <c r="E95" s="148"/>
      <c r="F95" s="8"/>
      <c r="G95" s="684" t="s">
        <v>767</v>
      </c>
      <c r="H95" s="684"/>
      <c r="I95" s="684"/>
      <c r="J95" s="684"/>
      <c r="K95" s="684"/>
      <c r="L95" s="684"/>
      <c r="M95" s="684"/>
      <c r="N95" s="684"/>
      <c r="O95" s="684"/>
      <c r="P95" s="684"/>
      <c r="Q95" s="684"/>
      <c r="R95" s="684"/>
      <c r="S95" s="684"/>
      <c r="T95" s="47"/>
      <c r="U95" s="47"/>
      <c r="V95" s="47"/>
      <c r="W95" s="47"/>
      <c r="X95" s="47"/>
      <c r="Y95" s="47"/>
      <c r="Z95" s="47"/>
      <c r="AA95" s="47"/>
      <c r="AB95" s="47"/>
      <c r="AC95" s="47"/>
      <c r="AD95" s="669"/>
    </row>
    <row r="96" spans="1:30">
      <c r="A96" s="690"/>
      <c r="B96" s="686"/>
      <c r="C96" s="686"/>
      <c r="D96" s="148"/>
      <c r="E96" s="148"/>
      <c r="F96" s="8"/>
      <c r="G96" s="684"/>
      <c r="H96" s="684"/>
      <c r="I96" s="684"/>
      <c r="J96" s="684"/>
      <c r="K96" s="684"/>
      <c r="L96" s="684"/>
      <c r="M96" s="684"/>
      <c r="N96" s="684"/>
      <c r="O96" s="684"/>
      <c r="P96" s="684"/>
      <c r="Q96" s="684"/>
      <c r="R96" s="684"/>
      <c r="S96" s="684"/>
      <c r="T96" s="47"/>
      <c r="U96" s="47"/>
      <c r="V96" s="47"/>
      <c r="W96" s="47"/>
      <c r="X96" s="47"/>
      <c r="Y96" s="47"/>
      <c r="Z96" s="47"/>
      <c r="AA96" s="47"/>
      <c r="AB96" s="47"/>
      <c r="AC96" s="47"/>
      <c r="AD96" s="669"/>
    </row>
    <row r="97" spans="1:30">
      <c r="A97" s="690" t="s">
        <v>679</v>
      </c>
      <c r="B97" s="742" t="e">
        <f>+B217</f>
        <v>#DIV/0!</v>
      </c>
      <c r="C97" s="686" t="s">
        <v>346</v>
      </c>
      <c r="D97" s="686" t="s">
        <v>439</v>
      </c>
      <c r="E97" s="148"/>
      <c r="F97" s="8"/>
      <c r="G97" s="691" t="s">
        <v>764</v>
      </c>
      <c r="H97" s="654"/>
      <c r="I97" s="654"/>
      <c r="J97" s="654"/>
      <c r="K97" s="654"/>
      <c r="L97" s="654"/>
      <c r="M97" s="654"/>
      <c r="N97" s="654"/>
      <c r="O97" s="654"/>
      <c r="P97" s="654"/>
      <c r="Q97" s="654"/>
      <c r="R97" s="654"/>
      <c r="S97" s="654"/>
      <c r="T97" s="47"/>
      <c r="U97" s="47"/>
      <c r="V97" s="47"/>
      <c r="W97" s="47"/>
      <c r="X97" s="47"/>
      <c r="Y97" s="47"/>
      <c r="Z97" s="47"/>
      <c r="AA97" s="47"/>
      <c r="AB97" s="47"/>
      <c r="AC97" s="47"/>
      <c r="AD97" s="669"/>
    </row>
    <row r="98" spans="1:30">
      <c r="A98" s="287"/>
      <c r="B98" s="390"/>
      <c r="C98" s="390"/>
      <c r="D98" s="390"/>
      <c r="E98" s="389"/>
      <c r="F98" s="8"/>
      <c r="G98" s="654" t="s">
        <v>818</v>
      </c>
      <c r="H98" s="654"/>
      <c r="I98" s="654"/>
      <c r="J98" s="654"/>
      <c r="K98" s="654"/>
      <c r="L98" s="654"/>
      <c r="M98" s="654"/>
      <c r="N98" s="654"/>
      <c r="O98" s="654"/>
      <c r="P98" s="654"/>
      <c r="Q98" s="654"/>
      <c r="R98" s="654"/>
      <c r="S98" s="654"/>
      <c r="T98" s="47"/>
      <c r="U98" s="47"/>
      <c r="V98" s="47"/>
      <c r="W98" s="47"/>
      <c r="X98" s="47"/>
      <c r="Y98" s="47"/>
      <c r="Z98" s="47"/>
      <c r="AA98" s="47"/>
      <c r="AB98" s="47"/>
      <c r="AC98" s="47"/>
      <c r="AD98" s="669"/>
    </row>
    <row r="99" spans="1:30" ht="15">
      <c r="A99" s="287" t="s">
        <v>440</v>
      </c>
      <c r="B99" s="743" t="e">
        <f>+B354</f>
        <v>#DIV/0!</v>
      </c>
      <c r="C99" s="390" t="s">
        <v>765</v>
      </c>
      <c r="D99" s="390" t="s">
        <v>439</v>
      </c>
      <c r="E99" s="389"/>
      <c r="F99" s="8"/>
      <c r="G99" s="692" t="s">
        <v>674</v>
      </c>
      <c r="H99" s="693"/>
      <c r="I99" s="693"/>
      <c r="J99" s="693"/>
      <c r="K99" s="693"/>
      <c r="L99" s="693"/>
      <c r="M99" s="693"/>
      <c r="N99" s="693"/>
      <c r="O99" s="693"/>
      <c r="P99" s="693"/>
      <c r="Q99" s="693"/>
      <c r="R99" s="693"/>
      <c r="S99" s="693"/>
      <c r="T99" s="47"/>
      <c r="U99" s="47"/>
      <c r="V99" s="47"/>
      <c r="W99" s="47"/>
      <c r="X99" s="47"/>
      <c r="Y99" s="47"/>
      <c r="Z99" s="47"/>
      <c r="AA99" s="47"/>
      <c r="AB99" s="47"/>
      <c r="AC99" s="47"/>
      <c r="AD99" s="669"/>
    </row>
    <row r="100" spans="1:30" ht="15">
      <c r="A100" s="694"/>
      <c r="B100" s="744" t="e">
        <f>+B355</f>
        <v>#DIV/0!</v>
      </c>
      <c r="C100" s="695" t="s">
        <v>766</v>
      </c>
      <c r="D100" s="695" t="s">
        <v>439</v>
      </c>
      <c r="E100" s="114"/>
      <c r="F100" s="8"/>
      <c r="G100" s="693" t="s">
        <v>691</v>
      </c>
      <c r="H100" s="693"/>
      <c r="I100" s="693"/>
      <c r="J100" s="693"/>
      <c r="K100" s="693"/>
      <c r="L100" s="693"/>
      <c r="M100" s="693"/>
      <c r="N100" s="693"/>
      <c r="O100" s="693"/>
      <c r="P100" s="693"/>
      <c r="Q100" s="693"/>
      <c r="R100" s="693"/>
      <c r="S100" s="693"/>
      <c r="T100" s="47"/>
      <c r="U100" s="47"/>
      <c r="V100" s="47"/>
      <c r="W100" s="47"/>
      <c r="X100" s="47"/>
      <c r="Y100" s="47"/>
      <c r="Z100" s="47"/>
      <c r="AA100" s="47"/>
      <c r="AB100" s="47"/>
      <c r="AC100" s="47"/>
      <c r="AD100" s="669"/>
    </row>
    <row r="101" spans="1:30" ht="15">
      <c r="A101" s="694"/>
      <c r="B101" s="744" t="e">
        <f>+B356</f>
        <v>#DIV/0!</v>
      </c>
      <c r="C101" s="658" t="s">
        <v>172</v>
      </c>
      <c r="D101" s="695" t="s">
        <v>439</v>
      </c>
      <c r="E101" s="114"/>
      <c r="F101" s="8"/>
      <c r="G101" s="693"/>
      <c r="H101" s="693"/>
      <c r="I101" s="693"/>
      <c r="J101" s="693"/>
      <c r="K101" s="693"/>
      <c r="L101" s="693"/>
      <c r="M101" s="693"/>
      <c r="N101" s="693"/>
      <c r="O101" s="693"/>
      <c r="P101" s="693"/>
      <c r="Q101" s="693"/>
      <c r="R101" s="693"/>
      <c r="S101" s="693"/>
      <c r="T101" s="47"/>
      <c r="U101" s="47"/>
      <c r="V101" s="47"/>
      <c r="W101" s="47"/>
      <c r="X101" s="47"/>
      <c r="Y101" s="47"/>
      <c r="Z101" s="47"/>
      <c r="AA101" s="47"/>
      <c r="AB101" s="47"/>
      <c r="AC101" s="47"/>
      <c r="AD101" s="669"/>
    </row>
    <row r="102" spans="1:30">
      <c r="A102" s="694"/>
      <c r="B102" s="695"/>
      <c r="C102" s="114"/>
      <c r="D102" s="695"/>
      <c r="E102" s="114"/>
      <c r="F102" s="8"/>
      <c r="G102" s="693"/>
      <c r="H102" s="693"/>
      <c r="I102" s="693"/>
      <c r="J102" s="693"/>
      <c r="K102" s="693"/>
      <c r="L102" s="693"/>
      <c r="M102" s="693"/>
      <c r="N102" s="693"/>
      <c r="O102" s="693"/>
      <c r="P102" s="693"/>
      <c r="Q102" s="693"/>
      <c r="R102" s="693"/>
      <c r="S102" s="693"/>
      <c r="T102" s="47"/>
      <c r="U102" s="47"/>
      <c r="V102" s="47"/>
      <c r="W102" s="47"/>
      <c r="X102" s="47"/>
      <c r="Y102" s="47"/>
      <c r="Z102" s="47"/>
      <c r="AA102" s="47"/>
      <c r="AB102" s="47"/>
      <c r="AC102" s="47"/>
      <c r="AD102" s="669"/>
    </row>
    <row r="103" spans="1:30" ht="15">
      <c r="A103" s="694" t="s">
        <v>474</v>
      </c>
      <c r="B103" s="695">
        <f>+B372</f>
        <v>0</v>
      </c>
      <c r="C103" s="695" t="s">
        <v>763</v>
      </c>
      <c r="D103" s="695" t="s">
        <v>439</v>
      </c>
      <c r="E103" s="114"/>
      <c r="F103" s="8"/>
      <c r="G103" s="696" t="s">
        <v>570</v>
      </c>
      <c r="H103" s="697"/>
      <c r="I103" s="697"/>
      <c r="J103" s="697"/>
      <c r="K103" s="697"/>
      <c r="L103" s="697"/>
      <c r="M103" s="697"/>
      <c r="N103" s="697"/>
      <c r="O103" s="697"/>
      <c r="P103" s="697"/>
      <c r="Q103" s="697"/>
      <c r="R103" s="697"/>
      <c r="S103" s="697"/>
      <c r="T103" s="47"/>
      <c r="U103" s="47"/>
      <c r="V103" s="47"/>
      <c r="W103" s="47"/>
      <c r="X103" s="47"/>
      <c r="Y103" s="47"/>
      <c r="Z103" s="47"/>
      <c r="AA103" s="47"/>
      <c r="AB103" s="47"/>
      <c r="AC103" s="47"/>
      <c r="AD103" s="669"/>
    </row>
    <row r="104" spans="1:30">
      <c r="A104" s="698"/>
      <c r="B104" s="185"/>
      <c r="C104" s="699"/>
      <c r="D104" s="185"/>
      <c r="E104" s="699"/>
      <c r="F104" s="8"/>
      <c r="G104" s="697" t="s">
        <v>837</v>
      </c>
      <c r="H104" s="700"/>
      <c r="I104" s="697"/>
      <c r="J104" s="697"/>
      <c r="K104" s="697"/>
      <c r="L104" s="697"/>
      <c r="M104" s="697"/>
      <c r="N104" s="697"/>
      <c r="O104" s="697"/>
      <c r="P104" s="697"/>
      <c r="Q104" s="697"/>
      <c r="R104" s="697"/>
      <c r="S104" s="697"/>
      <c r="T104" s="47"/>
      <c r="U104" s="47"/>
      <c r="V104" s="47"/>
      <c r="W104" s="47"/>
      <c r="X104" s="47"/>
      <c r="Y104" s="47"/>
      <c r="Z104" s="47"/>
      <c r="AA104" s="47"/>
      <c r="AB104" s="47"/>
      <c r="AC104" s="47"/>
      <c r="AD104" s="669"/>
    </row>
    <row r="105" spans="1:30">
      <c r="A105" s="701" t="s">
        <v>976</v>
      </c>
      <c r="B105" s="495" t="s">
        <v>507</v>
      </c>
      <c r="C105" s="699" t="s">
        <v>422</v>
      </c>
      <c r="D105" s="588" t="s">
        <v>507</v>
      </c>
      <c r="E105" s="699" t="s">
        <v>624</v>
      </c>
      <c r="F105" s="8"/>
      <c r="G105" s="697"/>
      <c r="H105" s="697"/>
      <c r="I105" s="697"/>
      <c r="J105" s="697"/>
      <c r="K105" s="697"/>
      <c r="L105" s="697"/>
      <c r="M105" s="697"/>
      <c r="N105" s="697"/>
      <c r="O105" s="697"/>
      <c r="P105" s="697"/>
      <c r="Q105" s="697"/>
      <c r="R105" s="697"/>
      <c r="S105" s="697"/>
      <c r="T105" s="47"/>
      <c r="U105" s="47"/>
      <c r="V105" s="47"/>
      <c r="W105" s="47"/>
      <c r="X105" s="47"/>
      <c r="Y105" s="47"/>
      <c r="Z105" s="47"/>
      <c r="AA105" s="47"/>
      <c r="AB105" s="47"/>
      <c r="AC105" s="47"/>
      <c r="AD105" s="669"/>
    </row>
    <row r="106" spans="1:30">
      <c r="A106" s="702" t="s">
        <v>111</v>
      </c>
      <c r="B106" s="660"/>
      <c r="C106" s="632"/>
      <c r="D106" s="632"/>
      <c r="E106" s="632"/>
      <c r="F106" s="632"/>
      <c r="G106" s="659"/>
      <c r="H106" s="632"/>
      <c r="I106" s="632"/>
      <c r="J106" s="632"/>
      <c r="K106" s="632"/>
      <c r="L106" s="632"/>
      <c r="M106" s="632"/>
      <c r="N106" s="632"/>
      <c r="O106" s="632"/>
      <c r="P106" s="632"/>
      <c r="Q106" s="632"/>
      <c r="R106" s="632"/>
      <c r="S106" s="632"/>
      <c r="T106" s="632"/>
      <c r="U106" s="661"/>
      <c r="V106" s="661"/>
      <c r="W106" s="661"/>
      <c r="X106" s="661"/>
      <c r="Y106" s="661"/>
      <c r="Z106" s="47"/>
      <c r="AA106" s="47"/>
      <c r="AB106" s="47"/>
      <c r="AC106" s="47"/>
      <c r="AD106" s="669"/>
    </row>
    <row r="107" spans="1:30">
      <c r="A107" s="701" t="s">
        <v>977</v>
      </c>
      <c r="B107" s="497" t="s">
        <v>507</v>
      </c>
      <c r="C107" s="185"/>
      <c r="D107" s="185"/>
      <c r="E107" s="185"/>
      <c r="F107" s="8"/>
      <c r="G107" s="703" t="s">
        <v>978</v>
      </c>
      <c r="H107" s="704"/>
      <c r="I107" s="704"/>
      <c r="J107" s="704"/>
      <c r="K107" s="704"/>
      <c r="L107" s="704"/>
      <c r="M107" s="704"/>
      <c r="N107" s="704"/>
      <c r="O107" s="704"/>
      <c r="P107" s="704"/>
      <c r="Q107" s="704"/>
      <c r="R107" s="704"/>
      <c r="S107" s="704"/>
      <c r="T107" s="47"/>
      <c r="U107" s="47"/>
      <c r="V107" s="47"/>
      <c r="W107" s="47"/>
      <c r="X107" s="47"/>
      <c r="Y107" s="47"/>
      <c r="Z107" s="47"/>
      <c r="AA107" s="47"/>
      <c r="AB107" s="47"/>
      <c r="AC107" s="47"/>
      <c r="AD107" s="669"/>
    </row>
    <row r="108" spans="1:30">
      <c r="A108" s="701"/>
      <c r="B108" s="225"/>
      <c r="C108" s="168"/>
      <c r="D108" s="168"/>
      <c r="E108" s="168"/>
      <c r="F108" s="8"/>
      <c r="G108" s="703" t="s">
        <v>979</v>
      </c>
      <c r="H108" s="684"/>
      <c r="I108" s="684"/>
      <c r="J108" s="684"/>
      <c r="K108" s="684"/>
      <c r="L108" s="684"/>
      <c r="M108" s="684"/>
      <c r="N108" s="684"/>
      <c r="O108" s="684"/>
      <c r="P108" s="684"/>
      <c r="Q108" s="684"/>
      <c r="R108" s="684"/>
      <c r="S108" s="684"/>
      <c r="T108" s="47"/>
      <c r="U108" s="47"/>
      <c r="V108" s="47"/>
      <c r="W108" s="47"/>
      <c r="X108" s="47"/>
      <c r="Y108" s="47"/>
      <c r="Z108" s="47"/>
      <c r="AA108" s="47"/>
      <c r="AB108" s="47"/>
      <c r="AC108" s="47"/>
      <c r="AD108" s="669"/>
    </row>
    <row r="109" spans="1:30">
      <c r="A109" s="701"/>
      <c r="B109" s="686"/>
      <c r="C109" s="705"/>
      <c r="D109" s="389"/>
      <c r="E109" s="389"/>
      <c r="F109" s="8"/>
      <c r="G109" s="706"/>
      <c r="H109" s="654"/>
      <c r="I109" s="654"/>
      <c r="J109" s="654"/>
      <c r="K109" s="654"/>
      <c r="L109" s="654"/>
      <c r="M109" s="654"/>
      <c r="N109" s="654"/>
      <c r="O109" s="654"/>
      <c r="P109" s="654"/>
      <c r="Q109" s="654"/>
      <c r="R109" s="654"/>
      <c r="S109" s="654"/>
      <c r="T109" s="47"/>
      <c r="U109" s="47"/>
      <c r="V109" s="47"/>
      <c r="W109" s="47"/>
      <c r="X109" s="47"/>
      <c r="Y109" s="47"/>
      <c r="Z109" s="47"/>
      <c r="AA109" s="47"/>
      <c r="AB109" s="47"/>
      <c r="AC109" s="47"/>
      <c r="AD109" s="669"/>
    </row>
    <row r="110" spans="1:30" ht="15">
      <c r="A110" s="701" t="s">
        <v>1026</v>
      </c>
      <c r="B110" s="389" t="str">
        <f>+B458</f>
        <v>only if failed a) b)</v>
      </c>
      <c r="C110" s="707" t="s">
        <v>954</v>
      </c>
      <c r="D110" s="390" t="s">
        <v>439</v>
      </c>
      <c r="E110" s="389"/>
      <c r="F110" s="8"/>
      <c r="G110" s="708" t="s">
        <v>980</v>
      </c>
      <c r="H110" s="654"/>
      <c r="I110" s="654"/>
      <c r="J110" s="654"/>
      <c r="K110" s="654"/>
      <c r="L110" s="654"/>
      <c r="M110" s="654"/>
      <c r="N110" s="654"/>
      <c r="O110" s="654"/>
      <c r="P110" s="654"/>
      <c r="Q110" s="654"/>
      <c r="R110" s="654"/>
      <c r="S110" s="654"/>
      <c r="T110" s="47"/>
      <c r="U110" s="47"/>
      <c r="V110" s="47"/>
      <c r="W110" s="47"/>
      <c r="X110" s="47"/>
      <c r="Y110" s="47"/>
      <c r="Z110" s="47"/>
      <c r="AA110" s="47"/>
      <c r="AB110" s="47"/>
      <c r="AC110" s="47"/>
      <c r="AD110" s="669"/>
    </row>
    <row r="111" spans="1:30">
      <c r="A111" s="709"/>
      <c r="B111" s="389"/>
      <c r="C111" s="389"/>
      <c r="D111" s="390"/>
      <c r="E111" s="389"/>
      <c r="F111" s="8"/>
      <c r="G111" s="706" t="s">
        <v>981</v>
      </c>
      <c r="H111" s="655"/>
      <c r="I111" s="655"/>
      <c r="J111" s="654"/>
      <c r="K111" s="654"/>
      <c r="L111" s="654"/>
      <c r="M111" s="654"/>
      <c r="N111" s="654"/>
      <c r="O111" s="654"/>
      <c r="P111" s="654"/>
      <c r="Q111" s="654"/>
      <c r="R111" s="654"/>
      <c r="S111" s="654"/>
      <c r="T111" s="47"/>
      <c r="U111" s="47"/>
      <c r="V111" s="47"/>
      <c r="W111" s="47"/>
      <c r="X111" s="47"/>
      <c r="Y111" s="47"/>
      <c r="Z111" s="47"/>
      <c r="AA111" s="47"/>
      <c r="AB111" s="47"/>
      <c r="AC111" s="47"/>
      <c r="AD111" s="669"/>
    </row>
    <row r="112" spans="1:30">
      <c r="A112" s="709"/>
      <c r="B112" s="389"/>
      <c r="C112" s="389"/>
      <c r="D112" s="390"/>
      <c r="E112" s="389"/>
      <c r="F112" s="8"/>
      <c r="G112" s="710"/>
      <c r="H112" s="655"/>
      <c r="I112" s="655"/>
      <c r="J112" s="654"/>
      <c r="K112" s="654"/>
      <c r="L112" s="654"/>
      <c r="M112" s="654"/>
      <c r="N112" s="654"/>
      <c r="O112" s="654"/>
      <c r="P112" s="654"/>
      <c r="Q112" s="654"/>
      <c r="R112" s="654"/>
      <c r="S112" s="654"/>
      <c r="T112" s="47"/>
      <c r="U112" s="47"/>
      <c r="V112" s="47"/>
      <c r="W112" s="47"/>
      <c r="X112" s="47"/>
      <c r="Y112" s="47"/>
      <c r="Z112" s="47"/>
      <c r="AA112" s="47"/>
      <c r="AB112" s="47"/>
      <c r="AC112" s="47"/>
      <c r="AD112" s="669"/>
    </row>
    <row r="113" spans="1:30" ht="15">
      <c r="A113" s="709" t="s">
        <v>476</v>
      </c>
      <c r="B113" s="390" t="e">
        <f>+B497</f>
        <v>#DIV/0!</v>
      </c>
      <c r="C113" s="390" t="s">
        <v>760</v>
      </c>
      <c r="D113" s="390" t="s">
        <v>439</v>
      </c>
      <c r="E113" s="389"/>
      <c r="F113" s="8"/>
      <c r="G113" s="657" t="s">
        <v>597</v>
      </c>
      <c r="H113" s="654"/>
      <c r="I113" s="654"/>
      <c r="J113" s="654"/>
      <c r="K113" s="654"/>
      <c r="L113" s="654"/>
      <c r="M113" s="654"/>
      <c r="N113" s="654"/>
      <c r="O113" s="654"/>
      <c r="P113" s="654"/>
      <c r="Q113" s="654"/>
      <c r="R113" s="654"/>
      <c r="S113" s="654"/>
      <c r="T113" s="47"/>
      <c r="U113" s="47"/>
      <c r="V113" s="47"/>
      <c r="W113" s="47"/>
      <c r="X113" s="47"/>
      <c r="Y113" s="47"/>
      <c r="Z113" s="47"/>
      <c r="AA113" s="47"/>
      <c r="AB113" s="47"/>
      <c r="AC113" s="47"/>
      <c r="AD113" s="669"/>
    </row>
    <row r="114" spans="1:30">
      <c r="A114" s="709"/>
      <c r="B114" s="389"/>
      <c r="C114" s="389"/>
      <c r="D114" s="389"/>
      <c r="E114" s="389"/>
      <c r="F114" s="8"/>
      <c r="G114" s="654" t="s">
        <v>761</v>
      </c>
      <c r="H114" s="654"/>
      <c r="I114" s="654"/>
      <c r="J114" s="654"/>
      <c r="K114" s="654"/>
      <c r="L114" s="654"/>
      <c r="M114" s="654"/>
      <c r="N114" s="654"/>
      <c r="O114" s="654"/>
      <c r="P114" s="654"/>
      <c r="Q114" s="654"/>
      <c r="R114" s="654"/>
      <c r="S114" s="654"/>
      <c r="T114" s="47"/>
      <c r="U114" s="47"/>
      <c r="V114" s="47"/>
      <c r="W114" s="47"/>
      <c r="X114" s="47"/>
      <c r="Y114" s="47"/>
      <c r="Z114" s="47"/>
      <c r="AA114" s="47"/>
      <c r="AB114" s="47"/>
      <c r="AC114" s="47"/>
      <c r="AD114" s="669"/>
    </row>
    <row r="115" spans="1:30">
      <c r="A115" s="709"/>
      <c r="B115" s="389"/>
      <c r="C115" s="389"/>
      <c r="D115" s="389"/>
      <c r="E115" s="389"/>
      <c r="F115" s="8"/>
      <c r="G115" s="654"/>
      <c r="H115" s="654"/>
      <c r="I115" s="654"/>
      <c r="J115" s="654"/>
      <c r="K115" s="654"/>
      <c r="L115" s="654"/>
      <c r="M115" s="654"/>
      <c r="N115" s="654"/>
      <c r="O115" s="654"/>
      <c r="P115" s="654"/>
      <c r="Q115" s="654"/>
      <c r="R115" s="654"/>
      <c r="S115" s="654"/>
      <c r="T115" s="47"/>
      <c r="U115" s="47"/>
      <c r="V115" s="47"/>
      <c r="W115" s="47"/>
      <c r="X115" s="47"/>
      <c r="Y115" s="47"/>
      <c r="Z115" s="47"/>
      <c r="AA115" s="47"/>
      <c r="AB115" s="47"/>
      <c r="AC115" s="47"/>
      <c r="AD115" s="669"/>
    </row>
    <row r="116" spans="1:30">
      <c r="A116" s="709" t="s">
        <v>1027</v>
      </c>
      <c r="B116" s="390">
        <f>IF(SUM(B481:B490)=10,1,0)</f>
        <v>0</v>
      </c>
      <c r="C116" s="390" t="s">
        <v>422</v>
      </c>
      <c r="D116" s="389">
        <f>IF(B116=0,1,0)</f>
        <v>1</v>
      </c>
      <c r="E116" s="390" t="s">
        <v>618</v>
      </c>
      <c r="F116" s="8"/>
      <c r="G116" s="654" t="s">
        <v>598</v>
      </c>
      <c r="H116" s="654"/>
      <c r="I116" s="655"/>
      <c r="J116" s="654"/>
      <c r="K116" s="654"/>
      <c r="L116" s="654"/>
      <c r="M116" s="654"/>
      <c r="N116" s="654"/>
      <c r="O116" s="654"/>
      <c r="P116" s="654"/>
      <c r="Q116" s="654"/>
      <c r="R116" s="654"/>
      <c r="S116" s="654"/>
      <c r="T116" s="47"/>
      <c r="U116" s="47"/>
      <c r="V116" s="47"/>
      <c r="W116" s="47"/>
      <c r="X116" s="47"/>
      <c r="Y116" s="47"/>
      <c r="Z116" s="47"/>
      <c r="AA116" s="47"/>
      <c r="AB116" s="47"/>
      <c r="AC116" s="47"/>
      <c r="AD116" s="669"/>
    </row>
    <row r="117" spans="1:30">
      <c r="A117" s="701" t="s">
        <v>1028</v>
      </c>
      <c r="B117" s="389"/>
      <c r="C117" s="389"/>
      <c r="D117" s="389"/>
      <c r="E117" s="389"/>
      <c r="F117" s="8"/>
      <c r="G117" s="711" t="s">
        <v>171</v>
      </c>
      <c r="H117" s="712"/>
      <c r="I117" s="712"/>
      <c r="J117" s="712"/>
      <c r="K117" s="712"/>
      <c r="L117" s="712"/>
      <c r="M117" s="712"/>
      <c r="N117" s="712"/>
      <c r="O117" s="712"/>
      <c r="P117" s="712"/>
      <c r="Q117" s="712"/>
      <c r="R117" s="712"/>
      <c r="S117" s="712"/>
      <c r="T117" s="36"/>
      <c r="U117" s="36"/>
      <c r="V117" s="36"/>
      <c r="W117" s="36"/>
      <c r="X117" s="36"/>
      <c r="Y117" s="36"/>
      <c r="Z117" s="36"/>
      <c r="AA117" s="36"/>
      <c r="AB117" s="36"/>
      <c r="AC117" s="36"/>
      <c r="AD117" s="713"/>
    </row>
    <row r="118" spans="1:30">
      <c r="A118" s="714"/>
      <c r="B118" s="688"/>
      <c r="C118" s="688"/>
      <c r="D118" s="688"/>
      <c r="E118" s="688"/>
      <c r="F118" s="8"/>
      <c r="G118" s="689"/>
      <c r="H118" s="689"/>
      <c r="I118" s="689"/>
      <c r="J118" s="689"/>
      <c r="K118" s="689"/>
      <c r="L118" s="689"/>
      <c r="M118" s="689"/>
      <c r="N118" s="689"/>
      <c r="O118" s="689"/>
      <c r="P118" s="689"/>
      <c r="Q118" s="689"/>
      <c r="R118" s="689"/>
      <c r="S118" s="689"/>
      <c r="T118" s="47"/>
      <c r="U118" s="47"/>
      <c r="V118" s="47"/>
      <c r="W118" s="47"/>
      <c r="X118" s="47"/>
      <c r="Y118" s="47"/>
      <c r="Z118" s="47"/>
      <c r="AA118" s="47"/>
      <c r="AB118" s="47"/>
      <c r="AC118" s="47"/>
      <c r="AD118" s="669"/>
    </row>
    <row r="119" spans="1:30">
      <c r="A119" s="715" t="s">
        <v>692</v>
      </c>
      <c r="B119" s="114"/>
      <c r="C119" s="114"/>
      <c r="D119" s="114"/>
      <c r="E119" s="114"/>
      <c r="F119" s="8"/>
      <c r="G119" s="693"/>
      <c r="H119" s="693"/>
      <c r="I119" s="693"/>
      <c r="J119" s="693"/>
      <c r="K119" s="693"/>
      <c r="L119" s="693"/>
      <c r="M119" s="693"/>
      <c r="N119" s="693"/>
      <c r="O119" s="693"/>
      <c r="P119" s="693"/>
      <c r="Q119" s="693"/>
      <c r="R119" s="693"/>
      <c r="S119" s="693"/>
      <c r="T119" s="47"/>
      <c r="U119" s="47"/>
      <c r="V119" s="47"/>
      <c r="W119" s="47"/>
      <c r="X119" s="47"/>
      <c r="Y119" s="47"/>
      <c r="Z119" s="47"/>
      <c r="AA119" s="47"/>
      <c r="AB119" s="47"/>
      <c r="AC119" s="47"/>
      <c r="AD119" s="669"/>
    </row>
    <row r="120" spans="1:30">
      <c r="A120" s="687"/>
      <c r="B120" s="688"/>
      <c r="C120" s="688"/>
      <c r="D120" s="688"/>
      <c r="E120" s="688"/>
      <c r="F120" s="8"/>
      <c r="G120" s="689"/>
      <c r="H120" s="689"/>
      <c r="I120" s="689"/>
      <c r="J120" s="689"/>
      <c r="K120" s="689"/>
      <c r="L120" s="689"/>
      <c r="M120" s="689"/>
      <c r="N120" s="689"/>
      <c r="O120" s="689"/>
      <c r="P120" s="689"/>
      <c r="Q120" s="689"/>
      <c r="R120" s="689"/>
      <c r="S120" s="689"/>
      <c r="T120" s="47"/>
      <c r="U120" s="47"/>
      <c r="V120" s="47"/>
      <c r="W120" s="47"/>
      <c r="X120" s="47"/>
      <c r="Y120" s="47"/>
      <c r="Z120" s="47"/>
      <c r="AA120" s="47"/>
      <c r="AB120" s="47"/>
      <c r="AC120" s="47"/>
      <c r="AD120" s="669"/>
    </row>
    <row r="121" spans="1:30">
      <c r="A121" s="266" t="s">
        <v>642</v>
      </c>
      <c r="B121" s="185"/>
      <c r="C121" s="185"/>
      <c r="D121" s="185"/>
      <c r="E121" s="185"/>
      <c r="F121" s="8"/>
      <c r="G121" s="697"/>
      <c r="H121" s="697"/>
      <c r="I121" s="697"/>
      <c r="J121" s="697"/>
      <c r="K121" s="697"/>
      <c r="L121" s="697"/>
      <c r="M121" s="697"/>
      <c r="N121" s="697"/>
      <c r="O121" s="697"/>
      <c r="P121" s="697"/>
      <c r="Q121" s="697"/>
      <c r="R121" s="697"/>
      <c r="S121" s="697"/>
      <c r="T121" s="47"/>
      <c r="U121" s="47"/>
      <c r="V121" s="47"/>
      <c r="W121" s="47"/>
      <c r="X121" s="47"/>
      <c r="Y121" s="47"/>
      <c r="Z121" s="47"/>
      <c r="AA121" s="47"/>
      <c r="AB121" s="47"/>
      <c r="AC121" s="47"/>
      <c r="AD121" s="669"/>
    </row>
    <row r="122" spans="1:30">
      <c r="A122" s="716" t="s">
        <v>467</v>
      </c>
      <c r="B122" s="498"/>
      <c r="C122" s="168"/>
      <c r="D122" s="168"/>
      <c r="E122" s="168"/>
      <c r="F122" s="8"/>
      <c r="G122" s="704"/>
      <c r="H122" s="704"/>
      <c r="I122" s="704"/>
      <c r="J122" s="704"/>
      <c r="K122" s="704"/>
      <c r="L122" s="704"/>
      <c r="M122" s="704"/>
      <c r="N122" s="704"/>
      <c r="O122" s="704"/>
      <c r="P122" s="704"/>
      <c r="Q122" s="704"/>
      <c r="R122" s="704"/>
      <c r="S122" s="704"/>
      <c r="T122" s="47"/>
      <c r="U122" s="47"/>
      <c r="V122" s="47"/>
      <c r="W122" s="47"/>
      <c r="X122" s="47"/>
      <c r="Y122" s="47"/>
      <c r="Z122" s="47"/>
      <c r="AA122" s="47"/>
      <c r="AB122" s="47"/>
      <c r="AC122" s="47"/>
      <c r="AD122" s="669"/>
    </row>
    <row r="123" spans="1:30">
      <c r="A123" s="717" t="s">
        <v>468</v>
      </c>
      <c r="B123" s="499"/>
      <c r="C123" s="148"/>
      <c r="D123" s="148"/>
      <c r="E123" s="148"/>
      <c r="F123" s="8"/>
      <c r="G123" s="684"/>
      <c r="H123" s="684"/>
      <c r="I123" s="684"/>
      <c r="J123" s="684"/>
      <c r="K123" s="684"/>
      <c r="L123" s="684"/>
      <c r="M123" s="684"/>
      <c r="N123" s="684"/>
      <c r="O123" s="684"/>
      <c r="P123" s="684"/>
      <c r="Q123" s="684"/>
      <c r="R123" s="684"/>
      <c r="S123" s="684"/>
      <c r="T123" s="47"/>
      <c r="U123" s="47"/>
      <c r="V123" s="47"/>
      <c r="W123" s="47"/>
      <c r="X123" s="47"/>
      <c r="Y123" s="47"/>
      <c r="Z123" s="47"/>
      <c r="AA123" s="47"/>
      <c r="AB123" s="47"/>
      <c r="AC123" s="47"/>
      <c r="AD123" s="669"/>
    </row>
    <row r="124" spans="1:30">
      <c r="A124" s="718" t="s">
        <v>600</v>
      </c>
      <c r="B124" s="500"/>
      <c r="C124" s="389"/>
      <c r="D124" s="389"/>
      <c r="E124" s="389"/>
      <c r="F124" s="8"/>
      <c r="G124" s="654"/>
      <c r="H124" s="654"/>
      <c r="I124" s="654"/>
      <c r="J124" s="654"/>
      <c r="K124" s="654"/>
      <c r="L124" s="654"/>
      <c r="M124" s="654"/>
      <c r="N124" s="654"/>
      <c r="O124" s="654"/>
      <c r="P124" s="654"/>
      <c r="Q124" s="654"/>
      <c r="R124" s="654"/>
      <c r="S124" s="654"/>
      <c r="T124" s="47"/>
      <c r="U124" s="47"/>
      <c r="V124" s="47"/>
      <c r="W124" s="47"/>
      <c r="X124" s="47"/>
      <c r="Y124" s="47"/>
      <c r="Z124" s="47"/>
      <c r="AA124" s="47"/>
      <c r="AB124" s="47"/>
      <c r="AC124" s="47"/>
      <c r="AD124" s="669"/>
    </row>
    <row r="125" spans="1:30">
      <c r="A125" s="719" t="s">
        <v>469</v>
      </c>
      <c r="B125" s="501"/>
      <c r="C125" s="114"/>
      <c r="D125" s="114"/>
      <c r="E125" s="114"/>
      <c r="F125" s="8"/>
      <c r="G125" s="693"/>
      <c r="H125" s="693"/>
      <c r="I125" s="693"/>
      <c r="J125" s="693"/>
      <c r="K125" s="693"/>
      <c r="L125" s="693"/>
      <c r="M125" s="693"/>
      <c r="N125" s="693"/>
      <c r="O125" s="693"/>
      <c r="P125" s="693"/>
      <c r="Q125" s="693"/>
      <c r="R125" s="693"/>
      <c r="S125" s="693"/>
      <c r="T125" s="47"/>
      <c r="U125" s="47"/>
      <c r="V125" s="47"/>
      <c r="W125" s="47"/>
      <c r="X125" s="47"/>
      <c r="Y125" s="47"/>
      <c r="Z125" s="47"/>
      <c r="AA125" s="47"/>
      <c r="AB125" s="47"/>
      <c r="AC125" s="47"/>
      <c r="AD125" s="669"/>
    </row>
    <row r="126" spans="1:30">
      <c r="A126" s="720" t="s">
        <v>470</v>
      </c>
      <c r="B126" s="502"/>
      <c r="C126" s="185"/>
      <c r="D126" s="185"/>
      <c r="E126" s="185"/>
      <c r="F126" s="8"/>
      <c r="G126" s="697"/>
      <c r="H126" s="697"/>
      <c r="I126" s="697"/>
      <c r="J126" s="697"/>
      <c r="K126" s="697"/>
      <c r="L126" s="697"/>
      <c r="M126" s="697"/>
      <c r="N126" s="697"/>
      <c r="O126" s="697"/>
      <c r="P126" s="697"/>
      <c r="Q126" s="697"/>
      <c r="R126" s="697"/>
      <c r="S126" s="697"/>
      <c r="T126" s="47"/>
      <c r="U126" s="47"/>
      <c r="V126" s="47"/>
      <c r="W126" s="47"/>
      <c r="X126" s="47"/>
      <c r="Y126" s="47"/>
      <c r="Z126" s="47"/>
      <c r="AA126" s="47"/>
      <c r="AB126" s="47"/>
      <c r="AC126" s="47"/>
      <c r="AD126" s="669"/>
    </row>
    <row r="127" spans="1:30">
      <c r="A127" s="716" t="s">
        <v>471</v>
      </c>
      <c r="B127" s="498"/>
      <c r="C127" s="168"/>
      <c r="D127" s="168"/>
      <c r="E127" s="168"/>
      <c r="F127" s="8"/>
      <c r="G127" s="704"/>
      <c r="H127" s="704"/>
      <c r="I127" s="704"/>
      <c r="J127" s="704"/>
      <c r="K127" s="704"/>
      <c r="L127" s="704"/>
      <c r="M127" s="704"/>
      <c r="N127" s="704"/>
      <c r="O127" s="704"/>
      <c r="P127" s="704"/>
      <c r="Q127" s="704"/>
      <c r="R127" s="704"/>
      <c r="S127" s="704"/>
      <c r="T127" s="47"/>
      <c r="U127" s="47"/>
      <c r="V127" s="47"/>
      <c r="W127" s="47"/>
      <c r="X127" s="47"/>
      <c r="Y127" s="47"/>
      <c r="Z127" s="47"/>
      <c r="AA127" s="47"/>
      <c r="AB127" s="47"/>
      <c r="AC127" s="47"/>
      <c r="AD127" s="669"/>
    </row>
    <row r="128" spans="1:30">
      <c r="A128" s="721" t="s">
        <v>601</v>
      </c>
      <c r="B128" s="148"/>
      <c r="C128" s="148"/>
      <c r="D128" s="148"/>
      <c r="E128" s="148"/>
      <c r="F128" s="8"/>
      <c r="G128" s="684"/>
      <c r="H128" s="684"/>
      <c r="I128" s="684"/>
      <c r="J128" s="684"/>
      <c r="K128" s="684"/>
      <c r="L128" s="684"/>
      <c r="M128" s="684"/>
      <c r="N128" s="684"/>
      <c r="O128" s="684"/>
      <c r="P128" s="684"/>
      <c r="Q128" s="684"/>
      <c r="R128" s="684"/>
      <c r="S128" s="684"/>
      <c r="T128" s="47"/>
      <c r="U128" s="47"/>
      <c r="V128" s="47"/>
      <c r="W128" s="47"/>
      <c r="X128" s="47"/>
      <c r="Y128" s="47"/>
      <c r="Z128" s="47"/>
      <c r="AA128" s="47"/>
      <c r="AB128" s="47"/>
      <c r="AC128" s="47"/>
      <c r="AD128" s="669"/>
    </row>
    <row r="129" spans="1:30">
      <c r="A129" s="722"/>
      <c r="B129" s="389"/>
      <c r="C129" s="389"/>
      <c r="D129" s="389"/>
      <c r="E129" s="389"/>
      <c r="F129" s="8"/>
      <c r="G129" s="654"/>
      <c r="H129" s="654"/>
      <c r="I129" s="654"/>
      <c r="J129" s="654"/>
      <c r="K129" s="654"/>
      <c r="L129" s="654"/>
      <c r="M129" s="654"/>
      <c r="N129" s="654"/>
      <c r="O129" s="654"/>
      <c r="P129" s="654"/>
      <c r="Q129" s="654"/>
      <c r="R129" s="654"/>
      <c r="S129" s="654"/>
      <c r="T129" s="47"/>
      <c r="U129" s="47"/>
      <c r="V129" s="47"/>
      <c r="W129" s="47"/>
      <c r="X129" s="47"/>
      <c r="Y129" s="47"/>
      <c r="Z129" s="47"/>
      <c r="AA129" s="47"/>
      <c r="AB129" s="47"/>
      <c r="AC129" s="47"/>
      <c r="AD129" s="669"/>
    </row>
    <row r="130" spans="1:30">
      <c r="A130" s="715" t="s">
        <v>530</v>
      </c>
      <c r="B130" s="114" t="s">
        <v>606</v>
      </c>
      <c r="C130" s="114" t="s">
        <v>607</v>
      </c>
      <c r="D130" s="114" t="s">
        <v>608</v>
      </c>
      <c r="E130" s="114"/>
      <c r="F130" s="8"/>
      <c r="G130" s="693"/>
      <c r="H130" s="693"/>
      <c r="I130" s="693"/>
      <c r="J130" s="693"/>
      <c r="K130" s="693"/>
      <c r="L130" s="693"/>
      <c r="M130" s="693"/>
      <c r="N130" s="693"/>
      <c r="O130" s="693"/>
      <c r="P130" s="693"/>
      <c r="Q130" s="693"/>
      <c r="R130" s="693"/>
      <c r="S130" s="693"/>
      <c r="T130" s="47"/>
      <c r="U130" s="47"/>
      <c r="V130" s="47"/>
      <c r="W130" s="47"/>
      <c r="X130" s="47"/>
      <c r="Y130" s="47"/>
      <c r="Z130" s="47"/>
      <c r="AA130" s="47"/>
      <c r="AB130" s="47"/>
      <c r="AC130" s="47"/>
      <c r="AD130" s="669"/>
    </row>
    <row r="131" spans="1:30">
      <c r="A131" s="694" t="s">
        <v>472</v>
      </c>
      <c r="B131" s="746">
        <f>+G20</f>
        <v>0</v>
      </c>
      <c r="C131" s="588" t="s">
        <v>507</v>
      </c>
      <c r="D131" s="588" t="s">
        <v>507</v>
      </c>
      <c r="E131" s="723" t="s">
        <v>532</v>
      </c>
      <c r="F131" s="8"/>
      <c r="G131" s="693" t="s">
        <v>610</v>
      </c>
      <c r="H131" s="693"/>
      <c r="I131" s="693"/>
      <c r="J131" s="693"/>
      <c r="K131" s="693"/>
      <c r="L131" s="693"/>
      <c r="M131" s="693"/>
      <c r="N131" s="693"/>
      <c r="O131" s="693"/>
      <c r="P131" s="693"/>
      <c r="Q131" s="693"/>
      <c r="R131" s="693"/>
      <c r="S131" s="693"/>
      <c r="T131" s="47"/>
      <c r="U131" s="47"/>
      <c r="V131" s="47"/>
      <c r="W131" s="47"/>
      <c r="X131" s="47"/>
      <c r="Y131" s="47"/>
      <c r="Z131" s="47"/>
      <c r="AA131" s="47"/>
      <c r="AB131" s="47"/>
      <c r="AC131" s="47"/>
      <c r="AD131" s="669"/>
    </row>
    <row r="132" spans="1:30">
      <c r="A132" s="720"/>
      <c r="B132" s="185"/>
      <c r="C132" s="724"/>
      <c r="D132" s="724"/>
      <c r="E132" s="725"/>
      <c r="F132" s="8"/>
      <c r="G132" s="697"/>
      <c r="H132" s="697"/>
      <c r="I132" s="697"/>
      <c r="J132" s="697"/>
      <c r="K132" s="697"/>
      <c r="L132" s="697"/>
      <c r="M132" s="697"/>
      <c r="N132" s="697"/>
      <c r="O132" s="697"/>
      <c r="P132" s="697"/>
      <c r="Q132" s="697"/>
      <c r="R132" s="697"/>
      <c r="S132" s="697"/>
      <c r="T132" s="47"/>
      <c r="U132" s="47"/>
      <c r="V132" s="47"/>
      <c r="W132" s="47"/>
      <c r="X132" s="47"/>
      <c r="Y132" s="47"/>
      <c r="Z132" s="47"/>
      <c r="AA132" s="47"/>
      <c r="AB132" s="47"/>
      <c r="AC132" s="47"/>
      <c r="AD132" s="669"/>
    </row>
    <row r="133" spans="1:30">
      <c r="A133" s="698" t="s">
        <v>473</v>
      </c>
      <c r="B133" s="747">
        <f>+P20</f>
        <v>9</v>
      </c>
      <c r="C133" s="588" t="s">
        <v>507</v>
      </c>
      <c r="D133" s="588" t="s">
        <v>507</v>
      </c>
      <c r="E133" s="725" t="s">
        <v>532</v>
      </c>
      <c r="F133" s="8"/>
      <c r="G133" s="697" t="s">
        <v>611</v>
      </c>
      <c r="H133" s="697"/>
      <c r="I133" s="697"/>
      <c r="J133" s="697"/>
      <c r="K133" s="697"/>
      <c r="L133" s="697"/>
      <c r="M133" s="697"/>
      <c r="N133" s="697"/>
      <c r="O133" s="697"/>
      <c r="P133" s="697"/>
      <c r="Q133" s="697"/>
      <c r="R133" s="697"/>
      <c r="S133" s="697"/>
      <c r="T133" s="47"/>
      <c r="U133" s="47"/>
      <c r="V133" s="47"/>
      <c r="W133" s="47"/>
      <c r="X133" s="47"/>
      <c r="Y133" s="47"/>
      <c r="Z133" s="47"/>
      <c r="AA133" s="47"/>
      <c r="AB133" s="47"/>
      <c r="AC133" s="47"/>
      <c r="AD133" s="669"/>
    </row>
    <row r="134" spans="1:30">
      <c r="A134" s="698"/>
      <c r="B134" s="747"/>
      <c r="C134" s="725"/>
      <c r="D134" s="185"/>
      <c r="E134" s="185"/>
      <c r="F134" s="8"/>
      <c r="G134" s="697"/>
      <c r="H134" s="697"/>
      <c r="I134" s="697"/>
      <c r="J134" s="697"/>
      <c r="K134" s="697"/>
      <c r="L134" s="697"/>
      <c r="M134" s="697"/>
      <c r="N134" s="697"/>
      <c r="O134" s="697"/>
      <c r="P134" s="697"/>
      <c r="Q134" s="697"/>
      <c r="R134" s="697"/>
      <c r="S134" s="697"/>
      <c r="T134" s="47"/>
      <c r="U134" s="47"/>
      <c r="V134" s="47"/>
      <c r="W134" s="47"/>
      <c r="X134" s="47"/>
      <c r="Y134" s="47"/>
      <c r="Z134" s="47"/>
      <c r="AA134" s="47"/>
      <c r="AB134" s="47"/>
      <c r="AC134" s="47"/>
      <c r="AD134" s="669"/>
    </row>
    <row r="135" spans="1:30">
      <c r="A135" s="726" t="s">
        <v>320</v>
      </c>
      <c r="B135" s="588" t="s">
        <v>507</v>
      </c>
      <c r="C135" s="427" t="s">
        <v>263</v>
      </c>
      <c r="D135" s="502" t="s">
        <v>219</v>
      </c>
      <c r="E135" s="185" t="s">
        <v>264</v>
      </c>
      <c r="F135" s="8"/>
      <c r="G135" s="697"/>
      <c r="H135" s="697"/>
      <c r="I135" s="697"/>
      <c r="J135" s="697"/>
      <c r="K135" s="697"/>
      <c r="L135" s="697"/>
      <c r="M135" s="697"/>
      <c r="N135" s="697"/>
      <c r="O135" s="697"/>
      <c r="P135" s="697"/>
      <c r="Q135" s="697"/>
      <c r="R135" s="697"/>
      <c r="S135" s="697"/>
      <c r="T135" s="47"/>
      <c r="U135" s="47"/>
      <c r="V135" s="47"/>
      <c r="W135" s="47"/>
      <c r="X135" s="47"/>
      <c r="Y135" s="47"/>
      <c r="Z135" s="47"/>
      <c r="AA135" s="47"/>
      <c r="AB135" s="47"/>
      <c r="AC135" s="47"/>
      <c r="AD135" s="669"/>
    </row>
    <row r="136" spans="1:30">
      <c r="A136" s="698"/>
      <c r="B136" s="747"/>
      <c r="C136" s="725"/>
      <c r="D136" s="185"/>
      <c r="E136" s="185"/>
      <c r="F136" s="8"/>
      <c r="G136" s="697"/>
      <c r="H136" s="697"/>
      <c r="I136" s="697"/>
      <c r="J136" s="697"/>
      <c r="K136" s="697"/>
      <c r="L136" s="697"/>
      <c r="M136" s="697"/>
      <c r="N136" s="697"/>
      <c r="O136" s="697"/>
      <c r="P136" s="697"/>
      <c r="Q136" s="697"/>
      <c r="R136" s="697"/>
      <c r="S136" s="697"/>
      <c r="T136" s="47"/>
      <c r="U136" s="47"/>
      <c r="V136" s="47"/>
      <c r="W136" s="47"/>
      <c r="X136" s="47"/>
      <c r="Y136" s="47"/>
      <c r="Z136" s="47"/>
      <c r="AA136" s="47"/>
      <c r="AB136" s="47"/>
      <c r="AC136" s="47"/>
      <c r="AD136" s="669"/>
    </row>
    <row r="137" spans="1:30">
      <c r="A137" s="698" t="s">
        <v>553</v>
      </c>
      <c r="B137" s="747">
        <f>+B133-B131+1</f>
        <v>10</v>
      </c>
      <c r="C137" s="725" t="s">
        <v>582</v>
      </c>
      <c r="D137" s="185"/>
      <c r="E137" s="185"/>
      <c r="F137" s="8"/>
      <c r="G137" s="727" t="s">
        <v>513</v>
      </c>
      <c r="H137" s="704"/>
      <c r="I137" s="704"/>
      <c r="J137" s="704"/>
      <c r="K137" s="704"/>
      <c r="L137" s="704"/>
      <c r="M137" s="704"/>
      <c r="N137" s="704"/>
      <c r="O137" s="704"/>
      <c r="P137" s="704"/>
      <c r="Q137" s="704"/>
      <c r="R137" s="704"/>
      <c r="S137" s="704"/>
      <c r="T137" s="47"/>
      <c r="U137" s="47"/>
      <c r="V137" s="47"/>
      <c r="W137" s="47"/>
      <c r="X137" s="47"/>
      <c r="Y137" s="47"/>
      <c r="Z137" s="47"/>
      <c r="AA137" s="47"/>
      <c r="AB137" s="47"/>
      <c r="AC137" s="47"/>
      <c r="AD137" s="669"/>
    </row>
    <row r="138" spans="1:30">
      <c r="A138" s="728" t="s">
        <v>612</v>
      </c>
      <c r="B138" s="148"/>
      <c r="C138" s="148"/>
      <c r="D138" s="148"/>
      <c r="E138" s="148"/>
      <c r="F138" s="8"/>
      <c r="G138" s="684"/>
      <c r="H138" s="684"/>
      <c r="I138" s="684"/>
      <c r="J138" s="684"/>
      <c r="K138" s="684"/>
      <c r="L138" s="684"/>
      <c r="M138" s="684"/>
      <c r="N138" s="684"/>
      <c r="O138" s="684"/>
      <c r="P138" s="684"/>
      <c r="Q138" s="684"/>
      <c r="R138" s="684"/>
      <c r="S138" s="684"/>
      <c r="T138" s="47"/>
      <c r="U138" s="47"/>
      <c r="V138" s="47"/>
      <c r="W138" s="47"/>
      <c r="X138" s="47"/>
      <c r="Y138" s="47"/>
      <c r="Z138" s="47"/>
      <c r="AA138" s="47"/>
      <c r="AB138" s="47"/>
      <c r="AC138" s="47"/>
      <c r="AD138" s="669"/>
    </row>
    <row r="139" spans="1:30">
      <c r="A139" s="729"/>
      <c r="B139" s="148"/>
      <c r="C139" s="148"/>
      <c r="D139" s="148"/>
      <c r="E139" s="148"/>
      <c r="F139" s="8"/>
      <c r="G139" s="684"/>
      <c r="H139" s="684"/>
      <c r="I139" s="684"/>
      <c r="J139" s="684"/>
      <c r="K139" s="684"/>
      <c r="L139" s="684"/>
      <c r="M139" s="684"/>
      <c r="N139" s="684"/>
      <c r="O139" s="684"/>
      <c r="P139" s="684"/>
      <c r="Q139" s="684"/>
      <c r="R139" s="684"/>
      <c r="S139" s="684"/>
      <c r="T139" s="47"/>
      <c r="U139" s="47"/>
      <c r="V139" s="47"/>
      <c r="W139" s="47"/>
      <c r="X139" s="47"/>
      <c r="Y139" s="47"/>
      <c r="Z139" s="47"/>
      <c r="AA139" s="47"/>
      <c r="AB139" s="47"/>
      <c r="AC139" s="47"/>
      <c r="AD139" s="669"/>
    </row>
    <row r="140" spans="1:30" ht="44">
      <c r="A140" s="749" t="s">
        <v>582</v>
      </c>
      <c r="B140" s="748" t="s">
        <v>643</v>
      </c>
      <c r="C140" s="348"/>
      <c r="D140" s="348"/>
      <c r="E140" s="348"/>
      <c r="F140" s="8"/>
      <c r="G140" s="730" t="s">
        <v>841</v>
      </c>
      <c r="H140" s="730"/>
      <c r="I140" s="730"/>
      <c r="J140" s="730"/>
      <c r="K140" s="730"/>
      <c r="L140" s="730"/>
      <c r="M140" s="730"/>
      <c r="N140" s="730"/>
      <c r="O140" s="730"/>
      <c r="P140" s="730"/>
      <c r="Q140" s="730"/>
      <c r="R140" s="730"/>
      <c r="S140" s="730"/>
      <c r="T140" s="47"/>
      <c r="U140" s="47"/>
      <c r="V140" s="47"/>
      <c r="W140" s="47"/>
      <c r="X140" s="47"/>
      <c r="Y140" s="47"/>
      <c r="Z140" s="47"/>
      <c r="AA140" s="47"/>
      <c r="AB140" s="47"/>
      <c r="AC140" s="47"/>
      <c r="AD140" s="669"/>
    </row>
    <row r="141" spans="1:30" ht="15">
      <c r="A141" s="750" t="s">
        <v>842</v>
      </c>
      <c r="B141" s="758" t="e">
        <f t="shared" ref="B141:B150" si="12">+B497</f>
        <v>#DIV/0!</v>
      </c>
      <c r="C141" s="348"/>
      <c r="D141" s="348"/>
      <c r="E141" s="348"/>
      <c r="F141" s="8"/>
      <c r="G141" s="730"/>
      <c r="H141" s="730"/>
      <c r="I141" s="730"/>
      <c r="J141" s="730"/>
      <c r="K141" s="730"/>
      <c r="L141" s="730"/>
      <c r="M141" s="730"/>
      <c r="N141" s="730"/>
      <c r="O141" s="730"/>
      <c r="P141" s="730"/>
      <c r="Q141" s="730"/>
      <c r="R141" s="730"/>
      <c r="S141" s="730"/>
      <c r="T141" s="47"/>
      <c r="U141" s="47"/>
      <c r="V141" s="47"/>
      <c r="W141" s="47"/>
      <c r="X141" s="47"/>
      <c r="Y141" s="47"/>
      <c r="Z141" s="47"/>
      <c r="AA141" s="47"/>
      <c r="AB141" s="47"/>
      <c r="AC141" s="47"/>
      <c r="AD141" s="669"/>
    </row>
    <row r="142" spans="1:30" ht="15">
      <c r="A142" s="751" t="s">
        <v>112</v>
      </c>
      <c r="B142" s="758" t="e">
        <f t="shared" si="12"/>
        <v>#DIV/0!</v>
      </c>
      <c r="C142" s="348"/>
      <c r="D142" s="348"/>
      <c r="E142" s="348"/>
      <c r="F142" s="8"/>
      <c r="G142" s="730"/>
      <c r="H142" s="730"/>
      <c r="I142" s="730"/>
      <c r="J142" s="730"/>
      <c r="K142" s="730"/>
      <c r="L142" s="730"/>
      <c r="M142" s="730"/>
      <c r="N142" s="730"/>
      <c r="O142" s="730"/>
      <c r="P142" s="730"/>
      <c r="Q142" s="730"/>
      <c r="R142" s="730"/>
      <c r="S142" s="730"/>
      <c r="T142" s="47"/>
      <c r="U142" s="47"/>
      <c r="V142" s="47"/>
      <c r="W142" s="47"/>
      <c r="X142" s="47"/>
      <c r="Y142" s="47"/>
      <c r="Z142" s="47"/>
      <c r="AA142" s="47"/>
      <c r="AB142" s="47"/>
      <c r="AC142" s="47"/>
      <c r="AD142" s="669"/>
    </row>
    <row r="143" spans="1:30" ht="15">
      <c r="A143" s="751" t="s">
        <v>113</v>
      </c>
      <c r="B143" s="758" t="e">
        <f t="shared" si="12"/>
        <v>#DIV/0!</v>
      </c>
      <c r="C143" s="348"/>
      <c r="D143" s="348"/>
      <c r="E143" s="348"/>
      <c r="F143" s="8"/>
      <c r="G143" s="730"/>
      <c r="H143" s="730"/>
      <c r="I143" s="730"/>
      <c r="J143" s="730"/>
      <c r="K143" s="730"/>
      <c r="L143" s="730"/>
      <c r="M143" s="730"/>
      <c r="N143" s="730"/>
      <c r="O143" s="730"/>
      <c r="P143" s="730"/>
      <c r="Q143" s="730"/>
      <c r="R143" s="730"/>
      <c r="S143" s="730"/>
      <c r="T143" s="47"/>
      <c r="U143" s="47"/>
      <c r="V143" s="47"/>
      <c r="W143" s="47"/>
      <c r="X143" s="47"/>
      <c r="Y143" s="47"/>
      <c r="Z143" s="47"/>
      <c r="AA143" s="47"/>
      <c r="AB143" s="47"/>
      <c r="AC143" s="47"/>
      <c r="AD143" s="669"/>
    </row>
    <row r="144" spans="1:30">
      <c r="A144" s="750" t="s">
        <v>774</v>
      </c>
      <c r="B144" s="758" t="e">
        <f t="shared" si="12"/>
        <v>#DIV/0!</v>
      </c>
      <c r="C144" s="348"/>
      <c r="D144" s="348"/>
      <c r="E144" s="348"/>
      <c r="F144" s="8"/>
      <c r="G144" s="730"/>
      <c r="H144" s="730"/>
      <c r="I144" s="730"/>
      <c r="J144" s="730"/>
      <c r="K144" s="730"/>
      <c r="L144" s="730"/>
      <c r="M144" s="730"/>
      <c r="N144" s="730"/>
      <c r="O144" s="730"/>
      <c r="P144" s="730"/>
      <c r="Q144" s="730"/>
      <c r="R144" s="730"/>
      <c r="S144" s="730"/>
      <c r="T144" s="47"/>
      <c r="U144" s="47"/>
      <c r="V144" s="47"/>
      <c r="W144" s="47"/>
      <c r="X144" s="47"/>
      <c r="Y144" s="47"/>
      <c r="Z144" s="47"/>
      <c r="AA144" s="47"/>
      <c r="AB144" s="47"/>
      <c r="AC144" s="47"/>
      <c r="AD144" s="669"/>
    </row>
    <row r="145" spans="1:30">
      <c r="A145" s="752" t="s">
        <v>785</v>
      </c>
      <c r="B145" s="758" t="e">
        <f t="shared" si="12"/>
        <v>#DIV/0!</v>
      </c>
      <c r="C145" s="348"/>
      <c r="D145" s="348"/>
      <c r="E145" s="348"/>
      <c r="F145" s="8"/>
      <c r="G145" s="730"/>
      <c r="H145" s="730"/>
      <c r="I145" s="730"/>
      <c r="J145" s="730"/>
      <c r="K145" s="730"/>
      <c r="L145" s="730"/>
      <c r="M145" s="730"/>
      <c r="N145" s="730"/>
      <c r="O145" s="730"/>
      <c r="P145" s="730"/>
      <c r="Q145" s="730"/>
      <c r="R145" s="730"/>
      <c r="S145" s="730"/>
      <c r="T145" s="47"/>
      <c r="U145" s="47"/>
      <c r="V145" s="47"/>
      <c r="W145" s="47"/>
      <c r="X145" s="47"/>
      <c r="Y145" s="47"/>
      <c r="Z145" s="47"/>
      <c r="AA145" s="47"/>
      <c r="AB145" s="47"/>
      <c r="AC145" s="47"/>
      <c r="AD145" s="669"/>
    </row>
    <row r="146" spans="1:30">
      <c r="A146" s="752" t="s">
        <v>864</v>
      </c>
      <c r="B146" s="758" t="e">
        <f t="shared" si="12"/>
        <v>#DIV/0!</v>
      </c>
      <c r="C146" s="348"/>
      <c r="D146" s="348"/>
      <c r="E146" s="348"/>
      <c r="F146" s="8"/>
      <c r="G146" s="730"/>
      <c r="H146" s="730"/>
      <c r="I146" s="730"/>
      <c r="J146" s="730"/>
      <c r="K146" s="730"/>
      <c r="L146" s="730"/>
      <c r="M146" s="730"/>
      <c r="N146" s="730"/>
      <c r="O146" s="730"/>
      <c r="P146" s="730"/>
      <c r="Q146" s="730"/>
      <c r="R146" s="730"/>
      <c r="S146" s="730"/>
      <c r="T146" s="47"/>
      <c r="U146" s="47"/>
      <c r="V146" s="47"/>
      <c r="W146" s="47"/>
      <c r="X146" s="47"/>
      <c r="Y146" s="47"/>
      <c r="Z146" s="47"/>
      <c r="AA146" s="47"/>
      <c r="AB146" s="47"/>
      <c r="AC146" s="47"/>
      <c r="AD146" s="669"/>
    </row>
    <row r="147" spans="1:30">
      <c r="A147" s="752" t="s">
        <v>865</v>
      </c>
      <c r="B147" s="758" t="e">
        <f t="shared" si="12"/>
        <v>#DIV/0!</v>
      </c>
      <c r="C147" s="348"/>
      <c r="D147" s="348"/>
      <c r="E147" s="348"/>
      <c r="F147" s="8"/>
      <c r="G147" s="730"/>
      <c r="H147" s="730"/>
      <c r="I147" s="730"/>
      <c r="J147" s="730"/>
      <c r="K147" s="730"/>
      <c r="L147" s="730"/>
      <c r="M147" s="730"/>
      <c r="N147" s="730"/>
      <c r="O147" s="730"/>
      <c r="P147" s="730"/>
      <c r="Q147" s="730"/>
      <c r="R147" s="730"/>
      <c r="S147" s="730"/>
      <c r="T147" s="47"/>
      <c r="U147" s="47"/>
      <c r="V147" s="47"/>
      <c r="W147" s="47"/>
      <c r="X147" s="47"/>
      <c r="Y147" s="47"/>
      <c r="Z147" s="47"/>
      <c r="AA147" s="47"/>
      <c r="AB147" s="47"/>
      <c r="AC147" s="47"/>
      <c r="AD147" s="669"/>
    </row>
    <row r="148" spans="1:30">
      <c r="A148" s="752" t="s">
        <v>697</v>
      </c>
      <c r="B148" s="758" t="e">
        <f t="shared" si="12"/>
        <v>#DIV/0!</v>
      </c>
      <c r="C148" s="348"/>
      <c r="D148" s="348"/>
      <c r="E148" s="348"/>
      <c r="F148" s="8"/>
      <c r="G148" s="730"/>
      <c r="H148" s="730"/>
      <c r="I148" s="730"/>
      <c r="J148" s="730"/>
      <c r="K148" s="730"/>
      <c r="L148" s="730"/>
      <c r="M148" s="730"/>
      <c r="N148" s="730"/>
      <c r="O148" s="730"/>
      <c r="P148" s="730"/>
      <c r="Q148" s="730"/>
      <c r="R148" s="730"/>
      <c r="S148" s="730"/>
      <c r="T148" s="47"/>
      <c r="U148" s="47"/>
      <c r="V148" s="47"/>
      <c r="W148" s="47"/>
      <c r="X148" s="47"/>
      <c r="Y148" s="47"/>
      <c r="Z148" s="47"/>
      <c r="AA148" s="47"/>
      <c r="AB148" s="47"/>
      <c r="AC148" s="47"/>
      <c r="AD148" s="669"/>
    </row>
    <row r="149" spans="1:30">
      <c r="A149" s="752" t="s">
        <v>698</v>
      </c>
      <c r="B149" s="758" t="e">
        <f t="shared" si="12"/>
        <v>#DIV/0!</v>
      </c>
      <c r="C149" s="348"/>
      <c r="D149" s="348"/>
      <c r="E149" s="348"/>
      <c r="F149" s="8"/>
      <c r="G149" s="730"/>
      <c r="H149" s="730"/>
      <c r="I149" s="730"/>
      <c r="J149" s="730"/>
      <c r="K149" s="730"/>
      <c r="L149" s="730"/>
      <c r="M149" s="730"/>
      <c r="N149" s="730"/>
      <c r="O149" s="730"/>
      <c r="P149" s="730"/>
      <c r="Q149" s="730"/>
      <c r="R149" s="730"/>
      <c r="S149" s="730"/>
      <c r="T149" s="47"/>
      <c r="U149" s="47"/>
      <c r="V149" s="47"/>
      <c r="W149" s="47"/>
      <c r="X149" s="47"/>
      <c r="Y149" s="47"/>
      <c r="Z149" s="47"/>
      <c r="AA149" s="47"/>
      <c r="AB149" s="47"/>
      <c r="AC149" s="47"/>
      <c r="AD149" s="669"/>
    </row>
    <row r="150" spans="1:30">
      <c r="A150" s="752" t="s">
        <v>699</v>
      </c>
      <c r="B150" s="758" t="e">
        <f t="shared" si="12"/>
        <v>#DIV/0!</v>
      </c>
      <c r="C150" s="348"/>
      <c r="D150" s="348"/>
      <c r="E150" s="348"/>
      <c r="F150" s="8"/>
      <c r="G150" s="730"/>
      <c r="H150" s="730"/>
      <c r="I150" s="730"/>
      <c r="J150" s="730"/>
      <c r="K150" s="730"/>
      <c r="L150" s="730"/>
      <c r="M150" s="730"/>
      <c r="N150" s="730"/>
      <c r="O150" s="730"/>
      <c r="P150" s="730"/>
      <c r="Q150" s="730"/>
      <c r="R150" s="730"/>
      <c r="S150" s="730"/>
      <c r="T150" s="47"/>
      <c r="U150" s="47"/>
      <c r="V150" s="47"/>
      <c r="W150" s="47"/>
      <c r="X150" s="47"/>
      <c r="Y150" s="47"/>
      <c r="Z150" s="47"/>
      <c r="AA150" s="47"/>
      <c r="AB150" s="47"/>
      <c r="AC150" s="47"/>
      <c r="AD150" s="669"/>
    </row>
    <row r="151" spans="1:30">
      <c r="A151" s="753" t="s">
        <v>514</v>
      </c>
      <c r="B151" s="759" t="e">
        <f>SUM(B141:B150)</f>
        <v>#DIV/0!</v>
      </c>
      <c r="C151" s="148"/>
      <c r="D151" s="148"/>
      <c r="E151" s="148"/>
      <c r="F151" s="8"/>
      <c r="G151" s="684"/>
      <c r="H151" s="684"/>
      <c r="I151" s="684"/>
      <c r="J151" s="684"/>
      <c r="K151" s="684"/>
      <c r="L151" s="684"/>
      <c r="M151" s="684"/>
      <c r="N151" s="684"/>
      <c r="O151" s="684"/>
      <c r="P151" s="684"/>
      <c r="Q151" s="684"/>
      <c r="R151" s="684"/>
      <c r="S151" s="684"/>
      <c r="T151" s="47"/>
      <c r="U151" s="47"/>
      <c r="V151" s="47"/>
      <c r="W151" s="47"/>
      <c r="X151" s="47"/>
      <c r="Y151" s="47"/>
      <c r="Z151" s="47"/>
      <c r="AA151" s="47"/>
      <c r="AB151" s="47"/>
      <c r="AC151" s="47"/>
      <c r="AD151" s="669"/>
    </row>
    <row r="152" spans="1:30">
      <c r="A152" s="754" t="s">
        <v>586</v>
      </c>
      <c r="B152" s="760">
        <f>+B137</f>
        <v>10</v>
      </c>
      <c r="C152" s="389"/>
      <c r="D152" s="389"/>
      <c r="E152" s="389"/>
      <c r="F152" s="8"/>
      <c r="G152" s="654"/>
      <c r="H152" s="654"/>
      <c r="I152" s="654"/>
      <c r="J152" s="654"/>
      <c r="K152" s="654"/>
      <c r="L152" s="654"/>
      <c r="M152" s="654"/>
      <c r="N152" s="654"/>
      <c r="O152" s="654"/>
      <c r="P152" s="654"/>
      <c r="Q152" s="654"/>
      <c r="R152" s="654"/>
      <c r="S152" s="654"/>
      <c r="T152" s="47"/>
      <c r="U152" s="47"/>
      <c r="V152" s="47"/>
      <c r="W152" s="47"/>
      <c r="X152" s="47"/>
      <c r="Y152" s="47"/>
      <c r="Z152" s="47"/>
      <c r="AA152" s="47"/>
      <c r="AB152" s="47"/>
      <c r="AC152" s="47"/>
      <c r="AD152" s="669"/>
    </row>
    <row r="153" spans="1:30">
      <c r="A153" s="755" t="s">
        <v>696</v>
      </c>
      <c r="B153" s="761" t="e">
        <f>+B151/B152</f>
        <v>#DIV/0!</v>
      </c>
      <c r="C153" s="114"/>
      <c r="D153" s="114"/>
      <c r="E153" s="114"/>
      <c r="F153" s="8"/>
      <c r="G153" s="693"/>
      <c r="H153" s="693"/>
      <c r="I153" s="693"/>
      <c r="J153" s="693"/>
      <c r="K153" s="693"/>
      <c r="L153" s="693"/>
      <c r="M153" s="693"/>
      <c r="N153" s="693"/>
      <c r="O153" s="693"/>
      <c r="P153" s="693"/>
      <c r="Q153" s="693"/>
      <c r="R153" s="693"/>
      <c r="S153" s="693"/>
      <c r="T153" s="47"/>
      <c r="U153" s="47"/>
      <c r="V153" s="47"/>
      <c r="W153" s="47"/>
      <c r="X153" s="47"/>
      <c r="Y153" s="47"/>
      <c r="Z153" s="47"/>
      <c r="AA153" s="47"/>
      <c r="AB153" s="47"/>
      <c r="AC153" s="47"/>
      <c r="AD153" s="669"/>
    </row>
    <row r="154" spans="1:30">
      <c r="A154" s="687"/>
      <c r="B154" s="688"/>
      <c r="C154" s="688"/>
      <c r="D154" s="688"/>
      <c r="E154" s="688"/>
      <c r="F154" s="8"/>
      <c r="G154" s="689"/>
      <c r="H154" s="689"/>
      <c r="I154" s="689"/>
      <c r="J154" s="689"/>
      <c r="K154" s="689"/>
      <c r="L154" s="689"/>
      <c r="M154" s="689"/>
      <c r="N154" s="689"/>
      <c r="O154" s="689"/>
      <c r="P154" s="689"/>
      <c r="Q154" s="689"/>
      <c r="R154" s="689"/>
      <c r="S154" s="689"/>
      <c r="T154" s="47"/>
      <c r="U154" s="47"/>
      <c r="V154" s="47"/>
      <c r="W154" s="47"/>
      <c r="X154" s="47"/>
      <c r="Y154" s="47"/>
      <c r="Z154" s="47"/>
      <c r="AA154" s="47"/>
      <c r="AB154" s="47"/>
      <c r="AC154" s="47"/>
      <c r="AD154" s="669"/>
    </row>
    <row r="155" spans="1:30">
      <c r="A155" s="687"/>
      <c r="B155" s="688"/>
      <c r="C155" s="688"/>
      <c r="D155" s="688"/>
      <c r="E155" s="688"/>
      <c r="F155" s="8"/>
      <c r="G155" s="689"/>
      <c r="H155" s="689"/>
      <c r="I155" s="689"/>
      <c r="J155" s="689"/>
      <c r="K155" s="689"/>
      <c r="L155" s="689"/>
      <c r="M155" s="689"/>
      <c r="N155" s="689"/>
      <c r="O155" s="689"/>
      <c r="P155" s="689"/>
      <c r="Q155" s="689"/>
      <c r="R155" s="689"/>
      <c r="S155" s="689"/>
      <c r="T155" s="47"/>
      <c r="U155" s="47"/>
      <c r="V155" s="47"/>
      <c r="W155" s="47"/>
      <c r="X155" s="47"/>
      <c r="Y155" s="47"/>
      <c r="Z155" s="47"/>
      <c r="AA155" s="47"/>
      <c r="AB155" s="47"/>
      <c r="AC155" s="47"/>
      <c r="AD155" s="669"/>
    </row>
    <row r="156" spans="1:30">
      <c r="A156" s="731" t="s">
        <v>703</v>
      </c>
      <c r="B156" s="185"/>
      <c r="C156" s="185"/>
      <c r="D156" s="185"/>
      <c r="E156" s="185"/>
      <c r="F156" s="8"/>
      <c r="G156" s="697"/>
      <c r="H156" s="697"/>
      <c r="I156" s="697"/>
      <c r="J156" s="697"/>
      <c r="K156" s="697"/>
      <c r="L156" s="697"/>
      <c r="M156" s="697"/>
      <c r="N156" s="697"/>
      <c r="O156" s="697"/>
      <c r="P156" s="697"/>
      <c r="Q156" s="697"/>
      <c r="R156" s="697"/>
      <c r="S156" s="697"/>
      <c r="T156" s="47"/>
      <c r="U156" s="47"/>
      <c r="V156" s="47"/>
      <c r="W156" s="47"/>
      <c r="X156" s="47"/>
      <c r="Y156" s="47"/>
      <c r="Z156" s="47"/>
      <c r="AA156" s="47"/>
      <c r="AB156" s="47"/>
      <c r="AC156" s="47"/>
      <c r="AD156" s="669"/>
    </row>
    <row r="157" spans="1:30">
      <c r="A157" s="698" t="s">
        <v>704</v>
      </c>
      <c r="B157" s="185"/>
      <c r="C157" s="185"/>
      <c r="D157" s="185"/>
      <c r="E157" s="185"/>
      <c r="F157" s="8"/>
      <c r="G157" s="697"/>
      <c r="H157" s="697"/>
      <c r="I157" s="697"/>
      <c r="J157" s="697"/>
      <c r="K157" s="697"/>
      <c r="L157" s="697"/>
      <c r="M157" s="697"/>
      <c r="N157" s="697"/>
      <c r="O157" s="697"/>
      <c r="P157" s="697"/>
      <c r="Q157" s="697"/>
      <c r="R157" s="697"/>
      <c r="S157" s="697"/>
      <c r="T157" s="47"/>
      <c r="U157" s="47"/>
      <c r="V157" s="47"/>
      <c r="W157" s="47"/>
      <c r="X157" s="47"/>
      <c r="Y157" s="47"/>
      <c r="Z157" s="47"/>
      <c r="AA157" s="47"/>
      <c r="AB157" s="47"/>
      <c r="AC157" s="47"/>
      <c r="AD157" s="669"/>
    </row>
    <row r="158" spans="1:30">
      <c r="A158" s="687"/>
      <c r="B158" s="688"/>
      <c r="C158" s="688"/>
      <c r="D158" s="688"/>
      <c r="E158" s="688"/>
      <c r="F158" s="8"/>
      <c r="G158" s="689"/>
      <c r="H158" s="689"/>
      <c r="I158" s="689"/>
      <c r="J158" s="689"/>
      <c r="K158" s="689"/>
      <c r="L158" s="689"/>
      <c r="M158" s="689"/>
      <c r="N158" s="689"/>
      <c r="O158" s="689"/>
      <c r="P158" s="689"/>
      <c r="Q158" s="689"/>
      <c r="R158" s="689"/>
      <c r="S158" s="689"/>
      <c r="T158" s="47"/>
      <c r="U158" s="47"/>
      <c r="V158" s="47"/>
      <c r="W158" s="47"/>
      <c r="X158" s="47"/>
      <c r="Y158" s="47"/>
      <c r="Z158" s="47"/>
      <c r="AA158" s="47"/>
      <c r="AB158" s="47"/>
      <c r="AC158" s="47"/>
      <c r="AD158" s="669"/>
    </row>
    <row r="159" spans="1:30">
      <c r="A159" s="687"/>
      <c r="B159" s="688"/>
      <c r="C159" s="688"/>
      <c r="D159" s="688"/>
      <c r="E159" s="688"/>
      <c r="F159" s="8"/>
      <c r="G159" s="689"/>
      <c r="H159" s="689"/>
      <c r="I159" s="689"/>
      <c r="J159" s="689"/>
      <c r="K159" s="689"/>
      <c r="L159" s="689"/>
      <c r="M159" s="689"/>
      <c r="N159" s="689"/>
      <c r="O159" s="689"/>
      <c r="P159" s="689"/>
      <c r="Q159" s="689"/>
      <c r="R159" s="689"/>
      <c r="S159" s="689"/>
      <c r="T159" s="47"/>
      <c r="U159" s="47"/>
      <c r="V159" s="47"/>
      <c r="W159" s="47"/>
      <c r="X159" s="47"/>
      <c r="Y159" s="47"/>
      <c r="Z159" s="47"/>
      <c r="AA159" s="47"/>
      <c r="AB159" s="47"/>
      <c r="AC159" s="47"/>
      <c r="AD159" s="669"/>
    </row>
    <row r="160" spans="1:30">
      <c r="A160" s="732" t="s">
        <v>710</v>
      </c>
      <c r="B160" s="168"/>
      <c r="C160" s="168"/>
      <c r="D160" s="168"/>
      <c r="E160" s="168"/>
      <c r="F160" s="8"/>
      <c r="G160" s="704"/>
      <c r="H160" s="704"/>
      <c r="I160" s="704"/>
      <c r="J160" s="704"/>
      <c r="K160" s="704"/>
      <c r="L160" s="704"/>
      <c r="M160" s="704"/>
      <c r="N160" s="704"/>
      <c r="O160" s="704"/>
      <c r="P160" s="704"/>
      <c r="Q160" s="704"/>
      <c r="R160" s="704"/>
      <c r="S160" s="704"/>
      <c r="T160" s="47"/>
      <c r="U160" s="47"/>
      <c r="V160" s="47"/>
      <c r="W160" s="47"/>
      <c r="X160" s="47"/>
      <c r="Y160" s="47"/>
      <c r="Z160" s="47"/>
      <c r="AA160" s="47"/>
      <c r="AB160" s="47"/>
      <c r="AC160" s="47"/>
      <c r="AD160" s="669"/>
    </row>
    <row r="161" spans="1:30">
      <c r="A161" s="687" t="s">
        <v>952</v>
      </c>
      <c r="B161" s="688"/>
      <c r="C161" s="688"/>
      <c r="D161" s="688"/>
      <c r="E161" s="688"/>
      <c r="F161" s="8"/>
      <c r="G161" s="689"/>
      <c r="H161" s="689"/>
      <c r="I161" s="689"/>
      <c r="J161" s="689"/>
      <c r="K161" s="689"/>
      <c r="L161" s="689"/>
      <c r="M161" s="689"/>
      <c r="N161" s="689"/>
      <c r="O161" s="689"/>
      <c r="P161" s="689"/>
      <c r="Q161" s="689"/>
      <c r="R161" s="689"/>
      <c r="S161" s="689"/>
      <c r="T161" s="47"/>
      <c r="U161" s="47"/>
      <c r="V161" s="47"/>
      <c r="W161" s="47"/>
      <c r="X161" s="47"/>
      <c r="Y161" s="47"/>
      <c r="Z161" s="47"/>
      <c r="AA161" s="47"/>
      <c r="AB161" s="47"/>
      <c r="AC161" s="47"/>
      <c r="AD161" s="669"/>
    </row>
    <row r="162" spans="1:30">
      <c r="A162" s="756"/>
      <c r="B162" s="168"/>
      <c r="C162" s="168"/>
      <c r="D162" s="168"/>
      <c r="E162" s="168"/>
      <c r="F162" s="8"/>
      <c r="G162" s="704"/>
      <c r="H162" s="704"/>
      <c r="I162" s="704"/>
      <c r="J162" s="704"/>
      <c r="K162" s="704"/>
      <c r="L162" s="704"/>
      <c r="M162" s="704"/>
      <c r="N162" s="704"/>
      <c r="O162" s="704"/>
      <c r="P162" s="704"/>
      <c r="Q162" s="704"/>
      <c r="R162" s="704"/>
      <c r="S162" s="704"/>
      <c r="T162" s="47"/>
      <c r="U162" s="47"/>
      <c r="V162" s="47"/>
      <c r="W162" s="47"/>
      <c r="X162" s="47"/>
      <c r="Y162" s="47"/>
      <c r="Z162" s="47"/>
      <c r="AA162" s="47"/>
      <c r="AB162" s="47"/>
      <c r="AC162" s="47"/>
      <c r="AD162" s="669"/>
    </row>
    <row r="163" spans="1:30">
      <c r="A163" s="757" t="s">
        <v>787</v>
      </c>
      <c r="B163" s="148"/>
      <c r="C163" s="148"/>
      <c r="D163" s="148"/>
      <c r="E163" s="148"/>
      <c r="F163" s="8"/>
      <c r="G163" s="684"/>
      <c r="H163" s="684"/>
      <c r="I163" s="684"/>
      <c r="J163" s="684"/>
      <c r="K163" s="684"/>
      <c r="L163" s="684"/>
      <c r="M163" s="684"/>
      <c r="N163" s="684"/>
      <c r="O163" s="684"/>
      <c r="P163" s="684"/>
      <c r="Q163" s="684"/>
      <c r="R163" s="684"/>
      <c r="S163" s="684"/>
      <c r="T163" s="47"/>
      <c r="U163" s="47"/>
      <c r="V163" s="47"/>
      <c r="W163" s="47"/>
      <c r="X163" s="47"/>
      <c r="Y163" s="47"/>
      <c r="Z163" s="47"/>
      <c r="AA163" s="47"/>
      <c r="AB163" s="47"/>
      <c r="AC163" s="47"/>
      <c r="AD163" s="669"/>
    </row>
    <row r="164" spans="1:30" ht="14" thickBot="1">
      <c r="A164" s="733" t="s">
        <v>952</v>
      </c>
      <c r="B164" s="734"/>
      <c r="C164" s="734"/>
      <c r="D164" s="734"/>
      <c r="E164" s="734"/>
      <c r="F164" s="735"/>
      <c r="G164" s="736"/>
      <c r="H164" s="736"/>
      <c r="I164" s="736"/>
      <c r="J164" s="736"/>
      <c r="K164" s="736"/>
      <c r="L164" s="736"/>
      <c r="M164" s="736"/>
      <c r="N164" s="736"/>
      <c r="O164" s="736"/>
      <c r="P164" s="736"/>
      <c r="Q164" s="736"/>
      <c r="R164" s="736"/>
      <c r="S164" s="736"/>
      <c r="T164" s="737"/>
      <c r="U164" s="737"/>
      <c r="V164" s="737"/>
      <c r="W164" s="737"/>
      <c r="X164" s="737"/>
      <c r="Y164" s="737"/>
      <c r="Z164" s="737"/>
      <c r="AA164" s="737"/>
      <c r="AB164" s="737"/>
      <c r="AC164" s="737"/>
      <c r="AD164" s="738"/>
    </row>
    <row r="165" spans="1:30">
      <c r="A165" s="763"/>
      <c r="B165" s="663"/>
      <c r="C165" s="663"/>
      <c r="D165" s="663"/>
      <c r="E165" s="663"/>
      <c r="F165" s="666"/>
      <c r="G165" s="764"/>
      <c r="H165" s="764"/>
      <c r="I165" s="764"/>
      <c r="J165" s="764"/>
      <c r="K165" s="764"/>
      <c r="L165" s="764"/>
      <c r="M165" s="764"/>
      <c r="N165" s="764"/>
      <c r="O165" s="764"/>
      <c r="P165" s="764"/>
      <c r="Q165" s="764"/>
      <c r="R165" s="764"/>
      <c r="S165" s="764"/>
      <c r="T165" s="765"/>
      <c r="U165" s="765"/>
      <c r="V165" s="765"/>
      <c r="W165" s="765"/>
      <c r="X165" s="765"/>
      <c r="Y165" s="765"/>
      <c r="Z165" s="765"/>
      <c r="AA165" s="765"/>
      <c r="AB165" s="765"/>
      <c r="AC165" s="765"/>
      <c r="AD165" s="766"/>
    </row>
    <row r="166" spans="1:30">
      <c r="A166" s="767" t="s">
        <v>744</v>
      </c>
      <c r="B166" s="114"/>
      <c r="C166" s="114"/>
      <c r="D166" s="114"/>
      <c r="E166" s="114"/>
      <c r="F166" s="8"/>
      <c r="G166" s="693"/>
      <c r="H166" s="693"/>
      <c r="I166" s="693"/>
      <c r="J166" s="693"/>
      <c r="K166" s="693"/>
      <c r="L166" s="693"/>
      <c r="M166" s="693"/>
      <c r="N166" s="693"/>
      <c r="O166" s="693"/>
      <c r="P166" s="693"/>
      <c r="Q166" s="693"/>
      <c r="R166" s="693"/>
      <c r="S166" s="693"/>
      <c r="T166" s="47"/>
      <c r="U166" s="47"/>
      <c r="V166" s="47"/>
      <c r="W166" s="47"/>
      <c r="X166" s="47"/>
      <c r="Y166" s="47"/>
      <c r="Z166" s="47"/>
      <c r="AA166" s="47"/>
      <c r="AB166" s="47"/>
      <c r="AC166" s="47"/>
      <c r="AD166" s="669"/>
    </row>
    <row r="167" spans="1:30">
      <c r="A167" s="266"/>
      <c r="B167" s="185"/>
      <c r="C167" s="185"/>
      <c r="D167" s="185"/>
      <c r="E167" s="185"/>
      <c r="F167" s="8"/>
      <c r="G167" s="697"/>
      <c r="H167" s="697"/>
      <c r="I167" s="697"/>
      <c r="J167" s="697"/>
      <c r="K167" s="697"/>
      <c r="L167" s="697"/>
      <c r="M167" s="697"/>
      <c r="N167" s="697"/>
      <c r="O167" s="697"/>
      <c r="P167" s="697"/>
      <c r="Q167" s="697"/>
      <c r="R167" s="697"/>
      <c r="S167" s="697"/>
      <c r="T167" s="47"/>
      <c r="U167" s="47"/>
      <c r="V167" s="47"/>
      <c r="W167" s="47"/>
      <c r="X167" s="47"/>
      <c r="Y167" s="47"/>
      <c r="Z167" s="47"/>
      <c r="AA167" s="47"/>
      <c r="AB167" s="47"/>
      <c r="AC167" s="47"/>
      <c r="AD167" s="669"/>
    </row>
    <row r="168" spans="1:30">
      <c r="A168" s="768" t="s">
        <v>613</v>
      </c>
      <c r="B168" s="168"/>
      <c r="C168" s="168"/>
      <c r="D168" s="168"/>
      <c r="E168" s="168"/>
      <c r="F168" s="8"/>
      <c r="G168" s="704"/>
      <c r="H168" s="704"/>
      <c r="I168" s="704"/>
      <c r="J168" s="704"/>
      <c r="K168" s="704"/>
      <c r="L168" s="704"/>
      <c r="M168" s="704"/>
      <c r="N168" s="704"/>
      <c r="O168" s="704"/>
      <c r="P168" s="704"/>
      <c r="Q168" s="704"/>
      <c r="R168" s="704"/>
      <c r="S168" s="704"/>
      <c r="T168" s="47"/>
      <c r="U168" s="47"/>
      <c r="V168" s="47"/>
      <c r="W168" s="47"/>
      <c r="X168" s="47"/>
      <c r="Y168" s="47"/>
      <c r="Z168" s="47"/>
      <c r="AA168" s="47"/>
      <c r="AB168" s="47"/>
      <c r="AC168" s="47"/>
      <c r="AD168" s="669"/>
    </row>
    <row r="169" spans="1:30">
      <c r="A169" s="687"/>
      <c r="B169" s="688"/>
      <c r="C169" s="688"/>
      <c r="D169" s="688"/>
      <c r="E169" s="688"/>
      <c r="F169" s="8"/>
      <c r="G169" s="689"/>
      <c r="H169" s="689"/>
      <c r="I169" s="689"/>
      <c r="J169" s="689"/>
      <c r="K169" s="689"/>
      <c r="L169" s="689"/>
      <c r="M169" s="689"/>
      <c r="N169" s="689"/>
      <c r="O169" s="689"/>
      <c r="P169" s="689"/>
      <c r="Q169" s="689"/>
      <c r="R169" s="689"/>
      <c r="S169" s="689"/>
      <c r="T169" s="47"/>
      <c r="U169" s="47"/>
      <c r="V169" s="47"/>
      <c r="W169" s="47"/>
      <c r="X169" s="47"/>
      <c r="Y169" s="47"/>
      <c r="Z169" s="47"/>
      <c r="AA169" s="47"/>
      <c r="AB169" s="47"/>
      <c r="AC169" s="47"/>
      <c r="AD169" s="669"/>
    </row>
    <row r="170" spans="1:30">
      <c r="A170" s="687"/>
      <c r="B170" s="688"/>
      <c r="C170" s="688"/>
      <c r="D170" s="688"/>
      <c r="E170" s="688"/>
      <c r="F170" s="8"/>
      <c r="G170" s="689"/>
      <c r="H170" s="689"/>
      <c r="I170" s="689"/>
      <c r="J170" s="689"/>
      <c r="K170" s="689"/>
      <c r="L170" s="689"/>
      <c r="M170" s="689"/>
      <c r="N170" s="689"/>
      <c r="O170" s="689"/>
      <c r="P170" s="689"/>
      <c r="Q170" s="689"/>
      <c r="R170" s="689"/>
      <c r="S170" s="689"/>
      <c r="T170" s="47"/>
      <c r="U170" s="47"/>
      <c r="V170" s="47"/>
      <c r="W170" s="47"/>
      <c r="X170" s="47"/>
      <c r="Y170" s="47"/>
      <c r="Z170" s="47"/>
      <c r="AA170" s="47"/>
      <c r="AB170" s="47"/>
      <c r="AC170" s="47"/>
      <c r="AD170" s="669"/>
    </row>
    <row r="171" spans="1:30">
      <c r="A171" s="687"/>
      <c r="B171" s="688"/>
      <c r="C171" s="688"/>
      <c r="D171" s="688"/>
      <c r="E171" s="688"/>
      <c r="F171" s="8"/>
      <c r="G171" s="689"/>
      <c r="H171" s="689"/>
      <c r="I171" s="689"/>
      <c r="J171" s="689"/>
      <c r="K171" s="689"/>
      <c r="L171" s="689"/>
      <c r="M171" s="689"/>
      <c r="N171" s="689"/>
      <c r="O171" s="689"/>
      <c r="P171" s="689"/>
      <c r="Q171" s="689"/>
      <c r="R171" s="689"/>
      <c r="S171" s="689"/>
      <c r="T171" s="47"/>
      <c r="U171" s="47"/>
      <c r="V171" s="47"/>
      <c r="W171" s="47"/>
      <c r="X171" s="47"/>
      <c r="Y171" s="47"/>
      <c r="Z171" s="47"/>
      <c r="AA171" s="47"/>
      <c r="AB171" s="47"/>
      <c r="AC171" s="47"/>
      <c r="AD171" s="669"/>
    </row>
    <row r="172" spans="1:30">
      <c r="A172" s="756" t="s">
        <v>621</v>
      </c>
      <c r="B172" s="511" t="s">
        <v>507</v>
      </c>
      <c r="C172" s="769" t="s">
        <v>422</v>
      </c>
      <c r="D172" s="507" t="s">
        <v>516</v>
      </c>
      <c r="E172" s="769" t="s">
        <v>432</v>
      </c>
      <c r="F172" s="8"/>
      <c r="G172" s="704"/>
      <c r="H172" s="704"/>
      <c r="I172" s="704"/>
      <c r="J172" s="704"/>
      <c r="K172" s="704"/>
      <c r="L172" s="704"/>
      <c r="M172" s="704"/>
      <c r="N172" s="704"/>
      <c r="O172" s="704"/>
      <c r="P172" s="704"/>
      <c r="Q172" s="704"/>
      <c r="R172" s="704"/>
      <c r="S172" s="704"/>
      <c r="T172" s="47"/>
      <c r="U172" s="47"/>
      <c r="V172" s="47"/>
      <c r="W172" s="47"/>
      <c r="X172" s="47"/>
      <c r="Y172" s="47"/>
      <c r="Z172" s="47"/>
      <c r="AA172" s="47"/>
      <c r="AB172" s="47"/>
      <c r="AC172" s="47"/>
      <c r="AD172" s="669"/>
    </row>
    <row r="173" spans="1:30">
      <c r="A173" s="756" t="s">
        <v>687</v>
      </c>
      <c r="B173" s="507" t="s">
        <v>507</v>
      </c>
      <c r="C173" s="769" t="s">
        <v>422</v>
      </c>
      <c r="D173" s="511" t="s">
        <v>507</v>
      </c>
      <c r="E173" s="769" t="s">
        <v>624</v>
      </c>
      <c r="F173" s="8"/>
      <c r="G173" s="770" t="s">
        <v>8</v>
      </c>
      <c r="H173" s="704"/>
      <c r="I173" s="704"/>
      <c r="J173" s="704"/>
      <c r="K173" s="704"/>
      <c r="L173" s="704"/>
      <c r="M173" s="704"/>
      <c r="N173" s="704"/>
      <c r="O173" s="704"/>
      <c r="P173" s="704"/>
      <c r="Q173" s="704"/>
      <c r="R173" s="704"/>
      <c r="S173" s="704"/>
      <c r="T173" s="47"/>
      <c r="U173" s="47"/>
      <c r="V173" s="47"/>
      <c r="W173" s="47"/>
      <c r="X173" s="47"/>
      <c r="Y173" s="47"/>
      <c r="Z173" s="47"/>
      <c r="AA173" s="47"/>
      <c r="AB173" s="47"/>
      <c r="AC173" s="47"/>
      <c r="AD173" s="669"/>
    </row>
    <row r="174" spans="1:30" ht="26">
      <c r="A174" s="756" t="s">
        <v>515</v>
      </c>
      <c r="B174" s="253" t="str">
        <f>+B53</f>
        <v>BOX</v>
      </c>
      <c r="C174" s="225" t="s">
        <v>505</v>
      </c>
      <c r="D174" s="253" t="str">
        <f>+D53</f>
        <v>BOX</v>
      </c>
      <c r="E174" s="771" t="s">
        <v>739</v>
      </c>
      <c r="F174" s="8"/>
      <c r="G174" s="704" t="s">
        <v>614</v>
      </c>
      <c r="H174" s="704"/>
      <c r="I174" s="704"/>
      <c r="J174" s="704"/>
      <c r="K174" s="704"/>
      <c r="L174" s="704"/>
      <c r="M174" s="704"/>
      <c r="N174" s="704"/>
      <c r="O174" s="704"/>
      <c r="P174" s="704"/>
      <c r="Q174" s="704"/>
      <c r="R174" s="704"/>
      <c r="S174" s="704"/>
      <c r="T174" s="47"/>
      <c r="U174" s="47"/>
      <c r="V174" s="47"/>
      <c r="W174" s="47"/>
      <c r="X174" s="47"/>
      <c r="Y174" s="47"/>
      <c r="Z174" s="47"/>
      <c r="AA174" s="47"/>
      <c r="AB174" s="47"/>
      <c r="AC174" s="47"/>
      <c r="AD174" s="669"/>
    </row>
    <row r="175" spans="1:30">
      <c r="A175" s="756" t="s">
        <v>506</v>
      </c>
      <c r="B175" s="253" t="str">
        <f>+B57</f>
        <v>BOX</v>
      </c>
      <c r="C175" s="225" t="s">
        <v>508</v>
      </c>
      <c r="D175" s="225"/>
      <c r="E175" s="168"/>
      <c r="F175" s="8"/>
      <c r="G175" s="704" t="s">
        <v>680</v>
      </c>
      <c r="H175" s="704"/>
      <c r="I175" s="704"/>
      <c r="J175" s="704"/>
      <c r="K175" s="704"/>
      <c r="L175" s="704"/>
      <c r="M175" s="704"/>
      <c r="N175" s="704"/>
      <c r="O175" s="704"/>
      <c r="P175" s="704"/>
      <c r="Q175" s="704"/>
      <c r="R175" s="704"/>
      <c r="S175" s="704"/>
      <c r="T175" s="47"/>
      <c r="U175" s="47"/>
      <c r="V175" s="47"/>
      <c r="W175" s="47"/>
      <c r="X175" s="47"/>
      <c r="Y175" s="47"/>
      <c r="Z175" s="47"/>
      <c r="AA175" s="47"/>
      <c r="AB175" s="47"/>
      <c r="AC175" s="47"/>
      <c r="AD175" s="669"/>
    </row>
    <row r="176" spans="1:30">
      <c r="A176" s="756"/>
      <c r="B176" s="253" t="str">
        <f t="shared" ref="B176:B179" si="13">+B58</f>
        <v>BOX</v>
      </c>
      <c r="C176" s="225" t="s">
        <v>509</v>
      </c>
      <c r="D176" s="168"/>
      <c r="E176" s="168"/>
      <c r="F176" s="8"/>
      <c r="G176" s="772"/>
      <c r="H176" s="772"/>
      <c r="I176" s="704"/>
      <c r="J176" s="704"/>
      <c r="K176" s="704"/>
      <c r="L176" s="704"/>
      <c r="M176" s="704"/>
      <c r="N176" s="704"/>
      <c r="O176" s="704"/>
      <c r="P176" s="704"/>
      <c r="Q176" s="704"/>
      <c r="R176" s="704"/>
      <c r="S176" s="704"/>
      <c r="T176" s="47"/>
      <c r="U176" s="47"/>
      <c r="V176" s="47"/>
      <c r="W176" s="47"/>
      <c r="X176" s="47"/>
      <c r="Y176" s="47"/>
      <c r="Z176" s="47"/>
      <c r="AA176" s="47"/>
      <c r="AB176" s="47"/>
      <c r="AC176" s="47"/>
      <c r="AD176" s="669"/>
    </row>
    <row r="177" spans="1:30">
      <c r="A177" s="756"/>
      <c r="B177" s="253" t="str">
        <f t="shared" si="13"/>
        <v>BOX</v>
      </c>
      <c r="C177" s="225" t="s">
        <v>510</v>
      </c>
      <c r="D177" s="168"/>
      <c r="E177" s="168"/>
      <c r="F177" s="8"/>
      <c r="G177" s="772"/>
      <c r="H177" s="772"/>
      <c r="I177" s="704"/>
      <c r="J177" s="704"/>
      <c r="K177" s="704"/>
      <c r="L177" s="704"/>
      <c r="M177" s="704"/>
      <c r="N177" s="704"/>
      <c r="O177" s="704"/>
      <c r="P177" s="704"/>
      <c r="Q177" s="704"/>
      <c r="R177" s="704"/>
      <c r="S177" s="704"/>
      <c r="T177" s="47"/>
      <c r="U177" s="47"/>
      <c r="V177" s="47"/>
      <c r="W177" s="47"/>
      <c r="X177" s="47"/>
      <c r="Y177" s="47"/>
      <c r="Z177" s="47"/>
      <c r="AA177" s="47"/>
      <c r="AB177" s="47"/>
      <c r="AC177" s="47"/>
      <c r="AD177" s="669"/>
    </row>
    <row r="178" spans="1:30">
      <c r="A178" s="756"/>
      <c r="B178" s="253" t="str">
        <f t="shared" si="13"/>
        <v>BOX</v>
      </c>
      <c r="C178" s="225" t="s">
        <v>511</v>
      </c>
      <c r="D178" s="168"/>
      <c r="E178" s="168"/>
      <c r="F178" s="8"/>
      <c r="G178" s="772"/>
      <c r="H178" s="772"/>
      <c r="I178" s="704"/>
      <c r="J178" s="704"/>
      <c r="K178" s="704"/>
      <c r="L178" s="704"/>
      <c r="M178" s="704"/>
      <c r="N178" s="704"/>
      <c r="O178" s="704"/>
      <c r="P178" s="704"/>
      <c r="Q178" s="704"/>
      <c r="R178" s="704"/>
      <c r="S178" s="704"/>
      <c r="T178" s="47"/>
      <c r="U178" s="47"/>
      <c r="V178" s="47"/>
      <c r="W178" s="47"/>
      <c r="X178" s="47"/>
      <c r="Y178" s="47"/>
      <c r="Z178" s="47"/>
      <c r="AA178" s="47"/>
      <c r="AB178" s="47"/>
      <c r="AC178" s="47"/>
      <c r="AD178" s="669"/>
    </row>
    <row r="179" spans="1:30">
      <c r="A179" s="756"/>
      <c r="B179" s="253" t="str">
        <f t="shared" si="13"/>
        <v>BOX</v>
      </c>
      <c r="C179" s="225" t="s">
        <v>517</v>
      </c>
      <c r="D179" s="168"/>
      <c r="E179" s="168"/>
      <c r="F179" s="8"/>
      <c r="G179" s="772"/>
      <c r="H179" s="772"/>
      <c r="I179" s="704"/>
      <c r="J179" s="704"/>
      <c r="K179" s="704"/>
      <c r="L179" s="704"/>
      <c r="M179" s="704"/>
      <c r="N179" s="704"/>
      <c r="O179" s="704"/>
      <c r="P179" s="704"/>
      <c r="Q179" s="704"/>
      <c r="R179" s="704"/>
      <c r="S179" s="704"/>
      <c r="T179" s="47"/>
      <c r="U179" s="47"/>
      <c r="V179" s="47"/>
      <c r="W179" s="47"/>
      <c r="X179" s="47"/>
      <c r="Y179" s="47"/>
      <c r="Z179" s="47"/>
      <c r="AA179" s="47"/>
      <c r="AB179" s="47"/>
      <c r="AC179" s="47"/>
      <c r="AD179" s="669"/>
    </row>
    <row r="180" spans="1:30" ht="14" thickBot="1">
      <c r="A180" s="756"/>
      <c r="B180" s="256"/>
      <c r="C180" s="225"/>
      <c r="D180" s="168"/>
      <c r="E180" s="168"/>
      <c r="F180" s="8"/>
      <c r="G180" s="772"/>
      <c r="H180" s="772"/>
      <c r="I180" s="704"/>
      <c r="J180" s="704"/>
      <c r="K180" s="704"/>
      <c r="L180" s="704"/>
      <c r="M180" s="704"/>
      <c r="N180" s="704"/>
      <c r="O180" s="704"/>
      <c r="P180" s="704"/>
      <c r="Q180" s="704"/>
      <c r="R180" s="704"/>
      <c r="S180" s="704"/>
      <c r="T180" s="47"/>
      <c r="U180" s="47"/>
      <c r="V180" s="47"/>
      <c r="W180" s="47"/>
      <c r="X180" s="47"/>
      <c r="Y180" s="47"/>
      <c r="Z180" s="47"/>
      <c r="AA180" s="47"/>
      <c r="AB180" s="47"/>
      <c r="AC180" s="47"/>
      <c r="AD180" s="669"/>
    </row>
    <row r="181" spans="1:30" ht="53" thickBot="1">
      <c r="A181" s="773" t="s">
        <v>966</v>
      </c>
      <c r="B181" s="415">
        <f>IF(SUM(B81:B90)&gt;=2,1,0)</f>
        <v>0</v>
      </c>
      <c r="C181" s="416"/>
      <c r="D181" s="677"/>
      <c r="E181" s="677"/>
      <c r="F181" s="8"/>
      <c r="G181" s="774" t="s">
        <v>967</v>
      </c>
      <c r="H181" s="772"/>
      <c r="I181" s="704"/>
      <c r="J181" s="704"/>
      <c r="K181" s="704"/>
      <c r="L181" s="704"/>
      <c r="M181" s="704"/>
      <c r="N181" s="704"/>
      <c r="O181" s="704"/>
      <c r="P181" s="704"/>
      <c r="Q181" s="704"/>
      <c r="R181" s="704"/>
      <c r="S181" s="704"/>
      <c r="T181" s="47"/>
      <c r="U181" s="47"/>
      <c r="V181" s="47"/>
      <c r="W181" s="47"/>
      <c r="X181" s="47"/>
      <c r="Y181" s="47"/>
      <c r="Z181" s="47"/>
      <c r="AA181" s="47"/>
      <c r="AB181" s="47"/>
      <c r="AC181" s="47"/>
      <c r="AD181" s="669"/>
    </row>
    <row r="182" spans="1:30" ht="27" thickBot="1">
      <c r="A182" s="775" t="s">
        <v>955</v>
      </c>
      <c r="B182" s="440">
        <f>IF(B76=1,B76,0)</f>
        <v>0</v>
      </c>
      <c r="C182" s="416"/>
      <c r="D182" s="677"/>
      <c r="E182" s="677"/>
      <c r="F182" s="8"/>
      <c r="G182" s="704" t="s">
        <v>614</v>
      </c>
      <c r="H182" s="772"/>
      <c r="I182" s="704"/>
      <c r="J182" s="704"/>
      <c r="K182" s="704"/>
      <c r="L182" s="704"/>
      <c r="M182" s="704"/>
      <c r="N182" s="704"/>
      <c r="O182" s="704"/>
      <c r="P182" s="704"/>
      <c r="Q182" s="704"/>
      <c r="R182" s="704"/>
      <c r="S182" s="704"/>
      <c r="T182" s="47"/>
      <c r="U182" s="47"/>
      <c r="V182" s="47"/>
      <c r="W182" s="47"/>
      <c r="X182" s="47"/>
      <c r="Y182" s="47"/>
      <c r="Z182" s="47"/>
      <c r="AA182" s="47"/>
      <c r="AB182" s="47"/>
      <c r="AC182" s="47"/>
      <c r="AD182" s="669"/>
    </row>
    <row r="183" spans="1:30">
      <c r="A183" s="756"/>
      <c r="B183" s="256"/>
      <c r="C183" s="225"/>
      <c r="D183" s="168"/>
      <c r="E183" s="168"/>
      <c r="F183" s="8"/>
      <c r="G183" s="772"/>
      <c r="H183" s="772"/>
      <c r="I183" s="704"/>
      <c r="J183" s="704"/>
      <c r="K183" s="704"/>
      <c r="L183" s="704"/>
      <c r="M183" s="704"/>
      <c r="N183" s="704"/>
      <c r="O183" s="704"/>
      <c r="P183" s="704"/>
      <c r="Q183" s="704"/>
      <c r="R183" s="704"/>
      <c r="S183" s="704"/>
      <c r="T183" s="47"/>
      <c r="U183" s="47"/>
      <c r="V183" s="47"/>
      <c r="W183" s="47"/>
      <c r="X183" s="47"/>
      <c r="Y183" s="47"/>
      <c r="Z183" s="47"/>
      <c r="AA183" s="47"/>
      <c r="AB183" s="47"/>
      <c r="AC183" s="47"/>
      <c r="AD183" s="669"/>
    </row>
    <row r="184" spans="1:30" ht="26">
      <c r="A184" s="776" t="s">
        <v>711</v>
      </c>
      <c r="B184" s="511" t="s">
        <v>507</v>
      </c>
      <c r="C184" s="769" t="s">
        <v>422</v>
      </c>
      <c r="D184" s="508" t="s">
        <v>516</v>
      </c>
      <c r="E184" s="769" t="s">
        <v>432</v>
      </c>
      <c r="F184" s="8"/>
      <c r="G184" s="777" t="s">
        <v>681</v>
      </c>
      <c r="H184" s="704"/>
      <c r="I184" s="704"/>
      <c r="J184" s="704"/>
      <c r="K184" s="704"/>
      <c r="L184" s="704"/>
      <c r="M184" s="704"/>
      <c r="N184" s="777"/>
      <c r="O184" s="704"/>
      <c r="P184" s="704"/>
      <c r="Q184" s="704"/>
      <c r="R184" s="704"/>
      <c r="S184" s="704"/>
      <c r="T184" s="47"/>
      <c r="U184" s="47"/>
      <c r="V184" s="47"/>
      <c r="W184" s="47"/>
      <c r="X184" s="47"/>
      <c r="Y184" s="47"/>
      <c r="Z184" s="47"/>
      <c r="AA184" s="47"/>
      <c r="AB184" s="47"/>
      <c r="AC184" s="47"/>
      <c r="AD184" s="669"/>
    </row>
    <row r="185" spans="1:30">
      <c r="A185" s="756" t="s">
        <v>628</v>
      </c>
      <c r="B185" s="511" t="s">
        <v>507</v>
      </c>
      <c r="C185" s="769" t="s">
        <v>629</v>
      </c>
      <c r="D185" s="778"/>
      <c r="E185" s="168"/>
      <c r="F185" s="8"/>
      <c r="G185" s="704"/>
      <c r="H185" s="704"/>
      <c r="I185" s="704"/>
      <c r="J185" s="704"/>
      <c r="K185" s="704"/>
      <c r="L185" s="704"/>
      <c r="M185" s="704"/>
      <c r="N185" s="704"/>
      <c r="O185" s="704"/>
      <c r="P185" s="704"/>
      <c r="Q185" s="704"/>
      <c r="R185" s="704"/>
      <c r="S185" s="704"/>
      <c r="T185" s="47"/>
      <c r="U185" s="47"/>
      <c r="V185" s="47"/>
      <c r="W185" s="47"/>
      <c r="X185" s="47"/>
      <c r="Y185" s="47"/>
      <c r="Z185" s="47"/>
      <c r="AA185" s="47"/>
      <c r="AB185" s="47"/>
      <c r="AC185" s="47"/>
      <c r="AD185" s="669"/>
    </row>
    <row r="186" spans="1:30">
      <c r="A186" s="756"/>
      <c r="B186" s="511" t="s">
        <v>507</v>
      </c>
      <c r="C186" s="769" t="s">
        <v>623</v>
      </c>
      <c r="D186" s="778"/>
      <c r="E186" s="168"/>
      <c r="F186" s="8"/>
      <c r="G186" s="704"/>
      <c r="H186" s="704"/>
      <c r="I186" s="704"/>
      <c r="J186" s="704"/>
      <c r="K186" s="704"/>
      <c r="L186" s="704"/>
      <c r="M186" s="704"/>
      <c r="N186" s="704"/>
      <c r="O186" s="704"/>
      <c r="P186" s="704"/>
      <c r="Q186" s="704"/>
      <c r="R186" s="704"/>
      <c r="S186" s="704"/>
      <c r="T186" s="47"/>
      <c r="U186" s="47"/>
      <c r="V186" s="47"/>
      <c r="W186" s="47"/>
      <c r="X186" s="47"/>
      <c r="Y186" s="47"/>
      <c r="Z186" s="47"/>
      <c r="AA186" s="47"/>
      <c r="AB186" s="47"/>
      <c r="AC186" s="47"/>
      <c r="AD186" s="669"/>
    </row>
    <row r="187" spans="1:30" ht="26">
      <c r="A187" s="756"/>
      <c r="B187" s="508" t="s">
        <v>949</v>
      </c>
      <c r="C187" s="779" t="s">
        <v>712</v>
      </c>
      <c r="D187" s="778"/>
      <c r="E187" s="168"/>
      <c r="F187" s="8"/>
      <c r="G187" s="704"/>
      <c r="H187" s="704"/>
      <c r="I187" s="704"/>
      <c r="J187" s="704"/>
      <c r="K187" s="704"/>
      <c r="L187" s="704"/>
      <c r="M187" s="704"/>
      <c r="N187" s="704"/>
      <c r="O187" s="704"/>
      <c r="P187" s="704"/>
      <c r="Q187" s="704"/>
      <c r="R187" s="704"/>
      <c r="S187" s="704"/>
      <c r="T187" s="47"/>
      <c r="U187" s="47"/>
      <c r="V187" s="47"/>
      <c r="W187" s="47"/>
      <c r="X187" s="47"/>
      <c r="Y187" s="47"/>
      <c r="Z187" s="47"/>
      <c r="AA187" s="47"/>
      <c r="AB187" s="47"/>
      <c r="AC187" s="47"/>
      <c r="AD187" s="669"/>
    </row>
    <row r="188" spans="1:30" ht="26">
      <c r="A188" s="780" t="s">
        <v>929</v>
      </c>
      <c r="B188" s="511" t="s">
        <v>507</v>
      </c>
      <c r="C188" s="781" t="s">
        <v>422</v>
      </c>
      <c r="D188" s="782"/>
      <c r="E188" s="677"/>
      <c r="F188" s="8"/>
      <c r="G188" s="661" t="s">
        <v>114</v>
      </c>
      <c r="H188" s="678"/>
      <c r="I188" s="689"/>
      <c r="J188" s="689"/>
      <c r="K188" s="689"/>
      <c r="L188" s="689"/>
      <c r="M188" s="689"/>
      <c r="N188" s="689"/>
      <c r="O188" s="689"/>
      <c r="P188" s="689"/>
      <c r="Q188" s="689"/>
      <c r="R188" s="689"/>
      <c r="S188" s="689"/>
      <c r="T188" s="47"/>
      <c r="U188" s="47"/>
      <c r="V188" s="47"/>
      <c r="W188" s="47"/>
      <c r="X188" s="47"/>
      <c r="Y188" s="47"/>
      <c r="Z188" s="47"/>
      <c r="AA188" s="47"/>
      <c r="AB188" s="47"/>
      <c r="AC188" s="47"/>
      <c r="AD188" s="669"/>
    </row>
    <row r="189" spans="1:30" ht="40" thickBot="1">
      <c r="A189" s="780" t="s">
        <v>951</v>
      </c>
      <c r="B189" s="511" t="s">
        <v>507</v>
      </c>
      <c r="C189" s="781" t="s">
        <v>422</v>
      </c>
      <c r="D189" s="782"/>
      <c r="E189" s="677"/>
      <c r="F189" s="8"/>
      <c r="G189" s="661" t="s">
        <v>104</v>
      </c>
      <c r="H189" s="678"/>
      <c r="I189" s="704"/>
      <c r="J189" s="704"/>
      <c r="K189" s="704"/>
      <c r="L189" s="704"/>
      <c r="M189" s="704"/>
      <c r="N189" s="704"/>
      <c r="O189" s="704"/>
      <c r="P189" s="704"/>
      <c r="Q189" s="704"/>
      <c r="R189" s="704"/>
      <c r="S189" s="704"/>
      <c r="T189" s="47"/>
      <c r="U189" s="47"/>
      <c r="V189" s="47"/>
      <c r="W189" s="47"/>
      <c r="X189" s="47"/>
      <c r="Y189" s="47"/>
      <c r="Z189" s="47"/>
      <c r="AA189" s="47"/>
      <c r="AB189" s="47"/>
      <c r="AC189" s="47"/>
      <c r="AD189" s="669"/>
    </row>
    <row r="190" spans="1:30" ht="14" thickBot="1">
      <c r="A190" s="780"/>
      <c r="B190" s="421"/>
      <c r="C190" s="781"/>
      <c r="D190" s="782"/>
      <c r="E190" s="677"/>
      <c r="F190" s="8"/>
      <c r="G190" s="678" t="s">
        <v>919</v>
      </c>
      <c r="H190" s="678"/>
      <c r="I190" s="704"/>
      <c r="J190" s="704"/>
      <c r="K190" s="704"/>
      <c r="L190" s="704"/>
      <c r="M190" s="704"/>
      <c r="N190" s="704"/>
      <c r="O190" s="704"/>
      <c r="P190" s="704"/>
      <c r="Q190" s="704"/>
      <c r="R190" s="704"/>
      <c r="S190" s="704"/>
      <c r="T190" s="47"/>
      <c r="U190" s="47"/>
      <c r="V190" s="47"/>
      <c r="W190" s="47"/>
      <c r="X190" s="47"/>
      <c r="Y190" s="47"/>
      <c r="Z190" s="47"/>
      <c r="AA190" s="47"/>
      <c r="AB190" s="47"/>
      <c r="AC190" s="47"/>
      <c r="AD190" s="669"/>
    </row>
    <row r="191" spans="1:30" ht="39">
      <c r="A191" s="780" t="s">
        <v>950</v>
      </c>
      <c r="B191" s="511" t="s">
        <v>507</v>
      </c>
      <c r="C191" s="781" t="s">
        <v>422</v>
      </c>
      <c r="D191" s="782"/>
      <c r="E191" s="677"/>
      <c r="F191" s="8"/>
      <c r="G191" s="678"/>
      <c r="H191" s="678"/>
      <c r="I191" s="704"/>
      <c r="J191" s="704"/>
      <c r="K191" s="704"/>
      <c r="L191" s="704"/>
      <c r="M191" s="704"/>
      <c r="N191" s="704"/>
      <c r="O191" s="704"/>
      <c r="P191" s="704"/>
      <c r="Q191" s="704"/>
      <c r="R191" s="704"/>
      <c r="S191" s="704"/>
      <c r="T191" s="47"/>
      <c r="U191" s="47"/>
      <c r="V191" s="47"/>
      <c r="W191" s="47"/>
      <c r="X191" s="47"/>
      <c r="Y191" s="47"/>
      <c r="Z191" s="47"/>
      <c r="AA191" s="47"/>
      <c r="AB191" s="47"/>
      <c r="AC191" s="47"/>
      <c r="AD191" s="669"/>
    </row>
    <row r="192" spans="1:30">
      <c r="A192" s="756" t="s">
        <v>625</v>
      </c>
      <c r="B192" s="511" t="s">
        <v>507</v>
      </c>
      <c r="C192" s="778" t="s">
        <v>422</v>
      </c>
      <c r="D192" s="508" t="s">
        <v>516</v>
      </c>
      <c r="E192" s="778" t="s">
        <v>626</v>
      </c>
      <c r="F192" s="8"/>
      <c r="G192" s="704"/>
      <c r="H192" s="704"/>
      <c r="I192" s="704"/>
      <c r="J192" s="704"/>
      <c r="K192" s="704"/>
      <c r="L192" s="704"/>
      <c r="M192" s="704"/>
      <c r="N192" s="704"/>
      <c r="O192" s="704"/>
      <c r="P192" s="704"/>
      <c r="Q192" s="704"/>
      <c r="R192" s="704"/>
      <c r="S192" s="704"/>
      <c r="T192" s="47"/>
      <c r="U192" s="47"/>
      <c r="V192" s="47"/>
      <c r="W192" s="47"/>
      <c r="X192" s="47"/>
      <c r="Y192" s="47"/>
      <c r="Z192" s="47"/>
      <c r="AA192" s="47"/>
      <c r="AB192" s="47"/>
      <c r="AC192" s="47"/>
      <c r="AD192" s="669"/>
    </row>
    <row r="193" spans="1:30">
      <c r="A193" s="756"/>
      <c r="B193" s="168"/>
      <c r="C193" s="168"/>
      <c r="D193" s="168"/>
      <c r="E193" s="168"/>
      <c r="F193" s="8"/>
      <c r="G193" s="704"/>
      <c r="H193" s="704"/>
      <c r="I193" s="704"/>
      <c r="J193" s="704"/>
      <c r="K193" s="704"/>
      <c r="L193" s="704"/>
      <c r="M193" s="704"/>
      <c r="N193" s="704"/>
      <c r="O193" s="704"/>
      <c r="P193" s="704"/>
      <c r="Q193" s="704"/>
      <c r="R193" s="704"/>
      <c r="S193" s="704"/>
      <c r="T193" s="47"/>
      <c r="U193" s="47"/>
      <c r="V193" s="47"/>
      <c r="W193" s="47"/>
      <c r="X193" s="47"/>
      <c r="Y193" s="47"/>
      <c r="Z193" s="47"/>
      <c r="AA193" s="47"/>
      <c r="AB193" s="47"/>
      <c r="AC193" s="47"/>
      <c r="AD193" s="669"/>
    </row>
    <row r="194" spans="1:30">
      <c r="A194" s="756"/>
      <c r="B194" s="168"/>
      <c r="C194" s="168"/>
      <c r="D194" s="168"/>
      <c r="E194" s="168"/>
      <c r="F194" s="8"/>
      <c r="G194" s="704"/>
      <c r="H194" s="704"/>
      <c r="I194" s="704"/>
      <c r="J194" s="704"/>
      <c r="K194" s="704"/>
      <c r="L194" s="704"/>
      <c r="M194" s="704"/>
      <c r="N194" s="704"/>
      <c r="O194" s="704"/>
      <c r="P194" s="704"/>
      <c r="Q194" s="704"/>
      <c r="R194" s="704"/>
      <c r="S194" s="704"/>
      <c r="T194" s="47"/>
      <c r="U194" s="47"/>
      <c r="V194" s="47"/>
      <c r="W194" s="47"/>
      <c r="X194" s="47"/>
      <c r="Y194" s="47"/>
      <c r="Z194" s="47"/>
      <c r="AA194" s="47"/>
      <c r="AB194" s="47"/>
      <c r="AC194" s="47"/>
      <c r="AD194" s="669"/>
    </row>
    <row r="195" spans="1:30">
      <c r="A195" s="756" t="s">
        <v>493</v>
      </c>
      <c r="B195" s="783" t="e">
        <f>+B172+D173+B181+B182+B188+B189+B191+B184</f>
        <v>#VALUE!</v>
      </c>
      <c r="C195" s="168"/>
      <c r="D195" s="168"/>
      <c r="E195" s="168"/>
      <c r="F195" s="8"/>
      <c r="G195" s="704"/>
      <c r="H195" s="704"/>
      <c r="I195" s="704"/>
      <c r="J195" s="704"/>
      <c r="K195" s="704"/>
      <c r="L195" s="704"/>
      <c r="M195" s="704"/>
      <c r="N195" s="704"/>
      <c r="O195" s="704"/>
      <c r="P195" s="704"/>
      <c r="Q195" s="704"/>
      <c r="R195" s="704"/>
      <c r="S195" s="704"/>
      <c r="T195" s="47"/>
      <c r="U195" s="47"/>
      <c r="V195" s="47"/>
      <c r="W195" s="47"/>
      <c r="X195" s="47"/>
      <c r="Y195" s="47"/>
      <c r="Z195" s="47"/>
      <c r="AA195" s="47"/>
      <c r="AB195" s="47"/>
      <c r="AC195" s="47"/>
      <c r="AD195" s="669"/>
    </row>
    <row r="196" spans="1:30">
      <c r="A196" s="756"/>
      <c r="B196" s="783"/>
      <c r="C196" s="168"/>
      <c r="D196" s="168"/>
      <c r="E196" s="168"/>
      <c r="F196" s="8"/>
      <c r="G196" s="704"/>
      <c r="H196" s="704"/>
      <c r="I196" s="704"/>
      <c r="J196" s="704"/>
      <c r="K196" s="704"/>
      <c r="L196" s="704"/>
      <c r="M196" s="704"/>
      <c r="N196" s="704"/>
      <c r="O196" s="704"/>
      <c r="P196" s="704"/>
      <c r="Q196" s="704"/>
      <c r="R196" s="704"/>
      <c r="S196" s="704"/>
      <c r="T196" s="47"/>
      <c r="U196" s="47"/>
      <c r="V196" s="47"/>
      <c r="W196" s="47"/>
      <c r="X196" s="47"/>
      <c r="Y196" s="47"/>
      <c r="Z196" s="47"/>
      <c r="AA196" s="47"/>
      <c r="AB196" s="47"/>
      <c r="AC196" s="47"/>
      <c r="AD196" s="669"/>
    </row>
    <row r="197" spans="1:30">
      <c r="A197" s="784" t="s">
        <v>682</v>
      </c>
      <c r="B197" s="785" t="e">
        <f>IF(B195=8,1)</f>
        <v>#VALUE!</v>
      </c>
      <c r="C197" s="167" t="s">
        <v>649</v>
      </c>
      <c r="D197" s="148"/>
      <c r="E197" s="148"/>
      <c r="F197" s="8"/>
      <c r="G197" s="684"/>
      <c r="H197" s="684"/>
      <c r="I197" s="684"/>
      <c r="J197" s="684"/>
      <c r="K197" s="684"/>
      <c r="L197" s="684"/>
      <c r="M197" s="684"/>
      <c r="N197" s="684"/>
      <c r="O197" s="684"/>
      <c r="P197" s="684"/>
      <c r="Q197" s="684"/>
      <c r="R197" s="684"/>
      <c r="S197" s="684"/>
      <c r="T197" s="47"/>
      <c r="U197" s="47"/>
      <c r="V197" s="47"/>
      <c r="W197" s="47"/>
      <c r="X197" s="47"/>
      <c r="Y197" s="47"/>
      <c r="Z197" s="47"/>
      <c r="AA197" s="47"/>
      <c r="AB197" s="47"/>
      <c r="AC197" s="47"/>
      <c r="AD197" s="669"/>
    </row>
    <row r="198" spans="1:30">
      <c r="A198" s="690"/>
      <c r="B198" s="148"/>
      <c r="C198" s="148"/>
      <c r="D198" s="148"/>
      <c r="E198" s="148"/>
      <c r="F198" s="8"/>
      <c r="G198" s="684"/>
      <c r="H198" s="684"/>
      <c r="I198" s="684"/>
      <c r="J198" s="684"/>
      <c r="K198" s="684"/>
      <c r="L198" s="684"/>
      <c r="M198" s="684"/>
      <c r="N198" s="684"/>
      <c r="O198" s="684"/>
      <c r="P198" s="684"/>
      <c r="Q198" s="684"/>
      <c r="R198" s="684"/>
      <c r="S198" s="684"/>
      <c r="T198" s="47"/>
      <c r="U198" s="47"/>
      <c r="V198" s="47"/>
      <c r="W198" s="47"/>
      <c r="X198" s="47"/>
      <c r="Y198" s="47"/>
      <c r="Z198" s="47"/>
      <c r="AA198" s="47"/>
      <c r="AB198" s="47"/>
      <c r="AC198" s="47"/>
      <c r="AD198" s="669"/>
    </row>
    <row r="199" spans="1:30" ht="14" thickBot="1">
      <c r="A199" s="762" t="s">
        <v>145</v>
      </c>
      <c r="B199" s="735"/>
      <c r="C199" s="735"/>
      <c r="D199" s="735"/>
      <c r="E199" s="735"/>
      <c r="F199" s="735"/>
      <c r="G199" s="737"/>
      <c r="H199" s="737"/>
      <c r="I199" s="737"/>
      <c r="J199" s="737"/>
      <c r="K199" s="737"/>
      <c r="L199" s="737"/>
      <c r="M199" s="737"/>
      <c r="N199" s="737"/>
      <c r="O199" s="737"/>
      <c r="P199" s="737"/>
      <c r="Q199" s="737"/>
      <c r="R199" s="737"/>
      <c r="S199" s="737"/>
      <c r="T199" s="737"/>
      <c r="U199" s="737"/>
      <c r="V199" s="737"/>
      <c r="W199" s="737"/>
      <c r="X199" s="737"/>
      <c r="Y199" s="737"/>
      <c r="Z199" s="737"/>
      <c r="AA199" s="737"/>
      <c r="AB199" s="737"/>
      <c r="AC199" s="737"/>
      <c r="AD199" s="738"/>
    </row>
    <row r="200" spans="1:30">
      <c r="A200" s="786"/>
      <c r="B200" s="666"/>
      <c r="C200" s="666"/>
      <c r="D200" s="666"/>
      <c r="E200" s="666"/>
      <c r="F200" s="666"/>
      <c r="G200" s="765"/>
      <c r="H200" s="765"/>
      <c r="I200" s="765"/>
      <c r="J200" s="765"/>
      <c r="K200" s="765"/>
      <c r="L200" s="765"/>
      <c r="M200" s="765"/>
      <c r="N200" s="765"/>
      <c r="O200" s="765"/>
      <c r="P200" s="765"/>
      <c r="Q200" s="765"/>
      <c r="R200" s="765"/>
      <c r="S200" s="765"/>
      <c r="T200" s="765"/>
      <c r="U200" s="765"/>
      <c r="V200" s="765"/>
      <c r="W200" s="765"/>
      <c r="X200" s="765"/>
      <c r="Y200" s="765"/>
      <c r="Z200" s="765"/>
      <c r="AA200" s="765"/>
      <c r="AB200" s="765"/>
      <c r="AC200" s="765"/>
      <c r="AD200" s="766"/>
    </row>
    <row r="201" spans="1:30">
      <c r="A201" s="679"/>
      <c r="B201" s="8"/>
      <c r="C201" s="8"/>
      <c r="D201" s="8"/>
      <c r="E201" s="8"/>
      <c r="F201" s="8"/>
      <c r="G201" s="47"/>
      <c r="H201" s="47"/>
      <c r="I201" s="47"/>
      <c r="J201" s="47"/>
      <c r="K201" s="47"/>
      <c r="L201" s="47"/>
      <c r="M201" s="47"/>
      <c r="N201" s="47"/>
      <c r="O201" s="47"/>
      <c r="P201" s="47"/>
      <c r="Q201" s="47"/>
      <c r="R201" s="47"/>
      <c r="S201" s="47"/>
      <c r="T201" s="47"/>
      <c r="U201" s="47"/>
      <c r="V201" s="47"/>
      <c r="W201" s="47"/>
      <c r="X201" s="47"/>
      <c r="Y201" s="47"/>
      <c r="Z201" s="47"/>
      <c r="AA201" s="47"/>
      <c r="AB201" s="47"/>
      <c r="AC201" s="47"/>
      <c r="AD201" s="669"/>
    </row>
    <row r="202" spans="1:30">
      <c r="A202" s="787"/>
      <c r="B202" s="150"/>
      <c r="C202" s="148"/>
      <c r="D202" s="148"/>
      <c r="E202" s="148"/>
      <c r="F202" s="8"/>
      <c r="G202" s="684"/>
      <c r="H202" s="684"/>
      <c r="I202" s="684"/>
      <c r="J202" s="684"/>
      <c r="K202" s="684"/>
      <c r="L202" s="684"/>
      <c r="M202" s="684"/>
      <c r="N202" s="684"/>
      <c r="O202" s="684"/>
      <c r="P202" s="684"/>
      <c r="Q202" s="684"/>
      <c r="R202" s="684"/>
      <c r="S202" s="684"/>
      <c r="T202" s="47"/>
      <c r="U202" s="47"/>
      <c r="V202" s="47"/>
      <c r="W202" s="47"/>
      <c r="X202" s="47"/>
      <c r="Y202" s="47"/>
      <c r="Z202" s="47"/>
      <c r="AA202" s="47"/>
      <c r="AB202" s="47"/>
      <c r="AC202" s="47"/>
      <c r="AD202" s="669"/>
    </row>
    <row r="203" spans="1:30">
      <c r="A203" s="690"/>
      <c r="B203" s="148"/>
      <c r="C203" s="148"/>
      <c r="D203" s="148"/>
      <c r="E203" s="148"/>
      <c r="F203" s="8"/>
      <c r="G203" s="684"/>
      <c r="H203" s="684"/>
      <c r="I203" s="684"/>
      <c r="J203" s="684"/>
      <c r="K203" s="684"/>
      <c r="L203" s="684"/>
      <c r="M203" s="684"/>
      <c r="N203" s="684"/>
      <c r="O203" s="684"/>
      <c r="P203" s="684"/>
      <c r="Q203" s="684"/>
      <c r="R203" s="684"/>
      <c r="S203" s="684"/>
      <c r="T203" s="47"/>
      <c r="U203" s="47"/>
      <c r="V203" s="47"/>
      <c r="W203" s="47"/>
      <c r="X203" s="47"/>
      <c r="Y203" s="47"/>
      <c r="Z203" s="47"/>
      <c r="AA203" s="47"/>
      <c r="AB203" s="47"/>
      <c r="AC203" s="47"/>
      <c r="AD203" s="669"/>
    </row>
    <row r="204" spans="1:30">
      <c r="A204" s="722" t="s">
        <v>650</v>
      </c>
      <c r="B204" s="389"/>
      <c r="C204" s="389"/>
      <c r="D204" s="389"/>
      <c r="E204" s="389"/>
      <c r="F204" s="8"/>
      <c r="G204" s="654"/>
      <c r="H204" s="654"/>
      <c r="I204" s="654"/>
      <c r="J204" s="654"/>
      <c r="K204" s="654"/>
      <c r="L204" s="654"/>
      <c r="M204" s="654"/>
      <c r="N204" s="654"/>
      <c r="O204" s="654"/>
      <c r="P204" s="654"/>
      <c r="Q204" s="654"/>
      <c r="R204" s="654"/>
      <c r="S204" s="654"/>
      <c r="T204" s="47"/>
      <c r="U204" s="47"/>
      <c r="V204" s="47"/>
      <c r="W204" s="47"/>
      <c r="X204" s="47"/>
      <c r="Y204" s="47"/>
      <c r="Z204" s="47"/>
      <c r="AA204" s="47"/>
      <c r="AB204" s="47"/>
      <c r="AC204" s="47"/>
      <c r="AD204" s="669"/>
    </row>
    <row r="205" spans="1:30">
      <c r="A205" s="687"/>
      <c r="B205" s="688"/>
      <c r="C205" s="688"/>
      <c r="D205" s="688"/>
      <c r="E205" s="688"/>
      <c r="F205" s="8"/>
      <c r="G205" s="689"/>
      <c r="H205" s="689"/>
      <c r="I205" s="689"/>
      <c r="J205" s="689"/>
      <c r="K205" s="689"/>
      <c r="L205" s="689"/>
      <c r="M205" s="689"/>
      <c r="N205" s="689"/>
      <c r="O205" s="689"/>
      <c r="P205" s="689"/>
      <c r="Q205" s="689"/>
      <c r="R205" s="689"/>
      <c r="S205" s="689"/>
      <c r="T205" s="47"/>
      <c r="U205" s="47"/>
      <c r="V205" s="47"/>
      <c r="W205" s="47"/>
      <c r="X205" s="47"/>
      <c r="Y205" s="47"/>
      <c r="Z205" s="47"/>
      <c r="AA205" s="47"/>
      <c r="AB205" s="47"/>
      <c r="AC205" s="47"/>
      <c r="AD205" s="669"/>
    </row>
    <row r="206" spans="1:30">
      <c r="A206" s="788" t="s">
        <v>713</v>
      </c>
      <c r="B206" s="789">
        <f>+G20</f>
        <v>0</v>
      </c>
      <c r="C206" s="114" t="s">
        <v>651</v>
      </c>
      <c r="D206" s="114"/>
      <c r="E206" s="114"/>
      <c r="F206" s="8"/>
      <c r="G206" s="693" t="s">
        <v>652</v>
      </c>
      <c r="H206" s="693"/>
      <c r="I206" s="693"/>
      <c r="J206" s="693"/>
      <c r="K206" s="693"/>
      <c r="L206" s="693"/>
      <c r="M206" s="693"/>
      <c r="N206" s="693"/>
      <c r="O206" s="693"/>
      <c r="P206" s="693"/>
      <c r="Q206" s="693"/>
      <c r="R206" s="693"/>
      <c r="S206" s="693"/>
      <c r="T206" s="47"/>
      <c r="U206" s="47"/>
      <c r="V206" s="47"/>
      <c r="W206" s="47"/>
      <c r="X206" s="47"/>
      <c r="Y206" s="47"/>
      <c r="Z206" s="47"/>
      <c r="AA206" s="47"/>
      <c r="AB206" s="47"/>
      <c r="AC206" s="47"/>
      <c r="AD206" s="669"/>
    </row>
    <row r="207" spans="1:30">
      <c r="A207" s="687"/>
      <c r="B207" s="688"/>
      <c r="C207" s="688"/>
      <c r="D207" s="688"/>
      <c r="E207" s="688"/>
      <c r="F207" s="8"/>
      <c r="G207" s="689"/>
      <c r="H207" s="689"/>
      <c r="I207" s="689"/>
      <c r="J207" s="689"/>
      <c r="K207" s="689"/>
      <c r="L207" s="689"/>
      <c r="M207" s="689"/>
      <c r="N207" s="689"/>
      <c r="O207" s="689"/>
      <c r="P207" s="689"/>
      <c r="Q207" s="689"/>
      <c r="R207" s="689"/>
      <c r="S207" s="689"/>
      <c r="T207" s="47"/>
      <c r="U207" s="47"/>
      <c r="V207" s="47"/>
      <c r="W207" s="47"/>
      <c r="X207" s="47"/>
      <c r="Y207" s="47"/>
      <c r="Z207" s="47"/>
      <c r="AA207" s="47"/>
      <c r="AB207" s="47"/>
      <c r="AC207" s="47"/>
      <c r="AD207" s="669"/>
    </row>
    <row r="208" spans="1:30">
      <c r="A208" s="790" t="s">
        <v>714</v>
      </c>
      <c r="B208" s="747">
        <f>+B206-1</f>
        <v>-1</v>
      </c>
      <c r="C208" s="185" t="s">
        <v>720</v>
      </c>
      <c r="D208" s="747"/>
      <c r="E208" s="185"/>
      <c r="F208" s="185"/>
      <c r="G208" s="697"/>
      <c r="H208" s="697"/>
      <c r="I208" s="697"/>
      <c r="J208" s="697"/>
      <c r="K208" s="697"/>
      <c r="L208" s="697"/>
      <c r="M208" s="697"/>
      <c r="N208" s="697"/>
      <c r="O208" s="697"/>
      <c r="P208" s="697"/>
      <c r="Q208" s="697"/>
      <c r="R208" s="697"/>
      <c r="S208" s="697"/>
      <c r="T208" s="47"/>
      <c r="U208" s="47"/>
      <c r="V208" s="47"/>
      <c r="W208" s="47"/>
      <c r="X208" s="47"/>
      <c r="Y208" s="47"/>
      <c r="Z208" s="47"/>
      <c r="AA208" s="47"/>
      <c r="AB208" s="47"/>
      <c r="AC208" s="47"/>
      <c r="AD208" s="669"/>
    </row>
    <row r="209" spans="1:30" ht="14" thickBot="1">
      <c r="A209" s="296"/>
      <c r="B209" s="791" t="s">
        <v>271</v>
      </c>
      <c r="C209" s="185"/>
      <c r="D209" s="791" t="s">
        <v>271</v>
      </c>
      <c r="E209" s="185"/>
      <c r="F209" s="791" t="s">
        <v>271</v>
      </c>
      <c r="G209" s="697"/>
      <c r="H209" s="697"/>
      <c r="I209" s="697"/>
      <c r="J209" s="697"/>
      <c r="K209" s="697"/>
      <c r="L209" s="697"/>
      <c r="M209" s="697"/>
      <c r="N209" s="697"/>
      <c r="O209" s="697"/>
      <c r="P209" s="697"/>
      <c r="Q209" s="697"/>
      <c r="R209" s="697"/>
      <c r="S209" s="697"/>
      <c r="T209" s="47"/>
      <c r="U209" s="47"/>
      <c r="V209" s="47"/>
      <c r="W209" s="47"/>
      <c r="X209" s="47"/>
      <c r="Y209" s="47"/>
      <c r="Z209" s="47"/>
      <c r="AA209" s="47"/>
      <c r="AB209" s="47"/>
      <c r="AC209" s="47"/>
      <c r="AD209" s="669"/>
    </row>
    <row r="210" spans="1:30" ht="14" thickBot="1">
      <c r="A210" s="296" t="s">
        <v>721</v>
      </c>
      <c r="B210" s="262" t="s">
        <v>722</v>
      </c>
      <c r="C210" s="263" t="s">
        <v>723</v>
      </c>
      <c r="D210" s="397" t="s">
        <v>278</v>
      </c>
      <c r="E210" s="448" t="s">
        <v>925</v>
      </c>
      <c r="F210" s="466" t="s">
        <v>277</v>
      </c>
      <c r="G210" s="704"/>
      <c r="H210" s="704"/>
      <c r="I210" s="704"/>
      <c r="J210" s="704"/>
      <c r="K210" s="704"/>
      <c r="L210" s="704"/>
      <c r="M210" s="704"/>
      <c r="N210" s="704"/>
      <c r="O210" s="704"/>
      <c r="P210" s="704"/>
      <c r="Q210" s="704"/>
      <c r="R210" s="704"/>
      <c r="S210" s="704"/>
      <c r="T210" s="47"/>
      <c r="U210" s="47"/>
      <c r="V210" s="47"/>
      <c r="W210" s="47"/>
      <c r="X210" s="47"/>
      <c r="Y210" s="47"/>
      <c r="Z210" s="47"/>
      <c r="AA210" s="47"/>
      <c r="AB210" s="47"/>
      <c r="AC210" s="47"/>
      <c r="AD210" s="669"/>
    </row>
    <row r="211" spans="1:30" ht="14" thickBot="1">
      <c r="A211" s="792"/>
      <c r="B211" s="162" t="s">
        <v>724</v>
      </c>
      <c r="C211" s="163" t="s">
        <v>725</v>
      </c>
      <c r="D211" s="164"/>
      <c r="E211" s="449" t="s">
        <v>924</v>
      </c>
      <c r="F211" s="467"/>
      <c r="G211" s="684"/>
      <c r="H211" s="684"/>
      <c r="I211" s="684"/>
      <c r="J211" s="684"/>
      <c r="K211" s="684"/>
      <c r="L211" s="684"/>
      <c r="M211" s="684"/>
      <c r="N211" s="684"/>
      <c r="O211" s="684"/>
      <c r="P211" s="684"/>
      <c r="Q211" s="684"/>
      <c r="R211" s="684"/>
      <c r="S211" s="684"/>
      <c r="T211" s="47"/>
      <c r="U211" s="47"/>
      <c r="V211" s="47"/>
      <c r="W211" s="47"/>
      <c r="X211" s="47"/>
      <c r="Y211" s="47"/>
      <c r="Z211" s="47"/>
      <c r="AA211" s="47"/>
      <c r="AB211" s="47"/>
      <c r="AC211" s="47"/>
      <c r="AD211" s="669"/>
    </row>
    <row r="212" spans="1:30">
      <c r="A212" s="690" t="s">
        <v>726</v>
      </c>
      <c r="B212" s="583" t="e">
        <f>+'STAT 1 CALCS - IGNORE'!E110</f>
        <v>#DIV/0!</v>
      </c>
      <c r="C212" s="173">
        <f>+C240</f>
        <v>-3</v>
      </c>
      <c r="D212" s="457" t="e">
        <f>+D26</f>
        <v>#DIV/0!</v>
      </c>
      <c r="E212" s="291" t="e">
        <f>IF(B212&gt;0,(F38+E38+D38)/3,FALSE)</f>
        <v>#DIV/0!</v>
      </c>
      <c r="F212" s="468" t="e">
        <f>+D24</f>
        <v>#DIV/0!</v>
      </c>
      <c r="G212" s="706" t="s">
        <v>958</v>
      </c>
      <c r="H212" s="693"/>
      <c r="I212" s="693"/>
      <c r="J212" s="693"/>
      <c r="K212" s="693"/>
      <c r="L212" s="693"/>
      <c r="M212" s="693"/>
      <c r="N212" s="693"/>
      <c r="O212" s="693"/>
      <c r="P212" s="693"/>
      <c r="Q212" s="693"/>
      <c r="R212" s="693"/>
      <c r="S212" s="693"/>
      <c r="T212" s="47"/>
      <c r="U212" s="47"/>
      <c r="V212" s="47"/>
      <c r="W212" s="47"/>
      <c r="X212" s="47"/>
      <c r="Y212" s="47"/>
      <c r="Z212" s="47"/>
      <c r="AA212" s="47"/>
      <c r="AB212" s="47"/>
      <c r="AC212" s="47"/>
      <c r="AD212" s="669"/>
    </row>
    <row r="213" spans="1:30">
      <c r="A213" s="694" t="s">
        <v>705</v>
      </c>
      <c r="B213" s="584" t="e">
        <f>+'STAT 1 CALCS - IGNORE'!E111</f>
        <v>#DIV/0!</v>
      </c>
      <c r="C213" s="267">
        <f>+C241</f>
        <v>-4</v>
      </c>
      <c r="D213" s="458" t="e">
        <f>+C26</f>
        <v>#DIV/0!</v>
      </c>
      <c r="E213" s="450" t="e">
        <f>IF(B213&gt;0,(+E212*3+C38)/4,FALSE)</f>
        <v>#DIV/0!</v>
      </c>
      <c r="F213" s="470" t="e">
        <f>+C24</f>
        <v>#DIV/0!</v>
      </c>
      <c r="G213" s="661" t="s">
        <v>9</v>
      </c>
      <c r="H213" s="704"/>
      <c r="I213" s="704"/>
      <c r="J213" s="704"/>
      <c r="K213" s="704"/>
      <c r="L213" s="704"/>
      <c r="M213" s="704"/>
      <c r="N213" s="704"/>
      <c r="O213" s="704"/>
      <c r="P213" s="704"/>
      <c r="Q213" s="704"/>
      <c r="R213" s="704"/>
      <c r="S213" s="704"/>
      <c r="T213" s="47"/>
      <c r="U213" s="47"/>
      <c r="V213" s="47"/>
      <c r="W213" s="47"/>
      <c r="X213" s="47"/>
      <c r="Y213" s="47"/>
      <c r="Z213" s="47"/>
      <c r="AA213" s="47"/>
      <c r="AB213" s="47"/>
      <c r="AC213" s="47"/>
      <c r="AD213" s="669"/>
    </row>
    <row r="214" spans="1:30" ht="14" thickBot="1">
      <c r="A214" s="756" t="s">
        <v>707</v>
      </c>
      <c r="B214" s="585" t="e">
        <f>+'STAT 1 CALCS - IGNORE'!E112</f>
        <v>#DIV/0!</v>
      </c>
      <c r="C214" s="166">
        <f>+C242</f>
        <v>-5</v>
      </c>
      <c r="D214" s="459" t="e">
        <f>+B26</f>
        <v>#DIV/0!</v>
      </c>
      <c r="E214" s="172" t="e">
        <f>IF(B214&gt;0,(+E213*4+B38)/5,FALSE)</f>
        <v>#DIV/0!</v>
      </c>
      <c r="F214" s="469" t="e">
        <f>+B24</f>
        <v>#DIV/0!</v>
      </c>
      <c r="G214" s="661" t="s">
        <v>10</v>
      </c>
      <c r="H214" s="654"/>
      <c r="I214" s="654"/>
      <c r="J214" s="654"/>
      <c r="K214" s="654"/>
      <c r="L214" s="654"/>
      <c r="M214" s="654"/>
      <c r="N214" s="654"/>
      <c r="O214" s="654"/>
      <c r="P214" s="654"/>
      <c r="Q214" s="654"/>
      <c r="R214" s="654"/>
      <c r="S214" s="654"/>
      <c r="T214" s="47"/>
      <c r="U214" s="47"/>
      <c r="V214" s="47"/>
      <c r="W214" s="47"/>
      <c r="X214" s="47"/>
      <c r="Y214" s="47"/>
      <c r="Z214" s="47"/>
      <c r="AA214" s="47"/>
      <c r="AB214" s="47"/>
      <c r="AC214" s="47"/>
      <c r="AD214" s="669"/>
    </row>
    <row r="215" spans="1:30">
      <c r="A215" s="287"/>
      <c r="B215" s="110"/>
      <c r="C215" s="114"/>
      <c r="D215" s="114"/>
      <c r="E215" s="114"/>
      <c r="F215" s="114"/>
      <c r="G215" s="693"/>
      <c r="H215" s="693"/>
      <c r="I215" s="693"/>
      <c r="J215" s="693"/>
      <c r="K215" s="693"/>
      <c r="L215" s="693"/>
      <c r="M215" s="693"/>
      <c r="N215" s="693"/>
      <c r="O215" s="693"/>
      <c r="P215" s="693"/>
      <c r="Q215" s="693"/>
      <c r="R215" s="693"/>
      <c r="S215" s="693"/>
      <c r="T215" s="47"/>
      <c r="U215" s="47"/>
      <c r="V215" s="47"/>
      <c r="W215" s="47"/>
      <c r="X215" s="47"/>
      <c r="Y215" s="47"/>
      <c r="Z215" s="47"/>
      <c r="AA215" s="47"/>
      <c r="AB215" s="47"/>
      <c r="AC215" s="47"/>
      <c r="AD215" s="669"/>
    </row>
    <row r="216" spans="1:30">
      <c r="A216" s="287"/>
      <c r="B216" s="443" t="s">
        <v>962</v>
      </c>
      <c r="C216" s="447" t="s">
        <v>963</v>
      </c>
      <c r="D216" s="114"/>
      <c r="E216" s="114"/>
      <c r="F216" s="114"/>
      <c r="G216" s="693"/>
      <c r="H216" s="693"/>
      <c r="I216" s="693"/>
      <c r="J216" s="693"/>
      <c r="K216" s="693"/>
      <c r="L216" s="693"/>
      <c r="M216" s="693"/>
      <c r="N216" s="693"/>
      <c r="O216" s="693"/>
      <c r="P216" s="693"/>
      <c r="Q216" s="693"/>
      <c r="R216" s="693"/>
      <c r="S216" s="693"/>
      <c r="T216" s="47"/>
      <c r="U216" s="47"/>
      <c r="V216" s="47"/>
      <c r="W216" s="47"/>
      <c r="X216" s="47"/>
      <c r="Y216" s="47"/>
      <c r="Z216" s="47"/>
      <c r="AA216" s="47"/>
      <c r="AB216" s="47"/>
      <c r="AC216" s="47"/>
      <c r="AD216" s="669"/>
    </row>
    <row r="217" spans="1:30">
      <c r="A217" s="694" t="s">
        <v>700</v>
      </c>
      <c r="B217" s="586" t="e">
        <f>MAX(B212:B214)</f>
        <v>#DIV/0!</v>
      </c>
      <c r="C217" s="587" t="e">
        <f>MAX(E212:E214)</f>
        <v>#DIV/0!</v>
      </c>
      <c r="D217" s="185"/>
      <c r="E217" s="40"/>
      <c r="F217" s="185"/>
      <c r="G217" s="697"/>
      <c r="H217" s="697"/>
      <c r="I217" s="697"/>
      <c r="J217" s="697"/>
      <c r="K217" s="697"/>
      <c r="L217" s="697"/>
      <c r="M217" s="697"/>
      <c r="N217" s="697"/>
      <c r="O217" s="697"/>
      <c r="P217" s="697"/>
      <c r="Q217" s="697"/>
      <c r="R217" s="697"/>
      <c r="S217" s="697"/>
      <c r="T217" s="47"/>
      <c r="U217" s="47"/>
      <c r="V217" s="47"/>
      <c r="W217" s="47"/>
      <c r="X217" s="47"/>
      <c r="Y217" s="47"/>
      <c r="Z217" s="47"/>
      <c r="AA217" s="47"/>
      <c r="AB217" s="47"/>
      <c r="AC217" s="47"/>
      <c r="AD217" s="669"/>
    </row>
    <row r="218" spans="1:30">
      <c r="A218" s="698"/>
      <c r="B218" s="185"/>
      <c r="C218" s="185"/>
      <c r="D218" s="185"/>
      <c r="E218" s="185"/>
      <c r="F218" s="185"/>
      <c r="G218" s="697"/>
      <c r="H218" s="697"/>
      <c r="I218" s="697"/>
      <c r="J218" s="697"/>
      <c r="K218" s="697"/>
      <c r="L218" s="697"/>
      <c r="M218" s="697"/>
      <c r="N218" s="697"/>
      <c r="O218" s="697"/>
      <c r="P218" s="697"/>
      <c r="Q218" s="697"/>
      <c r="R218" s="697"/>
      <c r="S218" s="697"/>
      <c r="T218" s="47"/>
      <c r="U218" s="47"/>
      <c r="V218" s="47"/>
      <c r="W218" s="47"/>
      <c r="X218" s="47"/>
      <c r="Y218" s="47"/>
      <c r="Z218" s="47"/>
      <c r="AA218" s="47"/>
      <c r="AB218" s="47"/>
      <c r="AC218" s="47"/>
      <c r="AD218" s="669"/>
    </row>
    <row r="219" spans="1:30">
      <c r="A219" s="716" t="s">
        <v>715</v>
      </c>
      <c r="B219" s="509" t="s">
        <v>124</v>
      </c>
      <c r="C219" s="793" t="s">
        <v>540</v>
      </c>
      <c r="D219" s="168"/>
      <c r="E219" s="168"/>
      <c r="F219" s="8"/>
      <c r="G219" s="794" t="s">
        <v>708</v>
      </c>
      <c r="H219" s="684"/>
      <c r="I219" s="684"/>
      <c r="J219" s="684"/>
      <c r="K219" s="684"/>
      <c r="L219" s="684"/>
      <c r="M219" s="684"/>
      <c r="N219" s="684"/>
      <c r="O219" s="684"/>
      <c r="P219" s="684"/>
      <c r="Q219" s="684"/>
      <c r="R219" s="684"/>
      <c r="S219" s="684"/>
      <c r="T219" s="47"/>
      <c r="U219" s="47"/>
      <c r="V219" s="47"/>
      <c r="W219" s="47"/>
      <c r="X219" s="47"/>
      <c r="Y219" s="47"/>
      <c r="Z219" s="47"/>
      <c r="AA219" s="47"/>
      <c r="AB219" s="47"/>
      <c r="AC219" s="47"/>
      <c r="AD219" s="669"/>
    </row>
    <row r="220" spans="1:30">
      <c r="A220" s="729"/>
      <c r="B220" s="148"/>
      <c r="C220" s="148"/>
      <c r="D220" s="148"/>
      <c r="E220" s="148"/>
      <c r="F220" s="8"/>
      <c r="G220" s="684" t="s">
        <v>802</v>
      </c>
      <c r="H220" s="684"/>
      <c r="I220" s="684"/>
      <c r="J220" s="684"/>
      <c r="K220" s="684"/>
      <c r="L220" s="684"/>
      <c r="M220" s="684"/>
      <c r="N220" s="684"/>
      <c r="O220" s="684"/>
      <c r="P220" s="684"/>
      <c r="Q220" s="684"/>
      <c r="R220" s="684"/>
      <c r="S220" s="684"/>
      <c r="T220" s="47"/>
      <c r="U220" s="47"/>
      <c r="V220" s="47"/>
      <c r="W220" s="47"/>
      <c r="X220" s="47"/>
      <c r="Y220" s="47"/>
      <c r="Z220" s="47"/>
      <c r="AA220" s="47"/>
      <c r="AB220" s="47"/>
      <c r="AC220" s="47"/>
      <c r="AD220" s="669"/>
    </row>
    <row r="221" spans="1:30">
      <c r="A221" s="718" t="s">
        <v>541</v>
      </c>
      <c r="B221" s="795" t="e">
        <f>+B206-B219</f>
        <v>#VALUE!</v>
      </c>
      <c r="C221" s="796" t="s">
        <v>442</v>
      </c>
      <c r="D221" s="114"/>
      <c r="E221" s="114"/>
      <c r="F221" s="8"/>
      <c r="G221" s="693"/>
      <c r="H221" s="693"/>
      <c r="I221" s="693"/>
      <c r="J221" s="693"/>
      <c r="K221" s="693"/>
      <c r="L221" s="693"/>
      <c r="M221" s="693"/>
      <c r="N221" s="693"/>
      <c r="O221" s="693"/>
      <c r="P221" s="693"/>
      <c r="Q221" s="693"/>
      <c r="R221" s="693"/>
      <c r="S221" s="693"/>
      <c r="T221" s="47"/>
      <c r="U221" s="47"/>
      <c r="V221" s="47"/>
      <c r="W221" s="47"/>
      <c r="X221" s="47"/>
      <c r="Y221" s="47"/>
      <c r="Z221" s="47"/>
      <c r="AA221" s="47"/>
      <c r="AB221" s="47"/>
      <c r="AC221" s="47"/>
      <c r="AD221" s="669"/>
    </row>
    <row r="222" spans="1:30">
      <c r="A222" s="720"/>
      <c r="B222" s="797"/>
      <c r="C222" s="798"/>
      <c r="D222" s="185"/>
      <c r="E222" s="185"/>
      <c r="F222" s="8"/>
      <c r="G222" s="697"/>
      <c r="H222" s="697"/>
      <c r="I222" s="697"/>
      <c r="J222" s="697"/>
      <c r="K222" s="697"/>
      <c r="L222" s="697"/>
      <c r="M222" s="697"/>
      <c r="N222" s="697"/>
      <c r="O222" s="697"/>
      <c r="P222" s="697"/>
      <c r="Q222" s="697"/>
      <c r="R222" s="697"/>
      <c r="S222" s="697"/>
      <c r="T222" s="47"/>
      <c r="U222" s="47"/>
      <c r="V222" s="47"/>
      <c r="W222" s="47"/>
      <c r="X222" s="47"/>
      <c r="Y222" s="47"/>
      <c r="Z222" s="47"/>
      <c r="AA222" s="47"/>
      <c r="AB222" s="47"/>
      <c r="AC222" s="47"/>
      <c r="AD222" s="669"/>
    </row>
    <row r="223" spans="1:30">
      <c r="A223" s="799" t="s">
        <v>218</v>
      </c>
      <c r="B223" s="550" t="s">
        <v>125</v>
      </c>
      <c r="C223" s="800" t="s">
        <v>354</v>
      </c>
      <c r="D223" s="801"/>
      <c r="E223" s="802"/>
      <c r="F223" s="8"/>
      <c r="G223" s="803" t="s">
        <v>285</v>
      </c>
      <c r="H223" s="803"/>
      <c r="I223" s="803"/>
      <c r="J223" s="47"/>
      <c r="K223" s="47"/>
      <c r="L223" s="47"/>
      <c r="M223" s="47"/>
      <c r="N223" s="654"/>
      <c r="O223" s="654"/>
      <c r="P223" s="654"/>
      <c r="Q223" s="654"/>
      <c r="R223" s="654"/>
      <c r="S223" s="654"/>
      <c r="T223" s="47"/>
      <c r="U223" s="47"/>
      <c r="V223" s="47"/>
      <c r="W223" s="47"/>
      <c r="X223" s="47"/>
      <c r="Y223" s="47"/>
      <c r="Z223" s="47"/>
      <c r="AA223" s="47"/>
      <c r="AB223" s="47"/>
      <c r="AC223" s="47"/>
      <c r="AD223" s="669"/>
    </row>
    <row r="224" spans="1:30">
      <c r="A224" s="679"/>
      <c r="B224" s="804"/>
      <c r="C224" s="44" t="s">
        <v>221</v>
      </c>
      <c r="D224" s="44"/>
      <c r="E224" s="44"/>
      <c r="F224" s="8"/>
      <c r="G224" s="47"/>
      <c r="H224" s="47"/>
      <c r="I224" s="47"/>
      <c r="J224" s="47"/>
      <c r="K224" s="47"/>
      <c r="L224" s="47"/>
      <c r="M224" s="47"/>
      <c r="N224" s="47"/>
      <c r="O224" s="47"/>
      <c r="P224" s="47"/>
      <c r="Q224" s="47"/>
      <c r="R224" s="47"/>
      <c r="S224" s="47"/>
      <c r="T224" s="47"/>
      <c r="U224" s="47"/>
      <c r="V224" s="47"/>
      <c r="W224" s="47"/>
      <c r="X224" s="47"/>
      <c r="Y224" s="47"/>
      <c r="Z224" s="47"/>
      <c r="AA224" s="47"/>
      <c r="AB224" s="47"/>
      <c r="AC224" s="47"/>
      <c r="AD224" s="669"/>
    </row>
    <row r="225" spans="1:30">
      <c r="A225" s="716" t="s">
        <v>959</v>
      </c>
      <c r="B225" s="551" t="s">
        <v>124</v>
      </c>
      <c r="C225" s="800" t="s">
        <v>354</v>
      </c>
      <c r="D225" s="801"/>
      <c r="E225" s="802"/>
      <c r="F225" s="8"/>
      <c r="G225" s="805" t="s">
        <v>217</v>
      </c>
      <c r="H225" s="654"/>
      <c r="I225" s="654"/>
      <c r="J225" s="654"/>
      <c r="K225" s="654"/>
      <c r="L225" s="654"/>
      <c r="M225" s="654"/>
      <c r="N225" s="654"/>
      <c r="O225" s="654"/>
      <c r="P225" s="654"/>
      <c r="Q225" s="654"/>
      <c r="R225" s="654"/>
      <c r="S225" s="654"/>
      <c r="T225" s="47"/>
      <c r="U225" s="47"/>
      <c r="V225" s="47"/>
      <c r="W225" s="47"/>
      <c r="X225" s="47"/>
      <c r="Y225" s="47"/>
      <c r="Z225" s="47"/>
      <c r="AA225" s="47"/>
      <c r="AB225" s="47"/>
      <c r="AC225" s="47"/>
      <c r="AD225" s="669"/>
    </row>
    <row r="226" spans="1:30">
      <c r="A226" s="719"/>
      <c r="B226" s="265"/>
      <c r="C226" s="797" t="s">
        <v>222</v>
      </c>
      <c r="D226" s="185"/>
      <c r="E226" s="806"/>
      <c r="F226" s="8"/>
      <c r="G226" s="704"/>
      <c r="H226" s="704"/>
      <c r="I226" s="704"/>
      <c r="J226" s="704"/>
      <c r="K226" s="704"/>
      <c r="L226" s="704"/>
      <c r="M226" s="704"/>
      <c r="N226" s="704"/>
      <c r="O226" s="704"/>
      <c r="P226" s="704"/>
      <c r="Q226" s="704"/>
      <c r="R226" s="704"/>
      <c r="S226" s="704"/>
      <c r="T226" s="47"/>
      <c r="U226" s="47"/>
      <c r="V226" s="47"/>
      <c r="W226" s="47"/>
      <c r="X226" s="47"/>
      <c r="Y226" s="47"/>
      <c r="Z226" s="47"/>
      <c r="AA226" s="47"/>
      <c r="AB226" s="47"/>
      <c r="AC226" s="47"/>
      <c r="AD226" s="669"/>
    </row>
    <row r="227" spans="1:30">
      <c r="A227" s="807" t="s">
        <v>734</v>
      </c>
      <c r="B227" s="148"/>
      <c r="C227" s="148"/>
      <c r="D227" s="148"/>
      <c r="E227" s="148"/>
      <c r="F227" s="8"/>
      <c r="G227" s="684"/>
      <c r="H227" s="684"/>
      <c r="I227" s="684"/>
      <c r="J227" s="684"/>
      <c r="K227" s="684"/>
      <c r="L227" s="684"/>
      <c r="M227" s="684"/>
      <c r="N227" s="684"/>
      <c r="O227" s="684"/>
      <c r="P227" s="684"/>
      <c r="Q227" s="684"/>
      <c r="R227" s="684"/>
      <c r="S227" s="684"/>
      <c r="T227" s="47"/>
      <c r="U227" s="47"/>
      <c r="V227" s="47"/>
      <c r="W227" s="47"/>
      <c r="X227" s="47"/>
      <c r="Y227" s="47"/>
      <c r="Z227" s="47"/>
      <c r="AA227" s="47"/>
      <c r="AB227" s="47"/>
      <c r="AC227" s="47"/>
      <c r="AD227" s="669"/>
    </row>
    <row r="228" spans="1:30" ht="14" thickBot="1">
      <c r="A228" s="808"/>
      <c r="B228" s="809"/>
      <c r="C228" s="809"/>
      <c r="D228" s="809"/>
      <c r="E228" s="809"/>
      <c r="F228" s="735"/>
      <c r="G228" s="810"/>
      <c r="H228" s="810"/>
      <c r="I228" s="810"/>
      <c r="J228" s="810"/>
      <c r="K228" s="810"/>
      <c r="L228" s="810"/>
      <c r="M228" s="810"/>
      <c r="N228" s="810"/>
      <c r="O228" s="810"/>
      <c r="P228" s="810"/>
      <c r="Q228" s="810"/>
      <c r="R228" s="810"/>
      <c r="S228" s="810"/>
      <c r="T228" s="737"/>
      <c r="U228" s="737"/>
      <c r="V228" s="737"/>
      <c r="W228" s="737"/>
      <c r="X228" s="737"/>
      <c r="Y228" s="737"/>
      <c r="Z228" s="737"/>
      <c r="AA228" s="737"/>
      <c r="AB228" s="737"/>
      <c r="AC228" s="737"/>
      <c r="AD228" s="738"/>
    </row>
    <row r="229" spans="1:30">
      <c r="A229" s="826"/>
      <c r="B229" s="827"/>
      <c r="C229" s="827"/>
      <c r="D229" s="827"/>
      <c r="E229" s="827"/>
      <c r="F229" s="827"/>
      <c r="G229" s="828"/>
      <c r="H229" s="828"/>
      <c r="I229" s="828"/>
      <c r="J229" s="828"/>
      <c r="K229" s="828"/>
      <c r="L229" s="828"/>
      <c r="M229" s="828"/>
      <c r="N229" s="828"/>
      <c r="O229" s="828"/>
      <c r="P229" s="828"/>
      <c r="Q229" s="828"/>
      <c r="R229" s="828"/>
      <c r="S229" s="828"/>
      <c r="T229" s="765"/>
      <c r="U229" s="765"/>
      <c r="V229" s="765"/>
      <c r="W229" s="765"/>
      <c r="X229" s="765"/>
      <c r="Y229" s="765"/>
      <c r="Z229" s="765"/>
      <c r="AA229" s="765"/>
      <c r="AB229" s="765"/>
      <c r="AC229" s="765"/>
      <c r="AD229" s="766"/>
    </row>
    <row r="230" spans="1:30">
      <c r="A230" s="722" t="s">
        <v>735</v>
      </c>
      <c r="B230" s="389"/>
      <c r="C230" s="389"/>
      <c r="D230" s="389"/>
      <c r="E230" s="389"/>
      <c r="F230" s="389"/>
      <c r="G230" s="654"/>
      <c r="H230" s="654"/>
      <c r="I230" s="654"/>
      <c r="J230" s="654"/>
      <c r="K230" s="654"/>
      <c r="L230" s="654"/>
      <c r="M230" s="654"/>
      <c r="N230" s="654"/>
      <c r="O230" s="654"/>
      <c r="P230" s="654"/>
      <c r="Q230" s="654"/>
      <c r="R230" s="654"/>
      <c r="S230" s="654"/>
      <c r="T230" s="47"/>
      <c r="U230" s="47"/>
      <c r="V230" s="47"/>
      <c r="W230" s="47"/>
      <c r="X230" s="47"/>
      <c r="Y230" s="47"/>
      <c r="Z230" s="47"/>
      <c r="AA230" s="47"/>
      <c r="AB230" s="47"/>
      <c r="AC230" s="47"/>
      <c r="AD230" s="669"/>
    </row>
    <row r="231" spans="1:30">
      <c r="A231" s="287"/>
      <c r="B231" s="389"/>
      <c r="C231" s="389"/>
      <c r="D231" s="389"/>
      <c r="E231" s="389"/>
      <c r="F231" s="389"/>
      <c r="G231" s="654"/>
      <c r="H231" s="654"/>
      <c r="I231" s="654"/>
      <c r="J231" s="654"/>
      <c r="K231" s="654"/>
      <c r="L231" s="654"/>
      <c r="M231" s="654"/>
      <c r="N231" s="654"/>
      <c r="O231" s="654"/>
      <c r="P231" s="654"/>
      <c r="Q231" s="654"/>
      <c r="R231" s="654"/>
      <c r="S231" s="654"/>
      <c r="T231" s="47"/>
      <c r="U231" s="47"/>
      <c r="V231" s="47"/>
      <c r="W231" s="47"/>
      <c r="X231" s="47"/>
      <c r="Y231" s="47"/>
      <c r="Z231" s="47"/>
      <c r="AA231" s="47"/>
      <c r="AB231" s="47"/>
      <c r="AC231" s="47"/>
      <c r="AD231" s="669"/>
    </row>
    <row r="232" spans="1:30">
      <c r="A232" s="687"/>
      <c r="B232" s="688"/>
      <c r="C232" s="688"/>
      <c r="D232" s="688"/>
      <c r="E232" s="688"/>
      <c r="F232" s="688"/>
      <c r="G232" s="689"/>
      <c r="H232" s="689"/>
      <c r="I232" s="689"/>
      <c r="J232" s="689"/>
      <c r="K232" s="689"/>
      <c r="L232" s="689"/>
      <c r="M232" s="689"/>
      <c r="N232" s="689"/>
      <c r="O232" s="689"/>
      <c r="P232" s="689"/>
      <c r="Q232" s="689"/>
      <c r="R232" s="689"/>
      <c r="S232" s="689"/>
      <c r="T232" s="47"/>
      <c r="U232" s="47"/>
      <c r="V232" s="47"/>
      <c r="W232" s="47"/>
      <c r="X232" s="47"/>
      <c r="Y232" s="47"/>
      <c r="Z232" s="47"/>
      <c r="AA232" s="47"/>
      <c r="AB232" s="47"/>
      <c r="AC232" s="47"/>
      <c r="AD232" s="669"/>
    </row>
    <row r="233" spans="1:30">
      <c r="A233" s="788"/>
      <c r="B233" s="114"/>
      <c r="C233" s="114"/>
      <c r="D233" s="114"/>
      <c r="E233" s="114"/>
      <c r="F233" s="746"/>
      <c r="G233" s="693"/>
      <c r="H233" s="693"/>
      <c r="I233" s="693"/>
      <c r="J233" s="693"/>
      <c r="K233" s="693"/>
      <c r="L233" s="693"/>
      <c r="M233" s="693"/>
      <c r="N233" s="693"/>
      <c r="O233" s="693"/>
      <c r="P233" s="693"/>
      <c r="Q233" s="693"/>
      <c r="R233" s="693"/>
      <c r="S233" s="693"/>
      <c r="T233" s="47"/>
      <c r="U233" s="47"/>
      <c r="V233" s="47"/>
      <c r="W233" s="47"/>
      <c r="X233" s="47"/>
      <c r="Y233" s="47"/>
      <c r="Z233" s="47"/>
      <c r="AA233" s="47"/>
      <c r="AB233" s="47"/>
      <c r="AC233" s="47"/>
      <c r="AD233" s="669"/>
    </row>
    <row r="234" spans="1:30">
      <c r="A234" s="829" t="s">
        <v>102</v>
      </c>
      <c r="B234" s="168"/>
      <c r="C234" s="168"/>
      <c r="D234" s="168"/>
      <c r="E234" s="168"/>
      <c r="F234" s="168"/>
      <c r="G234" s="704"/>
      <c r="H234" s="704"/>
      <c r="I234" s="704"/>
      <c r="J234" s="704"/>
      <c r="K234" s="704"/>
      <c r="L234" s="704"/>
      <c r="M234" s="704"/>
      <c r="N234" s="704"/>
      <c r="O234" s="704"/>
      <c r="P234" s="704"/>
      <c r="Q234" s="704"/>
      <c r="R234" s="704"/>
      <c r="S234" s="704"/>
      <c r="T234" s="47"/>
      <c r="U234" s="47"/>
      <c r="V234" s="47"/>
      <c r="W234" s="47"/>
      <c r="X234" s="47"/>
      <c r="Y234" s="47"/>
      <c r="Z234" s="47"/>
      <c r="AA234" s="47"/>
      <c r="AB234" s="47"/>
      <c r="AC234" s="47"/>
      <c r="AD234" s="669"/>
    </row>
    <row r="235" spans="1:30">
      <c r="A235" s="756" t="s">
        <v>956</v>
      </c>
      <c r="B235" s="507" t="s">
        <v>507</v>
      </c>
      <c r="C235" s="769" t="s">
        <v>422</v>
      </c>
      <c r="D235" s="511" t="s">
        <v>507</v>
      </c>
      <c r="E235" s="769" t="s">
        <v>432</v>
      </c>
      <c r="F235" s="168"/>
      <c r="G235" s="777" t="s">
        <v>666</v>
      </c>
      <c r="H235" s="704"/>
      <c r="I235" s="704"/>
      <c r="J235" s="704"/>
      <c r="K235" s="704"/>
      <c r="L235" s="704"/>
      <c r="M235" s="704"/>
      <c r="N235" s="704"/>
      <c r="O235" s="704"/>
      <c r="P235" s="704"/>
      <c r="Q235" s="704"/>
      <c r="R235" s="704"/>
      <c r="S235" s="704"/>
      <c r="T235" s="47"/>
      <c r="U235" s="47"/>
      <c r="V235" s="47"/>
      <c r="W235" s="47"/>
      <c r="X235" s="47"/>
      <c r="Y235" s="47"/>
      <c r="Z235" s="47"/>
      <c r="AA235" s="47"/>
      <c r="AB235" s="47"/>
      <c r="AC235" s="47"/>
      <c r="AD235" s="669"/>
    </row>
    <row r="236" spans="1:30">
      <c r="A236" s="756"/>
      <c r="B236" s="769"/>
      <c r="C236" s="769"/>
      <c r="D236" s="769"/>
      <c r="E236" s="168"/>
      <c r="F236" s="769"/>
      <c r="G236" s="777"/>
      <c r="H236" s="704"/>
      <c r="I236" s="704"/>
      <c r="J236" s="704"/>
      <c r="K236" s="704"/>
      <c r="L236" s="704"/>
      <c r="M236" s="704"/>
      <c r="N236" s="704"/>
      <c r="O236" s="704"/>
      <c r="P236" s="704"/>
      <c r="Q236" s="704"/>
      <c r="R236" s="704"/>
      <c r="S236" s="704"/>
      <c r="T236" s="47"/>
      <c r="U236" s="47"/>
      <c r="V236" s="47"/>
      <c r="W236" s="47"/>
      <c r="X236" s="47"/>
      <c r="Y236" s="47"/>
      <c r="Z236" s="47"/>
      <c r="AA236" s="47"/>
      <c r="AB236" s="47"/>
      <c r="AC236" s="47"/>
      <c r="AD236" s="669"/>
    </row>
    <row r="237" spans="1:30">
      <c r="A237" s="829" t="s">
        <v>957</v>
      </c>
      <c r="B237" s="168"/>
      <c r="C237" s="168"/>
      <c r="D237" s="168"/>
      <c r="E237" s="168"/>
      <c r="F237" s="168"/>
      <c r="G237" s="704"/>
      <c r="H237" s="704"/>
      <c r="I237" s="704"/>
      <c r="J237" s="704"/>
      <c r="K237" s="704"/>
      <c r="L237" s="704"/>
      <c r="M237" s="704"/>
      <c r="N237" s="704"/>
      <c r="O237" s="704"/>
      <c r="P237" s="704"/>
      <c r="Q237" s="704"/>
      <c r="R237" s="704"/>
      <c r="S237" s="704"/>
      <c r="T237" s="47"/>
      <c r="U237" s="47"/>
      <c r="V237" s="47"/>
      <c r="W237" s="47"/>
      <c r="X237" s="47"/>
      <c r="Y237" s="47"/>
      <c r="Z237" s="47"/>
      <c r="AA237" s="47"/>
      <c r="AB237" s="47"/>
      <c r="AC237" s="47"/>
      <c r="AD237" s="669"/>
    </row>
    <row r="238" spans="1:30" ht="14" thickBot="1">
      <c r="A238" s="830"/>
      <c r="B238" s="168"/>
      <c r="C238" s="168"/>
      <c r="D238" s="168"/>
      <c r="E238" s="8"/>
      <c r="F238" s="8"/>
      <c r="G238" s="47"/>
      <c r="H238" s="47"/>
      <c r="I238" s="704"/>
      <c r="J238" s="704"/>
      <c r="K238" s="704"/>
      <c r="L238" s="704"/>
      <c r="M238" s="704"/>
      <c r="N238" s="704"/>
      <c r="O238" s="704"/>
      <c r="P238" s="704"/>
      <c r="Q238" s="704"/>
      <c r="R238" s="704"/>
      <c r="S238" s="704"/>
      <c r="T238" s="47"/>
      <c r="U238" s="47"/>
      <c r="V238" s="47"/>
      <c r="W238" s="47"/>
      <c r="X238" s="47"/>
      <c r="Y238" s="47"/>
      <c r="Z238" s="47"/>
      <c r="AA238" s="47"/>
      <c r="AB238" s="47"/>
      <c r="AC238" s="47"/>
      <c r="AD238" s="669"/>
    </row>
    <row r="239" spans="1:30" ht="27" thickBot="1">
      <c r="A239" s="831" t="s">
        <v>992</v>
      </c>
      <c r="B239" s="811" t="s">
        <v>659</v>
      </c>
      <c r="C239" s="389" t="s">
        <v>660</v>
      </c>
      <c r="D239" s="389"/>
      <c r="E239" s="8"/>
      <c r="F239" s="8"/>
      <c r="G239" s="47"/>
      <c r="H239" s="47"/>
      <c r="I239" s="654"/>
      <c r="J239" s="654"/>
      <c r="K239" s="654"/>
      <c r="L239" s="654"/>
      <c r="M239" s="654"/>
      <c r="N239" s="654"/>
      <c r="O239" s="654"/>
      <c r="P239" s="654"/>
      <c r="Q239" s="654"/>
      <c r="R239" s="654"/>
      <c r="S239" s="654"/>
      <c r="T239" s="47"/>
      <c r="U239" s="47"/>
      <c r="V239" s="47"/>
      <c r="W239" s="47"/>
      <c r="X239" s="47"/>
      <c r="Y239" s="47"/>
      <c r="Z239" s="47"/>
      <c r="AA239" s="47"/>
      <c r="AB239" s="47"/>
      <c r="AC239" s="47"/>
      <c r="AD239" s="669"/>
    </row>
    <row r="240" spans="1:30" ht="14" thickBot="1">
      <c r="A240" s="709" t="s">
        <v>993</v>
      </c>
      <c r="B240" s="446" t="e">
        <f>+'STAT 1 CALCS - IGNORE'!F51</f>
        <v>#DIV/0!</v>
      </c>
      <c r="C240" s="176">
        <f>+'Summary IGNORE'!D20</f>
        <v>-3</v>
      </c>
      <c r="D240" s="389"/>
      <c r="E240" s="1105" t="s">
        <v>402</v>
      </c>
      <c r="F240" s="1105"/>
      <c r="G240" s="1105"/>
      <c r="H240" s="1105"/>
      <c r="I240" s="654"/>
      <c r="J240" s="654"/>
      <c r="K240" s="654"/>
      <c r="L240" s="654"/>
      <c r="M240" s="654"/>
      <c r="N240" s="654"/>
      <c r="O240" s="654"/>
      <c r="P240" s="654"/>
      <c r="Q240" s="654"/>
      <c r="R240" s="654"/>
      <c r="S240" s="654"/>
      <c r="T240" s="47"/>
      <c r="U240" s="47"/>
      <c r="V240" s="47"/>
      <c r="W240" s="47"/>
      <c r="X240" s="47"/>
      <c r="Y240" s="47"/>
      <c r="Z240" s="47"/>
      <c r="AA240" s="47"/>
      <c r="AB240" s="47"/>
      <c r="AC240" s="47"/>
      <c r="AD240" s="669"/>
    </row>
    <row r="241" spans="1:30" ht="14" thickBot="1">
      <c r="A241" s="709" t="s">
        <v>994</v>
      </c>
      <c r="B241" s="446" t="e">
        <f>+'STAT 1 CALCS - IGNORE'!F52</f>
        <v>#DIV/0!</v>
      </c>
      <c r="C241" s="173">
        <f>+'Summary IGNORE'!C20</f>
        <v>-4</v>
      </c>
      <c r="D241" s="389"/>
      <c r="E241" s="1105" t="s">
        <v>256</v>
      </c>
      <c r="F241" s="1105"/>
      <c r="G241" s="1105"/>
      <c r="H241" s="1105"/>
      <c r="I241" s="654"/>
      <c r="J241" s="654"/>
      <c r="K241" s="654"/>
      <c r="L241" s="654"/>
      <c r="M241" s="654"/>
      <c r="N241" s="654"/>
      <c r="O241" s="654"/>
      <c r="P241" s="654"/>
      <c r="Q241" s="654"/>
      <c r="R241" s="654"/>
      <c r="S241" s="654"/>
      <c r="T241" s="47"/>
      <c r="U241" s="47"/>
      <c r="V241" s="47"/>
      <c r="W241" s="47"/>
      <c r="X241" s="47"/>
      <c r="Y241" s="47"/>
      <c r="Z241" s="47"/>
      <c r="AA241" s="47"/>
      <c r="AB241" s="47"/>
      <c r="AC241" s="47"/>
      <c r="AD241" s="669"/>
    </row>
    <row r="242" spans="1:30" ht="14" thickBot="1">
      <c r="A242" s="709" t="s">
        <v>995</v>
      </c>
      <c r="B242" s="930" t="e">
        <f>+'STAT 1 CALCS - IGNORE'!F53</f>
        <v>#DIV/0!</v>
      </c>
      <c r="C242" s="172">
        <f>+'Summary IGNORE'!B20</f>
        <v>-5</v>
      </c>
      <c r="D242" s="389"/>
      <c r="E242" s="389"/>
      <c r="F242" s="389"/>
      <c r="G242" s="654"/>
      <c r="H242" s="654"/>
      <c r="I242" s="654"/>
      <c r="J242" s="654"/>
      <c r="K242" s="654"/>
      <c r="L242" s="654"/>
      <c r="M242" s="654"/>
      <c r="N242" s="654"/>
      <c r="O242" s="654"/>
      <c r="P242" s="654"/>
      <c r="Q242" s="654"/>
      <c r="R242" s="654"/>
      <c r="S242" s="654"/>
      <c r="T242" s="47"/>
      <c r="U242" s="47"/>
      <c r="V242" s="47"/>
      <c r="W242" s="47"/>
      <c r="X242" s="47"/>
      <c r="Y242" s="47"/>
      <c r="Z242" s="47"/>
      <c r="AA242" s="47"/>
      <c r="AB242" s="47"/>
      <c r="AC242" s="47"/>
      <c r="AD242" s="669"/>
    </row>
    <row r="243" spans="1:30">
      <c r="A243" s="832"/>
      <c r="B243" s="168"/>
      <c r="C243" s="168"/>
      <c r="D243" s="168"/>
      <c r="E243" s="168"/>
      <c r="F243" s="168"/>
      <c r="G243" s="704"/>
      <c r="H243" s="704"/>
      <c r="I243" s="704"/>
      <c r="J243" s="704"/>
      <c r="K243" s="704"/>
      <c r="L243" s="704"/>
      <c r="M243" s="704"/>
      <c r="N243" s="704"/>
      <c r="O243" s="704"/>
      <c r="P243" s="704"/>
      <c r="Q243" s="704"/>
      <c r="R243" s="704"/>
      <c r="S243" s="704"/>
      <c r="T243" s="47"/>
      <c r="U243" s="47"/>
      <c r="V243" s="47"/>
      <c r="W243" s="47"/>
      <c r="X243" s="47"/>
      <c r="Y243" s="47"/>
      <c r="Z243" s="47"/>
      <c r="AA243" s="47"/>
      <c r="AB243" s="47"/>
      <c r="AC243" s="47"/>
      <c r="AD243" s="669"/>
    </row>
    <row r="244" spans="1:30">
      <c r="A244" s="833" t="s">
        <v>996</v>
      </c>
      <c r="B244" s="148"/>
      <c r="C244" s="148"/>
      <c r="D244" s="148"/>
      <c r="E244" s="148"/>
      <c r="F244" s="148"/>
      <c r="G244" s="684"/>
      <c r="H244" s="684"/>
      <c r="I244" s="684"/>
      <c r="J244" s="684"/>
      <c r="K244" s="684"/>
      <c r="L244" s="684"/>
      <c r="M244" s="684"/>
      <c r="N244" s="684"/>
      <c r="O244" s="684"/>
      <c r="P244" s="684"/>
      <c r="Q244" s="684"/>
      <c r="R244" s="684"/>
      <c r="S244" s="684"/>
      <c r="T244" s="47"/>
      <c r="U244" s="47"/>
      <c r="V244" s="47"/>
      <c r="W244" s="47"/>
      <c r="X244" s="47"/>
      <c r="Y244" s="47"/>
      <c r="Z244" s="47"/>
      <c r="AA244" s="47"/>
      <c r="AB244" s="47"/>
      <c r="AC244" s="47"/>
      <c r="AD244" s="669"/>
    </row>
    <row r="245" spans="1:30">
      <c r="A245" s="834" t="s">
        <v>997</v>
      </c>
      <c r="B245" s="389"/>
      <c r="C245" s="389"/>
      <c r="D245" s="389"/>
      <c r="E245" s="389"/>
      <c r="F245" s="389"/>
      <c r="G245" s="654"/>
      <c r="H245" s="654"/>
      <c r="I245" s="654"/>
      <c r="J245" s="654"/>
      <c r="K245" s="654"/>
      <c r="L245" s="654"/>
      <c r="M245" s="654"/>
      <c r="N245" s="654"/>
      <c r="O245" s="654"/>
      <c r="P245" s="654"/>
      <c r="Q245" s="654"/>
      <c r="R245" s="654"/>
      <c r="S245" s="654"/>
      <c r="T245" s="47"/>
      <c r="U245" s="47"/>
      <c r="V245" s="47"/>
      <c r="W245" s="47"/>
      <c r="X245" s="47"/>
      <c r="Y245" s="47"/>
      <c r="Z245" s="47"/>
      <c r="AA245" s="47"/>
      <c r="AB245" s="47"/>
      <c r="AC245" s="47"/>
      <c r="AD245" s="669"/>
    </row>
    <row r="246" spans="1:30">
      <c r="A246" s="835" t="s">
        <v>769</v>
      </c>
      <c r="B246" s="290" t="e">
        <f>IF(SUM(B240:B242)&gt;=1,1,0)</f>
        <v>#DIV/0!</v>
      </c>
      <c r="C246" s="836" t="s">
        <v>422</v>
      </c>
      <c r="D246" s="836" t="e">
        <f>IF(SUM(B240:B242)=0,1,0)</f>
        <v>#DIV/0!</v>
      </c>
      <c r="E246" s="836" t="s">
        <v>624</v>
      </c>
      <c r="F246" s="114"/>
      <c r="G246" s="693"/>
      <c r="H246" s="693"/>
      <c r="I246" s="693"/>
      <c r="J246" s="693"/>
      <c r="K246" s="693"/>
      <c r="L246" s="693"/>
      <c r="M246" s="693"/>
      <c r="N246" s="693"/>
      <c r="O246" s="693"/>
      <c r="P246" s="693"/>
      <c r="Q246" s="693"/>
      <c r="R246" s="693"/>
      <c r="S246" s="693"/>
      <c r="T246" s="47"/>
      <c r="U246" s="47"/>
      <c r="V246" s="47"/>
      <c r="W246" s="47"/>
      <c r="X246" s="47"/>
      <c r="Y246" s="47"/>
      <c r="Z246" s="47"/>
      <c r="AA246" s="47"/>
      <c r="AB246" s="47"/>
      <c r="AC246" s="47"/>
      <c r="AD246" s="669"/>
    </row>
    <row r="247" spans="1:30">
      <c r="A247" s="837" t="s">
        <v>770</v>
      </c>
      <c r="B247" s="797"/>
      <c r="C247" s="797"/>
      <c r="D247" s="797"/>
      <c r="E247" s="185"/>
      <c r="F247" s="806"/>
      <c r="G247" s="704"/>
      <c r="H247" s="704"/>
      <c r="I247" s="704"/>
      <c r="J247" s="704"/>
      <c r="K247" s="704"/>
      <c r="L247" s="704"/>
      <c r="M247" s="704"/>
      <c r="N247" s="704"/>
      <c r="O247" s="704"/>
      <c r="P247" s="704"/>
      <c r="Q247" s="704"/>
      <c r="R247" s="704"/>
      <c r="S247" s="704"/>
      <c r="T247" s="47"/>
      <c r="U247" s="47"/>
      <c r="V247" s="47"/>
      <c r="W247" s="47"/>
      <c r="X247" s="47"/>
      <c r="Y247" s="47"/>
      <c r="Z247" s="47"/>
      <c r="AA247" s="47"/>
      <c r="AB247" s="47"/>
      <c r="AC247" s="47"/>
      <c r="AD247" s="669"/>
    </row>
    <row r="248" spans="1:30">
      <c r="A248" s="812" t="s">
        <v>11</v>
      </c>
      <c r="B248" s="838"/>
      <c r="C248" s="838"/>
      <c r="D248" s="838"/>
      <c r="E248" s="838"/>
      <c r="F248" s="838"/>
      <c r="G248" s="838"/>
      <c r="H248" s="838"/>
      <c r="I248" s="838"/>
      <c r="J248" s="838"/>
      <c r="K248" s="838"/>
      <c r="L248" s="838"/>
      <c r="M248" s="838"/>
      <c r="N248" s="838"/>
      <c r="O248" s="838"/>
      <c r="P248" s="838"/>
      <c r="Q248" s="838"/>
      <c r="R248" s="838"/>
      <c r="S248" s="838"/>
      <c r="T248" s="36"/>
      <c r="U248" s="36"/>
      <c r="V248" s="36"/>
      <c r="W248" s="36"/>
      <c r="X248" s="36"/>
      <c r="Y248" s="36"/>
      <c r="Z248" s="36"/>
      <c r="AA248" s="36"/>
      <c r="AB248" s="36"/>
      <c r="AC248" s="36"/>
      <c r="AD248" s="713"/>
    </row>
    <row r="249" spans="1:30">
      <c r="A249" s="839"/>
      <c r="B249" s="389"/>
      <c r="C249" s="389"/>
      <c r="D249" s="389"/>
      <c r="E249" s="389"/>
      <c r="F249" s="389"/>
      <c r="G249" s="654"/>
      <c r="H249" s="654"/>
      <c r="I249" s="654"/>
      <c r="J249" s="654"/>
      <c r="K249" s="654"/>
      <c r="L249" s="654"/>
      <c r="M249" s="654"/>
      <c r="N249" s="654"/>
      <c r="O249" s="654"/>
      <c r="P249" s="654"/>
      <c r="Q249" s="654"/>
      <c r="R249" s="654"/>
      <c r="S249" s="654"/>
      <c r="T249" s="47"/>
      <c r="U249" s="47"/>
      <c r="V249" s="47"/>
      <c r="W249" s="47"/>
      <c r="X249" s="47"/>
      <c r="Y249" s="47"/>
      <c r="Z249" s="47"/>
      <c r="AA249" s="47"/>
      <c r="AB249" s="47"/>
      <c r="AC249" s="47"/>
      <c r="AD249" s="669"/>
    </row>
    <row r="250" spans="1:30">
      <c r="A250" s="840" t="s">
        <v>668</v>
      </c>
      <c r="B250" s="114"/>
      <c r="C250" s="114"/>
      <c r="D250" s="114"/>
      <c r="E250" s="114"/>
      <c r="F250" s="114"/>
      <c r="G250" s="693"/>
      <c r="H250" s="693"/>
      <c r="I250" s="693"/>
      <c r="J250" s="693"/>
      <c r="K250" s="693"/>
      <c r="L250" s="693"/>
      <c r="M250" s="693"/>
      <c r="N250" s="693"/>
      <c r="O250" s="693"/>
      <c r="P250" s="693"/>
      <c r="Q250" s="693"/>
      <c r="R250" s="693"/>
      <c r="S250" s="693"/>
      <c r="T250" s="47"/>
      <c r="U250" s="47"/>
      <c r="V250" s="47"/>
      <c r="W250" s="47"/>
      <c r="X250" s="47"/>
      <c r="Y250" s="47"/>
      <c r="Z250" s="47"/>
      <c r="AA250" s="47"/>
      <c r="AB250" s="47"/>
      <c r="AC250" s="47"/>
      <c r="AD250" s="669"/>
    </row>
    <row r="251" spans="1:30">
      <c r="A251" s="687"/>
      <c r="B251" s="688"/>
      <c r="C251" s="688"/>
      <c r="D251" s="688"/>
      <c r="E251" s="688"/>
      <c r="F251" s="688"/>
      <c r="G251" s="689"/>
      <c r="H251" s="689"/>
      <c r="I251" s="689"/>
      <c r="J251" s="689"/>
      <c r="K251" s="689"/>
      <c r="L251" s="689"/>
      <c r="M251" s="689"/>
      <c r="N251" s="689"/>
      <c r="O251" s="689"/>
      <c r="P251" s="689"/>
      <c r="Q251" s="689"/>
      <c r="R251" s="689"/>
      <c r="S251" s="689"/>
      <c r="T251" s="47"/>
      <c r="U251" s="47"/>
      <c r="V251" s="47"/>
      <c r="W251" s="47"/>
      <c r="X251" s="47"/>
      <c r="Y251" s="47"/>
      <c r="Z251" s="47"/>
      <c r="AA251" s="47"/>
      <c r="AB251" s="47"/>
      <c r="AC251" s="47"/>
      <c r="AD251" s="669"/>
    </row>
    <row r="252" spans="1:30">
      <c r="A252" s="841" t="s">
        <v>998</v>
      </c>
      <c r="B252" s="168"/>
      <c r="C252" s="168"/>
      <c r="D252" s="168"/>
      <c r="E252" s="168"/>
      <c r="F252" s="168"/>
      <c r="G252" s="704"/>
      <c r="H252" s="704"/>
      <c r="I252" s="704"/>
      <c r="J252" s="704"/>
      <c r="K252" s="704"/>
      <c r="L252" s="704"/>
      <c r="M252" s="704"/>
      <c r="N252" s="704"/>
      <c r="O252" s="704"/>
      <c r="P252" s="704"/>
      <c r="Q252" s="704"/>
      <c r="R252" s="704"/>
      <c r="S252" s="704"/>
      <c r="T252" s="47"/>
      <c r="U252" s="47"/>
      <c r="V252" s="47"/>
      <c r="W252" s="47"/>
      <c r="X252" s="47"/>
      <c r="Y252" s="47"/>
      <c r="Z252" s="47"/>
      <c r="AA252" s="47"/>
      <c r="AB252" s="47"/>
      <c r="AC252" s="47"/>
      <c r="AD252" s="669"/>
    </row>
    <row r="253" spans="1:30">
      <c r="A253" s="813" t="s">
        <v>103</v>
      </c>
      <c r="B253" s="168"/>
      <c r="C253" s="168"/>
      <c r="D253" s="168"/>
      <c r="E253" s="168"/>
      <c r="F253" s="688"/>
      <c r="G253" s="689"/>
      <c r="H253" s="689"/>
      <c r="I253" s="689"/>
      <c r="J253" s="689"/>
      <c r="K253" s="689"/>
      <c r="L253" s="689"/>
      <c r="M253" s="689"/>
      <c r="N253" s="689"/>
      <c r="O253" s="689"/>
      <c r="P253" s="689"/>
      <c r="Q253" s="689"/>
      <c r="R253" s="689"/>
      <c r="S253" s="689"/>
      <c r="T253" s="47"/>
      <c r="U253" s="47"/>
      <c r="V253" s="47"/>
      <c r="W253" s="47"/>
      <c r="X253" s="47"/>
      <c r="Y253" s="47"/>
      <c r="Z253" s="47"/>
      <c r="AA253" s="47"/>
      <c r="AB253" s="47"/>
      <c r="AC253" s="47"/>
      <c r="AD253" s="669"/>
    </row>
    <row r="254" spans="1:30" ht="14" thickBot="1">
      <c r="A254" s="833" t="s">
        <v>999</v>
      </c>
      <c r="B254" s="745"/>
      <c r="C254" s="745"/>
      <c r="D254" s="745"/>
      <c r="E254" s="745"/>
      <c r="F254" s="148"/>
      <c r="G254" s="684"/>
      <c r="H254" s="684"/>
      <c r="I254" s="684"/>
      <c r="J254" s="684"/>
      <c r="K254" s="684"/>
      <c r="L254" s="684"/>
      <c r="M254" s="684"/>
      <c r="N254" s="684"/>
      <c r="O254" s="684"/>
      <c r="P254" s="684"/>
      <c r="Q254" s="684"/>
      <c r="R254" s="684"/>
      <c r="S254" s="684"/>
      <c r="T254" s="47"/>
      <c r="U254" s="47"/>
      <c r="V254" s="47"/>
      <c r="W254" s="47"/>
      <c r="X254" s="47"/>
      <c r="Y254" s="47"/>
      <c r="Z254" s="47"/>
      <c r="AA254" s="47"/>
      <c r="AB254" s="47"/>
      <c r="AC254" s="47"/>
      <c r="AD254" s="669"/>
    </row>
    <row r="255" spans="1:30">
      <c r="A255" s="837" t="s">
        <v>1000</v>
      </c>
      <c r="B255" s="594" t="s">
        <v>1056</v>
      </c>
      <c r="C255" s="468" t="s">
        <v>1057</v>
      </c>
      <c r="D255" s="468" t="s">
        <v>1058</v>
      </c>
      <c r="E255" s="468" t="s">
        <v>1059</v>
      </c>
      <c r="F255" s="554"/>
      <c r="G255" s="693"/>
      <c r="H255" s="693"/>
      <c r="I255" s="693"/>
      <c r="J255" s="693"/>
      <c r="K255" s="693"/>
      <c r="L255" s="693"/>
      <c r="M255" s="693"/>
      <c r="N255" s="693"/>
      <c r="O255" s="693"/>
      <c r="P255" s="693"/>
      <c r="Q255" s="693"/>
      <c r="R255" s="693"/>
      <c r="S255" s="693"/>
      <c r="T255" s="47"/>
      <c r="U255" s="47"/>
      <c r="V255" s="47"/>
      <c r="W255" s="47"/>
      <c r="X255" s="47"/>
      <c r="Y255" s="47"/>
      <c r="Z255" s="47"/>
      <c r="AA255" s="47"/>
      <c r="AB255" s="47"/>
      <c r="AC255" s="47"/>
      <c r="AD255" s="669"/>
    </row>
    <row r="256" spans="1:30" ht="14" thickBot="1">
      <c r="A256" s="842"/>
      <c r="B256" s="595" t="s">
        <v>1060</v>
      </c>
      <c r="C256" s="596" t="s">
        <v>1061</v>
      </c>
      <c r="D256" s="597" t="s">
        <v>1062</v>
      </c>
      <c r="E256" s="596" t="s">
        <v>1063</v>
      </c>
      <c r="F256" s="185"/>
      <c r="G256" s="697"/>
      <c r="H256" s="819"/>
      <c r="I256" s="697"/>
      <c r="J256" s="697"/>
      <c r="K256" s="697"/>
      <c r="L256" s="697"/>
      <c r="M256" s="697"/>
      <c r="N256" s="697"/>
      <c r="O256" s="697"/>
      <c r="P256" s="697"/>
      <c r="Q256" s="697"/>
      <c r="R256" s="697"/>
      <c r="S256" s="697"/>
      <c r="T256" s="47"/>
      <c r="U256" s="47"/>
      <c r="V256" s="47"/>
      <c r="W256" s="47"/>
      <c r="X256" s="47"/>
      <c r="Y256" s="47"/>
      <c r="Z256" s="47"/>
      <c r="AA256" s="47"/>
      <c r="AB256" s="47"/>
      <c r="AC256" s="47"/>
      <c r="AD256" s="669"/>
    </row>
    <row r="257" spans="1:30" ht="14" thickBot="1">
      <c r="A257" s="698" t="s">
        <v>678</v>
      </c>
      <c r="B257" s="296"/>
      <c r="C257" s="185"/>
      <c r="D257" s="297" t="str">
        <f>+'STAT 1 CALCS - IGNORE'!F65</f>
        <v>BOX</v>
      </c>
      <c r="E257" s="298" t="s">
        <v>640</v>
      </c>
      <c r="F257" s="185"/>
      <c r="G257" s="819"/>
      <c r="H257" s="820"/>
      <c r="I257" s="819"/>
      <c r="J257" s="697"/>
      <c r="K257" s="697"/>
      <c r="L257" s="697"/>
      <c r="M257" s="697"/>
      <c r="N257" s="697"/>
      <c r="O257" s="697"/>
      <c r="P257" s="697"/>
      <c r="Q257" s="697"/>
      <c r="R257" s="697"/>
      <c r="S257" s="697"/>
      <c r="T257" s="47"/>
      <c r="U257" s="47"/>
      <c r="V257" s="47"/>
      <c r="W257" s="47"/>
      <c r="X257" s="47"/>
      <c r="Y257" s="47"/>
      <c r="Z257" s="47"/>
      <c r="AA257" s="47"/>
      <c r="AB257" s="47"/>
      <c r="AC257" s="47"/>
      <c r="AD257" s="669"/>
    </row>
    <row r="258" spans="1:30">
      <c r="A258" s="698" t="s">
        <v>641</v>
      </c>
      <c r="B258" s="296" t="e">
        <f>+'STAT 1 CALCS - IGNORE'!F88</f>
        <v>#DIV/0!</v>
      </c>
      <c r="C258" s="299">
        <f>+'Summary IGNORE'!F20</f>
        <v>-1</v>
      </c>
      <c r="D258" s="300" t="e">
        <f>+'STAT 1 CALCS - IGNORE'!E67</f>
        <v>#DIV/0!</v>
      </c>
      <c r="E258" s="301" t="e">
        <f>+'STAT 1 CALCS - IGNORE'!F79</f>
        <v>#DIV/0!</v>
      </c>
      <c r="F258" s="185"/>
      <c r="G258" s="821"/>
      <c r="H258" s="820"/>
      <c r="I258" s="821"/>
      <c r="J258" s="697"/>
      <c r="K258" s="697"/>
      <c r="L258" s="697"/>
      <c r="M258" s="697"/>
      <c r="N258" s="697"/>
      <c r="O258" s="697"/>
      <c r="P258" s="697"/>
      <c r="Q258" s="697"/>
      <c r="R258" s="697"/>
      <c r="S258" s="697"/>
      <c r="T258" s="47"/>
      <c r="U258" s="47"/>
      <c r="V258" s="47"/>
      <c r="W258" s="47"/>
      <c r="X258" s="47"/>
      <c r="Y258" s="47"/>
      <c r="Z258" s="47"/>
      <c r="AA258" s="47"/>
      <c r="AB258" s="47"/>
      <c r="AC258" s="47"/>
      <c r="AD258" s="669"/>
    </row>
    <row r="259" spans="1:30">
      <c r="A259" s="698" t="s">
        <v>562</v>
      </c>
      <c r="B259" s="296" t="e">
        <f>+'STAT 1 CALCS - IGNORE'!F89</f>
        <v>#DIV/0!</v>
      </c>
      <c r="C259" s="267">
        <f>+'Summary IGNORE'!E20</f>
        <v>-2</v>
      </c>
      <c r="D259" s="302" t="e">
        <f>+'STAT 1 CALCS - IGNORE'!E68</f>
        <v>#DIV/0!</v>
      </c>
      <c r="E259" s="295" t="e">
        <f>+'STAT 1 CALCS - IGNORE'!F80</f>
        <v>#DIV/0!</v>
      </c>
      <c r="F259" s="185"/>
      <c r="G259" s="821"/>
      <c r="H259" s="820"/>
      <c r="I259" s="821"/>
      <c r="J259" s="697"/>
      <c r="K259" s="697"/>
      <c r="L259" s="697"/>
      <c r="M259" s="697"/>
      <c r="N259" s="697"/>
      <c r="O259" s="697"/>
      <c r="P259" s="697"/>
      <c r="Q259" s="697"/>
      <c r="R259" s="697"/>
      <c r="S259" s="697"/>
      <c r="T259" s="47"/>
      <c r="U259" s="47"/>
      <c r="V259" s="47"/>
      <c r="W259" s="47"/>
      <c r="X259" s="47"/>
      <c r="Y259" s="47"/>
      <c r="Z259" s="47"/>
      <c r="AA259" s="47"/>
      <c r="AB259" s="47"/>
      <c r="AC259" s="47"/>
      <c r="AD259" s="669"/>
    </row>
    <row r="260" spans="1:30">
      <c r="A260" s="698" t="s">
        <v>773</v>
      </c>
      <c r="B260" s="296" t="e">
        <f>+'STAT 1 CALCS - IGNORE'!F90</f>
        <v>#DIV/0!</v>
      </c>
      <c r="C260" s="267">
        <f>+'Summary IGNORE'!D20</f>
        <v>-3</v>
      </c>
      <c r="D260" s="302" t="e">
        <f>+'STAT 1 CALCS - IGNORE'!E69</f>
        <v>#DIV/0!</v>
      </c>
      <c r="E260" s="295" t="e">
        <f>+'STAT 1 CALCS - IGNORE'!F81</f>
        <v>#DIV/0!</v>
      </c>
      <c r="F260" s="185"/>
      <c r="G260" s="821"/>
      <c r="H260" s="820"/>
      <c r="I260" s="821"/>
      <c r="J260" s="697"/>
      <c r="K260" s="697"/>
      <c r="L260" s="697"/>
      <c r="M260" s="697"/>
      <c r="N260" s="697"/>
      <c r="O260" s="697"/>
      <c r="P260" s="697"/>
      <c r="Q260" s="697"/>
      <c r="R260" s="697"/>
      <c r="S260" s="697"/>
      <c r="T260" s="47"/>
      <c r="U260" s="47"/>
      <c r="V260" s="47"/>
      <c r="W260" s="47"/>
      <c r="X260" s="47"/>
      <c r="Y260" s="47"/>
      <c r="Z260" s="47"/>
      <c r="AA260" s="47"/>
      <c r="AB260" s="47"/>
      <c r="AC260" s="47"/>
      <c r="AD260" s="669"/>
    </row>
    <row r="261" spans="1:30">
      <c r="A261" s="698" t="s">
        <v>688</v>
      </c>
      <c r="B261" s="296" t="e">
        <f>+'STAT 1 CALCS - IGNORE'!F91</f>
        <v>#DIV/0!</v>
      </c>
      <c r="C261" s="267">
        <f>+'Summary IGNORE'!C20</f>
        <v>-4</v>
      </c>
      <c r="D261" s="302" t="e">
        <f>+'STAT 1 CALCS - IGNORE'!E70</f>
        <v>#DIV/0!</v>
      </c>
      <c r="E261" s="295" t="e">
        <f>+'STAT 1 CALCS - IGNORE'!F82</f>
        <v>#DIV/0!</v>
      </c>
      <c r="F261" s="185"/>
      <c r="G261" s="821"/>
      <c r="H261" s="820"/>
      <c r="I261" s="821"/>
      <c r="J261" s="697"/>
      <c r="K261" s="697"/>
      <c r="L261" s="697"/>
      <c r="M261" s="697"/>
      <c r="N261" s="697"/>
      <c r="O261" s="697"/>
      <c r="P261" s="697"/>
      <c r="Q261" s="697"/>
      <c r="R261" s="697"/>
      <c r="S261" s="697"/>
      <c r="T261" s="47"/>
      <c r="U261" s="47"/>
      <c r="V261" s="47"/>
      <c r="W261" s="47"/>
      <c r="X261" s="47"/>
      <c r="Y261" s="47"/>
      <c r="Z261" s="47"/>
      <c r="AA261" s="47"/>
      <c r="AB261" s="47"/>
      <c r="AC261" s="47"/>
      <c r="AD261" s="669"/>
    </row>
    <row r="262" spans="1:30" ht="14" thickBot="1">
      <c r="A262" s="698" t="s">
        <v>689</v>
      </c>
      <c r="B262" s="303" t="e">
        <f>+'STAT 1 CALCS - IGNORE'!F92</f>
        <v>#DIV/0!</v>
      </c>
      <c r="C262" s="294">
        <f>+'Summary IGNORE'!B20</f>
        <v>-5</v>
      </c>
      <c r="D262" s="304" t="e">
        <f>+'STAT 1 CALCS - IGNORE'!E71</f>
        <v>#DIV/0!</v>
      </c>
      <c r="E262" s="305" t="e">
        <f>+'STAT 1 CALCS - IGNORE'!F83</f>
        <v>#DIV/0!</v>
      </c>
      <c r="F262" s="185"/>
      <c r="G262" s="821"/>
      <c r="H262" s="820"/>
      <c r="I262" s="821"/>
      <c r="J262" s="697"/>
      <c r="K262" s="697"/>
      <c r="L262" s="697"/>
      <c r="M262" s="697"/>
      <c r="N262" s="697"/>
      <c r="O262" s="697"/>
      <c r="P262" s="697"/>
      <c r="Q262" s="697"/>
      <c r="R262" s="697"/>
      <c r="S262" s="697"/>
      <c r="T262" s="47"/>
      <c r="U262" s="47"/>
      <c r="V262" s="47"/>
      <c r="W262" s="47"/>
      <c r="X262" s="47"/>
      <c r="Y262" s="47"/>
      <c r="Z262" s="47"/>
      <c r="AA262" s="47"/>
      <c r="AB262" s="47"/>
      <c r="AC262" s="47"/>
      <c r="AD262" s="669"/>
    </row>
    <row r="263" spans="1:30" ht="14" thickBot="1">
      <c r="A263" s="843"/>
      <c r="B263" s="168"/>
      <c r="C263" s="168"/>
      <c r="D263" s="168"/>
      <c r="E263" s="168"/>
      <c r="F263" s="168"/>
      <c r="G263" s="704"/>
      <c r="H263" s="819"/>
      <c r="I263" s="704"/>
      <c r="J263" s="704"/>
      <c r="K263" s="704"/>
      <c r="L263" s="704"/>
      <c r="M263" s="704"/>
      <c r="N263" s="704"/>
      <c r="O263" s="704"/>
      <c r="P263" s="704"/>
      <c r="Q263" s="704"/>
      <c r="R263" s="704"/>
      <c r="S263" s="704"/>
      <c r="T263" s="47"/>
      <c r="U263" s="47"/>
      <c r="V263" s="47"/>
      <c r="W263" s="47"/>
      <c r="X263" s="47"/>
      <c r="Y263" s="47"/>
      <c r="Z263" s="47"/>
      <c r="AA263" s="47"/>
      <c r="AB263" s="47"/>
      <c r="AC263" s="47"/>
      <c r="AD263" s="669"/>
    </row>
    <row r="264" spans="1:30" ht="14" thickBot="1">
      <c r="A264" s="844" t="s">
        <v>690</v>
      </c>
      <c r="B264" s="164" t="e">
        <f>IF('STAT 1 CALCS - IGNORE'!E157=0,0,1)</f>
        <v>#DIV/0!</v>
      </c>
      <c r="C264" s="845" t="s">
        <v>422</v>
      </c>
      <c r="D264" s="306" t="e">
        <f>IF('STAT 1 CALCS - IGNORE'!E157=0,1,0)</f>
        <v>#DIV/0!</v>
      </c>
      <c r="E264" s="836" t="s">
        <v>624</v>
      </c>
      <c r="F264" s="114"/>
      <c r="G264" s="693"/>
      <c r="H264" s="693"/>
      <c r="I264" s="693"/>
      <c r="J264" s="693"/>
      <c r="K264" s="693"/>
      <c r="L264" s="693"/>
      <c r="M264" s="693"/>
      <c r="N264" s="693"/>
      <c r="O264" s="693"/>
      <c r="P264" s="693"/>
      <c r="Q264" s="693"/>
      <c r="R264" s="693"/>
      <c r="S264" s="693"/>
      <c r="T264" s="47"/>
      <c r="U264" s="47"/>
      <c r="V264" s="47"/>
      <c r="W264" s="47"/>
      <c r="X264" s="47"/>
      <c r="Y264" s="47"/>
      <c r="Z264" s="47"/>
      <c r="AA264" s="47"/>
      <c r="AB264" s="47"/>
      <c r="AC264" s="47"/>
      <c r="AD264" s="669"/>
    </row>
    <row r="265" spans="1:30" ht="14" thickBot="1">
      <c r="A265" s="844"/>
      <c r="B265" s="148"/>
      <c r="C265" s="845"/>
      <c r="D265" s="389"/>
      <c r="E265" s="836"/>
      <c r="F265" s="114"/>
      <c r="G265" s="693"/>
      <c r="H265" s="693"/>
      <c r="I265" s="693"/>
      <c r="J265" s="693"/>
      <c r="K265" s="693"/>
      <c r="L265" s="693"/>
      <c r="M265" s="693"/>
      <c r="N265" s="693"/>
      <c r="O265" s="693"/>
      <c r="P265" s="693"/>
      <c r="Q265" s="693"/>
      <c r="R265" s="693"/>
      <c r="S265" s="693"/>
      <c r="T265" s="47"/>
      <c r="U265" s="47"/>
      <c r="V265" s="47"/>
      <c r="W265" s="47"/>
      <c r="X265" s="47"/>
      <c r="Y265" s="47"/>
      <c r="Z265" s="47"/>
      <c r="AA265" s="47"/>
      <c r="AB265" s="47"/>
      <c r="AC265" s="47"/>
      <c r="AD265" s="669"/>
    </row>
    <row r="266" spans="1:30" ht="14" thickBot="1">
      <c r="A266" s="846" t="s">
        <v>196</v>
      </c>
      <c r="B266" s="471" t="e">
        <f>IF('STAT 1 CALCS - IGNORE'!E157=2,1,0)</f>
        <v>#DIV/0!</v>
      </c>
      <c r="C266" s="847" t="s">
        <v>197</v>
      </c>
      <c r="D266" s="466" t="e">
        <f>IF(B266=1,0,B268)</f>
        <v>#DIV/0!</v>
      </c>
      <c r="E266" s="847" t="s">
        <v>198</v>
      </c>
      <c r="F266" s="114"/>
      <c r="G266" s="693"/>
      <c r="H266" s="693"/>
      <c r="I266" s="693"/>
      <c r="J266" s="693"/>
      <c r="K266" s="693"/>
      <c r="L266" s="693"/>
      <c r="M266" s="693"/>
      <c r="N266" s="693"/>
      <c r="O266" s="693"/>
      <c r="P266" s="693"/>
      <c r="Q266" s="693"/>
      <c r="R266" s="693"/>
      <c r="S266" s="693"/>
      <c r="T266" s="47"/>
      <c r="U266" s="47"/>
      <c r="V266" s="47"/>
      <c r="W266" s="47"/>
      <c r="X266" s="47"/>
      <c r="Y266" s="47"/>
      <c r="Z266" s="47"/>
      <c r="AA266" s="47"/>
      <c r="AB266" s="47"/>
      <c r="AC266" s="47"/>
      <c r="AD266" s="669"/>
    </row>
    <row r="267" spans="1:30" ht="14" thickBot="1">
      <c r="A267" s="790"/>
      <c r="B267" s="185"/>
      <c r="C267" s="185"/>
      <c r="D267" s="185"/>
      <c r="E267" s="185"/>
      <c r="F267" s="185"/>
      <c r="G267" s="697"/>
      <c r="H267" s="697"/>
      <c r="I267" s="697"/>
      <c r="J267" s="697"/>
      <c r="K267" s="697"/>
      <c r="L267" s="697"/>
      <c r="M267" s="697"/>
      <c r="N267" s="697"/>
      <c r="O267" s="697"/>
      <c r="P267" s="697"/>
      <c r="Q267" s="697"/>
      <c r="R267" s="697"/>
      <c r="S267" s="697"/>
      <c r="T267" s="47"/>
      <c r="U267" s="47"/>
      <c r="V267" s="47"/>
      <c r="W267" s="47"/>
      <c r="X267" s="47"/>
      <c r="Y267" s="47"/>
      <c r="Z267" s="47"/>
      <c r="AA267" s="47"/>
      <c r="AB267" s="47"/>
      <c r="AC267" s="47"/>
      <c r="AD267" s="669"/>
    </row>
    <row r="268" spans="1:30" ht="14" thickBot="1">
      <c r="A268" s="848" t="s">
        <v>775</v>
      </c>
      <c r="B268" s="817" t="e">
        <f>IF('STAT 1 CALCS - IGNORE'!E157=1,1,0)</f>
        <v>#DIV/0!</v>
      </c>
      <c r="C268" s="806" t="s">
        <v>422</v>
      </c>
      <c r="D268" s="307" t="e">
        <f>IF(B268=1,0,1)</f>
        <v>#DIV/0!</v>
      </c>
      <c r="E268" s="806" t="s">
        <v>624</v>
      </c>
      <c r="F268" s="168"/>
      <c r="G268" s="704"/>
      <c r="H268" s="704"/>
      <c r="I268" s="704"/>
      <c r="J268" s="704"/>
      <c r="K268" s="704"/>
      <c r="L268" s="704"/>
      <c r="M268" s="704"/>
      <c r="N268" s="704"/>
      <c r="O268" s="704"/>
      <c r="P268" s="704"/>
      <c r="Q268" s="704"/>
      <c r="R268" s="704"/>
      <c r="S268" s="704"/>
      <c r="T268" s="47"/>
      <c r="U268" s="47"/>
      <c r="V268" s="47"/>
      <c r="W268" s="47"/>
      <c r="X268" s="47"/>
      <c r="Y268" s="47"/>
      <c r="Z268" s="47"/>
      <c r="AA268" s="47"/>
      <c r="AB268" s="47"/>
      <c r="AC268" s="47"/>
      <c r="AD268" s="669"/>
    </row>
    <row r="269" spans="1:30">
      <c r="A269" s="849" t="s">
        <v>645</v>
      </c>
      <c r="B269" s="148"/>
      <c r="C269" s="148"/>
      <c r="D269" s="148"/>
      <c r="E269" s="148"/>
      <c r="F269" s="148"/>
      <c r="G269" s="684"/>
      <c r="H269" s="684"/>
      <c r="I269" s="684"/>
      <c r="J269" s="684"/>
      <c r="K269" s="684"/>
      <c r="L269" s="684"/>
      <c r="M269" s="684"/>
      <c r="N269" s="684"/>
      <c r="O269" s="684"/>
      <c r="P269" s="684"/>
      <c r="Q269" s="684"/>
      <c r="R269" s="684"/>
      <c r="S269" s="684"/>
      <c r="T269" s="47"/>
      <c r="U269" s="47"/>
      <c r="V269" s="47"/>
      <c r="W269" s="47"/>
      <c r="X269" s="47"/>
      <c r="Y269" s="47"/>
      <c r="Z269" s="47"/>
      <c r="AA269" s="47"/>
      <c r="AB269" s="47"/>
      <c r="AC269" s="47"/>
      <c r="AD269" s="669"/>
    </row>
    <row r="270" spans="1:30" s="547" customFormat="1">
      <c r="A270" s="849"/>
      <c r="B270" s="148"/>
      <c r="C270" s="148"/>
      <c r="D270" s="148"/>
      <c r="E270" s="148"/>
      <c r="F270" s="148"/>
      <c r="G270" s="684"/>
      <c r="H270" s="684"/>
      <c r="I270" s="684"/>
      <c r="J270" s="684"/>
      <c r="K270" s="684"/>
      <c r="L270" s="684"/>
      <c r="M270" s="684"/>
      <c r="N270" s="684"/>
      <c r="O270" s="684"/>
      <c r="P270" s="684"/>
      <c r="Q270" s="684"/>
      <c r="R270" s="684"/>
      <c r="S270" s="684"/>
      <c r="T270" s="47"/>
      <c r="U270" s="47"/>
      <c r="V270" s="47"/>
      <c r="W270" s="47"/>
      <c r="X270" s="47"/>
      <c r="Y270" s="47"/>
      <c r="Z270" s="47"/>
      <c r="AA270" s="47"/>
      <c r="AB270" s="47"/>
      <c r="AC270" s="47"/>
      <c r="AD270" s="669"/>
    </row>
    <row r="271" spans="1:30" s="547" customFormat="1" ht="14" thickBot="1">
      <c r="A271" s="850" t="s">
        <v>1001</v>
      </c>
      <c r="B271" s="591"/>
      <c r="C271" s="591"/>
      <c r="D271" s="591"/>
      <c r="E271" s="556"/>
      <c r="F271" s="556"/>
      <c r="G271" s="851"/>
      <c r="H271" s="851"/>
      <c r="I271" s="684"/>
      <c r="J271" s="684"/>
      <c r="K271" s="684"/>
      <c r="L271" s="684"/>
      <c r="M271" s="684"/>
      <c r="N271" s="684"/>
      <c r="O271" s="684"/>
      <c r="P271" s="684"/>
      <c r="Q271" s="684"/>
      <c r="R271" s="684"/>
      <c r="S271" s="684"/>
      <c r="T271" s="47"/>
      <c r="U271" s="47"/>
      <c r="V271" s="47"/>
      <c r="W271" s="47"/>
      <c r="X271" s="47"/>
      <c r="Y271" s="47"/>
      <c r="Z271" s="47"/>
      <c r="AA271" s="47"/>
      <c r="AB271" s="47"/>
      <c r="AC271" s="47"/>
      <c r="AD271" s="669"/>
    </row>
    <row r="272" spans="1:30" s="547" customFormat="1" ht="14" thickBot="1">
      <c r="A272" s="852" t="s">
        <v>1002</v>
      </c>
      <c r="B272" s="555" t="e">
        <f>+B288</f>
        <v>#VALUE!</v>
      </c>
      <c r="C272" s="556"/>
      <c r="D272" s="8"/>
      <c r="E272" s="556"/>
      <c r="F272" s="556"/>
      <c r="G272" s="853" t="s">
        <v>1003</v>
      </c>
      <c r="H272" s="851"/>
      <c r="I272" s="684"/>
      <c r="J272" s="684"/>
      <c r="K272" s="684"/>
      <c r="L272" s="684"/>
      <c r="M272" s="684"/>
      <c r="N272" s="684"/>
      <c r="O272" s="684"/>
      <c r="P272" s="684"/>
      <c r="Q272" s="684"/>
      <c r="R272" s="684"/>
      <c r="S272" s="684"/>
      <c r="T272" s="47"/>
      <c r="U272" s="47"/>
      <c r="V272" s="47"/>
      <c r="W272" s="47"/>
      <c r="X272" s="47"/>
      <c r="Y272" s="47"/>
      <c r="Z272" s="47"/>
      <c r="AA272" s="47"/>
      <c r="AB272" s="47"/>
      <c r="AC272" s="47"/>
      <c r="AD272" s="669"/>
    </row>
    <row r="273" spans="1:30" s="547" customFormat="1" ht="14" thickBot="1">
      <c r="A273" s="854"/>
      <c r="B273" s="604"/>
      <c r="C273" s="604"/>
      <c r="D273" s="604"/>
      <c r="E273" s="556"/>
      <c r="F273" s="556"/>
      <c r="G273" s="851"/>
      <c r="H273" s="851"/>
      <c r="I273" s="684"/>
      <c r="J273" s="684"/>
      <c r="K273" s="684"/>
      <c r="L273" s="684"/>
      <c r="M273" s="684"/>
      <c r="N273" s="684"/>
      <c r="O273" s="684"/>
      <c r="P273" s="684"/>
      <c r="Q273" s="684"/>
      <c r="R273" s="684"/>
      <c r="S273" s="684"/>
      <c r="T273" s="47"/>
      <c r="U273" s="47"/>
      <c r="V273" s="47"/>
      <c r="W273" s="47"/>
      <c r="X273" s="47"/>
      <c r="Y273" s="47"/>
      <c r="Z273" s="47"/>
      <c r="AA273" s="47"/>
      <c r="AB273" s="47"/>
      <c r="AC273" s="47"/>
      <c r="AD273" s="669"/>
    </row>
    <row r="274" spans="1:30" s="547" customFormat="1" ht="14" thickBot="1">
      <c r="A274" s="855" t="s">
        <v>1004</v>
      </c>
      <c r="B274" s="598" t="e">
        <f>IF(B272=5,B24,IF(+B272=4,C24,IF(B272=3,D24,IF(B272=2,E24,B297))))</f>
        <v>#VALUE!</v>
      </c>
      <c r="C274" s="606"/>
      <c r="D274" s="606"/>
      <c r="E274" s="556"/>
      <c r="F274" s="556"/>
      <c r="G274" s="851"/>
      <c r="H274" s="851"/>
      <c r="I274" s="684"/>
      <c r="J274" s="684"/>
      <c r="K274" s="684"/>
      <c r="L274" s="684"/>
      <c r="M274" s="684"/>
      <c r="N274" s="684"/>
      <c r="O274" s="684"/>
      <c r="P274" s="684"/>
      <c r="Q274" s="684"/>
      <c r="R274" s="684"/>
      <c r="S274" s="684"/>
      <c r="T274" s="47"/>
      <c r="U274" s="47"/>
      <c r="V274" s="47"/>
      <c r="W274" s="47"/>
      <c r="X274" s="47"/>
      <c r="Y274" s="47"/>
      <c r="Z274" s="47"/>
      <c r="AA274" s="47"/>
      <c r="AB274" s="47"/>
      <c r="AC274" s="47"/>
      <c r="AD274" s="669"/>
    </row>
    <row r="275" spans="1:30">
      <c r="A275" s="856"/>
      <c r="B275" s="556"/>
      <c r="C275" s="556"/>
      <c r="D275" s="556"/>
      <c r="E275" s="556"/>
      <c r="F275" s="556"/>
      <c r="G275" s="851"/>
      <c r="H275" s="851"/>
      <c r="I275" s="654"/>
      <c r="J275" s="654"/>
      <c r="K275" s="654"/>
      <c r="L275" s="654"/>
      <c r="M275" s="654"/>
      <c r="N275" s="654"/>
      <c r="O275" s="654"/>
      <c r="P275" s="654"/>
      <c r="Q275" s="654"/>
      <c r="R275" s="654"/>
      <c r="S275" s="654"/>
      <c r="T275" s="47"/>
      <c r="U275" s="47"/>
      <c r="V275" s="47"/>
      <c r="W275" s="47"/>
      <c r="X275" s="47"/>
      <c r="Y275" s="47"/>
      <c r="Z275" s="47"/>
      <c r="AA275" s="47"/>
      <c r="AB275" s="47"/>
      <c r="AC275" s="47"/>
      <c r="AD275" s="669"/>
    </row>
    <row r="276" spans="1:30">
      <c r="A276" s="814" t="s">
        <v>101</v>
      </c>
      <c r="B276" s="857"/>
      <c r="C276" s="857"/>
      <c r="D276" s="857"/>
      <c r="E276" s="857"/>
      <c r="F276" s="857"/>
      <c r="G276" s="857"/>
      <c r="H276" s="857"/>
      <c r="I276" s="857"/>
      <c r="J276" s="857"/>
      <c r="K276" s="857"/>
      <c r="L276" s="858"/>
      <c r="M276" s="858"/>
      <c r="N276" s="712"/>
      <c r="O276" s="712"/>
      <c r="P276" s="712"/>
      <c r="Q276" s="712"/>
      <c r="R276" s="712"/>
      <c r="S276" s="712"/>
      <c r="T276" s="36"/>
      <c r="U276" s="36"/>
      <c r="V276" s="36"/>
      <c r="W276" s="36"/>
      <c r="X276" s="36"/>
      <c r="Y276" s="36"/>
      <c r="Z276" s="36"/>
      <c r="AA276" s="36"/>
      <c r="AB276" s="36"/>
      <c r="AC276" s="36"/>
      <c r="AD276" s="713"/>
    </row>
    <row r="277" spans="1:30">
      <c r="A277" s="814" t="s">
        <v>121</v>
      </c>
      <c r="B277" s="815"/>
      <c r="C277" s="815"/>
      <c r="D277" s="815"/>
      <c r="E277" s="815"/>
      <c r="F277" s="815"/>
      <c r="G277" s="815"/>
      <c r="H277" s="815"/>
      <c r="I277" s="815"/>
      <c r="J277" s="815"/>
      <c r="K277" s="815"/>
      <c r="L277" s="632"/>
      <c r="M277" s="632"/>
      <c r="N277" s="632"/>
      <c r="O277" s="632"/>
      <c r="P277" s="632"/>
      <c r="Q277" s="632"/>
      <c r="R277" s="632"/>
      <c r="S277" s="632"/>
      <c r="T277" s="632"/>
      <c r="U277" s="632"/>
      <c r="V277" s="632"/>
      <c r="W277" s="632"/>
      <c r="X277" s="632"/>
      <c r="Y277" s="632"/>
      <c r="Z277" s="632"/>
      <c r="AA277" s="632"/>
      <c r="AB277" s="632"/>
      <c r="AC277" s="632"/>
      <c r="AD277" s="816"/>
    </row>
    <row r="278" spans="1:30">
      <c r="A278" s="859" t="s">
        <v>971</v>
      </c>
      <c r="B278" s="860"/>
      <c r="C278" s="860"/>
      <c r="D278" s="861"/>
      <c r="E278" s="861"/>
      <c r="F278" s="861"/>
      <c r="G278" s="803"/>
      <c r="H278" s="803"/>
      <c r="I278" s="803"/>
      <c r="J278" s="803"/>
      <c r="K278" s="803"/>
      <c r="L278" s="803"/>
      <c r="M278" s="803"/>
      <c r="N278" s="697"/>
      <c r="O278" s="697"/>
      <c r="P278" s="697"/>
      <c r="Q278" s="697"/>
      <c r="R278" s="697"/>
      <c r="S278" s="697"/>
      <c r="T278" s="47"/>
      <c r="U278" s="47"/>
      <c r="V278" s="47"/>
      <c r="W278" s="47"/>
      <c r="X278" s="47"/>
      <c r="Y278" s="47"/>
      <c r="Z278" s="47"/>
      <c r="AA278" s="47"/>
      <c r="AB278" s="47"/>
      <c r="AC278" s="47"/>
      <c r="AD278" s="669"/>
    </row>
    <row r="279" spans="1:30" ht="26">
      <c r="A279" s="862" t="s">
        <v>972</v>
      </c>
      <c r="B279" s="861" t="e">
        <f>IF(B268=1,C258)</f>
        <v>#DIV/0!</v>
      </c>
      <c r="C279" s="861" t="s">
        <v>973</v>
      </c>
      <c r="D279" s="863"/>
      <c r="E279" s="863"/>
      <c r="F279" s="863"/>
      <c r="G279" s="678"/>
      <c r="H279" s="678"/>
      <c r="I279" s="678"/>
      <c r="J279" s="678"/>
      <c r="K279" s="678"/>
      <c r="L279" s="678"/>
      <c r="M279" s="678"/>
      <c r="N279" s="704"/>
      <c r="O279" s="704"/>
      <c r="P279" s="704"/>
      <c r="Q279" s="704"/>
      <c r="R279" s="704"/>
      <c r="S279" s="704"/>
      <c r="T279" s="47"/>
      <c r="U279" s="47"/>
      <c r="V279" s="47"/>
      <c r="W279" s="47"/>
      <c r="X279" s="47"/>
      <c r="Y279" s="47"/>
      <c r="Z279" s="47"/>
      <c r="AA279" s="47"/>
      <c r="AB279" s="47"/>
      <c r="AC279" s="47"/>
      <c r="AD279" s="669"/>
    </row>
    <row r="280" spans="1:30">
      <c r="A280" s="864" t="s">
        <v>974</v>
      </c>
      <c r="B280" s="865" t="e">
        <f>IF(B268=1,D258)</f>
        <v>#DIV/0!</v>
      </c>
      <c r="C280" s="863"/>
      <c r="D280" s="866"/>
      <c r="E280" s="866"/>
      <c r="F280" s="866"/>
      <c r="G280" s="867"/>
      <c r="H280" s="867"/>
      <c r="I280" s="867"/>
      <c r="J280" s="867"/>
      <c r="K280" s="867"/>
      <c r="L280" s="867"/>
      <c r="M280" s="867"/>
      <c r="N280" s="867"/>
      <c r="O280" s="867"/>
      <c r="P280" s="867"/>
      <c r="Q280" s="867"/>
      <c r="R280" s="867"/>
      <c r="S280" s="867"/>
      <c r="T280" s="47"/>
      <c r="U280" s="47"/>
      <c r="V280" s="47"/>
      <c r="W280" s="47"/>
      <c r="X280" s="47"/>
      <c r="Y280" s="47"/>
      <c r="Z280" s="47"/>
      <c r="AA280" s="47"/>
      <c r="AB280" s="47"/>
      <c r="AC280" s="47"/>
      <c r="AD280" s="669"/>
    </row>
    <row r="281" spans="1:30">
      <c r="A281" s="868"/>
      <c r="B281" s="869"/>
      <c r="C281" s="869"/>
      <c r="D281" s="389"/>
      <c r="E281" s="389"/>
      <c r="F281" s="389"/>
      <c r="G281" s="654"/>
      <c r="H281" s="654"/>
      <c r="I281" s="654"/>
      <c r="J281" s="654"/>
      <c r="K281" s="654"/>
      <c r="L281" s="654"/>
      <c r="M281" s="654"/>
      <c r="N281" s="654"/>
      <c r="O281" s="654"/>
      <c r="P281" s="654"/>
      <c r="Q281" s="654"/>
      <c r="R281" s="654"/>
      <c r="S281" s="654"/>
      <c r="T281" s="47"/>
      <c r="U281" s="47"/>
      <c r="V281" s="47"/>
      <c r="W281" s="47"/>
      <c r="X281" s="47"/>
      <c r="Y281" s="47"/>
      <c r="Z281" s="47"/>
      <c r="AA281" s="47"/>
      <c r="AB281" s="47"/>
      <c r="AC281" s="47"/>
      <c r="AD281" s="669"/>
    </row>
    <row r="282" spans="1:30">
      <c r="A282" s="870" t="s">
        <v>1017</v>
      </c>
      <c r="B282" s="745"/>
      <c r="C282" s="745"/>
      <c r="D282" s="185"/>
      <c r="E282" s="185"/>
      <c r="F282" s="185"/>
      <c r="G282" s="697"/>
      <c r="H282" s="697"/>
      <c r="I282" s="697"/>
      <c r="J282" s="697"/>
      <c r="K282" s="697"/>
      <c r="L282" s="697"/>
      <c r="M282" s="697"/>
      <c r="N282" s="697"/>
      <c r="O282" s="697"/>
      <c r="P282" s="697"/>
      <c r="Q282" s="697"/>
      <c r="R282" s="697"/>
      <c r="S282" s="697"/>
      <c r="T282" s="47"/>
      <c r="U282" s="47"/>
      <c r="V282" s="47"/>
      <c r="W282" s="47"/>
      <c r="X282" s="47"/>
      <c r="Y282" s="47"/>
      <c r="Z282" s="47"/>
      <c r="AA282" s="47"/>
      <c r="AB282" s="47"/>
      <c r="AC282" s="47"/>
      <c r="AD282" s="669"/>
    </row>
    <row r="283" spans="1:30">
      <c r="A283" s="871" t="s">
        <v>1018</v>
      </c>
      <c r="B283" s="872"/>
      <c r="C283" s="872"/>
      <c r="D283" s="148"/>
      <c r="E283" s="148"/>
      <c r="F283" s="148"/>
      <c r="G283" s="684"/>
      <c r="H283" s="684"/>
      <c r="I283" s="684"/>
      <c r="J283" s="684"/>
      <c r="K283" s="684"/>
      <c r="L283" s="684"/>
      <c r="M283" s="684"/>
      <c r="N283" s="684"/>
      <c r="O283" s="684"/>
      <c r="P283" s="684"/>
      <c r="Q283" s="684"/>
      <c r="R283" s="684"/>
      <c r="S283" s="684"/>
      <c r="T283" s="47"/>
      <c r="U283" s="47"/>
      <c r="V283" s="47"/>
      <c r="W283" s="47"/>
      <c r="X283" s="47"/>
      <c r="Y283" s="47"/>
      <c r="Z283" s="47"/>
      <c r="AA283" s="47"/>
      <c r="AB283" s="47"/>
      <c r="AC283" s="47"/>
      <c r="AD283" s="669"/>
    </row>
    <row r="284" spans="1:30">
      <c r="A284" s="873" t="s">
        <v>1019</v>
      </c>
      <c r="B284" s="874" t="e">
        <f>+'STAT 1 CALCS - IGNORE'!E164</f>
        <v>#DIV/0!</v>
      </c>
      <c r="C284" s="875" t="s">
        <v>1020</v>
      </c>
      <c r="D284" s="389"/>
      <c r="E284" s="389"/>
      <c r="F284" s="8"/>
      <c r="G284" s="654" t="s">
        <v>12</v>
      </c>
      <c r="H284" s="654"/>
      <c r="I284" s="654"/>
      <c r="J284" s="654"/>
      <c r="K284" s="654"/>
      <c r="L284" s="654"/>
      <c r="M284" s="654"/>
      <c r="N284" s="654"/>
      <c r="O284" s="654"/>
      <c r="P284" s="654"/>
      <c r="Q284" s="654"/>
      <c r="R284" s="654"/>
      <c r="S284" s="654"/>
      <c r="T284" s="47"/>
      <c r="U284" s="47"/>
      <c r="V284" s="47"/>
      <c r="W284" s="47"/>
      <c r="X284" s="47"/>
      <c r="Y284" s="47"/>
      <c r="Z284" s="47"/>
      <c r="AA284" s="47"/>
      <c r="AB284" s="47"/>
      <c r="AC284" s="47"/>
      <c r="AD284" s="669"/>
    </row>
    <row r="285" spans="1:30">
      <c r="A285" s="876"/>
      <c r="B285" s="677"/>
      <c r="C285" s="877" t="s">
        <v>1021</v>
      </c>
      <c r="D285" s="878"/>
      <c r="E285" s="878"/>
      <c r="F285" s="36"/>
      <c r="G285" s="878"/>
      <c r="H285" s="878"/>
      <c r="I285" s="878"/>
      <c r="J285" s="878"/>
      <c r="K285" s="878"/>
      <c r="L285" s="878"/>
      <c r="M285" s="878"/>
      <c r="N285" s="878"/>
      <c r="O285" s="878"/>
      <c r="P285" s="878"/>
      <c r="Q285" s="878"/>
      <c r="R285" s="878"/>
      <c r="S285" s="878"/>
      <c r="T285" s="36"/>
      <c r="U285" s="36"/>
      <c r="V285" s="36"/>
      <c r="W285" s="36"/>
      <c r="X285" s="36"/>
      <c r="Y285" s="36"/>
      <c r="Z285" s="36"/>
      <c r="AA285" s="36"/>
      <c r="AB285" s="36"/>
      <c r="AC285" s="36"/>
      <c r="AD285" s="713"/>
    </row>
    <row r="286" spans="1:30">
      <c r="A286" s="849" t="s">
        <v>1022</v>
      </c>
      <c r="B286" s="599" t="s">
        <v>1023</v>
      </c>
      <c r="C286" s="879"/>
      <c r="D286" s="168"/>
      <c r="E286" s="168"/>
      <c r="F286" s="8"/>
      <c r="G286" s="880" t="s">
        <v>3</v>
      </c>
      <c r="H286" s="881"/>
      <c r="I286" s="838"/>
      <c r="J286" s="838"/>
      <c r="K286" s="838"/>
      <c r="L286" s="838"/>
      <c r="M286" s="838"/>
      <c r="N286" s="838"/>
      <c r="O286" s="838"/>
      <c r="P286" s="838"/>
      <c r="Q286" s="838"/>
      <c r="R286" s="838"/>
      <c r="S286" s="838"/>
      <c r="T286" s="36"/>
      <c r="U286" s="36"/>
      <c r="V286" s="36"/>
      <c r="W286" s="36"/>
      <c r="X286" s="36"/>
      <c r="Y286" s="36"/>
      <c r="Z286" s="36"/>
      <c r="AA286" s="36"/>
      <c r="AB286" s="36"/>
      <c r="AC286" s="36"/>
      <c r="AD286" s="713"/>
    </row>
    <row r="287" spans="1:30">
      <c r="A287" s="729"/>
      <c r="B287" s="148"/>
      <c r="C287" s="148"/>
      <c r="D287" s="148"/>
      <c r="E287" s="148"/>
      <c r="F287" s="8"/>
      <c r="G287" s="882" t="s">
        <v>886</v>
      </c>
      <c r="H287" s="712"/>
      <c r="I287" s="883"/>
      <c r="J287" s="712"/>
      <c r="K287" s="712"/>
      <c r="L287" s="712"/>
      <c r="M287" s="712"/>
      <c r="N287" s="712"/>
      <c r="O287" s="712"/>
      <c r="P287" s="712"/>
      <c r="Q287" s="712"/>
      <c r="R287" s="712"/>
      <c r="S287" s="712"/>
      <c r="T287" s="36"/>
      <c r="U287" s="36"/>
      <c r="V287" s="36"/>
      <c r="W287" s="36"/>
      <c r="X287" s="36"/>
      <c r="Y287" s="36"/>
      <c r="Z287" s="36"/>
      <c r="AA287" s="36"/>
      <c r="AB287" s="36"/>
      <c r="AC287" s="36"/>
      <c r="AD287" s="713"/>
    </row>
    <row r="288" spans="1:30">
      <c r="A288" s="884" t="s">
        <v>982</v>
      </c>
      <c r="B288" s="795" t="e">
        <f>+B206-B286</f>
        <v>#VALUE!</v>
      </c>
      <c r="C288" s="885" t="s">
        <v>442</v>
      </c>
      <c r="D288" s="114"/>
      <c r="E288" s="114"/>
      <c r="F288" s="8"/>
      <c r="G288" s="693"/>
      <c r="H288" s="693"/>
      <c r="I288" s="886"/>
      <c r="J288" s="693"/>
      <c r="K288" s="693"/>
      <c r="L288" s="693"/>
      <c r="M288" s="693"/>
      <c r="N288" s="693"/>
      <c r="O288" s="693"/>
      <c r="P288" s="693"/>
      <c r="Q288" s="693"/>
      <c r="R288" s="693"/>
      <c r="S288" s="693"/>
      <c r="T288" s="47"/>
      <c r="U288" s="47"/>
      <c r="V288" s="47"/>
      <c r="W288" s="47"/>
      <c r="X288" s="47"/>
      <c r="Y288" s="47"/>
      <c r="Z288" s="47"/>
      <c r="AA288" s="47"/>
      <c r="AB288" s="47"/>
      <c r="AC288" s="47"/>
      <c r="AD288" s="669"/>
    </row>
    <row r="289" spans="1:30">
      <c r="A289" s="887"/>
      <c r="B289" s="114"/>
      <c r="C289" s="114"/>
      <c r="D289" s="114"/>
      <c r="E289" s="114"/>
      <c r="F289" s="8"/>
      <c r="G289" s="47"/>
      <c r="H289" s="47"/>
      <c r="I289" s="47"/>
      <c r="J289" s="47"/>
      <c r="K289" s="47"/>
      <c r="L289" s="693"/>
      <c r="M289" s="693"/>
      <c r="N289" s="693"/>
      <c r="O289" s="693"/>
      <c r="P289" s="693"/>
      <c r="Q289" s="693"/>
      <c r="R289" s="693"/>
      <c r="S289" s="693"/>
      <c r="T289" s="47"/>
      <c r="U289" s="47"/>
      <c r="V289" s="47"/>
      <c r="W289" s="47"/>
      <c r="X289" s="47"/>
      <c r="Y289" s="47"/>
      <c r="Z289" s="47"/>
      <c r="AA289" s="47"/>
      <c r="AB289" s="47"/>
      <c r="AC289" s="47"/>
      <c r="AD289" s="669"/>
    </row>
    <row r="290" spans="1:30">
      <c r="A290" s="888" t="s">
        <v>308</v>
      </c>
      <c r="B290" s="444"/>
      <c r="C290" s="444"/>
      <c r="D290" s="444"/>
      <c r="E290" s="444"/>
      <c r="F290" s="444"/>
      <c r="G290" s="659" t="s">
        <v>122</v>
      </c>
      <c r="H290" s="632"/>
      <c r="I290" s="632"/>
      <c r="J290" s="632"/>
      <c r="K290" s="632"/>
      <c r="L290" s="632"/>
      <c r="M290" s="632"/>
      <c r="N290" s="632"/>
      <c r="O290" s="632"/>
      <c r="P290" s="632"/>
      <c r="Q290" s="632"/>
      <c r="R290" s="632"/>
      <c r="S290" s="632"/>
      <c r="T290" s="661"/>
      <c r="U290" s="661"/>
      <c r="V290" s="661"/>
      <c r="W290" s="661"/>
      <c r="X290" s="661"/>
      <c r="Y290" s="661"/>
      <c r="Z290" s="661"/>
      <c r="AA290" s="661"/>
      <c r="AB290" s="661"/>
      <c r="AC290" s="661"/>
      <c r="AD290" s="818"/>
    </row>
    <row r="291" spans="1:30">
      <c r="A291" s="888"/>
      <c r="B291" s="444"/>
      <c r="C291" s="444"/>
      <c r="D291" s="444"/>
      <c r="E291" s="444"/>
      <c r="F291" s="444"/>
      <c r="G291" s="659" t="s">
        <v>97</v>
      </c>
      <c r="H291" s="632"/>
      <c r="I291" s="632"/>
      <c r="J291" s="632"/>
      <c r="K291" s="632"/>
      <c r="L291" s="632"/>
      <c r="M291" s="632"/>
      <c r="N291" s="632"/>
      <c r="O291" s="632"/>
      <c r="P291" s="632"/>
      <c r="Q291" s="632"/>
      <c r="R291" s="632"/>
      <c r="S291" s="632"/>
      <c r="T291" s="661"/>
      <c r="U291" s="661"/>
      <c r="V291" s="661"/>
      <c r="W291" s="661"/>
      <c r="X291" s="661"/>
      <c r="Y291" s="661"/>
      <c r="Z291" s="661"/>
      <c r="AA291" s="661"/>
      <c r="AB291" s="661"/>
      <c r="AC291" s="661"/>
      <c r="AD291" s="818"/>
    </row>
    <row r="292" spans="1:30">
      <c r="A292" s="889" t="s">
        <v>309</v>
      </c>
      <c r="B292" s="444"/>
      <c r="C292" s="444"/>
      <c r="D292" s="444"/>
      <c r="E292" s="444"/>
      <c r="F292" s="444"/>
      <c r="G292" s="659" t="s">
        <v>98</v>
      </c>
      <c r="H292" s="632"/>
      <c r="I292" s="632"/>
      <c r="J292" s="632"/>
      <c r="K292" s="632"/>
      <c r="L292" s="632"/>
      <c r="M292" s="632"/>
      <c r="N292" s="632"/>
      <c r="O292" s="632"/>
      <c r="P292" s="632"/>
      <c r="Q292" s="632"/>
      <c r="R292" s="632"/>
      <c r="S292" s="632"/>
      <c r="T292" s="661"/>
      <c r="U292" s="661"/>
      <c r="V292" s="661"/>
      <c r="W292" s="661"/>
      <c r="X292" s="661"/>
      <c r="Y292" s="661"/>
      <c r="Z292" s="661"/>
      <c r="AA292" s="661"/>
      <c r="AB292" s="661"/>
      <c r="AC292" s="661"/>
      <c r="AD292" s="818"/>
    </row>
    <row r="293" spans="1:30" ht="16">
      <c r="A293" s="890" t="s">
        <v>310</v>
      </c>
      <c r="B293" s="511" t="s">
        <v>507</v>
      </c>
      <c r="C293" s="891" t="s">
        <v>311</v>
      </c>
      <c r="D293" s="511" t="s">
        <v>507</v>
      </c>
      <c r="E293" s="444"/>
      <c r="F293" s="444"/>
      <c r="G293" s="661" t="s">
        <v>99</v>
      </c>
      <c r="H293" s="661"/>
      <c r="I293" s="661"/>
      <c r="J293" s="661"/>
      <c r="K293" s="661"/>
      <c r="L293" s="661"/>
      <c r="M293" s="661"/>
      <c r="N293" s="661"/>
      <c r="O293" s="661"/>
      <c r="P293" s="661"/>
      <c r="Q293" s="661"/>
      <c r="R293" s="661"/>
      <c r="S293" s="661"/>
      <c r="T293" s="661"/>
      <c r="U293" s="661"/>
      <c r="V293" s="661"/>
      <c r="W293" s="661"/>
      <c r="X293" s="661"/>
      <c r="Y293" s="661"/>
      <c r="Z293" s="661"/>
      <c r="AA293" s="661"/>
      <c r="AB293" s="661"/>
      <c r="AC293" s="661"/>
      <c r="AD293" s="818"/>
    </row>
    <row r="294" spans="1:30" ht="16">
      <c r="A294" s="890" t="s">
        <v>312</v>
      </c>
      <c r="B294" s="511" t="s">
        <v>507</v>
      </c>
      <c r="C294" s="891" t="s">
        <v>313</v>
      </c>
      <c r="D294" s="511" t="s">
        <v>507</v>
      </c>
      <c r="E294" s="444"/>
      <c r="F294" s="444"/>
      <c r="G294" s="47"/>
      <c r="H294" s="684"/>
      <c r="I294" s="684"/>
      <c r="J294" s="684"/>
      <c r="K294" s="684"/>
      <c r="L294" s="684"/>
      <c r="M294" s="684"/>
      <c r="N294" s="684"/>
      <c r="O294" s="684"/>
      <c r="P294" s="684"/>
      <c r="Q294" s="684"/>
      <c r="R294" s="684"/>
      <c r="S294" s="684"/>
      <c r="T294" s="47"/>
      <c r="U294" s="47"/>
      <c r="V294" s="47"/>
      <c r="W294" s="47"/>
      <c r="X294" s="47"/>
      <c r="Y294" s="47"/>
      <c r="Z294" s="47"/>
      <c r="AA294" s="47"/>
      <c r="AB294" s="47"/>
      <c r="AC294" s="47"/>
      <c r="AD294" s="669"/>
    </row>
    <row r="295" spans="1:30" ht="14">
      <c r="A295" s="892" t="s">
        <v>983</v>
      </c>
      <c r="B295" s="444"/>
      <c r="C295" s="444"/>
      <c r="D295" s="444"/>
      <c r="E295" s="444"/>
      <c r="F295" s="444"/>
      <c r="G295" s="47"/>
      <c r="H295" s="654"/>
      <c r="I295" s="654"/>
      <c r="J295" s="654"/>
      <c r="K295" s="654"/>
      <c r="L295" s="654"/>
      <c r="M295" s="654"/>
      <c r="N295" s="654"/>
      <c r="O295" s="654"/>
      <c r="P295" s="654"/>
      <c r="Q295" s="654"/>
      <c r="R295" s="654"/>
      <c r="S295" s="654"/>
      <c r="T295" s="47"/>
      <c r="U295" s="47"/>
      <c r="V295" s="47"/>
      <c r="W295" s="47"/>
      <c r="X295" s="47"/>
      <c r="Y295" s="47"/>
      <c r="Z295" s="47"/>
      <c r="AA295" s="47"/>
      <c r="AB295" s="47"/>
      <c r="AC295" s="47"/>
      <c r="AD295" s="669"/>
    </row>
    <row r="296" spans="1:30" ht="16">
      <c r="A296" s="890" t="s">
        <v>314</v>
      </c>
      <c r="B296" s="822">
        <f>+G24</f>
        <v>0</v>
      </c>
      <c r="C296" s="444"/>
      <c r="D296" s="444"/>
      <c r="E296" s="444"/>
      <c r="F296" s="444"/>
      <c r="G296" s="661" t="s">
        <v>100</v>
      </c>
      <c r="H296" s="47"/>
      <c r="I296" s="47"/>
      <c r="J296" s="654"/>
      <c r="K296" s="654"/>
      <c r="L296" s="654"/>
      <c r="M296" s="654"/>
      <c r="N296" s="654"/>
      <c r="O296" s="654"/>
      <c r="P296" s="654"/>
      <c r="Q296" s="654"/>
      <c r="R296" s="654"/>
      <c r="S296" s="654"/>
      <c r="T296" s="47"/>
      <c r="U296" s="47"/>
      <c r="V296" s="47"/>
      <c r="W296" s="47"/>
      <c r="X296" s="47"/>
      <c r="Y296" s="47"/>
      <c r="Z296" s="47"/>
      <c r="AA296" s="47"/>
      <c r="AB296" s="47"/>
      <c r="AC296" s="47"/>
      <c r="AD296" s="669"/>
    </row>
    <row r="297" spans="1:30" ht="16">
      <c r="A297" s="890" t="s">
        <v>315</v>
      </c>
      <c r="B297" s="823" t="e">
        <f>F24*B293/B294</f>
        <v>#DIV/0!</v>
      </c>
      <c r="C297" s="444"/>
      <c r="D297" s="444"/>
      <c r="E297" s="444"/>
      <c r="F297" s="444"/>
      <c r="G297" s="47"/>
      <c r="H297" s="654"/>
      <c r="I297" s="654"/>
      <c r="J297" s="654"/>
      <c r="K297" s="654"/>
      <c r="L297" s="654"/>
      <c r="M297" s="654"/>
      <c r="N297" s="654"/>
      <c r="O297" s="654"/>
      <c r="P297" s="654"/>
      <c r="Q297" s="654"/>
      <c r="R297" s="654"/>
      <c r="S297" s="654"/>
      <c r="T297" s="47"/>
      <c r="U297" s="47"/>
      <c r="V297" s="47"/>
      <c r="W297" s="47"/>
      <c r="X297" s="47"/>
      <c r="Y297" s="47"/>
      <c r="Z297" s="47"/>
      <c r="AA297" s="47"/>
      <c r="AB297" s="47"/>
      <c r="AC297" s="47"/>
      <c r="AD297" s="669"/>
    </row>
    <row r="298" spans="1:30" ht="15">
      <c r="A298" s="893" t="s">
        <v>223</v>
      </c>
      <c r="B298" s="824">
        <f>+G26</f>
        <v>0</v>
      </c>
      <c r="C298" s="444"/>
      <c r="D298" s="444"/>
      <c r="E298" s="444"/>
      <c r="F298" s="444"/>
      <c r="G298" s="47"/>
      <c r="H298" s="654"/>
      <c r="I298" s="654"/>
      <c r="J298" s="654"/>
      <c r="K298" s="654"/>
      <c r="L298" s="654"/>
      <c r="M298" s="654"/>
      <c r="N298" s="654"/>
      <c r="O298" s="654"/>
      <c r="P298" s="654"/>
      <c r="Q298" s="654"/>
      <c r="R298" s="654"/>
      <c r="S298" s="654"/>
      <c r="T298" s="47"/>
      <c r="U298" s="47"/>
      <c r="V298" s="47"/>
      <c r="W298" s="47"/>
      <c r="X298" s="47"/>
      <c r="Y298" s="47"/>
      <c r="Z298" s="47"/>
      <c r="AA298" s="47"/>
      <c r="AB298" s="47"/>
      <c r="AC298" s="47"/>
      <c r="AD298" s="669"/>
    </row>
    <row r="299" spans="1:30" ht="15">
      <c r="A299" s="893" t="s">
        <v>224</v>
      </c>
      <c r="B299" s="825" t="e">
        <f>F26*D293/D294</f>
        <v>#DIV/0!</v>
      </c>
      <c r="C299" s="444"/>
      <c r="D299" s="444"/>
      <c r="E299" s="444"/>
      <c r="F299" s="444"/>
      <c r="G299" s="47"/>
      <c r="H299" s="654"/>
      <c r="I299" s="654"/>
      <c r="J299" s="654"/>
      <c r="K299" s="654"/>
      <c r="L299" s="654"/>
      <c r="M299" s="654"/>
      <c r="N299" s="654"/>
      <c r="O299" s="654"/>
      <c r="P299" s="654"/>
      <c r="Q299" s="654"/>
      <c r="R299" s="654"/>
      <c r="S299" s="654"/>
      <c r="T299" s="47"/>
      <c r="U299" s="47"/>
      <c r="V299" s="47"/>
      <c r="W299" s="47"/>
      <c r="X299" s="47"/>
      <c r="Y299" s="47"/>
      <c r="Z299" s="47"/>
      <c r="AA299" s="47"/>
      <c r="AB299" s="47"/>
      <c r="AC299" s="47"/>
      <c r="AD299" s="669"/>
    </row>
    <row r="300" spans="1:30">
      <c r="A300" s="894"/>
      <c r="B300" s="444"/>
      <c r="C300" s="444"/>
      <c r="D300" s="444"/>
      <c r="E300" s="444"/>
      <c r="F300" s="444"/>
      <c r="G300" s="47"/>
      <c r="H300" s="654"/>
      <c r="I300" s="654"/>
      <c r="J300" s="654"/>
      <c r="K300" s="654"/>
      <c r="L300" s="654"/>
      <c r="M300" s="654"/>
      <c r="N300" s="654"/>
      <c r="O300" s="654"/>
      <c r="P300" s="654"/>
      <c r="Q300" s="654"/>
      <c r="R300" s="654"/>
      <c r="S300" s="654"/>
      <c r="T300" s="47"/>
      <c r="U300" s="47"/>
      <c r="V300" s="47"/>
      <c r="W300" s="47"/>
      <c r="X300" s="47"/>
      <c r="Y300" s="47"/>
      <c r="Z300" s="47"/>
      <c r="AA300" s="47"/>
      <c r="AB300" s="47"/>
      <c r="AC300" s="47"/>
      <c r="AD300" s="669"/>
    </row>
    <row r="301" spans="1:30">
      <c r="A301" s="895"/>
      <c r="B301" s="444"/>
      <c r="C301" s="444"/>
      <c r="D301" s="444"/>
      <c r="E301" s="444"/>
      <c r="F301" s="444"/>
      <c r="G301" s="47"/>
      <c r="H301" s="654"/>
      <c r="I301" s="654"/>
      <c r="J301" s="654"/>
      <c r="K301" s="654"/>
      <c r="L301" s="654"/>
      <c r="M301" s="654"/>
      <c r="N301" s="654"/>
      <c r="O301" s="654"/>
      <c r="P301" s="654"/>
      <c r="Q301" s="654"/>
      <c r="R301" s="654"/>
      <c r="S301" s="654"/>
      <c r="T301" s="47"/>
      <c r="U301" s="47"/>
      <c r="V301" s="47"/>
      <c r="W301" s="47"/>
      <c r="X301" s="47"/>
      <c r="Y301" s="47"/>
      <c r="Z301" s="47"/>
      <c r="AA301" s="47"/>
      <c r="AB301" s="47"/>
      <c r="AC301" s="47"/>
      <c r="AD301" s="669"/>
    </row>
    <row r="302" spans="1:30">
      <c r="A302" s="896" t="s">
        <v>620</v>
      </c>
      <c r="B302" s="444"/>
      <c r="C302" s="444"/>
      <c r="D302" s="444"/>
      <c r="E302" s="444"/>
      <c r="F302" s="444"/>
      <c r="G302" s="47"/>
      <c r="H302" s="654"/>
      <c r="I302" s="654"/>
      <c r="J302" s="654"/>
      <c r="K302" s="654"/>
      <c r="L302" s="654"/>
      <c r="M302" s="654"/>
      <c r="N302" s="654"/>
      <c r="O302" s="654"/>
      <c r="P302" s="654"/>
      <c r="Q302" s="654"/>
      <c r="R302" s="654"/>
      <c r="S302" s="654"/>
      <c r="T302" s="47"/>
      <c r="U302" s="47"/>
      <c r="V302" s="47"/>
      <c r="W302" s="47"/>
      <c r="X302" s="47"/>
      <c r="Y302" s="47"/>
      <c r="Z302" s="47"/>
      <c r="AA302" s="47"/>
      <c r="AB302" s="47"/>
      <c r="AC302" s="47"/>
      <c r="AD302" s="669"/>
    </row>
    <row r="303" spans="1:30">
      <c r="A303" s="897" t="s">
        <v>490</v>
      </c>
      <c r="B303" s="444"/>
      <c r="C303" s="444"/>
      <c r="D303" s="444"/>
      <c r="E303" s="444"/>
      <c r="F303" s="444"/>
      <c r="G303" s="47"/>
      <c r="H303" s="654"/>
      <c r="I303" s="654"/>
      <c r="J303" s="654"/>
      <c r="K303" s="654"/>
      <c r="L303" s="654"/>
      <c r="M303" s="654"/>
      <c r="N303" s="654"/>
      <c r="O303" s="654"/>
      <c r="P303" s="654"/>
      <c r="Q303" s="654"/>
      <c r="R303" s="654"/>
      <c r="S303" s="654"/>
      <c r="T303" s="47"/>
      <c r="U303" s="47"/>
      <c r="V303" s="47"/>
      <c r="W303" s="47"/>
      <c r="X303" s="47"/>
      <c r="Y303" s="47"/>
      <c r="Z303" s="47"/>
      <c r="AA303" s="47"/>
      <c r="AB303" s="47"/>
      <c r="AC303" s="47"/>
      <c r="AD303" s="669"/>
    </row>
    <row r="304" spans="1:30">
      <c r="A304" s="898" t="s">
        <v>250</v>
      </c>
      <c r="B304" s="444"/>
      <c r="C304" s="444"/>
      <c r="D304" s="444"/>
      <c r="E304" s="444"/>
      <c r="F304" s="444"/>
      <c r="G304" s="47"/>
      <c r="H304" s="654"/>
      <c r="I304" s="654"/>
      <c r="J304" s="654"/>
      <c r="K304" s="654"/>
      <c r="L304" s="654"/>
      <c r="M304" s="654"/>
      <c r="N304" s="654"/>
      <c r="O304" s="654"/>
      <c r="P304" s="654"/>
      <c r="Q304" s="654"/>
      <c r="R304" s="654"/>
      <c r="S304" s="654"/>
      <c r="T304" s="47"/>
      <c r="U304" s="47"/>
      <c r="V304" s="47"/>
      <c r="W304" s="47"/>
      <c r="X304" s="47"/>
      <c r="Y304" s="47"/>
      <c r="Z304" s="47"/>
      <c r="AA304" s="47"/>
      <c r="AB304" s="47"/>
      <c r="AC304" s="47"/>
      <c r="AD304" s="669"/>
    </row>
    <row r="305" spans="1:30">
      <c r="A305" s="899" t="s">
        <v>984</v>
      </c>
      <c r="B305" s="900"/>
      <c r="C305" s="900"/>
      <c r="D305" s="444"/>
      <c r="E305" s="444"/>
      <c r="F305" s="444"/>
      <c r="G305" s="47"/>
      <c r="H305" s="654"/>
      <c r="I305" s="654"/>
      <c r="J305" s="654"/>
      <c r="K305" s="654"/>
      <c r="L305" s="654"/>
      <c r="M305" s="654"/>
      <c r="N305" s="654"/>
      <c r="O305" s="654"/>
      <c r="P305" s="654"/>
      <c r="Q305" s="654"/>
      <c r="R305" s="654"/>
      <c r="S305" s="654"/>
      <c r="T305" s="47"/>
      <c r="U305" s="47"/>
      <c r="V305" s="47"/>
      <c r="W305" s="47"/>
      <c r="X305" s="47"/>
      <c r="Y305" s="47"/>
      <c r="Z305" s="47"/>
      <c r="AA305" s="47"/>
      <c r="AB305" s="47"/>
      <c r="AC305" s="47"/>
      <c r="AD305" s="669"/>
    </row>
    <row r="306" spans="1:30">
      <c r="A306" s="901" t="s">
        <v>770</v>
      </c>
      <c r="B306" s="860"/>
      <c r="C306" s="860"/>
      <c r="D306" s="444"/>
      <c r="E306" s="444"/>
      <c r="F306" s="444"/>
      <c r="G306" s="47"/>
      <c r="H306" s="654"/>
      <c r="I306" s="654"/>
      <c r="J306" s="654"/>
      <c r="K306" s="654"/>
      <c r="L306" s="654"/>
      <c r="M306" s="654"/>
      <c r="N306" s="654"/>
      <c r="O306" s="654"/>
      <c r="P306" s="654"/>
      <c r="Q306" s="654"/>
      <c r="R306" s="654"/>
      <c r="S306" s="654"/>
      <c r="T306" s="47"/>
      <c r="U306" s="47"/>
      <c r="V306" s="47"/>
      <c r="W306" s="47"/>
      <c r="X306" s="47"/>
      <c r="Y306" s="47"/>
      <c r="Z306" s="47"/>
      <c r="AA306" s="47"/>
      <c r="AB306" s="47"/>
      <c r="AC306" s="47"/>
      <c r="AD306" s="669"/>
    </row>
    <row r="307" spans="1:30">
      <c r="A307" s="897"/>
      <c r="B307" s="861"/>
      <c r="C307" s="861"/>
      <c r="D307" s="444"/>
      <c r="E307" s="444"/>
      <c r="F307" s="444"/>
      <c r="G307" s="47"/>
      <c r="H307" s="693"/>
      <c r="I307" s="693"/>
      <c r="J307" s="693"/>
      <c r="K307" s="693"/>
      <c r="L307" s="693"/>
      <c r="M307" s="693"/>
      <c r="N307" s="693"/>
      <c r="O307" s="693"/>
      <c r="P307" s="693"/>
      <c r="Q307" s="693"/>
      <c r="R307" s="693"/>
      <c r="S307" s="693"/>
      <c r="T307" s="47"/>
      <c r="U307" s="47"/>
      <c r="V307" s="47"/>
      <c r="W307" s="47"/>
      <c r="X307" s="47"/>
      <c r="Y307" s="47"/>
      <c r="Z307" s="47"/>
      <c r="AA307" s="47"/>
      <c r="AB307" s="47"/>
      <c r="AC307" s="47"/>
      <c r="AD307" s="669"/>
    </row>
    <row r="308" spans="1:30">
      <c r="A308" s="864" t="s">
        <v>225</v>
      </c>
      <c r="B308" s="902" t="e">
        <f>+B268</f>
        <v>#DIV/0!</v>
      </c>
      <c r="C308" s="902" t="s">
        <v>422</v>
      </c>
      <c r="D308" s="903" t="e">
        <f>+D268</f>
        <v>#DIV/0!</v>
      </c>
      <c r="E308" s="903" t="s">
        <v>624</v>
      </c>
      <c r="F308" s="903"/>
      <c r="G308" s="47"/>
      <c r="H308" s="697"/>
      <c r="I308" s="697"/>
      <c r="J308" s="697"/>
      <c r="K308" s="697"/>
      <c r="L308" s="697"/>
      <c r="M308" s="697"/>
      <c r="N308" s="697"/>
      <c r="O308" s="697"/>
      <c r="P308" s="697"/>
      <c r="Q308" s="697"/>
      <c r="R308" s="697"/>
      <c r="S308" s="697"/>
      <c r="T308" s="47"/>
      <c r="U308" s="47"/>
      <c r="V308" s="47"/>
      <c r="W308" s="47"/>
      <c r="X308" s="47"/>
      <c r="Y308" s="47"/>
      <c r="Z308" s="47"/>
      <c r="AA308" s="47"/>
      <c r="AB308" s="47"/>
      <c r="AC308" s="47"/>
      <c r="AD308" s="669"/>
    </row>
    <row r="309" spans="1:30">
      <c r="A309" s="904" t="s">
        <v>985</v>
      </c>
      <c r="B309" s="902" t="e">
        <f>IF((B296-B297+B298-B299)&lt;=0,1,0)</f>
        <v>#DIV/0!</v>
      </c>
      <c r="C309" s="902" t="s">
        <v>422</v>
      </c>
      <c r="D309" s="903" t="e">
        <f>IF((B296-B297+B298-B299)&gt;0,1,0)</f>
        <v>#DIV/0!</v>
      </c>
      <c r="E309" s="903" t="s">
        <v>624</v>
      </c>
      <c r="F309" s="444"/>
      <c r="G309" s="47"/>
      <c r="H309" s="704"/>
      <c r="I309" s="704"/>
      <c r="J309" s="704"/>
      <c r="K309" s="704"/>
      <c r="L309" s="704"/>
      <c r="M309" s="704"/>
      <c r="N309" s="704"/>
      <c r="O309" s="704"/>
      <c r="P309" s="704"/>
      <c r="Q309" s="704"/>
      <c r="R309" s="704"/>
      <c r="S309" s="704"/>
      <c r="T309" s="47"/>
      <c r="U309" s="47"/>
      <c r="V309" s="47"/>
      <c r="W309" s="47"/>
      <c r="X309" s="47"/>
      <c r="Y309" s="47"/>
      <c r="Z309" s="47"/>
      <c r="AA309" s="47"/>
      <c r="AB309" s="47"/>
      <c r="AC309" s="47"/>
      <c r="AD309" s="669"/>
    </row>
    <row r="310" spans="1:30">
      <c r="A310" s="905"/>
      <c r="B310" s="906"/>
      <c r="C310" s="906"/>
      <c r="D310" s="903"/>
      <c r="E310" s="903"/>
      <c r="F310" s="444"/>
      <c r="G310" s="47"/>
      <c r="H310" s="684"/>
      <c r="I310" s="684"/>
      <c r="J310" s="684"/>
      <c r="K310" s="684"/>
      <c r="L310" s="684"/>
      <c r="M310" s="684"/>
      <c r="N310" s="684"/>
      <c r="O310" s="684"/>
      <c r="P310" s="684"/>
      <c r="Q310" s="684"/>
      <c r="R310" s="684"/>
      <c r="S310" s="684"/>
      <c r="T310" s="47"/>
      <c r="U310" s="47"/>
      <c r="V310" s="47"/>
      <c r="W310" s="47"/>
      <c r="X310" s="47"/>
      <c r="Y310" s="47"/>
      <c r="Z310" s="47"/>
      <c r="AA310" s="47"/>
      <c r="AB310" s="47"/>
      <c r="AC310" s="47"/>
      <c r="AD310" s="669"/>
    </row>
    <row r="311" spans="1:30">
      <c r="A311" s="898" t="s">
        <v>986</v>
      </c>
      <c r="B311" s="907"/>
      <c r="C311" s="907"/>
      <c r="D311" s="444"/>
      <c r="E311" s="444"/>
      <c r="F311" s="444"/>
      <c r="G311" s="47"/>
      <c r="H311" s="704"/>
      <c r="I311" s="704"/>
      <c r="J311" s="704"/>
      <c r="K311" s="704"/>
      <c r="L311" s="704"/>
      <c r="M311" s="704"/>
      <c r="N311" s="704"/>
      <c r="O311" s="704"/>
      <c r="P311" s="704"/>
      <c r="Q311" s="704"/>
      <c r="R311" s="704"/>
      <c r="S311" s="704"/>
      <c r="T311" s="47"/>
      <c r="U311" s="47"/>
      <c r="V311" s="47"/>
      <c r="W311" s="47"/>
      <c r="X311" s="47"/>
      <c r="Y311" s="47"/>
      <c r="Z311" s="47"/>
      <c r="AA311" s="47"/>
      <c r="AB311" s="47"/>
      <c r="AC311" s="47"/>
      <c r="AD311" s="669"/>
    </row>
    <row r="312" spans="1:30">
      <c r="A312" s="908" t="s">
        <v>987</v>
      </c>
      <c r="B312" s="900"/>
      <c r="C312" s="900"/>
      <c r="D312" s="444"/>
      <c r="E312" s="444"/>
      <c r="F312" s="444"/>
      <c r="G312" s="47"/>
      <c r="H312" s="684"/>
      <c r="I312" s="684"/>
      <c r="J312" s="684"/>
      <c r="K312" s="684"/>
      <c r="L312" s="684"/>
      <c r="M312" s="684"/>
      <c r="N312" s="684"/>
      <c r="O312" s="684"/>
      <c r="P312" s="684"/>
      <c r="Q312" s="684"/>
      <c r="R312" s="684"/>
      <c r="S312" s="684"/>
      <c r="T312" s="47"/>
      <c r="U312" s="47"/>
      <c r="V312" s="47"/>
      <c r="W312" s="47"/>
      <c r="X312" s="47"/>
      <c r="Y312" s="47"/>
      <c r="Z312" s="47"/>
      <c r="AA312" s="47"/>
      <c r="AB312" s="47"/>
      <c r="AC312" s="47"/>
      <c r="AD312" s="669"/>
    </row>
    <row r="313" spans="1:30">
      <c r="A313" s="901" t="s">
        <v>770</v>
      </c>
      <c r="B313" s="909"/>
      <c r="C313" s="909"/>
      <c r="D313" s="903"/>
      <c r="E313" s="903"/>
      <c r="F313" s="444"/>
      <c r="G313" s="47"/>
      <c r="H313" s="654"/>
      <c r="I313" s="654"/>
      <c r="J313" s="654"/>
      <c r="K313" s="654"/>
      <c r="L313" s="654"/>
      <c r="M313" s="654"/>
      <c r="N313" s="654"/>
      <c r="O313" s="654"/>
      <c r="P313" s="654"/>
      <c r="Q313" s="654"/>
      <c r="R313" s="654"/>
      <c r="S313" s="654"/>
      <c r="T313" s="47"/>
      <c r="U313" s="47"/>
      <c r="V313" s="47"/>
      <c r="W313" s="47"/>
      <c r="X313" s="47"/>
      <c r="Y313" s="47"/>
      <c r="Z313" s="47"/>
      <c r="AA313" s="47"/>
      <c r="AB313" s="47"/>
      <c r="AC313" s="47"/>
      <c r="AD313" s="669"/>
    </row>
    <row r="314" spans="1:30">
      <c r="A314" s="910" t="s">
        <v>988</v>
      </c>
      <c r="B314" s="909"/>
      <c r="C314" s="909"/>
      <c r="D314" s="903"/>
      <c r="E314" s="903"/>
      <c r="F314" s="903"/>
      <c r="G314" s="47"/>
      <c r="H314" s="693"/>
      <c r="I314" s="693"/>
      <c r="J314" s="693"/>
      <c r="K314" s="693"/>
      <c r="L314" s="693"/>
      <c r="M314" s="693"/>
      <c r="N314" s="693"/>
      <c r="O314" s="693"/>
      <c r="P314" s="693"/>
      <c r="Q314" s="693"/>
      <c r="R314" s="693"/>
      <c r="S314" s="693"/>
      <c r="T314" s="47"/>
      <c r="U314" s="47"/>
      <c r="V314" s="47"/>
      <c r="W314" s="47"/>
      <c r="X314" s="47"/>
      <c r="Y314" s="47"/>
      <c r="Z314" s="47"/>
      <c r="AA314" s="47"/>
      <c r="AB314" s="47"/>
      <c r="AC314" s="47"/>
      <c r="AD314" s="669"/>
    </row>
    <row r="315" spans="1:30">
      <c r="A315" s="911" t="s">
        <v>989</v>
      </c>
      <c r="B315" s="909" t="e">
        <f>IF((B297-B296)/(B296*1)&gt;=B63,1,0)</f>
        <v>#DIV/0!</v>
      </c>
      <c r="C315" s="909" t="s">
        <v>422</v>
      </c>
      <c r="D315" s="903" t="e">
        <f>IF((B297-B296)/(B296*1)&lt;B63,1,0)</f>
        <v>#DIV/0!</v>
      </c>
      <c r="E315" s="903" t="s">
        <v>624</v>
      </c>
      <c r="F315" s="444"/>
      <c r="G315" s="47"/>
      <c r="H315" s="697"/>
      <c r="I315" s="697"/>
      <c r="J315" s="697"/>
      <c r="K315" s="697"/>
      <c r="L315" s="697"/>
      <c r="M315" s="697"/>
      <c r="N315" s="697"/>
      <c r="O315" s="697"/>
      <c r="P315" s="697"/>
      <c r="Q315" s="697"/>
      <c r="R315" s="697"/>
      <c r="S315" s="697"/>
      <c r="T315" s="47"/>
      <c r="U315" s="47"/>
      <c r="V315" s="47"/>
      <c r="W315" s="47"/>
      <c r="X315" s="47"/>
      <c r="Y315" s="47"/>
      <c r="Z315" s="47"/>
      <c r="AA315" s="47"/>
      <c r="AB315" s="47"/>
      <c r="AC315" s="47"/>
      <c r="AD315" s="669"/>
    </row>
    <row r="316" spans="1:30">
      <c r="A316" s="912" t="s">
        <v>226</v>
      </c>
      <c r="B316" s="913" t="e">
        <f>+(B297-B296)/(B296*1)</f>
        <v>#DIV/0!</v>
      </c>
      <c r="C316" s="860"/>
      <c r="D316" s="444"/>
      <c r="E316" s="444"/>
      <c r="F316" s="444"/>
      <c r="G316" s="47"/>
      <c r="H316" s="689"/>
      <c r="I316" s="689"/>
      <c r="J316" s="689"/>
      <c r="K316" s="689"/>
      <c r="L316" s="689"/>
      <c r="M316" s="689"/>
      <c r="N316" s="689"/>
      <c r="O316" s="689"/>
      <c r="P316" s="689"/>
      <c r="Q316" s="689"/>
      <c r="R316" s="689"/>
      <c r="S316" s="689"/>
      <c r="T316" s="47"/>
      <c r="U316" s="47"/>
      <c r="V316" s="47"/>
      <c r="W316" s="47"/>
      <c r="X316" s="47"/>
      <c r="Y316" s="47"/>
      <c r="Z316" s="47"/>
      <c r="AA316" s="47"/>
      <c r="AB316" s="47"/>
      <c r="AC316" s="47"/>
      <c r="AD316" s="669"/>
    </row>
    <row r="317" spans="1:30">
      <c r="A317" s="896"/>
      <c r="B317" s="444"/>
      <c r="C317" s="444"/>
      <c r="D317" s="444"/>
      <c r="E317" s="444"/>
      <c r="F317" s="444"/>
      <c r="G317" s="47"/>
      <c r="H317" s="704"/>
      <c r="I317" s="704"/>
      <c r="J317" s="704"/>
      <c r="K317" s="704"/>
      <c r="L317" s="704"/>
      <c r="M317" s="704"/>
      <c r="N317" s="704"/>
      <c r="O317" s="704"/>
      <c r="P317" s="704"/>
      <c r="Q317" s="704"/>
      <c r="R317" s="704"/>
      <c r="S317" s="704"/>
      <c r="T317" s="47"/>
      <c r="U317" s="47"/>
      <c r="V317" s="47"/>
      <c r="W317" s="47"/>
      <c r="X317" s="47"/>
      <c r="Y317" s="47"/>
      <c r="Z317" s="47"/>
      <c r="AA317" s="47"/>
      <c r="AB317" s="47"/>
      <c r="AC317" s="47"/>
      <c r="AD317" s="669"/>
    </row>
    <row r="318" spans="1:30">
      <c r="A318" s="897" t="s">
        <v>227</v>
      </c>
      <c r="B318" s="861" t="e">
        <f>IF((B315+B309)=2,1,0)</f>
        <v>#DIV/0!</v>
      </c>
      <c r="C318" s="444" t="s">
        <v>422</v>
      </c>
      <c r="D318" s="861" t="e">
        <f>IF((B315+B309)&lt;2,1,0)</f>
        <v>#DIV/0!</v>
      </c>
      <c r="E318" s="444" t="s">
        <v>624</v>
      </c>
      <c r="F318" s="444"/>
      <c r="G318" s="47"/>
      <c r="H318" s="684"/>
      <c r="I318" s="684"/>
      <c r="J318" s="684"/>
      <c r="K318" s="684"/>
      <c r="L318" s="684"/>
      <c r="M318" s="684"/>
      <c r="N318" s="684"/>
      <c r="O318" s="684"/>
      <c r="P318" s="684"/>
      <c r="Q318" s="684"/>
      <c r="R318" s="684"/>
      <c r="S318" s="684"/>
      <c r="T318" s="47"/>
      <c r="U318" s="47"/>
      <c r="V318" s="47"/>
      <c r="W318" s="47"/>
      <c r="X318" s="47"/>
      <c r="Y318" s="47"/>
      <c r="Z318" s="47"/>
      <c r="AA318" s="47"/>
      <c r="AB318" s="47"/>
      <c r="AC318" s="47"/>
      <c r="AD318" s="669"/>
    </row>
    <row r="319" spans="1:30">
      <c r="A319" s="914" t="s">
        <v>770</v>
      </c>
      <c r="B319" s="847"/>
      <c r="C319" s="847"/>
      <c r="D319" s="847"/>
      <c r="E319" s="847"/>
      <c r="F319" s="8"/>
      <c r="G319" s="47"/>
      <c r="H319" s="654"/>
      <c r="I319" s="654"/>
      <c r="J319" s="654"/>
      <c r="K319" s="654"/>
      <c r="L319" s="654"/>
      <c r="M319" s="654"/>
      <c r="N319" s="654"/>
      <c r="O319" s="654"/>
      <c r="P319" s="654"/>
      <c r="Q319" s="654"/>
      <c r="R319" s="654"/>
      <c r="S319" s="654"/>
      <c r="T319" s="47"/>
      <c r="U319" s="47"/>
      <c r="V319" s="47"/>
      <c r="W319" s="47"/>
      <c r="X319" s="47"/>
      <c r="Y319" s="47"/>
      <c r="Z319" s="47"/>
      <c r="AA319" s="47"/>
      <c r="AB319" s="47"/>
      <c r="AC319" s="47"/>
      <c r="AD319" s="669"/>
    </row>
    <row r="320" spans="1:30">
      <c r="A320" s="799"/>
      <c r="B320" s="847"/>
      <c r="C320" s="847"/>
      <c r="D320" s="847"/>
      <c r="E320" s="847"/>
      <c r="F320" s="8"/>
      <c r="G320" s="47"/>
      <c r="H320" s="693"/>
      <c r="I320" s="693"/>
      <c r="J320" s="693"/>
      <c r="K320" s="693"/>
      <c r="L320" s="693"/>
      <c r="M320" s="693"/>
      <c r="N320" s="693"/>
      <c r="O320" s="693"/>
      <c r="P320" s="693"/>
      <c r="Q320" s="693"/>
      <c r="R320" s="693"/>
      <c r="S320" s="693"/>
      <c r="T320" s="47"/>
      <c r="U320" s="47"/>
      <c r="V320" s="47"/>
      <c r="W320" s="47"/>
      <c r="X320" s="47"/>
      <c r="Y320" s="47"/>
      <c r="Z320" s="47"/>
      <c r="AA320" s="47"/>
      <c r="AB320" s="47"/>
      <c r="AC320" s="47"/>
      <c r="AD320" s="669"/>
    </row>
    <row r="321" spans="1:30" ht="14" thickBot="1">
      <c r="A321" s="1106" t="s">
        <v>228</v>
      </c>
      <c r="B321" s="1107"/>
      <c r="C321" s="847"/>
      <c r="D321" s="847"/>
      <c r="E321" s="847"/>
      <c r="F321" s="8"/>
      <c r="G321" s="8"/>
      <c r="H321" s="185"/>
      <c r="I321" s="185"/>
      <c r="J321" s="185"/>
      <c r="K321" s="185"/>
      <c r="L321" s="185"/>
      <c r="M321" s="185"/>
      <c r="N321" s="185"/>
      <c r="O321" s="185"/>
      <c r="P321" s="185"/>
      <c r="Q321" s="185"/>
      <c r="R321" s="185"/>
      <c r="S321" s="185"/>
      <c r="T321" s="8"/>
      <c r="U321" s="8"/>
      <c r="V321" s="8"/>
      <c r="W321" s="8"/>
      <c r="X321" s="8"/>
      <c r="Y321" s="8"/>
      <c r="Z321" s="8"/>
      <c r="AA321" s="8"/>
      <c r="AB321" s="8"/>
      <c r="AC321" s="8"/>
      <c r="AD321" s="915"/>
    </row>
    <row r="322" spans="1:30" ht="14" thickBot="1">
      <c r="A322" s="916" t="s">
        <v>229</v>
      </c>
      <c r="B322" s="471" t="e">
        <f>IF(B308=1,B318,B266)</f>
        <v>#DIV/0!</v>
      </c>
      <c r="C322" s="8"/>
      <c r="D322" s="8"/>
      <c r="E322" s="8"/>
      <c r="F322" s="8"/>
      <c r="G322" s="8"/>
      <c r="H322" s="185"/>
      <c r="I322" s="185"/>
      <c r="J322" s="185"/>
      <c r="K322" s="185"/>
      <c r="L322" s="185"/>
      <c r="M322" s="185"/>
      <c r="N322" s="185"/>
      <c r="O322" s="185"/>
      <c r="P322" s="185"/>
      <c r="Q322" s="185"/>
      <c r="R322" s="185"/>
      <c r="S322" s="185"/>
      <c r="T322" s="8"/>
      <c r="U322" s="8"/>
      <c r="V322" s="8"/>
      <c r="W322" s="8"/>
      <c r="X322" s="8"/>
      <c r="Y322" s="8"/>
      <c r="Z322" s="8"/>
      <c r="AA322" s="8"/>
      <c r="AB322" s="8"/>
      <c r="AC322" s="8"/>
      <c r="AD322" s="915"/>
    </row>
    <row r="323" spans="1:30">
      <c r="A323" s="296"/>
      <c r="B323" s="185"/>
      <c r="C323" s="185"/>
      <c r="D323" s="185"/>
      <c r="E323" s="185"/>
      <c r="F323" s="185"/>
      <c r="G323" s="185"/>
      <c r="H323" s="185"/>
      <c r="I323" s="185"/>
      <c r="J323" s="185"/>
      <c r="K323" s="185"/>
      <c r="L323" s="185"/>
      <c r="M323" s="185"/>
      <c r="N323" s="185"/>
      <c r="O323" s="185"/>
      <c r="P323" s="185"/>
      <c r="Q323" s="185"/>
      <c r="R323" s="185"/>
      <c r="S323" s="185"/>
      <c r="T323" s="8"/>
      <c r="U323" s="8"/>
      <c r="V323" s="8"/>
      <c r="W323" s="8"/>
      <c r="X323" s="8"/>
      <c r="Y323" s="8"/>
      <c r="Z323" s="8"/>
      <c r="AA323" s="8"/>
      <c r="AB323" s="8"/>
      <c r="AC323" s="8"/>
      <c r="AD323" s="915"/>
    </row>
    <row r="324" spans="1:30" s="547" customFormat="1">
      <c r="A324" s="917" t="s">
        <v>87</v>
      </c>
      <c r="B324" s="600"/>
      <c r="C324" s="600"/>
      <c r="D324" s="600"/>
      <c r="E324" s="600"/>
      <c r="F324" s="600"/>
      <c r="G324" s="600"/>
      <c r="H324" s="600"/>
      <c r="I324" s="600"/>
      <c r="J324" s="601"/>
      <c r="K324" s="554"/>
      <c r="L324" s="554"/>
      <c r="M324" s="168"/>
      <c r="N324" s="168"/>
      <c r="O324" s="168"/>
      <c r="P324" s="168"/>
      <c r="Q324" s="168"/>
      <c r="R324" s="168"/>
      <c r="S324" s="168"/>
      <c r="T324" s="8"/>
      <c r="U324" s="8"/>
      <c r="V324" s="8"/>
      <c r="W324" s="8"/>
      <c r="X324" s="8"/>
      <c r="Y324" s="8"/>
      <c r="Z324" s="8"/>
      <c r="AA324" s="8"/>
      <c r="AB324" s="8"/>
      <c r="AC324" s="8"/>
      <c r="AD324" s="915"/>
    </row>
    <row r="325" spans="1:30" s="547" customFormat="1">
      <c r="A325" s="918" t="s">
        <v>990</v>
      </c>
      <c r="B325" s="591"/>
      <c r="C325" s="591"/>
      <c r="D325" s="591"/>
      <c r="E325" s="591"/>
      <c r="F325" s="591"/>
      <c r="G325" s="591"/>
      <c r="H325" s="591"/>
      <c r="I325" s="591"/>
      <c r="J325" s="602"/>
      <c r="K325" s="554"/>
      <c r="L325" s="554"/>
      <c r="M325" s="148"/>
      <c r="N325" s="148"/>
      <c r="O325" s="148"/>
      <c r="P325" s="148"/>
      <c r="Q325" s="148"/>
      <c r="R325" s="148"/>
      <c r="S325" s="148"/>
      <c r="T325" s="8"/>
      <c r="U325" s="8"/>
      <c r="V325" s="8"/>
      <c r="W325" s="8"/>
      <c r="X325" s="8"/>
      <c r="Y325" s="8"/>
      <c r="Z325" s="8"/>
      <c r="AA325" s="8"/>
      <c r="AB325" s="8"/>
      <c r="AC325" s="8"/>
      <c r="AD325" s="915"/>
    </row>
    <row r="326" spans="1:30" s="547" customFormat="1">
      <c r="A326" s="919"/>
      <c r="B326" s="556"/>
      <c r="C326" s="556"/>
      <c r="D326" s="556"/>
      <c r="E326" s="556"/>
      <c r="F326" s="556"/>
      <c r="G326" s="556"/>
      <c r="H326" s="556"/>
      <c r="I326" s="556"/>
      <c r="J326" s="603"/>
      <c r="K326" s="554"/>
      <c r="L326" s="554"/>
      <c r="M326" s="168"/>
      <c r="N326" s="168"/>
      <c r="O326" s="168"/>
      <c r="P326" s="168"/>
      <c r="Q326" s="168"/>
      <c r="R326" s="168"/>
      <c r="S326" s="168"/>
      <c r="T326" s="8"/>
      <c r="U326" s="8"/>
      <c r="V326" s="8"/>
      <c r="W326" s="8"/>
      <c r="X326" s="8"/>
      <c r="Y326" s="8"/>
      <c r="Z326" s="8"/>
      <c r="AA326" s="8"/>
      <c r="AB326" s="8"/>
      <c r="AC326" s="8"/>
      <c r="AD326" s="915"/>
    </row>
    <row r="327" spans="1:30" s="547" customFormat="1">
      <c r="A327" s="920" t="s">
        <v>991</v>
      </c>
      <c r="B327" s="604"/>
      <c r="C327" s="604"/>
      <c r="D327" s="604"/>
      <c r="E327" s="604"/>
      <c r="F327" s="604"/>
      <c r="G327" s="604"/>
      <c r="H327" s="604"/>
      <c r="I327" s="604"/>
      <c r="J327" s="605"/>
      <c r="K327" s="554"/>
      <c r="L327" s="554"/>
      <c r="M327" s="148"/>
      <c r="N327" s="148"/>
      <c r="O327" s="148"/>
      <c r="P327" s="148"/>
      <c r="Q327" s="148"/>
      <c r="R327" s="148"/>
      <c r="S327" s="148"/>
      <c r="T327" s="8"/>
      <c r="U327" s="8"/>
      <c r="V327" s="8"/>
      <c r="W327" s="8"/>
      <c r="X327" s="8"/>
      <c r="Y327" s="8"/>
      <c r="Z327" s="8"/>
      <c r="AA327" s="8"/>
      <c r="AB327" s="8"/>
      <c r="AC327" s="8"/>
      <c r="AD327" s="915"/>
    </row>
    <row r="328" spans="1:30" s="547" customFormat="1">
      <c r="A328" s="855" t="s">
        <v>1031</v>
      </c>
      <c r="B328" s="606" t="e">
        <f>+B274/(B63*B272+1)</f>
        <v>#VALUE!</v>
      </c>
      <c r="C328" s="606"/>
      <c r="D328" s="606"/>
      <c r="E328" s="606"/>
      <c r="F328" s="606"/>
      <c r="G328" s="606"/>
      <c r="H328" s="606"/>
      <c r="I328" s="606"/>
      <c r="J328" s="607"/>
      <c r="K328" s="554"/>
      <c r="L328" s="554"/>
      <c r="M328" s="389"/>
      <c r="N328" s="389"/>
      <c r="O328" s="389"/>
      <c r="P328" s="389"/>
      <c r="Q328" s="389"/>
      <c r="R328" s="389"/>
      <c r="S328" s="389"/>
      <c r="T328" s="8"/>
      <c r="U328" s="8"/>
      <c r="V328" s="8"/>
      <c r="W328" s="8"/>
      <c r="X328" s="8"/>
      <c r="Y328" s="8"/>
      <c r="Z328" s="8"/>
      <c r="AA328" s="8"/>
      <c r="AB328" s="8"/>
      <c r="AC328" s="8"/>
      <c r="AD328" s="915"/>
    </row>
    <row r="329" spans="1:30" s="547" customFormat="1">
      <c r="A329" s="921"/>
      <c r="B329" s="442"/>
      <c r="C329" s="442"/>
      <c r="D329" s="442"/>
      <c r="E329" s="442"/>
      <c r="F329" s="442"/>
      <c r="G329" s="442"/>
      <c r="H329" s="442"/>
      <c r="I329" s="442"/>
      <c r="J329" s="608"/>
      <c r="K329" s="554"/>
      <c r="L329" s="554"/>
      <c r="M329" s="114"/>
      <c r="N329" s="114"/>
      <c r="O329" s="114"/>
      <c r="P329" s="114"/>
      <c r="Q329" s="114"/>
      <c r="R329" s="114"/>
      <c r="S329" s="114"/>
      <c r="T329" s="8"/>
      <c r="U329" s="8"/>
      <c r="V329" s="8"/>
      <c r="W329" s="8"/>
      <c r="X329" s="8"/>
      <c r="Y329" s="8"/>
      <c r="Z329" s="8"/>
      <c r="AA329" s="8"/>
      <c r="AB329" s="8"/>
      <c r="AC329" s="8"/>
      <c r="AD329" s="915"/>
    </row>
    <row r="330" spans="1:30" s="547" customFormat="1">
      <c r="A330" s="922"/>
      <c r="B330" s="609" t="s">
        <v>1032</v>
      </c>
      <c r="C330" s="609" t="s">
        <v>1033</v>
      </c>
      <c r="D330" s="609" t="s">
        <v>1034</v>
      </c>
      <c r="E330" s="609" t="s">
        <v>1035</v>
      </c>
      <c r="F330" s="609" t="s">
        <v>1036</v>
      </c>
      <c r="G330" s="609" t="s">
        <v>1037</v>
      </c>
      <c r="H330" s="609" t="s">
        <v>1038</v>
      </c>
      <c r="I330" s="609" t="s">
        <v>1039</v>
      </c>
      <c r="J330" s="610" t="s">
        <v>1040</v>
      </c>
      <c r="K330" s="554"/>
      <c r="L330" s="554"/>
      <c r="M330" s="185"/>
      <c r="N330" s="185"/>
      <c r="O330" s="185"/>
      <c r="P330" s="185"/>
      <c r="Q330" s="185"/>
      <c r="R330" s="185"/>
      <c r="S330" s="185"/>
      <c r="T330" s="8"/>
      <c r="U330" s="8"/>
      <c r="V330" s="8"/>
      <c r="W330" s="8"/>
      <c r="X330" s="8"/>
      <c r="Y330" s="8"/>
      <c r="Z330" s="8"/>
      <c r="AA330" s="8"/>
      <c r="AB330" s="8"/>
      <c r="AC330" s="8"/>
      <c r="AD330" s="915"/>
    </row>
    <row r="331" spans="1:30" s="547" customFormat="1">
      <c r="A331" s="923" t="s">
        <v>1041</v>
      </c>
      <c r="B331" s="611" t="e">
        <f t="shared" ref="B331:J331" si="14">IF(H24*$G22/H22&lt;=$B328,1,0)</f>
        <v>#DIV/0!</v>
      </c>
      <c r="C331" s="611" t="e">
        <f t="shared" si="14"/>
        <v>#DIV/0!</v>
      </c>
      <c r="D331" s="611" t="e">
        <f t="shared" si="14"/>
        <v>#DIV/0!</v>
      </c>
      <c r="E331" s="611" t="e">
        <f t="shared" si="14"/>
        <v>#DIV/0!</v>
      </c>
      <c r="F331" s="611" t="e">
        <f t="shared" si="14"/>
        <v>#DIV/0!</v>
      </c>
      <c r="G331" s="611" t="e">
        <f t="shared" si="14"/>
        <v>#DIV/0!</v>
      </c>
      <c r="H331" s="611" t="e">
        <f t="shared" si="14"/>
        <v>#DIV/0!</v>
      </c>
      <c r="I331" s="611" t="e">
        <f t="shared" si="14"/>
        <v>#DIV/0!</v>
      </c>
      <c r="J331" s="612" t="e">
        <f t="shared" si="14"/>
        <v>#DIV/0!</v>
      </c>
      <c r="K331" s="556"/>
      <c r="L331" s="556"/>
      <c r="M331" s="688"/>
      <c r="N331" s="688"/>
      <c r="O331" s="688"/>
      <c r="P331" s="688"/>
      <c r="Q331" s="688"/>
      <c r="R331" s="688"/>
      <c r="S331" s="688"/>
      <c r="T331" s="8"/>
      <c r="U331" s="8"/>
      <c r="V331" s="8"/>
      <c r="W331" s="8"/>
      <c r="X331" s="8"/>
      <c r="Y331" s="8"/>
      <c r="Z331" s="8"/>
      <c r="AA331" s="8"/>
      <c r="AB331" s="8"/>
      <c r="AC331" s="8"/>
      <c r="AD331" s="915"/>
    </row>
    <row r="332" spans="1:30" s="547" customFormat="1">
      <c r="A332" s="924" t="s">
        <v>1005</v>
      </c>
      <c r="B332" s="611"/>
      <c r="C332" s="611"/>
      <c r="D332" s="611"/>
      <c r="E332" s="611"/>
      <c r="F332" s="611"/>
      <c r="G332" s="611"/>
      <c r="H332" s="611"/>
      <c r="I332" s="611"/>
      <c r="J332" s="612"/>
      <c r="K332" s="554"/>
      <c r="L332" s="554"/>
      <c r="M332" s="168"/>
      <c r="N332" s="168"/>
      <c r="O332" s="168"/>
      <c r="P332" s="168"/>
      <c r="Q332" s="168"/>
      <c r="R332" s="168"/>
      <c r="S332" s="168"/>
      <c r="T332" s="8"/>
      <c r="U332" s="8"/>
      <c r="V332" s="8"/>
      <c r="W332" s="8"/>
      <c r="X332" s="8"/>
      <c r="Y332" s="8"/>
      <c r="Z332" s="8"/>
      <c r="AA332" s="8"/>
      <c r="AB332" s="8"/>
      <c r="AC332" s="8"/>
      <c r="AD332" s="915"/>
    </row>
    <row r="333" spans="1:30" s="547" customFormat="1" ht="26">
      <c r="A333" s="925" t="s">
        <v>88</v>
      </c>
      <c r="B333" s="611"/>
      <c r="C333" s="611"/>
      <c r="D333" s="611"/>
      <c r="E333" s="611"/>
      <c r="F333" s="611"/>
      <c r="G333" s="611"/>
      <c r="H333" s="611"/>
      <c r="I333" s="611"/>
      <c r="J333" s="612"/>
      <c r="K333" s="554"/>
      <c r="L333" s="554"/>
      <c r="M333" s="148"/>
      <c r="N333" s="148"/>
      <c r="O333" s="148"/>
      <c r="P333" s="148"/>
      <c r="Q333" s="148"/>
      <c r="R333" s="148"/>
      <c r="S333" s="148"/>
      <c r="T333" s="8"/>
      <c r="U333" s="8"/>
      <c r="V333" s="8"/>
      <c r="W333" s="8"/>
      <c r="X333" s="8"/>
      <c r="Y333" s="8"/>
      <c r="Z333" s="8"/>
      <c r="AA333" s="8"/>
      <c r="AB333" s="8"/>
      <c r="AC333" s="8"/>
      <c r="AD333" s="915"/>
    </row>
    <row r="334" spans="1:30" s="547" customFormat="1">
      <c r="A334" s="926"/>
      <c r="B334" s="613"/>
      <c r="C334" s="614"/>
      <c r="D334" s="614"/>
      <c r="E334" s="614"/>
      <c r="F334" s="614"/>
      <c r="G334" s="614"/>
      <c r="H334" s="614"/>
      <c r="I334" s="614"/>
      <c r="J334" s="615"/>
      <c r="K334" s="554"/>
      <c r="L334" s="554"/>
      <c r="M334" s="389"/>
      <c r="N334" s="389"/>
      <c r="O334" s="389"/>
      <c r="P334" s="389"/>
      <c r="Q334" s="389"/>
      <c r="R334" s="389"/>
      <c r="S334" s="389"/>
      <c r="T334" s="8"/>
      <c r="U334" s="8"/>
      <c r="V334" s="8"/>
      <c r="W334" s="8"/>
      <c r="X334" s="8"/>
      <c r="Y334" s="8"/>
      <c r="Z334" s="8"/>
      <c r="AA334" s="8"/>
      <c r="AB334" s="8"/>
      <c r="AC334" s="8"/>
      <c r="AD334" s="915"/>
    </row>
    <row r="335" spans="1:30" s="547" customFormat="1" ht="14" thickBot="1">
      <c r="A335" s="303"/>
      <c r="B335" s="927"/>
      <c r="C335" s="927"/>
      <c r="D335" s="927"/>
      <c r="E335" s="927"/>
      <c r="F335" s="927"/>
      <c r="G335" s="927"/>
      <c r="H335" s="927"/>
      <c r="I335" s="927"/>
      <c r="J335" s="927"/>
      <c r="K335" s="927"/>
      <c r="L335" s="927"/>
      <c r="M335" s="928"/>
      <c r="N335" s="928"/>
      <c r="O335" s="928"/>
      <c r="P335" s="928"/>
      <c r="Q335" s="928"/>
      <c r="R335" s="928"/>
      <c r="S335" s="928"/>
      <c r="T335" s="735"/>
      <c r="U335" s="735"/>
      <c r="V335" s="735"/>
      <c r="W335" s="735"/>
      <c r="X335" s="735"/>
      <c r="Y335" s="735"/>
      <c r="Z335" s="735"/>
      <c r="AA335" s="735"/>
      <c r="AB335" s="735"/>
      <c r="AC335" s="735"/>
      <c r="AD335" s="929"/>
    </row>
    <row r="336" spans="1:30">
      <c r="A336" s="931"/>
      <c r="B336" s="932"/>
      <c r="C336" s="932"/>
      <c r="D336" s="932"/>
      <c r="E336" s="932"/>
      <c r="F336" s="932"/>
      <c r="G336" s="932"/>
      <c r="H336" s="932"/>
      <c r="I336" s="932"/>
      <c r="J336" s="932"/>
      <c r="K336" s="932"/>
      <c r="L336" s="932"/>
      <c r="M336" s="932"/>
      <c r="N336" s="932"/>
      <c r="O336" s="932"/>
      <c r="P336" s="932"/>
      <c r="Q336" s="932"/>
      <c r="R336" s="932"/>
      <c r="S336" s="932"/>
      <c r="T336" s="666"/>
      <c r="U336" s="666"/>
      <c r="V336" s="666"/>
      <c r="W336" s="666"/>
      <c r="X336" s="666"/>
      <c r="Y336" s="666"/>
      <c r="Z336" s="666"/>
      <c r="AA336" s="666"/>
      <c r="AB336" s="666"/>
      <c r="AC336" s="666"/>
      <c r="AD336" s="667"/>
    </row>
    <row r="337" spans="1:30" ht="14">
      <c r="A337" s="933" t="s">
        <v>811</v>
      </c>
      <c r="B337" s="623"/>
      <c r="C337" s="623"/>
      <c r="D337" s="623"/>
      <c r="E337" s="623"/>
      <c r="F337" s="623"/>
      <c r="G337" s="623"/>
      <c r="H337" s="623"/>
      <c r="I337" s="623"/>
      <c r="J337" s="623"/>
      <c r="K337" s="623"/>
      <c r="L337" s="623"/>
      <c r="M337" s="623"/>
      <c r="N337" s="623"/>
      <c r="O337" s="623"/>
      <c r="P337" s="623"/>
      <c r="Q337" s="623"/>
      <c r="R337" s="623"/>
      <c r="S337" s="623"/>
      <c r="T337" s="8"/>
      <c r="U337" s="8"/>
      <c r="V337" s="8"/>
      <c r="W337" s="8"/>
      <c r="X337" s="8"/>
      <c r="Y337" s="8"/>
      <c r="Z337" s="8"/>
      <c r="AA337" s="8"/>
      <c r="AB337" s="8"/>
      <c r="AC337" s="8"/>
      <c r="AD337" s="915"/>
    </row>
    <row r="338" spans="1:30">
      <c r="A338" s="934"/>
      <c r="B338" s="623"/>
      <c r="C338" s="623"/>
      <c r="D338" s="623"/>
      <c r="E338" s="623"/>
      <c r="F338" s="623"/>
      <c r="G338" s="623"/>
      <c r="H338" s="623"/>
      <c r="I338" s="623"/>
      <c r="J338" s="623"/>
      <c r="K338" s="623"/>
      <c r="L338" s="623"/>
      <c r="M338" s="623"/>
      <c r="N338" s="623"/>
      <c r="O338" s="623"/>
      <c r="P338" s="623"/>
      <c r="Q338" s="623"/>
      <c r="R338" s="623"/>
      <c r="S338" s="623"/>
      <c r="T338" s="8"/>
      <c r="U338" s="8"/>
      <c r="V338" s="8"/>
      <c r="W338" s="8"/>
      <c r="X338" s="8"/>
      <c r="Y338" s="8"/>
      <c r="Z338" s="8"/>
      <c r="AA338" s="8"/>
      <c r="AB338" s="8"/>
      <c r="AC338" s="8"/>
      <c r="AD338" s="915"/>
    </row>
    <row r="339" spans="1:30" ht="14">
      <c r="A339" s="935" t="s">
        <v>879</v>
      </c>
      <c r="B339" s="623"/>
      <c r="C339" s="623"/>
      <c r="D339" s="623"/>
      <c r="E339" s="623"/>
      <c r="F339" s="623"/>
      <c r="G339" s="623"/>
      <c r="H339" s="623"/>
      <c r="I339" s="623"/>
      <c r="J339" s="623"/>
      <c r="K339" s="623"/>
      <c r="L339" s="623"/>
      <c r="M339" s="623"/>
      <c r="N339" s="623"/>
      <c r="O339" s="623"/>
      <c r="P339" s="623"/>
      <c r="Q339" s="623"/>
      <c r="R339" s="623"/>
      <c r="S339" s="623"/>
      <c r="T339" s="8"/>
      <c r="U339" s="8"/>
      <c r="V339" s="8"/>
      <c r="W339" s="8"/>
      <c r="X339" s="8"/>
      <c r="Y339" s="8"/>
      <c r="Z339" s="8"/>
      <c r="AA339" s="8"/>
      <c r="AB339" s="8"/>
      <c r="AC339" s="8"/>
      <c r="AD339" s="915"/>
    </row>
    <row r="340" spans="1:30">
      <c r="A340" s="934"/>
      <c r="B340" s="623"/>
      <c r="C340" s="623"/>
      <c r="D340" s="623"/>
      <c r="E340" s="623"/>
      <c r="F340" s="623"/>
      <c r="G340" s="623"/>
      <c r="H340" s="623"/>
      <c r="I340" s="623"/>
      <c r="J340" s="623"/>
      <c r="K340" s="623"/>
      <c r="L340" s="623"/>
      <c r="M340" s="623"/>
      <c r="N340" s="623"/>
      <c r="O340" s="623"/>
      <c r="P340" s="623"/>
      <c r="Q340" s="623"/>
      <c r="R340" s="623"/>
      <c r="S340" s="623"/>
      <c r="T340" s="8"/>
      <c r="U340" s="8"/>
      <c r="V340" s="8"/>
      <c r="W340" s="8"/>
      <c r="X340" s="8"/>
      <c r="Y340" s="8"/>
      <c r="Z340" s="8"/>
      <c r="AA340" s="8"/>
      <c r="AB340" s="8"/>
      <c r="AC340" s="8"/>
      <c r="AD340" s="915"/>
    </row>
    <row r="341" spans="1:30">
      <c r="A341" s="757" t="s">
        <v>199</v>
      </c>
      <c r="B341" s="148"/>
      <c r="C341" s="148"/>
      <c r="D341" s="148"/>
      <c r="E341" s="148"/>
      <c r="F341" s="148"/>
      <c r="G341" s="148"/>
      <c r="H341" s="148"/>
      <c r="I341" s="148"/>
      <c r="J341" s="148"/>
      <c r="K341" s="148"/>
      <c r="L341" s="148"/>
      <c r="M341" s="148"/>
      <c r="N341" s="148"/>
      <c r="O341" s="148"/>
      <c r="P341" s="148"/>
      <c r="Q341" s="148"/>
      <c r="R341" s="148"/>
      <c r="S341" s="148"/>
      <c r="T341" s="8"/>
      <c r="U341" s="8"/>
      <c r="V341" s="8"/>
      <c r="W341" s="8"/>
      <c r="X341" s="8"/>
      <c r="Y341" s="8"/>
      <c r="Z341" s="8"/>
      <c r="AA341" s="8"/>
      <c r="AB341" s="8"/>
      <c r="AC341" s="8"/>
      <c r="AD341" s="915"/>
    </row>
    <row r="342" spans="1:30">
      <c r="A342" s="687"/>
      <c r="B342" s="688"/>
      <c r="C342" s="688"/>
      <c r="D342" s="688"/>
      <c r="E342" s="688"/>
      <c r="F342" s="688"/>
      <c r="G342" s="688"/>
      <c r="H342" s="688"/>
      <c r="I342" s="688"/>
      <c r="J342" s="688"/>
      <c r="K342" s="688"/>
      <c r="L342" s="688"/>
      <c r="M342" s="688"/>
      <c r="N342" s="688"/>
      <c r="O342" s="688"/>
      <c r="P342" s="688"/>
      <c r="Q342" s="688"/>
      <c r="R342" s="688"/>
      <c r="S342" s="688"/>
      <c r="T342" s="8"/>
      <c r="U342" s="8"/>
      <c r="V342" s="8"/>
      <c r="W342" s="8"/>
      <c r="X342" s="8"/>
      <c r="Y342" s="8"/>
      <c r="Z342" s="8"/>
      <c r="AA342" s="8"/>
      <c r="AB342" s="8"/>
      <c r="AC342" s="8"/>
      <c r="AD342" s="915"/>
    </row>
    <row r="343" spans="1:30">
      <c r="A343" s="839" t="s">
        <v>272</v>
      </c>
      <c r="B343" s="389"/>
      <c r="C343" s="389"/>
      <c r="D343" s="389"/>
      <c r="E343" s="389"/>
      <c r="F343" s="389"/>
      <c r="G343" s="389"/>
      <c r="H343" s="389"/>
      <c r="I343" s="389"/>
      <c r="J343" s="389"/>
      <c r="K343" s="389"/>
      <c r="L343" s="389"/>
      <c r="M343" s="389"/>
      <c r="N343" s="389"/>
      <c r="O343" s="389"/>
      <c r="P343" s="389"/>
      <c r="Q343" s="389"/>
      <c r="R343" s="389"/>
      <c r="S343" s="389"/>
      <c r="T343" s="8"/>
      <c r="U343" s="8"/>
      <c r="V343" s="8"/>
      <c r="W343" s="8"/>
      <c r="X343" s="8"/>
      <c r="Y343" s="8"/>
      <c r="Z343" s="8"/>
      <c r="AA343" s="8"/>
      <c r="AB343" s="8"/>
      <c r="AC343" s="8"/>
      <c r="AD343" s="915"/>
    </row>
    <row r="344" spans="1:30" ht="16">
      <c r="A344" s="936"/>
      <c r="B344" s="688"/>
      <c r="C344" s="688"/>
      <c r="D344" s="688"/>
      <c r="E344" s="688"/>
      <c r="F344" s="688"/>
      <c r="G344" s="688"/>
      <c r="H344" s="688"/>
      <c r="I344" s="688"/>
      <c r="J344" s="688"/>
      <c r="K344" s="688"/>
      <c r="L344" s="688"/>
      <c r="M344" s="688"/>
      <c r="N344" s="688"/>
      <c r="O344" s="688"/>
      <c r="P344" s="688"/>
      <c r="Q344" s="688"/>
      <c r="R344" s="688"/>
      <c r="S344" s="688"/>
      <c r="T344" s="8"/>
      <c r="U344" s="8"/>
      <c r="V344" s="8"/>
      <c r="W344" s="8"/>
      <c r="X344" s="8"/>
      <c r="Y344" s="8"/>
      <c r="Z344" s="8"/>
      <c r="AA344" s="8"/>
      <c r="AB344" s="8"/>
      <c r="AC344" s="8"/>
      <c r="AD344" s="915"/>
    </row>
    <row r="345" spans="1:30" ht="16">
      <c r="A345" s="936"/>
      <c r="B345" s="688"/>
      <c r="C345" s="688"/>
      <c r="D345" s="688"/>
      <c r="E345" s="688"/>
      <c r="F345" s="688"/>
      <c r="G345" s="688"/>
      <c r="H345" s="688"/>
      <c r="I345" s="688"/>
      <c r="J345" s="688"/>
      <c r="K345" s="688"/>
      <c r="L345" s="688"/>
      <c r="M345" s="688"/>
      <c r="N345" s="688"/>
      <c r="O345" s="688"/>
      <c r="P345" s="688"/>
      <c r="Q345" s="688"/>
      <c r="R345" s="688"/>
      <c r="S345" s="688"/>
      <c r="T345" s="8"/>
      <c r="U345" s="8"/>
      <c r="V345" s="8"/>
      <c r="W345" s="8"/>
      <c r="X345" s="8"/>
      <c r="Y345" s="8"/>
      <c r="Z345" s="8"/>
      <c r="AA345" s="8"/>
      <c r="AB345" s="8"/>
      <c r="AC345" s="8"/>
      <c r="AD345" s="915"/>
    </row>
    <row r="346" spans="1:30">
      <c r="A346" s="687"/>
      <c r="B346" s="688"/>
      <c r="C346" s="688"/>
      <c r="D346" s="688"/>
      <c r="E346" s="688"/>
      <c r="F346" s="688"/>
      <c r="G346" s="688"/>
      <c r="H346" s="688"/>
      <c r="I346" s="688"/>
      <c r="J346" s="688"/>
      <c r="K346" s="688"/>
      <c r="L346" s="688"/>
      <c r="M346" s="688"/>
      <c r="N346" s="688"/>
      <c r="O346" s="688"/>
      <c r="P346" s="688"/>
      <c r="Q346" s="688"/>
      <c r="R346" s="688"/>
      <c r="S346" s="688"/>
      <c r="T346" s="8"/>
      <c r="U346" s="8"/>
      <c r="V346" s="8"/>
      <c r="W346" s="8"/>
      <c r="X346" s="8"/>
      <c r="Y346" s="8"/>
      <c r="Z346" s="8"/>
      <c r="AA346" s="8"/>
      <c r="AB346" s="8"/>
      <c r="AC346" s="8"/>
      <c r="AD346" s="915"/>
    </row>
    <row r="347" spans="1:30">
      <c r="A347" s="937" t="s">
        <v>273</v>
      </c>
      <c r="B347" s="938" t="e">
        <f>+B217</f>
        <v>#DIV/0!</v>
      </c>
      <c r="C347" s="688" t="s">
        <v>806</v>
      </c>
      <c r="D347" s="688"/>
      <c r="E347" s="688"/>
      <c r="F347" s="688"/>
      <c r="G347" s="688"/>
      <c r="H347" s="688"/>
      <c r="I347" s="688"/>
      <c r="J347" s="688"/>
      <c r="K347" s="688"/>
      <c r="L347" s="688"/>
      <c r="M347" s="688"/>
      <c r="N347" s="688"/>
      <c r="O347" s="688"/>
      <c r="P347" s="688"/>
      <c r="Q347" s="688"/>
      <c r="R347" s="688"/>
      <c r="S347" s="688"/>
      <c r="T347" s="8"/>
      <c r="U347" s="8"/>
      <c r="V347" s="8"/>
      <c r="W347" s="8"/>
      <c r="X347" s="8"/>
      <c r="Y347" s="8"/>
      <c r="Z347" s="8"/>
      <c r="AA347" s="8"/>
      <c r="AB347" s="8"/>
      <c r="AC347" s="8"/>
      <c r="AD347" s="915"/>
    </row>
    <row r="348" spans="1:30">
      <c r="A348" s="687"/>
      <c r="B348" s="688"/>
      <c r="C348" s="688"/>
      <c r="D348" s="688"/>
      <c r="E348" s="688"/>
      <c r="F348" s="688"/>
      <c r="G348" s="688"/>
      <c r="H348" s="688"/>
      <c r="I348" s="688"/>
      <c r="J348" s="688"/>
      <c r="K348" s="688"/>
      <c r="L348" s="688"/>
      <c r="M348" s="688"/>
      <c r="N348" s="688"/>
      <c r="O348" s="688"/>
      <c r="P348" s="688"/>
      <c r="Q348" s="688"/>
      <c r="R348" s="688"/>
      <c r="S348" s="688"/>
      <c r="T348" s="8"/>
      <c r="U348" s="8"/>
      <c r="V348" s="8"/>
      <c r="W348" s="8"/>
      <c r="X348" s="8"/>
      <c r="Y348" s="8"/>
      <c r="Z348" s="8"/>
      <c r="AA348" s="8"/>
      <c r="AB348" s="8"/>
      <c r="AC348" s="8"/>
      <c r="AD348" s="915"/>
    </row>
    <row r="349" spans="1:30">
      <c r="A349" s="687"/>
      <c r="B349" s="688"/>
      <c r="C349" s="688"/>
      <c r="D349" s="688"/>
      <c r="E349" s="688"/>
      <c r="F349" s="688"/>
      <c r="G349" s="688"/>
      <c r="H349" s="688"/>
      <c r="I349" s="688"/>
      <c r="J349" s="688"/>
      <c r="K349" s="688"/>
      <c r="L349" s="688"/>
      <c r="M349" s="688"/>
      <c r="N349" s="688"/>
      <c r="O349" s="688"/>
      <c r="P349" s="688"/>
      <c r="Q349" s="688"/>
      <c r="R349" s="688"/>
      <c r="S349" s="688"/>
      <c r="T349" s="8"/>
      <c r="U349" s="8"/>
      <c r="V349" s="8"/>
      <c r="W349" s="8"/>
      <c r="X349" s="8"/>
      <c r="Y349" s="8"/>
      <c r="Z349" s="8"/>
      <c r="AA349" s="8"/>
      <c r="AB349" s="8"/>
      <c r="AC349" s="8"/>
      <c r="AD349" s="915"/>
    </row>
    <row r="350" spans="1:30">
      <c r="A350" s="939" t="s">
        <v>274</v>
      </c>
      <c r="B350" s="688"/>
      <c r="C350" s="688"/>
      <c r="D350" s="688"/>
      <c r="E350" s="688"/>
      <c r="F350" s="940"/>
      <c r="G350" s="688"/>
      <c r="H350" s="688"/>
      <c r="I350" s="688"/>
      <c r="J350" s="688"/>
      <c r="K350" s="688"/>
      <c r="L350" s="688"/>
      <c r="M350" s="688"/>
      <c r="N350" s="688"/>
      <c r="O350" s="688"/>
      <c r="P350" s="688"/>
      <c r="Q350" s="688"/>
      <c r="R350" s="688"/>
      <c r="S350" s="688"/>
      <c r="T350" s="8"/>
      <c r="U350" s="8"/>
      <c r="V350" s="8"/>
      <c r="W350" s="8"/>
      <c r="X350" s="8"/>
      <c r="Y350" s="8"/>
      <c r="Z350" s="8"/>
      <c r="AA350" s="8"/>
      <c r="AB350" s="8"/>
      <c r="AC350" s="8"/>
      <c r="AD350" s="915"/>
    </row>
    <row r="351" spans="1:30">
      <c r="A351" s="939"/>
      <c r="B351" s="688"/>
      <c r="C351" s="688"/>
      <c r="D351" s="688"/>
      <c r="E351" s="688"/>
      <c r="F351" s="940"/>
      <c r="G351" s="688"/>
      <c r="H351" s="688"/>
      <c r="I351" s="688"/>
      <c r="J351" s="688"/>
      <c r="K351" s="688"/>
      <c r="L351" s="688"/>
      <c r="M351" s="688"/>
      <c r="N351" s="688"/>
      <c r="O351" s="688"/>
      <c r="P351" s="688"/>
      <c r="Q351" s="688"/>
      <c r="R351" s="688"/>
      <c r="S351" s="688"/>
      <c r="T351" s="8"/>
      <c r="U351" s="8"/>
      <c r="V351" s="8"/>
      <c r="W351" s="8"/>
      <c r="X351" s="8"/>
      <c r="Y351" s="8"/>
      <c r="Z351" s="8"/>
      <c r="AA351" s="8"/>
      <c r="AB351" s="8"/>
      <c r="AC351" s="8"/>
      <c r="AD351" s="915"/>
    </row>
    <row r="352" spans="1:30">
      <c r="A352" s="687"/>
      <c r="B352" s="941" t="s">
        <v>259</v>
      </c>
      <c r="C352" s="941" t="s">
        <v>260</v>
      </c>
      <c r="D352" s="688"/>
      <c r="E352" s="688"/>
      <c r="F352" s="940"/>
      <c r="G352" s="688"/>
      <c r="H352" s="688"/>
      <c r="I352" s="688"/>
      <c r="J352" s="688"/>
      <c r="K352" s="688"/>
      <c r="L352" s="688"/>
      <c r="M352" s="688"/>
      <c r="N352" s="688"/>
      <c r="O352" s="688"/>
      <c r="P352" s="688"/>
      <c r="Q352" s="688"/>
      <c r="R352" s="688"/>
      <c r="S352" s="688"/>
      <c r="T352" s="8"/>
      <c r="U352" s="8"/>
      <c r="V352" s="8"/>
      <c r="W352" s="8"/>
      <c r="X352" s="8"/>
      <c r="Y352" s="8"/>
      <c r="Z352" s="8"/>
      <c r="AA352" s="8"/>
      <c r="AB352" s="8"/>
      <c r="AC352" s="8"/>
      <c r="AD352" s="915"/>
    </row>
    <row r="353" spans="1:30">
      <c r="A353" s="939" t="s">
        <v>321</v>
      </c>
      <c r="B353" s="688" t="s">
        <v>728</v>
      </c>
      <c r="C353" s="688"/>
      <c r="D353" s="688"/>
      <c r="E353" s="688"/>
      <c r="F353" s="688"/>
      <c r="G353" s="688"/>
      <c r="H353" s="688"/>
      <c r="I353" s="688"/>
      <c r="J353" s="688"/>
      <c r="K353" s="688"/>
      <c r="L353" s="688"/>
      <c r="M353" s="688"/>
      <c r="N353" s="688"/>
      <c r="O353" s="688"/>
      <c r="P353" s="688"/>
      <c r="Q353" s="688"/>
      <c r="R353" s="688"/>
      <c r="S353" s="688"/>
      <c r="T353" s="8"/>
      <c r="U353" s="8"/>
      <c r="V353" s="8"/>
      <c r="W353" s="8"/>
      <c r="X353" s="8"/>
      <c r="Y353" s="8"/>
      <c r="Z353" s="8"/>
      <c r="AA353" s="8"/>
      <c r="AB353" s="8"/>
      <c r="AC353" s="8"/>
      <c r="AD353" s="915"/>
    </row>
    <row r="354" spans="1:30">
      <c r="A354" s="937" t="s">
        <v>805</v>
      </c>
      <c r="B354" s="383" t="e">
        <f>+'STAT 1 CALCS - IGNORE'!E198</f>
        <v>#DIV/0!</v>
      </c>
      <c r="C354" s="942" t="e">
        <f>+C$217*(1-0.013)^0</f>
        <v>#DIV/0!</v>
      </c>
      <c r="D354" s="688"/>
      <c r="E354" s="688"/>
      <c r="F354" s="688"/>
      <c r="G354" s="688"/>
      <c r="H354" s="688"/>
      <c r="I354" s="688"/>
      <c r="J354" s="688"/>
      <c r="K354" s="688"/>
      <c r="L354" s="688"/>
      <c r="M354" s="688"/>
      <c r="N354" s="688"/>
      <c r="O354" s="688"/>
      <c r="P354" s="688"/>
      <c r="Q354" s="688"/>
      <c r="R354" s="688"/>
      <c r="S354" s="688"/>
      <c r="T354" s="8"/>
      <c r="U354" s="8"/>
      <c r="V354" s="8"/>
      <c r="W354" s="8"/>
      <c r="X354" s="8"/>
      <c r="Y354" s="8"/>
      <c r="Z354" s="8"/>
      <c r="AA354" s="8"/>
      <c r="AB354" s="8"/>
      <c r="AC354" s="8"/>
      <c r="AD354" s="915"/>
    </row>
    <row r="355" spans="1:30">
      <c r="A355" s="937" t="s">
        <v>427</v>
      </c>
      <c r="B355" s="383" t="e">
        <f>+'STAT 1 CALCS - IGNORE'!E199</f>
        <v>#DIV/0!</v>
      </c>
      <c r="C355" s="942" t="e">
        <f>+C$217*(1-0.013)^1</f>
        <v>#DIV/0!</v>
      </c>
      <c r="D355" s="688"/>
      <c r="E355" s="688"/>
      <c r="F355" s="688"/>
      <c r="G355" s="688"/>
      <c r="H355" s="688"/>
      <c r="I355" s="688"/>
      <c r="J355" s="688"/>
      <c r="K355" s="688"/>
      <c r="L355" s="688"/>
      <c r="M355" s="688"/>
      <c r="N355" s="688"/>
      <c r="O355" s="688"/>
      <c r="P355" s="688"/>
      <c r="Q355" s="688"/>
      <c r="R355" s="688"/>
      <c r="S355" s="688"/>
      <c r="T355" s="8"/>
      <c r="U355" s="8"/>
      <c r="V355" s="8"/>
      <c r="W355" s="8"/>
      <c r="X355" s="8"/>
      <c r="Y355" s="8"/>
      <c r="Z355" s="8"/>
      <c r="AA355" s="8"/>
      <c r="AB355" s="8"/>
      <c r="AC355" s="8"/>
      <c r="AD355" s="915"/>
    </row>
    <row r="356" spans="1:30">
      <c r="A356" s="937" t="s">
        <v>733</v>
      </c>
      <c r="B356" s="383" t="e">
        <f>+'STAT 1 CALCS - IGNORE'!E200</f>
        <v>#DIV/0!</v>
      </c>
      <c r="C356" s="942" t="e">
        <f>+C$217*(1-0.013)^2</f>
        <v>#DIV/0!</v>
      </c>
      <c r="D356" s="688"/>
      <c r="E356" s="688"/>
      <c r="F356" s="688"/>
      <c r="G356" s="688"/>
      <c r="H356" s="688"/>
      <c r="I356" s="688"/>
      <c r="J356" s="688"/>
      <c r="K356" s="688"/>
      <c r="L356" s="688"/>
      <c r="M356" s="688"/>
      <c r="N356" s="688"/>
      <c r="O356" s="688"/>
      <c r="P356" s="688"/>
      <c r="Q356" s="688"/>
      <c r="R356" s="688"/>
      <c r="S356" s="688"/>
      <c r="T356" s="8"/>
      <c r="U356" s="8"/>
      <c r="V356" s="8"/>
      <c r="W356" s="8"/>
      <c r="X356" s="8"/>
      <c r="Y356" s="8"/>
      <c r="Z356" s="8"/>
      <c r="AA356" s="8"/>
      <c r="AB356" s="8"/>
      <c r="AC356" s="8"/>
      <c r="AD356" s="915"/>
    </row>
    <row r="357" spans="1:30">
      <c r="A357" s="937" t="s">
        <v>418</v>
      </c>
      <c r="B357" s="383" t="e">
        <f>+'STAT 1 CALCS - IGNORE'!E201</f>
        <v>#DIV/0!</v>
      </c>
      <c r="C357" s="942" t="e">
        <f>+C$217*(1-0.013)^3</f>
        <v>#DIV/0!</v>
      </c>
      <c r="D357" s="688"/>
      <c r="E357" s="688"/>
      <c r="F357" s="688"/>
      <c r="G357" s="688"/>
      <c r="H357" s="688"/>
      <c r="I357" s="688"/>
      <c r="J357" s="688"/>
      <c r="K357" s="688"/>
      <c r="L357" s="688"/>
      <c r="M357" s="688"/>
      <c r="N357" s="688"/>
      <c r="O357" s="688"/>
      <c r="P357" s="688"/>
      <c r="Q357" s="688"/>
      <c r="R357" s="688"/>
      <c r="S357" s="688"/>
      <c r="T357" s="8"/>
      <c r="U357" s="8"/>
      <c r="V357" s="8"/>
      <c r="W357" s="8"/>
      <c r="X357" s="8"/>
      <c r="Y357" s="8"/>
      <c r="Z357" s="8"/>
      <c r="AA357" s="8"/>
      <c r="AB357" s="8"/>
      <c r="AC357" s="8"/>
      <c r="AD357" s="915"/>
    </row>
    <row r="358" spans="1:30">
      <c r="A358" s="937" t="s">
        <v>419</v>
      </c>
      <c r="B358" s="383" t="e">
        <f>+'STAT 1 CALCS - IGNORE'!E202</f>
        <v>#DIV/0!</v>
      </c>
      <c r="C358" s="942" t="e">
        <f>+C$217*(1-0.013)^4</f>
        <v>#DIV/0!</v>
      </c>
      <c r="D358" s="688"/>
      <c r="E358" s="688"/>
      <c r="F358" s="688"/>
      <c r="G358" s="688"/>
      <c r="H358" s="688"/>
      <c r="I358" s="688"/>
      <c r="J358" s="688"/>
      <c r="K358" s="688"/>
      <c r="L358" s="688"/>
      <c r="M358" s="688"/>
      <c r="N358" s="688"/>
      <c r="O358" s="688"/>
      <c r="P358" s="688"/>
      <c r="Q358" s="688"/>
      <c r="R358" s="688"/>
      <c r="S358" s="688"/>
      <c r="T358" s="8"/>
      <c r="U358" s="8"/>
      <c r="V358" s="8"/>
      <c r="W358" s="8"/>
      <c r="X358" s="8"/>
      <c r="Y358" s="8"/>
      <c r="Z358" s="8"/>
      <c r="AA358" s="8"/>
      <c r="AB358" s="8"/>
      <c r="AC358" s="8"/>
      <c r="AD358" s="915"/>
    </row>
    <row r="359" spans="1:30">
      <c r="A359" s="937" t="s">
        <v>336</v>
      </c>
      <c r="B359" s="383" t="e">
        <f>+'STAT 1 CALCS - IGNORE'!E203</f>
        <v>#DIV/0!</v>
      </c>
      <c r="C359" s="942" t="e">
        <f>+C$217*(1-0.013)^5</f>
        <v>#DIV/0!</v>
      </c>
      <c r="D359" s="688"/>
      <c r="E359" s="688"/>
      <c r="F359" s="688"/>
      <c r="G359" s="688"/>
      <c r="H359" s="688"/>
      <c r="I359" s="688"/>
      <c r="J359" s="688"/>
      <c r="K359" s="688"/>
      <c r="L359" s="688"/>
      <c r="M359" s="688"/>
      <c r="N359" s="688"/>
      <c r="O359" s="688"/>
      <c r="P359" s="688"/>
      <c r="Q359" s="688"/>
      <c r="R359" s="688"/>
      <c r="S359" s="688"/>
      <c r="T359" s="8"/>
      <c r="U359" s="8"/>
      <c r="V359" s="8"/>
      <c r="W359" s="8"/>
      <c r="X359" s="8"/>
      <c r="Y359" s="8"/>
      <c r="Z359" s="8"/>
      <c r="AA359" s="8"/>
      <c r="AB359" s="8"/>
      <c r="AC359" s="8"/>
      <c r="AD359" s="915"/>
    </row>
    <row r="360" spans="1:30">
      <c r="A360" s="937" t="s">
        <v>339</v>
      </c>
      <c r="B360" s="383" t="e">
        <f>+'STAT 1 CALCS - IGNORE'!E204</f>
        <v>#DIV/0!</v>
      </c>
      <c r="C360" s="942" t="e">
        <f>+C$217*(1-0.013)^6</f>
        <v>#DIV/0!</v>
      </c>
      <c r="D360" s="688"/>
      <c r="E360" s="688"/>
      <c r="F360" s="688"/>
      <c r="G360" s="688"/>
      <c r="H360" s="688"/>
      <c r="I360" s="688"/>
      <c r="J360" s="688"/>
      <c r="K360" s="688"/>
      <c r="L360" s="688"/>
      <c r="M360" s="688"/>
      <c r="N360" s="688"/>
      <c r="O360" s="688"/>
      <c r="P360" s="688"/>
      <c r="Q360" s="688"/>
      <c r="R360" s="688"/>
      <c r="S360" s="688"/>
      <c r="T360" s="8"/>
      <c r="U360" s="8"/>
      <c r="V360" s="8"/>
      <c r="W360" s="8"/>
      <c r="X360" s="8"/>
      <c r="Y360" s="8"/>
      <c r="Z360" s="8"/>
      <c r="AA360" s="8"/>
      <c r="AB360" s="8"/>
      <c r="AC360" s="8"/>
      <c r="AD360" s="915"/>
    </row>
    <row r="361" spans="1:30">
      <c r="A361" s="937" t="s">
        <v>338</v>
      </c>
      <c r="B361" s="383" t="e">
        <f>+'STAT 1 CALCS - IGNORE'!E205</f>
        <v>#DIV/0!</v>
      </c>
      <c r="C361" s="942" t="e">
        <f>+C$217*(1-0.013)^7</f>
        <v>#DIV/0!</v>
      </c>
      <c r="D361" s="688"/>
      <c r="E361" s="688"/>
      <c r="F361" s="688"/>
      <c r="G361" s="688"/>
      <c r="H361" s="688"/>
      <c r="I361" s="688"/>
      <c r="J361" s="688"/>
      <c r="K361" s="688"/>
      <c r="L361" s="688"/>
      <c r="M361" s="688"/>
      <c r="N361" s="688"/>
      <c r="O361" s="688"/>
      <c r="P361" s="688"/>
      <c r="Q361" s="688"/>
      <c r="R361" s="688"/>
      <c r="S361" s="688"/>
      <c r="T361" s="8"/>
      <c r="U361" s="8"/>
      <c r="V361" s="8"/>
      <c r="W361" s="8"/>
      <c r="X361" s="8"/>
      <c r="Y361" s="8"/>
      <c r="Z361" s="8"/>
      <c r="AA361" s="8"/>
      <c r="AB361" s="8"/>
      <c r="AC361" s="8"/>
      <c r="AD361" s="915"/>
    </row>
    <row r="362" spans="1:30">
      <c r="A362" s="937" t="s">
        <v>337</v>
      </c>
      <c r="B362" s="383" t="e">
        <f>+'STAT 1 CALCS - IGNORE'!E206</f>
        <v>#DIV/0!</v>
      </c>
      <c r="C362" s="942" t="e">
        <f>+C$217*(1-0.013)^8</f>
        <v>#DIV/0!</v>
      </c>
      <c r="D362" s="688"/>
      <c r="E362" s="688"/>
      <c r="F362" s="688"/>
      <c r="G362" s="688"/>
      <c r="H362" s="688"/>
      <c r="I362" s="688"/>
      <c r="J362" s="688"/>
      <c r="K362" s="688"/>
      <c r="L362" s="688"/>
      <c r="M362" s="688"/>
      <c r="N362" s="688"/>
      <c r="O362" s="688"/>
      <c r="P362" s="688"/>
      <c r="Q362" s="688"/>
      <c r="R362" s="688"/>
      <c r="S362" s="688"/>
      <c r="T362" s="8"/>
      <c r="U362" s="8"/>
      <c r="V362" s="8"/>
      <c r="W362" s="8"/>
      <c r="X362" s="8"/>
      <c r="Y362" s="8"/>
      <c r="Z362" s="8"/>
      <c r="AA362" s="8"/>
      <c r="AB362" s="8"/>
      <c r="AC362" s="8"/>
      <c r="AD362" s="915"/>
    </row>
    <row r="363" spans="1:30">
      <c r="A363" s="937" t="s">
        <v>417</v>
      </c>
      <c r="B363" s="383" t="e">
        <f>+'STAT 1 CALCS - IGNORE'!E207</f>
        <v>#DIV/0!</v>
      </c>
      <c r="C363" s="942" t="e">
        <f>+C$217*(1-0.013)^9</f>
        <v>#DIV/0!</v>
      </c>
      <c r="D363" s="688"/>
      <c r="E363" s="688"/>
      <c r="F363" s="688"/>
      <c r="G363" s="688"/>
      <c r="H363" s="688"/>
      <c r="I363" s="688"/>
      <c r="J363" s="688"/>
      <c r="K363" s="688"/>
      <c r="L363" s="688"/>
      <c r="M363" s="688"/>
      <c r="N363" s="688"/>
      <c r="O363" s="688"/>
      <c r="P363" s="688"/>
      <c r="Q363" s="688"/>
      <c r="R363" s="688"/>
      <c r="S363" s="688"/>
      <c r="T363" s="8"/>
      <c r="U363" s="8"/>
      <c r="V363" s="8"/>
      <c r="W363" s="8"/>
      <c r="X363" s="8"/>
      <c r="Y363" s="8"/>
      <c r="Z363" s="8"/>
      <c r="AA363" s="8"/>
      <c r="AB363" s="8"/>
      <c r="AC363" s="8"/>
      <c r="AD363" s="915"/>
    </row>
    <row r="364" spans="1:30" ht="14" thickBot="1">
      <c r="A364" s="733"/>
      <c r="B364" s="734"/>
      <c r="C364" s="734"/>
      <c r="D364" s="734"/>
      <c r="E364" s="734"/>
      <c r="F364" s="734"/>
      <c r="G364" s="734"/>
      <c r="H364" s="734"/>
      <c r="I364" s="734"/>
      <c r="J364" s="734"/>
      <c r="K364" s="734"/>
      <c r="L364" s="734"/>
      <c r="M364" s="734"/>
      <c r="N364" s="734"/>
      <c r="O364" s="734"/>
      <c r="P364" s="734"/>
      <c r="Q364" s="734"/>
      <c r="R364" s="734"/>
      <c r="S364" s="734"/>
      <c r="T364" s="735"/>
      <c r="U364" s="735"/>
      <c r="V364" s="735"/>
      <c r="W364" s="735"/>
      <c r="X364" s="735"/>
      <c r="Y364" s="735"/>
      <c r="Z364" s="735"/>
      <c r="AA364" s="735"/>
      <c r="AB364" s="735"/>
      <c r="AC364" s="735"/>
      <c r="AD364" s="929"/>
    </row>
    <row r="365" spans="1:30" ht="14">
      <c r="A365" s="943" t="s">
        <v>882</v>
      </c>
      <c r="B365" s="944"/>
      <c r="C365" s="945"/>
      <c r="D365" s="944"/>
      <c r="E365" s="945"/>
      <c r="F365" s="944"/>
      <c r="G365" s="945"/>
      <c r="H365" s="945"/>
      <c r="I365" s="945"/>
      <c r="J365" s="945"/>
      <c r="K365" s="945"/>
      <c r="L365" s="945"/>
      <c r="M365" s="945"/>
      <c r="N365" s="945"/>
      <c r="O365" s="945"/>
      <c r="P365" s="945"/>
      <c r="Q365" s="945"/>
      <c r="R365" s="945"/>
      <c r="S365" s="945"/>
      <c r="T365" s="666"/>
      <c r="U365" s="666"/>
      <c r="V365" s="666"/>
      <c r="W365" s="666"/>
      <c r="X365" s="666"/>
      <c r="Y365" s="666"/>
      <c r="Z365" s="666"/>
      <c r="AA365" s="666"/>
      <c r="AB365" s="666"/>
      <c r="AC365" s="666"/>
      <c r="AD365" s="667"/>
    </row>
    <row r="366" spans="1:30">
      <c r="A366" s="946"/>
      <c r="B366" s="623"/>
      <c r="C366" s="947"/>
      <c r="D366" s="623"/>
      <c r="E366" s="623"/>
      <c r="F366" s="623"/>
      <c r="G366" s="947"/>
      <c r="H366" s="623"/>
      <c r="I366" s="947"/>
      <c r="J366" s="623"/>
      <c r="K366" s="623"/>
      <c r="L366" s="623"/>
      <c r="M366" s="623"/>
      <c r="N366" s="947"/>
      <c r="O366" s="623"/>
      <c r="P366" s="947"/>
      <c r="Q366" s="623"/>
      <c r="R366" s="623"/>
      <c r="S366" s="623"/>
      <c r="T366" s="8"/>
      <c r="U366" s="8"/>
      <c r="V366" s="8"/>
      <c r="W366" s="8"/>
      <c r="X366" s="8"/>
      <c r="Y366" s="8"/>
      <c r="Z366" s="8"/>
      <c r="AA366" s="8"/>
      <c r="AB366" s="8"/>
      <c r="AC366" s="8"/>
      <c r="AD366" s="915"/>
    </row>
    <row r="367" spans="1:30">
      <c r="A367" s="849" t="s">
        <v>275</v>
      </c>
      <c r="B367" s="148"/>
      <c r="C367" s="148"/>
      <c r="D367" s="148"/>
      <c r="E367" s="148"/>
      <c r="F367" s="148"/>
      <c r="G367" s="148"/>
      <c r="H367" s="148"/>
      <c r="I367" s="148"/>
      <c r="J367" s="148"/>
      <c r="K367" s="148"/>
      <c r="L367" s="148"/>
      <c r="M367" s="148"/>
      <c r="N367" s="148"/>
      <c r="O367" s="148"/>
      <c r="P367" s="148"/>
      <c r="Q367" s="148"/>
      <c r="R367" s="148"/>
      <c r="S367" s="148"/>
      <c r="T367" s="8"/>
      <c r="U367" s="8"/>
      <c r="V367" s="8"/>
      <c r="W367" s="8"/>
      <c r="X367" s="8"/>
      <c r="Y367" s="8"/>
      <c r="Z367" s="8"/>
      <c r="AA367" s="8"/>
      <c r="AB367" s="8"/>
      <c r="AC367" s="8"/>
      <c r="AD367" s="915"/>
    </row>
    <row r="368" spans="1:30" ht="16">
      <c r="A368" s="948"/>
      <c r="B368" s="949"/>
      <c r="C368" s="949"/>
      <c r="D368" s="949"/>
      <c r="E368" s="949"/>
      <c r="F368" s="949"/>
      <c r="G368" s="949"/>
      <c r="H368" s="949"/>
      <c r="I368" s="949"/>
      <c r="J368" s="949"/>
      <c r="K368" s="949"/>
      <c r="L368" s="949"/>
      <c r="M368" s="949"/>
      <c r="N368" s="949"/>
      <c r="O368" s="949"/>
      <c r="P368" s="949"/>
      <c r="Q368" s="949"/>
      <c r="R368" s="949"/>
      <c r="S368" s="949"/>
      <c r="T368" s="8"/>
      <c r="U368" s="8"/>
      <c r="V368" s="8"/>
      <c r="W368" s="8"/>
      <c r="X368" s="8"/>
      <c r="Y368" s="8"/>
      <c r="Z368" s="8"/>
      <c r="AA368" s="8"/>
      <c r="AB368" s="8"/>
      <c r="AC368" s="8"/>
      <c r="AD368" s="915"/>
    </row>
    <row r="369" spans="1:48" ht="16">
      <c r="A369" s="948"/>
      <c r="B369" s="949"/>
      <c r="C369" s="949"/>
      <c r="D369" s="949"/>
      <c r="E369" s="949"/>
      <c r="F369" s="949"/>
      <c r="G369" s="949"/>
      <c r="H369" s="949"/>
      <c r="I369" s="949"/>
      <c r="J369" s="949"/>
      <c r="K369" s="949"/>
      <c r="L369" s="949"/>
      <c r="M369" s="949"/>
      <c r="N369" s="950"/>
      <c r="O369" s="949"/>
      <c r="P369" s="950"/>
      <c r="Q369" s="949"/>
      <c r="R369" s="949"/>
      <c r="S369" s="949"/>
      <c r="T369" s="8"/>
      <c r="U369" s="8"/>
      <c r="V369" s="8"/>
      <c r="W369" s="8"/>
      <c r="X369" s="8"/>
      <c r="Y369" s="8"/>
      <c r="Z369" s="8"/>
      <c r="AA369" s="8"/>
      <c r="AB369" s="8"/>
      <c r="AC369" s="8"/>
      <c r="AD369" s="915"/>
    </row>
    <row r="370" spans="1:48" ht="16">
      <c r="A370" s="948"/>
      <c r="B370" s="941" t="s">
        <v>261</v>
      </c>
      <c r="C370" s="941" t="s">
        <v>262</v>
      </c>
      <c r="D370" s="949"/>
      <c r="E370" s="949"/>
      <c r="F370" s="949"/>
      <c r="G370" s="949"/>
      <c r="H370" s="949"/>
      <c r="I370" s="949"/>
      <c r="J370" s="949"/>
      <c r="K370" s="949"/>
      <c r="L370" s="949"/>
      <c r="M370" s="949"/>
      <c r="N370" s="949"/>
      <c r="O370" s="949"/>
      <c r="P370" s="949"/>
      <c r="Q370" s="949"/>
      <c r="R370" s="949"/>
      <c r="S370" s="949"/>
      <c r="T370" s="8"/>
      <c r="U370" s="8"/>
      <c r="V370" s="8"/>
      <c r="W370" s="8"/>
      <c r="X370" s="8"/>
      <c r="Y370" s="8"/>
      <c r="Z370" s="8"/>
      <c r="AA370" s="8"/>
      <c r="AB370" s="8"/>
      <c r="AC370" s="8"/>
      <c r="AD370" s="915"/>
    </row>
    <row r="371" spans="1:48">
      <c r="A371" s="951" t="s">
        <v>276</v>
      </c>
      <c r="B371" s="949" t="s">
        <v>728</v>
      </c>
      <c r="C371" s="949"/>
      <c r="D371" s="949"/>
      <c r="E371" s="949"/>
      <c r="F371" s="949"/>
      <c r="G371" s="949"/>
      <c r="H371" s="949"/>
      <c r="I371" s="949"/>
      <c r="J371" s="949"/>
      <c r="K371" s="949"/>
      <c r="L371" s="949"/>
      <c r="M371" s="949"/>
      <c r="N371" s="949"/>
      <c r="O371" s="949"/>
      <c r="P371" s="949"/>
      <c r="Q371" s="949"/>
      <c r="R371" s="949"/>
      <c r="S371" s="949"/>
      <c r="T371" s="8"/>
      <c r="U371" s="8"/>
      <c r="V371" s="8"/>
      <c r="W371" s="8"/>
      <c r="X371" s="8"/>
      <c r="Y371" s="8"/>
      <c r="Z371" s="8"/>
      <c r="AA371" s="8"/>
      <c r="AB371" s="8"/>
      <c r="AC371" s="8"/>
      <c r="AD371" s="915"/>
    </row>
    <row r="372" spans="1:48">
      <c r="A372" s="952" t="s">
        <v>805</v>
      </c>
      <c r="B372" s="384">
        <f>+'STAT 1 CALCS - IGNORE'!E180</f>
        <v>0</v>
      </c>
      <c r="C372" s="953">
        <f>+G38</f>
        <v>0</v>
      </c>
      <c r="D372" s="8"/>
      <c r="E372" s="949"/>
      <c r="F372" s="949"/>
      <c r="G372" s="949"/>
      <c r="H372" s="949"/>
      <c r="I372" s="949"/>
      <c r="J372" s="949"/>
      <c r="K372" s="949"/>
      <c r="L372" s="949"/>
      <c r="M372" s="949"/>
      <c r="N372" s="949"/>
      <c r="O372" s="949"/>
      <c r="P372" s="949"/>
      <c r="Q372" s="949"/>
      <c r="R372" s="949"/>
      <c r="S372" s="949"/>
      <c r="T372" s="8"/>
      <c r="U372" s="8"/>
      <c r="V372" s="8"/>
      <c r="W372" s="8"/>
      <c r="X372" s="8"/>
      <c r="Y372" s="8"/>
      <c r="Z372" s="8"/>
      <c r="AA372" s="8"/>
      <c r="AB372" s="8"/>
      <c r="AC372" s="8"/>
      <c r="AD372" s="915"/>
    </row>
    <row r="373" spans="1:48">
      <c r="A373" s="952" t="s">
        <v>427</v>
      </c>
      <c r="B373" s="384">
        <f>+'STAT 1 CALCS - IGNORE'!E181</f>
        <v>0</v>
      </c>
      <c r="C373" s="953">
        <f>+H38</f>
        <v>0</v>
      </c>
      <c r="D373" s="8"/>
      <c r="E373" s="949"/>
      <c r="F373" s="949"/>
      <c r="G373" s="949"/>
      <c r="H373" s="949"/>
      <c r="I373" s="949"/>
      <c r="J373" s="949"/>
      <c r="K373" s="949"/>
      <c r="L373" s="949"/>
      <c r="M373" s="949"/>
      <c r="N373" s="949"/>
      <c r="O373" s="949"/>
      <c r="P373" s="949"/>
      <c r="Q373" s="949"/>
      <c r="R373" s="949"/>
      <c r="S373" s="949"/>
      <c r="T373" s="8"/>
      <c r="U373" s="8"/>
      <c r="V373" s="8"/>
      <c r="W373" s="8"/>
      <c r="X373" s="8"/>
      <c r="Y373" s="8"/>
      <c r="Z373" s="8"/>
      <c r="AA373" s="8"/>
      <c r="AB373" s="8"/>
      <c r="AC373" s="8"/>
      <c r="AD373" s="915"/>
    </row>
    <row r="374" spans="1:48">
      <c r="A374" s="952" t="s">
        <v>733</v>
      </c>
      <c r="B374" s="384">
        <f>+'STAT 1 CALCS - IGNORE'!E182</f>
        <v>0</v>
      </c>
      <c r="C374" s="953">
        <f>+I38</f>
        <v>0</v>
      </c>
      <c r="D374" s="8"/>
      <c r="E374" s="949"/>
      <c r="F374" s="949"/>
      <c r="G374" s="949"/>
      <c r="H374" s="949"/>
      <c r="I374" s="949"/>
      <c r="J374" s="949"/>
      <c r="K374" s="949"/>
      <c r="L374" s="949"/>
      <c r="M374" s="949"/>
      <c r="N374" s="949"/>
      <c r="O374" s="949"/>
      <c r="P374" s="949"/>
      <c r="Q374" s="949"/>
      <c r="R374" s="949"/>
      <c r="S374" s="949"/>
      <c r="T374" s="8"/>
      <c r="U374" s="8"/>
      <c r="V374" s="8"/>
      <c r="W374" s="8"/>
      <c r="X374" s="8"/>
      <c r="Y374" s="8"/>
      <c r="Z374" s="8"/>
      <c r="AA374" s="8"/>
      <c r="AB374" s="8"/>
      <c r="AC374" s="8"/>
      <c r="AD374" s="915"/>
    </row>
    <row r="375" spans="1:48">
      <c r="A375" s="952" t="s">
        <v>418</v>
      </c>
      <c r="B375" s="384">
        <f>+'STAT 1 CALCS - IGNORE'!E183</f>
        <v>0</v>
      </c>
      <c r="C375" s="953">
        <f>+J38</f>
        <v>0</v>
      </c>
      <c r="D375" s="8"/>
      <c r="E375" s="949"/>
      <c r="F375" s="949"/>
      <c r="G375" s="949"/>
      <c r="H375" s="949"/>
      <c r="I375" s="949"/>
      <c r="J375" s="949"/>
      <c r="K375" s="949"/>
      <c r="L375" s="949"/>
      <c r="M375" s="949"/>
      <c r="N375" s="949"/>
      <c r="O375" s="949"/>
      <c r="P375" s="949"/>
      <c r="Q375" s="949"/>
      <c r="R375" s="949"/>
      <c r="S375" s="949"/>
      <c r="T375" s="8"/>
      <c r="U375" s="8"/>
      <c r="V375" s="8"/>
      <c r="W375" s="8"/>
      <c r="X375" s="8"/>
      <c r="Y375" s="8"/>
      <c r="Z375" s="8"/>
      <c r="AA375" s="8"/>
      <c r="AB375" s="8"/>
      <c r="AC375" s="8"/>
      <c r="AD375" s="915"/>
    </row>
    <row r="376" spans="1:48">
      <c r="A376" s="952" t="s">
        <v>419</v>
      </c>
      <c r="B376" s="384">
        <f>+'STAT 1 CALCS - IGNORE'!E184</f>
        <v>0</v>
      </c>
      <c r="C376" s="953">
        <f>+K38</f>
        <v>0</v>
      </c>
      <c r="D376" s="8"/>
      <c r="E376" s="949"/>
      <c r="F376" s="949"/>
      <c r="G376" s="949"/>
      <c r="H376" s="949"/>
      <c r="I376" s="949"/>
      <c r="J376" s="949"/>
      <c r="K376" s="949"/>
      <c r="L376" s="949"/>
      <c r="M376" s="949"/>
      <c r="N376" s="949"/>
      <c r="O376" s="949"/>
      <c r="P376" s="949"/>
      <c r="Q376" s="949"/>
      <c r="R376" s="949"/>
      <c r="S376" s="949"/>
      <c r="T376" s="8"/>
      <c r="U376" s="8"/>
      <c r="V376" s="8"/>
      <c r="W376" s="8"/>
      <c r="X376" s="8"/>
      <c r="Y376" s="8"/>
      <c r="Z376" s="8"/>
      <c r="AA376" s="8"/>
      <c r="AB376" s="8"/>
      <c r="AC376" s="8"/>
      <c r="AD376" s="915"/>
    </row>
    <row r="377" spans="1:48">
      <c r="A377" s="952" t="s">
        <v>336</v>
      </c>
      <c r="B377" s="384">
        <f>+'STAT 1 CALCS - IGNORE'!E185</f>
        <v>0</v>
      </c>
      <c r="C377" s="953">
        <f>+L38</f>
        <v>0</v>
      </c>
      <c r="D377" s="8"/>
      <c r="E377" s="949"/>
      <c r="F377" s="949"/>
      <c r="G377" s="949"/>
      <c r="H377" s="949"/>
      <c r="I377" s="949"/>
      <c r="J377" s="949"/>
      <c r="K377" s="949"/>
      <c r="L377" s="949"/>
      <c r="M377" s="949"/>
      <c r="N377" s="949"/>
      <c r="O377" s="949"/>
      <c r="P377" s="949"/>
      <c r="Q377" s="949"/>
      <c r="R377" s="949"/>
      <c r="S377" s="949"/>
      <c r="T377" s="8"/>
      <c r="U377" s="8"/>
      <c r="V377" s="8"/>
      <c r="W377" s="8"/>
      <c r="X377" s="8"/>
      <c r="Y377" s="8"/>
      <c r="Z377" s="8"/>
      <c r="AA377" s="8"/>
      <c r="AB377" s="8"/>
      <c r="AC377" s="8"/>
      <c r="AD377" s="915"/>
    </row>
    <row r="378" spans="1:48">
      <c r="A378" s="952" t="s">
        <v>339</v>
      </c>
      <c r="B378" s="384">
        <f>+'STAT 1 CALCS - IGNORE'!E186</f>
        <v>0</v>
      </c>
      <c r="C378" s="953">
        <f>+M38</f>
        <v>0</v>
      </c>
      <c r="D378" s="8"/>
      <c r="E378" s="949"/>
      <c r="F378" s="949"/>
      <c r="G378" s="949"/>
      <c r="H378" s="949"/>
      <c r="I378" s="949"/>
      <c r="J378" s="949"/>
      <c r="K378" s="949"/>
      <c r="L378" s="949"/>
      <c r="M378" s="949"/>
      <c r="N378" s="949"/>
      <c r="O378" s="949"/>
      <c r="P378" s="949"/>
      <c r="Q378" s="949"/>
      <c r="R378" s="949"/>
      <c r="S378" s="949"/>
      <c r="T378" s="8"/>
      <c r="U378" s="8"/>
      <c r="V378" s="8"/>
      <c r="W378" s="8"/>
      <c r="X378" s="8"/>
      <c r="Y378" s="8"/>
      <c r="Z378" s="8"/>
      <c r="AA378" s="8"/>
      <c r="AB378" s="8"/>
      <c r="AC378" s="8"/>
      <c r="AD378" s="915"/>
    </row>
    <row r="379" spans="1:48">
      <c r="A379" s="952" t="s">
        <v>338</v>
      </c>
      <c r="B379" s="384">
        <f>+'STAT 1 CALCS - IGNORE'!E187</f>
        <v>0</v>
      </c>
      <c r="C379" s="953">
        <f>+N38</f>
        <v>0</v>
      </c>
      <c r="D379" s="8"/>
      <c r="E379" s="949"/>
      <c r="F379" s="949"/>
      <c r="G379" s="949"/>
      <c r="H379" s="949"/>
      <c r="I379" s="949"/>
      <c r="J379" s="949"/>
      <c r="K379" s="949"/>
      <c r="L379" s="949"/>
      <c r="M379" s="949"/>
      <c r="N379" s="949"/>
      <c r="O379" s="949"/>
      <c r="P379" s="949"/>
      <c r="Q379" s="949"/>
      <c r="R379" s="949"/>
      <c r="S379" s="949"/>
      <c r="T379" s="8"/>
      <c r="U379" s="8"/>
      <c r="V379" s="8"/>
      <c r="W379" s="8"/>
      <c r="X379" s="8"/>
      <c r="Y379" s="8"/>
      <c r="Z379" s="8"/>
      <c r="AA379" s="8"/>
      <c r="AB379" s="8"/>
      <c r="AC379" s="8"/>
      <c r="AD379" s="915"/>
    </row>
    <row r="380" spans="1:48">
      <c r="A380" s="952" t="s">
        <v>337</v>
      </c>
      <c r="B380" s="384">
        <f>+'STAT 1 CALCS - IGNORE'!E188</f>
        <v>0</v>
      </c>
      <c r="C380" s="953">
        <f>+O38</f>
        <v>0</v>
      </c>
      <c r="D380" s="8"/>
      <c r="E380" s="949"/>
      <c r="F380" s="949"/>
      <c r="G380" s="949"/>
      <c r="H380" s="949"/>
      <c r="I380" s="949"/>
      <c r="J380" s="949"/>
      <c r="K380" s="949"/>
      <c r="L380" s="949"/>
      <c r="M380" s="949"/>
      <c r="N380" s="949"/>
      <c r="O380" s="949"/>
      <c r="P380" s="949"/>
      <c r="Q380" s="949"/>
      <c r="R380" s="949"/>
      <c r="S380" s="949"/>
      <c r="T380" s="8"/>
      <c r="U380" s="8"/>
      <c r="V380" s="8"/>
      <c r="W380" s="8"/>
      <c r="X380" s="8"/>
      <c r="Y380" s="8"/>
      <c r="Z380" s="8"/>
      <c r="AA380" s="8"/>
      <c r="AB380" s="8"/>
      <c r="AC380" s="8"/>
      <c r="AD380" s="915"/>
    </row>
    <row r="381" spans="1:48">
      <c r="A381" s="952" t="s">
        <v>417</v>
      </c>
      <c r="B381" s="384">
        <f>+'STAT 1 CALCS - IGNORE'!E189</f>
        <v>0</v>
      </c>
      <c r="C381" s="953">
        <f>+P38</f>
        <v>0</v>
      </c>
      <c r="D381" s="949"/>
      <c r="E381" s="949"/>
      <c r="F381" s="949"/>
      <c r="G381" s="949"/>
      <c r="H381" s="949"/>
      <c r="I381" s="949"/>
      <c r="J381" s="949"/>
      <c r="K381" s="949"/>
      <c r="L381" s="949"/>
      <c r="M381" s="949"/>
      <c r="N381" s="949"/>
      <c r="O381" s="949"/>
      <c r="P381" s="949"/>
      <c r="Q381" s="949"/>
      <c r="R381" s="949"/>
      <c r="S381" s="949"/>
      <c r="T381" s="8"/>
      <c r="U381" s="8"/>
      <c r="V381" s="8"/>
      <c r="W381" s="8"/>
      <c r="X381" s="8"/>
      <c r="Y381" s="8"/>
      <c r="Z381" s="8"/>
      <c r="AA381" s="8"/>
      <c r="AB381" s="8"/>
      <c r="AC381" s="8"/>
      <c r="AD381" s="915"/>
    </row>
    <row r="382" spans="1:48" ht="14" thickBot="1">
      <c r="A382" s="687"/>
      <c r="B382" s="688"/>
      <c r="C382" s="688"/>
      <c r="D382" s="688"/>
      <c r="E382" s="688"/>
      <c r="F382" s="688"/>
      <c r="G382" s="688"/>
      <c r="H382" s="688"/>
      <c r="I382" s="688"/>
      <c r="J382" s="688"/>
      <c r="K382" s="688"/>
      <c r="L382" s="688"/>
      <c r="M382" s="688"/>
      <c r="N382" s="688"/>
      <c r="O382" s="688"/>
      <c r="P382" s="688"/>
      <c r="Q382" s="688"/>
      <c r="R382" s="688"/>
      <c r="S382" s="688"/>
      <c r="T382" s="8"/>
      <c r="U382" s="8"/>
      <c r="V382" s="8"/>
      <c r="W382" s="8"/>
      <c r="X382" s="8"/>
      <c r="Y382" s="8"/>
      <c r="Z382" s="8"/>
      <c r="AA382" s="8"/>
      <c r="AB382" s="8"/>
      <c r="AC382" s="8"/>
      <c r="AD382" s="915"/>
    </row>
    <row r="383" spans="1:48">
      <c r="A383" s="973"/>
      <c r="B383" s="974"/>
      <c r="C383" s="974"/>
      <c r="D383" s="974"/>
      <c r="E383" s="974"/>
      <c r="F383" s="974"/>
      <c r="G383" s="974"/>
      <c r="H383" s="974"/>
      <c r="I383" s="974"/>
      <c r="J383" s="974"/>
      <c r="K383" s="974"/>
      <c r="L383" s="974"/>
      <c r="M383" s="974"/>
      <c r="N383" s="974"/>
      <c r="O383" s="974"/>
      <c r="P383" s="974"/>
      <c r="Q383" s="1023" t="s">
        <v>49</v>
      </c>
      <c r="R383" s="975"/>
      <c r="S383" s="975"/>
      <c r="T383" s="765"/>
      <c r="U383" s="765"/>
      <c r="V383" s="765"/>
      <c r="W383" s="765"/>
      <c r="X383" s="765"/>
      <c r="Y383" s="765"/>
      <c r="Z383" s="765"/>
      <c r="AA383" s="765"/>
      <c r="AB383" s="765"/>
      <c r="AC383" s="765"/>
      <c r="AD383" s="765"/>
      <c r="AE383" s="765"/>
      <c r="AF383" s="765"/>
      <c r="AG383" s="765"/>
      <c r="AH383" s="765"/>
      <c r="AI383" s="765"/>
      <c r="AJ383" s="765"/>
      <c r="AK383" s="765"/>
      <c r="AL383" s="765"/>
      <c r="AM383" s="765"/>
      <c r="AN383" s="765"/>
      <c r="AO383" s="765"/>
      <c r="AP383" s="765"/>
      <c r="AQ383" s="765"/>
      <c r="AR383" s="765"/>
      <c r="AS383" s="765"/>
      <c r="AT383" s="765"/>
      <c r="AU383" s="765"/>
      <c r="AV383" s="766"/>
    </row>
    <row r="384" spans="1:48" ht="14">
      <c r="A384" s="976" t="s">
        <v>1006</v>
      </c>
      <c r="B384" s="623"/>
      <c r="C384" s="623"/>
      <c r="D384" s="623"/>
      <c r="E384" s="623"/>
      <c r="F384" s="623"/>
      <c r="G384" s="623"/>
      <c r="H384" s="623"/>
      <c r="I384" s="623"/>
      <c r="J384" s="623"/>
      <c r="K384" s="623"/>
      <c r="L384" s="623"/>
      <c r="M384" s="623"/>
      <c r="N384" s="623"/>
      <c r="O384" s="623"/>
      <c r="P384" s="623"/>
      <c r="Q384" s="977"/>
      <c r="R384" s="977"/>
      <c r="S384" s="977"/>
      <c r="T384" s="47"/>
      <c r="U384" s="47"/>
      <c r="V384" s="47"/>
      <c r="W384" s="47"/>
      <c r="X384" s="47"/>
      <c r="Y384" s="47"/>
      <c r="Z384" s="47"/>
      <c r="AA384" s="47"/>
      <c r="AB384" s="47"/>
      <c r="AC384" s="47"/>
      <c r="AD384" s="47"/>
      <c r="AE384" s="47"/>
      <c r="AF384" s="47"/>
      <c r="AG384" s="47"/>
      <c r="AH384" s="47"/>
      <c r="AI384" s="47"/>
      <c r="AJ384" s="47"/>
      <c r="AK384" s="47"/>
      <c r="AL384" s="47"/>
      <c r="AM384" s="47"/>
      <c r="AN384" s="47"/>
      <c r="AO384" s="47"/>
      <c r="AP384" s="47"/>
      <c r="AQ384" s="47"/>
      <c r="AR384" s="47"/>
      <c r="AS384" s="47"/>
      <c r="AT384" s="47"/>
      <c r="AU384" s="47"/>
      <c r="AV384" s="669"/>
    </row>
    <row r="385" spans="1:48">
      <c r="A385" s="978"/>
      <c r="B385" s="688"/>
      <c r="C385" s="688"/>
      <c r="D385" s="688"/>
      <c r="E385" s="688"/>
      <c r="F385" s="688"/>
      <c r="G385" s="688"/>
      <c r="H385" s="688"/>
      <c r="I385" s="688"/>
      <c r="J385" s="688"/>
      <c r="K385" s="688"/>
      <c r="L385" s="688"/>
      <c r="M385" s="688"/>
      <c r="N385" s="688"/>
      <c r="O385" s="688"/>
      <c r="P385" s="688"/>
      <c r="Q385" s="689"/>
      <c r="R385" s="689"/>
      <c r="S385" s="689"/>
      <c r="T385" s="47"/>
      <c r="U385" s="47"/>
      <c r="V385" s="47"/>
      <c r="W385" s="47"/>
      <c r="X385" s="47"/>
      <c r="Y385" s="47"/>
      <c r="Z385" s="47"/>
      <c r="AA385" s="47"/>
      <c r="AB385" s="47"/>
      <c r="AC385" s="47"/>
      <c r="AD385" s="47"/>
      <c r="AE385" s="47"/>
      <c r="AF385" s="47"/>
      <c r="AG385" s="47"/>
      <c r="AH385" s="47"/>
      <c r="AI385" s="47"/>
      <c r="AJ385" s="47"/>
      <c r="AK385" s="47"/>
      <c r="AL385" s="47"/>
      <c r="AM385" s="47"/>
      <c r="AN385" s="47"/>
      <c r="AO385" s="47"/>
      <c r="AP385" s="47"/>
      <c r="AQ385" s="47"/>
      <c r="AR385" s="47"/>
      <c r="AS385" s="47"/>
      <c r="AT385" s="47"/>
      <c r="AU385" s="47"/>
      <c r="AV385" s="669"/>
    </row>
    <row r="386" spans="1:48">
      <c r="A386" s="813" t="s">
        <v>1007</v>
      </c>
      <c r="B386" s="168"/>
      <c r="C386" s="168"/>
      <c r="D386" s="168"/>
      <c r="E386" s="168"/>
      <c r="F386" s="168"/>
      <c r="G386" s="168"/>
      <c r="H386" s="168"/>
      <c r="I386" s="168"/>
      <c r="J386" s="168"/>
      <c r="K386" s="168"/>
      <c r="L386" s="168"/>
      <c r="M386" s="168"/>
      <c r="N386" s="168"/>
      <c r="O386" s="168"/>
      <c r="P386" s="168"/>
      <c r="Q386" s="704"/>
      <c r="R386" s="704"/>
      <c r="S386" s="704"/>
      <c r="T386" s="47"/>
      <c r="U386" s="47"/>
      <c r="V386" s="47"/>
      <c r="W386" s="47"/>
      <c r="X386" s="47"/>
      <c r="Y386" s="47"/>
      <c r="Z386" s="47"/>
      <c r="AA386" s="47"/>
      <c r="AB386" s="47"/>
      <c r="AC386" s="47"/>
      <c r="AD386" s="47"/>
      <c r="AE386" s="47"/>
      <c r="AF386" s="47"/>
      <c r="AG386" s="47"/>
      <c r="AH386" s="47"/>
      <c r="AI386" s="47"/>
      <c r="AJ386" s="47"/>
      <c r="AK386" s="47"/>
      <c r="AL386" s="47"/>
      <c r="AM386" s="47"/>
      <c r="AN386" s="47"/>
      <c r="AO386" s="47"/>
      <c r="AP386" s="47"/>
      <c r="AQ386" s="47"/>
      <c r="AR386" s="47"/>
      <c r="AS386" s="47"/>
      <c r="AT386" s="47"/>
      <c r="AU386" s="47"/>
      <c r="AV386" s="669"/>
    </row>
    <row r="387" spans="1:48">
      <c r="A387" s="979"/>
      <c r="B387" s="688"/>
      <c r="C387" s="688"/>
      <c r="D387" s="688"/>
      <c r="E387" s="688"/>
      <c r="F387" s="688"/>
      <c r="G387" s="688"/>
      <c r="H387" s="688"/>
      <c r="I387" s="688"/>
      <c r="J387" s="688"/>
      <c r="K387" s="688"/>
      <c r="L387" s="688"/>
      <c r="M387" s="688"/>
      <c r="N387" s="688"/>
      <c r="O387" s="688"/>
      <c r="P387" s="688"/>
      <c r="Q387" s="969" t="s">
        <v>47</v>
      </c>
      <c r="R387" s="689"/>
      <c r="S387" s="689"/>
      <c r="T387" s="47"/>
      <c r="U387" s="47"/>
      <c r="V387" s="47"/>
      <c r="W387" s="47"/>
      <c r="X387" s="47"/>
      <c r="Y387" s="47"/>
      <c r="Z387" s="47"/>
      <c r="AA387" s="47"/>
      <c r="AB387" s="47"/>
      <c r="AC387" s="47"/>
      <c r="AD387" s="47"/>
      <c r="AE387" s="47"/>
      <c r="AF387" s="47"/>
      <c r="AG387" s="47"/>
      <c r="AH387" s="47"/>
      <c r="AI387" s="47"/>
      <c r="AJ387" s="47"/>
      <c r="AK387" s="47"/>
      <c r="AL387" s="47"/>
      <c r="AM387" s="47"/>
      <c r="AN387" s="47"/>
      <c r="AO387" s="47"/>
      <c r="AP387" s="47"/>
      <c r="AQ387" s="47"/>
      <c r="AR387" s="47"/>
      <c r="AS387" s="47"/>
      <c r="AT387" s="47"/>
      <c r="AU387" s="47"/>
      <c r="AV387" s="669"/>
    </row>
    <row r="388" spans="1:48">
      <c r="A388" s="980" t="s">
        <v>1008</v>
      </c>
      <c r="B388" s="362" t="str">
        <f>+B105</f>
        <v>BOX</v>
      </c>
      <c r="C388" s="981" t="s">
        <v>422</v>
      </c>
      <c r="D388" s="343" t="str">
        <f>+D105</f>
        <v>BOX</v>
      </c>
      <c r="E388" s="981" t="s">
        <v>624</v>
      </c>
      <c r="F388" s="659" t="s">
        <v>90</v>
      </c>
      <c r="G388" s="36"/>
      <c r="H388" s="36"/>
      <c r="I388" s="8"/>
      <c r="J388" s="8"/>
      <c r="K388" s="8"/>
      <c r="L388" s="8"/>
      <c r="M388" s="8"/>
      <c r="N388" s="8"/>
      <c r="O388" s="8"/>
      <c r="P388" s="8"/>
      <c r="Q388" s="968" t="s">
        <v>48</v>
      </c>
      <c r="R388" s="704"/>
      <c r="S388" s="704"/>
      <c r="T388" s="704"/>
      <c r="U388" s="704"/>
      <c r="V388" s="704"/>
      <c r="W388" s="704"/>
      <c r="X388" s="704"/>
      <c r="Y388" s="704"/>
      <c r="Z388" s="704"/>
      <c r="AA388" s="704"/>
      <c r="AB388" s="704"/>
      <c r="AC388" s="47"/>
      <c r="AD388" s="47"/>
      <c r="AE388" s="47"/>
      <c r="AF388" s="47"/>
      <c r="AG388" s="47"/>
      <c r="AH388" s="47"/>
      <c r="AI388" s="47"/>
      <c r="AJ388" s="47"/>
      <c r="AK388" s="47"/>
      <c r="AL388" s="47"/>
      <c r="AM388" s="47"/>
      <c r="AN388" s="47"/>
      <c r="AO388" s="47"/>
      <c r="AP388" s="47"/>
      <c r="AQ388" s="47"/>
      <c r="AR388" s="47"/>
      <c r="AS388" s="47"/>
      <c r="AT388" s="47"/>
      <c r="AU388" s="47"/>
      <c r="AV388" s="669"/>
    </row>
    <row r="389" spans="1:48">
      <c r="A389" s="717" t="s">
        <v>780</v>
      </c>
      <c r="B389" s="982"/>
      <c r="C389" s="148"/>
      <c r="D389" s="148"/>
      <c r="E389" s="148"/>
      <c r="F389" s="8"/>
      <c r="G389" s="8"/>
      <c r="H389" s="8"/>
      <c r="I389" s="8"/>
      <c r="J389" s="8"/>
      <c r="K389" s="8"/>
      <c r="L389" s="8"/>
      <c r="M389" s="8"/>
      <c r="N389" s="8"/>
      <c r="O389" s="8"/>
      <c r="P389" s="8"/>
      <c r="Q389" s="684"/>
      <c r="R389" s="684"/>
      <c r="S389" s="684"/>
      <c r="T389" s="684"/>
      <c r="U389" s="684"/>
      <c r="V389" s="684"/>
      <c r="W389" s="684"/>
      <c r="X389" s="684"/>
      <c r="Y389" s="684"/>
      <c r="Z389" s="684"/>
      <c r="AA389" s="684"/>
      <c r="AB389" s="684"/>
      <c r="AC389" s="47"/>
      <c r="AD389" s="47"/>
      <c r="AE389" s="47"/>
      <c r="AF389" s="47"/>
      <c r="AG389" s="47"/>
      <c r="AH389" s="47"/>
      <c r="AI389" s="47"/>
      <c r="AJ389" s="47"/>
      <c r="AK389" s="47"/>
      <c r="AL389" s="47"/>
      <c r="AM389" s="47"/>
      <c r="AN389" s="47"/>
      <c r="AO389" s="47"/>
      <c r="AP389" s="47"/>
      <c r="AQ389" s="47"/>
      <c r="AR389" s="47"/>
      <c r="AS389" s="47"/>
      <c r="AT389" s="47"/>
      <c r="AU389" s="47"/>
      <c r="AV389" s="669"/>
    </row>
    <row r="390" spans="1:48">
      <c r="A390" s="983" t="s">
        <v>89</v>
      </c>
      <c r="B390" s="984"/>
      <c r="C390" s="985"/>
      <c r="D390" s="985"/>
      <c r="E390" s="985"/>
      <c r="F390" s="36"/>
      <c r="G390" s="36"/>
      <c r="H390" s="36"/>
      <c r="I390" s="8"/>
      <c r="J390" s="8"/>
      <c r="K390" s="8"/>
      <c r="L390" s="8"/>
      <c r="M390" s="8"/>
      <c r="N390" s="8"/>
      <c r="O390" s="8"/>
      <c r="P390" s="8"/>
      <c r="Q390" s="689"/>
      <c r="R390" s="689"/>
      <c r="S390" s="689"/>
      <c r="T390" s="689"/>
      <c r="U390" s="689"/>
      <c r="V390" s="689"/>
      <c r="W390" s="689"/>
      <c r="X390" s="689"/>
      <c r="Y390" s="689"/>
      <c r="Z390" s="689"/>
      <c r="AA390" s="689"/>
      <c r="AB390" s="689"/>
      <c r="AC390" s="47"/>
      <c r="AD390" s="47"/>
      <c r="AE390" s="47"/>
      <c r="AF390" s="47"/>
      <c r="AG390" s="47"/>
      <c r="AH390" s="47"/>
      <c r="AI390" s="47"/>
      <c r="AJ390" s="47"/>
      <c r="AK390" s="47"/>
      <c r="AL390" s="47"/>
      <c r="AM390" s="47"/>
      <c r="AN390" s="47"/>
      <c r="AO390" s="47"/>
      <c r="AP390" s="47"/>
      <c r="AQ390" s="47"/>
      <c r="AR390" s="47"/>
      <c r="AS390" s="47"/>
      <c r="AT390" s="47"/>
      <c r="AU390" s="47"/>
      <c r="AV390" s="669"/>
    </row>
    <row r="391" spans="1:48">
      <c r="A391" s="986" t="s">
        <v>1009</v>
      </c>
      <c r="B391" s="512" t="s">
        <v>230</v>
      </c>
      <c r="C391" s="987" t="s">
        <v>422</v>
      </c>
      <c r="D391" s="513" t="s">
        <v>782</v>
      </c>
      <c r="E391" s="987" t="s">
        <v>624</v>
      </c>
      <c r="F391" s="8"/>
      <c r="G391" s="8"/>
      <c r="H391" s="8"/>
      <c r="I391" s="8"/>
      <c r="J391" s="8"/>
      <c r="K391" s="8"/>
      <c r="L391" s="8"/>
      <c r="M391" s="8"/>
      <c r="N391" s="8"/>
      <c r="O391" s="8"/>
      <c r="P391" s="8"/>
      <c r="Q391" s="968" t="s">
        <v>73</v>
      </c>
      <c r="R391" s="684"/>
      <c r="S391" s="684"/>
      <c r="T391" s="684"/>
      <c r="U391" s="684"/>
      <c r="V391" s="684"/>
      <c r="W391" s="684"/>
      <c r="X391" s="684"/>
      <c r="Y391" s="684"/>
      <c r="Z391" s="684"/>
      <c r="AA391" s="684"/>
      <c r="AB391" s="684"/>
      <c r="AC391" s="47"/>
      <c r="AD391" s="47"/>
      <c r="AE391" s="47"/>
      <c r="AF391" s="47"/>
      <c r="AG391" s="47"/>
      <c r="AH391" s="47"/>
      <c r="AI391" s="47"/>
      <c r="AJ391" s="47"/>
      <c r="AK391" s="47"/>
      <c r="AL391" s="47"/>
      <c r="AM391" s="47"/>
      <c r="AN391" s="47"/>
      <c r="AO391" s="47"/>
      <c r="AP391" s="47"/>
      <c r="AQ391" s="47"/>
      <c r="AR391" s="47"/>
      <c r="AS391" s="47"/>
      <c r="AT391" s="47"/>
      <c r="AU391" s="47"/>
      <c r="AV391" s="669"/>
    </row>
    <row r="392" spans="1:48">
      <c r="A392" s="842"/>
      <c r="B392" s="475"/>
      <c r="C392" s="987"/>
      <c r="D392" s="476">
        <f>IF(B391=1,0,1)</f>
        <v>1</v>
      </c>
      <c r="E392" s="987" t="s">
        <v>231</v>
      </c>
      <c r="F392" s="8"/>
      <c r="G392" s="8"/>
      <c r="H392" s="8"/>
      <c r="I392" s="8"/>
      <c r="J392" s="8"/>
      <c r="K392" s="8"/>
      <c r="L392" s="8"/>
      <c r="M392" s="8"/>
      <c r="N392" s="8"/>
      <c r="O392" s="8"/>
      <c r="P392" s="8"/>
      <c r="Q392" s="968" t="s">
        <v>72</v>
      </c>
      <c r="R392" s="684"/>
      <c r="S392" s="684"/>
      <c r="T392" s="684"/>
      <c r="U392" s="684"/>
      <c r="V392" s="684"/>
      <c r="W392" s="684"/>
      <c r="X392" s="684"/>
      <c r="Y392" s="684"/>
      <c r="Z392" s="684"/>
      <c r="AA392" s="684"/>
      <c r="AB392" s="684"/>
      <c r="AC392" s="47"/>
      <c r="AD392" s="47"/>
      <c r="AE392" s="47"/>
      <c r="AF392" s="47"/>
      <c r="AG392" s="47"/>
      <c r="AH392" s="47"/>
      <c r="AI392" s="47"/>
      <c r="AJ392" s="47"/>
      <c r="AK392" s="47"/>
      <c r="AL392" s="47"/>
      <c r="AM392" s="47"/>
      <c r="AN392" s="47"/>
      <c r="AO392" s="47"/>
      <c r="AP392" s="47"/>
      <c r="AQ392" s="47"/>
      <c r="AR392" s="47"/>
      <c r="AS392" s="47"/>
      <c r="AT392" s="47"/>
      <c r="AU392" s="47"/>
      <c r="AV392" s="669"/>
    </row>
    <row r="393" spans="1:48">
      <c r="A393" s="729"/>
      <c r="B393" s="150"/>
      <c r="C393" s="148"/>
      <c r="D393" s="148"/>
      <c r="E393" s="148"/>
      <c r="F393" s="8"/>
      <c r="G393" s="8"/>
      <c r="H393" s="8"/>
      <c r="I393" s="8"/>
      <c r="J393" s="8"/>
      <c r="K393" s="8"/>
      <c r="L393" s="8"/>
      <c r="M393" s="8"/>
      <c r="N393" s="8"/>
      <c r="O393" s="8"/>
      <c r="P393" s="8"/>
      <c r="Q393" s="661" t="s">
        <v>74</v>
      </c>
      <c r="R393" s="684"/>
      <c r="S393" s="684"/>
      <c r="T393" s="684"/>
      <c r="U393" s="684"/>
      <c r="V393" s="684"/>
      <c r="W393" s="684"/>
      <c r="X393" s="684"/>
      <c r="Y393" s="684"/>
      <c r="Z393" s="684"/>
      <c r="AA393" s="684"/>
      <c r="AB393" s="684"/>
      <c r="AC393" s="47"/>
      <c r="AD393" s="47"/>
      <c r="AE393" s="47"/>
      <c r="AF393" s="47"/>
      <c r="AG393" s="47"/>
      <c r="AH393" s="47"/>
      <c r="AI393" s="47"/>
      <c r="AJ393" s="47"/>
      <c r="AK393" s="47"/>
      <c r="AL393" s="47"/>
      <c r="AM393" s="47"/>
      <c r="AN393" s="47"/>
      <c r="AO393" s="47"/>
      <c r="AP393" s="47"/>
      <c r="AQ393" s="47"/>
      <c r="AR393" s="47"/>
      <c r="AS393" s="47"/>
      <c r="AT393" s="47"/>
      <c r="AU393" s="47"/>
      <c r="AV393" s="669"/>
    </row>
    <row r="394" spans="1:48">
      <c r="A394" s="954" t="s">
        <v>91</v>
      </c>
      <c r="B394" s="712"/>
      <c r="C394" s="712"/>
      <c r="D394" s="712"/>
      <c r="E394" s="712"/>
      <c r="F394" s="712"/>
      <c r="G394" s="712"/>
      <c r="H394" s="712"/>
      <c r="I394" s="712"/>
      <c r="J394" s="712"/>
      <c r="K394" s="712"/>
      <c r="L394" s="712"/>
      <c r="M394" s="712"/>
      <c r="N394" s="712"/>
      <c r="O394" s="712"/>
      <c r="P394" s="712"/>
      <c r="Q394" s="654"/>
      <c r="R394" s="654"/>
      <c r="S394" s="654"/>
      <c r="T394" s="47"/>
      <c r="U394" s="47"/>
      <c r="V394" s="47"/>
      <c r="W394" s="47"/>
      <c r="X394" s="47"/>
      <c r="Y394" s="47"/>
      <c r="Z394" s="47"/>
      <c r="AA394" s="47"/>
      <c r="AB394" s="47"/>
      <c r="AC394" s="47"/>
      <c r="AD394" s="47"/>
      <c r="AE394" s="47"/>
      <c r="AF394" s="47"/>
      <c r="AG394" s="47"/>
      <c r="AH394" s="47"/>
      <c r="AI394" s="47"/>
      <c r="AJ394" s="47"/>
      <c r="AK394" s="47"/>
      <c r="AL394" s="47"/>
      <c r="AM394" s="47"/>
      <c r="AN394" s="47"/>
      <c r="AO394" s="47"/>
      <c r="AP394" s="47"/>
      <c r="AQ394" s="47"/>
      <c r="AR394" s="47"/>
      <c r="AS394" s="47"/>
      <c r="AT394" s="47"/>
      <c r="AU394" s="47"/>
      <c r="AV394" s="669"/>
    </row>
    <row r="395" spans="1:48">
      <c r="A395" s="955" t="s">
        <v>92</v>
      </c>
      <c r="B395" s="878"/>
      <c r="C395" s="878"/>
      <c r="D395" s="878"/>
      <c r="E395" s="878"/>
      <c r="F395" s="878"/>
      <c r="G395" s="878"/>
      <c r="H395" s="878"/>
      <c r="I395" s="878"/>
      <c r="J395" s="878"/>
      <c r="K395" s="878"/>
      <c r="L395" s="878"/>
      <c r="M395" s="878"/>
      <c r="N395" s="878"/>
      <c r="O395" s="878"/>
      <c r="P395" s="878"/>
      <c r="Q395" s="693"/>
      <c r="R395" s="693"/>
      <c r="S395" s="693"/>
      <c r="T395" s="47"/>
      <c r="U395" s="47"/>
      <c r="V395" s="47"/>
      <c r="W395" s="47"/>
      <c r="X395" s="47"/>
      <c r="Y395" s="47"/>
      <c r="Z395" s="47"/>
      <c r="AA395" s="47"/>
      <c r="AB395" s="47"/>
      <c r="AC395" s="47"/>
      <c r="AD395" s="47"/>
      <c r="AE395" s="47"/>
      <c r="AF395" s="47"/>
      <c r="AG395" s="47"/>
      <c r="AH395" s="47"/>
      <c r="AI395" s="47"/>
      <c r="AJ395" s="47"/>
      <c r="AK395" s="47"/>
      <c r="AL395" s="47"/>
      <c r="AM395" s="47"/>
      <c r="AN395" s="47"/>
      <c r="AO395" s="47"/>
      <c r="AP395" s="47"/>
      <c r="AQ395" s="47"/>
      <c r="AR395" s="47"/>
      <c r="AS395" s="47"/>
      <c r="AT395" s="47"/>
      <c r="AU395" s="47"/>
      <c r="AV395" s="669"/>
    </row>
    <row r="396" spans="1:48">
      <c r="A396" s="955" t="s">
        <v>119</v>
      </c>
      <c r="B396" s="85"/>
      <c r="C396" s="85"/>
      <c r="D396" s="85"/>
      <c r="E396" s="85"/>
      <c r="F396" s="85"/>
      <c r="G396" s="85"/>
      <c r="H396" s="85"/>
      <c r="I396" s="85"/>
      <c r="J396" s="85"/>
      <c r="K396" s="85"/>
      <c r="L396" s="85"/>
      <c r="M396" s="85"/>
      <c r="N396" s="85"/>
      <c r="O396" s="85"/>
      <c r="P396" s="85"/>
      <c r="Q396" s="697"/>
      <c r="R396" s="697"/>
      <c r="S396" s="697"/>
      <c r="T396" s="47"/>
      <c r="U396" s="47"/>
      <c r="V396" s="47"/>
      <c r="W396" s="47"/>
      <c r="X396" s="47"/>
      <c r="Y396" s="47"/>
      <c r="Z396" s="47"/>
      <c r="AA396" s="47"/>
      <c r="AB396" s="47"/>
      <c r="AC396" s="47"/>
      <c r="AD396" s="47"/>
      <c r="AE396" s="47"/>
      <c r="AF396" s="47"/>
      <c r="AG396" s="47"/>
      <c r="AH396" s="47"/>
      <c r="AI396" s="47"/>
      <c r="AJ396" s="47"/>
      <c r="AK396" s="47"/>
      <c r="AL396" s="47"/>
      <c r="AM396" s="47"/>
      <c r="AN396" s="47"/>
      <c r="AO396" s="47"/>
      <c r="AP396" s="47"/>
      <c r="AQ396" s="47"/>
      <c r="AR396" s="47"/>
      <c r="AS396" s="47"/>
      <c r="AT396" s="47"/>
      <c r="AU396" s="47"/>
      <c r="AV396" s="669"/>
    </row>
    <row r="397" spans="1:48">
      <c r="A397" s="988" t="s">
        <v>1010</v>
      </c>
      <c r="B397" s="989"/>
      <c r="C397" s="989"/>
      <c r="D397" s="989"/>
      <c r="E397" s="989"/>
      <c r="F397" s="989"/>
      <c r="G397" s="989"/>
      <c r="H397" s="989"/>
      <c r="I397" s="989"/>
      <c r="J397" s="989"/>
      <c r="K397" s="989"/>
      <c r="L397" s="989"/>
      <c r="M397" s="989"/>
      <c r="N397" s="989"/>
      <c r="O397" s="989"/>
      <c r="P397" s="989"/>
      <c r="Q397" s="704"/>
      <c r="R397" s="704"/>
      <c r="S397" s="704"/>
      <c r="T397" s="47"/>
      <c r="U397" s="47"/>
      <c r="V397" s="47"/>
      <c r="W397" s="47"/>
      <c r="X397" s="47"/>
      <c r="Y397" s="47"/>
      <c r="Z397" s="47"/>
      <c r="AA397" s="47"/>
      <c r="AB397" s="47"/>
      <c r="AC397" s="47"/>
      <c r="AD397" s="47"/>
      <c r="AE397" s="47"/>
      <c r="AF397" s="47"/>
      <c r="AG397" s="47"/>
      <c r="AH397" s="47"/>
      <c r="AI397" s="47"/>
      <c r="AJ397" s="47"/>
      <c r="AK397" s="47"/>
      <c r="AL397" s="47"/>
      <c r="AM397" s="47"/>
      <c r="AN397" s="47"/>
      <c r="AO397" s="47"/>
      <c r="AP397" s="47"/>
      <c r="AQ397" s="47"/>
      <c r="AR397" s="47"/>
      <c r="AS397" s="47"/>
      <c r="AT397" s="47"/>
      <c r="AU397" s="47"/>
      <c r="AV397" s="669"/>
    </row>
    <row r="398" spans="1:48">
      <c r="A398" s="955" t="s">
        <v>93</v>
      </c>
      <c r="B398" s="838"/>
      <c r="C398" s="838"/>
      <c r="D398" s="838"/>
      <c r="E398" s="838"/>
      <c r="F398" s="838"/>
      <c r="G398" s="838"/>
      <c r="H398" s="838"/>
      <c r="I398" s="838"/>
      <c r="J398" s="838"/>
      <c r="K398" s="838"/>
      <c r="L398" s="838"/>
      <c r="M398" s="838"/>
      <c r="N398" s="838"/>
      <c r="O398" s="838"/>
      <c r="P398" s="838"/>
      <c r="Q398" s="684"/>
      <c r="R398" s="684"/>
      <c r="S398" s="684"/>
      <c r="T398" s="47"/>
      <c r="U398" s="47"/>
      <c r="V398" s="47"/>
      <c r="W398" s="47"/>
      <c r="X398" s="47"/>
      <c r="Y398" s="47"/>
      <c r="Z398" s="47"/>
      <c r="AA398" s="47"/>
      <c r="AB398" s="47"/>
      <c r="AC398" s="47"/>
      <c r="AD398" s="47"/>
      <c r="AE398" s="47"/>
      <c r="AF398" s="47"/>
      <c r="AG398" s="47"/>
      <c r="AH398" s="47"/>
      <c r="AI398" s="47"/>
      <c r="AJ398" s="47"/>
      <c r="AK398" s="47"/>
      <c r="AL398" s="47"/>
      <c r="AM398" s="47"/>
      <c r="AN398" s="47"/>
      <c r="AO398" s="47"/>
      <c r="AP398" s="47"/>
      <c r="AQ398" s="47"/>
      <c r="AR398" s="47"/>
      <c r="AS398" s="47"/>
      <c r="AT398" s="47"/>
      <c r="AU398" s="47"/>
      <c r="AV398" s="669"/>
    </row>
    <row r="399" spans="1:48">
      <c r="A399" s="988" t="s">
        <v>1011</v>
      </c>
      <c r="B399" s="712"/>
      <c r="C399" s="712"/>
      <c r="D399" s="712"/>
      <c r="E399" s="712"/>
      <c r="F399" s="712"/>
      <c r="G399" s="712"/>
      <c r="H399" s="712"/>
      <c r="I399" s="712"/>
      <c r="J399" s="712"/>
      <c r="K399" s="712"/>
      <c r="L399" s="712"/>
      <c r="M399" s="712"/>
      <c r="N399" s="712"/>
      <c r="O399" s="712"/>
      <c r="P399" s="712"/>
      <c r="Q399" s="654"/>
      <c r="R399" s="654"/>
      <c r="S399" s="654"/>
      <c r="T399" s="47"/>
      <c r="U399" s="47"/>
      <c r="V399" s="47"/>
      <c r="W399" s="47"/>
      <c r="X399" s="47"/>
      <c r="Y399" s="47"/>
      <c r="Z399" s="47"/>
      <c r="AA399" s="47"/>
      <c r="AB399" s="47"/>
      <c r="AC399" s="47"/>
      <c r="AD399" s="47"/>
      <c r="AE399" s="47"/>
      <c r="AF399" s="47"/>
      <c r="AG399" s="47"/>
      <c r="AH399" s="47"/>
      <c r="AI399" s="47"/>
      <c r="AJ399" s="47"/>
      <c r="AK399" s="47"/>
      <c r="AL399" s="47"/>
      <c r="AM399" s="47"/>
      <c r="AN399" s="47"/>
      <c r="AO399" s="47"/>
      <c r="AP399" s="47"/>
      <c r="AQ399" s="47"/>
      <c r="AR399" s="47"/>
      <c r="AS399" s="47"/>
      <c r="AT399" s="47"/>
      <c r="AU399" s="47"/>
      <c r="AV399" s="669"/>
    </row>
    <row r="400" spans="1:48">
      <c r="A400" s="990" t="s">
        <v>243</v>
      </c>
      <c r="B400" s="878"/>
      <c r="C400" s="878"/>
      <c r="D400" s="878"/>
      <c r="E400" s="878"/>
      <c r="F400" s="878"/>
      <c r="G400" s="878"/>
      <c r="H400" s="878"/>
      <c r="I400" s="878"/>
      <c r="J400" s="878"/>
      <c r="K400" s="878"/>
      <c r="L400" s="878"/>
      <c r="M400" s="878"/>
      <c r="N400" s="878"/>
      <c r="O400" s="878"/>
      <c r="P400" s="878"/>
      <c r="Q400" s="693"/>
      <c r="R400" s="693"/>
      <c r="S400" s="693"/>
      <c r="T400" s="47"/>
      <c r="U400" s="47"/>
      <c r="V400" s="47"/>
      <c r="W400" s="47"/>
      <c r="X400" s="47"/>
      <c r="Y400" s="47"/>
      <c r="Z400" s="47"/>
      <c r="AA400" s="47"/>
      <c r="AB400" s="47"/>
      <c r="AC400" s="47"/>
      <c r="AD400" s="47"/>
      <c r="AE400" s="47"/>
      <c r="AF400" s="47"/>
      <c r="AG400" s="47"/>
      <c r="AH400" s="47"/>
      <c r="AI400" s="47"/>
      <c r="AJ400" s="47"/>
      <c r="AK400" s="47"/>
      <c r="AL400" s="47"/>
      <c r="AM400" s="47"/>
      <c r="AN400" s="47"/>
      <c r="AO400" s="47"/>
      <c r="AP400" s="47"/>
      <c r="AQ400" s="47"/>
      <c r="AR400" s="47"/>
      <c r="AS400" s="47"/>
      <c r="AT400" s="47"/>
      <c r="AU400" s="47"/>
      <c r="AV400" s="669"/>
    </row>
    <row r="401" spans="1:16384">
      <c r="A401" s="988" t="s">
        <v>1012</v>
      </c>
      <c r="B401" s="85"/>
      <c r="C401" s="85"/>
      <c r="D401" s="85"/>
      <c r="E401" s="85"/>
      <c r="F401" s="85"/>
      <c r="G401" s="85"/>
      <c r="H401" s="85"/>
      <c r="I401" s="85"/>
      <c r="J401" s="85"/>
      <c r="K401" s="85"/>
      <c r="L401" s="85"/>
      <c r="M401" s="85"/>
      <c r="N401" s="85"/>
      <c r="O401" s="85"/>
      <c r="P401" s="85"/>
      <c r="Q401" s="697"/>
      <c r="R401" s="697"/>
      <c r="S401" s="697"/>
      <c r="T401" s="47"/>
      <c r="U401" s="47"/>
      <c r="V401" s="47"/>
      <c r="W401" s="47"/>
      <c r="X401" s="47"/>
      <c r="Y401" s="47"/>
      <c r="Z401" s="47"/>
      <c r="AA401" s="47"/>
      <c r="AB401" s="47"/>
      <c r="AC401" s="47"/>
      <c r="AD401" s="47"/>
      <c r="AE401" s="47"/>
      <c r="AF401" s="47"/>
      <c r="AG401" s="47"/>
      <c r="AH401" s="47"/>
      <c r="AI401" s="47"/>
      <c r="AJ401" s="47"/>
      <c r="AK401" s="47"/>
      <c r="AL401" s="47"/>
      <c r="AM401" s="47"/>
      <c r="AN401" s="47"/>
      <c r="AO401" s="47"/>
      <c r="AP401" s="47"/>
      <c r="AQ401" s="47"/>
      <c r="AR401" s="47"/>
      <c r="AS401" s="47"/>
      <c r="AT401" s="47"/>
      <c r="AU401" s="47"/>
      <c r="AV401" s="669"/>
    </row>
    <row r="402" spans="1:16384">
      <c r="A402" s="991"/>
      <c r="B402" s="168"/>
      <c r="C402" s="168"/>
      <c r="D402" s="168"/>
      <c r="E402" s="168"/>
      <c r="F402" s="168"/>
      <c r="G402" s="168"/>
      <c r="H402" s="168"/>
      <c r="I402" s="168"/>
      <c r="J402" s="168"/>
      <c r="K402" s="168"/>
      <c r="L402" s="168"/>
      <c r="M402" s="168"/>
      <c r="N402" s="168"/>
      <c r="O402" s="168"/>
      <c r="P402" s="168"/>
      <c r="Q402" s="704"/>
      <c r="R402" s="704"/>
      <c r="S402" s="704"/>
      <c r="T402" s="47"/>
      <c r="U402" s="47"/>
      <c r="V402" s="47"/>
      <c r="W402" s="47"/>
      <c r="X402" s="47"/>
      <c r="Y402" s="47"/>
      <c r="Z402" s="47"/>
      <c r="AA402" s="47"/>
      <c r="AB402" s="47"/>
      <c r="AC402" s="47"/>
      <c r="AD402" s="47"/>
      <c r="AE402" s="47"/>
      <c r="AF402" s="47"/>
      <c r="AG402" s="47"/>
      <c r="AH402" s="47"/>
      <c r="AI402" s="47"/>
      <c r="AJ402" s="47"/>
      <c r="AK402" s="47"/>
      <c r="AL402" s="47"/>
      <c r="AM402" s="47"/>
      <c r="AN402" s="47"/>
      <c r="AO402" s="47"/>
      <c r="AP402" s="47"/>
      <c r="AQ402" s="47"/>
      <c r="AR402" s="47"/>
      <c r="AS402" s="47"/>
      <c r="AT402" s="47"/>
      <c r="AU402" s="47"/>
      <c r="AV402" s="669"/>
    </row>
    <row r="403" spans="1:16384">
      <c r="A403" s="992" t="s">
        <v>1013</v>
      </c>
      <c r="B403" s="168"/>
      <c r="C403" s="168"/>
      <c r="D403" s="168"/>
      <c r="E403" s="168"/>
      <c r="F403" s="168"/>
      <c r="G403" s="168"/>
      <c r="H403" s="168"/>
      <c r="I403" s="168"/>
      <c r="J403" s="168"/>
      <c r="K403" s="168"/>
      <c r="L403" s="168"/>
      <c r="M403" s="168"/>
      <c r="N403" s="168"/>
      <c r="O403" s="168"/>
      <c r="P403" s="168"/>
      <c r="Q403" s="704"/>
      <c r="R403" s="704"/>
      <c r="S403" s="704"/>
      <c r="T403" s="47"/>
      <c r="U403" s="47"/>
      <c r="V403" s="47"/>
      <c r="W403" s="47"/>
      <c r="X403" s="47"/>
      <c r="Y403" s="47"/>
      <c r="Z403" s="47"/>
      <c r="AA403" s="47"/>
      <c r="AB403" s="47"/>
      <c r="AC403" s="47"/>
      <c r="AD403" s="47"/>
      <c r="AE403" s="47"/>
      <c r="AF403" s="47"/>
      <c r="AG403" s="47"/>
      <c r="AH403" s="47"/>
      <c r="AI403" s="47"/>
      <c r="AJ403" s="47"/>
      <c r="AK403" s="47"/>
      <c r="AL403" s="47"/>
      <c r="AM403" s="47"/>
      <c r="AN403" s="47"/>
      <c r="AO403" s="47"/>
      <c r="AP403" s="47"/>
      <c r="AQ403" s="47"/>
      <c r="AR403" s="47"/>
      <c r="AS403" s="47"/>
      <c r="AT403" s="47"/>
      <c r="AU403" s="47"/>
      <c r="AV403" s="669"/>
    </row>
    <row r="404" spans="1:16384" ht="26">
      <c r="A404" s="993" t="s">
        <v>316</v>
      </c>
      <c r="B404" s="994"/>
      <c r="C404" s="364" t="s">
        <v>873</v>
      </c>
      <c r="D404" s="364" t="s">
        <v>874</v>
      </c>
      <c r="E404" s="364" t="s">
        <v>875</v>
      </c>
      <c r="F404" s="365" t="s">
        <v>876</v>
      </c>
      <c r="G404" s="365" t="s">
        <v>877</v>
      </c>
      <c r="H404" s="365" t="s">
        <v>602</v>
      </c>
      <c r="I404" s="365" t="s">
        <v>603</v>
      </c>
      <c r="J404" s="365" t="s">
        <v>604</v>
      </c>
      <c r="K404" s="365" t="s">
        <v>605</v>
      </c>
      <c r="L404" s="365" t="s">
        <v>797</v>
      </c>
      <c r="M404" s="143"/>
      <c r="N404" s="143"/>
      <c r="O404" s="143"/>
      <c r="P404" s="143"/>
      <c r="Q404" s="995"/>
      <c r="R404" s="995"/>
      <c r="S404" s="995"/>
      <c r="T404" s="47"/>
      <c r="U404" s="47"/>
      <c r="V404" s="47"/>
      <c r="W404" s="47"/>
      <c r="X404" s="47"/>
      <c r="Y404" s="47"/>
      <c r="Z404" s="47"/>
      <c r="AA404" s="47"/>
      <c r="AB404" s="47"/>
      <c r="AC404" s="47"/>
      <c r="AD404" s="47"/>
      <c r="AE404" s="47"/>
      <c r="AF404" s="47"/>
      <c r="AG404" s="47"/>
      <c r="AH404" s="47"/>
      <c r="AI404" s="47"/>
      <c r="AJ404" s="47"/>
      <c r="AK404" s="47"/>
      <c r="AL404" s="47"/>
      <c r="AM404" s="47"/>
      <c r="AN404" s="47"/>
      <c r="AO404" s="47"/>
      <c r="AP404" s="47"/>
      <c r="AQ404" s="47"/>
      <c r="AR404" s="47"/>
      <c r="AS404" s="47"/>
      <c r="AT404" s="47"/>
      <c r="AU404" s="47"/>
      <c r="AV404" s="669"/>
    </row>
    <row r="405" spans="1:16384" ht="16">
      <c r="A405" s="996" t="s">
        <v>248</v>
      </c>
      <c r="B405" s="348"/>
      <c r="C405" s="571">
        <f>+'PE ADJS SIMPLE'!D81</f>
        <v>0</v>
      </c>
      <c r="D405" s="571">
        <f>+'PE ADJS SIMPLE'!E81</f>
        <v>0</v>
      </c>
      <c r="E405" s="571">
        <f>+'PE ADJS SIMPLE'!F81</f>
        <v>0</v>
      </c>
      <c r="F405" s="571">
        <f>+'PE ADJS SIMPLE'!G81</f>
        <v>0</v>
      </c>
      <c r="G405" s="571">
        <f>+'PE ADJS SIMPLE'!H81</f>
        <v>0</v>
      </c>
      <c r="H405" s="571">
        <f>+'PE ADJS SIMPLE'!I81</f>
        <v>0</v>
      </c>
      <c r="I405" s="571">
        <f>+'PE ADJS SIMPLE'!J81</f>
        <v>0</v>
      </c>
      <c r="J405" s="571">
        <f>+'PE ADJS SIMPLE'!K81</f>
        <v>0</v>
      </c>
      <c r="K405" s="571">
        <f>+'PE ADJS SIMPLE'!L81</f>
        <v>0</v>
      </c>
      <c r="L405" s="571">
        <f>+'PE ADJS SIMPLE'!M81</f>
        <v>0</v>
      </c>
      <c r="M405" s="348"/>
      <c r="N405" s="348"/>
      <c r="O405" s="348"/>
      <c r="P405" s="348"/>
      <c r="Q405" s="730"/>
      <c r="R405" s="730"/>
      <c r="S405" s="730"/>
      <c r="T405" s="47"/>
      <c r="U405" s="47"/>
      <c r="V405" s="47"/>
      <c r="W405" s="47"/>
      <c r="X405" s="47"/>
      <c r="Y405" s="47"/>
      <c r="Z405" s="47"/>
      <c r="AA405" s="47"/>
      <c r="AB405" s="47"/>
      <c r="AC405" s="47"/>
      <c r="AD405" s="47"/>
      <c r="AE405" s="47"/>
      <c r="AF405" s="47"/>
      <c r="AG405" s="47"/>
      <c r="AH405" s="47"/>
      <c r="AI405" s="47"/>
      <c r="AJ405" s="47"/>
      <c r="AK405" s="47"/>
      <c r="AL405" s="47"/>
      <c r="AM405" s="47"/>
      <c r="AN405" s="47"/>
      <c r="AO405" s="47"/>
      <c r="AP405" s="47"/>
      <c r="AQ405" s="47"/>
      <c r="AR405" s="47"/>
      <c r="AS405" s="47"/>
      <c r="AT405" s="47"/>
      <c r="AU405" s="47"/>
      <c r="AV405" s="669"/>
    </row>
    <row r="406" spans="1:16384">
      <c r="A406" s="997"/>
      <c r="B406" s="348"/>
      <c r="C406" s="348"/>
      <c r="D406" s="348"/>
      <c r="E406" s="348"/>
      <c r="F406" s="348"/>
      <c r="G406" s="348"/>
      <c r="H406" s="348"/>
      <c r="I406" s="348"/>
      <c r="J406" s="348"/>
      <c r="K406" s="348"/>
      <c r="L406" s="348"/>
      <c r="M406" s="348"/>
      <c r="N406" s="348"/>
      <c r="O406" s="348"/>
      <c r="P406" s="348"/>
      <c r="Q406" s="730"/>
      <c r="R406" s="730"/>
      <c r="S406" s="730"/>
      <c r="T406" s="47"/>
      <c r="U406" s="47"/>
      <c r="V406" s="47"/>
      <c r="W406" s="47"/>
      <c r="X406" s="47"/>
      <c r="Y406" s="47"/>
      <c r="Z406" s="47"/>
      <c r="AA406" s="47"/>
      <c r="AB406" s="47"/>
      <c r="AC406" s="47"/>
      <c r="AD406" s="47"/>
      <c r="AE406" s="47"/>
      <c r="AF406" s="47"/>
      <c r="AG406" s="47"/>
      <c r="AH406" s="47"/>
      <c r="AI406" s="47"/>
      <c r="AJ406" s="47"/>
      <c r="AK406" s="47"/>
      <c r="AL406" s="47"/>
      <c r="AM406" s="47"/>
      <c r="AN406" s="47"/>
      <c r="AO406" s="47"/>
      <c r="AP406" s="47"/>
      <c r="AQ406" s="47"/>
      <c r="AR406" s="47"/>
      <c r="AS406" s="47"/>
      <c r="AT406" s="47"/>
      <c r="AU406" s="47"/>
      <c r="AV406" s="669"/>
    </row>
    <row r="407" spans="1:16384" ht="16">
      <c r="A407" s="996" t="s">
        <v>249</v>
      </c>
      <c r="B407" s="348"/>
      <c r="C407" s="572">
        <f>+'PE ADJS SIMPLE'!D79</f>
        <v>0</v>
      </c>
      <c r="D407" s="572">
        <f>+'PE ADJS SIMPLE'!E79</f>
        <v>0</v>
      </c>
      <c r="E407" s="572">
        <f>+'PE ADJS SIMPLE'!F79</f>
        <v>0</v>
      </c>
      <c r="F407" s="572">
        <f>+'PE ADJS SIMPLE'!G79</f>
        <v>0</v>
      </c>
      <c r="G407" s="572">
        <f>+'PE ADJS SIMPLE'!H79</f>
        <v>0</v>
      </c>
      <c r="H407" s="572">
        <f>+'PE ADJS SIMPLE'!I79</f>
        <v>0</v>
      </c>
      <c r="I407" s="572">
        <f>+'PE ADJS SIMPLE'!J79</f>
        <v>0</v>
      </c>
      <c r="J407" s="572">
        <f>+'PE ADJS SIMPLE'!K79</f>
        <v>0</v>
      </c>
      <c r="K407" s="572">
        <f>+'PE ADJS SIMPLE'!L79</f>
        <v>0</v>
      </c>
      <c r="L407" s="572">
        <f>+'PE ADJS SIMPLE'!M79</f>
        <v>0</v>
      </c>
      <c r="M407" s="875"/>
      <c r="N407" s="875"/>
      <c r="O407" s="348"/>
      <c r="P407" s="348"/>
      <c r="Q407" s="730"/>
      <c r="R407" s="730"/>
      <c r="S407" s="730"/>
      <c r="T407" s="47"/>
      <c r="U407" s="47"/>
      <c r="V407" s="47"/>
      <c r="W407" s="47"/>
      <c r="X407" s="47"/>
      <c r="Y407" s="47"/>
      <c r="Z407" s="47"/>
      <c r="AA407" s="47"/>
      <c r="AB407" s="47"/>
      <c r="AC407" s="47"/>
      <c r="AD407" s="47"/>
      <c r="AE407" s="47"/>
      <c r="AF407" s="47"/>
      <c r="AG407" s="47"/>
      <c r="AH407" s="47"/>
      <c r="AI407" s="47"/>
      <c r="AJ407" s="47"/>
      <c r="AK407" s="47"/>
      <c r="AL407" s="47"/>
      <c r="AM407" s="47"/>
      <c r="AN407" s="47"/>
      <c r="AO407" s="47"/>
      <c r="AP407" s="47"/>
      <c r="AQ407" s="47"/>
      <c r="AR407" s="47"/>
      <c r="AS407" s="47"/>
      <c r="AT407" s="47"/>
      <c r="AU407" s="47"/>
      <c r="AV407" s="669"/>
    </row>
    <row r="408" spans="1:16384" ht="15">
      <c r="A408" s="998" t="s">
        <v>1067</v>
      </c>
      <c r="B408" s="348"/>
      <c r="C408" s="348"/>
      <c r="D408" s="348"/>
      <c r="E408" s="348"/>
      <c r="F408" s="348"/>
      <c r="G408" s="348"/>
      <c r="H408" s="348"/>
      <c r="I408" s="348"/>
      <c r="J408" s="348"/>
      <c r="K408" s="348"/>
      <c r="L408" s="348"/>
      <c r="M408" s="348"/>
      <c r="N408" s="348"/>
      <c r="O408" s="348"/>
      <c r="P408" s="348"/>
      <c r="Q408" s="730"/>
      <c r="R408" s="730"/>
      <c r="S408" s="730"/>
      <c r="T408" s="47"/>
      <c r="U408" s="47"/>
      <c r="V408" s="47"/>
      <c r="W408" s="47"/>
      <c r="X408" s="47"/>
      <c r="Y408" s="47"/>
      <c r="Z408" s="47"/>
      <c r="AA408" s="47"/>
      <c r="AB408" s="47"/>
      <c r="AC408" s="47"/>
      <c r="AD408" s="47"/>
      <c r="AE408" s="47"/>
      <c r="AF408" s="47"/>
      <c r="AG408" s="47"/>
      <c r="AH408" s="47"/>
      <c r="AI408" s="47"/>
      <c r="AJ408" s="47"/>
      <c r="AK408" s="47"/>
      <c r="AL408" s="47"/>
      <c r="AM408" s="47"/>
      <c r="AN408" s="47"/>
      <c r="AO408" s="47"/>
      <c r="AP408" s="47"/>
      <c r="AQ408" s="47"/>
      <c r="AR408" s="47"/>
      <c r="AS408" s="47"/>
      <c r="AT408" s="47"/>
      <c r="AU408" s="47"/>
      <c r="AV408" s="669"/>
    </row>
    <row r="409" spans="1:16384" ht="14">
      <c r="A409" s="999"/>
      <c r="B409" s="348"/>
      <c r="C409" s="348"/>
      <c r="D409" s="348"/>
      <c r="E409" s="348"/>
      <c r="F409" s="348"/>
      <c r="G409" s="348"/>
      <c r="H409" s="348"/>
      <c r="I409" s="348"/>
      <c r="J409" s="348"/>
      <c r="K409" s="348"/>
      <c r="L409" s="348"/>
      <c r="M409" s="348"/>
      <c r="N409" s="348"/>
      <c r="O409" s="348"/>
      <c r="P409" s="348"/>
      <c r="Q409" s="730"/>
      <c r="R409" s="730"/>
      <c r="S409" s="730"/>
      <c r="T409" s="47"/>
      <c r="U409" s="47"/>
      <c r="V409" s="47"/>
      <c r="W409" s="47"/>
      <c r="X409" s="47"/>
      <c r="Y409" s="47"/>
      <c r="Z409" s="47"/>
      <c r="AA409" s="47"/>
      <c r="AB409" s="47"/>
      <c r="AC409" s="47"/>
      <c r="AD409" s="47"/>
      <c r="AE409" s="47"/>
      <c r="AF409" s="47"/>
      <c r="AG409" s="47"/>
      <c r="AH409" s="47"/>
      <c r="AI409" s="47"/>
      <c r="AJ409" s="47"/>
      <c r="AK409" s="47"/>
      <c r="AL409" s="47"/>
      <c r="AM409" s="47"/>
      <c r="AN409" s="47"/>
      <c r="AO409" s="47"/>
      <c r="AP409" s="47"/>
      <c r="AQ409" s="47"/>
      <c r="AR409" s="47"/>
      <c r="AS409" s="47"/>
      <c r="AT409" s="47"/>
      <c r="AU409" s="47"/>
      <c r="AV409" s="669"/>
      <c r="AW409" s="589"/>
      <c r="AX409" s="589"/>
      <c r="AY409" s="589"/>
      <c r="AZ409" s="589"/>
      <c r="BA409" s="589"/>
      <c r="BB409" s="589"/>
      <c r="BC409" s="589"/>
      <c r="BD409" s="589"/>
      <c r="BE409" s="589"/>
      <c r="BF409" s="589"/>
      <c r="BG409" s="589"/>
      <c r="BH409" s="589"/>
      <c r="BI409" s="589"/>
      <c r="BJ409" s="589"/>
      <c r="BK409" s="589"/>
      <c r="BL409" s="589"/>
      <c r="BM409" s="589"/>
      <c r="BN409" s="589"/>
      <c r="BO409" s="589"/>
      <c r="BP409" s="589"/>
      <c r="BQ409" s="589"/>
      <c r="BR409" s="589"/>
      <c r="BS409" s="589"/>
      <c r="BT409" s="589"/>
      <c r="BU409" s="589"/>
      <c r="BV409" s="589"/>
      <c r="BW409" s="589"/>
      <c r="BX409" s="589"/>
      <c r="BY409" s="589"/>
      <c r="BZ409" s="589"/>
      <c r="CA409" s="589"/>
      <c r="CB409" s="589"/>
      <c r="CC409" s="589"/>
      <c r="CD409" s="589"/>
      <c r="CE409" s="589"/>
      <c r="CF409" s="589"/>
      <c r="CG409" s="589"/>
      <c r="CH409" s="589"/>
      <c r="CI409" s="589"/>
      <c r="CJ409" s="589"/>
      <c r="CK409" s="589"/>
      <c r="CL409" s="589"/>
      <c r="CM409" s="589"/>
      <c r="CN409" s="589"/>
      <c r="CO409" s="589"/>
      <c r="CP409" s="589"/>
      <c r="CQ409" s="589"/>
      <c r="CR409" s="589"/>
      <c r="CS409" s="589"/>
      <c r="CT409" s="589"/>
      <c r="CU409" s="589"/>
      <c r="CV409" s="589"/>
      <c r="CW409" s="589"/>
      <c r="CX409" s="589"/>
      <c r="CY409" s="589"/>
      <c r="CZ409" s="589"/>
      <c r="DA409" s="589"/>
      <c r="DB409" s="589"/>
      <c r="DC409" s="589"/>
      <c r="DD409" s="589"/>
      <c r="DE409" s="589"/>
      <c r="DF409" s="589"/>
      <c r="DG409" s="589"/>
      <c r="DH409" s="589"/>
      <c r="DI409" s="589"/>
      <c r="DJ409" s="589"/>
      <c r="DK409" s="589"/>
      <c r="DL409" s="589"/>
      <c r="DM409" s="589"/>
      <c r="DN409" s="589"/>
      <c r="DO409" s="589"/>
      <c r="DP409" s="589"/>
      <c r="DQ409" s="589"/>
      <c r="DR409" s="589"/>
      <c r="DS409" s="589"/>
      <c r="DT409" s="589"/>
      <c r="DU409" s="589"/>
      <c r="DV409" s="589"/>
      <c r="DW409" s="589"/>
      <c r="DX409" s="589"/>
      <c r="DY409" s="589"/>
      <c r="DZ409" s="589"/>
      <c r="EA409" s="589"/>
      <c r="EB409" s="589"/>
      <c r="EC409" s="589"/>
      <c r="ED409" s="589"/>
      <c r="EE409" s="589"/>
      <c r="EF409" s="589"/>
      <c r="EG409" s="589"/>
      <c r="EH409" s="589"/>
      <c r="EI409" s="589"/>
      <c r="EJ409" s="589"/>
      <c r="EK409" s="589"/>
      <c r="EL409" s="589"/>
      <c r="EM409" s="589"/>
      <c r="EN409" s="589"/>
      <c r="EO409" s="589"/>
      <c r="EP409" s="589"/>
      <c r="EQ409" s="589"/>
      <c r="ER409" s="589"/>
      <c r="ES409" s="589"/>
      <c r="ET409" s="589"/>
      <c r="EU409" s="589"/>
      <c r="EV409" s="589"/>
      <c r="EW409" s="589"/>
      <c r="EX409" s="589"/>
      <c r="EY409" s="589"/>
      <c r="EZ409" s="589"/>
      <c r="FA409" s="589"/>
      <c r="FB409" s="589"/>
      <c r="FC409" s="589"/>
      <c r="FD409" s="589"/>
      <c r="FE409" s="589"/>
      <c r="FF409" s="589"/>
      <c r="FG409" s="589"/>
      <c r="FH409" s="589"/>
      <c r="FI409" s="589"/>
      <c r="FJ409" s="589"/>
      <c r="FK409" s="589"/>
      <c r="FL409" s="589"/>
      <c r="FM409" s="589"/>
      <c r="FN409" s="589"/>
      <c r="FO409" s="589"/>
      <c r="FP409" s="589"/>
      <c r="FQ409" s="589"/>
      <c r="FR409" s="589"/>
      <c r="FS409" s="589"/>
      <c r="FT409" s="589"/>
      <c r="FU409" s="589"/>
      <c r="FV409" s="589"/>
      <c r="FW409" s="589"/>
      <c r="FX409" s="589"/>
      <c r="FY409" s="589"/>
      <c r="FZ409" s="589"/>
      <c r="GA409" s="589"/>
      <c r="GB409" s="589"/>
      <c r="GC409" s="589"/>
      <c r="GD409" s="589"/>
      <c r="GE409" s="589"/>
      <c r="GF409" s="589"/>
      <c r="GG409" s="589"/>
      <c r="GH409" s="589"/>
      <c r="GI409" s="589"/>
      <c r="GJ409" s="589"/>
      <c r="GK409" s="589"/>
      <c r="GL409" s="589"/>
      <c r="GM409" s="589"/>
      <c r="GN409" s="589"/>
      <c r="GO409" s="589"/>
      <c r="GP409" s="589"/>
      <c r="GQ409" s="589"/>
      <c r="GR409" s="589"/>
      <c r="GS409" s="589"/>
      <c r="GT409" s="589"/>
      <c r="GU409" s="589"/>
      <c r="GV409" s="589"/>
      <c r="GW409" s="589"/>
      <c r="GX409" s="589"/>
      <c r="GY409" s="589"/>
      <c r="GZ409" s="589"/>
      <c r="HA409" s="589"/>
      <c r="HB409" s="589"/>
      <c r="HC409" s="589"/>
      <c r="HD409" s="589"/>
      <c r="HE409" s="589"/>
      <c r="HF409" s="589"/>
      <c r="HG409" s="589"/>
      <c r="HH409" s="589"/>
      <c r="HI409" s="589"/>
      <c r="HJ409" s="589"/>
      <c r="HK409" s="589"/>
      <c r="HL409" s="589"/>
      <c r="HM409" s="589"/>
      <c r="HN409" s="589"/>
      <c r="HO409" s="589"/>
      <c r="HP409" s="589"/>
      <c r="HQ409" s="589"/>
      <c r="HR409" s="589"/>
      <c r="HS409" s="589"/>
      <c r="HT409" s="589"/>
      <c r="HU409" s="589"/>
      <c r="HV409" s="589"/>
      <c r="HW409" s="589"/>
      <c r="HX409" s="589"/>
      <c r="HY409" s="589"/>
      <c r="HZ409" s="589"/>
      <c r="IA409" s="589"/>
      <c r="IB409" s="589"/>
      <c r="IC409" s="589"/>
      <c r="ID409" s="589"/>
      <c r="IE409" s="589"/>
      <c r="IF409" s="589"/>
      <c r="IG409" s="589"/>
      <c r="IH409" s="589"/>
      <c r="II409" s="589"/>
      <c r="IJ409" s="589"/>
      <c r="IK409" s="589"/>
      <c r="IL409" s="589"/>
      <c r="IM409" s="589"/>
      <c r="IN409" s="589"/>
      <c r="IO409" s="589"/>
      <c r="IP409" s="589"/>
      <c r="IQ409" s="589"/>
      <c r="IR409" s="589"/>
      <c r="IS409" s="589"/>
      <c r="IT409" s="589"/>
      <c r="IU409" s="589"/>
      <c r="IV409" s="589"/>
      <c r="IW409" s="589"/>
      <c r="IX409" s="589"/>
      <c r="IY409" s="589"/>
      <c r="IZ409" s="589"/>
      <c r="JA409" s="589"/>
      <c r="JB409" s="589"/>
      <c r="JC409" s="589"/>
      <c r="JD409" s="589"/>
      <c r="JE409" s="589"/>
      <c r="JF409" s="589"/>
      <c r="JG409" s="589"/>
      <c r="JH409" s="589"/>
      <c r="JI409" s="589"/>
      <c r="JJ409" s="589"/>
      <c r="JK409" s="589"/>
      <c r="JL409" s="589"/>
      <c r="JM409" s="589"/>
      <c r="JN409" s="589"/>
      <c r="JO409" s="589"/>
      <c r="JP409" s="589"/>
      <c r="JQ409" s="589"/>
      <c r="JR409" s="589"/>
      <c r="JS409" s="589"/>
      <c r="JT409" s="589"/>
      <c r="JU409" s="589"/>
      <c r="JV409" s="589"/>
      <c r="JW409" s="589"/>
      <c r="JX409" s="589"/>
      <c r="JY409" s="589"/>
      <c r="JZ409" s="589"/>
      <c r="KA409" s="589"/>
      <c r="KB409" s="589"/>
      <c r="KC409" s="589"/>
      <c r="KD409" s="589"/>
      <c r="KE409" s="589"/>
      <c r="KF409" s="589"/>
      <c r="KG409" s="589"/>
      <c r="KH409" s="589"/>
      <c r="KI409" s="589"/>
      <c r="KJ409" s="589"/>
      <c r="KK409" s="589"/>
      <c r="KL409" s="589"/>
      <c r="KM409" s="589"/>
      <c r="KN409" s="589"/>
      <c r="KO409" s="589"/>
      <c r="KP409" s="589"/>
      <c r="KQ409" s="589"/>
      <c r="KR409" s="589"/>
      <c r="KS409" s="589"/>
      <c r="KT409" s="589"/>
      <c r="KU409" s="589"/>
      <c r="KV409" s="589"/>
      <c r="KW409" s="589"/>
      <c r="KX409" s="589"/>
      <c r="KY409" s="589"/>
      <c r="KZ409" s="589"/>
      <c r="LA409" s="589"/>
      <c r="LB409" s="589"/>
      <c r="LC409" s="589"/>
      <c r="LD409" s="589"/>
      <c r="LE409" s="589"/>
      <c r="LF409" s="589"/>
      <c r="LG409" s="589"/>
      <c r="LH409" s="589"/>
      <c r="LI409" s="589"/>
      <c r="LJ409" s="589"/>
      <c r="LK409" s="589"/>
      <c r="LL409" s="589"/>
      <c r="LM409" s="589"/>
      <c r="LN409" s="589"/>
      <c r="LO409" s="589"/>
      <c r="LP409" s="589"/>
      <c r="LQ409" s="589"/>
      <c r="LR409" s="589"/>
      <c r="LS409" s="589"/>
      <c r="LT409" s="589"/>
      <c r="LU409" s="589"/>
      <c r="LV409" s="589"/>
      <c r="LW409" s="589"/>
      <c r="LX409" s="589"/>
      <c r="LY409" s="589"/>
      <c r="LZ409" s="589"/>
      <c r="MA409" s="589"/>
      <c r="MB409" s="589"/>
      <c r="MC409" s="589"/>
      <c r="MD409" s="589"/>
      <c r="ME409" s="589"/>
      <c r="MF409" s="589"/>
      <c r="MG409" s="589"/>
      <c r="MH409" s="589"/>
      <c r="MI409" s="589"/>
      <c r="MJ409" s="589"/>
      <c r="MK409" s="589"/>
      <c r="ML409" s="589"/>
      <c r="MM409" s="589"/>
      <c r="MN409" s="589"/>
      <c r="MO409" s="589"/>
      <c r="MP409" s="589"/>
      <c r="MQ409" s="589"/>
      <c r="MR409" s="589"/>
      <c r="MS409" s="589"/>
      <c r="MT409" s="589"/>
      <c r="MU409" s="589"/>
      <c r="MV409" s="589"/>
      <c r="MW409" s="589"/>
      <c r="MX409" s="589"/>
      <c r="MY409" s="589"/>
      <c r="MZ409" s="589"/>
      <c r="NA409" s="589"/>
      <c r="NB409" s="589"/>
      <c r="NC409" s="589"/>
      <c r="ND409" s="589"/>
      <c r="NE409" s="589"/>
      <c r="NF409" s="589"/>
      <c r="NG409" s="589"/>
      <c r="NH409" s="589"/>
      <c r="NI409" s="589"/>
      <c r="NJ409" s="589"/>
      <c r="NK409" s="589"/>
      <c r="NL409" s="589"/>
      <c r="NM409" s="589"/>
      <c r="NN409" s="589"/>
      <c r="NO409" s="589"/>
      <c r="NP409" s="589"/>
      <c r="NQ409" s="589"/>
      <c r="NR409" s="589"/>
      <c r="NS409" s="589"/>
      <c r="NT409" s="589"/>
      <c r="NU409" s="589"/>
      <c r="NV409" s="589"/>
      <c r="NW409" s="589"/>
      <c r="NX409" s="589"/>
      <c r="NY409" s="589"/>
      <c r="NZ409" s="589"/>
      <c r="OA409" s="589"/>
      <c r="OB409" s="589"/>
      <c r="OC409" s="589"/>
      <c r="OD409" s="589"/>
      <c r="OE409" s="589"/>
      <c r="OF409" s="589"/>
      <c r="OG409" s="589"/>
      <c r="OH409" s="589"/>
      <c r="OI409" s="589"/>
      <c r="OJ409" s="589"/>
      <c r="OK409" s="589"/>
      <c r="OL409" s="589"/>
      <c r="OM409" s="589"/>
      <c r="ON409" s="589"/>
      <c r="OO409" s="589"/>
      <c r="OP409" s="589"/>
      <c r="OQ409" s="589"/>
      <c r="OR409" s="589"/>
      <c r="OS409" s="589"/>
      <c r="OT409" s="589"/>
      <c r="OU409" s="589"/>
      <c r="OV409" s="589"/>
      <c r="OW409" s="589"/>
      <c r="OX409" s="589"/>
      <c r="OY409" s="589"/>
      <c r="OZ409" s="589"/>
      <c r="PA409" s="589"/>
      <c r="PB409" s="589"/>
      <c r="PC409" s="589"/>
      <c r="PD409" s="589"/>
      <c r="PE409" s="589"/>
      <c r="PF409" s="589"/>
      <c r="PG409" s="589"/>
      <c r="PH409" s="589"/>
      <c r="PI409" s="589"/>
      <c r="PJ409" s="589"/>
      <c r="PK409" s="589"/>
      <c r="PL409" s="589"/>
      <c r="PM409" s="589"/>
      <c r="PN409" s="589"/>
      <c r="PO409" s="589"/>
      <c r="PP409" s="589"/>
      <c r="PQ409" s="589"/>
      <c r="PR409" s="589"/>
      <c r="PS409" s="589"/>
      <c r="PT409" s="589"/>
      <c r="PU409" s="589"/>
      <c r="PV409" s="589"/>
      <c r="PW409" s="589"/>
      <c r="PX409" s="589"/>
      <c r="PY409" s="589"/>
      <c r="PZ409" s="589"/>
      <c r="QA409" s="589"/>
      <c r="QB409" s="589"/>
      <c r="QC409" s="589"/>
      <c r="QD409" s="589"/>
      <c r="QE409" s="589"/>
      <c r="QF409" s="589"/>
      <c r="QG409" s="589"/>
      <c r="QH409" s="589"/>
      <c r="QI409" s="589"/>
      <c r="QJ409" s="589"/>
      <c r="QK409" s="589"/>
      <c r="QL409" s="589"/>
      <c r="QM409" s="589"/>
      <c r="QN409" s="589"/>
      <c r="QO409" s="589"/>
      <c r="QP409" s="589"/>
      <c r="QQ409" s="589"/>
      <c r="QR409" s="589"/>
      <c r="QS409" s="589"/>
      <c r="QT409" s="589"/>
      <c r="QU409" s="589"/>
      <c r="QV409" s="589"/>
      <c r="QW409" s="589"/>
      <c r="QX409" s="589"/>
      <c r="QY409" s="589"/>
      <c r="QZ409" s="589"/>
      <c r="RA409" s="589"/>
      <c r="RB409" s="589"/>
      <c r="RC409" s="589"/>
      <c r="RD409" s="589"/>
      <c r="RE409" s="589"/>
      <c r="RF409" s="589"/>
      <c r="RG409" s="589"/>
      <c r="RH409" s="589"/>
      <c r="RI409" s="589"/>
      <c r="RJ409" s="589"/>
      <c r="RK409" s="589"/>
      <c r="RL409" s="589"/>
      <c r="RM409" s="589"/>
      <c r="RN409" s="589"/>
      <c r="RO409" s="589"/>
      <c r="RP409" s="589"/>
      <c r="RQ409" s="589"/>
      <c r="RR409" s="589"/>
      <c r="RS409" s="589"/>
      <c r="RT409" s="589"/>
      <c r="RU409" s="589"/>
      <c r="RV409" s="589"/>
      <c r="RW409" s="589"/>
      <c r="RX409" s="589"/>
      <c r="RY409" s="589"/>
      <c r="RZ409" s="589"/>
      <c r="SA409" s="589"/>
      <c r="SB409" s="589"/>
      <c r="SC409" s="589"/>
      <c r="SD409" s="589"/>
      <c r="SE409" s="589"/>
      <c r="SF409" s="589"/>
      <c r="SG409" s="589"/>
      <c r="SH409" s="589"/>
      <c r="SI409" s="589"/>
      <c r="SJ409" s="589"/>
      <c r="SK409" s="589"/>
      <c r="SL409" s="589"/>
      <c r="SM409" s="589"/>
      <c r="SN409" s="589"/>
      <c r="SO409" s="589"/>
      <c r="SP409" s="589"/>
      <c r="SQ409" s="589"/>
      <c r="SR409" s="589"/>
      <c r="SS409" s="589"/>
      <c r="ST409" s="589"/>
      <c r="SU409" s="589"/>
      <c r="SV409" s="589"/>
      <c r="SW409" s="589"/>
      <c r="SX409" s="589"/>
      <c r="SY409" s="589"/>
      <c r="SZ409" s="589"/>
      <c r="TA409" s="589"/>
      <c r="TB409" s="589"/>
      <c r="TC409" s="589"/>
      <c r="TD409" s="589"/>
      <c r="TE409" s="589"/>
      <c r="TF409" s="589"/>
      <c r="TG409" s="589"/>
      <c r="TH409" s="589"/>
      <c r="TI409" s="589"/>
      <c r="TJ409" s="589"/>
      <c r="TK409" s="589"/>
      <c r="TL409" s="589"/>
      <c r="TM409" s="589"/>
      <c r="TN409" s="589"/>
      <c r="TO409" s="589"/>
      <c r="TP409" s="589"/>
      <c r="TQ409" s="589"/>
      <c r="TR409" s="589"/>
      <c r="TS409" s="589"/>
      <c r="TT409" s="589"/>
      <c r="TU409" s="589"/>
      <c r="TV409" s="589"/>
      <c r="TW409" s="589"/>
      <c r="TX409" s="589"/>
      <c r="TY409" s="589"/>
      <c r="TZ409" s="589"/>
      <c r="UA409" s="589"/>
      <c r="UB409" s="589"/>
      <c r="UC409" s="589"/>
      <c r="UD409" s="589"/>
      <c r="UE409" s="589"/>
      <c r="UF409" s="589"/>
      <c r="UG409" s="589"/>
      <c r="UH409" s="589"/>
      <c r="UI409" s="589"/>
      <c r="UJ409" s="589"/>
      <c r="UK409" s="589"/>
      <c r="UL409" s="589"/>
      <c r="UM409" s="589"/>
      <c r="UN409" s="589"/>
      <c r="UO409" s="589"/>
      <c r="UP409" s="589"/>
      <c r="UQ409" s="589"/>
      <c r="UR409" s="589"/>
      <c r="US409" s="589"/>
      <c r="UT409" s="589"/>
      <c r="UU409" s="589"/>
      <c r="UV409" s="589"/>
      <c r="UW409" s="589"/>
      <c r="UX409" s="589"/>
      <c r="UY409" s="589"/>
      <c r="UZ409" s="589"/>
      <c r="VA409" s="589"/>
      <c r="VB409" s="589"/>
      <c r="VC409" s="589"/>
      <c r="VD409" s="589"/>
      <c r="VE409" s="589"/>
      <c r="VF409" s="589"/>
      <c r="VG409" s="589"/>
      <c r="VH409" s="589"/>
      <c r="VI409" s="589"/>
      <c r="VJ409" s="589"/>
      <c r="VK409" s="589"/>
      <c r="VL409" s="589"/>
      <c r="VM409" s="589"/>
      <c r="VN409" s="589"/>
      <c r="VO409" s="589"/>
      <c r="VP409" s="589"/>
      <c r="VQ409" s="589"/>
      <c r="VR409" s="589"/>
      <c r="VS409" s="589"/>
      <c r="VT409" s="589"/>
      <c r="VU409" s="589"/>
      <c r="VV409" s="589"/>
      <c r="VW409" s="589"/>
      <c r="VX409" s="589"/>
      <c r="VY409" s="589"/>
      <c r="VZ409" s="589"/>
      <c r="WA409" s="589"/>
      <c r="WB409" s="589"/>
      <c r="WC409" s="589"/>
      <c r="WD409" s="589"/>
      <c r="WE409" s="589"/>
      <c r="WF409" s="589"/>
      <c r="WG409" s="589"/>
      <c r="WH409" s="589"/>
      <c r="WI409" s="589"/>
      <c r="WJ409" s="589"/>
      <c r="WK409" s="589"/>
      <c r="WL409" s="589"/>
      <c r="WM409" s="589"/>
      <c r="WN409" s="589"/>
      <c r="WO409" s="589"/>
      <c r="WP409" s="589"/>
      <c r="WQ409" s="589"/>
      <c r="WR409" s="589"/>
      <c r="WS409" s="589"/>
      <c r="WT409" s="589"/>
      <c r="WU409" s="589"/>
      <c r="WV409" s="589"/>
      <c r="WW409" s="589"/>
      <c r="WX409" s="589"/>
      <c r="WY409" s="589"/>
      <c r="WZ409" s="589"/>
      <c r="XA409" s="589"/>
      <c r="XB409" s="589"/>
      <c r="XC409" s="589"/>
      <c r="XD409" s="589"/>
      <c r="XE409" s="589"/>
      <c r="XF409" s="589"/>
      <c r="XG409" s="589"/>
      <c r="XH409" s="589"/>
      <c r="XI409" s="589"/>
      <c r="XJ409" s="589"/>
      <c r="XK409" s="589"/>
      <c r="XL409" s="589"/>
      <c r="XM409" s="589"/>
      <c r="XN409" s="589"/>
      <c r="XO409" s="589"/>
      <c r="XP409" s="589"/>
      <c r="XQ409" s="589"/>
      <c r="XR409" s="589"/>
      <c r="XS409" s="589"/>
      <c r="XT409" s="589"/>
      <c r="XU409" s="589"/>
      <c r="XV409" s="589"/>
      <c r="XW409" s="589"/>
      <c r="XX409" s="589"/>
      <c r="XY409" s="589"/>
      <c r="XZ409" s="589"/>
      <c r="YA409" s="589"/>
      <c r="YB409" s="589"/>
      <c r="YC409" s="589"/>
      <c r="YD409" s="589"/>
      <c r="YE409" s="589"/>
      <c r="YF409" s="589"/>
      <c r="YG409" s="589"/>
      <c r="YH409" s="589"/>
      <c r="YI409" s="589"/>
      <c r="YJ409" s="589"/>
      <c r="YK409" s="589"/>
      <c r="YL409" s="589"/>
      <c r="YM409" s="589"/>
      <c r="YN409" s="589"/>
      <c r="YO409" s="589"/>
      <c r="YP409" s="589"/>
      <c r="YQ409" s="589"/>
      <c r="YR409" s="589"/>
      <c r="YS409" s="589"/>
      <c r="YT409" s="589"/>
      <c r="YU409" s="589"/>
      <c r="YV409" s="589"/>
      <c r="YW409" s="589"/>
      <c r="YX409" s="589"/>
      <c r="YY409" s="589"/>
      <c r="YZ409" s="589"/>
      <c r="ZA409" s="589"/>
      <c r="ZB409" s="589"/>
      <c r="ZC409" s="589"/>
      <c r="ZD409" s="589"/>
      <c r="ZE409" s="589"/>
      <c r="ZF409" s="589"/>
      <c r="ZG409" s="589"/>
      <c r="ZH409" s="589"/>
      <c r="ZI409" s="589"/>
      <c r="ZJ409" s="589"/>
      <c r="ZK409" s="589"/>
      <c r="ZL409" s="589"/>
      <c r="ZM409" s="589"/>
      <c r="ZN409" s="589"/>
      <c r="ZO409" s="589"/>
      <c r="ZP409" s="589"/>
      <c r="ZQ409" s="589"/>
      <c r="ZR409" s="589"/>
      <c r="ZS409" s="589"/>
      <c r="ZT409" s="589"/>
      <c r="ZU409" s="589"/>
      <c r="ZV409" s="589"/>
      <c r="ZW409" s="589"/>
      <c r="ZX409" s="589"/>
      <c r="ZY409" s="589"/>
      <c r="ZZ409" s="589"/>
      <c r="AAA409" s="589"/>
      <c r="AAB409" s="589"/>
      <c r="AAC409" s="589"/>
      <c r="AAD409" s="589"/>
      <c r="AAE409" s="589"/>
      <c r="AAF409" s="589"/>
      <c r="AAG409" s="589"/>
      <c r="AAH409" s="589"/>
      <c r="AAI409" s="589"/>
      <c r="AAJ409" s="589"/>
      <c r="AAK409" s="589"/>
      <c r="AAL409" s="589"/>
      <c r="AAM409" s="589"/>
      <c r="AAN409" s="589"/>
      <c r="AAO409" s="589"/>
      <c r="AAP409" s="589"/>
      <c r="AAQ409" s="589"/>
      <c r="AAR409" s="589"/>
      <c r="AAS409" s="589"/>
      <c r="AAT409" s="589"/>
      <c r="AAU409" s="589"/>
      <c r="AAV409" s="589"/>
      <c r="AAW409" s="589"/>
      <c r="AAX409" s="589"/>
      <c r="AAY409" s="589"/>
      <c r="AAZ409" s="589"/>
      <c r="ABA409" s="589"/>
      <c r="ABB409" s="589"/>
      <c r="ABC409" s="589"/>
      <c r="ABD409" s="589"/>
      <c r="ABE409" s="589"/>
      <c r="ABF409" s="589"/>
      <c r="ABG409" s="589"/>
      <c r="ABH409" s="589"/>
      <c r="ABI409" s="589"/>
      <c r="ABJ409" s="589"/>
      <c r="ABK409" s="589"/>
      <c r="ABL409" s="589"/>
      <c r="ABM409" s="589"/>
      <c r="ABN409" s="589"/>
      <c r="ABO409" s="589"/>
      <c r="ABP409" s="589"/>
      <c r="ABQ409" s="589"/>
      <c r="ABR409" s="589"/>
      <c r="ABS409" s="589"/>
      <c r="ABT409" s="589"/>
      <c r="ABU409" s="589"/>
      <c r="ABV409" s="589"/>
      <c r="ABW409" s="589"/>
      <c r="ABX409" s="589"/>
      <c r="ABY409" s="589"/>
      <c r="ABZ409" s="589"/>
      <c r="ACA409" s="589"/>
      <c r="ACB409" s="589"/>
      <c r="ACC409" s="589"/>
      <c r="ACD409" s="589"/>
      <c r="ACE409" s="589"/>
      <c r="ACF409" s="589"/>
      <c r="ACG409" s="589"/>
      <c r="ACH409" s="589"/>
      <c r="ACI409" s="589"/>
      <c r="ACJ409" s="589"/>
      <c r="ACK409" s="589"/>
      <c r="ACL409" s="589"/>
      <c r="ACM409" s="589"/>
      <c r="ACN409" s="589"/>
      <c r="ACO409" s="589"/>
      <c r="ACP409" s="589"/>
      <c r="ACQ409" s="589"/>
      <c r="ACR409" s="589"/>
      <c r="ACS409" s="589"/>
      <c r="ACT409" s="589"/>
      <c r="ACU409" s="589"/>
      <c r="ACV409" s="589"/>
      <c r="ACW409" s="589"/>
      <c r="ACX409" s="589"/>
      <c r="ACY409" s="589"/>
      <c r="ACZ409" s="589"/>
      <c r="ADA409" s="589"/>
      <c r="ADB409" s="589"/>
      <c r="ADC409" s="589"/>
      <c r="ADD409" s="589"/>
      <c r="ADE409" s="589"/>
      <c r="ADF409" s="589"/>
      <c r="ADG409" s="589"/>
      <c r="ADH409" s="589"/>
      <c r="ADI409" s="589"/>
      <c r="ADJ409" s="589"/>
      <c r="ADK409" s="589"/>
      <c r="ADL409" s="589"/>
      <c r="ADM409" s="589"/>
      <c r="ADN409" s="589"/>
      <c r="ADO409" s="589"/>
      <c r="ADP409" s="589"/>
      <c r="ADQ409" s="589"/>
      <c r="ADR409" s="589"/>
      <c r="ADS409" s="589"/>
      <c r="ADT409" s="589"/>
      <c r="ADU409" s="589"/>
      <c r="ADV409" s="589"/>
      <c r="ADW409" s="589"/>
      <c r="ADX409" s="589"/>
      <c r="ADY409" s="589"/>
      <c r="ADZ409" s="589"/>
      <c r="AEA409" s="589"/>
      <c r="AEB409" s="589"/>
      <c r="AEC409" s="589"/>
      <c r="AED409" s="589"/>
      <c r="AEE409" s="589"/>
      <c r="AEF409" s="589"/>
      <c r="AEG409" s="589"/>
      <c r="AEH409" s="589"/>
      <c r="AEI409" s="589"/>
      <c r="AEJ409" s="589"/>
      <c r="AEK409" s="589"/>
      <c r="AEL409" s="589"/>
      <c r="AEM409" s="589"/>
      <c r="AEN409" s="589"/>
      <c r="AEO409" s="589"/>
      <c r="AEP409" s="589"/>
      <c r="AEQ409" s="589"/>
      <c r="AER409" s="589"/>
      <c r="AES409" s="589"/>
      <c r="AET409" s="589"/>
      <c r="AEU409" s="589"/>
      <c r="AEV409" s="589"/>
      <c r="AEW409" s="589"/>
      <c r="AEX409" s="589"/>
      <c r="AEY409" s="589"/>
      <c r="AEZ409" s="589"/>
      <c r="AFA409" s="589"/>
      <c r="AFB409" s="589"/>
      <c r="AFC409" s="589"/>
      <c r="AFD409" s="589"/>
      <c r="AFE409" s="589"/>
      <c r="AFF409" s="589"/>
      <c r="AFG409" s="589"/>
      <c r="AFH409" s="589"/>
      <c r="AFI409" s="589"/>
      <c r="AFJ409" s="589"/>
      <c r="AFK409" s="589"/>
      <c r="AFL409" s="589"/>
      <c r="AFM409" s="589"/>
      <c r="AFN409" s="589"/>
      <c r="AFO409" s="589"/>
      <c r="AFP409" s="589"/>
      <c r="AFQ409" s="589"/>
      <c r="AFR409" s="589"/>
      <c r="AFS409" s="589"/>
      <c r="AFT409" s="589"/>
      <c r="AFU409" s="589"/>
      <c r="AFV409" s="589"/>
      <c r="AFW409" s="589"/>
      <c r="AFX409" s="589"/>
      <c r="AFY409" s="589"/>
      <c r="AFZ409" s="589"/>
      <c r="AGA409" s="589"/>
      <c r="AGB409" s="589"/>
      <c r="AGC409" s="589"/>
      <c r="AGD409" s="589"/>
      <c r="AGE409" s="589"/>
      <c r="AGF409" s="589"/>
      <c r="AGG409" s="589"/>
      <c r="AGH409" s="589"/>
      <c r="AGI409" s="589"/>
      <c r="AGJ409" s="589"/>
      <c r="AGK409" s="589"/>
      <c r="AGL409" s="589"/>
      <c r="AGM409" s="589"/>
      <c r="AGN409" s="589"/>
      <c r="AGO409" s="589"/>
      <c r="AGP409" s="589"/>
      <c r="AGQ409" s="589"/>
      <c r="AGR409" s="589"/>
      <c r="AGS409" s="589"/>
      <c r="AGT409" s="589"/>
      <c r="AGU409" s="589"/>
      <c r="AGV409" s="589"/>
      <c r="AGW409" s="589"/>
      <c r="AGX409" s="589"/>
      <c r="AGY409" s="589"/>
      <c r="AGZ409" s="589"/>
      <c r="AHA409" s="589"/>
      <c r="AHB409" s="589"/>
      <c r="AHC409" s="589"/>
      <c r="AHD409" s="589"/>
      <c r="AHE409" s="589"/>
      <c r="AHF409" s="589"/>
      <c r="AHG409" s="589"/>
      <c r="AHH409" s="589"/>
      <c r="AHI409" s="589"/>
      <c r="AHJ409" s="589"/>
      <c r="AHK409" s="589"/>
      <c r="AHL409" s="589"/>
      <c r="AHM409" s="589"/>
      <c r="AHN409" s="589"/>
      <c r="AHO409" s="589"/>
      <c r="AHP409" s="589"/>
      <c r="AHQ409" s="589"/>
      <c r="AHR409" s="589"/>
      <c r="AHS409" s="589"/>
      <c r="AHT409" s="589"/>
      <c r="AHU409" s="589"/>
      <c r="AHV409" s="589"/>
      <c r="AHW409" s="589"/>
      <c r="AHX409" s="589"/>
      <c r="AHY409" s="589"/>
      <c r="AHZ409" s="589"/>
      <c r="AIA409" s="589"/>
      <c r="AIB409" s="589"/>
      <c r="AIC409" s="589"/>
      <c r="AID409" s="589"/>
      <c r="AIE409" s="589"/>
      <c r="AIF409" s="589"/>
      <c r="AIG409" s="589"/>
      <c r="AIH409" s="589"/>
      <c r="AII409" s="589"/>
      <c r="AIJ409" s="589"/>
      <c r="AIK409" s="589"/>
      <c r="AIL409" s="589"/>
      <c r="AIM409" s="589"/>
      <c r="AIN409" s="589"/>
      <c r="AIO409" s="589"/>
      <c r="AIP409" s="589"/>
      <c r="AIQ409" s="589"/>
      <c r="AIR409" s="589"/>
      <c r="AIS409" s="589"/>
      <c r="AIT409" s="589"/>
      <c r="AIU409" s="589"/>
      <c r="AIV409" s="589"/>
      <c r="AIW409" s="589"/>
      <c r="AIX409" s="589"/>
      <c r="AIY409" s="589"/>
      <c r="AIZ409" s="589"/>
      <c r="AJA409" s="589"/>
      <c r="AJB409" s="589"/>
      <c r="AJC409" s="589"/>
      <c r="AJD409" s="589"/>
      <c r="AJE409" s="589"/>
      <c r="AJF409" s="589"/>
      <c r="AJG409" s="589"/>
      <c r="AJH409" s="589"/>
      <c r="AJI409" s="589"/>
      <c r="AJJ409" s="589"/>
      <c r="AJK409" s="589"/>
      <c r="AJL409" s="589"/>
      <c r="AJM409" s="589"/>
      <c r="AJN409" s="589"/>
      <c r="AJO409" s="589"/>
      <c r="AJP409" s="589"/>
      <c r="AJQ409" s="589"/>
      <c r="AJR409" s="589"/>
      <c r="AJS409" s="589"/>
      <c r="AJT409" s="589"/>
      <c r="AJU409" s="589"/>
      <c r="AJV409" s="589"/>
      <c r="AJW409" s="589"/>
      <c r="AJX409" s="589"/>
      <c r="AJY409" s="589"/>
      <c r="AJZ409" s="589"/>
      <c r="AKA409" s="589"/>
      <c r="AKB409" s="589"/>
      <c r="AKC409" s="589"/>
      <c r="AKD409" s="589"/>
      <c r="AKE409" s="589"/>
      <c r="AKF409" s="589"/>
      <c r="AKG409" s="589"/>
      <c r="AKH409" s="589"/>
      <c r="AKI409" s="589"/>
      <c r="AKJ409" s="589"/>
      <c r="AKK409" s="589"/>
      <c r="AKL409" s="589"/>
      <c r="AKM409" s="589"/>
      <c r="AKN409" s="589"/>
      <c r="AKO409" s="589"/>
      <c r="AKP409" s="589"/>
      <c r="AKQ409" s="589"/>
      <c r="AKR409" s="589"/>
      <c r="AKS409" s="589"/>
      <c r="AKT409" s="589"/>
      <c r="AKU409" s="589"/>
      <c r="AKV409" s="589"/>
      <c r="AKW409" s="589"/>
      <c r="AKX409" s="589"/>
      <c r="AKY409" s="589"/>
      <c r="AKZ409" s="589"/>
      <c r="ALA409" s="589"/>
      <c r="ALB409" s="589"/>
      <c r="ALC409" s="589"/>
      <c r="ALD409" s="589"/>
      <c r="ALE409" s="589"/>
      <c r="ALF409" s="589"/>
      <c r="ALG409" s="589"/>
      <c r="ALH409" s="589"/>
      <c r="ALI409" s="589"/>
      <c r="ALJ409" s="589"/>
      <c r="ALK409" s="589"/>
      <c r="ALL409" s="589"/>
      <c r="ALM409" s="589"/>
      <c r="ALN409" s="589"/>
      <c r="ALO409" s="589"/>
      <c r="ALP409" s="589"/>
      <c r="ALQ409" s="589"/>
      <c r="ALR409" s="589"/>
      <c r="ALS409" s="589"/>
      <c r="ALT409" s="589"/>
      <c r="ALU409" s="589"/>
      <c r="ALV409" s="589"/>
      <c r="ALW409" s="589"/>
      <c r="ALX409" s="589"/>
      <c r="ALY409" s="589"/>
      <c r="ALZ409" s="589"/>
      <c r="AMA409" s="589"/>
      <c r="AMB409" s="589"/>
      <c r="AMC409" s="589"/>
      <c r="AMD409" s="589"/>
      <c r="AME409" s="589"/>
      <c r="AMF409" s="589"/>
      <c r="AMG409" s="589"/>
      <c r="AMH409" s="589"/>
      <c r="AMI409" s="589"/>
      <c r="AMJ409" s="589"/>
      <c r="AMK409" s="589"/>
      <c r="AML409" s="589"/>
      <c r="AMM409" s="589"/>
      <c r="AMN409" s="589"/>
      <c r="AMO409" s="589"/>
      <c r="AMP409" s="589"/>
      <c r="AMQ409" s="589"/>
      <c r="AMR409" s="589"/>
      <c r="AMS409" s="589"/>
      <c r="AMT409" s="589"/>
      <c r="AMU409" s="589"/>
      <c r="AMV409" s="589"/>
      <c r="AMW409" s="589"/>
      <c r="AMX409" s="589"/>
      <c r="AMY409" s="589"/>
      <c r="AMZ409" s="589"/>
      <c r="ANA409" s="589"/>
      <c r="ANB409" s="589"/>
      <c r="ANC409" s="589"/>
      <c r="AND409" s="589"/>
      <c r="ANE409" s="589"/>
      <c r="ANF409" s="589"/>
      <c r="ANG409" s="589"/>
      <c r="ANH409" s="589"/>
      <c r="ANI409" s="589"/>
      <c r="ANJ409" s="589"/>
      <c r="ANK409" s="589"/>
      <c r="ANL409" s="589"/>
      <c r="ANM409" s="589"/>
      <c r="ANN409" s="589"/>
      <c r="ANO409" s="589"/>
      <c r="ANP409" s="589"/>
      <c r="ANQ409" s="589"/>
      <c r="ANR409" s="589"/>
      <c r="ANS409" s="589"/>
      <c r="ANT409" s="589"/>
      <c r="ANU409" s="589"/>
      <c r="ANV409" s="589"/>
      <c r="ANW409" s="589"/>
      <c r="ANX409" s="589"/>
      <c r="ANY409" s="589"/>
      <c r="ANZ409" s="589"/>
      <c r="AOA409" s="589"/>
      <c r="AOB409" s="589"/>
      <c r="AOC409" s="589"/>
      <c r="AOD409" s="589"/>
      <c r="AOE409" s="589"/>
      <c r="AOF409" s="589"/>
      <c r="AOG409" s="589"/>
      <c r="AOH409" s="589"/>
      <c r="AOI409" s="589"/>
      <c r="AOJ409" s="589"/>
      <c r="AOK409" s="589"/>
      <c r="AOL409" s="589"/>
      <c r="AOM409" s="589"/>
      <c r="AON409" s="589"/>
      <c r="AOO409" s="589"/>
      <c r="AOP409" s="589"/>
      <c r="AOQ409" s="589"/>
      <c r="AOR409" s="589"/>
      <c r="AOS409" s="589"/>
      <c r="AOT409" s="589"/>
      <c r="AOU409" s="589"/>
      <c r="AOV409" s="589"/>
      <c r="AOW409" s="589"/>
      <c r="AOX409" s="589"/>
      <c r="AOY409" s="589"/>
      <c r="AOZ409" s="589"/>
      <c r="APA409" s="589"/>
      <c r="APB409" s="589"/>
      <c r="APC409" s="589"/>
      <c r="APD409" s="589"/>
      <c r="APE409" s="589"/>
      <c r="APF409" s="589"/>
      <c r="APG409" s="589"/>
      <c r="APH409" s="589"/>
      <c r="API409" s="589"/>
      <c r="APJ409" s="589"/>
      <c r="APK409" s="589"/>
      <c r="APL409" s="589"/>
      <c r="APM409" s="589"/>
      <c r="APN409" s="589"/>
      <c r="APO409" s="589"/>
      <c r="APP409" s="589"/>
      <c r="APQ409" s="589"/>
      <c r="APR409" s="589"/>
      <c r="APS409" s="589"/>
      <c r="APT409" s="589"/>
      <c r="APU409" s="589"/>
      <c r="APV409" s="589"/>
      <c r="APW409" s="589"/>
      <c r="APX409" s="589"/>
      <c r="APY409" s="589"/>
      <c r="APZ409" s="589"/>
      <c r="AQA409" s="589"/>
      <c r="AQB409" s="589"/>
      <c r="AQC409" s="589"/>
      <c r="AQD409" s="589"/>
      <c r="AQE409" s="589"/>
      <c r="AQF409" s="589"/>
      <c r="AQG409" s="589"/>
      <c r="AQH409" s="589"/>
      <c r="AQI409" s="589"/>
      <c r="AQJ409" s="589"/>
      <c r="AQK409" s="589"/>
      <c r="AQL409" s="589"/>
      <c r="AQM409" s="589"/>
      <c r="AQN409" s="589"/>
      <c r="AQO409" s="589"/>
      <c r="AQP409" s="589"/>
      <c r="AQQ409" s="589"/>
      <c r="AQR409" s="589"/>
      <c r="AQS409" s="589"/>
      <c r="AQT409" s="589"/>
      <c r="AQU409" s="589"/>
      <c r="AQV409" s="589"/>
      <c r="AQW409" s="589"/>
      <c r="AQX409" s="589"/>
      <c r="AQY409" s="589"/>
      <c r="AQZ409" s="589"/>
      <c r="ARA409" s="589"/>
      <c r="ARB409" s="589"/>
      <c r="ARC409" s="589"/>
      <c r="ARD409" s="589"/>
      <c r="ARE409" s="589"/>
      <c r="ARF409" s="589"/>
      <c r="ARG409" s="589"/>
      <c r="ARH409" s="589"/>
      <c r="ARI409" s="589"/>
      <c r="ARJ409" s="589"/>
      <c r="ARK409" s="589"/>
      <c r="ARL409" s="589"/>
      <c r="ARM409" s="589"/>
      <c r="ARN409" s="589"/>
      <c r="ARO409" s="589"/>
      <c r="ARP409" s="589"/>
      <c r="ARQ409" s="589"/>
      <c r="ARR409" s="589"/>
      <c r="ARS409" s="589"/>
      <c r="ART409" s="589"/>
      <c r="ARU409" s="589"/>
      <c r="ARV409" s="589"/>
      <c r="ARW409" s="589"/>
      <c r="ARX409" s="589"/>
      <c r="ARY409" s="589"/>
      <c r="ARZ409" s="589"/>
      <c r="ASA409" s="589"/>
      <c r="ASB409" s="589"/>
      <c r="ASC409" s="589"/>
      <c r="ASD409" s="589"/>
      <c r="ASE409" s="589"/>
      <c r="ASF409" s="589"/>
      <c r="ASG409" s="589"/>
      <c r="ASH409" s="589"/>
      <c r="ASI409" s="589"/>
      <c r="ASJ409" s="589"/>
      <c r="ASK409" s="589"/>
      <c r="ASL409" s="589"/>
      <c r="ASM409" s="589"/>
      <c r="ASN409" s="589"/>
      <c r="ASO409" s="589"/>
      <c r="ASP409" s="589"/>
      <c r="ASQ409" s="589"/>
      <c r="ASR409" s="589"/>
      <c r="ASS409" s="589"/>
      <c r="AST409" s="589"/>
      <c r="ASU409" s="589"/>
      <c r="ASV409" s="589"/>
      <c r="ASW409" s="589"/>
      <c r="ASX409" s="589"/>
      <c r="ASY409" s="589"/>
      <c r="ASZ409" s="589"/>
      <c r="ATA409" s="589"/>
      <c r="ATB409" s="589"/>
      <c r="ATC409" s="589"/>
      <c r="ATD409" s="589"/>
      <c r="ATE409" s="589"/>
      <c r="ATF409" s="589"/>
      <c r="ATG409" s="589"/>
      <c r="ATH409" s="589"/>
      <c r="ATI409" s="589"/>
      <c r="ATJ409" s="589"/>
      <c r="ATK409" s="589"/>
      <c r="ATL409" s="589"/>
      <c r="ATM409" s="589"/>
      <c r="ATN409" s="589"/>
      <c r="ATO409" s="589"/>
      <c r="ATP409" s="589"/>
      <c r="ATQ409" s="589"/>
      <c r="ATR409" s="589"/>
      <c r="ATS409" s="589"/>
      <c r="ATT409" s="589"/>
      <c r="ATU409" s="589"/>
      <c r="ATV409" s="589"/>
      <c r="ATW409" s="589"/>
      <c r="ATX409" s="589"/>
      <c r="ATY409" s="589"/>
      <c r="ATZ409" s="589"/>
      <c r="AUA409" s="589"/>
      <c r="AUB409" s="589"/>
      <c r="AUC409" s="589"/>
      <c r="AUD409" s="589"/>
      <c r="AUE409" s="589"/>
      <c r="AUF409" s="589"/>
      <c r="AUG409" s="589"/>
      <c r="AUH409" s="589"/>
      <c r="AUI409" s="589"/>
      <c r="AUJ409" s="589"/>
      <c r="AUK409" s="589"/>
      <c r="AUL409" s="589"/>
      <c r="AUM409" s="589"/>
      <c r="AUN409" s="589"/>
      <c r="AUO409" s="589"/>
      <c r="AUP409" s="589"/>
      <c r="AUQ409" s="589"/>
      <c r="AUR409" s="589"/>
      <c r="AUS409" s="589"/>
      <c r="AUT409" s="589"/>
      <c r="AUU409" s="589"/>
      <c r="AUV409" s="589"/>
      <c r="AUW409" s="589"/>
      <c r="AUX409" s="589"/>
      <c r="AUY409" s="589"/>
      <c r="AUZ409" s="589"/>
      <c r="AVA409" s="589"/>
      <c r="AVB409" s="589"/>
      <c r="AVC409" s="589"/>
      <c r="AVD409" s="589"/>
      <c r="AVE409" s="589"/>
      <c r="AVF409" s="589"/>
      <c r="AVG409" s="589"/>
      <c r="AVH409" s="589"/>
      <c r="AVI409" s="589"/>
      <c r="AVJ409" s="589"/>
      <c r="AVK409" s="589"/>
      <c r="AVL409" s="589"/>
      <c r="AVM409" s="589"/>
      <c r="AVN409" s="589"/>
      <c r="AVO409" s="589"/>
      <c r="AVP409" s="589"/>
      <c r="AVQ409" s="589"/>
      <c r="AVR409" s="589"/>
      <c r="AVS409" s="589"/>
      <c r="AVT409" s="589"/>
      <c r="AVU409" s="589"/>
      <c r="AVV409" s="589"/>
      <c r="AVW409" s="589"/>
      <c r="AVX409" s="589"/>
      <c r="AVY409" s="589"/>
      <c r="AVZ409" s="589"/>
      <c r="AWA409" s="589"/>
      <c r="AWB409" s="589"/>
      <c r="AWC409" s="589"/>
      <c r="AWD409" s="589"/>
      <c r="AWE409" s="589"/>
      <c r="AWF409" s="589"/>
      <c r="AWG409" s="589"/>
      <c r="AWH409" s="589"/>
      <c r="AWI409" s="589"/>
      <c r="AWJ409" s="589"/>
      <c r="AWK409" s="589"/>
      <c r="AWL409" s="589"/>
      <c r="AWM409" s="589"/>
      <c r="AWN409" s="589"/>
      <c r="AWO409" s="589"/>
      <c r="AWP409" s="589"/>
      <c r="AWQ409" s="589"/>
      <c r="AWR409" s="589"/>
      <c r="AWS409" s="589"/>
      <c r="AWT409" s="589"/>
      <c r="AWU409" s="589"/>
      <c r="AWV409" s="589"/>
      <c r="AWW409" s="589"/>
      <c r="AWX409" s="589"/>
      <c r="AWY409" s="589"/>
      <c r="AWZ409" s="589"/>
      <c r="AXA409" s="589"/>
      <c r="AXB409" s="589"/>
      <c r="AXC409" s="589"/>
      <c r="AXD409" s="589"/>
      <c r="AXE409" s="589"/>
      <c r="AXF409" s="589"/>
      <c r="AXG409" s="589"/>
      <c r="AXH409" s="589"/>
      <c r="AXI409" s="589"/>
      <c r="AXJ409" s="589"/>
      <c r="AXK409" s="589"/>
      <c r="AXL409" s="589"/>
      <c r="AXM409" s="589"/>
      <c r="AXN409" s="589"/>
      <c r="AXO409" s="589"/>
      <c r="AXP409" s="589"/>
      <c r="AXQ409" s="589"/>
      <c r="AXR409" s="589"/>
      <c r="AXS409" s="589"/>
      <c r="AXT409" s="589"/>
      <c r="AXU409" s="589"/>
      <c r="AXV409" s="589"/>
      <c r="AXW409" s="589"/>
      <c r="AXX409" s="589"/>
      <c r="AXY409" s="589"/>
      <c r="AXZ409" s="589"/>
      <c r="AYA409" s="589"/>
      <c r="AYB409" s="589"/>
      <c r="AYC409" s="589"/>
      <c r="AYD409" s="589"/>
      <c r="AYE409" s="589"/>
      <c r="AYF409" s="589"/>
      <c r="AYG409" s="589"/>
      <c r="AYH409" s="589"/>
      <c r="AYI409" s="589"/>
      <c r="AYJ409" s="589"/>
      <c r="AYK409" s="589"/>
      <c r="AYL409" s="589"/>
      <c r="AYM409" s="589"/>
      <c r="AYN409" s="589"/>
      <c r="AYO409" s="589"/>
      <c r="AYP409" s="589"/>
      <c r="AYQ409" s="589"/>
      <c r="AYR409" s="589"/>
      <c r="AYS409" s="589"/>
      <c r="AYT409" s="589"/>
      <c r="AYU409" s="589"/>
      <c r="AYV409" s="589"/>
      <c r="AYW409" s="589"/>
      <c r="AYX409" s="589"/>
      <c r="AYY409" s="589"/>
      <c r="AYZ409" s="589"/>
      <c r="AZA409" s="589"/>
      <c r="AZB409" s="589"/>
      <c r="AZC409" s="589"/>
      <c r="AZD409" s="589"/>
      <c r="AZE409" s="589"/>
      <c r="AZF409" s="589"/>
      <c r="AZG409" s="589"/>
      <c r="AZH409" s="589"/>
      <c r="AZI409" s="589"/>
      <c r="AZJ409" s="589"/>
      <c r="AZK409" s="589"/>
      <c r="AZL409" s="589"/>
      <c r="AZM409" s="589"/>
      <c r="AZN409" s="589"/>
      <c r="AZO409" s="589"/>
      <c r="AZP409" s="589"/>
      <c r="AZQ409" s="589"/>
      <c r="AZR409" s="589"/>
      <c r="AZS409" s="589"/>
      <c r="AZT409" s="589"/>
      <c r="AZU409" s="589"/>
      <c r="AZV409" s="589"/>
      <c r="AZW409" s="589"/>
      <c r="AZX409" s="589"/>
      <c r="AZY409" s="589"/>
      <c r="AZZ409" s="589"/>
      <c r="BAA409" s="589"/>
      <c r="BAB409" s="589"/>
      <c r="BAC409" s="589"/>
      <c r="BAD409" s="589"/>
      <c r="BAE409" s="589"/>
      <c r="BAF409" s="589"/>
      <c r="BAG409" s="589"/>
      <c r="BAH409" s="589"/>
      <c r="BAI409" s="589"/>
      <c r="BAJ409" s="589"/>
      <c r="BAK409" s="589"/>
      <c r="BAL409" s="589"/>
      <c r="BAM409" s="589"/>
      <c r="BAN409" s="589"/>
      <c r="BAO409" s="589"/>
      <c r="BAP409" s="589"/>
      <c r="BAQ409" s="589"/>
      <c r="BAR409" s="589"/>
      <c r="BAS409" s="589"/>
      <c r="BAT409" s="589"/>
      <c r="BAU409" s="589"/>
      <c r="BAV409" s="589"/>
      <c r="BAW409" s="589"/>
      <c r="BAX409" s="589"/>
      <c r="BAY409" s="589"/>
      <c r="BAZ409" s="589"/>
      <c r="BBA409" s="589"/>
      <c r="BBB409" s="589"/>
      <c r="BBC409" s="589"/>
      <c r="BBD409" s="589"/>
      <c r="BBE409" s="589"/>
      <c r="BBF409" s="589"/>
      <c r="BBG409" s="589"/>
      <c r="BBH409" s="589"/>
      <c r="BBI409" s="589"/>
      <c r="BBJ409" s="589"/>
      <c r="BBK409" s="589"/>
      <c r="BBL409" s="589"/>
      <c r="BBM409" s="589"/>
      <c r="BBN409" s="589"/>
      <c r="BBO409" s="589"/>
      <c r="BBP409" s="589"/>
      <c r="BBQ409" s="589"/>
      <c r="BBR409" s="589"/>
      <c r="BBS409" s="589"/>
      <c r="BBT409" s="589"/>
      <c r="BBU409" s="589"/>
      <c r="BBV409" s="589"/>
      <c r="BBW409" s="589"/>
      <c r="BBX409" s="589"/>
      <c r="BBY409" s="589"/>
      <c r="BBZ409" s="589"/>
      <c r="BCA409" s="589"/>
      <c r="BCB409" s="589"/>
      <c r="BCC409" s="589"/>
      <c r="BCD409" s="589"/>
      <c r="BCE409" s="589"/>
      <c r="BCF409" s="589"/>
      <c r="BCG409" s="589"/>
      <c r="BCH409" s="589"/>
      <c r="BCI409" s="589"/>
      <c r="BCJ409" s="589"/>
      <c r="BCK409" s="589"/>
      <c r="BCL409" s="589"/>
      <c r="BCM409" s="589"/>
      <c r="BCN409" s="589"/>
      <c r="BCO409" s="589"/>
      <c r="BCP409" s="589"/>
      <c r="BCQ409" s="589"/>
      <c r="BCR409" s="589"/>
      <c r="BCS409" s="589"/>
      <c r="BCT409" s="589"/>
      <c r="BCU409" s="589"/>
      <c r="BCV409" s="589"/>
      <c r="BCW409" s="589"/>
      <c r="BCX409" s="589"/>
      <c r="BCY409" s="589"/>
      <c r="BCZ409" s="589"/>
      <c r="BDA409" s="589"/>
      <c r="BDB409" s="589"/>
      <c r="BDC409" s="589"/>
      <c r="BDD409" s="589"/>
      <c r="BDE409" s="589"/>
      <c r="BDF409" s="589"/>
      <c r="BDG409" s="589"/>
      <c r="BDH409" s="589"/>
      <c r="BDI409" s="589"/>
      <c r="BDJ409" s="589"/>
      <c r="BDK409" s="589"/>
      <c r="BDL409" s="589"/>
      <c r="BDM409" s="589"/>
      <c r="BDN409" s="589"/>
      <c r="BDO409" s="589"/>
      <c r="BDP409" s="589"/>
      <c r="BDQ409" s="589"/>
      <c r="BDR409" s="589"/>
      <c r="BDS409" s="589"/>
      <c r="BDT409" s="589"/>
      <c r="BDU409" s="589"/>
      <c r="BDV409" s="589"/>
      <c r="BDW409" s="589"/>
      <c r="BDX409" s="589"/>
      <c r="BDY409" s="589"/>
      <c r="BDZ409" s="589"/>
      <c r="BEA409" s="589"/>
      <c r="BEB409" s="589"/>
      <c r="BEC409" s="589"/>
      <c r="BED409" s="589"/>
      <c r="BEE409" s="589"/>
      <c r="BEF409" s="589"/>
      <c r="BEG409" s="589"/>
      <c r="BEH409" s="589"/>
      <c r="BEI409" s="589"/>
      <c r="BEJ409" s="589"/>
      <c r="BEK409" s="589"/>
      <c r="BEL409" s="589"/>
      <c r="BEM409" s="589"/>
      <c r="BEN409" s="589"/>
      <c r="BEO409" s="589"/>
      <c r="BEP409" s="589"/>
      <c r="BEQ409" s="589"/>
      <c r="BER409" s="589"/>
      <c r="BES409" s="589"/>
      <c r="BET409" s="589"/>
      <c r="BEU409" s="589"/>
      <c r="BEV409" s="589"/>
      <c r="BEW409" s="589"/>
      <c r="BEX409" s="589"/>
      <c r="BEY409" s="589"/>
      <c r="BEZ409" s="589"/>
      <c r="BFA409" s="589"/>
      <c r="BFB409" s="589"/>
      <c r="BFC409" s="589"/>
      <c r="BFD409" s="589"/>
      <c r="BFE409" s="589"/>
      <c r="BFF409" s="589"/>
      <c r="BFG409" s="589"/>
      <c r="BFH409" s="589"/>
      <c r="BFI409" s="589"/>
      <c r="BFJ409" s="589"/>
      <c r="BFK409" s="589"/>
      <c r="BFL409" s="589"/>
      <c r="BFM409" s="589"/>
      <c r="BFN409" s="589"/>
      <c r="BFO409" s="589"/>
      <c r="BFP409" s="589"/>
      <c r="BFQ409" s="589"/>
      <c r="BFR409" s="589"/>
      <c r="BFS409" s="589"/>
      <c r="BFT409" s="589"/>
      <c r="BFU409" s="589"/>
      <c r="BFV409" s="589"/>
      <c r="BFW409" s="589"/>
      <c r="BFX409" s="589"/>
      <c r="BFY409" s="589"/>
      <c r="BFZ409" s="589"/>
      <c r="BGA409" s="589"/>
      <c r="BGB409" s="589"/>
      <c r="BGC409" s="589"/>
      <c r="BGD409" s="589"/>
      <c r="BGE409" s="589"/>
      <c r="BGF409" s="589"/>
      <c r="BGG409" s="589"/>
      <c r="BGH409" s="589"/>
      <c r="BGI409" s="589"/>
      <c r="BGJ409" s="589"/>
      <c r="BGK409" s="589"/>
      <c r="BGL409" s="589"/>
      <c r="BGM409" s="589"/>
      <c r="BGN409" s="589"/>
      <c r="BGO409" s="589"/>
      <c r="BGP409" s="589"/>
      <c r="BGQ409" s="589"/>
      <c r="BGR409" s="589"/>
      <c r="BGS409" s="589"/>
      <c r="BGT409" s="589"/>
      <c r="BGU409" s="589"/>
      <c r="BGV409" s="589"/>
      <c r="BGW409" s="589"/>
      <c r="BGX409" s="589"/>
      <c r="BGY409" s="589"/>
      <c r="BGZ409" s="589"/>
      <c r="BHA409" s="589"/>
      <c r="BHB409" s="589"/>
      <c r="BHC409" s="589"/>
      <c r="BHD409" s="589"/>
      <c r="BHE409" s="589"/>
      <c r="BHF409" s="589"/>
      <c r="BHG409" s="589"/>
      <c r="BHH409" s="589"/>
      <c r="BHI409" s="589"/>
      <c r="BHJ409" s="589"/>
      <c r="BHK409" s="589"/>
      <c r="BHL409" s="589"/>
      <c r="BHM409" s="589"/>
      <c r="BHN409" s="589"/>
      <c r="BHO409" s="589"/>
      <c r="BHP409" s="589"/>
      <c r="BHQ409" s="589"/>
      <c r="BHR409" s="589"/>
      <c r="BHS409" s="589"/>
      <c r="BHT409" s="589"/>
      <c r="BHU409" s="589"/>
      <c r="BHV409" s="589"/>
      <c r="BHW409" s="589"/>
      <c r="BHX409" s="589"/>
      <c r="BHY409" s="589"/>
      <c r="BHZ409" s="589"/>
      <c r="BIA409" s="589"/>
      <c r="BIB409" s="589"/>
      <c r="BIC409" s="589"/>
      <c r="BID409" s="589"/>
      <c r="BIE409" s="589"/>
      <c r="BIF409" s="589"/>
      <c r="BIG409" s="589"/>
      <c r="BIH409" s="589"/>
      <c r="BII409" s="589"/>
      <c r="BIJ409" s="589"/>
      <c r="BIK409" s="589"/>
      <c r="BIL409" s="589"/>
      <c r="BIM409" s="589"/>
      <c r="BIN409" s="589"/>
      <c r="BIO409" s="589"/>
      <c r="BIP409" s="589"/>
      <c r="BIQ409" s="589"/>
      <c r="BIR409" s="589"/>
      <c r="BIS409" s="589"/>
      <c r="BIT409" s="589"/>
      <c r="BIU409" s="589"/>
      <c r="BIV409" s="589"/>
      <c r="BIW409" s="589"/>
      <c r="BIX409" s="589"/>
      <c r="BIY409" s="589"/>
      <c r="BIZ409" s="589"/>
      <c r="BJA409" s="589"/>
      <c r="BJB409" s="589"/>
      <c r="BJC409" s="589"/>
      <c r="BJD409" s="589"/>
      <c r="BJE409" s="589"/>
      <c r="BJF409" s="589"/>
      <c r="BJG409" s="589"/>
      <c r="BJH409" s="589"/>
      <c r="BJI409" s="589"/>
      <c r="BJJ409" s="589"/>
      <c r="BJK409" s="589"/>
      <c r="BJL409" s="589"/>
      <c r="BJM409" s="589"/>
      <c r="BJN409" s="589"/>
      <c r="BJO409" s="589"/>
      <c r="BJP409" s="589"/>
      <c r="BJQ409" s="589"/>
      <c r="BJR409" s="589"/>
      <c r="BJS409" s="589"/>
      <c r="BJT409" s="589"/>
      <c r="BJU409" s="589"/>
      <c r="BJV409" s="589"/>
      <c r="BJW409" s="589"/>
      <c r="BJX409" s="589"/>
      <c r="BJY409" s="589"/>
      <c r="BJZ409" s="589"/>
      <c r="BKA409" s="589"/>
      <c r="BKB409" s="589"/>
      <c r="BKC409" s="589"/>
      <c r="BKD409" s="589"/>
      <c r="BKE409" s="589"/>
      <c r="BKF409" s="589"/>
      <c r="BKG409" s="589"/>
      <c r="BKH409" s="589"/>
      <c r="BKI409" s="589"/>
      <c r="BKJ409" s="589"/>
      <c r="BKK409" s="589"/>
      <c r="BKL409" s="589"/>
      <c r="BKM409" s="589"/>
      <c r="BKN409" s="589"/>
      <c r="BKO409" s="589"/>
      <c r="BKP409" s="589"/>
      <c r="BKQ409" s="589"/>
      <c r="BKR409" s="589"/>
      <c r="BKS409" s="589"/>
      <c r="BKT409" s="589"/>
      <c r="BKU409" s="589"/>
      <c r="BKV409" s="589"/>
      <c r="BKW409" s="589"/>
      <c r="BKX409" s="589"/>
      <c r="BKY409" s="589"/>
      <c r="BKZ409" s="589"/>
      <c r="BLA409" s="589"/>
      <c r="BLB409" s="589"/>
      <c r="BLC409" s="589"/>
      <c r="BLD409" s="589"/>
      <c r="BLE409" s="589"/>
      <c r="BLF409" s="589"/>
      <c r="BLG409" s="589"/>
      <c r="BLH409" s="589"/>
      <c r="BLI409" s="589"/>
      <c r="BLJ409" s="589"/>
      <c r="BLK409" s="589"/>
      <c r="BLL409" s="589"/>
      <c r="BLM409" s="589"/>
      <c r="BLN409" s="589"/>
      <c r="BLO409" s="589"/>
      <c r="BLP409" s="589"/>
      <c r="BLQ409" s="589"/>
      <c r="BLR409" s="589"/>
      <c r="BLS409" s="589"/>
      <c r="BLT409" s="589"/>
      <c r="BLU409" s="589"/>
      <c r="BLV409" s="589"/>
      <c r="BLW409" s="589"/>
      <c r="BLX409" s="589"/>
      <c r="BLY409" s="589"/>
      <c r="BLZ409" s="589"/>
      <c r="BMA409" s="589"/>
      <c r="BMB409" s="589"/>
      <c r="BMC409" s="589"/>
      <c r="BMD409" s="589"/>
      <c r="BME409" s="589"/>
      <c r="BMF409" s="589"/>
      <c r="BMG409" s="589"/>
      <c r="BMH409" s="589"/>
      <c r="BMI409" s="589"/>
      <c r="BMJ409" s="589"/>
      <c r="BMK409" s="589"/>
      <c r="BML409" s="589"/>
      <c r="BMM409" s="589"/>
      <c r="BMN409" s="589"/>
      <c r="BMO409" s="589"/>
      <c r="BMP409" s="589"/>
      <c r="BMQ409" s="589"/>
      <c r="BMR409" s="589"/>
      <c r="BMS409" s="589"/>
      <c r="BMT409" s="589"/>
      <c r="BMU409" s="589"/>
      <c r="BMV409" s="589"/>
      <c r="BMW409" s="589"/>
      <c r="BMX409" s="589"/>
      <c r="BMY409" s="589"/>
      <c r="BMZ409" s="589"/>
      <c r="BNA409" s="589"/>
      <c r="BNB409" s="589"/>
      <c r="BNC409" s="589"/>
      <c r="BND409" s="589"/>
      <c r="BNE409" s="589"/>
      <c r="BNF409" s="589"/>
      <c r="BNG409" s="589"/>
      <c r="BNH409" s="589"/>
      <c r="BNI409" s="589"/>
      <c r="BNJ409" s="589"/>
      <c r="BNK409" s="589"/>
      <c r="BNL409" s="589"/>
      <c r="BNM409" s="589"/>
      <c r="BNN409" s="589"/>
      <c r="BNO409" s="589"/>
      <c r="BNP409" s="589"/>
      <c r="BNQ409" s="589"/>
      <c r="BNR409" s="589"/>
      <c r="BNS409" s="589"/>
      <c r="BNT409" s="589"/>
      <c r="BNU409" s="589"/>
      <c r="BNV409" s="589"/>
      <c r="BNW409" s="589"/>
      <c r="BNX409" s="589"/>
      <c r="BNY409" s="589"/>
      <c r="BNZ409" s="589"/>
      <c r="BOA409" s="589"/>
      <c r="BOB409" s="589"/>
      <c r="BOC409" s="589"/>
      <c r="BOD409" s="589"/>
      <c r="BOE409" s="589"/>
      <c r="BOF409" s="589"/>
      <c r="BOG409" s="589"/>
      <c r="BOH409" s="589"/>
      <c r="BOI409" s="589"/>
      <c r="BOJ409" s="589"/>
      <c r="BOK409" s="589"/>
      <c r="BOL409" s="589"/>
      <c r="BOM409" s="589"/>
      <c r="BON409" s="589"/>
      <c r="BOO409" s="589"/>
      <c r="BOP409" s="589"/>
      <c r="BOQ409" s="589"/>
      <c r="BOR409" s="589"/>
      <c r="BOS409" s="589"/>
      <c r="BOT409" s="589"/>
      <c r="BOU409" s="589"/>
      <c r="BOV409" s="589"/>
      <c r="BOW409" s="589"/>
      <c r="BOX409" s="589"/>
      <c r="BOY409" s="589"/>
      <c r="BOZ409" s="589"/>
      <c r="BPA409" s="589"/>
      <c r="BPB409" s="589"/>
      <c r="BPC409" s="589"/>
      <c r="BPD409" s="589"/>
      <c r="BPE409" s="589"/>
      <c r="BPF409" s="589"/>
      <c r="BPG409" s="589"/>
      <c r="BPH409" s="589"/>
      <c r="BPI409" s="589"/>
      <c r="BPJ409" s="589"/>
      <c r="BPK409" s="589"/>
      <c r="BPL409" s="589"/>
      <c r="BPM409" s="589"/>
      <c r="BPN409" s="589"/>
      <c r="BPO409" s="589"/>
      <c r="BPP409" s="589"/>
      <c r="BPQ409" s="589"/>
      <c r="BPR409" s="589"/>
      <c r="BPS409" s="589"/>
      <c r="BPT409" s="589"/>
      <c r="BPU409" s="589"/>
      <c r="BPV409" s="589"/>
      <c r="BPW409" s="589"/>
      <c r="BPX409" s="589"/>
      <c r="BPY409" s="589"/>
      <c r="BPZ409" s="589"/>
      <c r="BQA409" s="589"/>
      <c r="BQB409" s="589"/>
      <c r="BQC409" s="589"/>
      <c r="BQD409" s="589"/>
      <c r="BQE409" s="589"/>
      <c r="BQF409" s="589"/>
      <c r="BQG409" s="589"/>
      <c r="BQH409" s="589"/>
      <c r="BQI409" s="589"/>
      <c r="BQJ409" s="589"/>
      <c r="BQK409" s="589"/>
      <c r="BQL409" s="589"/>
      <c r="BQM409" s="589"/>
      <c r="BQN409" s="589"/>
      <c r="BQO409" s="589"/>
      <c r="BQP409" s="589"/>
      <c r="BQQ409" s="589"/>
      <c r="BQR409" s="589"/>
      <c r="BQS409" s="589"/>
      <c r="BQT409" s="589"/>
      <c r="BQU409" s="589"/>
      <c r="BQV409" s="589"/>
      <c r="BQW409" s="589"/>
      <c r="BQX409" s="589"/>
      <c r="BQY409" s="589"/>
      <c r="BQZ409" s="589"/>
      <c r="BRA409" s="589"/>
      <c r="BRB409" s="589"/>
      <c r="BRC409" s="589"/>
      <c r="BRD409" s="589"/>
      <c r="BRE409" s="589"/>
      <c r="BRF409" s="589"/>
      <c r="BRG409" s="589"/>
      <c r="BRH409" s="589"/>
      <c r="BRI409" s="589"/>
      <c r="BRJ409" s="589"/>
      <c r="BRK409" s="589"/>
      <c r="BRL409" s="589"/>
      <c r="BRM409" s="589"/>
      <c r="BRN409" s="589"/>
      <c r="BRO409" s="589"/>
      <c r="BRP409" s="589"/>
      <c r="BRQ409" s="589"/>
      <c r="BRR409" s="589"/>
      <c r="BRS409" s="589"/>
      <c r="BRT409" s="589"/>
      <c r="BRU409" s="589"/>
      <c r="BRV409" s="589"/>
      <c r="BRW409" s="589"/>
      <c r="BRX409" s="589"/>
      <c r="BRY409" s="589"/>
      <c r="BRZ409" s="589"/>
      <c r="BSA409" s="589"/>
      <c r="BSB409" s="589"/>
      <c r="BSC409" s="589"/>
      <c r="BSD409" s="589"/>
      <c r="BSE409" s="589"/>
      <c r="BSF409" s="589"/>
      <c r="BSG409" s="589"/>
      <c r="BSH409" s="589"/>
      <c r="BSI409" s="589"/>
      <c r="BSJ409" s="589"/>
      <c r="BSK409" s="589"/>
      <c r="BSL409" s="589"/>
      <c r="BSM409" s="589"/>
      <c r="BSN409" s="589"/>
      <c r="BSO409" s="589"/>
      <c r="BSP409" s="589"/>
      <c r="BSQ409" s="589"/>
      <c r="BSR409" s="589"/>
      <c r="BSS409" s="589"/>
      <c r="BST409" s="589"/>
      <c r="BSU409" s="589"/>
      <c r="BSV409" s="589"/>
      <c r="BSW409" s="589"/>
      <c r="BSX409" s="589"/>
      <c r="BSY409" s="589"/>
      <c r="BSZ409" s="589"/>
      <c r="BTA409" s="589"/>
      <c r="BTB409" s="589"/>
      <c r="BTC409" s="589"/>
      <c r="BTD409" s="589"/>
      <c r="BTE409" s="589"/>
      <c r="BTF409" s="589"/>
      <c r="BTG409" s="589"/>
      <c r="BTH409" s="589"/>
      <c r="BTI409" s="589"/>
      <c r="BTJ409" s="589"/>
      <c r="BTK409" s="589"/>
      <c r="BTL409" s="589"/>
      <c r="BTM409" s="589"/>
      <c r="BTN409" s="589"/>
      <c r="BTO409" s="589"/>
      <c r="BTP409" s="589"/>
      <c r="BTQ409" s="589"/>
      <c r="BTR409" s="589"/>
      <c r="BTS409" s="589"/>
      <c r="BTT409" s="589"/>
      <c r="BTU409" s="589"/>
      <c r="BTV409" s="589"/>
      <c r="BTW409" s="589"/>
      <c r="BTX409" s="589"/>
      <c r="BTY409" s="589"/>
      <c r="BTZ409" s="589"/>
      <c r="BUA409" s="589"/>
      <c r="BUB409" s="589"/>
      <c r="BUC409" s="589"/>
      <c r="BUD409" s="589"/>
      <c r="BUE409" s="589"/>
      <c r="BUF409" s="589"/>
      <c r="BUG409" s="589"/>
      <c r="BUH409" s="589"/>
      <c r="BUI409" s="589"/>
      <c r="BUJ409" s="589"/>
      <c r="BUK409" s="589"/>
      <c r="BUL409" s="589"/>
      <c r="BUM409" s="589"/>
      <c r="BUN409" s="589"/>
      <c r="BUO409" s="589"/>
      <c r="BUP409" s="589"/>
      <c r="BUQ409" s="589"/>
      <c r="BUR409" s="589"/>
      <c r="BUS409" s="589"/>
      <c r="BUT409" s="589"/>
      <c r="BUU409" s="589"/>
      <c r="BUV409" s="589"/>
      <c r="BUW409" s="589"/>
      <c r="BUX409" s="589"/>
      <c r="BUY409" s="589"/>
      <c r="BUZ409" s="589"/>
      <c r="BVA409" s="589"/>
      <c r="BVB409" s="589"/>
      <c r="BVC409" s="589"/>
      <c r="BVD409" s="589"/>
      <c r="BVE409" s="589"/>
      <c r="BVF409" s="589"/>
      <c r="BVG409" s="589"/>
      <c r="BVH409" s="589"/>
      <c r="BVI409" s="589"/>
      <c r="BVJ409" s="589"/>
      <c r="BVK409" s="589"/>
      <c r="BVL409" s="589"/>
      <c r="BVM409" s="589"/>
      <c r="BVN409" s="589"/>
      <c r="BVO409" s="589"/>
      <c r="BVP409" s="589"/>
      <c r="BVQ409" s="589"/>
      <c r="BVR409" s="589"/>
      <c r="BVS409" s="589"/>
      <c r="BVT409" s="589"/>
      <c r="BVU409" s="589"/>
      <c r="BVV409" s="589"/>
      <c r="BVW409" s="589"/>
      <c r="BVX409" s="589"/>
      <c r="BVY409" s="589"/>
      <c r="BVZ409" s="589"/>
      <c r="BWA409" s="589"/>
      <c r="BWB409" s="589"/>
      <c r="BWC409" s="589"/>
      <c r="BWD409" s="589"/>
      <c r="BWE409" s="589"/>
      <c r="BWF409" s="589"/>
      <c r="BWG409" s="589"/>
      <c r="BWH409" s="589"/>
      <c r="BWI409" s="589"/>
      <c r="BWJ409" s="589"/>
      <c r="BWK409" s="589"/>
      <c r="BWL409" s="589"/>
      <c r="BWM409" s="589"/>
      <c r="BWN409" s="589"/>
      <c r="BWO409" s="589"/>
      <c r="BWP409" s="589"/>
      <c r="BWQ409" s="589"/>
      <c r="BWR409" s="589"/>
      <c r="BWS409" s="589"/>
      <c r="BWT409" s="589"/>
      <c r="BWU409" s="589"/>
      <c r="BWV409" s="589"/>
      <c r="BWW409" s="589"/>
      <c r="BWX409" s="589"/>
      <c r="BWY409" s="589"/>
      <c r="BWZ409" s="589"/>
      <c r="BXA409" s="589"/>
      <c r="BXB409" s="589"/>
      <c r="BXC409" s="589"/>
      <c r="BXD409" s="589"/>
      <c r="BXE409" s="589"/>
      <c r="BXF409" s="589"/>
      <c r="BXG409" s="589"/>
      <c r="BXH409" s="589"/>
      <c r="BXI409" s="589"/>
      <c r="BXJ409" s="589"/>
      <c r="BXK409" s="589"/>
      <c r="BXL409" s="589"/>
      <c r="BXM409" s="589"/>
      <c r="BXN409" s="589"/>
      <c r="BXO409" s="589"/>
      <c r="BXP409" s="589"/>
      <c r="BXQ409" s="589"/>
      <c r="BXR409" s="589"/>
      <c r="BXS409" s="589"/>
      <c r="BXT409" s="589"/>
      <c r="BXU409" s="589"/>
      <c r="BXV409" s="589"/>
      <c r="BXW409" s="589"/>
      <c r="BXX409" s="589"/>
      <c r="BXY409" s="589"/>
      <c r="BXZ409" s="589"/>
      <c r="BYA409" s="589"/>
      <c r="BYB409" s="589"/>
      <c r="BYC409" s="589"/>
      <c r="BYD409" s="589"/>
      <c r="BYE409" s="589"/>
      <c r="BYF409" s="589"/>
      <c r="BYG409" s="589"/>
      <c r="BYH409" s="589"/>
      <c r="BYI409" s="589"/>
      <c r="BYJ409" s="589"/>
      <c r="BYK409" s="589"/>
      <c r="BYL409" s="589"/>
      <c r="BYM409" s="589"/>
      <c r="BYN409" s="589"/>
      <c r="BYO409" s="589"/>
      <c r="BYP409" s="589"/>
      <c r="BYQ409" s="589"/>
      <c r="BYR409" s="589"/>
      <c r="BYS409" s="589"/>
      <c r="BYT409" s="589"/>
      <c r="BYU409" s="589"/>
      <c r="BYV409" s="589"/>
      <c r="BYW409" s="589"/>
      <c r="BYX409" s="589"/>
      <c r="BYY409" s="589"/>
      <c r="BYZ409" s="589"/>
      <c r="BZA409" s="589"/>
      <c r="BZB409" s="589"/>
      <c r="BZC409" s="589"/>
      <c r="BZD409" s="589"/>
      <c r="BZE409" s="589"/>
      <c r="BZF409" s="589"/>
      <c r="BZG409" s="589"/>
      <c r="BZH409" s="589"/>
      <c r="BZI409" s="589"/>
      <c r="BZJ409" s="589"/>
      <c r="BZK409" s="589"/>
      <c r="BZL409" s="589"/>
      <c r="BZM409" s="589"/>
      <c r="BZN409" s="589"/>
      <c r="BZO409" s="589"/>
      <c r="BZP409" s="589"/>
      <c r="BZQ409" s="589"/>
      <c r="BZR409" s="589"/>
      <c r="BZS409" s="589"/>
      <c r="BZT409" s="589"/>
      <c r="BZU409" s="589"/>
      <c r="BZV409" s="589"/>
      <c r="BZW409" s="589"/>
      <c r="BZX409" s="589"/>
      <c r="BZY409" s="589"/>
      <c r="BZZ409" s="589"/>
      <c r="CAA409" s="589"/>
      <c r="CAB409" s="589"/>
      <c r="CAC409" s="589"/>
      <c r="CAD409" s="589"/>
      <c r="CAE409" s="589"/>
      <c r="CAF409" s="589"/>
      <c r="CAG409" s="589"/>
      <c r="CAH409" s="589"/>
      <c r="CAI409" s="589"/>
      <c r="CAJ409" s="589"/>
      <c r="CAK409" s="589"/>
      <c r="CAL409" s="589"/>
      <c r="CAM409" s="589"/>
      <c r="CAN409" s="589"/>
      <c r="CAO409" s="589"/>
      <c r="CAP409" s="589"/>
      <c r="CAQ409" s="589"/>
      <c r="CAR409" s="589"/>
      <c r="CAS409" s="589"/>
      <c r="CAT409" s="589"/>
      <c r="CAU409" s="589"/>
      <c r="CAV409" s="589"/>
      <c r="CAW409" s="589"/>
      <c r="CAX409" s="589"/>
      <c r="CAY409" s="589"/>
      <c r="CAZ409" s="589"/>
      <c r="CBA409" s="589"/>
      <c r="CBB409" s="589"/>
      <c r="CBC409" s="589"/>
      <c r="CBD409" s="589"/>
      <c r="CBE409" s="589"/>
      <c r="CBF409" s="589"/>
      <c r="CBG409" s="589"/>
      <c r="CBH409" s="589"/>
      <c r="CBI409" s="589"/>
      <c r="CBJ409" s="589"/>
      <c r="CBK409" s="589"/>
      <c r="CBL409" s="589"/>
      <c r="CBM409" s="589"/>
      <c r="CBN409" s="589"/>
      <c r="CBO409" s="589"/>
      <c r="CBP409" s="589"/>
      <c r="CBQ409" s="589"/>
      <c r="CBR409" s="589"/>
      <c r="CBS409" s="589"/>
      <c r="CBT409" s="589"/>
      <c r="CBU409" s="589"/>
      <c r="CBV409" s="589"/>
      <c r="CBW409" s="589"/>
      <c r="CBX409" s="589"/>
      <c r="CBY409" s="589"/>
      <c r="CBZ409" s="589"/>
      <c r="CCA409" s="589"/>
      <c r="CCB409" s="589"/>
      <c r="CCC409" s="589"/>
      <c r="CCD409" s="589"/>
      <c r="CCE409" s="589"/>
      <c r="CCF409" s="589"/>
      <c r="CCG409" s="589"/>
      <c r="CCH409" s="589"/>
      <c r="CCI409" s="589"/>
      <c r="CCJ409" s="589"/>
      <c r="CCK409" s="589"/>
      <c r="CCL409" s="589"/>
      <c r="CCM409" s="589"/>
      <c r="CCN409" s="589"/>
      <c r="CCO409" s="589"/>
      <c r="CCP409" s="589"/>
      <c r="CCQ409" s="589"/>
      <c r="CCR409" s="589"/>
      <c r="CCS409" s="589"/>
      <c r="CCT409" s="589"/>
      <c r="CCU409" s="589"/>
      <c r="CCV409" s="589"/>
      <c r="CCW409" s="589"/>
      <c r="CCX409" s="589"/>
      <c r="CCY409" s="589"/>
      <c r="CCZ409" s="589"/>
      <c r="CDA409" s="589"/>
      <c r="CDB409" s="589"/>
      <c r="CDC409" s="589"/>
      <c r="CDD409" s="589"/>
      <c r="CDE409" s="589"/>
      <c r="CDF409" s="589"/>
      <c r="CDG409" s="589"/>
      <c r="CDH409" s="589"/>
      <c r="CDI409" s="589"/>
      <c r="CDJ409" s="589"/>
      <c r="CDK409" s="589"/>
      <c r="CDL409" s="589"/>
      <c r="CDM409" s="589"/>
      <c r="CDN409" s="589"/>
      <c r="CDO409" s="589"/>
      <c r="CDP409" s="589"/>
      <c r="CDQ409" s="589"/>
      <c r="CDR409" s="589"/>
      <c r="CDS409" s="589"/>
      <c r="CDT409" s="589"/>
      <c r="CDU409" s="589"/>
      <c r="CDV409" s="589"/>
      <c r="CDW409" s="589"/>
      <c r="CDX409" s="589"/>
      <c r="CDY409" s="589"/>
      <c r="CDZ409" s="589"/>
      <c r="CEA409" s="589"/>
      <c r="CEB409" s="589"/>
      <c r="CEC409" s="589"/>
      <c r="CED409" s="589"/>
      <c r="CEE409" s="589"/>
      <c r="CEF409" s="589"/>
      <c r="CEG409" s="589"/>
      <c r="CEH409" s="589"/>
      <c r="CEI409" s="589"/>
      <c r="CEJ409" s="589"/>
      <c r="CEK409" s="589"/>
      <c r="CEL409" s="589"/>
      <c r="CEM409" s="589"/>
      <c r="CEN409" s="589"/>
      <c r="CEO409" s="589"/>
      <c r="CEP409" s="589"/>
      <c r="CEQ409" s="589"/>
      <c r="CER409" s="589"/>
      <c r="CES409" s="589"/>
      <c r="CET409" s="589"/>
      <c r="CEU409" s="589"/>
      <c r="CEV409" s="589"/>
      <c r="CEW409" s="589"/>
      <c r="CEX409" s="589"/>
      <c r="CEY409" s="589"/>
      <c r="CEZ409" s="589"/>
      <c r="CFA409" s="589"/>
      <c r="CFB409" s="589"/>
      <c r="CFC409" s="589"/>
      <c r="CFD409" s="589"/>
      <c r="CFE409" s="589"/>
      <c r="CFF409" s="589"/>
      <c r="CFG409" s="589"/>
      <c r="CFH409" s="589"/>
      <c r="CFI409" s="589"/>
      <c r="CFJ409" s="589"/>
      <c r="CFK409" s="589"/>
      <c r="CFL409" s="589"/>
      <c r="CFM409" s="589"/>
      <c r="CFN409" s="589"/>
      <c r="CFO409" s="589"/>
      <c r="CFP409" s="589"/>
      <c r="CFQ409" s="589"/>
      <c r="CFR409" s="589"/>
      <c r="CFS409" s="589"/>
      <c r="CFT409" s="589"/>
      <c r="CFU409" s="589"/>
      <c r="CFV409" s="589"/>
      <c r="CFW409" s="589"/>
      <c r="CFX409" s="589"/>
      <c r="CFY409" s="589"/>
      <c r="CFZ409" s="589"/>
      <c r="CGA409" s="589"/>
      <c r="CGB409" s="589"/>
      <c r="CGC409" s="589"/>
      <c r="CGD409" s="589"/>
      <c r="CGE409" s="589"/>
      <c r="CGF409" s="589"/>
      <c r="CGG409" s="589"/>
      <c r="CGH409" s="589"/>
      <c r="CGI409" s="589"/>
      <c r="CGJ409" s="589"/>
      <c r="CGK409" s="589"/>
      <c r="CGL409" s="589"/>
      <c r="CGM409" s="589"/>
      <c r="CGN409" s="589"/>
      <c r="CGO409" s="589"/>
      <c r="CGP409" s="589"/>
      <c r="CGQ409" s="589"/>
      <c r="CGR409" s="589"/>
      <c r="CGS409" s="589"/>
      <c r="CGT409" s="589"/>
      <c r="CGU409" s="589"/>
      <c r="CGV409" s="589"/>
      <c r="CGW409" s="589"/>
      <c r="CGX409" s="589"/>
      <c r="CGY409" s="589"/>
      <c r="CGZ409" s="589"/>
      <c r="CHA409" s="589"/>
      <c r="CHB409" s="589"/>
      <c r="CHC409" s="589"/>
      <c r="CHD409" s="589"/>
      <c r="CHE409" s="589"/>
      <c r="CHF409" s="589"/>
      <c r="CHG409" s="589"/>
      <c r="CHH409" s="589"/>
      <c r="CHI409" s="589"/>
      <c r="CHJ409" s="589"/>
      <c r="CHK409" s="589"/>
      <c r="CHL409" s="589"/>
      <c r="CHM409" s="589"/>
      <c r="CHN409" s="589"/>
      <c r="CHO409" s="589"/>
      <c r="CHP409" s="589"/>
      <c r="CHQ409" s="589"/>
      <c r="CHR409" s="589"/>
      <c r="CHS409" s="589"/>
      <c r="CHT409" s="589"/>
      <c r="CHU409" s="589"/>
      <c r="CHV409" s="589"/>
      <c r="CHW409" s="589"/>
      <c r="CHX409" s="589"/>
      <c r="CHY409" s="589"/>
      <c r="CHZ409" s="589"/>
      <c r="CIA409" s="589"/>
      <c r="CIB409" s="589"/>
      <c r="CIC409" s="589"/>
      <c r="CID409" s="589"/>
      <c r="CIE409" s="589"/>
      <c r="CIF409" s="589"/>
      <c r="CIG409" s="589"/>
      <c r="CIH409" s="589"/>
      <c r="CII409" s="589"/>
      <c r="CIJ409" s="589"/>
      <c r="CIK409" s="589"/>
      <c r="CIL409" s="589"/>
      <c r="CIM409" s="589"/>
      <c r="CIN409" s="589"/>
      <c r="CIO409" s="589"/>
      <c r="CIP409" s="589"/>
      <c r="CIQ409" s="589"/>
      <c r="CIR409" s="589"/>
      <c r="CIS409" s="589"/>
      <c r="CIT409" s="589"/>
      <c r="CIU409" s="589"/>
      <c r="CIV409" s="589"/>
      <c r="CIW409" s="589"/>
      <c r="CIX409" s="589"/>
      <c r="CIY409" s="589"/>
      <c r="CIZ409" s="589"/>
      <c r="CJA409" s="589"/>
      <c r="CJB409" s="589"/>
      <c r="CJC409" s="589"/>
      <c r="CJD409" s="589"/>
      <c r="CJE409" s="589"/>
      <c r="CJF409" s="589"/>
      <c r="CJG409" s="589"/>
      <c r="CJH409" s="589"/>
      <c r="CJI409" s="589"/>
      <c r="CJJ409" s="589"/>
      <c r="CJK409" s="589"/>
      <c r="CJL409" s="589"/>
      <c r="CJM409" s="589"/>
      <c r="CJN409" s="589"/>
      <c r="CJO409" s="589"/>
      <c r="CJP409" s="589"/>
      <c r="CJQ409" s="589"/>
      <c r="CJR409" s="589"/>
      <c r="CJS409" s="589"/>
      <c r="CJT409" s="589"/>
      <c r="CJU409" s="589"/>
      <c r="CJV409" s="589"/>
      <c r="CJW409" s="589"/>
      <c r="CJX409" s="589"/>
      <c r="CJY409" s="589"/>
      <c r="CJZ409" s="589"/>
      <c r="CKA409" s="589"/>
      <c r="CKB409" s="589"/>
      <c r="CKC409" s="589"/>
      <c r="CKD409" s="589"/>
      <c r="CKE409" s="589"/>
      <c r="CKF409" s="589"/>
      <c r="CKG409" s="589"/>
      <c r="CKH409" s="589"/>
      <c r="CKI409" s="589"/>
      <c r="CKJ409" s="589"/>
      <c r="CKK409" s="589"/>
      <c r="CKL409" s="589"/>
      <c r="CKM409" s="589"/>
      <c r="CKN409" s="589"/>
      <c r="CKO409" s="589"/>
      <c r="CKP409" s="589"/>
      <c r="CKQ409" s="589"/>
      <c r="CKR409" s="589"/>
      <c r="CKS409" s="589"/>
      <c r="CKT409" s="589"/>
      <c r="CKU409" s="589"/>
      <c r="CKV409" s="589"/>
      <c r="CKW409" s="589"/>
      <c r="CKX409" s="589"/>
      <c r="CKY409" s="589"/>
      <c r="CKZ409" s="589"/>
      <c r="CLA409" s="589"/>
      <c r="CLB409" s="589"/>
      <c r="CLC409" s="589"/>
      <c r="CLD409" s="589"/>
      <c r="CLE409" s="589"/>
      <c r="CLF409" s="589"/>
      <c r="CLG409" s="589"/>
      <c r="CLH409" s="589"/>
      <c r="CLI409" s="589"/>
      <c r="CLJ409" s="589"/>
      <c r="CLK409" s="589"/>
      <c r="CLL409" s="589"/>
      <c r="CLM409" s="589"/>
      <c r="CLN409" s="589"/>
      <c r="CLO409" s="589"/>
      <c r="CLP409" s="589"/>
      <c r="CLQ409" s="589"/>
      <c r="CLR409" s="589"/>
      <c r="CLS409" s="589"/>
      <c r="CLT409" s="589"/>
      <c r="CLU409" s="589"/>
      <c r="CLV409" s="589"/>
      <c r="CLW409" s="589"/>
      <c r="CLX409" s="589"/>
      <c r="CLY409" s="589"/>
      <c r="CLZ409" s="589"/>
      <c r="CMA409" s="589"/>
      <c r="CMB409" s="589"/>
      <c r="CMC409" s="589"/>
      <c r="CMD409" s="589"/>
      <c r="CME409" s="589"/>
      <c r="CMF409" s="589"/>
      <c r="CMG409" s="589"/>
      <c r="CMH409" s="589"/>
      <c r="CMI409" s="589"/>
      <c r="CMJ409" s="589"/>
      <c r="CMK409" s="589"/>
      <c r="CML409" s="589"/>
      <c r="CMM409" s="589"/>
      <c r="CMN409" s="589"/>
      <c r="CMO409" s="589"/>
      <c r="CMP409" s="589"/>
      <c r="CMQ409" s="589"/>
      <c r="CMR409" s="589"/>
      <c r="CMS409" s="589"/>
      <c r="CMT409" s="589"/>
      <c r="CMU409" s="589"/>
      <c r="CMV409" s="589"/>
      <c r="CMW409" s="589"/>
      <c r="CMX409" s="589"/>
      <c r="CMY409" s="589"/>
      <c r="CMZ409" s="589"/>
      <c r="CNA409" s="589"/>
      <c r="CNB409" s="589"/>
      <c r="CNC409" s="589"/>
      <c r="CND409" s="589"/>
      <c r="CNE409" s="589"/>
      <c r="CNF409" s="589"/>
      <c r="CNG409" s="589"/>
      <c r="CNH409" s="589"/>
      <c r="CNI409" s="589"/>
      <c r="CNJ409" s="589"/>
      <c r="CNK409" s="589"/>
      <c r="CNL409" s="589"/>
      <c r="CNM409" s="589"/>
      <c r="CNN409" s="589"/>
      <c r="CNO409" s="589"/>
      <c r="CNP409" s="589"/>
      <c r="CNQ409" s="589"/>
      <c r="CNR409" s="589"/>
      <c r="CNS409" s="589"/>
      <c r="CNT409" s="589"/>
      <c r="CNU409" s="589"/>
      <c r="CNV409" s="589"/>
      <c r="CNW409" s="589"/>
      <c r="CNX409" s="589"/>
      <c r="CNY409" s="589"/>
      <c r="CNZ409" s="589"/>
      <c r="COA409" s="589"/>
      <c r="COB409" s="589"/>
      <c r="COC409" s="589"/>
      <c r="COD409" s="589"/>
      <c r="COE409" s="589"/>
      <c r="COF409" s="589"/>
      <c r="COG409" s="589"/>
      <c r="COH409" s="589"/>
      <c r="COI409" s="589"/>
      <c r="COJ409" s="589"/>
      <c r="COK409" s="589"/>
      <c r="COL409" s="589"/>
      <c r="COM409" s="589"/>
      <c r="CON409" s="589"/>
      <c r="COO409" s="589"/>
      <c r="COP409" s="589"/>
      <c r="COQ409" s="589"/>
      <c r="COR409" s="589"/>
      <c r="COS409" s="589"/>
      <c r="COT409" s="589"/>
      <c r="COU409" s="589"/>
      <c r="COV409" s="589"/>
      <c r="COW409" s="589"/>
      <c r="COX409" s="589"/>
      <c r="COY409" s="589"/>
      <c r="COZ409" s="589"/>
      <c r="CPA409" s="589"/>
      <c r="CPB409" s="589"/>
      <c r="CPC409" s="589"/>
      <c r="CPD409" s="589"/>
      <c r="CPE409" s="589"/>
      <c r="CPF409" s="589"/>
      <c r="CPG409" s="589"/>
      <c r="CPH409" s="589"/>
      <c r="CPI409" s="589"/>
      <c r="CPJ409" s="589"/>
      <c r="CPK409" s="589"/>
      <c r="CPL409" s="589"/>
      <c r="CPM409" s="589"/>
      <c r="CPN409" s="589"/>
      <c r="CPO409" s="589"/>
      <c r="CPP409" s="589"/>
      <c r="CPQ409" s="589"/>
      <c r="CPR409" s="589"/>
      <c r="CPS409" s="589"/>
      <c r="CPT409" s="589"/>
      <c r="CPU409" s="589"/>
      <c r="CPV409" s="589"/>
      <c r="CPW409" s="589"/>
      <c r="CPX409" s="589"/>
      <c r="CPY409" s="589"/>
      <c r="CPZ409" s="589"/>
      <c r="CQA409" s="589"/>
      <c r="CQB409" s="589"/>
      <c r="CQC409" s="589"/>
      <c r="CQD409" s="589"/>
      <c r="CQE409" s="589"/>
      <c r="CQF409" s="589"/>
      <c r="CQG409" s="589"/>
      <c r="CQH409" s="589"/>
      <c r="CQI409" s="589"/>
      <c r="CQJ409" s="589"/>
      <c r="CQK409" s="589"/>
      <c r="CQL409" s="589"/>
      <c r="CQM409" s="589"/>
      <c r="CQN409" s="589"/>
      <c r="CQO409" s="589"/>
      <c r="CQP409" s="589"/>
      <c r="CQQ409" s="589"/>
      <c r="CQR409" s="589"/>
      <c r="CQS409" s="589"/>
      <c r="CQT409" s="589"/>
      <c r="CQU409" s="589"/>
      <c r="CQV409" s="589"/>
      <c r="CQW409" s="589"/>
      <c r="CQX409" s="589"/>
      <c r="CQY409" s="589"/>
      <c r="CQZ409" s="589"/>
      <c r="CRA409" s="589"/>
      <c r="CRB409" s="589"/>
      <c r="CRC409" s="589"/>
      <c r="CRD409" s="589"/>
      <c r="CRE409" s="589"/>
      <c r="CRF409" s="589"/>
      <c r="CRG409" s="589"/>
      <c r="CRH409" s="589"/>
      <c r="CRI409" s="589"/>
      <c r="CRJ409" s="589"/>
      <c r="CRK409" s="589"/>
      <c r="CRL409" s="589"/>
      <c r="CRM409" s="589"/>
      <c r="CRN409" s="589"/>
      <c r="CRO409" s="589"/>
      <c r="CRP409" s="589"/>
      <c r="CRQ409" s="589"/>
      <c r="CRR409" s="589"/>
      <c r="CRS409" s="589"/>
      <c r="CRT409" s="589"/>
      <c r="CRU409" s="589"/>
      <c r="CRV409" s="589"/>
      <c r="CRW409" s="589"/>
      <c r="CRX409" s="589"/>
      <c r="CRY409" s="589"/>
      <c r="CRZ409" s="589"/>
      <c r="CSA409" s="589"/>
      <c r="CSB409" s="589"/>
      <c r="CSC409" s="589"/>
      <c r="CSD409" s="589"/>
      <c r="CSE409" s="589"/>
      <c r="CSF409" s="589"/>
      <c r="CSG409" s="589"/>
      <c r="CSH409" s="589"/>
      <c r="CSI409" s="589"/>
      <c r="CSJ409" s="589"/>
      <c r="CSK409" s="589"/>
      <c r="CSL409" s="589"/>
      <c r="CSM409" s="589"/>
      <c r="CSN409" s="589"/>
      <c r="CSO409" s="589"/>
      <c r="CSP409" s="589"/>
      <c r="CSQ409" s="589"/>
      <c r="CSR409" s="589"/>
      <c r="CSS409" s="589"/>
      <c r="CST409" s="589"/>
      <c r="CSU409" s="589"/>
      <c r="CSV409" s="589"/>
      <c r="CSW409" s="589"/>
      <c r="CSX409" s="589"/>
      <c r="CSY409" s="589"/>
      <c r="CSZ409" s="589"/>
      <c r="CTA409" s="589"/>
      <c r="CTB409" s="589"/>
      <c r="CTC409" s="589"/>
      <c r="CTD409" s="589"/>
      <c r="CTE409" s="589"/>
      <c r="CTF409" s="589"/>
      <c r="CTG409" s="589"/>
      <c r="CTH409" s="589"/>
      <c r="CTI409" s="589"/>
      <c r="CTJ409" s="589"/>
      <c r="CTK409" s="589"/>
      <c r="CTL409" s="589"/>
      <c r="CTM409" s="589"/>
      <c r="CTN409" s="589"/>
      <c r="CTO409" s="589"/>
      <c r="CTP409" s="589"/>
      <c r="CTQ409" s="589"/>
      <c r="CTR409" s="589"/>
      <c r="CTS409" s="589"/>
      <c r="CTT409" s="589"/>
      <c r="CTU409" s="589"/>
      <c r="CTV409" s="589"/>
      <c r="CTW409" s="589"/>
      <c r="CTX409" s="589"/>
      <c r="CTY409" s="589"/>
      <c r="CTZ409" s="589"/>
      <c r="CUA409" s="589"/>
      <c r="CUB409" s="589"/>
      <c r="CUC409" s="589"/>
      <c r="CUD409" s="589"/>
      <c r="CUE409" s="589"/>
      <c r="CUF409" s="589"/>
      <c r="CUG409" s="589"/>
      <c r="CUH409" s="589"/>
      <c r="CUI409" s="589"/>
      <c r="CUJ409" s="589"/>
      <c r="CUK409" s="589"/>
      <c r="CUL409" s="589"/>
      <c r="CUM409" s="589"/>
      <c r="CUN409" s="589"/>
      <c r="CUO409" s="589"/>
      <c r="CUP409" s="589"/>
      <c r="CUQ409" s="589"/>
      <c r="CUR409" s="589"/>
      <c r="CUS409" s="589"/>
      <c r="CUT409" s="589"/>
      <c r="CUU409" s="589"/>
      <c r="CUV409" s="589"/>
      <c r="CUW409" s="589"/>
      <c r="CUX409" s="589"/>
      <c r="CUY409" s="589"/>
      <c r="CUZ409" s="589"/>
      <c r="CVA409" s="589"/>
      <c r="CVB409" s="589"/>
      <c r="CVC409" s="589"/>
      <c r="CVD409" s="589"/>
      <c r="CVE409" s="589"/>
      <c r="CVF409" s="589"/>
      <c r="CVG409" s="589"/>
      <c r="CVH409" s="589"/>
      <c r="CVI409" s="589"/>
      <c r="CVJ409" s="589"/>
      <c r="CVK409" s="589"/>
      <c r="CVL409" s="589"/>
      <c r="CVM409" s="589"/>
      <c r="CVN409" s="589"/>
      <c r="CVO409" s="589"/>
      <c r="CVP409" s="589"/>
      <c r="CVQ409" s="589"/>
      <c r="CVR409" s="589"/>
      <c r="CVS409" s="589"/>
      <c r="CVT409" s="589"/>
      <c r="CVU409" s="589"/>
      <c r="CVV409" s="589"/>
      <c r="CVW409" s="589"/>
      <c r="CVX409" s="589"/>
      <c r="CVY409" s="589"/>
      <c r="CVZ409" s="589"/>
      <c r="CWA409" s="589"/>
      <c r="CWB409" s="589"/>
      <c r="CWC409" s="589"/>
      <c r="CWD409" s="589"/>
      <c r="CWE409" s="589"/>
      <c r="CWF409" s="589"/>
      <c r="CWG409" s="589"/>
      <c r="CWH409" s="589"/>
      <c r="CWI409" s="589"/>
      <c r="CWJ409" s="589"/>
      <c r="CWK409" s="589"/>
      <c r="CWL409" s="589"/>
      <c r="CWM409" s="589"/>
      <c r="CWN409" s="589"/>
      <c r="CWO409" s="589"/>
      <c r="CWP409" s="589"/>
      <c r="CWQ409" s="589"/>
      <c r="CWR409" s="589"/>
      <c r="CWS409" s="589"/>
      <c r="CWT409" s="589"/>
      <c r="CWU409" s="589"/>
      <c r="CWV409" s="589"/>
      <c r="CWW409" s="589"/>
      <c r="CWX409" s="589"/>
      <c r="CWY409" s="589"/>
      <c r="CWZ409" s="589"/>
      <c r="CXA409" s="589"/>
      <c r="CXB409" s="589"/>
      <c r="CXC409" s="589"/>
      <c r="CXD409" s="589"/>
      <c r="CXE409" s="589"/>
      <c r="CXF409" s="589"/>
      <c r="CXG409" s="589"/>
      <c r="CXH409" s="589"/>
      <c r="CXI409" s="589"/>
      <c r="CXJ409" s="589"/>
      <c r="CXK409" s="589"/>
      <c r="CXL409" s="589"/>
      <c r="CXM409" s="589"/>
      <c r="CXN409" s="589"/>
      <c r="CXO409" s="589"/>
      <c r="CXP409" s="589"/>
      <c r="CXQ409" s="589"/>
      <c r="CXR409" s="589"/>
      <c r="CXS409" s="589"/>
      <c r="CXT409" s="589"/>
      <c r="CXU409" s="589"/>
      <c r="CXV409" s="589"/>
      <c r="CXW409" s="589"/>
      <c r="CXX409" s="589"/>
      <c r="CXY409" s="589"/>
      <c r="CXZ409" s="589"/>
      <c r="CYA409" s="589"/>
      <c r="CYB409" s="589"/>
      <c r="CYC409" s="589"/>
      <c r="CYD409" s="589"/>
      <c r="CYE409" s="589"/>
      <c r="CYF409" s="589"/>
      <c r="CYG409" s="589"/>
      <c r="CYH409" s="589"/>
      <c r="CYI409" s="589"/>
      <c r="CYJ409" s="589"/>
      <c r="CYK409" s="589"/>
      <c r="CYL409" s="589"/>
      <c r="CYM409" s="589"/>
      <c r="CYN409" s="589"/>
      <c r="CYO409" s="589"/>
      <c r="CYP409" s="589"/>
      <c r="CYQ409" s="589"/>
      <c r="CYR409" s="589"/>
      <c r="CYS409" s="589"/>
      <c r="CYT409" s="589"/>
      <c r="CYU409" s="589"/>
      <c r="CYV409" s="589"/>
      <c r="CYW409" s="589"/>
      <c r="CYX409" s="589"/>
      <c r="CYY409" s="589"/>
      <c r="CYZ409" s="589"/>
      <c r="CZA409" s="589"/>
      <c r="CZB409" s="589"/>
      <c r="CZC409" s="589"/>
      <c r="CZD409" s="589"/>
      <c r="CZE409" s="589"/>
      <c r="CZF409" s="589"/>
      <c r="CZG409" s="589"/>
      <c r="CZH409" s="589"/>
      <c r="CZI409" s="589"/>
      <c r="CZJ409" s="589"/>
      <c r="CZK409" s="589"/>
      <c r="CZL409" s="589"/>
      <c r="CZM409" s="589"/>
      <c r="CZN409" s="589"/>
      <c r="CZO409" s="589"/>
      <c r="CZP409" s="589"/>
      <c r="CZQ409" s="589"/>
      <c r="CZR409" s="589"/>
      <c r="CZS409" s="589"/>
      <c r="CZT409" s="589"/>
      <c r="CZU409" s="589"/>
      <c r="CZV409" s="589"/>
      <c r="CZW409" s="589"/>
      <c r="CZX409" s="589"/>
      <c r="CZY409" s="589"/>
      <c r="CZZ409" s="589"/>
      <c r="DAA409" s="589"/>
      <c r="DAB409" s="589"/>
      <c r="DAC409" s="589"/>
      <c r="DAD409" s="589"/>
      <c r="DAE409" s="589"/>
      <c r="DAF409" s="589"/>
      <c r="DAG409" s="589"/>
      <c r="DAH409" s="589"/>
      <c r="DAI409" s="589"/>
      <c r="DAJ409" s="589"/>
      <c r="DAK409" s="589"/>
      <c r="DAL409" s="589"/>
      <c r="DAM409" s="589"/>
      <c r="DAN409" s="589"/>
      <c r="DAO409" s="589"/>
      <c r="DAP409" s="589"/>
      <c r="DAQ409" s="589"/>
      <c r="DAR409" s="589"/>
      <c r="DAS409" s="589"/>
      <c r="DAT409" s="589"/>
      <c r="DAU409" s="589"/>
      <c r="DAV409" s="589"/>
      <c r="DAW409" s="589"/>
      <c r="DAX409" s="589"/>
      <c r="DAY409" s="589"/>
      <c r="DAZ409" s="589"/>
      <c r="DBA409" s="589"/>
      <c r="DBB409" s="589"/>
      <c r="DBC409" s="589"/>
      <c r="DBD409" s="589"/>
      <c r="DBE409" s="589"/>
      <c r="DBF409" s="589"/>
      <c r="DBG409" s="589"/>
      <c r="DBH409" s="589"/>
      <c r="DBI409" s="589"/>
      <c r="DBJ409" s="589"/>
      <c r="DBK409" s="589"/>
      <c r="DBL409" s="589"/>
      <c r="DBM409" s="589"/>
      <c r="DBN409" s="589"/>
      <c r="DBO409" s="589"/>
      <c r="DBP409" s="589"/>
      <c r="DBQ409" s="589"/>
      <c r="DBR409" s="589"/>
      <c r="DBS409" s="589"/>
      <c r="DBT409" s="589"/>
      <c r="DBU409" s="589"/>
      <c r="DBV409" s="589"/>
      <c r="DBW409" s="589"/>
      <c r="DBX409" s="589"/>
      <c r="DBY409" s="589"/>
      <c r="DBZ409" s="589"/>
      <c r="DCA409" s="589"/>
      <c r="DCB409" s="589"/>
      <c r="DCC409" s="589"/>
      <c r="DCD409" s="589"/>
      <c r="DCE409" s="589"/>
      <c r="DCF409" s="589"/>
      <c r="DCG409" s="589"/>
      <c r="DCH409" s="589"/>
      <c r="DCI409" s="589"/>
      <c r="DCJ409" s="589"/>
      <c r="DCK409" s="589"/>
      <c r="DCL409" s="589"/>
      <c r="DCM409" s="589"/>
      <c r="DCN409" s="589"/>
      <c r="DCO409" s="589"/>
      <c r="DCP409" s="589"/>
      <c r="DCQ409" s="589"/>
      <c r="DCR409" s="589"/>
      <c r="DCS409" s="589"/>
      <c r="DCT409" s="589"/>
      <c r="DCU409" s="589"/>
      <c r="DCV409" s="589"/>
      <c r="DCW409" s="589"/>
      <c r="DCX409" s="589"/>
      <c r="DCY409" s="589"/>
      <c r="DCZ409" s="589"/>
      <c r="DDA409" s="589"/>
      <c r="DDB409" s="589"/>
      <c r="DDC409" s="589"/>
      <c r="DDD409" s="589"/>
      <c r="DDE409" s="589"/>
      <c r="DDF409" s="589"/>
      <c r="DDG409" s="589"/>
      <c r="DDH409" s="589"/>
      <c r="DDI409" s="589"/>
      <c r="DDJ409" s="589"/>
      <c r="DDK409" s="589"/>
      <c r="DDL409" s="589"/>
      <c r="DDM409" s="589"/>
      <c r="DDN409" s="589"/>
      <c r="DDO409" s="589"/>
      <c r="DDP409" s="589"/>
      <c r="DDQ409" s="589"/>
      <c r="DDR409" s="589"/>
      <c r="DDS409" s="589"/>
      <c r="DDT409" s="589"/>
      <c r="DDU409" s="589"/>
      <c r="DDV409" s="589"/>
      <c r="DDW409" s="589"/>
      <c r="DDX409" s="589"/>
      <c r="DDY409" s="589"/>
      <c r="DDZ409" s="589"/>
      <c r="DEA409" s="589"/>
      <c r="DEB409" s="589"/>
      <c r="DEC409" s="589"/>
      <c r="DED409" s="589"/>
      <c r="DEE409" s="589"/>
      <c r="DEF409" s="589"/>
      <c r="DEG409" s="589"/>
      <c r="DEH409" s="589"/>
      <c r="DEI409" s="589"/>
      <c r="DEJ409" s="589"/>
      <c r="DEK409" s="589"/>
      <c r="DEL409" s="589"/>
      <c r="DEM409" s="589"/>
      <c r="DEN409" s="589"/>
      <c r="DEO409" s="589"/>
      <c r="DEP409" s="589"/>
      <c r="DEQ409" s="589"/>
      <c r="DER409" s="589"/>
      <c r="DES409" s="589"/>
      <c r="DET409" s="589"/>
      <c r="DEU409" s="589"/>
      <c r="DEV409" s="589"/>
      <c r="DEW409" s="589"/>
      <c r="DEX409" s="589"/>
      <c r="DEY409" s="589"/>
      <c r="DEZ409" s="589"/>
      <c r="DFA409" s="589"/>
      <c r="DFB409" s="589"/>
      <c r="DFC409" s="589"/>
      <c r="DFD409" s="589"/>
      <c r="DFE409" s="589"/>
      <c r="DFF409" s="589"/>
      <c r="DFG409" s="589"/>
      <c r="DFH409" s="589"/>
      <c r="DFI409" s="589"/>
      <c r="DFJ409" s="589"/>
      <c r="DFK409" s="589"/>
      <c r="DFL409" s="589"/>
      <c r="DFM409" s="589"/>
      <c r="DFN409" s="589"/>
      <c r="DFO409" s="589"/>
      <c r="DFP409" s="589"/>
      <c r="DFQ409" s="589"/>
      <c r="DFR409" s="589"/>
      <c r="DFS409" s="589"/>
      <c r="DFT409" s="589"/>
      <c r="DFU409" s="589"/>
      <c r="DFV409" s="589"/>
      <c r="DFW409" s="589"/>
      <c r="DFX409" s="589"/>
      <c r="DFY409" s="589"/>
      <c r="DFZ409" s="589"/>
      <c r="DGA409" s="589"/>
      <c r="DGB409" s="589"/>
      <c r="DGC409" s="589"/>
      <c r="DGD409" s="589"/>
      <c r="DGE409" s="589"/>
      <c r="DGF409" s="589"/>
      <c r="DGG409" s="589"/>
      <c r="DGH409" s="589"/>
      <c r="DGI409" s="589"/>
      <c r="DGJ409" s="589"/>
      <c r="DGK409" s="589"/>
      <c r="DGL409" s="589"/>
      <c r="DGM409" s="589"/>
      <c r="DGN409" s="589"/>
      <c r="DGO409" s="589"/>
      <c r="DGP409" s="589"/>
      <c r="DGQ409" s="589"/>
      <c r="DGR409" s="589"/>
      <c r="DGS409" s="589"/>
      <c r="DGT409" s="589"/>
      <c r="DGU409" s="589"/>
      <c r="DGV409" s="589"/>
      <c r="DGW409" s="589"/>
      <c r="DGX409" s="589"/>
      <c r="DGY409" s="589"/>
      <c r="DGZ409" s="589"/>
      <c r="DHA409" s="589"/>
      <c r="DHB409" s="589"/>
      <c r="DHC409" s="589"/>
      <c r="DHD409" s="589"/>
      <c r="DHE409" s="589"/>
      <c r="DHF409" s="589"/>
      <c r="DHG409" s="589"/>
      <c r="DHH409" s="589"/>
      <c r="DHI409" s="589"/>
      <c r="DHJ409" s="589"/>
      <c r="DHK409" s="589"/>
      <c r="DHL409" s="589"/>
      <c r="DHM409" s="589"/>
      <c r="DHN409" s="589"/>
      <c r="DHO409" s="589"/>
      <c r="DHP409" s="589"/>
      <c r="DHQ409" s="589"/>
      <c r="DHR409" s="589"/>
      <c r="DHS409" s="589"/>
      <c r="DHT409" s="589"/>
      <c r="DHU409" s="589"/>
      <c r="DHV409" s="589"/>
      <c r="DHW409" s="589"/>
      <c r="DHX409" s="589"/>
      <c r="DHY409" s="589"/>
      <c r="DHZ409" s="589"/>
      <c r="DIA409" s="589"/>
      <c r="DIB409" s="589"/>
      <c r="DIC409" s="589"/>
      <c r="DID409" s="589"/>
      <c r="DIE409" s="589"/>
      <c r="DIF409" s="589"/>
      <c r="DIG409" s="589"/>
      <c r="DIH409" s="589"/>
      <c r="DII409" s="589"/>
      <c r="DIJ409" s="589"/>
      <c r="DIK409" s="589"/>
      <c r="DIL409" s="589"/>
      <c r="DIM409" s="589"/>
      <c r="DIN409" s="589"/>
      <c r="DIO409" s="589"/>
      <c r="DIP409" s="589"/>
      <c r="DIQ409" s="589"/>
      <c r="DIR409" s="589"/>
      <c r="DIS409" s="589"/>
      <c r="DIT409" s="589"/>
      <c r="DIU409" s="589"/>
      <c r="DIV409" s="589"/>
      <c r="DIW409" s="589"/>
      <c r="DIX409" s="589"/>
      <c r="DIY409" s="589"/>
      <c r="DIZ409" s="589"/>
      <c r="DJA409" s="589"/>
      <c r="DJB409" s="589"/>
      <c r="DJC409" s="589"/>
      <c r="DJD409" s="589"/>
      <c r="DJE409" s="589"/>
      <c r="DJF409" s="589"/>
      <c r="DJG409" s="589"/>
      <c r="DJH409" s="589"/>
      <c r="DJI409" s="589"/>
      <c r="DJJ409" s="589"/>
      <c r="DJK409" s="589"/>
      <c r="DJL409" s="589"/>
      <c r="DJM409" s="589"/>
      <c r="DJN409" s="589"/>
      <c r="DJO409" s="589"/>
      <c r="DJP409" s="589"/>
      <c r="DJQ409" s="589"/>
      <c r="DJR409" s="589"/>
      <c r="DJS409" s="589"/>
      <c r="DJT409" s="589"/>
      <c r="DJU409" s="589"/>
      <c r="DJV409" s="589"/>
      <c r="DJW409" s="589"/>
      <c r="DJX409" s="589"/>
      <c r="DJY409" s="589"/>
      <c r="DJZ409" s="589"/>
      <c r="DKA409" s="589"/>
      <c r="DKB409" s="589"/>
      <c r="DKC409" s="589"/>
      <c r="DKD409" s="589"/>
      <c r="DKE409" s="589"/>
      <c r="DKF409" s="589"/>
      <c r="DKG409" s="589"/>
      <c r="DKH409" s="589"/>
      <c r="DKI409" s="589"/>
      <c r="DKJ409" s="589"/>
      <c r="DKK409" s="589"/>
      <c r="DKL409" s="589"/>
      <c r="DKM409" s="589"/>
      <c r="DKN409" s="589"/>
      <c r="DKO409" s="589"/>
      <c r="DKP409" s="589"/>
      <c r="DKQ409" s="589"/>
      <c r="DKR409" s="589"/>
      <c r="DKS409" s="589"/>
      <c r="DKT409" s="589"/>
      <c r="DKU409" s="589"/>
      <c r="DKV409" s="589"/>
      <c r="DKW409" s="589"/>
      <c r="DKX409" s="589"/>
      <c r="DKY409" s="589"/>
      <c r="DKZ409" s="589"/>
      <c r="DLA409" s="589"/>
      <c r="DLB409" s="589"/>
      <c r="DLC409" s="589"/>
      <c r="DLD409" s="589"/>
      <c r="DLE409" s="589"/>
      <c r="DLF409" s="589"/>
      <c r="DLG409" s="589"/>
      <c r="DLH409" s="589"/>
      <c r="DLI409" s="589"/>
      <c r="DLJ409" s="589"/>
      <c r="DLK409" s="589"/>
      <c r="DLL409" s="589"/>
      <c r="DLM409" s="589"/>
      <c r="DLN409" s="589"/>
      <c r="DLO409" s="589"/>
      <c r="DLP409" s="589"/>
      <c r="DLQ409" s="589"/>
      <c r="DLR409" s="589"/>
      <c r="DLS409" s="589"/>
      <c r="DLT409" s="589"/>
      <c r="DLU409" s="589"/>
      <c r="DLV409" s="589"/>
      <c r="DLW409" s="589"/>
      <c r="DLX409" s="589"/>
      <c r="DLY409" s="589"/>
      <c r="DLZ409" s="589"/>
      <c r="DMA409" s="589"/>
      <c r="DMB409" s="589"/>
      <c r="DMC409" s="589"/>
      <c r="DMD409" s="589"/>
      <c r="DME409" s="589"/>
      <c r="DMF409" s="589"/>
      <c r="DMG409" s="589"/>
      <c r="DMH409" s="589"/>
      <c r="DMI409" s="589"/>
      <c r="DMJ409" s="589"/>
      <c r="DMK409" s="589"/>
      <c r="DML409" s="589"/>
      <c r="DMM409" s="589"/>
      <c r="DMN409" s="589"/>
      <c r="DMO409" s="589"/>
      <c r="DMP409" s="589"/>
      <c r="DMQ409" s="589"/>
      <c r="DMR409" s="589"/>
      <c r="DMS409" s="589"/>
      <c r="DMT409" s="589"/>
      <c r="DMU409" s="589"/>
      <c r="DMV409" s="589"/>
      <c r="DMW409" s="589"/>
      <c r="DMX409" s="589"/>
      <c r="DMY409" s="589"/>
      <c r="DMZ409" s="589"/>
      <c r="DNA409" s="589"/>
      <c r="DNB409" s="589"/>
      <c r="DNC409" s="589"/>
      <c r="DND409" s="589"/>
      <c r="DNE409" s="589"/>
      <c r="DNF409" s="589"/>
      <c r="DNG409" s="589"/>
      <c r="DNH409" s="589"/>
      <c r="DNI409" s="589"/>
      <c r="DNJ409" s="589"/>
      <c r="DNK409" s="589"/>
      <c r="DNL409" s="589"/>
      <c r="DNM409" s="589"/>
      <c r="DNN409" s="589"/>
      <c r="DNO409" s="589"/>
      <c r="DNP409" s="589"/>
      <c r="DNQ409" s="589"/>
      <c r="DNR409" s="589"/>
      <c r="DNS409" s="589"/>
      <c r="DNT409" s="589"/>
      <c r="DNU409" s="589"/>
      <c r="DNV409" s="589"/>
      <c r="DNW409" s="589"/>
      <c r="DNX409" s="589"/>
      <c r="DNY409" s="589"/>
      <c r="DNZ409" s="589"/>
      <c r="DOA409" s="589"/>
      <c r="DOB409" s="589"/>
      <c r="DOC409" s="589"/>
      <c r="DOD409" s="589"/>
      <c r="DOE409" s="589"/>
      <c r="DOF409" s="589"/>
      <c r="DOG409" s="589"/>
      <c r="DOH409" s="589"/>
      <c r="DOI409" s="589"/>
      <c r="DOJ409" s="589"/>
      <c r="DOK409" s="589"/>
      <c r="DOL409" s="589"/>
      <c r="DOM409" s="589"/>
      <c r="DON409" s="589"/>
      <c r="DOO409" s="589"/>
      <c r="DOP409" s="589"/>
      <c r="DOQ409" s="589"/>
      <c r="DOR409" s="589"/>
      <c r="DOS409" s="589"/>
      <c r="DOT409" s="589"/>
      <c r="DOU409" s="589"/>
      <c r="DOV409" s="589"/>
      <c r="DOW409" s="589"/>
      <c r="DOX409" s="589"/>
      <c r="DOY409" s="589"/>
      <c r="DOZ409" s="589"/>
      <c r="DPA409" s="589"/>
      <c r="DPB409" s="589"/>
      <c r="DPC409" s="589"/>
      <c r="DPD409" s="589"/>
      <c r="DPE409" s="589"/>
      <c r="DPF409" s="589"/>
      <c r="DPG409" s="589"/>
      <c r="DPH409" s="589"/>
      <c r="DPI409" s="589"/>
      <c r="DPJ409" s="589"/>
      <c r="DPK409" s="589"/>
      <c r="DPL409" s="589"/>
      <c r="DPM409" s="589"/>
      <c r="DPN409" s="589"/>
      <c r="DPO409" s="589"/>
      <c r="DPP409" s="589"/>
      <c r="DPQ409" s="589"/>
      <c r="DPR409" s="589"/>
      <c r="DPS409" s="589"/>
      <c r="DPT409" s="589"/>
      <c r="DPU409" s="589"/>
      <c r="DPV409" s="589"/>
      <c r="DPW409" s="589"/>
      <c r="DPX409" s="589"/>
      <c r="DPY409" s="589"/>
      <c r="DPZ409" s="589"/>
      <c r="DQA409" s="589"/>
      <c r="DQB409" s="589"/>
      <c r="DQC409" s="589"/>
      <c r="DQD409" s="589"/>
      <c r="DQE409" s="589"/>
      <c r="DQF409" s="589"/>
      <c r="DQG409" s="589"/>
      <c r="DQH409" s="589"/>
      <c r="DQI409" s="589"/>
      <c r="DQJ409" s="589"/>
      <c r="DQK409" s="589"/>
      <c r="DQL409" s="589"/>
      <c r="DQM409" s="589"/>
      <c r="DQN409" s="589"/>
      <c r="DQO409" s="589"/>
      <c r="DQP409" s="589"/>
      <c r="DQQ409" s="589"/>
      <c r="DQR409" s="589"/>
      <c r="DQS409" s="589"/>
      <c r="DQT409" s="589"/>
      <c r="DQU409" s="589"/>
      <c r="DQV409" s="589"/>
      <c r="DQW409" s="589"/>
      <c r="DQX409" s="589"/>
      <c r="DQY409" s="589"/>
      <c r="DQZ409" s="589"/>
      <c r="DRA409" s="589"/>
      <c r="DRB409" s="589"/>
      <c r="DRC409" s="589"/>
      <c r="DRD409" s="589"/>
      <c r="DRE409" s="589"/>
      <c r="DRF409" s="589"/>
      <c r="DRG409" s="589"/>
      <c r="DRH409" s="589"/>
      <c r="DRI409" s="589"/>
      <c r="DRJ409" s="589"/>
      <c r="DRK409" s="589"/>
      <c r="DRL409" s="589"/>
      <c r="DRM409" s="589"/>
      <c r="DRN409" s="589"/>
      <c r="DRO409" s="589"/>
      <c r="DRP409" s="589"/>
      <c r="DRQ409" s="589"/>
      <c r="DRR409" s="589"/>
      <c r="DRS409" s="589"/>
      <c r="DRT409" s="589"/>
      <c r="DRU409" s="589"/>
      <c r="DRV409" s="589"/>
      <c r="DRW409" s="589"/>
      <c r="DRX409" s="589"/>
      <c r="DRY409" s="589"/>
      <c r="DRZ409" s="589"/>
      <c r="DSA409" s="589"/>
      <c r="DSB409" s="589"/>
      <c r="DSC409" s="589"/>
      <c r="DSD409" s="589"/>
      <c r="DSE409" s="589"/>
      <c r="DSF409" s="589"/>
      <c r="DSG409" s="589"/>
      <c r="DSH409" s="589"/>
      <c r="DSI409" s="589"/>
      <c r="DSJ409" s="589"/>
      <c r="DSK409" s="589"/>
      <c r="DSL409" s="589"/>
      <c r="DSM409" s="589"/>
      <c r="DSN409" s="589"/>
      <c r="DSO409" s="589"/>
      <c r="DSP409" s="589"/>
      <c r="DSQ409" s="589"/>
      <c r="DSR409" s="589"/>
      <c r="DSS409" s="589"/>
      <c r="DST409" s="589"/>
      <c r="DSU409" s="589"/>
      <c r="DSV409" s="589"/>
      <c r="DSW409" s="589"/>
      <c r="DSX409" s="589"/>
      <c r="DSY409" s="589"/>
      <c r="DSZ409" s="589"/>
      <c r="DTA409" s="589"/>
      <c r="DTB409" s="589"/>
      <c r="DTC409" s="589"/>
      <c r="DTD409" s="589"/>
      <c r="DTE409" s="589"/>
      <c r="DTF409" s="589"/>
      <c r="DTG409" s="589"/>
      <c r="DTH409" s="589"/>
      <c r="DTI409" s="589"/>
      <c r="DTJ409" s="589"/>
      <c r="DTK409" s="589"/>
      <c r="DTL409" s="589"/>
      <c r="DTM409" s="589"/>
      <c r="DTN409" s="589"/>
      <c r="DTO409" s="589"/>
      <c r="DTP409" s="589"/>
      <c r="DTQ409" s="589"/>
      <c r="DTR409" s="589"/>
      <c r="DTS409" s="589"/>
      <c r="DTT409" s="589"/>
      <c r="DTU409" s="589"/>
      <c r="DTV409" s="589"/>
      <c r="DTW409" s="589"/>
      <c r="DTX409" s="589"/>
      <c r="DTY409" s="589"/>
      <c r="DTZ409" s="589"/>
      <c r="DUA409" s="589"/>
      <c r="DUB409" s="589"/>
      <c r="DUC409" s="589"/>
      <c r="DUD409" s="589"/>
      <c r="DUE409" s="589"/>
      <c r="DUF409" s="589"/>
      <c r="DUG409" s="589"/>
      <c r="DUH409" s="589"/>
      <c r="DUI409" s="589"/>
      <c r="DUJ409" s="589"/>
      <c r="DUK409" s="589"/>
      <c r="DUL409" s="589"/>
      <c r="DUM409" s="589"/>
      <c r="DUN409" s="589"/>
      <c r="DUO409" s="589"/>
      <c r="DUP409" s="589"/>
      <c r="DUQ409" s="589"/>
      <c r="DUR409" s="589"/>
      <c r="DUS409" s="589"/>
      <c r="DUT409" s="589"/>
      <c r="DUU409" s="589"/>
      <c r="DUV409" s="589"/>
      <c r="DUW409" s="589"/>
      <c r="DUX409" s="589"/>
      <c r="DUY409" s="589"/>
      <c r="DUZ409" s="589"/>
      <c r="DVA409" s="589"/>
      <c r="DVB409" s="589"/>
      <c r="DVC409" s="589"/>
      <c r="DVD409" s="589"/>
      <c r="DVE409" s="589"/>
      <c r="DVF409" s="589"/>
      <c r="DVG409" s="589"/>
      <c r="DVH409" s="589"/>
      <c r="DVI409" s="589"/>
      <c r="DVJ409" s="589"/>
      <c r="DVK409" s="589"/>
      <c r="DVL409" s="589"/>
      <c r="DVM409" s="589"/>
      <c r="DVN409" s="589"/>
      <c r="DVO409" s="589"/>
      <c r="DVP409" s="589"/>
      <c r="DVQ409" s="589"/>
      <c r="DVR409" s="589"/>
      <c r="DVS409" s="589"/>
      <c r="DVT409" s="589"/>
      <c r="DVU409" s="589"/>
      <c r="DVV409" s="589"/>
      <c r="DVW409" s="589"/>
      <c r="DVX409" s="589"/>
      <c r="DVY409" s="589"/>
      <c r="DVZ409" s="589"/>
      <c r="DWA409" s="589"/>
      <c r="DWB409" s="589"/>
      <c r="DWC409" s="589"/>
      <c r="DWD409" s="589"/>
      <c r="DWE409" s="589"/>
      <c r="DWF409" s="589"/>
      <c r="DWG409" s="589"/>
      <c r="DWH409" s="589"/>
      <c r="DWI409" s="589"/>
      <c r="DWJ409" s="589"/>
      <c r="DWK409" s="589"/>
      <c r="DWL409" s="589"/>
      <c r="DWM409" s="589"/>
      <c r="DWN409" s="589"/>
      <c r="DWO409" s="589"/>
      <c r="DWP409" s="589"/>
      <c r="DWQ409" s="589"/>
      <c r="DWR409" s="589"/>
      <c r="DWS409" s="589"/>
      <c r="DWT409" s="589"/>
      <c r="DWU409" s="589"/>
      <c r="DWV409" s="589"/>
      <c r="DWW409" s="589"/>
      <c r="DWX409" s="589"/>
      <c r="DWY409" s="589"/>
      <c r="DWZ409" s="589"/>
      <c r="DXA409" s="589"/>
      <c r="DXB409" s="589"/>
      <c r="DXC409" s="589"/>
      <c r="DXD409" s="589"/>
      <c r="DXE409" s="589"/>
      <c r="DXF409" s="589"/>
      <c r="DXG409" s="589"/>
      <c r="DXH409" s="589"/>
      <c r="DXI409" s="589"/>
      <c r="DXJ409" s="589"/>
      <c r="DXK409" s="589"/>
      <c r="DXL409" s="589"/>
      <c r="DXM409" s="589"/>
      <c r="DXN409" s="589"/>
      <c r="DXO409" s="589"/>
      <c r="DXP409" s="589"/>
      <c r="DXQ409" s="589"/>
      <c r="DXR409" s="589"/>
      <c r="DXS409" s="589"/>
      <c r="DXT409" s="589"/>
      <c r="DXU409" s="589"/>
      <c r="DXV409" s="589"/>
      <c r="DXW409" s="589"/>
      <c r="DXX409" s="589"/>
      <c r="DXY409" s="589"/>
      <c r="DXZ409" s="589"/>
      <c r="DYA409" s="589"/>
      <c r="DYB409" s="589"/>
      <c r="DYC409" s="589"/>
      <c r="DYD409" s="589"/>
      <c r="DYE409" s="589"/>
      <c r="DYF409" s="589"/>
      <c r="DYG409" s="589"/>
      <c r="DYH409" s="589"/>
      <c r="DYI409" s="589"/>
      <c r="DYJ409" s="589"/>
      <c r="DYK409" s="589"/>
      <c r="DYL409" s="589"/>
      <c r="DYM409" s="589"/>
      <c r="DYN409" s="589"/>
      <c r="DYO409" s="589"/>
      <c r="DYP409" s="589"/>
      <c r="DYQ409" s="589"/>
      <c r="DYR409" s="589"/>
      <c r="DYS409" s="589"/>
      <c r="DYT409" s="589"/>
      <c r="DYU409" s="589"/>
      <c r="DYV409" s="589"/>
      <c r="DYW409" s="589"/>
      <c r="DYX409" s="589"/>
      <c r="DYY409" s="589"/>
      <c r="DYZ409" s="589"/>
      <c r="DZA409" s="589"/>
      <c r="DZB409" s="589"/>
      <c r="DZC409" s="589"/>
      <c r="DZD409" s="589"/>
      <c r="DZE409" s="589"/>
      <c r="DZF409" s="589"/>
      <c r="DZG409" s="589"/>
      <c r="DZH409" s="589"/>
      <c r="DZI409" s="589"/>
      <c r="DZJ409" s="589"/>
      <c r="DZK409" s="589"/>
      <c r="DZL409" s="589"/>
      <c r="DZM409" s="589"/>
      <c r="DZN409" s="589"/>
      <c r="DZO409" s="589"/>
      <c r="DZP409" s="589"/>
      <c r="DZQ409" s="589"/>
      <c r="DZR409" s="589"/>
      <c r="DZS409" s="589"/>
      <c r="DZT409" s="589"/>
      <c r="DZU409" s="589"/>
      <c r="DZV409" s="589"/>
      <c r="DZW409" s="589"/>
      <c r="DZX409" s="589"/>
      <c r="DZY409" s="589"/>
      <c r="DZZ409" s="589"/>
      <c r="EAA409" s="589"/>
      <c r="EAB409" s="589"/>
      <c r="EAC409" s="589"/>
      <c r="EAD409" s="589"/>
      <c r="EAE409" s="589"/>
      <c r="EAF409" s="589"/>
      <c r="EAG409" s="589"/>
      <c r="EAH409" s="589"/>
      <c r="EAI409" s="589"/>
      <c r="EAJ409" s="589"/>
      <c r="EAK409" s="589"/>
      <c r="EAL409" s="589"/>
      <c r="EAM409" s="589"/>
      <c r="EAN409" s="589"/>
      <c r="EAO409" s="589"/>
      <c r="EAP409" s="589"/>
      <c r="EAQ409" s="589"/>
      <c r="EAR409" s="589"/>
      <c r="EAS409" s="589"/>
      <c r="EAT409" s="589"/>
      <c r="EAU409" s="589"/>
      <c r="EAV409" s="589"/>
      <c r="EAW409" s="589"/>
      <c r="EAX409" s="589"/>
      <c r="EAY409" s="589"/>
      <c r="EAZ409" s="589"/>
      <c r="EBA409" s="589"/>
      <c r="EBB409" s="589"/>
      <c r="EBC409" s="589"/>
      <c r="EBD409" s="589"/>
      <c r="EBE409" s="589"/>
      <c r="EBF409" s="589"/>
      <c r="EBG409" s="589"/>
      <c r="EBH409" s="589"/>
      <c r="EBI409" s="589"/>
      <c r="EBJ409" s="589"/>
      <c r="EBK409" s="589"/>
      <c r="EBL409" s="589"/>
      <c r="EBM409" s="589"/>
      <c r="EBN409" s="589"/>
      <c r="EBO409" s="589"/>
      <c r="EBP409" s="589"/>
      <c r="EBQ409" s="589"/>
      <c r="EBR409" s="589"/>
      <c r="EBS409" s="589"/>
      <c r="EBT409" s="589"/>
      <c r="EBU409" s="589"/>
      <c r="EBV409" s="589"/>
      <c r="EBW409" s="589"/>
      <c r="EBX409" s="589"/>
      <c r="EBY409" s="589"/>
      <c r="EBZ409" s="589"/>
      <c r="ECA409" s="589"/>
      <c r="ECB409" s="589"/>
      <c r="ECC409" s="589"/>
      <c r="ECD409" s="589"/>
      <c r="ECE409" s="589"/>
      <c r="ECF409" s="589"/>
      <c r="ECG409" s="589"/>
      <c r="ECH409" s="589"/>
      <c r="ECI409" s="589"/>
      <c r="ECJ409" s="589"/>
      <c r="ECK409" s="589"/>
      <c r="ECL409" s="589"/>
      <c r="ECM409" s="589"/>
      <c r="ECN409" s="589"/>
      <c r="ECO409" s="589"/>
      <c r="ECP409" s="589"/>
      <c r="ECQ409" s="589"/>
      <c r="ECR409" s="589"/>
      <c r="ECS409" s="589"/>
      <c r="ECT409" s="589"/>
      <c r="ECU409" s="589"/>
      <c r="ECV409" s="589"/>
      <c r="ECW409" s="589"/>
      <c r="ECX409" s="589"/>
      <c r="ECY409" s="589"/>
      <c r="ECZ409" s="589"/>
      <c r="EDA409" s="589"/>
      <c r="EDB409" s="589"/>
      <c r="EDC409" s="589"/>
      <c r="EDD409" s="589"/>
      <c r="EDE409" s="589"/>
      <c r="EDF409" s="589"/>
      <c r="EDG409" s="589"/>
      <c r="EDH409" s="589"/>
      <c r="EDI409" s="589"/>
      <c r="EDJ409" s="589"/>
      <c r="EDK409" s="589"/>
      <c r="EDL409" s="589"/>
      <c r="EDM409" s="589"/>
      <c r="EDN409" s="589"/>
      <c r="EDO409" s="589"/>
      <c r="EDP409" s="589"/>
      <c r="EDQ409" s="589"/>
      <c r="EDR409" s="589"/>
      <c r="EDS409" s="589"/>
      <c r="EDT409" s="589"/>
      <c r="EDU409" s="589"/>
      <c r="EDV409" s="589"/>
      <c r="EDW409" s="589"/>
      <c r="EDX409" s="589"/>
      <c r="EDY409" s="589"/>
      <c r="EDZ409" s="589"/>
      <c r="EEA409" s="589"/>
      <c r="EEB409" s="589"/>
      <c r="EEC409" s="589"/>
      <c r="EED409" s="589"/>
      <c r="EEE409" s="589"/>
      <c r="EEF409" s="589"/>
      <c r="EEG409" s="589"/>
      <c r="EEH409" s="589"/>
      <c r="EEI409" s="589"/>
      <c r="EEJ409" s="589"/>
      <c r="EEK409" s="589"/>
      <c r="EEL409" s="589"/>
      <c r="EEM409" s="589"/>
      <c r="EEN409" s="589"/>
      <c r="EEO409" s="589"/>
      <c r="EEP409" s="589"/>
      <c r="EEQ409" s="589"/>
      <c r="EER409" s="589"/>
      <c r="EES409" s="589"/>
      <c r="EET409" s="589"/>
      <c r="EEU409" s="589"/>
      <c r="EEV409" s="589"/>
      <c r="EEW409" s="589"/>
      <c r="EEX409" s="589"/>
      <c r="EEY409" s="589"/>
      <c r="EEZ409" s="589"/>
      <c r="EFA409" s="589"/>
      <c r="EFB409" s="589"/>
      <c r="EFC409" s="589"/>
      <c r="EFD409" s="589"/>
      <c r="EFE409" s="589"/>
      <c r="EFF409" s="589"/>
      <c r="EFG409" s="589"/>
      <c r="EFH409" s="589"/>
      <c r="EFI409" s="589"/>
      <c r="EFJ409" s="589"/>
      <c r="EFK409" s="589"/>
      <c r="EFL409" s="589"/>
      <c r="EFM409" s="589"/>
      <c r="EFN409" s="589"/>
      <c r="EFO409" s="589"/>
      <c r="EFP409" s="589"/>
      <c r="EFQ409" s="589"/>
      <c r="EFR409" s="589"/>
      <c r="EFS409" s="589"/>
      <c r="EFT409" s="589"/>
      <c r="EFU409" s="589"/>
      <c r="EFV409" s="589"/>
      <c r="EFW409" s="589"/>
      <c r="EFX409" s="589"/>
      <c r="EFY409" s="589"/>
      <c r="EFZ409" s="589"/>
      <c r="EGA409" s="589"/>
      <c r="EGB409" s="589"/>
      <c r="EGC409" s="589"/>
      <c r="EGD409" s="589"/>
      <c r="EGE409" s="589"/>
      <c r="EGF409" s="589"/>
      <c r="EGG409" s="589"/>
      <c r="EGH409" s="589"/>
      <c r="EGI409" s="589"/>
      <c r="EGJ409" s="589"/>
      <c r="EGK409" s="589"/>
      <c r="EGL409" s="589"/>
      <c r="EGM409" s="589"/>
      <c r="EGN409" s="589"/>
      <c r="EGO409" s="589"/>
      <c r="EGP409" s="589"/>
      <c r="EGQ409" s="589"/>
      <c r="EGR409" s="589"/>
      <c r="EGS409" s="589"/>
      <c r="EGT409" s="589"/>
      <c r="EGU409" s="589"/>
      <c r="EGV409" s="589"/>
      <c r="EGW409" s="589"/>
      <c r="EGX409" s="589"/>
      <c r="EGY409" s="589"/>
      <c r="EGZ409" s="589"/>
      <c r="EHA409" s="589"/>
      <c r="EHB409" s="589"/>
      <c r="EHC409" s="589"/>
      <c r="EHD409" s="589"/>
      <c r="EHE409" s="589"/>
      <c r="EHF409" s="589"/>
      <c r="EHG409" s="589"/>
      <c r="EHH409" s="589"/>
      <c r="EHI409" s="589"/>
      <c r="EHJ409" s="589"/>
      <c r="EHK409" s="589"/>
      <c r="EHL409" s="589"/>
      <c r="EHM409" s="589"/>
      <c r="EHN409" s="589"/>
      <c r="EHO409" s="589"/>
      <c r="EHP409" s="589"/>
      <c r="EHQ409" s="589"/>
      <c r="EHR409" s="589"/>
      <c r="EHS409" s="589"/>
      <c r="EHT409" s="589"/>
      <c r="EHU409" s="589"/>
      <c r="EHV409" s="589"/>
      <c r="EHW409" s="589"/>
      <c r="EHX409" s="589"/>
      <c r="EHY409" s="589"/>
      <c r="EHZ409" s="589"/>
      <c r="EIA409" s="589"/>
      <c r="EIB409" s="589"/>
      <c r="EIC409" s="589"/>
      <c r="EID409" s="589"/>
      <c r="EIE409" s="589"/>
      <c r="EIF409" s="589"/>
      <c r="EIG409" s="589"/>
      <c r="EIH409" s="589"/>
      <c r="EII409" s="589"/>
      <c r="EIJ409" s="589"/>
      <c r="EIK409" s="589"/>
      <c r="EIL409" s="589"/>
      <c r="EIM409" s="589"/>
      <c r="EIN409" s="589"/>
      <c r="EIO409" s="589"/>
      <c r="EIP409" s="589"/>
      <c r="EIQ409" s="589"/>
      <c r="EIR409" s="589"/>
      <c r="EIS409" s="589"/>
      <c r="EIT409" s="589"/>
      <c r="EIU409" s="589"/>
      <c r="EIV409" s="589"/>
      <c r="EIW409" s="589"/>
      <c r="EIX409" s="589"/>
      <c r="EIY409" s="589"/>
      <c r="EIZ409" s="589"/>
      <c r="EJA409" s="589"/>
      <c r="EJB409" s="589"/>
      <c r="EJC409" s="589"/>
      <c r="EJD409" s="589"/>
      <c r="EJE409" s="589"/>
      <c r="EJF409" s="589"/>
      <c r="EJG409" s="589"/>
      <c r="EJH409" s="589"/>
      <c r="EJI409" s="589"/>
      <c r="EJJ409" s="589"/>
      <c r="EJK409" s="589"/>
      <c r="EJL409" s="589"/>
      <c r="EJM409" s="589"/>
      <c r="EJN409" s="589"/>
      <c r="EJO409" s="589"/>
      <c r="EJP409" s="589"/>
      <c r="EJQ409" s="589"/>
      <c r="EJR409" s="589"/>
      <c r="EJS409" s="589"/>
      <c r="EJT409" s="589"/>
      <c r="EJU409" s="589"/>
      <c r="EJV409" s="589"/>
      <c r="EJW409" s="589"/>
      <c r="EJX409" s="589"/>
      <c r="EJY409" s="589"/>
      <c r="EJZ409" s="589"/>
      <c r="EKA409" s="589"/>
      <c r="EKB409" s="589"/>
      <c r="EKC409" s="589"/>
      <c r="EKD409" s="589"/>
      <c r="EKE409" s="589"/>
      <c r="EKF409" s="589"/>
      <c r="EKG409" s="589"/>
      <c r="EKH409" s="589"/>
      <c r="EKI409" s="589"/>
      <c r="EKJ409" s="589"/>
      <c r="EKK409" s="589"/>
      <c r="EKL409" s="589"/>
      <c r="EKM409" s="589"/>
      <c r="EKN409" s="589"/>
      <c r="EKO409" s="589"/>
      <c r="EKP409" s="589"/>
      <c r="EKQ409" s="589"/>
      <c r="EKR409" s="589"/>
      <c r="EKS409" s="589"/>
      <c r="EKT409" s="589"/>
      <c r="EKU409" s="589"/>
      <c r="EKV409" s="589"/>
      <c r="EKW409" s="589"/>
      <c r="EKX409" s="589"/>
      <c r="EKY409" s="589"/>
      <c r="EKZ409" s="589"/>
      <c r="ELA409" s="589"/>
      <c r="ELB409" s="589"/>
      <c r="ELC409" s="589"/>
      <c r="ELD409" s="589"/>
      <c r="ELE409" s="589"/>
      <c r="ELF409" s="589"/>
      <c r="ELG409" s="589"/>
      <c r="ELH409" s="589"/>
      <c r="ELI409" s="589"/>
      <c r="ELJ409" s="589"/>
      <c r="ELK409" s="589"/>
      <c r="ELL409" s="589"/>
      <c r="ELM409" s="589"/>
      <c r="ELN409" s="589"/>
      <c r="ELO409" s="589"/>
      <c r="ELP409" s="589"/>
      <c r="ELQ409" s="589"/>
      <c r="ELR409" s="589"/>
      <c r="ELS409" s="589"/>
      <c r="ELT409" s="589"/>
      <c r="ELU409" s="589"/>
      <c r="ELV409" s="589"/>
      <c r="ELW409" s="589"/>
      <c r="ELX409" s="589"/>
      <c r="ELY409" s="589"/>
      <c r="ELZ409" s="589"/>
      <c r="EMA409" s="589"/>
      <c r="EMB409" s="589"/>
      <c r="EMC409" s="589"/>
      <c r="EMD409" s="589"/>
      <c r="EME409" s="589"/>
      <c r="EMF409" s="589"/>
      <c r="EMG409" s="589"/>
      <c r="EMH409" s="589"/>
      <c r="EMI409" s="589"/>
      <c r="EMJ409" s="589"/>
      <c r="EMK409" s="589"/>
      <c r="EML409" s="589"/>
      <c r="EMM409" s="589"/>
      <c r="EMN409" s="589"/>
      <c r="EMO409" s="589"/>
      <c r="EMP409" s="589"/>
      <c r="EMQ409" s="589"/>
      <c r="EMR409" s="589"/>
      <c r="EMS409" s="589"/>
      <c r="EMT409" s="589"/>
      <c r="EMU409" s="589"/>
      <c r="EMV409" s="589"/>
      <c r="EMW409" s="589"/>
      <c r="EMX409" s="589"/>
      <c r="EMY409" s="589"/>
      <c r="EMZ409" s="589"/>
      <c r="ENA409" s="589"/>
      <c r="ENB409" s="589"/>
      <c r="ENC409" s="589"/>
      <c r="END409" s="589"/>
      <c r="ENE409" s="589"/>
      <c r="ENF409" s="589"/>
      <c r="ENG409" s="589"/>
      <c r="ENH409" s="589"/>
      <c r="ENI409" s="589"/>
      <c r="ENJ409" s="589"/>
      <c r="ENK409" s="589"/>
      <c r="ENL409" s="589"/>
      <c r="ENM409" s="589"/>
      <c r="ENN409" s="589"/>
      <c r="ENO409" s="589"/>
      <c r="ENP409" s="589"/>
      <c r="ENQ409" s="589"/>
      <c r="ENR409" s="589"/>
      <c r="ENS409" s="589"/>
      <c r="ENT409" s="589"/>
      <c r="ENU409" s="589"/>
      <c r="ENV409" s="589"/>
      <c r="ENW409" s="589"/>
      <c r="ENX409" s="589"/>
      <c r="ENY409" s="589"/>
      <c r="ENZ409" s="589"/>
      <c r="EOA409" s="589"/>
      <c r="EOB409" s="589"/>
      <c r="EOC409" s="589"/>
      <c r="EOD409" s="589"/>
      <c r="EOE409" s="589"/>
      <c r="EOF409" s="589"/>
      <c r="EOG409" s="589"/>
      <c r="EOH409" s="589"/>
      <c r="EOI409" s="589"/>
      <c r="EOJ409" s="589"/>
      <c r="EOK409" s="589"/>
      <c r="EOL409" s="589"/>
      <c r="EOM409" s="589"/>
      <c r="EON409" s="589"/>
      <c r="EOO409" s="589"/>
      <c r="EOP409" s="589"/>
      <c r="EOQ409" s="589"/>
      <c r="EOR409" s="589"/>
      <c r="EOS409" s="589"/>
      <c r="EOT409" s="589"/>
      <c r="EOU409" s="589"/>
      <c r="EOV409" s="589"/>
      <c r="EOW409" s="589"/>
      <c r="EOX409" s="589"/>
      <c r="EOY409" s="589"/>
      <c r="EOZ409" s="589"/>
      <c r="EPA409" s="589"/>
      <c r="EPB409" s="589"/>
      <c r="EPC409" s="589"/>
      <c r="EPD409" s="589"/>
      <c r="EPE409" s="589"/>
      <c r="EPF409" s="589"/>
      <c r="EPG409" s="589"/>
      <c r="EPH409" s="589"/>
      <c r="EPI409" s="589"/>
      <c r="EPJ409" s="589"/>
      <c r="EPK409" s="589"/>
      <c r="EPL409" s="589"/>
      <c r="EPM409" s="589"/>
      <c r="EPN409" s="589"/>
      <c r="EPO409" s="589"/>
      <c r="EPP409" s="589"/>
      <c r="EPQ409" s="589"/>
      <c r="EPR409" s="589"/>
      <c r="EPS409" s="589"/>
      <c r="EPT409" s="589"/>
      <c r="EPU409" s="589"/>
      <c r="EPV409" s="589"/>
      <c r="EPW409" s="589"/>
      <c r="EPX409" s="589"/>
      <c r="EPY409" s="589"/>
      <c r="EPZ409" s="589"/>
      <c r="EQA409" s="589"/>
      <c r="EQB409" s="589"/>
      <c r="EQC409" s="589"/>
      <c r="EQD409" s="589"/>
      <c r="EQE409" s="589"/>
      <c r="EQF409" s="589"/>
      <c r="EQG409" s="589"/>
      <c r="EQH409" s="589"/>
      <c r="EQI409" s="589"/>
      <c r="EQJ409" s="589"/>
      <c r="EQK409" s="589"/>
      <c r="EQL409" s="589"/>
      <c r="EQM409" s="589"/>
      <c r="EQN409" s="589"/>
      <c r="EQO409" s="589"/>
      <c r="EQP409" s="589"/>
      <c r="EQQ409" s="589"/>
      <c r="EQR409" s="589"/>
      <c r="EQS409" s="589"/>
      <c r="EQT409" s="589"/>
      <c r="EQU409" s="589"/>
      <c r="EQV409" s="589"/>
      <c r="EQW409" s="589"/>
      <c r="EQX409" s="589"/>
      <c r="EQY409" s="589"/>
      <c r="EQZ409" s="589"/>
      <c r="ERA409" s="589"/>
      <c r="ERB409" s="589"/>
      <c r="ERC409" s="589"/>
      <c r="ERD409" s="589"/>
      <c r="ERE409" s="589"/>
      <c r="ERF409" s="589"/>
      <c r="ERG409" s="589"/>
      <c r="ERH409" s="589"/>
      <c r="ERI409" s="589"/>
      <c r="ERJ409" s="589"/>
      <c r="ERK409" s="589"/>
      <c r="ERL409" s="589"/>
      <c r="ERM409" s="589"/>
      <c r="ERN409" s="589"/>
      <c r="ERO409" s="589"/>
      <c r="ERP409" s="589"/>
      <c r="ERQ409" s="589"/>
      <c r="ERR409" s="589"/>
      <c r="ERS409" s="589"/>
      <c r="ERT409" s="589"/>
      <c r="ERU409" s="589"/>
      <c r="ERV409" s="589"/>
      <c r="ERW409" s="589"/>
      <c r="ERX409" s="589"/>
      <c r="ERY409" s="589"/>
      <c r="ERZ409" s="589"/>
      <c r="ESA409" s="589"/>
      <c r="ESB409" s="589"/>
      <c r="ESC409" s="589"/>
      <c r="ESD409" s="589"/>
      <c r="ESE409" s="589"/>
      <c r="ESF409" s="589"/>
      <c r="ESG409" s="589"/>
      <c r="ESH409" s="589"/>
      <c r="ESI409" s="589"/>
      <c r="ESJ409" s="589"/>
      <c r="ESK409" s="589"/>
      <c r="ESL409" s="589"/>
      <c r="ESM409" s="589"/>
      <c r="ESN409" s="589"/>
      <c r="ESO409" s="589"/>
      <c r="ESP409" s="589"/>
      <c r="ESQ409" s="589"/>
      <c r="ESR409" s="589"/>
      <c r="ESS409" s="589"/>
      <c r="EST409" s="589"/>
      <c r="ESU409" s="589"/>
      <c r="ESV409" s="589"/>
      <c r="ESW409" s="589"/>
      <c r="ESX409" s="589"/>
      <c r="ESY409" s="589"/>
      <c r="ESZ409" s="589"/>
      <c r="ETA409" s="589"/>
      <c r="ETB409" s="589"/>
      <c r="ETC409" s="589"/>
      <c r="ETD409" s="589"/>
      <c r="ETE409" s="589"/>
      <c r="ETF409" s="589"/>
      <c r="ETG409" s="589"/>
      <c r="ETH409" s="589"/>
      <c r="ETI409" s="589"/>
      <c r="ETJ409" s="589"/>
      <c r="ETK409" s="589"/>
      <c r="ETL409" s="589"/>
      <c r="ETM409" s="589"/>
      <c r="ETN409" s="589"/>
      <c r="ETO409" s="589"/>
      <c r="ETP409" s="589"/>
      <c r="ETQ409" s="589"/>
      <c r="ETR409" s="589"/>
      <c r="ETS409" s="589"/>
      <c r="ETT409" s="589"/>
      <c r="ETU409" s="589"/>
      <c r="ETV409" s="589"/>
      <c r="ETW409" s="589"/>
      <c r="ETX409" s="589"/>
      <c r="ETY409" s="589"/>
      <c r="ETZ409" s="589"/>
      <c r="EUA409" s="589"/>
      <c r="EUB409" s="589"/>
      <c r="EUC409" s="589"/>
      <c r="EUD409" s="589"/>
      <c r="EUE409" s="589"/>
      <c r="EUF409" s="589"/>
      <c r="EUG409" s="589"/>
      <c r="EUH409" s="589"/>
      <c r="EUI409" s="589"/>
      <c r="EUJ409" s="589"/>
      <c r="EUK409" s="589"/>
      <c r="EUL409" s="589"/>
      <c r="EUM409" s="589"/>
      <c r="EUN409" s="589"/>
      <c r="EUO409" s="589"/>
      <c r="EUP409" s="589"/>
      <c r="EUQ409" s="589"/>
      <c r="EUR409" s="589"/>
      <c r="EUS409" s="589"/>
      <c r="EUT409" s="589"/>
      <c r="EUU409" s="589"/>
      <c r="EUV409" s="589"/>
      <c r="EUW409" s="589"/>
      <c r="EUX409" s="589"/>
      <c r="EUY409" s="589"/>
      <c r="EUZ409" s="589"/>
      <c r="EVA409" s="589"/>
      <c r="EVB409" s="589"/>
      <c r="EVC409" s="589"/>
      <c r="EVD409" s="589"/>
      <c r="EVE409" s="589"/>
      <c r="EVF409" s="589"/>
      <c r="EVG409" s="589"/>
      <c r="EVH409" s="589"/>
      <c r="EVI409" s="589"/>
      <c r="EVJ409" s="589"/>
      <c r="EVK409" s="589"/>
      <c r="EVL409" s="589"/>
      <c r="EVM409" s="589"/>
      <c r="EVN409" s="589"/>
      <c r="EVO409" s="589"/>
      <c r="EVP409" s="589"/>
      <c r="EVQ409" s="589"/>
      <c r="EVR409" s="589"/>
      <c r="EVS409" s="589"/>
      <c r="EVT409" s="589"/>
      <c r="EVU409" s="589"/>
      <c r="EVV409" s="589"/>
      <c r="EVW409" s="589"/>
      <c r="EVX409" s="589"/>
      <c r="EVY409" s="589"/>
      <c r="EVZ409" s="589"/>
      <c r="EWA409" s="589"/>
      <c r="EWB409" s="589"/>
      <c r="EWC409" s="589"/>
      <c r="EWD409" s="589"/>
      <c r="EWE409" s="589"/>
      <c r="EWF409" s="589"/>
      <c r="EWG409" s="589"/>
      <c r="EWH409" s="589"/>
      <c r="EWI409" s="589"/>
      <c r="EWJ409" s="589"/>
      <c r="EWK409" s="589"/>
      <c r="EWL409" s="589"/>
      <c r="EWM409" s="589"/>
      <c r="EWN409" s="589"/>
      <c r="EWO409" s="589"/>
      <c r="EWP409" s="589"/>
      <c r="EWQ409" s="589"/>
      <c r="EWR409" s="589"/>
      <c r="EWS409" s="589"/>
      <c r="EWT409" s="589"/>
      <c r="EWU409" s="589"/>
      <c r="EWV409" s="589"/>
      <c r="EWW409" s="589"/>
      <c r="EWX409" s="589"/>
      <c r="EWY409" s="589"/>
      <c r="EWZ409" s="589"/>
      <c r="EXA409" s="589"/>
      <c r="EXB409" s="589"/>
      <c r="EXC409" s="589"/>
      <c r="EXD409" s="589"/>
      <c r="EXE409" s="589"/>
      <c r="EXF409" s="589"/>
      <c r="EXG409" s="589"/>
      <c r="EXH409" s="589"/>
      <c r="EXI409" s="589"/>
      <c r="EXJ409" s="589"/>
      <c r="EXK409" s="589"/>
      <c r="EXL409" s="589"/>
      <c r="EXM409" s="589"/>
      <c r="EXN409" s="589"/>
      <c r="EXO409" s="589"/>
      <c r="EXP409" s="589"/>
      <c r="EXQ409" s="589"/>
      <c r="EXR409" s="589"/>
      <c r="EXS409" s="589"/>
      <c r="EXT409" s="589"/>
      <c r="EXU409" s="589"/>
      <c r="EXV409" s="589"/>
      <c r="EXW409" s="589"/>
      <c r="EXX409" s="589"/>
      <c r="EXY409" s="589"/>
      <c r="EXZ409" s="589"/>
      <c r="EYA409" s="589"/>
      <c r="EYB409" s="589"/>
      <c r="EYC409" s="589"/>
      <c r="EYD409" s="589"/>
      <c r="EYE409" s="589"/>
      <c r="EYF409" s="589"/>
      <c r="EYG409" s="589"/>
      <c r="EYH409" s="589"/>
      <c r="EYI409" s="589"/>
      <c r="EYJ409" s="589"/>
      <c r="EYK409" s="589"/>
      <c r="EYL409" s="589"/>
      <c r="EYM409" s="589"/>
      <c r="EYN409" s="589"/>
      <c r="EYO409" s="589"/>
      <c r="EYP409" s="589"/>
      <c r="EYQ409" s="589"/>
      <c r="EYR409" s="589"/>
      <c r="EYS409" s="589"/>
      <c r="EYT409" s="589"/>
      <c r="EYU409" s="589"/>
      <c r="EYV409" s="589"/>
      <c r="EYW409" s="589"/>
      <c r="EYX409" s="589"/>
      <c r="EYY409" s="589"/>
      <c r="EYZ409" s="589"/>
      <c r="EZA409" s="589"/>
      <c r="EZB409" s="589"/>
      <c r="EZC409" s="589"/>
      <c r="EZD409" s="589"/>
      <c r="EZE409" s="589"/>
      <c r="EZF409" s="589"/>
      <c r="EZG409" s="589"/>
      <c r="EZH409" s="589"/>
      <c r="EZI409" s="589"/>
      <c r="EZJ409" s="589"/>
      <c r="EZK409" s="589"/>
      <c r="EZL409" s="589"/>
      <c r="EZM409" s="589"/>
      <c r="EZN409" s="589"/>
      <c r="EZO409" s="589"/>
      <c r="EZP409" s="589"/>
      <c r="EZQ409" s="589"/>
      <c r="EZR409" s="589"/>
      <c r="EZS409" s="589"/>
      <c r="EZT409" s="589"/>
      <c r="EZU409" s="589"/>
      <c r="EZV409" s="589"/>
      <c r="EZW409" s="589"/>
      <c r="EZX409" s="589"/>
      <c r="EZY409" s="589"/>
      <c r="EZZ409" s="589"/>
      <c r="FAA409" s="589"/>
      <c r="FAB409" s="589"/>
      <c r="FAC409" s="589"/>
      <c r="FAD409" s="589"/>
      <c r="FAE409" s="589"/>
      <c r="FAF409" s="589"/>
      <c r="FAG409" s="589"/>
      <c r="FAH409" s="589"/>
      <c r="FAI409" s="589"/>
      <c r="FAJ409" s="589"/>
      <c r="FAK409" s="589"/>
      <c r="FAL409" s="589"/>
      <c r="FAM409" s="589"/>
      <c r="FAN409" s="589"/>
      <c r="FAO409" s="589"/>
      <c r="FAP409" s="589"/>
      <c r="FAQ409" s="589"/>
      <c r="FAR409" s="589"/>
      <c r="FAS409" s="589"/>
      <c r="FAT409" s="589"/>
      <c r="FAU409" s="589"/>
      <c r="FAV409" s="589"/>
      <c r="FAW409" s="589"/>
      <c r="FAX409" s="589"/>
      <c r="FAY409" s="589"/>
      <c r="FAZ409" s="589"/>
      <c r="FBA409" s="589"/>
      <c r="FBB409" s="589"/>
      <c r="FBC409" s="589"/>
      <c r="FBD409" s="589"/>
      <c r="FBE409" s="589"/>
      <c r="FBF409" s="589"/>
      <c r="FBG409" s="589"/>
      <c r="FBH409" s="589"/>
      <c r="FBI409" s="589"/>
      <c r="FBJ409" s="589"/>
      <c r="FBK409" s="589"/>
      <c r="FBL409" s="589"/>
      <c r="FBM409" s="589"/>
      <c r="FBN409" s="589"/>
      <c r="FBO409" s="589"/>
      <c r="FBP409" s="589"/>
      <c r="FBQ409" s="589"/>
      <c r="FBR409" s="589"/>
      <c r="FBS409" s="589"/>
      <c r="FBT409" s="589"/>
      <c r="FBU409" s="589"/>
      <c r="FBV409" s="589"/>
      <c r="FBW409" s="589"/>
      <c r="FBX409" s="589"/>
      <c r="FBY409" s="589"/>
      <c r="FBZ409" s="589"/>
      <c r="FCA409" s="589"/>
      <c r="FCB409" s="589"/>
      <c r="FCC409" s="589"/>
      <c r="FCD409" s="589"/>
      <c r="FCE409" s="589"/>
      <c r="FCF409" s="589"/>
      <c r="FCG409" s="589"/>
      <c r="FCH409" s="589"/>
      <c r="FCI409" s="589"/>
      <c r="FCJ409" s="589"/>
      <c r="FCK409" s="589"/>
      <c r="FCL409" s="589"/>
      <c r="FCM409" s="589"/>
      <c r="FCN409" s="589"/>
      <c r="FCO409" s="589"/>
      <c r="FCP409" s="589"/>
      <c r="FCQ409" s="589"/>
      <c r="FCR409" s="589"/>
      <c r="FCS409" s="589"/>
      <c r="FCT409" s="589"/>
      <c r="FCU409" s="589"/>
      <c r="FCV409" s="589"/>
      <c r="FCW409" s="589"/>
      <c r="FCX409" s="589"/>
      <c r="FCY409" s="589"/>
      <c r="FCZ409" s="589"/>
      <c r="FDA409" s="589"/>
      <c r="FDB409" s="589"/>
      <c r="FDC409" s="589"/>
      <c r="FDD409" s="589"/>
      <c r="FDE409" s="589"/>
      <c r="FDF409" s="589"/>
      <c r="FDG409" s="589"/>
      <c r="FDH409" s="589"/>
      <c r="FDI409" s="589"/>
      <c r="FDJ409" s="589"/>
      <c r="FDK409" s="589"/>
      <c r="FDL409" s="589"/>
      <c r="FDM409" s="589"/>
      <c r="FDN409" s="589"/>
      <c r="FDO409" s="589"/>
      <c r="FDP409" s="589"/>
      <c r="FDQ409" s="589"/>
      <c r="FDR409" s="589"/>
      <c r="FDS409" s="589"/>
      <c r="FDT409" s="589"/>
      <c r="FDU409" s="589"/>
      <c r="FDV409" s="589"/>
      <c r="FDW409" s="589"/>
      <c r="FDX409" s="589"/>
      <c r="FDY409" s="589"/>
      <c r="FDZ409" s="589"/>
      <c r="FEA409" s="589"/>
      <c r="FEB409" s="589"/>
      <c r="FEC409" s="589"/>
      <c r="FED409" s="589"/>
      <c r="FEE409" s="589"/>
      <c r="FEF409" s="589"/>
      <c r="FEG409" s="589"/>
      <c r="FEH409" s="589"/>
      <c r="FEI409" s="589"/>
      <c r="FEJ409" s="589"/>
      <c r="FEK409" s="589"/>
      <c r="FEL409" s="589"/>
      <c r="FEM409" s="589"/>
      <c r="FEN409" s="589"/>
      <c r="FEO409" s="589"/>
      <c r="FEP409" s="589"/>
      <c r="FEQ409" s="589"/>
      <c r="FER409" s="589"/>
      <c r="FES409" s="589"/>
      <c r="FET409" s="589"/>
      <c r="FEU409" s="589"/>
      <c r="FEV409" s="589"/>
      <c r="FEW409" s="589"/>
      <c r="FEX409" s="589"/>
      <c r="FEY409" s="589"/>
      <c r="FEZ409" s="589"/>
      <c r="FFA409" s="589"/>
      <c r="FFB409" s="589"/>
      <c r="FFC409" s="589"/>
      <c r="FFD409" s="589"/>
      <c r="FFE409" s="589"/>
      <c r="FFF409" s="589"/>
      <c r="FFG409" s="589"/>
      <c r="FFH409" s="589"/>
      <c r="FFI409" s="589"/>
      <c r="FFJ409" s="589"/>
      <c r="FFK409" s="589"/>
      <c r="FFL409" s="589"/>
      <c r="FFM409" s="589"/>
      <c r="FFN409" s="589"/>
      <c r="FFO409" s="589"/>
      <c r="FFP409" s="589"/>
      <c r="FFQ409" s="589"/>
      <c r="FFR409" s="589"/>
      <c r="FFS409" s="589"/>
      <c r="FFT409" s="589"/>
      <c r="FFU409" s="589"/>
      <c r="FFV409" s="589"/>
      <c r="FFW409" s="589"/>
      <c r="FFX409" s="589"/>
      <c r="FFY409" s="589"/>
      <c r="FFZ409" s="589"/>
      <c r="FGA409" s="589"/>
      <c r="FGB409" s="589"/>
      <c r="FGC409" s="589"/>
      <c r="FGD409" s="589"/>
      <c r="FGE409" s="589"/>
      <c r="FGF409" s="589"/>
      <c r="FGG409" s="589"/>
      <c r="FGH409" s="589"/>
      <c r="FGI409" s="589"/>
      <c r="FGJ409" s="589"/>
      <c r="FGK409" s="589"/>
      <c r="FGL409" s="589"/>
      <c r="FGM409" s="589"/>
      <c r="FGN409" s="589"/>
      <c r="FGO409" s="589"/>
      <c r="FGP409" s="589"/>
      <c r="FGQ409" s="589"/>
      <c r="FGR409" s="589"/>
      <c r="FGS409" s="589"/>
      <c r="FGT409" s="589"/>
      <c r="FGU409" s="589"/>
      <c r="FGV409" s="589"/>
      <c r="FGW409" s="589"/>
      <c r="FGX409" s="589"/>
      <c r="FGY409" s="589"/>
      <c r="FGZ409" s="589"/>
      <c r="FHA409" s="589"/>
      <c r="FHB409" s="589"/>
      <c r="FHC409" s="589"/>
      <c r="FHD409" s="589"/>
      <c r="FHE409" s="589"/>
      <c r="FHF409" s="589"/>
      <c r="FHG409" s="589"/>
      <c r="FHH409" s="589"/>
      <c r="FHI409" s="589"/>
      <c r="FHJ409" s="589"/>
      <c r="FHK409" s="589"/>
      <c r="FHL409" s="589"/>
      <c r="FHM409" s="589"/>
      <c r="FHN409" s="589"/>
      <c r="FHO409" s="589"/>
      <c r="FHP409" s="589"/>
      <c r="FHQ409" s="589"/>
      <c r="FHR409" s="589"/>
      <c r="FHS409" s="589"/>
      <c r="FHT409" s="589"/>
      <c r="FHU409" s="589"/>
      <c r="FHV409" s="589"/>
      <c r="FHW409" s="589"/>
      <c r="FHX409" s="589"/>
      <c r="FHY409" s="589"/>
      <c r="FHZ409" s="589"/>
      <c r="FIA409" s="589"/>
      <c r="FIB409" s="589"/>
      <c r="FIC409" s="589"/>
      <c r="FID409" s="589"/>
      <c r="FIE409" s="589"/>
      <c r="FIF409" s="589"/>
      <c r="FIG409" s="589"/>
      <c r="FIH409" s="589"/>
      <c r="FII409" s="589"/>
      <c r="FIJ409" s="589"/>
      <c r="FIK409" s="589"/>
      <c r="FIL409" s="589"/>
      <c r="FIM409" s="589"/>
      <c r="FIN409" s="589"/>
      <c r="FIO409" s="589"/>
      <c r="FIP409" s="589"/>
      <c r="FIQ409" s="589"/>
      <c r="FIR409" s="589"/>
      <c r="FIS409" s="589"/>
      <c r="FIT409" s="589"/>
      <c r="FIU409" s="589"/>
      <c r="FIV409" s="589"/>
      <c r="FIW409" s="589"/>
      <c r="FIX409" s="589"/>
      <c r="FIY409" s="589"/>
      <c r="FIZ409" s="589"/>
      <c r="FJA409" s="589"/>
      <c r="FJB409" s="589"/>
      <c r="FJC409" s="589"/>
      <c r="FJD409" s="589"/>
      <c r="FJE409" s="589"/>
      <c r="FJF409" s="589"/>
      <c r="FJG409" s="589"/>
      <c r="FJH409" s="589"/>
      <c r="FJI409" s="589"/>
      <c r="FJJ409" s="589"/>
      <c r="FJK409" s="589"/>
      <c r="FJL409" s="589"/>
      <c r="FJM409" s="589"/>
      <c r="FJN409" s="589"/>
      <c r="FJO409" s="589"/>
      <c r="FJP409" s="589"/>
      <c r="FJQ409" s="589"/>
      <c r="FJR409" s="589"/>
      <c r="FJS409" s="589"/>
      <c r="FJT409" s="589"/>
      <c r="FJU409" s="589"/>
      <c r="FJV409" s="589"/>
      <c r="FJW409" s="589"/>
      <c r="FJX409" s="589"/>
      <c r="FJY409" s="589"/>
      <c r="FJZ409" s="589"/>
      <c r="FKA409" s="589"/>
      <c r="FKB409" s="589"/>
      <c r="FKC409" s="589"/>
      <c r="FKD409" s="589"/>
      <c r="FKE409" s="589"/>
      <c r="FKF409" s="589"/>
      <c r="FKG409" s="589"/>
      <c r="FKH409" s="589"/>
      <c r="FKI409" s="589"/>
      <c r="FKJ409" s="589"/>
      <c r="FKK409" s="589"/>
      <c r="FKL409" s="589"/>
      <c r="FKM409" s="589"/>
      <c r="FKN409" s="589"/>
      <c r="FKO409" s="589"/>
      <c r="FKP409" s="589"/>
      <c r="FKQ409" s="589"/>
      <c r="FKR409" s="589"/>
      <c r="FKS409" s="589"/>
      <c r="FKT409" s="589"/>
      <c r="FKU409" s="589"/>
      <c r="FKV409" s="589"/>
      <c r="FKW409" s="589"/>
      <c r="FKX409" s="589"/>
      <c r="FKY409" s="589"/>
      <c r="FKZ409" s="589"/>
      <c r="FLA409" s="589"/>
      <c r="FLB409" s="589"/>
      <c r="FLC409" s="589"/>
      <c r="FLD409" s="589"/>
      <c r="FLE409" s="589"/>
      <c r="FLF409" s="589"/>
      <c r="FLG409" s="589"/>
      <c r="FLH409" s="589"/>
      <c r="FLI409" s="589"/>
      <c r="FLJ409" s="589"/>
      <c r="FLK409" s="589"/>
      <c r="FLL409" s="589"/>
      <c r="FLM409" s="589"/>
      <c r="FLN409" s="589"/>
      <c r="FLO409" s="589"/>
      <c r="FLP409" s="589"/>
      <c r="FLQ409" s="589"/>
      <c r="FLR409" s="589"/>
      <c r="FLS409" s="589"/>
      <c r="FLT409" s="589"/>
      <c r="FLU409" s="589"/>
      <c r="FLV409" s="589"/>
      <c r="FLW409" s="589"/>
      <c r="FLX409" s="589"/>
      <c r="FLY409" s="589"/>
      <c r="FLZ409" s="589"/>
      <c r="FMA409" s="589"/>
      <c r="FMB409" s="589"/>
      <c r="FMC409" s="589"/>
      <c r="FMD409" s="589"/>
      <c r="FME409" s="589"/>
      <c r="FMF409" s="589"/>
      <c r="FMG409" s="589"/>
      <c r="FMH409" s="589"/>
      <c r="FMI409" s="589"/>
      <c r="FMJ409" s="589"/>
      <c r="FMK409" s="589"/>
      <c r="FML409" s="589"/>
      <c r="FMM409" s="589"/>
      <c r="FMN409" s="589"/>
      <c r="FMO409" s="589"/>
      <c r="FMP409" s="589"/>
      <c r="FMQ409" s="589"/>
      <c r="FMR409" s="589"/>
      <c r="FMS409" s="589"/>
      <c r="FMT409" s="589"/>
      <c r="FMU409" s="589"/>
      <c r="FMV409" s="589"/>
      <c r="FMW409" s="589"/>
      <c r="FMX409" s="589"/>
      <c r="FMY409" s="589"/>
      <c r="FMZ409" s="589"/>
      <c r="FNA409" s="589"/>
      <c r="FNB409" s="589"/>
      <c r="FNC409" s="589"/>
      <c r="FND409" s="589"/>
      <c r="FNE409" s="589"/>
      <c r="FNF409" s="589"/>
      <c r="FNG409" s="589"/>
      <c r="FNH409" s="589"/>
      <c r="FNI409" s="589"/>
      <c r="FNJ409" s="589"/>
      <c r="FNK409" s="589"/>
      <c r="FNL409" s="589"/>
      <c r="FNM409" s="589"/>
      <c r="FNN409" s="589"/>
      <c r="FNO409" s="589"/>
      <c r="FNP409" s="589"/>
      <c r="FNQ409" s="589"/>
      <c r="FNR409" s="589"/>
      <c r="FNS409" s="589"/>
      <c r="FNT409" s="589"/>
      <c r="FNU409" s="589"/>
      <c r="FNV409" s="589"/>
      <c r="FNW409" s="589"/>
      <c r="FNX409" s="589"/>
      <c r="FNY409" s="589"/>
      <c r="FNZ409" s="589"/>
      <c r="FOA409" s="589"/>
      <c r="FOB409" s="589"/>
      <c r="FOC409" s="589"/>
      <c r="FOD409" s="589"/>
      <c r="FOE409" s="589"/>
      <c r="FOF409" s="589"/>
      <c r="FOG409" s="589"/>
      <c r="FOH409" s="589"/>
      <c r="FOI409" s="589"/>
      <c r="FOJ409" s="589"/>
      <c r="FOK409" s="589"/>
      <c r="FOL409" s="589"/>
      <c r="FOM409" s="589"/>
      <c r="FON409" s="589"/>
      <c r="FOO409" s="589"/>
      <c r="FOP409" s="589"/>
      <c r="FOQ409" s="589"/>
      <c r="FOR409" s="589"/>
      <c r="FOS409" s="589"/>
      <c r="FOT409" s="589"/>
      <c r="FOU409" s="589"/>
      <c r="FOV409" s="589"/>
      <c r="FOW409" s="589"/>
      <c r="FOX409" s="589"/>
      <c r="FOY409" s="589"/>
      <c r="FOZ409" s="589"/>
      <c r="FPA409" s="589"/>
      <c r="FPB409" s="589"/>
      <c r="FPC409" s="589"/>
      <c r="FPD409" s="589"/>
      <c r="FPE409" s="589"/>
      <c r="FPF409" s="589"/>
      <c r="FPG409" s="589"/>
      <c r="FPH409" s="589"/>
      <c r="FPI409" s="589"/>
      <c r="FPJ409" s="589"/>
      <c r="FPK409" s="589"/>
      <c r="FPL409" s="589"/>
      <c r="FPM409" s="589"/>
      <c r="FPN409" s="589"/>
      <c r="FPO409" s="589"/>
      <c r="FPP409" s="589"/>
      <c r="FPQ409" s="589"/>
      <c r="FPR409" s="589"/>
      <c r="FPS409" s="589"/>
      <c r="FPT409" s="589"/>
      <c r="FPU409" s="589"/>
      <c r="FPV409" s="589"/>
      <c r="FPW409" s="589"/>
      <c r="FPX409" s="589"/>
      <c r="FPY409" s="589"/>
      <c r="FPZ409" s="589"/>
      <c r="FQA409" s="589"/>
      <c r="FQB409" s="589"/>
      <c r="FQC409" s="589"/>
      <c r="FQD409" s="589"/>
      <c r="FQE409" s="589"/>
      <c r="FQF409" s="589"/>
      <c r="FQG409" s="589"/>
      <c r="FQH409" s="589"/>
      <c r="FQI409" s="589"/>
      <c r="FQJ409" s="589"/>
      <c r="FQK409" s="589"/>
      <c r="FQL409" s="589"/>
      <c r="FQM409" s="589"/>
      <c r="FQN409" s="589"/>
      <c r="FQO409" s="589"/>
      <c r="FQP409" s="589"/>
      <c r="FQQ409" s="589"/>
      <c r="FQR409" s="589"/>
      <c r="FQS409" s="589"/>
      <c r="FQT409" s="589"/>
      <c r="FQU409" s="589"/>
      <c r="FQV409" s="589"/>
      <c r="FQW409" s="589"/>
      <c r="FQX409" s="589"/>
      <c r="FQY409" s="589"/>
      <c r="FQZ409" s="589"/>
      <c r="FRA409" s="589"/>
      <c r="FRB409" s="589"/>
      <c r="FRC409" s="589"/>
      <c r="FRD409" s="589"/>
      <c r="FRE409" s="589"/>
      <c r="FRF409" s="589"/>
      <c r="FRG409" s="589"/>
      <c r="FRH409" s="589"/>
      <c r="FRI409" s="589"/>
      <c r="FRJ409" s="589"/>
      <c r="FRK409" s="589"/>
      <c r="FRL409" s="589"/>
      <c r="FRM409" s="589"/>
      <c r="FRN409" s="589"/>
      <c r="FRO409" s="589"/>
      <c r="FRP409" s="589"/>
      <c r="FRQ409" s="589"/>
      <c r="FRR409" s="589"/>
      <c r="FRS409" s="589"/>
      <c r="FRT409" s="589"/>
      <c r="FRU409" s="589"/>
      <c r="FRV409" s="589"/>
      <c r="FRW409" s="589"/>
      <c r="FRX409" s="589"/>
      <c r="FRY409" s="589"/>
      <c r="FRZ409" s="589"/>
      <c r="FSA409" s="589"/>
      <c r="FSB409" s="589"/>
      <c r="FSC409" s="589"/>
      <c r="FSD409" s="589"/>
      <c r="FSE409" s="589"/>
      <c r="FSF409" s="589"/>
      <c r="FSG409" s="589"/>
      <c r="FSH409" s="589"/>
      <c r="FSI409" s="589"/>
      <c r="FSJ409" s="589"/>
      <c r="FSK409" s="589"/>
      <c r="FSL409" s="589"/>
      <c r="FSM409" s="589"/>
      <c r="FSN409" s="589"/>
      <c r="FSO409" s="589"/>
      <c r="FSP409" s="589"/>
      <c r="FSQ409" s="589"/>
      <c r="FSR409" s="589"/>
      <c r="FSS409" s="589"/>
      <c r="FST409" s="589"/>
      <c r="FSU409" s="589"/>
      <c r="FSV409" s="589"/>
      <c r="FSW409" s="589"/>
      <c r="FSX409" s="589"/>
      <c r="FSY409" s="589"/>
      <c r="FSZ409" s="589"/>
      <c r="FTA409" s="589"/>
      <c r="FTB409" s="589"/>
      <c r="FTC409" s="589"/>
      <c r="FTD409" s="589"/>
      <c r="FTE409" s="589"/>
      <c r="FTF409" s="589"/>
      <c r="FTG409" s="589"/>
      <c r="FTH409" s="589"/>
      <c r="FTI409" s="589"/>
      <c r="FTJ409" s="589"/>
      <c r="FTK409" s="589"/>
      <c r="FTL409" s="589"/>
      <c r="FTM409" s="589"/>
      <c r="FTN409" s="589"/>
      <c r="FTO409" s="589"/>
      <c r="FTP409" s="589"/>
      <c r="FTQ409" s="589"/>
      <c r="FTR409" s="589"/>
      <c r="FTS409" s="589"/>
      <c r="FTT409" s="589"/>
      <c r="FTU409" s="589"/>
      <c r="FTV409" s="589"/>
      <c r="FTW409" s="589"/>
      <c r="FTX409" s="589"/>
      <c r="FTY409" s="589"/>
      <c r="FTZ409" s="589"/>
      <c r="FUA409" s="589"/>
      <c r="FUB409" s="589"/>
      <c r="FUC409" s="589"/>
      <c r="FUD409" s="589"/>
      <c r="FUE409" s="589"/>
      <c r="FUF409" s="589"/>
      <c r="FUG409" s="589"/>
      <c r="FUH409" s="589"/>
      <c r="FUI409" s="589"/>
      <c r="FUJ409" s="589"/>
      <c r="FUK409" s="589"/>
      <c r="FUL409" s="589"/>
      <c r="FUM409" s="589"/>
      <c r="FUN409" s="589"/>
      <c r="FUO409" s="589"/>
      <c r="FUP409" s="589"/>
      <c r="FUQ409" s="589"/>
      <c r="FUR409" s="589"/>
      <c r="FUS409" s="589"/>
      <c r="FUT409" s="589"/>
      <c r="FUU409" s="589"/>
      <c r="FUV409" s="589"/>
      <c r="FUW409" s="589"/>
      <c r="FUX409" s="589"/>
      <c r="FUY409" s="589"/>
      <c r="FUZ409" s="589"/>
      <c r="FVA409" s="589"/>
      <c r="FVB409" s="589"/>
      <c r="FVC409" s="589"/>
      <c r="FVD409" s="589"/>
      <c r="FVE409" s="589"/>
      <c r="FVF409" s="589"/>
      <c r="FVG409" s="589"/>
      <c r="FVH409" s="589"/>
      <c r="FVI409" s="589"/>
      <c r="FVJ409" s="589"/>
      <c r="FVK409" s="589"/>
      <c r="FVL409" s="589"/>
      <c r="FVM409" s="589"/>
      <c r="FVN409" s="589"/>
      <c r="FVO409" s="589"/>
      <c r="FVP409" s="589"/>
      <c r="FVQ409" s="589"/>
      <c r="FVR409" s="589"/>
      <c r="FVS409" s="589"/>
      <c r="FVT409" s="589"/>
      <c r="FVU409" s="589"/>
      <c r="FVV409" s="589"/>
      <c r="FVW409" s="589"/>
      <c r="FVX409" s="589"/>
      <c r="FVY409" s="589"/>
      <c r="FVZ409" s="589"/>
      <c r="FWA409" s="589"/>
      <c r="FWB409" s="589"/>
      <c r="FWC409" s="589"/>
      <c r="FWD409" s="589"/>
      <c r="FWE409" s="589"/>
      <c r="FWF409" s="589"/>
      <c r="FWG409" s="589"/>
      <c r="FWH409" s="589"/>
      <c r="FWI409" s="589"/>
      <c r="FWJ409" s="589"/>
      <c r="FWK409" s="589"/>
      <c r="FWL409" s="589"/>
      <c r="FWM409" s="589"/>
      <c r="FWN409" s="589"/>
      <c r="FWO409" s="589"/>
      <c r="FWP409" s="589"/>
      <c r="FWQ409" s="589"/>
      <c r="FWR409" s="589"/>
      <c r="FWS409" s="589"/>
      <c r="FWT409" s="589"/>
      <c r="FWU409" s="589"/>
      <c r="FWV409" s="589"/>
      <c r="FWW409" s="589"/>
      <c r="FWX409" s="589"/>
      <c r="FWY409" s="589"/>
      <c r="FWZ409" s="589"/>
      <c r="FXA409" s="589"/>
      <c r="FXB409" s="589"/>
      <c r="FXC409" s="589"/>
      <c r="FXD409" s="589"/>
      <c r="FXE409" s="589"/>
      <c r="FXF409" s="589"/>
      <c r="FXG409" s="589"/>
      <c r="FXH409" s="589"/>
      <c r="FXI409" s="589"/>
      <c r="FXJ409" s="589"/>
      <c r="FXK409" s="589"/>
      <c r="FXL409" s="589"/>
      <c r="FXM409" s="589"/>
      <c r="FXN409" s="589"/>
      <c r="FXO409" s="589"/>
      <c r="FXP409" s="589"/>
      <c r="FXQ409" s="589"/>
      <c r="FXR409" s="589"/>
      <c r="FXS409" s="589"/>
      <c r="FXT409" s="589"/>
      <c r="FXU409" s="589"/>
      <c r="FXV409" s="589"/>
      <c r="FXW409" s="589"/>
      <c r="FXX409" s="589"/>
      <c r="FXY409" s="589"/>
      <c r="FXZ409" s="589"/>
      <c r="FYA409" s="589"/>
      <c r="FYB409" s="589"/>
      <c r="FYC409" s="589"/>
      <c r="FYD409" s="589"/>
      <c r="FYE409" s="589"/>
      <c r="FYF409" s="589"/>
      <c r="FYG409" s="589"/>
      <c r="FYH409" s="589"/>
      <c r="FYI409" s="589"/>
      <c r="FYJ409" s="589"/>
      <c r="FYK409" s="589"/>
      <c r="FYL409" s="589"/>
      <c r="FYM409" s="589"/>
      <c r="FYN409" s="589"/>
      <c r="FYO409" s="589"/>
      <c r="FYP409" s="589"/>
      <c r="FYQ409" s="589"/>
      <c r="FYR409" s="589"/>
      <c r="FYS409" s="589"/>
      <c r="FYT409" s="589"/>
      <c r="FYU409" s="589"/>
      <c r="FYV409" s="589"/>
      <c r="FYW409" s="589"/>
      <c r="FYX409" s="589"/>
      <c r="FYY409" s="589"/>
      <c r="FYZ409" s="589"/>
      <c r="FZA409" s="589"/>
      <c r="FZB409" s="589"/>
      <c r="FZC409" s="589"/>
      <c r="FZD409" s="589"/>
      <c r="FZE409" s="589"/>
      <c r="FZF409" s="589"/>
      <c r="FZG409" s="589"/>
      <c r="FZH409" s="589"/>
      <c r="FZI409" s="589"/>
      <c r="FZJ409" s="589"/>
      <c r="FZK409" s="589"/>
      <c r="FZL409" s="589"/>
      <c r="FZM409" s="589"/>
      <c r="FZN409" s="589"/>
      <c r="FZO409" s="589"/>
      <c r="FZP409" s="589"/>
      <c r="FZQ409" s="589"/>
      <c r="FZR409" s="589"/>
      <c r="FZS409" s="589"/>
      <c r="FZT409" s="589"/>
      <c r="FZU409" s="589"/>
      <c r="FZV409" s="589"/>
      <c r="FZW409" s="589"/>
      <c r="FZX409" s="589"/>
      <c r="FZY409" s="589"/>
      <c r="FZZ409" s="589"/>
      <c r="GAA409" s="589"/>
      <c r="GAB409" s="589"/>
      <c r="GAC409" s="589"/>
      <c r="GAD409" s="589"/>
      <c r="GAE409" s="589"/>
      <c r="GAF409" s="589"/>
      <c r="GAG409" s="589"/>
      <c r="GAH409" s="589"/>
      <c r="GAI409" s="589"/>
      <c r="GAJ409" s="589"/>
      <c r="GAK409" s="589"/>
      <c r="GAL409" s="589"/>
      <c r="GAM409" s="589"/>
      <c r="GAN409" s="589"/>
      <c r="GAO409" s="589"/>
      <c r="GAP409" s="589"/>
      <c r="GAQ409" s="589"/>
      <c r="GAR409" s="589"/>
      <c r="GAS409" s="589"/>
      <c r="GAT409" s="589"/>
      <c r="GAU409" s="589"/>
      <c r="GAV409" s="589"/>
      <c r="GAW409" s="589"/>
      <c r="GAX409" s="589"/>
      <c r="GAY409" s="589"/>
      <c r="GAZ409" s="589"/>
      <c r="GBA409" s="589"/>
      <c r="GBB409" s="589"/>
      <c r="GBC409" s="589"/>
      <c r="GBD409" s="589"/>
      <c r="GBE409" s="589"/>
      <c r="GBF409" s="589"/>
      <c r="GBG409" s="589"/>
      <c r="GBH409" s="589"/>
      <c r="GBI409" s="589"/>
      <c r="GBJ409" s="589"/>
      <c r="GBK409" s="589"/>
      <c r="GBL409" s="589"/>
      <c r="GBM409" s="589"/>
      <c r="GBN409" s="589"/>
      <c r="GBO409" s="589"/>
      <c r="GBP409" s="589"/>
      <c r="GBQ409" s="589"/>
      <c r="GBR409" s="589"/>
      <c r="GBS409" s="589"/>
      <c r="GBT409" s="589"/>
      <c r="GBU409" s="589"/>
      <c r="GBV409" s="589"/>
      <c r="GBW409" s="589"/>
      <c r="GBX409" s="589"/>
      <c r="GBY409" s="589"/>
      <c r="GBZ409" s="589"/>
      <c r="GCA409" s="589"/>
      <c r="GCB409" s="589"/>
      <c r="GCC409" s="589"/>
      <c r="GCD409" s="589"/>
      <c r="GCE409" s="589"/>
      <c r="GCF409" s="589"/>
      <c r="GCG409" s="589"/>
      <c r="GCH409" s="589"/>
      <c r="GCI409" s="589"/>
      <c r="GCJ409" s="589"/>
      <c r="GCK409" s="589"/>
      <c r="GCL409" s="589"/>
      <c r="GCM409" s="589"/>
      <c r="GCN409" s="589"/>
      <c r="GCO409" s="589"/>
      <c r="GCP409" s="589"/>
      <c r="GCQ409" s="589"/>
      <c r="GCR409" s="589"/>
      <c r="GCS409" s="589"/>
      <c r="GCT409" s="589"/>
      <c r="GCU409" s="589"/>
      <c r="GCV409" s="589"/>
      <c r="GCW409" s="589"/>
      <c r="GCX409" s="589"/>
      <c r="GCY409" s="589"/>
      <c r="GCZ409" s="589"/>
      <c r="GDA409" s="589"/>
      <c r="GDB409" s="589"/>
      <c r="GDC409" s="589"/>
      <c r="GDD409" s="589"/>
      <c r="GDE409" s="589"/>
      <c r="GDF409" s="589"/>
      <c r="GDG409" s="589"/>
      <c r="GDH409" s="589"/>
      <c r="GDI409" s="589"/>
      <c r="GDJ409" s="589"/>
      <c r="GDK409" s="589"/>
      <c r="GDL409" s="589"/>
      <c r="GDM409" s="589"/>
      <c r="GDN409" s="589"/>
      <c r="GDO409" s="589"/>
      <c r="GDP409" s="589"/>
      <c r="GDQ409" s="589"/>
      <c r="GDR409" s="589"/>
      <c r="GDS409" s="589"/>
      <c r="GDT409" s="589"/>
      <c r="GDU409" s="589"/>
      <c r="GDV409" s="589"/>
      <c r="GDW409" s="589"/>
      <c r="GDX409" s="589"/>
      <c r="GDY409" s="589"/>
      <c r="GDZ409" s="589"/>
      <c r="GEA409" s="589"/>
      <c r="GEB409" s="589"/>
      <c r="GEC409" s="589"/>
      <c r="GED409" s="589"/>
      <c r="GEE409" s="589"/>
      <c r="GEF409" s="589"/>
      <c r="GEG409" s="589"/>
      <c r="GEH409" s="589"/>
      <c r="GEI409" s="589"/>
      <c r="GEJ409" s="589"/>
      <c r="GEK409" s="589"/>
      <c r="GEL409" s="589"/>
      <c r="GEM409" s="589"/>
      <c r="GEN409" s="589"/>
      <c r="GEO409" s="589"/>
      <c r="GEP409" s="589"/>
      <c r="GEQ409" s="589"/>
      <c r="GER409" s="589"/>
      <c r="GES409" s="589"/>
      <c r="GET409" s="589"/>
      <c r="GEU409" s="589"/>
      <c r="GEV409" s="589"/>
      <c r="GEW409" s="589"/>
      <c r="GEX409" s="589"/>
      <c r="GEY409" s="589"/>
      <c r="GEZ409" s="589"/>
      <c r="GFA409" s="589"/>
      <c r="GFB409" s="589"/>
      <c r="GFC409" s="589"/>
      <c r="GFD409" s="589"/>
      <c r="GFE409" s="589"/>
      <c r="GFF409" s="589"/>
      <c r="GFG409" s="589"/>
      <c r="GFH409" s="589"/>
      <c r="GFI409" s="589"/>
      <c r="GFJ409" s="589"/>
      <c r="GFK409" s="589"/>
      <c r="GFL409" s="589"/>
      <c r="GFM409" s="589"/>
      <c r="GFN409" s="589"/>
      <c r="GFO409" s="589"/>
      <c r="GFP409" s="589"/>
      <c r="GFQ409" s="589"/>
      <c r="GFR409" s="589"/>
      <c r="GFS409" s="589"/>
      <c r="GFT409" s="589"/>
      <c r="GFU409" s="589"/>
      <c r="GFV409" s="589"/>
      <c r="GFW409" s="589"/>
      <c r="GFX409" s="589"/>
      <c r="GFY409" s="589"/>
      <c r="GFZ409" s="589"/>
      <c r="GGA409" s="589"/>
      <c r="GGB409" s="589"/>
      <c r="GGC409" s="589"/>
      <c r="GGD409" s="589"/>
      <c r="GGE409" s="589"/>
      <c r="GGF409" s="589"/>
      <c r="GGG409" s="589"/>
      <c r="GGH409" s="589"/>
      <c r="GGI409" s="589"/>
      <c r="GGJ409" s="589"/>
      <c r="GGK409" s="589"/>
      <c r="GGL409" s="589"/>
      <c r="GGM409" s="589"/>
      <c r="GGN409" s="589"/>
      <c r="GGO409" s="589"/>
      <c r="GGP409" s="589"/>
      <c r="GGQ409" s="589"/>
      <c r="GGR409" s="589"/>
      <c r="GGS409" s="589"/>
      <c r="GGT409" s="589"/>
      <c r="GGU409" s="589"/>
      <c r="GGV409" s="589"/>
      <c r="GGW409" s="589"/>
      <c r="GGX409" s="589"/>
      <c r="GGY409" s="589"/>
      <c r="GGZ409" s="589"/>
      <c r="GHA409" s="589"/>
      <c r="GHB409" s="589"/>
      <c r="GHC409" s="589"/>
      <c r="GHD409" s="589"/>
      <c r="GHE409" s="589"/>
      <c r="GHF409" s="589"/>
      <c r="GHG409" s="589"/>
      <c r="GHH409" s="589"/>
      <c r="GHI409" s="589"/>
      <c r="GHJ409" s="589"/>
      <c r="GHK409" s="589"/>
      <c r="GHL409" s="589"/>
      <c r="GHM409" s="589"/>
      <c r="GHN409" s="589"/>
      <c r="GHO409" s="589"/>
      <c r="GHP409" s="589"/>
      <c r="GHQ409" s="589"/>
      <c r="GHR409" s="589"/>
      <c r="GHS409" s="589"/>
      <c r="GHT409" s="589"/>
      <c r="GHU409" s="589"/>
      <c r="GHV409" s="589"/>
      <c r="GHW409" s="589"/>
      <c r="GHX409" s="589"/>
      <c r="GHY409" s="589"/>
      <c r="GHZ409" s="589"/>
      <c r="GIA409" s="589"/>
      <c r="GIB409" s="589"/>
      <c r="GIC409" s="589"/>
      <c r="GID409" s="589"/>
      <c r="GIE409" s="589"/>
      <c r="GIF409" s="589"/>
      <c r="GIG409" s="589"/>
      <c r="GIH409" s="589"/>
      <c r="GII409" s="589"/>
      <c r="GIJ409" s="589"/>
      <c r="GIK409" s="589"/>
      <c r="GIL409" s="589"/>
      <c r="GIM409" s="589"/>
      <c r="GIN409" s="589"/>
      <c r="GIO409" s="589"/>
      <c r="GIP409" s="589"/>
      <c r="GIQ409" s="589"/>
      <c r="GIR409" s="589"/>
      <c r="GIS409" s="589"/>
      <c r="GIT409" s="589"/>
      <c r="GIU409" s="589"/>
      <c r="GIV409" s="589"/>
      <c r="GIW409" s="589"/>
      <c r="GIX409" s="589"/>
      <c r="GIY409" s="589"/>
      <c r="GIZ409" s="589"/>
      <c r="GJA409" s="589"/>
      <c r="GJB409" s="589"/>
      <c r="GJC409" s="589"/>
      <c r="GJD409" s="589"/>
      <c r="GJE409" s="589"/>
      <c r="GJF409" s="589"/>
      <c r="GJG409" s="589"/>
      <c r="GJH409" s="589"/>
      <c r="GJI409" s="589"/>
      <c r="GJJ409" s="589"/>
      <c r="GJK409" s="589"/>
      <c r="GJL409" s="589"/>
      <c r="GJM409" s="589"/>
      <c r="GJN409" s="589"/>
      <c r="GJO409" s="589"/>
      <c r="GJP409" s="589"/>
      <c r="GJQ409" s="589"/>
      <c r="GJR409" s="589"/>
      <c r="GJS409" s="589"/>
      <c r="GJT409" s="589"/>
      <c r="GJU409" s="589"/>
      <c r="GJV409" s="589"/>
      <c r="GJW409" s="589"/>
      <c r="GJX409" s="589"/>
      <c r="GJY409" s="589"/>
      <c r="GJZ409" s="589"/>
      <c r="GKA409" s="589"/>
      <c r="GKB409" s="589"/>
      <c r="GKC409" s="589"/>
      <c r="GKD409" s="589"/>
      <c r="GKE409" s="589"/>
      <c r="GKF409" s="589"/>
      <c r="GKG409" s="589"/>
      <c r="GKH409" s="589"/>
      <c r="GKI409" s="589"/>
      <c r="GKJ409" s="589"/>
      <c r="GKK409" s="589"/>
      <c r="GKL409" s="589"/>
      <c r="GKM409" s="589"/>
      <c r="GKN409" s="589"/>
      <c r="GKO409" s="589"/>
      <c r="GKP409" s="589"/>
      <c r="GKQ409" s="589"/>
      <c r="GKR409" s="589"/>
      <c r="GKS409" s="589"/>
      <c r="GKT409" s="589"/>
      <c r="GKU409" s="589"/>
      <c r="GKV409" s="589"/>
      <c r="GKW409" s="589"/>
      <c r="GKX409" s="589"/>
      <c r="GKY409" s="589"/>
      <c r="GKZ409" s="589"/>
      <c r="GLA409" s="589"/>
      <c r="GLB409" s="589"/>
      <c r="GLC409" s="589"/>
      <c r="GLD409" s="589"/>
      <c r="GLE409" s="589"/>
      <c r="GLF409" s="589"/>
      <c r="GLG409" s="589"/>
      <c r="GLH409" s="589"/>
      <c r="GLI409" s="589"/>
      <c r="GLJ409" s="589"/>
      <c r="GLK409" s="589"/>
      <c r="GLL409" s="589"/>
      <c r="GLM409" s="589"/>
      <c r="GLN409" s="589"/>
      <c r="GLO409" s="589"/>
      <c r="GLP409" s="589"/>
      <c r="GLQ409" s="589"/>
      <c r="GLR409" s="589"/>
      <c r="GLS409" s="589"/>
      <c r="GLT409" s="589"/>
      <c r="GLU409" s="589"/>
      <c r="GLV409" s="589"/>
      <c r="GLW409" s="589"/>
      <c r="GLX409" s="589"/>
      <c r="GLY409" s="589"/>
      <c r="GLZ409" s="589"/>
      <c r="GMA409" s="589"/>
      <c r="GMB409" s="589"/>
      <c r="GMC409" s="589"/>
      <c r="GMD409" s="589"/>
      <c r="GME409" s="589"/>
      <c r="GMF409" s="589"/>
      <c r="GMG409" s="589"/>
      <c r="GMH409" s="589"/>
      <c r="GMI409" s="589"/>
      <c r="GMJ409" s="589"/>
      <c r="GMK409" s="589"/>
      <c r="GML409" s="589"/>
      <c r="GMM409" s="589"/>
      <c r="GMN409" s="589"/>
      <c r="GMO409" s="589"/>
      <c r="GMP409" s="589"/>
      <c r="GMQ409" s="589"/>
      <c r="GMR409" s="589"/>
      <c r="GMS409" s="589"/>
      <c r="GMT409" s="589"/>
      <c r="GMU409" s="589"/>
      <c r="GMV409" s="589"/>
      <c r="GMW409" s="589"/>
      <c r="GMX409" s="589"/>
      <c r="GMY409" s="589"/>
      <c r="GMZ409" s="589"/>
      <c r="GNA409" s="589"/>
      <c r="GNB409" s="589"/>
      <c r="GNC409" s="589"/>
      <c r="GND409" s="589"/>
      <c r="GNE409" s="589"/>
      <c r="GNF409" s="589"/>
      <c r="GNG409" s="589"/>
      <c r="GNH409" s="589"/>
      <c r="GNI409" s="589"/>
      <c r="GNJ409" s="589"/>
      <c r="GNK409" s="589"/>
      <c r="GNL409" s="589"/>
      <c r="GNM409" s="589"/>
      <c r="GNN409" s="589"/>
      <c r="GNO409" s="589"/>
      <c r="GNP409" s="589"/>
      <c r="GNQ409" s="589"/>
      <c r="GNR409" s="589"/>
      <c r="GNS409" s="589"/>
      <c r="GNT409" s="589"/>
      <c r="GNU409" s="589"/>
      <c r="GNV409" s="589"/>
      <c r="GNW409" s="589"/>
      <c r="GNX409" s="589"/>
      <c r="GNY409" s="589"/>
      <c r="GNZ409" s="589"/>
      <c r="GOA409" s="589"/>
      <c r="GOB409" s="589"/>
      <c r="GOC409" s="589"/>
      <c r="GOD409" s="589"/>
      <c r="GOE409" s="589"/>
      <c r="GOF409" s="589"/>
      <c r="GOG409" s="589"/>
      <c r="GOH409" s="589"/>
      <c r="GOI409" s="589"/>
      <c r="GOJ409" s="589"/>
      <c r="GOK409" s="589"/>
      <c r="GOL409" s="589"/>
      <c r="GOM409" s="589"/>
      <c r="GON409" s="589"/>
      <c r="GOO409" s="589"/>
      <c r="GOP409" s="589"/>
      <c r="GOQ409" s="589"/>
      <c r="GOR409" s="589"/>
      <c r="GOS409" s="589"/>
      <c r="GOT409" s="589"/>
      <c r="GOU409" s="589"/>
      <c r="GOV409" s="589"/>
      <c r="GOW409" s="589"/>
      <c r="GOX409" s="589"/>
      <c r="GOY409" s="589"/>
      <c r="GOZ409" s="589"/>
      <c r="GPA409" s="589"/>
      <c r="GPB409" s="589"/>
      <c r="GPC409" s="589"/>
      <c r="GPD409" s="589"/>
      <c r="GPE409" s="589"/>
      <c r="GPF409" s="589"/>
      <c r="GPG409" s="589"/>
      <c r="GPH409" s="589"/>
      <c r="GPI409" s="589"/>
      <c r="GPJ409" s="589"/>
      <c r="GPK409" s="589"/>
      <c r="GPL409" s="589"/>
      <c r="GPM409" s="589"/>
      <c r="GPN409" s="589"/>
      <c r="GPO409" s="589"/>
      <c r="GPP409" s="589"/>
      <c r="GPQ409" s="589"/>
      <c r="GPR409" s="589"/>
      <c r="GPS409" s="589"/>
      <c r="GPT409" s="589"/>
      <c r="GPU409" s="589"/>
      <c r="GPV409" s="589"/>
      <c r="GPW409" s="589"/>
      <c r="GPX409" s="589"/>
      <c r="GPY409" s="589"/>
      <c r="GPZ409" s="589"/>
      <c r="GQA409" s="589"/>
      <c r="GQB409" s="589"/>
      <c r="GQC409" s="589"/>
      <c r="GQD409" s="589"/>
      <c r="GQE409" s="589"/>
      <c r="GQF409" s="589"/>
      <c r="GQG409" s="589"/>
      <c r="GQH409" s="589"/>
      <c r="GQI409" s="589"/>
      <c r="GQJ409" s="589"/>
      <c r="GQK409" s="589"/>
      <c r="GQL409" s="589"/>
      <c r="GQM409" s="589"/>
      <c r="GQN409" s="589"/>
      <c r="GQO409" s="589"/>
      <c r="GQP409" s="589"/>
      <c r="GQQ409" s="589"/>
      <c r="GQR409" s="589"/>
      <c r="GQS409" s="589"/>
      <c r="GQT409" s="589"/>
      <c r="GQU409" s="589"/>
      <c r="GQV409" s="589"/>
      <c r="GQW409" s="589"/>
      <c r="GQX409" s="589"/>
      <c r="GQY409" s="589"/>
      <c r="GQZ409" s="589"/>
      <c r="GRA409" s="589"/>
      <c r="GRB409" s="589"/>
      <c r="GRC409" s="589"/>
      <c r="GRD409" s="589"/>
      <c r="GRE409" s="589"/>
      <c r="GRF409" s="589"/>
      <c r="GRG409" s="589"/>
      <c r="GRH409" s="589"/>
      <c r="GRI409" s="589"/>
      <c r="GRJ409" s="589"/>
      <c r="GRK409" s="589"/>
      <c r="GRL409" s="589"/>
      <c r="GRM409" s="589"/>
      <c r="GRN409" s="589"/>
      <c r="GRO409" s="589"/>
      <c r="GRP409" s="589"/>
      <c r="GRQ409" s="589"/>
      <c r="GRR409" s="589"/>
      <c r="GRS409" s="589"/>
      <c r="GRT409" s="589"/>
      <c r="GRU409" s="589"/>
      <c r="GRV409" s="589"/>
      <c r="GRW409" s="589"/>
      <c r="GRX409" s="589"/>
      <c r="GRY409" s="589"/>
      <c r="GRZ409" s="589"/>
      <c r="GSA409" s="589"/>
      <c r="GSB409" s="589"/>
      <c r="GSC409" s="589"/>
      <c r="GSD409" s="589"/>
      <c r="GSE409" s="589"/>
      <c r="GSF409" s="589"/>
      <c r="GSG409" s="589"/>
      <c r="GSH409" s="589"/>
      <c r="GSI409" s="589"/>
      <c r="GSJ409" s="589"/>
      <c r="GSK409" s="589"/>
      <c r="GSL409" s="589"/>
      <c r="GSM409" s="589"/>
      <c r="GSN409" s="589"/>
      <c r="GSO409" s="589"/>
      <c r="GSP409" s="589"/>
      <c r="GSQ409" s="589"/>
      <c r="GSR409" s="589"/>
      <c r="GSS409" s="589"/>
      <c r="GST409" s="589"/>
      <c r="GSU409" s="589"/>
      <c r="GSV409" s="589"/>
      <c r="GSW409" s="589"/>
      <c r="GSX409" s="589"/>
      <c r="GSY409" s="589"/>
      <c r="GSZ409" s="589"/>
      <c r="GTA409" s="589"/>
      <c r="GTB409" s="589"/>
      <c r="GTC409" s="589"/>
      <c r="GTD409" s="589"/>
      <c r="GTE409" s="589"/>
      <c r="GTF409" s="589"/>
      <c r="GTG409" s="589"/>
      <c r="GTH409" s="589"/>
      <c r="GTI409" s="589"/>
      <c r="GTJ409" s="589"/>
      <c r="GTK409" s="589"/>
      <c r="GTL409" s="589"/>
      <c r="GTM409" s="589"/>
      <c r="GTN409" s="589"/>
      <c r="GTO409" s="589"/>
      <c r="GTP409" s="589"/>
      <c r="GTQ409" s="589"/>
      <c r="GTR409" s="589"/>
      <c r="GTS409" s="589"/>
      <c r="GTT409" s="589"/>
      <c r="GTU409" s="589"/>
      <c r="GTV409" s="589"/>
      <c r="GTW409" s="589"/>
      <c r="GTX409" s="589"/>
      <c r="GTY409" s="589"/>
      <c r="GTZ409" s="589"/>
      <c r="GUA409" s="589"/>
      <c r="GUB409" s="589"/>
      <c r="GUC409" s="589"/>
      <c r="GUD409" s="589"/>
      <c r="GUE409" s="589"/>
      <c r="GUF409" s="589"/>
      <c r="GUG409" s="589"/>
      <c r="GUH409" s="589"/>
      <c r="GUI409" s="589"/>
      <c r="GUJ409" s="589"/>
      <c r="GUK409" s="589"/>
      <c r="GUL409" s="589"/>
      <c r="GUM409" s="589"/>
      <c r="GUN409" s="589"/>
      <c r="GUO409" s="589"/>
      <c r="GUP409" s="589"/>
      <c r="GUQ409" s="589"/>
      <c r="GUR409" s="589"/>
      <c r="GUS409" s="589"/>
      <c r="GUT409" s="589"/>
      <c r="GUU409" s="589"/>
      <c r="GUV409" s="589"/>
      <c r="GUW409" s="589"/>
      <c r="GUX409" s="589"/>
      <c r="GUY409" s="589"/>
      <c r="GUZ409" s="589"/>
      <c r="GVA409" s="589"/>
      <c r="GVB409" s="589"/>
      <c r="GVC409" s="589"/>
      <c r="GVD409" s="589"/>
      <c r="GVE409" s="589"/>
      <c r="GVF409" s="589"/>
      <c r="GVG409" s="589"/>
      <c r="GVH409" s="589"/>
      <c r="GVI409" s="589"/>
      <c r="GVJ409" s="589"/>
      <c r="GVK409" s="589"/>
      <c r="GVL409" s="589"/>
      <c r="GVM409" s="589"/>
      <c r="GVN409" s="589"/>
      <c r="GVO409" s="589"/>
      <c r="GVP409" s="589"/>
      <c r="GVQ409" s="589"/>
      <c r="GVR409" s="589"/>
      <c r="GVS409" s="589"/>
      <c r="GVT409" s="589"/>
      <c r="GVU409" s="589"/>
      <c r="GVV409" s="589"/>
      <c r="GVW409" s="589"/>
      <c r="GVX409" s="589"/>
      <c r="GVY409" s="589"/>
      <c r="GVZ409" s="589"/>
      <c r="GWA409" s="589"/>
      <c r="GWB409" s="589"/>
      <c r="GWC409" s="589"/>
      <c r="GWD409" s="589"/>
      <c r="GWE409" s="589"/>
      <c r="GWF409" s="589"/>
      <c r="GWG409" s="589"/>
      <c r="GWH409" s="589"/>
      <c r="GWI409" s="589"/>
      <c r="GWJ409" s="589"/>
      <c r="GWK409" s="589"/>
      <c r="GWL409" s="589"/>
      <c r="GWM409" s="589"/>
      <c r="GWN409" s="589"/>
      <c r="GWO409" s="589"/>
      <c r="GWP409" s="589"/>
      <c r="GWQ409" s="589"/>
      <c r="GWR409" s="589"/>
      <c r="GWS409" s="589"/>
      <c r="GWT409" s="589"/>
      <c r="GWU409" s="589"/>
      <c r="GWV409" s="589"/>
      <c r="GWW409" s="589"/>
      <c r="GWX409" s="589"/>
      <c r="GWY409" s="589"/>
      <c r="GWZ409" s="589"/>
      <c r="GXA409" s="589"/>
      <c r="GXB409" s="589"/>
      <c r="GXC409" s="589"/>
      <c r="GXD409" s="589"/>
      <c r="GXE409" s="589"/>
      <c r="GXF409" s="589"/>
      <c r="GXG409" s="589"/>
      <c r="GXH409" s="589"/>
      <c r="GXI409" s="589"/>
      <c r="GXJ409" s="589"/>
      <c r="GXK409" s="589"/>
      <c r="GXL409" s="589"/>
      <c r="GXM409" s="589"/>
      <c r="GXN409" s="589"/>
      <c r="GXO409" s="589"/>
      <c r="GXP409" s="589"/>
      <c r="GXQ409" s="589"/>
      <c r="GXR409" s="589"/>
      <c r="GXS409" s="589"/>
      <c r="GXT409" s="589"/>
      <c r="GXU409" s="589"/>
      <c r="GXV409" s="589"/>
      <c r="GXW409" s="589"/>
      <c r="GXX409" s="589"/>
      <c r="GXY409" s="589"/>
      <c r="GXZ409" s="589"/>
      <c r="GYA409" s="589"/>
      <c r="GYB409" s="589"/>
      <c r="GYC409" s="589"/>
      <c r="GYD409" s="589"/>
      <c r="GYE409" s="589"/>
      <c r="GYF409" s="589"/>
      <c r="GYG409" s="589"/>
      <c r="GYH409" s="589"/>
      <c r="GYI409" s="589"/>
      <c r="GYJ409" s="589"/>
      <c r="GYK409" s="589"/>
      <c r="GYL409" s="589"/>
      <c r="GYM409" s="589"/>
      <c r="GYN409" s="589"/>
      <c r="GYO409" s="589"/>
      <c r="GYP409" s="589"/>
      <c r="GYQ409" s="589"/>
      <c r="GYR409" s="589"/>
      <c r="GYS409" s="589"/>
      <c r="GYT409" s="589"/>
      <c r="GYU409" s="589"/>
      <c r="GYV409" s="589"/>
      <c r="GYW409" s="589"/>
      <c r="GYX409" s="589"/>
      <c r="GYY409" s="589"/>
      <c r="GYZ409" s="589"/>
      <c r="GZA409" s="589"/>
      <c r="GZB409" s="589"/>
      <c r="GZC409" s="589"/>
      <c r="GZD409" s="589"/>
      <c r="GZE409" s="589"/>
      <c r="GZF409" s="589"/>
      <c r="GZG409" s="589"/>
      <c r="GZH409" s="589"/>
      <c r="GZI409" s="589"/>
      <c r="GZJ409" s="589"/>
      <c r="GZK409" s="589"/>
      <c r="GZL409" s="589"/>
      <c r="GZM409" s="589"/>
      <c r="GZN409" s="589"/>
      <c r="GZO409" s="589"/>
      <c r="GZP409" s="589"/>
      <c r="GZQ409" s="589"/>
      <c r="GZR409" s="589"/>
      <c r="GZS409" s="589"/>
      <c r="GZT409" s="589"/>
      <c r="GZU409" s="589"/>
      <c r="GZV409" s="589"/>
      <c r="GZW409" s="589"/>
      <c r="GZX409" s="589"/>
      <c r="GZY409" s="589"/>
      <c r="GZZ409" s="589"/>
      <c r="HAA409" s="589"/>
      <c r="HAB409" s="589"/>
      <c r="HAC409" s="589"/>
      <c r="HAD409" s="589"/>
      <c r="HAE409" s="589"/>
      <c r="HAF409" s="589"/>
      <c r="HAG409" s="589"/>
      <c r="HAH409" s="589"/>
      <c r="HAI409" s="589"/>
      <c r="HAJ409" s="589"/>
      <c r="HAK409" s="589"/>
      <c r="HAL409" s="589"/>
      <c r="HAM409" s="589"/>
      <c r="HAN409" s="589"/>
      <c r="HAO409" s="589"/>
      <c r="HAP409" s="589"/>
      <c r="HAQ409" s="589"/>
      <c r="HAR409" s="589"/>
      <c r="HAS409" s="589"/>
      <c r="HAT409" s="589"/>
      <c r="HAU409" s="589"/>
      <c r="HAV409" s="589"/>
      <c r="HAW409" s="589"/>
      <c r="HAX409" s="589"/>
      <c r="HAY409" s="589"/>
      <c r="HAZ409" s="589"/>
      <c r="HBA409" s="589"/>
      <c r="HBB409" s="589"/>
      <c r="HBC409" s="589"/>
      <c r="HBD409" s="589"/>
      <c r="HBE409" s="589"/>
      <c r="HBF409" s="589"/>
      <c r="HBG409" s="589"/>
      <c r="HBH409" s="589"/>
      <c r="HBI409" s="589"/>
      <c r="HBJ409" s="589"/>
      <c r="HBK409" s="589"/>
      <c r="HBL409" s="589"/>
      <c r="HBM409" s="589"/>
      <c r="HBN409" s="589"/>
      <c r="HBO409" s="589"/>
      <c r="HBP409" s="589"/>
      <c r="HBQ409" s="589"/>
      <c r="HBR409" s="589"/>
      <c r="HBS409" s="589"/>
      <c r="HBT409" s="589"/>
      <c r="HBU409" s="589"/>
      <c r="HBV409" s="589"/>
      <c r="HBW409" s="589"/>
      <c r="HBX409" s="589"/>
      <c r="HBY409" s="589"/>
      <c r="HBZ409" s="589"/>
      <c r="HCA409" s="589"/>
      <c r="HCB409" s="589"/>
      <c r="HCC409" s="589"/>
      <c r="HCD409" s="589"/>
      <c r="HCE409" s="589"/>
      <c r="HCF409" s="589"/>
      <c r="HCG409" s="589"/>
      <c r="HCH409" s="589"/>
      <c r="HCI409" s="589"/>
      <c r="HCJ409" s="589"/>
      <c r="HCK409" s="589"/>
      <c r="HCL409" s="589"/>
      <c r="HCM409" s="589"/>
      <c r="HCN409" s="589"/>
      <c r="HCO409" s="589"/>
      <c r="HCP409" s="589"/>
      <c r="HCQ409" s="589"/>
      <c r="HCR409" s="589"/>
      <c r="HCS409" s="589"/>
      <c r="HCT409" s="589"/>
      <c r="HCU409" s="589"/>
      <c r="HCV409" s="589"/>
      <c r="HCW409" s="589"/>
      <c r="HCX409" s="589"/>
      <c r="HCY409" s="589"/>
      <c r="HCZ409" s="589"/>
      <c r="HDA409" s="589"/>
      <c r="HDB409" s="589"/>
      <c r="HDC409" s="589"/>
      <c r="HDD409" s="589"/>
      <c r="HDE409" s="589"/>
      <c r="HDF409" s="589"/>
      <c r="HDG409" s="589"/>
      <c r="HDH409" s="589"/>
      <c r="HDI409" s="589"/>
      <c r="HDJ409" s="589"/>
      <c r="HDK409" s="589"/>
      <c r="HDL409" s="589"/>
      <c r="HDM409" s="589"/>
      <c r="HDN409" s="589"/>
      <c r="HDO409" s="589"/>
      <c r="HDP409" s="589"/>
      <c r="HDQ409" s="589"/>
      <c r="HDR409" s="589"/>
      <c r="HDS409" s="589"/>
      <c r="HDT409" s="589"/>
      <c r="HDU409" s="589"/>
      <c r="HDV409" s="589"/>
      <c r="HDW409" s="589"/>
      <c r="HDX409" s="589"/>
      <c r="HDY409" s="589"/>
      <c r="HDZ409" s="589"/>
      <c r="HEA409" s="589"/>
      <c r="HEB409" s="589"/>
      <c r="HEC409" s="589"/>
      <c r="HED409" s="589"/>
      <c r="HEE409" s="589"/>
      <c r="HEF409" s="589"/>
      <c r="HEG409" s="589"/>
      <c r="HEH409" s="589"/>
      <c r="HEI409" s="589"/>
      <c r="HEJ409" s="589"/>
      <c r="HEK409" s="589"/>
      <c r="HEL409" s="589"/>
      <c r="HEM409" s="589"/>
      <c r="HEN409" s="589"/>
      <c r="HEO409" s="589"/>
      <c r="HEP409" s="589"/>
      <c r="HEQ409" s="589"/>
      <c r="HER409" s="589"/>
      <c r="HES409" s="589"/>
      <c r="HET409" s="589"/>
      <c r="HEU409" s="589"/>
      <c r="HEV409" s="589"/>
      <c r="HEW409" s="589"/>
      <c r="HEX409" s="589"/>
      <c r="HEY409" s="589"/>
      <c r="HEZ409" s="589"/>
      <c r="HFA409" s="589"/>
      <c r="HFB409" s="589"/>
      <c r="HFC409" s="589"/>
      <c r="HFD409" s="589"/>
      <c r="HFE409" s="589"/>
      <c r="HFF409" s="589"/>
      <c r="HFG409" s="589"/>
      <c r="HFH409" s="589"/>
      <c r="HFI409" s="589"/>
      <c r="HFJ409" s="589"/>
      <c r="HFK409" s="589"/>
      <c r="HFL409" s="589"/>
      <c r="HFM409" s="589"/>
      <c r="HFN409" s="589"/>
      <c r="HFO409" s="589"/>
      <c r="HFP409" s="589"/>
      <c r="HFQ409" s="589"/>
      <c r="HFR409" s="589"/>
      <c r="HFS409" s="589"/>
      <c r="HFT409" s="589"/>
      <c r="HFU409" s="589"/>
      <c r="HFV409" s="589"/>
      <c r="HFW409" s="589"/>
      <c r="HFX409" s="589"/>
      <c r="HFY409" s="589"/>
      <c r="HFZ409" s="589"/>
      <c r="HGA409" s="589"/>
      <c r="HGB409" s="589"/>
      <c r="HGC409" s="589"/>
      <c r="HGD409" s="589"/>
      <c r="HGE409" s="589"/>
      <c r="HGF409" s="589"/>
      <c r="HGG409" s="589"/>
      <c r="HGH409" s="589"/>
      <c r="HGI409" s="589"/>
      <c r="HGJ409" s="589"/>
      <c r="HGK409" s="589"/>
      <c r="HGL409" s="589"/>
      <c r="HGM409" s="589"/>
      <c r="HGN409" s="589"/>
      <c r="HGO409" s="589"/>
      <c r="HGP409" s="589"/>
      <c r="HGQ409" s="589"/>
      <c r="HGR409" s="589"/>
      <c r="HGS409" s="589"/>
      <c r="HGT409" s="589"/>
      <c r="HGU409" s="589"/>
      <c r="HGV409" s="589"/>
      <c r="HGW409" s="589"/>
      <c r="HGX409" s="589"/>
      <c r="HGY409" s="589"/>
      <c r="HGZ409" s="589"/>
      <c r="HHA409" s="589"/>
      <c r="HHB409" s="589"/>
      <c r="HHC409" s="589"/>
      <c r="HHD409" s="589"/>
      <c r="HHE409" s="589"/>
      <c r="HHF409" s="589"/>
      <c r="HHG409" s="589"/>
      <c r="HHH409" s="589"/>
      <c r="HHI409" s="589"/>
      <c r="HHJ409" s="589"/>
      <c r="HHK409" s="589"/>
      <c r="HHL409" s="589"/>
      <c r="HHM409" s="589"/>
      <c r="HHN409" s="589"/>
      <c r="HHO409" s="589"/>
      <c r="HHP409" s="589"/>
      <c r="HHQ409" s="589"/>
      <c r="HHR409" s="589"/>
      <c r="HHS409" s="589"/>
      <c r="HHT409" s="589"/>
      <c r="HHU409" s="589"/>
      <c r="HHV409" s="589"/>
      <c r="HHW409" s="589"/>
      <c r="HHX409" s="589"/>
      <c r="HHY409" s="589"/>
      <c r="HHZ409" s="589"/>
      <c r="HIA409" s="589"/>
      <c r="HIB409" s="589"/>
      <c r="HIC409" s="589"/>
      <c r="HID409" s="589"/>
      <c r="HIE409" s="589"/>
      <c r="HIF409" s="589"/>
      <c r="HIG409" s="589"/>
      <c r="HIH409" s="589"/>
      <c r="HII409" s="589"/>
      <c r="HIJ409" s="589"/>
      <c r="HIK409" s="589"/>
      <c r="HIL409" s="589"/>
      <c r="HIM409" s="589"/>
      <c r="HIN409" s="589"/>
      <c r="HIO409" s="589"/>
      <c r="HIP409" s="589"/>
      <c r="HIQ409" s="589"/>
      <c r="HIR409" s="589"/>
      <c r="HIS409" s="589"/>
      <c r="HIT409" s="589"/>
      <c r="HIU409" s="589"/>
      <c r="HIV409" s="589"/>
      <c r="HIW409" s="589"/>
      <c r="HIX409" s="589"/>
      <c r="HIY409" s="589"/>
      <c r="HIZ409" s="589"/>
      <c r="HJA409" s="589"/>
      <c r="HJB409" s="589"/>
      <c r="HJC409" s="589"/>
      <c r="HJD409" s="589"/>
      <c r="HJE409" s="589"/>
      <c r="HJF409" s="589"/>
      <c r="HJG409" s="589"/>
      <c r="HJH409" s="589"/>
      <c r="HJI409" s="589"/>
      <c r="HJJ409" s="589"/>
      <c r="HJK409" s="589"/>
      <c r="HJL409" s="589"/>
      <c r="HJM409" s="589"/>
      <c r="HJN409" s="589"/>
      <c r="HJO409" s="589"/>
      <c r="HJP409" s="589"/>
      <c r="HJQ409" s="589"/>
      <c r="HJR409" s="589"/>
      <c r="HJS409" s="589"/>
      <c r="HJT409" s="589"/>
      <c r="HJU409" s="589"/>
      <c r="HJV409" s="589"/>
      <c r="HJW409" s="589"/>
      <c r="HJX409" s="589"/>
      <c r="HJY409" s="589"/>
      <c r="HJZ409" s="589"/>
      <c r="HKA409" s="589"/>
      <c r="HKB409" s="589"/>
      <c r="HKC409" s="589"/>
      <c r="HKD409" s="589"/>
      <c r="HKE409" s="589"/>
      <c r="HKF409" s="589"/>
      <c r="HKG409" s="589"/>
      <c r="HKH409" s="589"/>
      <c r="HKI409" s="589"/>
      <c r="HKJ409" s="589"/>
      <c r="HKK409" s="589"/>
      <c r="HKL409" s="589"/>
      <c r="HKM409" s="589"/>
      <c r="HKN409" s="589"/>
      <c r="HKO409" s="589"/>
      <c r="HKP409" s="589"/>
      <c r="HKQ409" s="589"/>
      <c r="HKR409" s="589"/>
      <c r="HKS409" s="589"/>
      <c r="HKT409" s="589"/>
      <c r="HKU409" s="589"/>
      <c r="HKV409" s="589"/>
      <c r="HKW409" s="589"/>
      <c r="HKX409" s="589"/>
      <c r="HKY409" s="589"/>
      <c r="HKZ409" s="589"/>
      <c r="HLA409" s="589"/>
      <c r="HLB409" s="589"/>
      <c r="HLC409" s="589"/>
      <c r="HLD409" s="589"/>
      <c r="HLE409" s="589"/>
      <c r="HLF409" s="589"/>
      <c r="HLG409" s="589"/>
      <c r="HLH409" s="589"/>
      <c r="HLI409" s="589"/>
      <c r="HLJ409" s="589"/>
      <c r="HLK409" s="589"/>
      <c r="HLL409" s="589"/>
      <c r="HLM409" s="589"/>
      <c r="HLN409" s="589"/>
      <c r="HLO409" s="589"/>
      <c r="HLP409" s="589"/>
      <c r="HLQ409" s="589"/>
      <c r="HLR409" s="589"/>
      <c r="HLS409" s="589"/>
      <c r="HLT409" s="589"/>
      <c r="HLU409" s="589"/>
      <c r="HLV409" s="589"/>
      <c r="HLW409" s="589"/>
      <c r="HLX409" s="589"/>
      <c r="HLY409" s="589"/>
      <c r="HLZ409" s="589"/>
      <c r="HMA409" s="589"/>
      <c r="HMB409" s="589"/>
      <c r="HMC409" s="589"/>
      <c r="HMD409" s="589"/>
      <c r="HME409" s="589"/>
      <c r="HMF409" s="589"/>
      <c r="HMG409" s="589"/>
      <c r="HMH409" s="589"/>
      <c r="HMI409" s="589"/>
      <c r="HMJ409" s="589"/>
      <c r="HMK409" s="589"/>
      <c r="HML409" s="589"/>
      <c r="HMM409" s="589"/>
      <c r="HMN409" s="589"/>
      <c r="HMO409" s="589"/>
      <c r="HMP409" s="589"/>
      <c r="HMQ409" s="589"/>
      <c r="HMR409" s="589"/>
      <c r="HMS409" s="589"/>
      <c r="HMT409" s="589"/>
      <c r="HMU409" s="589"/>
      <c r="HMV409" s="589"/>
      <c r="HMW409" s="589"/>
      <c r="HMX409" s="589"/>
      <c r="HMY409" s="589"/>
      <c r="HMZ409" s="589"/>
      <c r="HNA409" s="589"/>
      <c r="HNB409" s="589"/>
      <c r="HNC409" s="589"/>
      <c r="HND409" s="589"/>
      <c r="HNE409" s="589"/>
      <c r="HNF409" s="589"/>
      <c r="HNG409" s="589"/>
      <c r="HNH409" s="589"/>
      <c r="HNI409" s="589"/>
      <c r="HNJ409" s="589"/>
      <c r="HNK409" s="589"/>
      <c r="HNL409" s="589"/>
      <c r="HNM409" s="589"/>
      <c r="HNN409" s="589"/>
      <c r="HNO409" s="589"/>
      <c r="HNP409" s="589"/>
      <c r="HNQ409" s="589"/>
      <c r="HNR409" s="589"/>
      <c r="HNS409" s="589"/>
      <c r="HNT409" s="589"/>
      <c r="HNU409" s="589"/>
      <c r="HNV409" s="589"/>
      <c r="HNW409" s="589"/>
      <c r="HNX409" s="589"/>
      <c r="HNY409" s="589"/>
      <c r="HNZ409" s="589"/>
      <c r="HOA409" s="589"/>
      <c r="HOB409" s="589"/>
      <c r="HOC409" s="589"/>
      <c r="HOD409" s="589"/>
      <c r="HOE409" s="589"/>
      <c r="HOF409" s="589"/>
      <c r="HOG409" s="589"/>
      <c r="HOH409" s="589"/>
      <c r="HOI409" s="589"/>
      <c r="HOJ409" s="589"/>
      <c r="HOK409" s="589"/>
      <c r="HOL409" s="589"/>
      <c r="HOM409" s="589"/>
      <c r="HON409" s="589"/>
      <c r="HOO409" s="589"/>
      <c r="HOP409" s="589"/>
      <c r="HOQ409" s="589"/>
      <c r="HOR409" s="589"/>
      <c r="HOS409" s="589"/>
      <c r="HOT409" s="589"/>
      <c r="HOU409" s="589"/>
      <c r="HOV409" s="589"/>
      <c r="HOW409" s="589"/>
      <c r="HOX409" s="589"/>
      <c r="HOY409" s="589"/>
      <c r="HOZ409" s="589"/>
      <c r="HPA409" s="589"/>
      <c r="HPB409" s="589"/>
      <c r="HPC409" s="589"/>
      <c r="HPD409" s="589"/>
      <c r="HPE409" s="589"/>
      <c r="HPF409" s="589"/>
      <c r="HPG409" s="589"/>
      <c r="HPH409" s="589"/>
      <c r="HPI409" s="589"/>
      <c r="HPJ409" s="589"/>
      <c r="HPK409" s="589"/>
      <c r="HPL409" s="589"/>
      <c r="HPM409" s="589"/>
      <c r="HPN409" s="589"/>
      <c r="HPO409" s="589"/>
      <c r="HPP409" s="589"/>
      <c r="HPQ409" s="589"/>
      <c r="HPR409" s="589"/>
      <c r="HPS409" s="589"/>
      <c r="HPT409" s="589"/>
      <c r="HPU409" s="589"/>
      <c r="HPV409" s="589"/>
      <c r="HPW409" s="589"/>
      <c r="HPX409" s="589"/>
      <c r="HPY409" s="589"/>
      <c r="HPZ409" s="589"/>
      <c r="HQA409" s="589"/>
      <c r="HQB409" s="589"/>
      <c r="HQC409" s="589"/>
      <c r="HQD409" s="589"/>
      <c r="HQE409" s="589"/>
      <c r="HQF409" s="589"/>
      <c r="HQG409" s="589"/>
      <c r="HQH409" s="589"/>
      <c r="HQI409" s="589"/>
      <c r="HQJ409" s="589"/>
      <c r="HQK409" s="589"/>
      <c r="HQL409" s="589"/>
      <c r="HQM409" s="589"/>
      <c r="HQN409" s="589"/>
      <c r="HQO409" s="589"/>
      <c r="HQP409" s="589"/>
      <c r="HQQ409" s="589"/>
      <c r="HQR409" s="589"/>
      <c r="HQS409" s="589"/>
      <c r="HQT409" s="589"/>
      <c r="HQU409" s="589"/>
      <c r="HQV409" s="589"/>
      <c r="HQW409" s="589"/>
      <c r="HQX409" s="589"/>
      <c r="HQY409" s="589"/>
      <c r="HQZ409" s="589"/>
      <c r="HRA409" s="589"/>
      <c r="HRB409" s="589"/>
      <c r="HRC409" s="589"/>
      <c r="HRD409" s="589"/>
      <c r="HRE409" s="589"/>
      <c r="HRF409" s="589"/>
      <c r="HRG409" s="589"/>
      <c r="HRH409" s="589"/>
      <c r="HRI409" s="589"/>
      <c r="HRJ409" s="589"/>
      <c r="HRK409" s="589"/>
      <c r="HRL409" s="589"/>
      <c r="HRM409" s="589"/>
      <c r="HRN409" s="589"/>
      <c r="HRO409" s="589"/>
      <c r="HRP409" s="589"/>
      <c r="HRQ409" s="589"/>
      <c r="HRR409" s="589"/>
      <c r="HRS409" s="589"/>
      <c r="HRT409" s="589"/>
      <c r="HRU409" s="589"/>
      <c r="HRV409" s="589"/>
      <c r="HRW409" s="589"/>
      <c r="HRX409" s="589"/>
      <c r="HRY409" s="589"/>
      <c r="HRZ409" s="589"/>
      <c r="HSA409" s="589"/>
      <c r="HSB409" s="589"/>
      <c r="HSC409" s="589"/>
      <c r="HSD409" s="589"/>
      <c r="HSE409" s="589"/>
      <c r="HSF409" s="589"/>
      <c r="HSG409" s="589"/>
      <c r="HSH409" s="589"/>
      <c r="HSI409" s="589"/>
      <c r="HSJ409" s="589"/>
      <c r="HSK409" s="589"/>
      <c r="HSL409" s="589"/>
      <c r="HSM409" s="589"/>
      <c r="HSN409" s="589"/>
      <c r="HSO409" s="589"/>
      <c r="HSP409" s="589"/>
      <c r="HSQ409" s="589"/>
      <c r="HSR409" s="589"/>
      <c r="HSS409" s="589"/>
      <c r="HST409" s="589"/>
      <c r="HSU409" s="589"/>
      <c r="HSV409" s="589"/>
      <c r="HSW409" s="589"/>
      <c r="HSX409" s="589"/>
      <c r="HSY409" s="589"/>
      <c r="HSZ409" s="589"/>
      <c r="HTA409" s="589"/>
      <c r="HTB409" s="589"/>
      <c r="HTC409" s="589"/>
      <c r="HTD409" s="589"/>
      <c r="HTE409" s="589"/>
      <c r="HTF409" s="589"/>
      <c r="HTG409" s="589"/>
      <c r="HTH409" s="589"/>
      <c r="HTI409" s="589"/>
      <c r="HTJ409" s="589"/>
      <c r="HTK409" s="589"/>
      <c r="HTL409" s="589"/>
      <c r="HTM409" s="589"/>
      <c r="HTN409" s="589"/>
      <c r="HTO409" s="589"/>
      <c r="HTP409" s="589"/>
      <c r="HTQ409" s="589"/>
      <c r="HTR409" s="589"/>
      <c r="HTS409" s="589"/>
      <c r="HTT409" s="589"/>
      <c r="HTU409" s="589"/>
      <c r="HTV409" s="589"/>
      <c r="HTW409" s="589"/>
      <c r="HTX409" s="589"/>
      <c r="HTY409" s="589"/>
      <c r="HTZ409" s="589"/>
      <c r="HUA409" s="589"/>
      <c r="HUB409" s="589"/>
      <c r="HUC409" s="589"/>
      <c r="HUD409" s="589"/>
      <c r="HUE409" s="589"/>
      <c r="HUF409" s="589"/>
      <c r="HUG409" s="589"/>
      <c r="HUH409" s="589"/>
      <c r="HUI409" s="589"/>
      <c r="HUJ409" s="589"/>
      <c r="HUK409" s="589"/>
      <c r="HUL409" s="589"/>
      <c r="HUM409" s="589"/>
      <c r="HUN409" s="589"/>
      <c r="HUO409" s="589"/>
      <c r="HUP409" s="589"/>
      <c r="HUQ409" s="589"/>
      <c r="HUR409" s="589"/>
      <c r="HUS409" s="589"/>
      <c r="HUT409" s="589"/>
      <c r="HUU409" s="589"/>
      <c r="HUV409" s="589"/>
      <c r="HUW409" s="589"/>
      <c r="HUX409" s="589"/>
      <c r="HUY409" s="589"/>
      <c r="HUZ409" s="589"/>
      <c r="HVA409" s="589"/>
      <c r="HVB409" s="589"/>
      <c r="HVC409" s="589"/>
      <c r="HVD409" s="589"/>
      <c r="HVE409" s="589"/>
      <c r="HVF409" s="589"/>
      <c r="HVG409" s="589"/>
      <c r="HVH409" s="589"/>
      <c r="HVI409" s="589"/>
      <c r="HVJ409" s="589"/>
      <c r="HVK409" s="589"/>
      <c r="HVL409" s="589"/>
      <c r="HVM409" s="589"/>
      <c r="HVN409" s="589"/>
      <c r="HVO409" s="589"/>
      <c r="HVP409" s="589"/>
      <c r="HVQ409" s="589"/>
      <c r="HVR409" s="589"/>
      <c r="HVS409" s="589"/>
      <c r="HVT409" s="589"/>
      <c r="HVU409" s="589"/>
      <c r="HVV409" s="589"/>
      <c r="HVW409" s="589"/>
      <c r="HVX409" s="589"/>
      <c r="HVY409" s="589"/>
      <c r="HVZ409" s="589"/>
      <c r="HWA409" s="589"/>
      <c r="HWB409" s="589"/>
      <c r="HWC409" s="589"/>
      <c r="HWD409" s="589"/>
      <c r="HWE409" s="589"/>
      <c r="HWF409" s="589"/>
      <c r="HWG409" s="589"/>
      <c r="HWH409" s="589"/>
      <c r="HWI409" s="589"/>
      <c r="HWJ409" s="589"/>
      <c r="HWK409" s="589"/>
      <c r="HWL409" s="589"/>
      <c r="HWM409" s="589"/>
      <c r="HWN409" s="589"/>
      <c r="HWO409" s="589"/>
      <c r="HWP409" s="589"/>
      <c r="HWQ409" s="589"/>
      <c r="HWR409" s="589"/>
      <c r="HWS409" s="589"/>
      <c r="HWT409" s="589"/>
      <c r="HWU409" s="589"/>
      <c r="HWV409" s="589"/>
      <c r="HWW409" s="589"/>
      <c r="HWX409" s="589"/>
      <c r="HWY409" s="589"/>
      <c r="HWZ409" s="589"/>
      <c r="HXA409" s="589"/>
      <c r="HXB409" s="589"/>
      <c r="HXC409" s="589"/>
      <c r="HXD409" s="589"/>
      <c r="HXE409" s="589"/>
      <c r="HXF409" s="589"/>
      <c r="HXG409" s="589"/>
      <c r="HXH409" s="589"/>
      <c r="HXI409" s="589"/>
      <c r="HXJ409" s="589"/>
      <c r="HXK409" s="589"/>
      <c r="HXL409" s="589"/>
      <c r="HXM409" s="589"/>
      <c r="HXN409" s="589"/>
      <c r="HXO409" s="589"/>
      <c r="HXP409" s="589"/>
      <c r="HXQ409" s="589"/>
      <c r="HXR409" s="589"/>
      <c r="HXS409" s="589"/>
      <c r="HXT409" s="589"/>
      <c r="HXU409" s="589"/>
      <c r="HXV409" s="589"/>
      <c r="HXW409" s="589"/>
      <c r="HXX409" s="589"/>
      <c r="HXY409" s="589"/>
      <c r="HXZ409" s="589"/>
      <c r="HYA409" s="589"/>
      <c r="HYB409" s="589"/>
      <c r="HYC409" s="589"/>
      <c r="HYD409" s="589"/>
      <c r="HYE409" s="589"/>
      <c r="HYF409" s="589"/>
      <c r="HYG409" s="589"/>
      <c r="HYH409" s="589"/>
      <c r="HYI409" s="589"/>
      <c r="HYJ409" s="589"/>
      <c r="HYK409" s="589"/>
      <c r="HYL409" s="589"/>
      <c r="HYM409" s="589"/>
      <c r="HYN409" s="589"/>
      <c r="HYO409" s="589"/>
      <c r="HYP409" s="589"/>
      <c r="HYQ409" s="589"/>
      <c r="HYR409" s="589"/>
      <c r="HYS409" s="589"/>
      <c r="HYT409" s="589"/>
      <c r="HYU409" s="589"/>
      <c r="HYV409" s="589"/>
      <c r="HYW409" s="589"/>
      <c r="HYX409" s="589"/>
      <c r="HYY409" s="589"/>
      <c r="HYZ409" s="589"/>
      <c r="HZA409" s="589"/>
      <c r="HZB409" s="589"/>
      <c r="HZC409" s="589"/>
      <c r="HZD409" s="589"/>
      <c r="HZE409" s="589"/>
      <c r="HZF409" s="589"/>
      <c r="HZG409" s="589"/>
      <c r="HZH409" s="589"/>
      <c r="HZI409" s="589"/>
      <c r="HZJ409" s="589"/>
      <c r="HZK409" s="589"/>
      <c r="HZL409" s="589"/>
      <c r="HZM409" s="589"/>
      <c r="HZN409" s="589"/>
      <c r="HZO409" s="589"/>
      <c r="HZP409" s="589"/>
      <c r="HZQ409" s="589"/>
      <c r="HZR409" s="589"/>
      <c r="HZS409" s="589"/>
      <c r="HZT409" s="589"/>
      <c r="HZU409" s="589"/>
      <c r="HZV409" s="589"/>
      <c r="HZW409" s="589"/>
      <c r="HZX409" s="589"/>
      <c r="HZY409" s="589"/>
      <c r="HZZ409" s="589"/>
      <c r="IAA409" s="589"/>
      <c r="IAB409" s="589"/>
      <c r="IAC409" s="589"/>
      <c r="IAD409" s="589"/>
      <c r="IAE409" s="589"/>
      <c r="IAF409" s="589"/>
      <c r="IAG409" s="589"/>
      <c r="IAH409" s="589"/>
      <c r="IAI409" s="589"/>
      <c r="IAJ409" s="589"/>
      <c r="IAK409" s="589"/>
      <c r="IAL409" s="589"/>
      <c r="IAM409" s="589"/>
      <c r="IAN409" s="589"/>
      <c r="IAO409" s="589"/>
      <c r="IAP409" s="589"/>
      <c r="IAQ409" s="589"/>
      <c r="IAR409" s="589"/>
      <c r="IAS409" s="589"/>
      <c r="IAT409" s="589"/>
      <c r="IAU409" s="589"/>
      <c r="IAV409" s="589"/>
      <c r="IAW409" s="589"/>
      <c r="IAX409" s="589"/>
      <c r="IAY409" s="589"/>
      <c r="IAZ409" s="589"/>
      <c r="IBA409" s="589"/>
      <c r="IBB409" s="589"/>
      <c r="IBC409" s="589"/>
      <c r="IBD409" s="589"/>
      <c r="IBE409" s="589"/>
      <c r="IBF409" s="589"/>
      <c r="IBG409" s="589"/>
      <c r="IBH409" s="589"/>
      <c r="IBI409" s="589"/>
      <c r="IBJ409" s="589"/>
      <c r="IBK409" s="589"/>
      <c r="IBL409" s="589"/>
      <c r="IBM409" s="589"/>
      <c r="IBN409" s="589"/>
      <c r="IBO409" s="589"/>
      <c r="IBP409" s="589"/>
      <c r="IBQ409" s="589"/>
      <c r="IBR409" s="589"/>
      <c r="IBS409" s="589"/>
      <c r="IBT409" s="589"/>
      <c r="IBU409" s="589"/>
      <c r="IBV409" s="589"/>
      <c r="IBW409" s="589"/>
      <c r="IBX409" s="589"/>
      <c r="IBY409" s="589"/>
      <c r="IBZ409" s="589"/>
      <c r="ICA409" s="589"/>
      <c r="ICB409" s="589"/>
      <c r="ICC409" s="589"/>
      <c r="ICD409" s="589"/>
      <c r="ICE409" s="589"/>
      <c r="ICF409" s="589"/>
      <c r="ICG409" s="589"/>
      <c r="ICH409" s="589"/>
      <c r="ICI409" s="589"/>
      <c r="ICJ409" s="589"/>
      <c r="ICK409" s="589"/>
      <c r="ICL409" s="589"/>
      <c r="ICM409" s="589"/>
      <c r="ICN409" s="589"/>
      <c r="ICO409" s="589"/>
      <c r="ICP409" s="589"/>
      <c r="ICQ409" s="589"/>
      <c r="ICR409" s="589"/>
      <c r="ICS409" s="589"/>
      <c r="ICT409" s="589"/>
      <c r="ICU409" s="589"/>
      <c r="ICV409" s="589"/>
      <c r="ICW409" s="589"/>
      <c r="ICX409" s="589"/>
      <c r="ICY409" s="589"/>
      <c r="ICZ409" s="589"/>
      <c r="IDA409" s="589"/>
      <c r="IDB409" s="589"/>
      <c r="IDC409" s="589"/>
      <c r="IDD409" s="589"/>
      <c r="IDE409" s="589"/>
      <c r="IDF409" s="589"/>
      <c r="IDG409" s="589"/>
      <c r="IDH409" s="589"/>
      <c r="IDI409" s="589"/>
      <c r="IDJ409" s="589"/>
      <c r="IDK409" s="589"/>
      <c r="IDL409" s="589"/>
      <c r="IDM409" s="589"/>
      <c r="IDN409" s="589"/>
      <c r="IDO409" s="589"/>
      <c r="IDP409" s="589"/>
      <c r="IDQ409" s="589"/>
      <c r="IDR409" s="589"/>
      <c r="IDS409" s="589"/>
      <c r="IDT409" s="589"/>
      <c r="IDU409" s="589"/>
      <c r="IDV409" s="589"/>
      <c r="IDW409" s="589"/>
      <c r="IDX409" s="589"/>
      <c r="IDY409" s="589"/>
      <c r="IDZ409" s="589"/>
      <c r="IEA409" s="589"/>
      <c r="IEB409" s="589"/>
      <c r="IEC409" s="589"/>
      <c r="IED409" s="589"/>
      <c r="IEE409" s="589"/>
      <c r="IEF409" s="589"/>
      <c r="IEG409" s="589"/>
      <c r="IEH409" s="589"/>
      <c r="IEI409" s="589"/>
      <c r="IEJ409" s="589"/>
      <c r="IEK409" s="589"/>
      <c r="IEL409" s="589"/>
      <c r="IEM409" s="589"/>
      <c r="IEN409" s="589"/>
      <c r="IEO409" s="589"/>
      <c r="IEP409" s="589"/>
      <c r="IEQ409" s="589"/>
      <c r="IER409" s="589"/>
      <c r="IES409" s="589"/>
      <c r="IET409" s="589"/>
      <c r="IEU409" s="589"/>
      <c r="IEV409" s="589"/>
      <c r="IEW409" s="589"/>
      <c r="IEX409" s="589"/>
      <c r="IEY409" s="589"/>
      <c r="IEZ409" s="589"/>
      <c r="IFA409" s="589"/>
      <c r="IFB409" s="589"/>
      <c r="IFC409" s="589"/>
      <c r="IFD409" s="589"/>
      <c r="IFE409" s="589"/>
      <c r="IFF409" s="589"/>
      <c r="IFG409" s="589"/>
      <c r="IFH409" s="589"/>
      <c r="IFI409" s="589"/>
      <c r="IFJ409" s="589"/>
      <c r="IFK409" s="589"/>
      <c r="IFL409" s="589"/>
      <c r="IFM409" s="589"/>
      <c r="IFN409" s="589"/>
      <c r="IFO409" s="589"/>
      <c r="IFP409" s="589"/>
      <c r="IFQ409" s="589"/>
      <c r="IFR409" s="589"/>
      <c r="IFS409" s="589"/>
      <c r="IFT409" s="589"/>
      <c r="IFU409" s="589"/>
      <c r="IFV409" s="589"/>
      <c r="IFW409" s="589"/>
      <c r="IFX409" s="589"/>
      <c r="IFY409" s="589"/>
      <c r="IFZ409" s="589"/>
      <c r="IGA409" s="589"/>
      <c r="IGB409" s="589"/>
      <c r="IGC409" s="589"/>
      <c r="IGD409" s="589"/>
      <c r="IGE409" s="589"/>
      <c r="IGF409" s="589"/>
      <c r="IGG409" s="589"/>
      <c r="IGH409" s="589"/>
      <c r="IGI409" s="589"/>
      <c r="IGJ409" s="589"/>
      <c r="IGK409" s="589"/>
      <c r="IGL409" s="589"/>
      <c r="IGM409" s="589"/>
      <c r="IGN409" s="589"/>
      <c r="IGO409" s="589"/>
      <c r="IGP409" s="589"/>
      <c r="IGQ409" s="589"/>
      <c r="IGR409" s="589"/>
      <c r="IGS409" s="589"/>
      <c r="IGT409" s="589"/>
      <c r="IGU409" s="589"/>
      <c r="IGV409" s="589"/>
      <c r="IGW409" s="589"/>
      <c r="IGX409" s="589"/>
      <c r="IGY409" s="589"/>
      <c r="IGZ409" s="589"/>
      <c r="IHA409" s="589"/>
      <c r="IHB409" s="589"/>
      <c r="IHC409" s="589"/>
      <c r="IHD409" s="589"/>
      <c r="IHE409" s="589"/>
      <c r="IHF409" s="589"/>
      <c r="IHG409" s="589"/>
      <c r="IHH409" s="589"/>
      <c r="IHI409" s="589"/>
      <c r="IHJ409" s="589"/>
      <c r="IHK409" s="589"/>
      <c r="IHL409" s="589"/>
      <c r="IHM409" s="589"/>
      <c r="IHN409" s="589"/>
      <c r="IHO409" s="589"/>
      <c r="IHP409" s="589"/>
      <c r="IHQ409" s="589"/>
      <c r="IHR409" s="589"/>
      <c r="IHS409" s="589"/>
      <c r="IHT409" s="589"/>
      <c r="IHU409" s="589"/>
      <c r="IHV409" s="589"/>
      <c r="IHW409" s="589"/>
      <c r="IHX409" s="589"/>
      <c r="IHY409" s="589"/>
      <c r="IHZ409" s="589"/>
      <c r="IIA409" s="589"/>
      <c r="IIB409" s="589"/>
      <c r="IIC409" s="589"/>
      <c r="IID409" s="589"/>
      <c r="IIE409" s="589"/>
      <c r="IIF409" s="589"/>
      <c r="IIG409" s="589"/>
      <c r="IIH409" s="589"/>
      <c r="III409" s="589"/>
      <c r="IIJ409" s="589"/>
      <c r="IIK409" s="589"/>
      <c r="IIL409" s="589"/>
      <c r="IIM409" s="589"/>
      <c r="IIN409" s="589"/>
      <c r="IIO409" s="589"/>
      <c r="IIP409" s="589"/>
      <c r="IIQ409" s="589"/>
      <c r="IIR409" s="589"/>
      <c r="IIS409" s="589"/>
      <c r="IIT409" s="589"/>
      <c r="IIU409" s="589"/>
      <c r="IIV409" s="589"/>
      <c r="IIW409" s="589"/>
      <c r="IIX409" s="589"/>
      <c r="IIY409" s="589"/>
      <c r="IIZ409" s="589"/>
      <c r="IJA409" s="589"/>
      <c r="IJB409" s="589"/>
      <c r="IJC409" s="589"/>
      <c r="IJD409" s="589"/>
      <c r="IJE409" s="589"/>
      <c r="IJF409" s="589"/>
      <c r="IJG409" s="589"/>
      <c r="IJH409" s="589"/>
      <c r="IJI409" s="589"/>
      <c r="IJJ409" s="589"/>
      <c r="IJK409" s="589"/>
      <c r="IJL409" s="589"/>
      <c r="IJM409" s="589"/>
      <c r="IJN409" s="589"/>
      <c r="IJO409" s="589"/>
      <c r="IJP409" s="589"/>
      <c r="IJQ409" s="589"/>
      <c r="IJR409" s="589"/>
      <c r="IJS409" s="589"/>
      <c r="IJT409" s="589"/>
      <c r="IJU409" s="589"/>
      <c r="IJV409" s="589"/>
      <c r="IJW409" s="589"/>
      <c r="IJX409" s="589"/>
      <c r="IJY409" s="589"/>
      <c r="IJZ409" s="589"/>
      <c r="IKA409" s="589"/>
      <c r="IKB409" s="589"/>
      <c r="IKC409" s="589"/>
      <c r="IKD409" s="589"/>
      <c r="IKE409" s="589"/>
      <c r="IKF409" s="589"/>
      <c r="IKG409" s="589"/>
      <c r="IKH409" s="589"/>
      <c r="IKI409" s="589"/>
      <c r="IKJ409" s="589"/>
      <c r="IKK409" s="589"/>
      <c r="IKL409" s="589"/>
      <c r="IKM409" s="589"/>
      <c r="IKN409" s="589"/>
      <c r="IKO409" s="589"/>
      <c r="IKP409" s="589"/>
      <c r="IKQ409" s="589"/>
      <c r="IKR409" s="589"/>
      <c r="IKS409" s="589"/>
      <c r="IKT409" s="589"/>
      <c r="IKU409" s="589"/>
      <c r="IKV409" s="589"/>
      <c r="IKW409" s="589"/>
      <c r="IKX409" s="589"/>
      <c r="IKY409" s="589"/>
      <c r="IKZ409" s="589"/>
      <c r="ILA409" s="589"/>
      <c r="ILB409" s="589"/>
      <c r="ILC409" s="589"/>
      <c r="ILD409" s="589"/>
      <c r="ILE409" s="589"/>
      <c r="ILF409" s="589"/>
      <c r="ILG409" s="589"/>
      <c r="ILH409" s="589"/>
      <c r="ILI409" s="589"/>
      <c r="ILJ409" s="589"/>
      <c r="ILK409" s="589"/>
      <c r="ILL409" s="589"/>
      <c r="ILM409" s="589"/>
      <c r="ILN409" s="589"/>
      <c r="ILO409" s="589"/>
      <c r="ILP409" s="589"/>
      <c r="ILQ409" s="589"/>
      <c r="ILR409" s="589"/>
      <c r="ILS409" s="589"/>
      <c r="ILT409" s="589"/>
      <c r="ILU409" s="589"/>
      <c r="ILV409" s="589"/>
      <c r="ILW409" s="589"/>
      <c r="ILX409" s="589"/>
      <c r="ILY409" s="589"/>
      <c r="ILZ409" s="589"/>
      <c r="IMA409" s="589"/>
      <c r="IMB409" s="589"/>
      <c r="IMC409" s="589"/>
      <c r="IMD409" s="589"/>
      <c r="IME409" s="589"/>
      <c r="IMF409" s="589"/>
      <c r="IMG409" s="589"/>
      <c r="IMH409" s="589"/>
      <c r="IMI409" s="589"/>
      <c r="IMJ409" s="589"/>
      <c r="IMK409" s="589"/>
      <c r="IML409" s="589"/>
      <c r="IMM409" s="589"/>
      <c r="IMN409" s="589"/>
      <c r="IMO409" s="589"/>
      <c r="IMP409" s="589"/>
      <c r="IMQ409" s="589"/>
      <c r="IMR409" s="589"/>
      <c r="IMS409" s="589"/>
      <c r="IMT409" s="589"/>
      <c r="IMU409" s="589"/>
      <c r="IMV409" s="589"/>
      <c r="IMW409" s="589"/>
      <c r="IMX409" s="589"/>
      <c r="IMY409" s="589"/>
      <c r="IMZ409" s="589"/>
      <c r="INA409" s="589"/>
      <c r="INB409" s="589"/>
      <c r="INC409" s="589"/>
      <c r="IND409" s="589"/>
      <c r="INE409" s="589"/>
      <c r="INF409" s="589"/>
      <c r="ING409" s="589"/>
      <c r="INH409" s="589"/>
      <c r="INI409" s="589"/>
      <c r="INJ409" s="589"/>
      <c r="INK409" s="589"/>
      <c r="INL409" s="589"/>
      <c r="INM409" s="589"/>
      <c r="INN409" s="589"/>
      <c r="INO409" s="589"/>
      <c r="INP409" s="589"/>
      <c r="INQ409" s="589"/>
      <c r="INR409" s="589"/>
      <c r="INS409" s="589"/>
      <c r="INT409" s="589"/>
      <c r="INU409" s="589"/>
      <c r="INV409" s="589"/>
      <c r="INW409" s="589"/>
      <c r="INX409" s="589"/>
      <c r="INY409" s="589"/>
      <c r="INZ409" s="589"/>
      <c r="IOA409" s="589"/>
      <c r="IOB409" s="589"/>
      <c r="IOC409" s="589"/>
      <c r="IOD409" s="589"/>
      <c r="IOE409" s="589"/>
      <c r="IOF409" s="589"/>
      <c r="IOG409" s="589"/>
      <c r="IOH409" s="589"/>
      <c r="IOI409" s="589"/>
      <c r="IOJ409" s="589"/>
      <c r="IOK409" s="589"/>
      <c r="IOL409" s="589"/>
      <c r="IOM409" s="589"/>
      <c r="ION409" s="589"/>
      <c r="IOO409" s="589"/>
      <c r="IOP409" s="589"/>
      <c r="IOQ409" s="589"/>
      <c r="IOR409" s="589"/>
      <c r="IOS409" s="589"/>
      <c r="IOT409" s="589"/>
      <c r="IOU409" s="589"/>
      <c r="IOV409" s="589"/>
      <c r="IOW409" s="589"/>
      <c r="IOX409" s="589"/>
      <c r="IOY409" s="589"/>
      <c r="IOZ409" s="589"/>
      <c r="IPA409" s="589"/>
      <c r="IPB409" s="589"/>
      <c r="IPC409" s="589"/>
      <c r="IPD409" s="589"/>
      <c r="IPE409" s="589"/>
      <c r="IPF409" s="589"/>
      <c r="IPG409" s="589"/>
      <c r="IPH409" s="589"/>
      <c r="IPI409" s="589"/>
      <c r="IPJ409" s="589"/>
      <c r="IPK409" s="589"/>
      <c r="IPL409" s="589"/>
      <c r="IPM409" s="589"/>
      <c r="IPN409" s="589"/>
      <c r="IPO409" s="589"/>
      <c r="IPP409" s="589"/>
      <c r="IPQ409" s="589"/>
      <c r="IPR409" s="589"/>
      <c r="IPS409" s="589"/>
      <c r="IPT409" s="589"/>
      <c r="IPU409" s="589"/>
      <c r="IPV409" s="589"/>
      <c r="IPW409" s="589"/>
      <c r="IPX409" s="589"/>
      <c r="IPY409" s="589"/>
      <c r="IPZ409" s="589"/>
      <c r="IQA409" s="589"/>
      <c r="IQB409" s="589"/>
      <c r="IQC409" s="589"/>
      <c r="IQD409" s="589"/>
      <c r="IQE409" s="589"/>
      <c r="IQF409" s="589"/>
      <c r="IQG409" s="589"/>
      <c r="IQH409" s="589"/>
      <c r="IQI409" s="589"/>
      <c r="IQJ409" s="589"/>
      <c r="IQK409" s="589"/>
      <c r="IQL409" s="589"/>
      <c r="IQM409" s="589"/>
      <c r="IQN409" s="589"/>
      <c r="IQO409" s="589"/>
      <c r="IQP409" s="589"/>
      <c r="IQQ409" s="589"/>
      <c r="IQR409" s="589"/>
      <c r="IQS409" s="589"/>
      <c r="IQT409" s="589"/>
      <c r="IQU409" s="589"/>
      <c r="IQV409" s="589"/>
      <c r="IQW409" s="589"/>
      <c r="IQX409" s="589"/>
      <c r="IQY409" s="589"/>
      <c r="IQZ409" s="589"/>
      <c r="IRA409" s="589"/>
      <c r="IRB409" s="589"/>
      <c r="IRC409" s="589"/>
      <c r="IRD409" s="589"/>
      <c r="IRE409" s="589"/>
      <c r="IRF409" s="589"/>
      <c r="IRG409" s="589"/>
      <c r="IRH409" s="589"/>
      <c r="IRI409" s="589"/>
      <c r="IRJ409" s="589"/>
      <c r="IRK409" s="589"/>
      <c r="IRL409" s="589"/>
      <c r="IRM409" s="589"/>
      <c r="IRN409" s="589"/>
      <c r="IRO409" s="589"/>
      <c r="IRP409" s="589"/>
      <c r="IRQ409" s="589"/>
      <c r="IRR409" s="589"/>
      <c r="IRS409" s="589"/>
      <c r="IRT409" s="589"/>
      <c r="IRU409" s="589"/>
      <c r="IRV409" s="589"/>
      <c r="IRW409" s="589"/>
      <c r="IRX409" s="589"/>
      <c r="IRY409" s="589"/>
      <c r="IRZ409" s="589"/>
      <c r="ISA409" s="589"/>
      <c r="ISB409" s="589"/>
      <c r="ISC409" s="589"/>
      <c r="ISD409" s="589"/>
      <c r="ISE409" s="589"/>
      <c r="ISF409" s="589"/>
      <c r="ISG409" s="589"/>
      <c r="ISH409" s="589"/>
      <c r="ISI409" s="589"/>
      <c r="ISJ409" s="589"/>
      <c r="ISK409" s="589"/>
      <c r="ISL409" s="589"/>
      <c r="ISM409" s="589"/>
      <c r="ISN409" s="589"/>
      <c r="ISO409" s="589"/>
      <c r="ISP409" s="589"/>
      <c r="ISQ409" s="589"/>
      <c r="ISR409" s="589"/>
      <c r="ISS409" s="589"/>
      <c r="IST409" s="589"/>
      <c r="ISU409" s="589"/>
      <c r="ISV409" s="589"/>
      <c r="ISW409" s="589"/>
      <c r="ISX409" s="589"/>
      <c r="ISY409" s="589"/>
      <c r="ISZ409" s="589"/>
      <c r="ITA409" s="589"/>
      <c r="ITB409" s="589"/>
      <c r="ITC409" s="589"/>
      <c r="ITD409" s="589"/>
      <c r="ITE409" s="589"/>
      <c r="ITF409" s="589"/>
      <c r="ITG409" s="589"/>
      <c r="ITH409" s="589"/>
      <c r="ITI409" s="589"/>
      <c r="ITJ409" s="589"/>
      <c r="ITK409" s="589"/>
      <c r="ITL409" s="589"/>
      <c r="ITM409" s="589"/>
      <c r="ITN409" s="589"/>
      <c r="ITO409" s="589"/>
      <c r="ITP409" s="589"/>
      <c r="ITQ409" s="589"/>
      <c r="ITR409" s="589"/>
      <c r="ITS409" s="589"/>
      <c r="ITT409" s="589"/>
      <c r="ITU409" s="589"/>
      <c r="ITV409" s="589"/>
      <c r="ITW409" s="589"/>
      <c r="ITX409" s="589"/>
      <c r="ITY409" s="589"/>
      <c r="ITZ409" s="589"/>
      <c r="IUA409" s="589"/>
      <c r="IUB409" s="589"/>
      <c r="IUC409" s="589"/>
      <c r="IUD409" s="589"/>
      <c r="IUE409" s="589"/>
      <c r="IUF409" s="589"/>
      <c r="IUG409" s="589"/>
      <c r="IUH409" s="589"/>
      <c r="IUI409" s="589"/>
      <c r="IUJ409" s="589"/>
      <c r="IUK409" s="589"/>
      <c r="IUL409" s="589"/>
      <c r="IUM409" s="589"/>
      <c r="IUN409" s="589"/>
      <c r="IUO409" s="589"/>
      <c r="IUP409" s="589"/>
      <c r="IUQ409" s="589"/>
      <c r="IUR409" s="589"/>
      <c r="IUS409" s="589"/>
      <c r="IUT409" s="589"/>
      <c r="IUU409" s="589"/>
      <c r="IUV409" s="589"/>
      <c r="IUW409" s="589"/>
      <c r="IUX409" s="589"/>
      <c r="IUY409" s="589"/>
      <c r="IUZ409" s="589"/>
      <c r="IVA409" s="589"/>
      <c r="IVB409" s="589"/>
      <c r="IVC409" s="589"/>
      <c r="IVD409" s="589"/>
      <c r="IVE409" s="589"/>
      <c r="IVF409" s="589"/>
      <c r="IVG409" s="589"/>
      <c r="IVH409" s="589"/>
      <c r="IVI409" s="589"/>
      <c r="IVJ409" s="589"/>
      <c r="IVK409" s="589"/>
      <c r="IVL409" s="589"/>
      <c r="IVM409" s="589"/>
      <c r="IVN409" s="589"/>
      <c r="IVO409" s="589"/>
      <c r="IVP409" s="589"/>
      <c r="IVQ409" s="589"/>
      <c r="IVR409" s="589"/>
      <c r="IVS409" s="589"/>
      <c r="IVT409" s="589"/>
      <c r="IVU409" s="589"/>
      <c r="IVV409" s="589"/>
      <c r="IVW409" s="589"/>
      <c r="IVX409" s="589"/>
      <c r="IVY409" s="589"/>
      <c r="IVZ409" s="589"/>
      <c r="IWA409" s="589"/>
      <c r="IWB409" s="589"/>
      <c r="IWC409" s="589"/>
      <c r="IWD409" s="589"/>
      <c r="IWE409" s="589"/>
      <c r="IWF409" s="589"/>
      <c r="IWG409" s="589"/>
      <c r="IWH409" s="589"/>
      <c r="IWI409" s="589"/>
      <c r="IWJ409" s="589"/>
      <c r="IWK409" s="589"/>
      <c r="IWL409" s="589"/>
      <c r="IWM409" s="589"/>
      <c r="IWN409" s="589"/>
      <c r="IWO409" s="589"/>
      <c r="IWP409" s="589"/>
      <c r="IWQ409" s="589"/>
      <c r="IWR409" s="589"/>
      <c r="IWS409" s="589"/>
      <c r="IWT409" s="589"/>
      <c r="IWU409" s="589"/>
      <c r="IWV409" s="589"/>
      <c r="IWW409" s="589"/>
      <c r="IWX409" s="589"/>
      <c r="IWY409" s="589"/>
      <c r="IWZ409" s="589"/>
      <c r="IXA409" s="589"/>
      <c r="IXB409" s="589"/>
      <c r="IXC409" s="589"/>
      <c r="IXD409" s="589"/>
      <c r="IXE409" s="589"/>
      <c r="IXF409" s="589"/>
      <c r="IXG409" s="589"/>
      <c r="IXH409" s="589"/>
      <c r="IXI409" s="589"/>
      <c r="IXJ409" s="589"/>
      <c r="IXK409" s="589"/>
      <c r="IXL409" s="589"/>
      <c r="IXM409" s="589"/>
      <c r="IXN409" s="589"/>
      <c r="IXO409" s="589"/>
      <c r="IXP409" s="589"/>
      <c r="IXQ409" s="589"/>
      <c r="IXR409" s="589"/>
      <c r="IXS409" s="589"/>
      <c r="IXT409" s="589"/>
      <c r="IXU409" s="589"/>
      <c r="IXV409" s="589"/>
      <c r="IXW409" s="589"/>
      <c r="IXX409" s="589"/>
      <c r="IXY409" s="589"/>
      <c r="IXZ409" s="589"/>
      <c r="IYA409" s="589"/>
      <c r="IYB409" s="589"/>
      <c r="IYC409" s="589"/>
      <c r="IYD409" s="589"/>
      <c r="IYE409" s="589"/>
      <c r="IYF409" s="589"/>
      <c r="IYG409" s="589"/>
      <c r="IYH409" s="589"/>
      <c r="IYI409" s="589"/>
      <c r="IYJ409" s="589"/>
      <c r="IYK409" s="589"/>
      <c r="IYL409" s="589"/>
      <c r="IYM409" s="589"/>
      <c r="IYN409" s="589"/>
      <c r="IYO409" s="589"/>
      <c r="IYP409" s="589"/>
      <c r="IYQ409" s="589"/>
      <c r="IYR409" s="589"/>
      <c r="IYS409" s="589"/>
      <c r="IYT409" s="589"/>
      <c r="IYU409" s="589"/>
      <c r="IYV409" s="589"/>
      <c r="IYW409" s="589"/>
      <c r="IYX409" s="589"/>
      <c r="IYY409" s="589"/>
      <c r="IYZ409" s="589"/>
      <c r="IZA409" s="589"/>
      <c r="IZB409" s="589"/>
      <c r="IZC409" s="589"/>
      <c r="IZD409" s="589"/>
      <c r="IZE409" s="589"/>
      <c r="IZF409" s="589"/>
      <c r="IZG409" s="589"/>
      <c r="IZH409" s="589"/>
      <c r="IZI409" s="589"/>
      <c r="IZJ409" s="589"/>
      <c r="IZK409" s="589"/>
      <c r="IZL409" s="589"/>
      <c r="IZM409" s="589"/>
      <c r="IZN409" s="589"/>
      <c r="IZO409" s="589"/>
      <c r="IZP409" s="589"/>
      <c r="IZQ409" s="589"/>
      <c r="IZR409" s="589"/>
      <c r="IZS409" s="589"/>
      <c r="IZT409" s="589"/>
      <c r="IZU409" s="589"/>
      <c r="IZV409" s="589"/>
      <c r="IZW409" s="589"/>
      <c r="IZX409" s="589"/>
      <c r="IZY409" s="589"/>
      <c r="IZZ409" s="589"/>
      <c r="JAA409" s="589"/>
      <c r="JAB409" s="589"/>
      <c r="JAC409" s="589"/>
      <c r="JAD409" s="589"/>
      <c r="JAE409" s="589"/>
      <c r="JAF409" s="589"/>
      <c r="JAG409" s="589"/>
      <c r="JAH409" s="589"/>
      <c r="JAI409" s="589"/>
      <c r="JAJ409" s="589"/>
      <c r="JAK409" s="589"/>
      <c r="JAL409" s="589"/>
      <c r="JAM409" s="589"/>
      <c r="JAN409" s="589"/>
      <c r="JAO409" s="589"/>
      <c r="JAP409" s="589"/>
      <c r="JAQ409" s="589"/>
      <c r="JAR409" s="589"/>
      <c r="JAS409" s="589"/>
      <c r="JAT409" s="589"/>
      <c r="JAU409" s="589"/>
      <c r="JAV409" s="589"/>
      <c r="JAW409" s="589"/>
      <c r="JAX409" s="589"/>
      <c r="JAY409" s="589"/>
      <c r="JAZ409" s="589"/>
      <c r="JBA409" s="589"/>
      <c r="JBB409" s="589"/>
      <c r="JBC409" s="589"/>
      <c r="JBD409" s="589"/>
      <c r="JBE409" s="589"/>
      <c r="JBF409" s="589"/>
      <c r="JBG409" s="589"/>
      <c r="JBH409" s="589"/>
      <c r="JBI409" s="589"/>
      <c r="JBJ409" s="589"/>
      <c r="JBK409" s="589"/>
      <c r="JBL409" s="589"/>
      <c r="JBM409" s="589"/>
      <c r="JBN409" s="589"/>
      <c r="JBO409" s="589"/>
      <c r="JBP409" s="589"/>
      <c r="JBQ409" s="589"/>
      <c r="JBR409" s="589"/>
      <c r="JBS409" s="589"/>
      <c r="JBT409" s="589"/>
      <c r="JBU409" s="589"/>
      <c r="JBV409" s="589"/>
      <c r="JBW409" s="589"/>
      <c r="JBX409" s="589"/>
      <c r="JBY409" s="589"/>
      <c r="JBZ409" s="589"/>
      <c r="JCA409" s="589"/>
      <c r="JCB409" s="589"/>
      <c r="JCC409" s="589"/>
      <c r="JCD409" s="589"/>
      <c r="JCE409" s="589"/>
      <c r="JCF409" s="589"/>
      <c r="JCG409" s="589"/>
      <c r="JCH409" s="589"/>
      <c r="JCI409" s="589"/>
      <c r="JCJ409" s="589"/>
      <c r="JCK409" s="589"/>
      <c r="JCL409" s="589"/>
      <c r="JCM409" s="589"/>
      <c r="JCN409" s="589"/>
      <c r="JCO409" s="589"/>
      <c r="JCP409" s="589"/>
      <c r="JCQ409" s="589"/>
      <c r="JCR409" s="589"/>
      <c r="JCS409" s="589"/>
      <c r="JCT409" s="589"/>
      <c r="JCU409" s="589"/>
      <c r="JCV409" s="589"/>
      <c r="JCW409" s="589"/>
      <c r="JCX409" s="589"/>
      <c r="JCY409" s="589"/>
      <c r="JCZ409" s="589"/>
      <c r="JDA409" s="589"/>
      <c r="JDB409" s="589"/>
      <c r="JDC409" s="589"/>
      <c r="JDD409" s="589"/>
      <c r="JDE409" s="589"/>
      <c r="JDF409" s="589"/>
      <c r="JDG409" s="589"/>
      <c r="JDH409" s="589"/>
      <c r="JDI409" s="589"/>
      <c r="JDJ409" s="589"/>
      <c r="JDK409" s="589"/>
      <c r="JDL409" s="589"/>
      <c r="JDM409" s="589"/>
      <c r="JDN409" s="589"/>
      <c r="JDO409" s="589"/>
      <c r="JDP409" s="589"/>
      <c r="JDQ409" s="589"/>
      <c r="JDR409" s="589"/>
      <c r="JDS409" s="589"/>
      <c r="JDT409" s="589"/>
      <c r="JDU409" s="589"/>
      <c r="JDV409" s="589"/>
      <c r="JDW409" s="589"/>
      <c r="JDX409" s="589"/>
      <c r="JDY409" s="589"/>
      <c r="JDZ409" s="589"/>
      <c r="JEA409" s="589"/>
      <c r="JEB409" s="589"/>
      <c r="JEC409" s="589"/>
      <c r="JED409" s="589"/>
      <c r="JEE409" s="589"/>
      <c r="JEF409" s="589"/>
      <c r="JEG409" s="589"/>
      <c r="JEH409" s="589"/>
      <c r="JEI409" s="589"/>
      <c r="JEJ409" s="589"/>
      <c r="JEK409" s="589"/>
      <c r="JEL409" s="589"/>
      <c r="JEM409" s="589"/>
      <c r="JEN409" s="589"/>
      <c r="JEO409" s="589"/>
      <c r="JEP409" s="589"/>
      <c r="JEQ409" s="589"/>
      <c r="JER409" s="589"/>
      <c r="JES409" s="589"/>
      <c r="JET409" s="589"/>
      <c r="JEU409" s="589"/>
      <c r="JEV409" s="589"/>
      <c r="JEW409" s="589"/>
      <c r="JEX409" s="589"/>
      <c r="JEY409" s="589"/>
      <c r="JEZ409" s="589"/>
      <c r="JFA409" s="589"/>
      <c r="JFB409" s="589"/>
      <c r="JFC409" s="589"/>
      <c r="JFD409" s="589"/>
      <c r="JFE409" s="589"/>
      <c r="JFF409" s="589"/>
      <c r="JFG409" s="589"/>
      <c r="JFH409" s="589"/>
      <c r="JFI409" s="589"/>
      <c r="JFJ409" s="589"/>
      <c r="JFK409" s="589"/>
      <c r="JFL409" s="589"/>
      <c r="JFM409" s="589"/>
      <c r="JFN409" s="589"/>
      <c r="JFO409" s="589"/>
      <c r="JFP409" s="589"/>
      <c r="JFQ409" s="589"/>
      <c r="JFR409" s="589"/>
      <c r="JFS409" s="589"/>
      <c r="JFT409" s="589"/>
      <c r="JFU409" s="589"/>
      <c r="JFV409" s="589"/>
      <c r="JFW409" s="589"/>
      <c r="JFX409" s="589"/>
      <c r="JFY409" s="589"/>
      <c r="JFZ409" s="589"/>
      <c r="JGA409" s="589"/>
      <c r="JGB409" s="589"/>
      <c r="JGC409" s="589"/>
      <c r="JGD409" s="589"/>
      <c r="JGE409" s="589"/>
      <c r="JGF409" s="589"/>
      <c r="JGG409" s="589"/>
      <c r="JGH409" s="589"/>
      <c r="JGI409" s="589"/>
      <c r="JGJ409" s="589"/>
      <c r="JGK409" s="589"/>
      <c r="JGL409" s="589"/>
      <c r="JGM409" s="589"/>
      <c r="JGN409" s="589"/>
      <c r="JGO409" s="589"/>
      <c r="JGP409" s="589"/>
      <c r="JGQ409" s="589"/>
      <c r="JGR409" s="589"/>
      <c r="JGS409" s="589"/>
      <c r="JGT409" s="589"/>
      <c r="JGU409" s="589"/>
      <c r="JGV409" s="589"/>
      <c r="JGW409" s="589"/>
      <c r="JGX409" s="589"/>
      <c r="JGY409" s="589"/>
      <c r="JGZ409" s="589"/>
      <c r="JHA409" s="589"/>
      <c r="JHB409" s="589"/>
      <c r="JHC409" s="589"/>
      <c r="JHD409" s="589"/>
      <c r="JHE409" s="589"/>
      <c r="JHF409" s="589"/>
      <c r="JHG409" s="589"/>
      <c r="JHH409" s="589"/>
      <c r="JHI409" s="589"/>
      <c r="JHJ409" s="589"/>
      <c r="JHK409" s="589"/>
      <c r="JHL409" s="589"/>
      <c r="JHM409" s="589"/>
      <c r="JHN409" s="589"/>
      <c r="JHO409" s="589"/>
      <c r="JHP409" s="589"/>
      <c r="JHQ409" s="589"/>
      <c r="JHR409" s="589"/>
      <c r="JHS409" s="589"/>
      <c r="JHT409" s="589"/>
      <c r="JHU409" s="589"/>
      <c r="JHV409" s="589"/>
      <c r="JHW409" s="589"/>
      <c r="JHX409" s="589"/>
      <c r="JHY409" s="589"/>
      <c r="JHZ409" s="589"/>
      <c r="JIA409" s="589"/>
      <c r="JIB409" s="589"/>
      <c r="JIC409" s="589"/>
      <c r="JID409" s="589"/>
      <c r="JIE409" s="589"/>
      <c r="JIF409" s="589"/>
      <c r="JIG409" s="589"/>
      <c r="JIH409" s="589"/>
      <c r="JII409" s="589"/>
      <c r="JIJ409" s="589"/>
      <c r="JIK409" s="589"/>
      <c r="JIL409" s="589"/>
      <c r="JIM409" s="589"/>
      <c r="JIN409" s="589"/>
      <c r="JIO409" s="589"/>
      <c r="JIP409" s="589"/>
      <c r="JIQ409" s="589"/>
      <c r="JIR409" s="589"/>
      <c r="JIS409" s="589"/>
      <c r="JIT409" s="589"/>
      <c r="JIU409" s="589"/>
      <c r="JIV409" s="589"/>
      <c r="JIW409" s="589"/>
      <c r="JIX409" s="589"/>
      <c r="JIY409" s="589"/>
      <c r="JIZ409" s="589"/>
      <c r="JJA409" s="589"/>
      <c r="JJB409" s="589"/>
      <c r="JJC409" s="589"/>
      <c r="JJD409" s="589"/>
      <c r="JJE409" s="589"/>
      <c r="JJF409" s="589"/>
      <c r="JJG409" s="589"/>
      <c r="JJH409" s="589"/>
      <c r="JJI409" s="589"/>
      <c r="JJJ409" s="589"/>
      <c r="JJK409" s="589"/>
      <c r="JJL409" s="589"/>
      <c r="JJM409" s="589"/>
      <c r="JJN409" s="589"/>
      <c r="JJO409" s="589"/>
      <c r="JJP409" s="589"/>
      <c r="JJQ409" s="589"/>
      <c r="JJR409" s="589"/>
      <c r="JJS409" s="589"/>
      <c r="JJT409" s="589"/>
      <c r="JJU409" s="589"/>
      <c r="JJV409" s="589"/>
      <c r="JJW409" s="589"/>
      <c r="JJX409" s="589"/>
      <c r="JJY409" s="589"/>
      <c r="JJZ409" s="589"/>
      <c r="JKA409" s="589"/>
      <c r="JKB409" s="589"/>
      <c r="JKC409" s="589"/>
      <c r="JKD409" s="589"/>
      <c r="JKE409" s="589"/>
      <c r="JKF409" s="589"/>
      <c r="JKG409" s="589"/>
      <c r="JKH409" s="589"/>
      <c r="JKI409" s="589"/>
      <c r="JKJ409" s="589"/>
      <c r="JKK409" s="589"/>
      <c r="JKL409" s="589"/>
      <c r="JKM409" s="589"/>
      <c r="JKN409" s="589"/>
      <c r="JKO409" s="589"/>
      <c r="JKP409" s="589"/>
      <c r="JKQ409" s="589"/>
      <c r="JKR409" s="589"/>
      <c r="JKS409" s="589"/>
      <c r="JKT409" s="589"/>
      <c r="JKU409" s="589"/>
      <c r="JKV409" s="589"/>
      <c r="JKW409" s="589"/>
      <c r="JKX409" s="589"/>
      <c r="JKY409" s="589"/>
      <c r="JKZ409" s="589"/>
      <c r="JLA409" s="589"/>
      <c r="JLB409" s="589"/>
      <c r="JLC409" s="589"/>
      <c r="JLD409" s="589"/>
      <c r="JLE409" s="589"/>
      <c r="JLF409" s="589"/>
      <c r="JLG409" s="589"/>
      <c r="JLH409" s="589"/>
      <c r="JLI409" s="589"/>
      <c r="JLJ409" s="589"/>
      <c r="JLK409" s="589"/>
      <c r="JLL409" s="589"/>
      <c r="JLM409" s="589"/>
      <c r="JLN409" s="589"/>
      <c r="JLO409" s="589"/>
      <c r="JLP409" s="589"/>
      <c r="JLQ409" s="589"/>
      <c r="JLR409" s="589"/>
      <c r="JLS409" s="589"/>
      <c r="JLT409" s="589"/>
      <c r="JLU409" s="589"/>
      <c r="JLV409" s="589"/>
      <c r="JLW409" s="589"/>
      <c r="JLX409" s="589"/>
      <c r="JLY409" s="589"/>
      <c r="JLZ409" s="589"/>
      <c r="JMA409" s="589"/>
      <c r="JMB409" s="589"/>
      <c r="JMC409" s="589"/>
      <c r="JMD409" s="589"/>
      <c r="JME409" s="589"/>
      <c r="JMF409" s="589"/>
      <c r="JMG409" s="589"/>
      <c r="JMH409" s="589"/>
      <c r="JMI409" s="589"/>
      <c r="JMJ409" s="589"/>
      <c r="JMK409" s="589"/>
      <c r="JML409" s="589"/>
      <c r="JMM409" s="589"/>
      <c r="JMN409" s="589"/>
      <c r="JMO409" s="589"/>
      <c r="JMP409" s="589"/>
      <c r="JMQ409" s="589"/>
      <c r="JMR409" s="589"/>
      <c r="JMS409" s="589"/>
      <c r="JMT409" s="589"/>
      <c r="JMU409" s="589"/>
      <c r="JMV409" s="589"/>
      <c r="JMW409" s="589"/>
      <c r="JMX409" s="589"/>
      <c r="JMY409" s="589"/>
      <c r="JMZ409" s="589"/>
      <c r="JNA409" s="589"/>
      <c r="JNB409" s="589"/>
      <c r="JNC409" s="589"/>
      <c r="JND409" s="589"/>
      <c r="JNE409" s="589"/>
      <c r="JNF409" s="589"/>
      <c r="JNG409" s="589"/>
      <c r="JNH409" s="589"/>
      <c r="JNI409" s="589"/>
      <c r="JNJ409" s="589"/>
      <c r="JNK409" s="589"/>
      <c r="JNL409" s="589"/>
      <c r="JNM409" s="589"/>
      <c r="JNN409" s="589"/>
      <c r="JNO409" s="589"/>
      <c r="JNP409" s="589"/>
      <c r="JNQ409" s="589"/>
      <c r="JNR409" s="589"/>
      <c r="JNS409" s="589"/>
      <c r="JNT409" s="589"/>
      <c r="JNU409" s="589"/>
      <c r="JNV409" s="589"/>
      <c r="JNW409" s="589"/>
      <c r="JNX409" s="589"/>
      <c r="JNY409" s="589"/>
      <c r="JNZ409" s="589"/>
      <c r="JOA409" s="589"/>
      <c r="JOB409" s="589"/>
      <c r="JOC409" s="589"/>
      <c r="JOD409" s="589"/>
      <c r="JOE409" s="589"/>
      <c r="JOF409" s="589"/>
      <c r="JOG409" s="589"/>
      <c r="JOH409" s="589"/>
      <c r="JOI409" s="589"/>
      <c r="JOJ409" s="589"/>
      <c r="JOK409" s="589"/>
      <c r="JOL409" s="589"/>
      <c r="JOM409" s="589"/>
      <c r="JON409" s="589"/>
      <c r="JOO409" s="589"/>
      <c r="JOP409" s="589"/>
      <c r="JOQ409" s="589"/>
      <c r="JOR409" s="589"/>
      <c r="JOS409" s="589"/>
      <c r="JOT409" s="589"/>
      <c r="JOU409" s="589"/>
      <c r="JOV409" s="589"/>
      <c r="JOW409" s="589"/>
      <c r="JOX409" s="589"/>
      <c r="JOY409" s="589"/>
      <c r="JOZ409" s="589"/>
      <c r="JPA409" s="589"/>
      <c r="JPB409" s="589"/>
      <c r="JPC409" s="589"/>
      <c r="JPD409" s="589"/>
      <c r="JPE409" s="589"/>
      <c r="JPF409" s="589"/>
      <c r="JPG409" s="589"/>
      <c r="JPH409" s="589"/>
      <c r="JPI409" s="589"/>
      <c r="JPJ409" s="589"/>
      <c r="JPK409" s="589"/>
      <c r="JPL409" s="589"/>
      <c r="JPM409" s="589"/>
      <c r="JPN409" s="589"/>
      <c r="JPO409" s="589"/>
      <c r="JPP409" s="589"/>
      <c r="JPQ409" s="589"/>
      <c r="JPR409" s="589"/>
      <c r="JPS409" s="589"/>
      <c r="JPT409" s="589"/>
      <c r="JPU409" s="589"/>
      <c r="JPV409" s="589"/>
      <c r="JPW409" s="589"/>
      <c r="JPX409" s="589"/>
      <c r="JPY409" s="589"/>
      <c r="JPZ409" s="589"/>
      <c r="JQA409" s="589"/>
      <c r="JQB409" s="589"/>
      <c r="JQC409" s="589"/>
      <c r="JQD409" s="589"/>
      <c r="JQE409" s="589"/>
      <c r="JQF409" s="589"/>
      <c r="JQG409" s="589"/>
      <c r="JQH409" s="589"/>
      <c r="JQI409" s="589"/>
      <c r="JQJ409" s="589"/>
      <c r="JQK409" s="589"/>
      <c r="JQL409" s="589"/>
      <c r="JQM409" s="589"/>
      <c r="JQN409" s="589"/>
      <c r="JQO409" s="589"/>
      <c r="JQP409" s="589"/>
      <c r="JQQ409" s="589"/>
      <c r="JQR409" s="589"/>
      <c r="JQS409" s="589"/>
      <c r="JQT409" s="589"/>
      <c r="JQU409" s="589"/>
      <c r="JQV409" s="589"/>
      <c r="JQW409" s="589"/>
      <c r="JQX409" s="589"/>
      <c r="JQY409" s="589"/>
      <c r="JQZ409" s="589"/>
      <c r="JRA409" s="589"/>
      <c r="JRB409" s="589"/>
      <c r="JRC409" s="589"/>
      <c r="JRD409" s="589"/>
      <c r="JRE409" s="589"/>
      <c r="JRF409" s="589"/>
      <c r="JRG409" s="589"/>
      <c r="JRH409" s="589"/>
      <c r="JRI409" s="589"/>
      <c r="JRJ409" s="589"/>
      <c r="JRK409" s="589"/>
      <c r="JRL409" s="589"/>
      <c r="JRM409" s="589"/>
      <c r="JRN409" s="589"/>
      <c r="JRO409" s="589"/>
      <c r="JRP409" s="589"/>
      <c r="JRQ409" s="589"/>
      <c r="JRR409" s="589"/>
      <c r="JRS409" s="589"/>
      <c r="JRT409" s="589"/>
      <c r="JRU409" s="589"/>
      <c r="JRV409" s="589"/>
      <c r="JRW409" s="589"/>
      <c r="JRX409" s="589"/>
      <c r="JRY409" s="589"/>
      <c r="JRZ409" s="589"/>
      <c r="JSA409" s="589"/>
      <c r="JSB409" s="589"/>
      <c r="JSC409" s="589"/>
      <c r="JSD409" s="589"/>
      <c r="JSE409" s="589"/>
      <c r="JSF409" s="589"/>
      <c r="JSG409" s="589"/>
      <c r="JSH409" s="589"/>
      <c r="JSI409" s="589"/>
      <c r="JSJ409" s="589"/>
      <c r="JSK409" s="589"/>
      <c r="JSL409" s="589"/>
      <c r="JSM409" s="589"/>
      <c r="JSN409" s="589"/>
      <c r="JSO409" s="589"/>
      <c r="JSP409" s="589"/>
      <c r="JSQ409" s="589"/>
      <c r="JSR409" s="589"/>
      <c r="JSS409" s="589"/>
      <c r="JST409" s="589"/>
      <c r="JSU409" s="589"/>
      <c r="JSV409" s="589"/>
      <c r="JSW409" s="589"/>
      <c r="JSX409" s="589"/>
      <c r="JSY409" s="589"/>
      <c r="JSZ409" s="589"/>
      <c r="JTA409" s="589"/>
      <c r="JTB409" s="589"/>
      <c r="JTC409" s="589"/>
      <c r="JTD409" s="589"/>
      <c r="JTE409" s="589"/>
      <c r="JTF409" s="589"/>
      <c r="JTG409" s="589"/>
      <c r="JTH409" s="589"/>
      <c r="JTI409" s="589"/>
      <c r="JTJ409" s="589"/>
      <c r="JTK409" s="589"/>
      <c r="JTL409" s="589"/>
      <c r="JTM409" s="589"/>
      <c r="JTN409" s="589"/>
      <c r="JTO409" s="589"/>
      <c r="JTP409" s="589"/>
      <c r="JTQ409" s="589"/>
      <c r="JTR409" s="589"/>
      <c r="JTS409" s="589"/>
      <c r="JTT409" s="589"/>
      <c r="JTU409" s="589"/>
      <c r="JTV409" s="589"/>
      <c r="JTW409" s="589"/>
      <c r="JTX409" s="589"/>
      <c r="JTY409" s="589"/>
      <c r="JTZ409" s="589"/>
      <c r="JUA409" s="589"/>
      <c r="JUB409" s="589"/>
      <c r="JUC409" s="589"/>
      <c r="JUD409" s="589"/>
      <c r="JUE409" s="589"/>
      <c r="JUF409" s="589"/>
      <c r="JUG409" s="589"/>
      <c r="JUH409" s="589"/>
      <c r="JUI409" s="589"/>
      <c r="JUJ409" s="589"/>
      <c r="JUK409" s="589"/>
      <c r="JUL409" s="589"/>
      <c r="JUM409" s="589"/>
      <c r="JUN409" s="589"/>
      <c r="JUO409" s="589"/>
      <c r="JUP409" s="589"/>
      <c r="JUQ409" s="589"/>
      <c r="JUR409" s="589"/>
      <c r="JUS409" s="589"/>
      <c r="JUT409" s="589"/>
      <c r="JUU409" s="589"/>
      <c r="JUV409" s="589"/>
      <c r="JUW409" s="589"/>
      <c r="JUX409" s="589"/>
      <c r="JUY409" s="589"/>
      <c r="JUZ409" s="589"/>
      <c r="JVA409" s="589"/>
      <c r="JVB409" s="589"/>
      <c r="JVC409" s="589"/>
      <c r="JVD409" s="589"/>
      <c r="JVE409" s="589"/>
      <c r="JVF409" s="589"/>
      <c r="JVG409" s="589"/>
      <c r="JVH409" s="589"/>
      <c r="JVI409" s="589"/>
      <c r="JVJ409" s="589"/>
      <c r="JVK409" s="589"/>
      <c r="JVL409" s="589"/>
      <c r="JVM409" s="589"/>
      <c r="JVN409" s="589"/>
      <c r="JVO409" s="589"/>
      <c r="JVP409" s="589"/>
      <c r="JVQ409" s="589"/>
      <c r="JVR409" s="589"/>
      <c r="JVS409" s="589"/>
      <c r="JVT409" s="589"/>
      <c r="JVU409" s="589"/>
      <c r="JVV409" s="589"/>
      <c r="JVW409" s="589"/>
      <c r="JVX409" s="589"/>
      <c r="JVY409" s="589"/>
      <c r="JVZ409" s="589"/>
      <c r="JWA409" s="589"/>
      <c r="JWB409" s="589"/>
      <c r="JWC409" s="589"/>
      <c r="JWD409" s="589"/>
      <c r="JWE409" s="589"/>
      <c r="JWF409" s="589"/>
      <c r="JWG409" s="589"/>
      <c r="JWH409" s="589"/>
      <c r="JWI409" s="589"/>
      <c r="JWJ409" s="589"/>
      <c r="JWK409" s="589"/>
      <c r="JWL409" s="589"/>
      <c r="JWM409" s="589"/>
      <c r="JWN409" s="589"/>
      <c r="JWO409" s="589"/>
      <c r="JWP409" s="589"/>
      <c r="JWQ409" s="589"/>
      <c r="JWR409" s="589"/>
      <c r="JWS409" s="589"/>
      <c r="JWT409" s="589"/>
      <c r="JWU409" s="589"/>
      <c r="JWV409" s="589"/>
      <c r="JWW409" s="589"/>
      <c r="JWX409" s="589"/>
      <c r="JWY409" s="589"/>
      <c r="JWZ409" s="589"/>
      <c r="JXA409" s="589"/>
      <c r="JXB409" s="589"/>
      <c r="JXC409" s="589"/>
      <c r="JXD409" s="589"/>
      <c r="JXE409" s="589"/>
      <c r="JXF409" s="589"/>
      <c r="JXG409" s="589"/>
      <c r="JXH409" s="589"/>
      <c r="JXI409" s="589"/>
      <c r="JXJ409" s="589"/>
      <c r="JXK409" s="589"/>
      <c r="JXL409" s="589"/>
      <c r="JXM409" s="589"/>
      <c r="JXN409" s="589"/>
      <c r="JXO409" s="589"/>
      <c r="JXP409" s="589"/>
      <c r="JXQ409" s="589"/>
      <c r="JXR409" s="589"/>
      <c r="JXS409" s="589"/>
      <c r="JXT409" s="589"/>
      <c r="JXU409" s="589"/>
      <c r="JXV409" s="589"/>
      <c r="JXW409" s="589"/>
      <c r="JXX409" s="589"/>
      <c r="JXY409" s="589"/>
      <c r="JXZ409" s="589"/>
      <c r="JYA409" s="589"/>
      <c r="JYB409" s="589"/>
      <c r="JYC409" s="589"/>
      <c r="JYD409" s="589"/>
      <c r="JYE409" s="589"/>
      <c r="JYF409" s="589"/>
      <c r="JYG409" s="589"/>
      <c r="JYH409" s="589"/>
      <c r="JYI409" s="589"/>
      <c r="JYJ409" s="589"/>
      <c r="JYK409" s="589"/>
      <c r="JYL409" s="589"/>
      <c r="JYM409" s="589"/>
      <c r="JYN409" s="589"/>
      <c r="JYO409" s="589"/>
      <c r="JYP409" s="589"/>
      <c r="JYQ409" s="589"/>
      <c r="JYR409" s="589"/>
      <c r="JYS409" s="589"/>
      <c r="JYT409" s="589"/>
      <c r="JYU409" s="589"/>
      <c r="JYV409" s="589"/>
      <c r="JYW409" s="589"/>
      <c r="JYX409" s="589"/>
      <c r="JYY409" s="589"/>
      <c r="JYZ409" s="589"/>
      <c r="JZA409" s="589"/>
      <c r="JZB409" s="589"/>
      <c r="JZC409" s="589"/>
      <c r="JZD409" s="589"/>
      <c r="JZE409" s="589"/>
      <c r="JZF409" s="589"/>
      <c r="JZG409" s="589"/>
      <c r="JZH409" s="589"/>
      <c r="JZI409" s="589"/>
      <c r="JZJ409" s="589"/>
      <c r="JZK409" s="589"/>
      <c r="JZL409" s="589"/>
      <c r="JZM409" s="589"/>
      <c r="JZN409" s="589"/>
      <c r="JZO409" s="589"/>
      <c r="JZP409" s="589"/>
      <c r="JZQ409" s="589"/>
      <c r="JZR409" s="589"/>
      <c r="JZS409" s="589"/>
      <c r="JZT409" s="589"/>
      <c r="JZU409" s="589"/>
      <c r="JZV409" s="589"/>
      <c r="JZW409" s="589"/>
      <c r="JZX409" s="589"/>
      <c r="JZY409" s="589"/>
      <c r="JZZ409" s="589"/>
      <c r="KAA409" s="589"/>
      <c r="KAB409" s="589"/>
      <c r="KAC409" s="589"/>
      <c r="KAD409" s="589"/>
      <c r="KAE409" s="589"/>
      <c r="KAF409" s="589"/>
      <c r="KAG409" s="589"/>
      <c r="KAH409" s="589"/>
      <c r="KAI409" s="589"/>
      <c r="KAJ409" s="589"/>
      <c r="KAK409" s="589"/>
      <c r="KAL409" s="589"/>
      <c r="KAM409" s="589"/>
      <c r="KAN409" s="589"/>
      <c r="KAO409" s="589"/>
      <c r="KAP409" s="589"/>
      <c r="KAQ409" s="589"/>
      <c r="KAR409" s="589"/>
      <c r="KAS409" s="589"/>
      <c r="KAT409" s="589"/>
      <c r="KAU409" s="589"/>
      <c r="KAV409" s="589"/>
      <c r="KAW409" s="589"/>
      <c r="KAX409" s="589"/>
      <c r="KAY409" s="589"/>
      <c r="KAZ409" s="589"/>
      <c r="KBA409" s="589"/>
      <c r="KBB409" s="589"/>
      <c r="KBC409" s="589"/>
      <c r="KBD409" s="589"/>
      <c r="KBE409" s="589"/>
      <c r="KBF409" s="589"/>
      <c r="KBG409" s="589"/>
      <c r="KBH409" s="589"/>
      <c r="KBI409" s="589"/>
      <c r="KBJ409" s="589"/>
      <c r="KBK409" s="589"/>
      <c r="KBL409" s="589"/>
      <c r="KBM409" s="589"/>
      <c r="KBN409" s="589"/>
      <c r="KBO409" s="589"/>
      <c r="KBP409" s="589"/>
      <c r="KBQ409" s="589"/>
      <c r="KBR409" s="589"/>
      <c r="KBS409" s="589"/>
      <c r="KBT409" s="589"/>
      <c r="KBU409" s="589"/>
      <c r="KBV409" s="589"/>
      <c r="KBW409" s="589"/>
      <c r="KBX409" s="589"/>
      <c r="KBY409" s="589"/>
      <c r="KBZ409" s="589"/>
      <c r="KCA409" s="589"/>
      <c r="KCB409" s="589"/>
      <c r="KCC409" s="589"/>
      <c r="KCD409" s="589"/>
      <c r="KCE409" s="589"/>
      <c r="KCF409" s="589"/>
      <c r="KCG409" s="589"/>
      <c r="KCH409" s="589"/>
      <c r="KCI409" s="589"/>
      <c r="KCJ409" s="589"/>
      <c r="KCK409" s="589"/>
      <c r="KCL409" s="589"/>
      <c r="KCM409" s="589"/>
      <c r="KCN409" s="589"/>
      <c r="KCO409" s="589"/>
      <c r="KCP409" s="589"/>
      <c r="KCQ409" s="589"/>
      <c r="KCR409" s="589"/>
      <c r="KCS409" s="589"/>
      <c r="KCT409" s="589"/>
      <c r="KCU409" s="589"/>
      <c r="KCV409" s="589"/>
      <c r="KCW409" s="589"/>
      <c r="KCX409" s="589"/>
      <c r="KCY409" s="589"/>
      <c r="KCZ409" s="589"/>
      <c r="KDA409" s="589"/>
      <c r="KDB409" s="589"/>
      <c r="KDC409" s="589"/>
      <c r="KDD409" s="589"/>
      <c r="KDE409" s="589"/>
      <c r="KDF409" s="589"/>
      <c r="KDG409" s="589"/>
      <c r="KDH409" s="589"/>
      <c r="KDI409" s="589"/>
      <c r="KDJ409" s="589"/>
      <c r="KDK409" s="589"/>
      <c r="KDL409" s="589"/>
      <c r="KDM409" s="589"/>
      <c r="KDN409" s="589"/>
      <c r="KDO409" s="589"/>
      <c r="KDP409" s="589"/>
      <c r="KDQ409" s="589"/>
      <c r="KDR409" s="589"/>
      <c r="KDS409" s="589"/>
      <c r="KDT409" s="589"/>
      <c r="KDU409" s="589"/>
      <c r="KDV409" s="589"/>
      <c r="KDW409" s="589"/>
      <c r="KDX409" s="589"/>
      <c r="KDY409" s="589"/>
      <c r="KDZ409" s="589"/>
      <c r="KEA409" s="589"/>
      <c r="KEB409" s="589"/>
      <c r="KEC409" s="589"/>
      <c r="KED409" s="589"/>
      <c r="KEE409" s="589"/>
      <c r="KEF409" s="589"/>
      <c r="KEG409" s="589"/>
      <c r="KEH409" s="589"/>
      <c r="KEI409" s="589"/>
      <c r="KEJ409" s="589"/>
      <c r="KEK409" s="589"/>
      <c r="KEL409" s="589"/>
      <c r="KEM409" s="589"/>
      <c r="KEN409" s="589"/>
      <c r="KEO409" s="589"/>
      <c r="KEP409" s="589"/>
      <c r="KEQ409" s="589"/>
      <c r="KER409" s="589"/>
      <c r="KES409" s="589"/>
      <c r="KET409" s="589"/>
      <c r="KEU409" s="589"/>
      <c r="KEV409" s="589"/>
      <c r="KEW409" s="589"/>
      <c r="KEX409" s="589"/>
      <c r="KEY409" s="589"/>
      <c r="KEZ409" s="589"/>
      <c r="KFA409" s="589"/>
      <c r="KFB409" s="589"/>
      <c r="KFC409" s="589"/>
      <c r="KFD409" s="589"/>
      <c r="KFE409" s="589"/>
      <c r="KFF409" s="589"/>
      <c r="KFG409" s="589"/>
      <c r="KFH409" s="589"/>
      <c r="KFI409" s="589"/>
      <c r="KFJ409" s="589"/>
      <c r="KFK409" s="589"/>
      <c r="KFL409" s="589"/>
      <c r="KFM409" s="589"/>
      <c r="KFN409" s="589"/>
      <c r="KFO409" s="589"/>
      <c r="KFP409" s="589"/>
      <c r="KFQ409" s="589"/>
      <c r="KFR409" s="589"/>
      <c r="KFS409" s="589"/>
      <c r="KFT409" s="589"/>
      <c r="KFU409" s="589"/>
      <c r="KFV409" s="589"/>
      <c r="KFW409" s="589"/>
      <c r="KFX409" s="589"/>
      <c r="KFY409" s="589"/>
      <c r="KFZ409" s="589"/>
      <c r="KGA409" s="589"/>
      <c r="KGB409" s="589"/>
      <c r="KGC409" s="589"/>
      <c r="KGD409" s="589"/>
      <c r="KGE409" s="589"/>
      <c r="KGF409" s="589"/>
      <c r="KGG409" s="589"/>
      <c r="KGH409" s="589"/>
      <c r="KGI409" s="589"/>
      <c r="KGJ409" s="589"/>
      <c r="KGK409" s="589"/>
      <c r="KGL409" s="589"/>
      <c r="KGM409" s="589"/>
      <c r="KGN409" s="589"/>
      <c r="KGO409" s="589"/>
      <c r="KGP409" s="589"/>
      <c r="KGQ409" s="589"/>
      <c r="KGR409" s="589"/>
      <c r="KGS409" s="589"/>
      <c r="KGT409" s="589"/>
      <c r="KGU409" s="589"/>
      <c r="KGV409" s="589"/>
      <c r="KGW409" s="589"/>
      <c r="KGX409" s="589"/>
      <c r="KGY409" s="589"/>
      <c r="KGZ409" s="589"/>
      <c r="KHA409" s="589"/>
      <c r="KHB409" s="589"/>
      <c r="KHC409" s="589"/>
      <c r="KHD409" s="589"/>
      <c r="KHE409" s="589"/>
      <c r="KHF409" s="589"/>
      <c r="KHG409" s="589"/>
      <c r="KHH409" s="589"/>
      <c r="KHI409" s="589"/>
      <c r="KHJ409" s="589"/>
      <c r="KHK409" s="589"/>
      <c r="KHL409" s="589"/>
      <c r="KHM409" s="589"/>
      <c r="KHN409" s="589"/>
      <c r="KHO409" s="589"/>
      <c r="KHP409" s="589"/>
      <c r="KHQ409" s="589"/>
      <c r="KHR409" s="589"/>
      <c r="KHS409" s="589"/>
      <c r="KHT409" s="589"/>
      <c r="KHU409" s="589"/>
      <c r="KHV409" s="589"/>
      <c r="KHW409" s="589"/>
      <c r="KHX409" s="589"/>
      <c r="KHY409" s="589"/>
      <c r="KHZ409" s="589"/>
      <c r="KIA409" s="589"/>
      <c r="KIB409" s="589"/>
      <c r="KIC409" s="589"/>
      <c r="KID409" s="589"/>
      <c r="KIE409" s="589"/>
      <c r="KIF409" s="589"/>
      <c r="KIG409" s="589"/>
      <c r="KIH409" s="589"/>
      <c r="KII409" s="589"/>
      <c r="KIJ409" s="589"/>
      <c r="KIK409" s="589"/>
      <c r="KIL409" s="589"/>
      <c r="KIM409" s="589"/>
      <c r="KIN409" s="589"/>
      <c r="KIO409" s="589"/>
      <c r="KIP409" s="589"/>
      <c r="KIQ409" s="589"/>
      <c r="KIR409" s="589"/>
      <c r="KIS409" s="589"/>
      <c r="KIT409" s="589"/>
      <c r="KIU409" s="589"/>
      <c r="KIV409" s="589"/>
      <c r="KIW409" s="589"/>
      <c r="KIX409" s="589"/>
      <c r="KIY409" s="589"/>
      <c r="KIZ409" s="589"/>
      <c r="KJA409" s="589"/>
      <c r="KJB409" s="589"/>
      <c r="KJC409" s="589"/>
      <c r="KJD409" s="589"/>
      <c r="KJE409" s="589"/>
      <c r="KJF409" s="589"/>
      <c r="KJG409" s="589"/>
      <c r="KJH409" s="589"/>
      <c r="KJI409" s="589"/>
      <c r="KJJ409" s="589"/>
      <c r="KJK409" s="589"/>
      <c r="KJL409" s="589"/>
      <c r="KJM409" s="589"/>
      <c r="KJN409" s="589"/>
      <c r="KJO409" s="589"/>
      <c r="KJP409" s="589"/>
      <c r="KJQ409" s="589"/>
      <c r="KJR409" s="589"/>
      <c r="KJS409" s="589"/>
      <c r="KJT409" s="589"/>
      <c r="KJU409" s="589"/>
      <c r="KJV409" s="589"/>
      <c r="KJW409" s="589"/>
      <c r="KJX409" s="589"/>
      <c r="KJY409" s="589"/>
      <c r="KJZ409" s="589"/>
      <c r="KKA409" s="589"/>
      <c r="KKB409" s="589"/>
      <c r="KKC409" s="589"/>
      <c r="KKD409" s="589"/>
      <c r="KKE409" s="589"/>
      <c r="KKF409" s="589"/>
      <c r="KKG409" s="589"/>
      <c r="KKH409" s="589"/>
      <c r="KKI409" s="589"/>
      <c r="KKJ409" s="589"/>
      <c r="KKK409" s="589"/>
      <c r="KKL409" s="589"/>
      <c r="KKM409" s="589"/>
      <c r="KKN409" s="589"/>
      <c r="KKO409" s="589"/>
      <c r="KKP409" s="589"/>
      <c r="KKQ409" s="589"/>
      <c r="KKR409" s="589"/>
      <c r="KKS409" s="589"/>
      <c r="KKT409" s="589"/>
      <c r="KKU409" s="589"/>
      <c r="KKV409" s="589"/>
      <c r="KKW409" s="589"/>
      <c r="KKX409" s="589"/>
      <c r="KKY409" s="589"/>
      <c r="KKZ409" s="589"/>
      <c r="KLA409" s="589"/>
      <c r="KLB409" s="589"/>
      <c r="KLC409" s="589"/>
      <c r="KLD409" s="589"/>
      <c r="KLE409" s="589"/>
      <c r="KLF409" s="589"/>
      <c r="KLG409" s="589"/>
      <c r="KLH409" s="589"/>
      <c r="KLI409" s="589"/>
      <c r="KLJ409" s="589"/>
      <c r="KLK409" s="589"/>
      <c r="KLL409" s="589"/>
      <c r="KLM409" s="589"/>
      <c r="KLN409" s="589"/>
      <c r="KLO409" s="589"/>
      <c r="KLP409" s="589"/>
      <c r="KLQ409" s="589"/>
      <c r="KLR409" s="589"/>
      <c r="KLS409" s="589"/>
      <c r="KLT409" s="589"/>
      <c r="KLU409" s="589"/>
      <c r="KLV409" s="589"/>
      <c r="KLW409" s="589"/>
      <c r="KLX409" s="589"/>
      <c r="KLY409" s="589"/>
      <c r="KLZ409" s="589"/>
      <c r="KMA409" s="589"/>
      <c r="KMB409" s="589"/>
      <c r="KMC409" s="589"/>
      <c r="KMD409" s="589"/>
      <c r="KME409" s="589"/>
      <c r="KMF409" s="589"/>
      <c r="KMG409" s="589"/>
      <c r="KMH409" s="589"/>
      <c r="KMI409" s="589"/>
      <c r="KMJ409" s="589"/>
      <c r="KMK409" s="589"/>
      <c r="KML409" s="589"/>
      <c r="KMM409" s="589"/>
      <c r="KMN409" s="589"/>
      <c r="KMO409" s="589"/>
      <c r="KMP409" s="589"/>
      <c r="KMQ409" s="589"/>
      <c r="KMR409" s="589"/>
      <c r="KMS409" s="589"/>
      <c r="KMT409" s="589"/>
      <c r="KMU409" s="589"/>
      <c r="KMV409" s="589"/>
      <c r="KMW409" s="589"/>
      <c r="KMX409" s="589"/>
      <c r="KMY409" s="589"/>
      <c r="KMZ409" s="589"/>
      <c r="KNA409" s="589"/>
      <c r="KNB409" s="589"/>
      <c r="KNC409" s="589"/>
      <c r="KND409" s="589"/>
      <c r="KNE409" s="589"/>
      <c r="KNF409" s="589"/>
      <c r="KNG409" s="589"/>
      <c r="KNH409" s="589"/>
      <c r="KNI409" s="589"/>
      <c r="KNJ409" s="589"/>
      <c r="KNK409" s="589"/>
      <c r="KNL409" s="589"/>
      <c r="KNM409" s="589"/>
      <c r="KNN409" s="589"/>
      <c r="KNO409" s="589"/>
      <c r="KNP409" s="589"/>
      <c r="KNQ409" s="589"/>
      <c r="KNR409" s="589"/>
      <c r="KNS409" s="589"/>
      <c r="KNT409" s="589"/>
      <c r="KNU409" s="589"/>
      <c r="KNV409" s="589"/>
      <c r="KNW409" s="589"/>
      <c r="KNX409" s="589"/>
      <c r="KNY409" s="589"/>
      <c r="KNZ409" s="589"/>
      <c r="KOA409" s="589"/>
      <c r="KOB409" s="589"/>
      <c r="KOC409" s="589"/>
      <c r="KOD409" s="589"/>
      <c r="KOE409" s="589"/>
      <c r="KOF409" s="589"/>
      <c r="KOG409" s="589"/>
      <c r="KOH409" s="589"/>
      <c r="KOI409" s="589"/>
      <c r="KOJ409" s="589"/>
      <c r="KOK409" s="589"/>
      <c r="KOL409" s="589"/>
      <c r="KOM409" s="589"/>
      <c r="KON409" s="589"/>
      <c r="KOO409" s="589"/>
      <c r="KOP409" s="589"/>
      <c r="KOQ409" s="589"/>
      <c r="KOR409" s="589"/>
      <c r="KOS409" s="589"/>
      <c r="KOT409" s="589"/>
      <c r="KOU409" s="589"/>
      <c r="KOV409" s="589"/>
      <c r="KOW409" s="589"/>
      <c r="KOX409" s="589"/>
      <c r="KOY409" s="589"/>
      <c r="KOZ409" s="589"/>
      <c r="KPA409" s="589"/>
      <c r="KPB409" s="589"/>
      <c r="KPC409" s="589"/>
      <c r="KPD409" s="589"/>
      <c r="KPE409" s="589"/>
      <c r="KPF409" s="589"/>
      <c r="KPG409" s="589"/>
      <c r="KPH409" s="589"/>
      <c r="KPI409" s="589"/>
      <c r="KPJ409" s="589"/>
      <c r="KPK409" s="589"/>
      <c r="KPL409" s="589"/>
      <c r="KPM409" s="589"/>
      <c r="KPN409" s="589"/>
      <c r="KPO409" s="589"/>
      <c r="KPP409" s="589"/>
      <c r="KPQ409" s="589"/>
      <c r="KPR409" s="589"/>
      <c r="KPS409" s="589"/>
      <c r="KPT409" s="589"/>
      <c r="KPU409" s="589"/>
      <c r="KPV409" s="589"/>
      <c r="KPW409" s="589"/>
      <c r="KPX409" s="589"/>
      <c r="KPY409" s="589"/>
      <c r="KPZ409" s="589"/>
      <c r="KQA409" s="589"/>
      <c r="KQB409" s="589"/>
      <c r="KQC409" s="589"/>
      <c r="KQD409" s="589"/>
      <c r="KQE409" s="589"/>
      <c r="KQF409" s="589"/>
      <c r="KQG409" s="589"/>
      <c r="KQH409" s="589"/>
      <c r="KQI409" s="589"/>
      <c r="KQJ409" s="589"/>
      <c r="KQK409" s="589"/>
      <c r="KQL409" s="589"/>
      <c r="KQM409" s="589"/>
      <c r="KQN409" s="589"/>
      <c r="KQO409" s="589"/>
      <c r="KQP409" s="589"/>
      <c r="KQQ409" s="589"/>
      <c r="KQR409" s="589"/>
      <c r="KQS409" s="589"/>
      <c r="KQT409" s="589"/>
      <c r="KQU409" s="589"/>
      <c r="KQV409" s="589"/>
      <c r="KQW409" s="589"/>
      <c r="KQX409" s="589"/>
      <c r="KQY409" s="589"/>
      <c r="KQZ409" s="589"/>
      <c r="KRA409" s="589"/>
      <c r="KRB409" s="589"/>
      <c r="KRC409" s="589"/>
      <c r="KRD409" s="589"/>
      <c r="KRE409" s="589"/>
      <c r="KRF409" s="589"/>
      <c r="KRG409" s="589"/>
      <c r="KRH409" s="589"/>
      <c r="KRI409" s="589"/>
      <c r="KRJ409" s="589"/>
      <c r="KRK409" s="589"/>
      <c r="KRL409" s="589"/>
      <c r="KRM409" s="589"/>
      <c r="KRN409" s="589"/>
      <c r="KRO409" s="589"/>
      <c r="KRP409" s="589"/>
      <c r="KRQ409" s="589"/>
      <c r="KRR409" s="589"/>
      <c r="KRS409" s="589"/>
      <c r="KRT409" s="589"/>
      <c r="KRU409" s="589"/>
      <c r="KRV409" s="589"/>
      <c r="KRW409" s="589"/>
      <c r="KRX409" s="589"/>
      <c r="KRY409" s="589"/>
      <c r="KRZ409" s="589"/>
      <c r="KSA409" s="589"/>
      <c r="KSB409" s="589"/>
      <c r="KSC409" s="589"/>
      <c r="KSD409" s="589"/>
      <c r="KSE409" s="589"/>
      <c r="KSF409" s="589"/>
      <c r="KSG409" s="589"/>
      <c r="KSH409" s="589"/>
      <c r="KSI409" s="589"/>
      <c r="KSJ409" s="589"/>
      <c r="KSK409" s="589"/>
      <c r="KSL409" s="589"/>
      <c r="KSM409" s="589"/>
      <c r="KSN409" s="589"/>
      <c r="KSO409" s="589"/>
      <c r="KSP409" s="589"/>
      <c r="KSQ409" s="589"/>
      <c r="KSR409" s="589"/>
      <c r="KSS409" s="589"/>
      <c r="KST409" s="589"/>
      <c r="KSU409" s="589"/>
      <c r="KSV409" s="589"/>
      <c r="KSW409" s="589"/>
      <c r="KSX409" s="589"/>
      <c r="KSY409" s="589"/>
      <c r="KSZ409" s="589"/>
      <c r="KTA409" s="589"/>
      <c r="KTB409" s="589"/>
      <c r="KTC409" s="589"/>
      <c r="KTD409" s="589"/>
      <c r="KTE409" s="589"/>
      <c r="KTF409" s="589"/>
      <c r="KTG409" s="589"/>
      <c r="KTH409" s="589"/>
      <c r="KTI409" s="589"/>
      <c r="KTJ409" s="589"/>
      <c r="KTK409" s="589"/>
      <c r="KTL409" s="589"/>
      <c r="KTM409" s="589"/>
      <c r="KTN409" s="589"/>
      <c r="KTO409" s="589"/>
      <c r="KTP409" s="589"/>
      <c r="KTQ409" s="589"/>
      <c r="KTR409" s="589"/>
      <c r="KTS409" s="589"/>
      <c r="KTT409" s="589"/>
      <c r="KTU409" s="589"/>
      <c r="KTV409" s="589"/>
      <c r="KTW409" s="589"/>
      <c r="KTX409" s="589"/>
      <c r="KTY409" s="589"/>
      <c r="KTZ409" s="589"/>
      <c r="KUA409" s="589"/>
      <c r="KUB409" s="589"/>
      <c r="KUC409" s="589"/>
      <c r="KUD409" s="589"/>
      <c r="KUE409" s="589"/>
      <c r="KUF409" s="589"/>
      <c r="KUG409" s="589"/>
      <c r="KUH409" s="589"/>
      <c r="KUI409" s="589"/>
      <c r="KUJ409" s="589"/>
      <c r="KUK409" s="589"/>
      <c r="KUL409" s="589"/>
      <c r="KUM409" s="589"/>
      <c r="KUN409" s="589"/>
      <c r="KUO409" s="589"/>
      <c r="KUP409" s="589"/>
      <c r="KUQ409" s="589"/>
      <c r="KUR409" s="589"/>
      <c r="KUS409" s="589"/>
      <c r="KUT409" s="589"/>
      <c r="KUU409" s="589"/>
      <c r="KUV409" s="589"/>
      <c r="KUW409" s="589"/>
      <c r="KUX409" s="589"/>
      <c r="KUY409" s="589"/>
      <c r="KUZ409" s="589"/>
      <c r="KVA409" s="589"/>
      <c r="KVB409" s="589"/>
      <c r="KVC409" s="589"/>
      <c r="KVD409" s="589"/>
      <c r="KVE409" s="589"/>
      <c r="KVF409" s="589"/>
      <c r="KVG409" s="589"/>
      <c r="KVH409" s="589"/>
      <c r="KVI409" s="589"/>
      <c r="KVJ409" s="589"/>
      <c r="KVK409" s="589"/>
      <c r="KVL409" s="589"/>
      <c r="KVM409" s="589"/>
      <c r="KVN409" s="589"/>
      <c r="KVO409" s="589"/>
      <c r="KVP409" s="589"/>
      <c r="KVQ409" s="589"/>
      <c r="KVR409" s="589"/>
      <c r="KVS409" s="589"/>
      <c r="KVT409" s="589"/>
      <c r="KVU409" s="589"/>
      <c r="KVV409" s="589"/>
      <c r="KVW409" s="589"/>
      <c r="KVX409" s="589"/>
      <c r="KVY409" s="589"/>
      <c r="KVZ409" s="589"/>
      <c r="KWA409" s="589"/>
      <c r="KWB409" s="589"/>
      <c r="KWC409" s="589"/>
      <c r="KWD409" s="589"/>
      <c r="KWE409" s="589"/>
      <c r="KWF409" s="589"/>
      <c r="KWG409" s="589"/>
      <c r="KWH409" s="589"/>
      <c r="KWI409" s="589"/>
      <c r="KWJ409" s="589"/>
      <c r="KWK409" s="589"/>
      <c r="KWL409" s="589"/>
      <c r="KWM409" s="589"/>
      <c r="KWN409" s="589"/>
      <c r="KWO409" s="589"/>
      <c r="KWP409" s="589"/>
      <c r="KWQ409" s="589"/>
      <c r="KWR409" s="589"/>
      <c r="KWS409" s="589"/>
      <c r="KWT409" s="589"/>
      <c r="KWU409" s="589"/>
      <c r="KWV409" s="589"/>
      <c r="KWW409" s="589"/>
      <c r="KWX409" s="589"/>
      <c r="KWY409" s="589"/>
      <c r="KWZ409" s="589"/>
      <c r="KXA409" s="589"/>
      <c r="KXB409" s="589"/>
      <c r="KXC409" s="589"/>
      <c r="KXD409" s="589"/>
      <c r="KXE409" s="589"/>
      <c r="KXF409" s="589"/>
      <c r="KXG409" s="589"/>
      <c r="KXH409" s="589"/>
      <c r="KXI409" s="589"/>
      <c r="KXJ409" s="589"/>
      <c r="KXK409" s="589"/>
      <c r="KXL409" s="589"/>
      <c r="KXM409" s="589"/>
      <c r="KXN409" s="589"/>
      <c r="KXO409" s="589"/>
      <c r="KXP409" s="589"/>
      <c r="KXQ409" s="589"/>
      <c r="KXR409" s="589"/>
      <c r="KXS409" s="589"/>
      <c r="KXT409" s="589"/>
      <c r="KXU409" s="589"/>
      <c r="KXV409" s="589"/>
      <c r="KXW409" s="589"/>
      <c r="KXX409" s="589"/>
      <c r="KXY409" s="589"/>
      <c r="KXZ409" s="589"/>
      <c r="KYA409" s="589"/>
      <c r="KYB409" s="589"/>
      <c r="KYC409" s="589"/>
      <c r="KYD409" s="589"/>
      <c r="KYE409" s="589"/>
      <c r="KYF409" s="589"/>
      <c r="KYG409" s="589"/>
      <c r="KYH409" s="589"/>
      <c r="KYI409" s="589"/>
      <c r="KYJ409" s="589"/>
      <c r="KYK409" s="589"/>
      <c r="KYL409" s="589"/>
      <c r="KYM409" s="589"/>
      <c r="KYN409" s="589"/>
      <c r="KYO409" s="589"/>
      <c r="KYP409" s="589"/>
      <c r="KYQ409" s="589"/>
      <c r="KYR409" s="589"/>
      <c r="KYS409" s="589"/>
      <c r="KYT409" s="589"/>
      <c r="KYU409" s="589"/>
      <c r="KYV409" s="589"/>
      <c r="KYW409" s="589"/>
      <c r="KYX409" s="589"/>
      <c r="KYY409" s="589"/>
      <c r="KYZ409" s="589"/>
      <c r="KZA409" s="589"/>
      <c r="KZB409" s="589"/>
      <c r="KZC409" s="589"/>
      <c r="KZD409" s="589"/>
      <c r="KZE409" s="589"/>
      <c r="KZF409" s="589"/>
      <c r="KZG409" s="589"/>
      <c r="KZH409" s="589"/>
      <c r="KZI409" s="589"/>
      <c r="KZJ409" s="589"/>
      <c r="KZK409" s="589"/>
      <c r="KZL409" s="589"/>
      <c r="KZM409" s="589"/>
      <c r="KZN409" s="589"/>
      <c r="KZO409" s="589"/>
      <c r="KZP409" s="589"/>
      <c r="KZQ409" s="589"/>
      <c r="KZR409" s="589"/>
      <c r="KZS409" s="589"/>
      <c r="KZT409" s="589"/>
      <c r="KZU409" s="589"/>
      <c r="KZV409" s="589"/>
      <c r="KZW409" s="589"/>
      <c r="KZX409" s="589"/>
      <c r="KZY409" s="589"/>
      <c r="KZZ409" s="589"/>
      <c r="LAA409" s="589"/>
      <c r="LAB409" s="589"/>
      <c r="LAC409" s="589"/>
      <c r="LAD409" s="589"/>
      <c r="LAE409" s="589"/>
      <c r="LAF409" s="589"/>
      <c r="LAG409" s="589"/>
      <c r="LAH409" s="589"/>
      <c r="LAI409" s="589"/>
      <c r="LAJ409" s="589"/>
      <c r="LAK409" s="589"/>
      <c r="LAL409" s="589"/>
      <c r="LAM409" s="589"/>
      <c r="LAN409" s="589"/>
      <c r="LAO409" s="589"/>
      <c r="LAP409" s="589"/>
      <c r="LAQ409" s="589"/>
      <c r="LAR409" s="589"/>
      <c r="LAS409" s="589"/>
      <c r="LAT409" s="589"/>
      <c r="LAU409" s="589"/>
      <c r="LAV409" s="589"/>
      <c r="LAW409" s="589"/>
      <c r="LAX409" s="589"/>
      <c r="LAY409" s="589"/>
      <c r="LAZ409" s="589"/>
      <c r="LBA409" s="589"/>
      <c r="LBB409" s="589"/>
      <c r="LBC409" s="589"/>
      <c r="LBD409" s="589"/>
      <c r="LBE409" s="589"/>
      <c r="LBF409" s="589"/>
      <c r="LBG409" s="589"/>
      <c r="LBH409" s="589"/>
      <c r="LBI409" s="589"/>
      <c r="LBJ409" s="589"/>
      <c r="LBK409" s="589"/>
      <c r="LBL409" s="589"/>
      <c r="LBM409" s="589"/>
      <c r="LBN409" s="589"/>
      <c r="LBO409" s="589"/>
      <c r="LBP409" s="589"/>
      <c r="LBQ409" s="589"/>
      <c r="LBR409" s="589"/>
      <c r="LBS409" s="589"/>
      <c r="LBT409" s="589"/>
      <c r="LBU409" s="589"/>
      <c r="LBV409" s="589"/>
      <c r="LBW409" s="589"/>
      <c r="LBX409" s="589"/>
      <c r="LBY409" s="589"/>
      <c r="LBZ409" s="589"/>
      <c r="LCA409" s="589"/>
      <c r="LCB409" s="589"/>
      <c r="LCC409" s="589"/>
      <c r="LCD409" s="589"/>
      <c r="LCE409" s="589"/>
      <c r="LCF409" s="589"/>
      <c r="LCG409" s="589"/>
      <c r="LCH409" s="589"/>
      <c r="LCI409" s="589"/>
      <c r="LCJ409" s="589"/>
      <c r="LCK409" s="589"/>
      <c r="LCL409" s="589"/>
      <c r="LCM409" s="589"/>
      <c r="LCN409" s="589"/>
      <c r="LCO409" s="589"/>
      <c r="LCP409" s="589"/>
      <c r="LCQ409" s="589"/>
      <c r="LCR409" s="589"/>
      <c r="LCS409" s="589"/>
      <c r="LCT409" s="589"/>
      <c r="LCU409" s="589"/>
      <c r="LCV409" s="589"/>
      <c r="LCW409" s="589"/>
      <c r="LCX409" s="589"/>
      <c r="LCY409" s="589"/>
      <c r="LCZ409" s="589"/>
      <c r="LDA409" s="589"/>
      <c r="LDB409" s="589"/>
      <c r="LDC409" s="589"/>
      <c r="LDD409" s="589"/>
      <c r="LDE409" s="589"/>
      <c r="LDF409" s="589"/>
      <c r="LDG409" s="589"/>
      <c r="LDH409" s="589"/>
      <c r="LDI409" s="589"/>
      <c r="LDJ409" s="589"/>
      <c r="LDK409" s="589"/>
      <c r="LDL409" s="589"/>
      <c r="LDM409" s="589"/>
      <c r="LDN409" s="589"/>
      <c r="LDO409" s="589"/>
      <c r="LDP409" s="589"/>
      <c r="LDQ409" s="589"/>
      <c r="LDR409" s="589"/>
      <c r="LDS409" s="589"/>
      <c r="LDT409" s="589"/>
      <c r="LDU409" s="589"/>
      <c r="LDV409" s="589"/>
      <c r="LDW409" s="589"/>
      <c r="LDX409" s="589"/>
      <c r="LDY409" s="589"/>
      <c r="LDZ409" s="589"/>
      <c r="LEA409" s="589"/>
      <c r="LEB409" s="589"/>
      <c r="LEC409" s="589"/>
      <c r="LED409" s="589"/>
      <c r="LEE409" s="589"/>
      <c r="LEF409" s="589"/>
      <c r="LEG409" s="589"/>
      <c r="LEH409" s="589"/>
      <c r="LEI409" s="589"/>
      <c r="LEJ409" s="589"/>
      <c r="LEK409" s="589"/>
      <c r="LEL409" s="589"/>
      <c r="LEM409" s="589"/>
      <c r="LEN409" s="589"/>
      <c r="LEO409" s="589"/>
      <c r="LEP409" s="589"/>
      <c r="LEQ409" s="589"/>
      <c r="LER409" s="589"/>
      <c r="LES409" s="589"/>
      <c r="LET409" s="589"/>
      <c r="LEU409" s="589"/>
      <c r="LEV409" s="589"/>
      <c r="LEW409" s="589"/>
      <c r="LEX409" s="589"/>
      <c r="LEY409" s="589"/>
      <c r="LEZ409" s="589"/>
      <c r="LFA409" s="589"/>
      <c r="LFB409" s="589"/>
      <c r="LFC409" s="589"/>
      <c r="LFD409" s="589"/>
      <c r="LFE409" s="589"/>
      <c r="LFF409" s="589"/>
      <c r="LFG409" s="589"/>
      <c r="LFH409" s="589"/>
      <c r="LFI409" s="589"/>
      <c r="LFJ409" s="589"/>
      <c r="LFK409" s="589"/>
      <c r="LFL409" s="589"/>
      <c r="LFM409" s="589"/>
      <c r="LFN409" s="589"/>
      <c r="LFO409" s="589"/>
      <c r="LFP409" s="589"/>
      <c r="LFQ409" s="589"/>
      <c r="LFR409" s="589"/>
      <c r="LFS409" s="589"/>
      <c r="LFT409" s="589"/>
      <c r="LFU409" s="589"/>
      <c r="LFV409" s="589"/>
      <c r="LFW409" s="589"/>
      <c r="LFX409" s="589"/>
      <c r="LFY409" s="589"/>
      <c r="LFZ409" s="589"/>
      <c r="LGA409" s="589"/>
      <c r="LGB409" s="589"/>
      <c r="LGC409" s="589"/>
      <c r="LGD409" s="589"/>
      <c r="LGE409" s="589"/>
      <c r="LGF409" s="589"/>
      <c r="LGG409" s="589"/>
      <c r="LGH409" s="589"/>
      <c r="LGI409" s="589"/>
      <c r="LGJ409" s="589"/>
      <c r="LGK409" s="589"/>
      <c r="LGL409" s="589"/>
      <c r="LGM409" s="589"/>
      <c r="LGN409" s="589"/>
      <c r="LGO409" s="589"/>
      <c r="LGP409" s="589"/>
      <c r="LGQ409" s="589"/>
      <c r="LGR409" s="589"/>
      <c r="LGS409" s="589"/>
      <c r="LGT409" s="589"/>
      <c r="LGU409" s="589"/>
      <c r="LGV409" s="589"/>
      <c r="LGW409" s="589"/>
      <c r="LGX409" s="589"/>
      <c r="LGY409" s="589"/>
      <c r="LGZ409" s="589"/>
      <c r="LHA409" s="589"/>
      <c r="LHB409" s="589"/>
      <c r="LHC409" s="589"/>
      <c r="LHD409" s="589"/>
      <c r="LHE409" s="589"/>
      <c r="LHF409" s="589"/>
      <c r="LHG409" s="589"/>
      <c r="LHH409" s="589"/>
      <c r="LHI409" s="589"/>
      <c r="LHJ409" s="589"/>
      <c r="LHK409" s="589"/>
      <c r="LHL409" s="589"/>
      <c r="LHM409" s="589"/>
      <c r="LHN409" s="589"/>
      <c r="LHO409" s="589"/>
      <c r="LHP409" s="589"/>
      <c r="LHQ409" s="589"/>
      <c r="LHR409" s="589"/>
      <c r="LHS409" s="589"/>
      <c r="LHT409" s="589"/>
      <c r="LHU409" s="589"/>
      <c r="LHV409" s="589"/>
      <c r="LHW409" s="589"/>
      <c r="LHX409" s="589"/>
      <c r="LHY409" s="589"/>
      <c r="LHZ409" s="589"/>
      <c r="LIA409" s="589"/>
      <c r="LIB409" s="589"/>
      <c r="LIC409" s="589"/>
      <c r="LID409" s="589"/>
      <c r="LIE409" s="589"/>
      <c r="LIF409" s="589"/>
      <c r="LIG409" s="589"/>
      <c r="LIH409" s="589"/>
      <c r="LII409" s="589"/>
      <c r="LIJ409" s="589"/>
      <c r="LIK409" s="589"/>
      <c r="LIL409" s="589"/>
      <c r="LIM409" s="589"/>
      <c r="LIN409" s="589"/>
      <c r="LIO409" s="589"/>
      <c r="LIP409" s="589"/>
      <c r="LIQ409" s="589"/>
      <c r="LIR409" s="589"/>
      <c r="LIS409" s="589"/>
      <c r="LIT409" s="589"/>
      <c r="LIU409" s="589"/>
      <c r="LIV409" s="589"/>
      <c r="LIW409" s="589"/>
      <c r="LIX409" s="589"/>
      <c r="LIY409" s="589"/>
      <c r="LIZ409" s="589"/>
      <c r="LJA409" s="589"/>
      <c r="LJB409" s="589"/>
      <c r="LJC409" s="589"/>
      <c r="LJD409" s="589"/>
      <c r="LJE409" s="589"/>
      <c r="LJF409" s="589"/>
      <c r="LJG409" s="589"/>
      <c r="LJH409" s="589"/>
      <c r="LJI409" s="589"/>
      <c r="LJJ409" s="589"/>
      <c r="LJK409" s="589"/>
      <c r="LJL409" s="589"/>
      <c r="LJM409" s="589"/>
      <c r="LJN409" s="589"/>
      <c r="LJO409" s="589"/>
      <c r="LJP409" s="589"/>
      <c r="LJQ409" s="589"/>
      <c r="LJR409" s="589"/>
      <c r="LJS409" s="589"/>
      <c r="LJT409" s="589"/>
      <c r="LJU409" s="589"/>
      <c r="LJV409" s="589"/>
      <c r="LJW409" s="589"/>
      <c r="LJX409" s="589"/>
      <c r="LJY409" s="589"/>
      <c r="LJZ409" s="589"/>
      <c r="LKA409" s="589"/>
      <c r="LKB409" s="589"/>
      <c r="LKC409" s="589"/>
      <c r="LKD409" s="589"/>
      <c r="LKE409" s="589"/>
      <c r="LKF409" s="589"/>
      <c r="LKG409" s="589"/>
      <c r="LKH409" s="589"/>
      <c r="LKI409" s="589"/>
      <c r="LKJ409" s="589"/>
      <c r="LKK409" s="589"/>
      <c r="LKL409" s="589"/>
      <c r="LKM409" s="589"/>
      <c r="LKN409" s="589"/>
      <c r="LKO409" s="589"/>
      <c r="LKP409" s="589"/>
      <c r="LKQ409" s="589"/>
      <c r="LKR409" s="589"/>
      <c r="LKS409" s="589"/>
      <c r="LKT409" s="589"/>
      <c r="LKU409" s="589"/>
      <c r="LKV409" s="589"/>
      <c r="LKW409" s="589"/>
      <c r="LKX409" s="589"/>
      <c r="LKY409" s="589"/>
      <c r="LKZ409" s="589"/>
      <c r="LLA409" s="589"/>
      <c r="LLB409" s="589"/>
      <c r="LLC409" s="589"/>
      <c r="LLD409" s="589"/>
      <c r="LLE409" s="589"/>
      <c r="LLF409" s="589"/>
      <c r="LLG409" s="589"/>
      <c r="LLH409" s="589"/>
      <c r="LLI409" s="589"/>
      <c r="LLJ409" s="589"/>
      <c r="LLK409" s="589"/>
      <c r="LLL409" s="589"/>
      <c r="LLM409" s="589"/>
      <c r="LLN409" s="589"/>
      <c r="LLO409" s="589"/>
      <c r="LLP409" s="589"/>
      <c r="LLQ409" s="589"/>
      <c r="LLR409" s="589"/>
      <c r="LLS409" s="589"/>
      <c r="LLT409" s="589"/>
      <c r="LLU409" s="589"/>
      <c r="LLV409" s="589"/>
      <c r="LLW409" s="589"/>
      <c r="LLX409" s="589"/>
      <c r="LLY409" s="589"/>
      <c r="LLZ409" s="589"/>
      <c r="LMA409" s="589"/>
      <c r="LMB409" s="589"/>
      <c r="LMC409" s="589"/>
      <c r="LMD409" s="589"/>
      <c r="LME409" s="589"/>
      <c r="LMF409" s="589"/>
      <c r="LMG409" s="589"/>
      <c r="LMH409" s="589"/>
      <c r="LMI409" s="589"/>
      <c r="LMJ409" s="589"/>
      <c r="LMK409" s="589"/>
      <c r="LML409" s="589"/>
      <c r="LMM409" s="589"/>
      <c r="LMN409" s="589"/>
      <c r="LMO409" s="589"/>
      <c r="LMP409" s="589"/>
      <c r="LMQ409" s="589"/>
      <c r="LMR409" s="589"/>
      <c r="LMS409" s="589"/>
      <c r="LMT409" s="589"/>
      <c r="LMU409" s="589"/>
      <c r="LMV409" s="589"/>
      <c r="LMW409" s="589"/>
      <c r="LMX409" s="589"/>
      <c r="LMY409" s="589"/>
      <c r="LMZ409" s="589"/>
      <c r="LNA409" s="589"/>
      <c r="LNB409" s="589"/>
      <c r="LNC409" s="589"/>
      <c r="LND409" s="589"/>
      <c r="LNE409" s="589"/>
      <c r="LNF409" s="589"/>
      <c r="LNG409" s="589"/>
      <c r="LNH409" s="589"/>
      <c r="LNI409" s="589"/>
      <c r="LNJ409" s="589"/>
      <c r="LNK409" s="589"/>
      <c r="LNL409" s="589"/>
      <c r="LNM409" s="589"/>
      <c r="LNN409" s="589"/>
      <c r="LNO409" s="589"/>
      <c r="LNP409" s="589"/>
      <c r="LNQ409" s="589"/>
      <c r="LNR409" s="589"/>
      <c r="LNS409" s="589"/>
      <c r="LNT409" s="589"/>
      <c r="LNU409" s="589"/>
      <c r="LNV409" s="589"/>
      <c r="LNW409" s="589"/>
      <c r="LNX409" s="589"/>
      <c r="LNY409" s="589"/>
      <c r="LNZ409" s="589"/>
      <c r="LOA409" s="589"/>
      <c r="LOB409" s="589"/>
      <c r="LOC409" s="589"/>
      <c r="LOD409" s="589"/>
      <c r="LOE409" s="589"/>
      <c r="LOF409" s="589"/>
      <c r="LOG409" s="589"/>
      <c r="LOH409" s="589"/>
      <c r="LOI409" s="589"/>
      <c r="LOJ409" s="589"/>
      <c r="LOK409" s="589"/>
      <c r="LOL409" s="589"/>
      <c r="LOM409" s="589"/>
      <c r="LON409" s="589"/>
      <c r="LOO409" s="589"/>
      <c r="LOP409" s="589"/>
      <c r="LOQ409" s="589"/>
      <c r="LOR409" s="589"/>
      <c r="LOS409" s="589"/>
      <c r="LOT409" s="589"/>
      <c r="LOU409" s="589"/>
      <c r="LOV409" s="589"/>
      <c r="LOW409" s="589"/>
      <c r="LOX409" s="589"/>
      <c r="LOY409" s="589"/>
      <c r="LOZ409" s="589"/>
      <c r="LPA409" s="589"/>
      <c r="LPB409" s="589"/>
      <c r="LPC409" s="589"/>
      <c r="LPD409" s="589"/>
      <c r="LPE409" s="589"/>
      <c r="LPF409" s="589"/>
      <c r="LPG409" s="589"/>
      <c r="LPH409" s="589"/>
      <c r="LPI409" s="589"/>
      <c r="LPJ409" s="589"/>
      <c r="LPK409" s="589"/>
      <c r="LPL409" s="589"/>
      <c r="LPM409" s="589"/>
      <c r="LPN409" s="589"/>
      <c r="LPO409" s="589"/>
      <c r="LPP409" s="589"/>
      <c r="LPQ409" s="589"/>
      <c r="LPR409" s="589"/>
      <c r="LPS409" s="589"/>
      <c r="LPT409" s="589"/>
      <c r="LPU409" s="589"/>
      <c r="LPV409" s="589"/>
      <c r="LPW409" s="589"/>
      <c r="LPX409" s="589"/>
      <c r="LPY409" s="589"/>
      <c r="LPZ409" s="589"/>
      <c r="LQA409" s="589"/>
      <c r="LQB409" s="589"/>
      <c r="LQC409" s="589"/>
      <c r="LQD409" s="589"/>
      <c r="LQE409" s="589"/>
      <c r="LQF409" s="589"/>
      <c r="LQG409" s="589"/>
      <c r="LQH409" s="589"/>
      <c r="LQI409" s="589"/>
      <c r="LQJ409" s="589"/>
      <c r="LQK409" s="589"/>
      <c r="LQL409" s="589"/>
      <c r="LQM409" s="589"/>
      <c r="LQN409" s="589"/>
      <c r="LQO409" s="589"/>
      <c r="LQP409" s="589"/>
      <c r="LQQ409" s="589"/>
      <c r="LQR409" s="589"/>
      <c r="LQS409" s="589"/>
      <c r="LQT409" s="589"/>
      <c r="LQU409" s="589"/>
      <c r="LQV409" s="589"/>
      <c r="LQW409" s="589"/>
      <c r="LQX409" s="589"/>
      <c r="LQY409" s="589"/>
      <c r="LQZ409" s="589"/>
      <c r="LRA409" s="589"/>
      <c r="LRB409" s="589"/>
      <c r="LRC409" s="589"/>
      <c r="LRD409" s="589"/>
      <c r="LRE409" s="589"/>
      <c r="LRF409" s="589"/>
      <c r="LRG409" s="589"/>
      <c r="LRH409" s="589"/>
      <c r="LRI409" s="589"/>
      <c r="LRJ409" s="589"/>
      <c r="LRK409" s="589"/>
      <c r="LRL409" s="589"/>
      <c r="LRM409" s="589"/>
      <c r="LRN409" s="589"/>
      <c r="LRO409" s="589"/>
      <c r="LRP409" s="589"/>
      <c r="LRQ409" s="589"/>
      <c r="LRR409" s="589"/>
      <c r="LRS409" s="589"/>
      <c r="LRT409" s="589"/>
      <c r="LRU409" s="589"/>
      <c r="LRV409" s="589"/>
      <c r="LRW409" s="589"/>
      <c r="LRX409" s="589"/>
      <c r="LRY409" s="589"/>
      <c r="LRZ409" s="589"/>
      <c r="LSA409" s="589"/>
      <c r="LSB409" s="589"/>
      <c r="LSC409" s="589"/>
      <c r="LSD409" s="589"/>
      <c r="LSE409" s="589"/>
      <c r="LSF409" s="589"/>
      <c r="LSG409" s="589"/>
      <c r="LSH409" s="589"/>
      <c r="LSI409" s="589"/>
      <c r="LSJ409" s="589"/>
      <c r="LSK409" s="589"/>
      <c r="LSL409" s="589"/>
      <c r="LSM409" s="589"/>
      <c r="LSN409" s="589"/>
      <c r="LSO409" s="589"/>
      <c r="LSP409" s="589"/>
      <c r="LSQ409" s="589"/>
      <c r="LSR409" s="589"/>
      <c r="LSS409" s="589"/>
      <c r="LST409" s="589"/>
      <c r="LSU409" s="589"/>
      <c r="LSV409" s="589"/>
      <c r="LSW409" s="589"/>
      <c r="LSX409" s="589"/>
      <c r="LSY409" s="589"/>
      <c r="LSZ409" s="589"/>
      <c r="LTA409" s="589"/>
      <c r="LTB409" s="589"/>
      <c r="LTC409" s="589"/>
      <c r="LTD409" s="589"/>
      <c r="LTE409" s="589"/>
      <c r="LTF409" s="589"/>
      <c r="LTG409" s="589"/>
      <c r="LTH409" s="589"/>
      <c r="LTI409" s="589"/>
      <c r="LTJ409" s="589"/>
      <c r="LTK409" s="589"/>
      <c r="LTL409" s="589"/>
      <c r="LTM409" s="589"/>
      <c r="LTN409" s="589"/>
      <c r="LTO409" s="589"/>
      <c r="LTP409" s="589"/>
      <c r="LTQ409" s="589"/>
      <c r="LTR409" s="589"/>
      <c r="LTS409" s="589"/>
      <c r="LTT409" s="589"/>
      <c r="LTU409" s="589"/>
      <c r="LTV409" s="589"/>
      <c r="LTW409" s="589"/>
      <c r="LTX409" s="589"/>
      <c r="LTY409" s="589"/>
      <c r="LTZ409" s="589"/>
      <c r="LUA409" s="589"/>
      <c r="LUB409" s="589"/>
      <c r="LUC409" s="589"/>
      <c r="LUD409" s="589"/>
      <c r="LUE409" s="589"/>
      <c r="LUF409" s="589"/>
      <c r="LUG409" s="589"/>
      <c r="LUH409" s="589"/>
      <c r="LUI409" s="589"/>
      <c r="LUJ409" s="589"/>
      <c r="LUK409" s="589"/>
      <c r="LUL409" s="589"/>
      <c r="LUM409" s="589"/>
      <c r="LUN409" s="589"/>
      <c r="LUO409" s="589"/>
      <c r="LUP409" s="589"/>
      <c r="LUQ409" s="589"/>
      <c r="LUR409" s="589"/>
      <c r="LUS409" s="589"/>
      <c r="LUT409" s="589"/>
      <c r="LUU409" s="589"/>
      <c r="LUV409" s="589"/>
      <c r="LUW409" s="589"/>
      <c r="LUX409" s="589"/>
      <c r="LUY409" s="589"/>
      <c r="LUZ409" s="589"/>
      <c r="LVA409" s="589"/>
      <c r="LVB409" s="589"/>
      <c r="LVC409" s="589"/>
      <c r="LVD409" s="589"/>
      <c r="LVE409" s="589"/>
      <c r="LVF409" s="589"/>
      <c r="LVG409" s="589"/>
      <c r="LVH409" s="589"/>
      <c r="LVI409" s="589"/>
      <c r="LVJ409" s="589"/>
      <c r="LVK409" s="589"/>
      <c r="LVL409" s="589"/>
      <c r="LVM409" s="589"/>
      <c r="LVN409" s="589"/>
      <c r="LVO409" s="589"/>
      <c r="LVP409" s="589"/>
      <c r="LVQ409" s="589"/>
      <c r="LVR409" s="589"/>
      <c r="LVS409" s="589"/>
      <c r="LVT409" s="589"/>
      <c r="LVU409" s="589"/>
      <c r="LVV409" s="589"/>
      <c r="LVW409" s="589"/>
      <c r="LVX409" s="589"/>
      <c r="LVY409" s="589"/>
      <c r="LVZ409" s="589"/>
      <c r="LWA409" s="589"/>
      <c r="LWB409" s="589"/>
      <c r="LWC409" s="589"/>
      <c r="LWD409" s="589"/>
      <c r="LWE409" s="589"/>
      <c r="LWF409" s="589"/>
      <c r="LWG409" s="589"/>
      <c r="LWH409" s="589"/>
      <c r="LWI409" s="589"/>
      <c r="LWJ409" s="589"/>
      <c r="LWK409" s="589"/>
      <c r="LWL409" s="589"/>
      <c r="LWM409" s="589"/>
      <c r="LWN409" s="589"/>
      <c r="LWO409" s="589"/>
      <c r="LWP409" s="589"/>
      <c r="LWQ409" s="589"/>
      <c r="LWR409" s="589"/>
      <c r="LWS409" s="589"/>
      <c r="LWT409" s="589"/>
      <c r="LWU409" s="589"/>
      <c r="LWV409" s="589"/>
      <c r="LWW409" s="589"/>
      <c r="LWX409" s="589"/>
      <c r="LWY409" s="589"/>
      <c r="LWZ409" s="589"/>
      <c r="LXA409" s="589"/>
      <c r="LXB409" s="589"/>
      <c r="LXC409" s="589"/>
      <c r="LXD409" s="589"/>
      <c r="LXE409" s="589"/>
      <c r="LXF409" s="589"/>
      <c r="LXG409" s="589"/>
      <c r="LXH409" s="589"/>
      <c r="LXI409" s="589"/>
      <c r="LXJ409" s="589"/>
      <c r="LXK409" s="589"/>
      <c r="LXL409" s="589"/>
      <c r="LXM409" s="589"/>
      <c r="LXN409" s="589"/>
      <c r="LXO409" s="589"/>
      <c r="LXP409" s="589"/>
      <c r="LXQ409" s="589"/>
      <c r="LXR409" s="589"/>
      <c r="LXS409" s="589"/>
      <c r="LXT409" s="589"/>
      <c r="LXU409" s="589"/>
      <c r="LXV409" s="589"/>
      <c r="LXW409" s="589"/>
      <c r="LXX409" s="589"/>
      <c r="LXY409" s="589"/>
      <c r="LXZ409" s="589"/>
      <c r="LYA409" s="589"/>
      <c r="LYB409" s="589"/>
      <c r="LYC409" s="589"/>
      <c r="LYD409" s="589"/>
      <c r="LYE409" s="589"/>
      <c r="LYF409" s="589"/>
      <c r="LYG409" s="589"/>
      <c r="LYH409" s="589"/>
      <c r="LYI409" s="589"/>
      <c r="LYJ409" s="589"/>
      <c r="LYK409" s="589"/>
      <c r="LYL409" s="589"/>
      <c r="LYM409" s="589"/>
      <c r="LYN409" s="589"/>
      <c r="LYO409" s="589"/>
      <c r="LYP409" s="589"/>
      <c r="LYQ409" s="589"/>
      <c r="LYR409" s="589"/>
      <c r="LYS409" s="589"/>
      <c r="LYT409" s="589"/>
      <c r="LYU409" s="589"/>
      <c r="LYV409" s="589"/>
      <c r="LYW409" s="589"/>
      <c r="LYX409" s="589"/>
      <c r="LYY409" s="589"/>
      <c r="LYZ409" s="589"/>
      <c r="LZA409" s="589"/>
      <c r="LZB409" s="589"/>
      <c r="LZC409" s="589"/>
      <c r="LZD409" s="589"/>
      <c r="LZE409" s="589"/>
      <c r="LZF409" s="589"/>
      <c r="LZG409" s="589"/>
      <c r="LZH409" s="589"/>
      <c r="LZI409" s="589"/>
      <c r="LZJ409" s="589"/>
      <c r="LZK409" s="589"/>
      <c r="LZL409" s="589"/>
      <c r="LZM409" s="589"/>
      <c r="LZN409" s="589"/>
      <c r="LZO409" s="589"/>
      <c r="LZP409" s="589"/>
      <c r="LZQ409" s="589"/>
      <c r="LZR409" s="589"/>
      <c r="LZS409" s="589"/>
      <c r="LZT409" s="589"/>
      <c r="LZU409" s="589"/>
      <c r="LZV409" s="589"/>
      <c r="LZW409" s="589"/>
      <c r="LZX409" s="589"/>
      <c r="LZY409" s="589"/>
      <c r="LZZ409" s="589"/>
      <c r="MAA409" s="589"/>
      <c r="MAB409" s="589"/>
      <c r="MAC409" s="589"/>
      <c r="MAD409" s="589"/>
      <c r="MAE409" s="589"/>
      <c r="MAF409" s="589"/>
      <c r="MAG409" s="589"/>
      <c r="MAH409" s="589"/>
      <c r="MAI409" s="589"/>
      <c r="MAJ409" s="589"/>
      <c r="MAK409" s="589"/>
      <c r="MAL409" s="589"/>
      <c r="MAM409" s="589"/>
      <c r="MAN409" s="589"/>
      <c r="MAO409" s="589"/>
      <c r="MAP409" s="589"/>
      <c r="MAQ409" s="589"/>
      <c r="MAR409" s="589"/>
      <c r="MAS409" s="589"/>
      <c r="MAT409" s="589"/>
      <c r="MAU409" s="589"/>
      <c r="MAV409" s="589"/>
      <c r="MAW409" s="589"/>
      <c r="MAX409" s="589"/>
      <c r="MAY409" s="589"/>
      <c r="MAZ409" s="589"/>
      <c r="MBA409" s="589"/>
      <c r="MBB409" s="589"/>
      <c r="MBC409" s="589"/>
      <c r="MBD409" s="589"/>
      <c r="MBE409" s="589"/>
      <c r="MBF409" s="589"/>
      <c r="MBG409" s="589"/>
      <c r="MBH409" s="589"/>
      <c r="MBI409" s="589"/>
      <c r="MBJ409" s="589"/>
      <c r="MBK409" s="589"/>
      <c r="MBL409" s="589"/>
      <c r="MBM409" s="589"/>
      <c r="MBN409" s="589"/>
      <c r="MBO409" s="589"/>
      <c r="MBP409" s="589"/>
      <c r="MBQ409" s="589"/>
      <c r="MBR409" s="589"/>
      <c r="MBS409" s="589"/>
      <c r="MBT409" s="589"/>
      <c r="MBU409" s="589"/>
      <c r="MBV409" s="589"/>
      <c r="MBW409" s="589"/>
      <c r="MBX409" s="589"/>
      <c r="MBY409" s="589"/>
      <c r="MBZ409" s="589"/>
      <c r="MCA409" s="589"/>
      <c r="MCB409" s="589"/>
      <c r="MCC409" s="589"/>
      <c r="MCD409" s="589"/>
      <c r="MCE409" s="589"/>
      <c r="MCF409" s="589"/>
      <c r="MCG409" s="589"/>
      <c r="MCH409" s="589"/>
      <c r="MCI409" s="589"/>
      <c r="MCJ409" s="589"/>
      <c r="MCK409" s="589"/>
      <c r="MCL409" s="589"/>
      <c r="MCM409" s="589"/>
      <c r="MCN409" s="589"/>
      <c r="MCO409" s="589"/>
      <c r="MCP409" s="589"/>
      <c r="MCQ409" s="589"/>
      <c r="MCR409" s="589"/>
      <c r="MCS409" s="589"/>
      <c r="MCT409" s="589"/>
      <c r="MCU409" s="589"/>
      <c r="MCV409" s="589"/>
      <c r="MCW409" s="589"/>
      <c r="MCX409" s="589"/>
      <c r="MCY409" s="589"/>
      <c r="MCZ409" s="589"/>
      <c r="MDA409" s="589"/>
      <c r="MDB409" s="589"/>
      <c r="MDC409" s="589"/>
      <c r="MDD409" s="589"/>
      <c r="MDE409" s="589"/>
      <c r="MDF409" s="589"/>
      <c r="MDG409" s="589"/>
      <c r="MDH409" s="589"/>
      <c r="MDI409" s="589"/>
      <c r="MDJ409" s="589"/>
      <c r="MDK409" s="589"/>
      <c r="MDL409" s="589"/>
      <c r="MDM409" s="589"/>
      <c r="MDN409" s="589"/>
      <c r="MDO409" s="589"/>
      <c r="MDP409" s="589"/>
      <c r="MDQ409" s="589"/>
      <c r="MDR409" s="589"/>
      <c r="MDS409" s="589"/>
      <c r="MDT409" s="589"/>
      <c r="MDU409" s="589"/>
      <c r="MDV409" s="589"/>
      <c r="MDW409" s="589"/>
      <c r="MDX409" s="589"/>
      <c r="MDY409" s="589"/>
      <c r="MDZ409" s="589"/>
      <c r="MEA409" s="589"/>
      <c r="MEB409" s="589"/>
      <c r="MEC409" s="589"/>
      <c r="MED409" s="589"/>
      <c r="MEE409" s="589"/>
      <c r="MEF409" s="589"/>
      <c r="MEG409" s="589"/>
      <c r="MEH409" s="589"/>
      <c r="MEI409" s="589"/>
      <c r="MEJ409" s="589"/>
      <c r="MEK409" s="589"/>
      <c r="MEL409" s="589"/>
      <c r="MEM409" s="589"/>
      <c r="MEN409" s="589"/>
      <c r="MEO409" s="589"/>
      <c r="MEP409" s="589"/>
      <c r="MEQ409" s="589"/>
      <c r="MER409" s="589"/>
      <c r="MES409" s="589"/>
      <c r="MET409" s="589"/>
      <c r="MEU409" s="589"/>
      <c r="MEV409" s="589"/>
      <c r="MEW409" s="589"/>
      <c r="MEX409" s="589"/>
      <c r="MEY409" s="589"/>
      <c r="MEZ409" s="589"/>
      <c r="MFA409" s="589"/>
      <c r="MFB409" s="589"/>
      <c r="MFC409" s="589"/>
      <c r="MFD409" s="589"/>
      <c r="MFE409" s="589"/>
      <c r="MFF409" s="589"/>
      <c r="MFG409" s="589"/>
      <c r="MFH409" s="589"/>
      <c r="MFI409" s="589"/>
      <c r="MFJ409" s="589"/>
      <c r="MFK409" s="589"/>
      <c r="MFL409" s="589"/>
      <c r="MFM409" s="589"/>
      <c r="MFN409" s="589"/>
      <c r="MFO409" s="589"/>
      <c r="MFP409" s="589"/>
      <c r="MFQ409" s="589"/>
      <c r="MFR409" s="589"/>
      <c r="MFS409" s="589"/>
      <c r="MFT409" s="589"/>
      <c r="MFU409" s="589"/>
      <c r="MFV409" s="589"/>
      <c r="MFW409" s="589"/>
      <c r="MFX409" s="589"/>
      <c r="MFY409" s="589"/>
      <c r="MFZ409" s="589"/>
      <c r="MGA409" s="589"/>
      <c r="MGB409" s="589"/>
      <c r="MGC409" s="589"/>
      <c r="MGD409" s="589"/>
      <c r="MGE409" s="589"/>
      <c r="MGF409" s="589"/>
      <c r="MGG409" s="589"/>
      <c r="MGH409" s="589"/>
      <c r="MGI409" s="589"/>
      <c r="MGJ409" s="589"/>
      <c r="MGK409" s="589"/>
      <c r="MGL409" s="589"/>
      <c r="MGM409" s="589"/>
      <c r="MGN409" s="589"/>
      <c r="MGO409" s="589"/>
      <c r="MGP409" s="589"/>
      <c r="MGQ409" s="589"/>
      <c r="MGR409" s="589"/>
      <c r="MGS409" s="589"/>
      <c r="MGT409" s="589"/>
      <c r="MGU409" s="589"/>
      <c r="MGV409" s="589"/>
      <c r="MGW409" s="589"/>
      <c r="MGX409" s="589"/>
      <c r="MGY409" s="589"/>
      <c r="MGZ409" s="589"/>
      <c r="MHA409" s="589"/>
      <c r="MHB409" s="589"/>
      <c r="MHC409" s="589"/>
      <c r="MHD409" s="589"/>
      <c r="MHE409" s="589"/>
      <c r="MHF409" s="589"/>
      <c r="MHG409" s="589"/>
      <c r="MHH409" s="589"/>
      <c r="MHI409" s="589"/>
      <c r="MHJ409" s="589"/>
      <c r="MHK409" s="589"/>
      <c r="MHL409" s="589"/>
      <c r="MHM409" s="589"/>
      <c r="MHN409" s="589"/>
      <c r="MHO409" s="589"/>
      <c r="MHP409" s="589"/>
      <c r="MHQ409" s="589"/>
      <c r="MHR409" s="589"/>
      <c r="MHS409" s="589"/>
      <c r="MHT409" s="589"/>
      <c r="MHU409" s="589"/>
      <c r="MHV409" s="589"/>
      <c r="MHW409" s="589"/>
      <c r="MHX409" s="589"/>
      <c r="MHY409" s="589"/>
      <c r="MHZ409" s="589"/>
      <c r="MIA409" s="589"/>
      <c r="MIB409" s="589"/>
      <c r="MIC409" s="589"/>
      <c r="MID409" s="589"/>
      <c r="MIE409" s="589"/>
      <c r="MIF409" s="589"/>
      <c r="MIG409" s="589"/>
      <c r="MIH409" s="589"/>
      <c r="MII409" s="589"/>
      <c r="MIJ409" s="589"/>
      <c r="MIK409" s="589"/>
      <c r="MIL409" s="589"/>
      <c r="MIM409" s="589"/>
      <c r="MIN409" s="589"/>
      <c r="MIO409" s="589"/>
      <c r="MIP409" s="589"/>
      <c r="MIQ409" s="589"/>
      <c r="MIR409" s="589"/>
      <c r="MIS409" s="589"/>
      <c r="MIT409" s="589"/>
      <c r="MIU409" s="589"/>
      <c r="MIV409" s="589"/>
      <c r="MIW409" s="589"/>
      <c r="MIX409" s="589"/>
      <c r="MIY409" s="589"/>
      <c r="MIZ409" s="589"/>
      <c r="MJA409" s="589"/>
      <c r="MJB409" s="589"/>
      <c r="MJC409" s="589"/>
      <c r="MJD409" s="589"/>
      <c r="MJE409" s="589"/>
      <c r="MJF409" s="589"/>
      <c r="MJG409" s="589"/>
      <c r="MJH409" s="589"/>
      <c r="MJI409" s="589"/>
      <c r="MJJ409" s="589"/>
      <c r="MJK409" s="589"/>
      <c r="MJL409" s="589"/>
      <c r="MJM409" s="589"/>
      <c r="MJN409" s="589"/>
      <c r="MJO409" s="589"/>
      <c r="MJP409" s="589"/>
      <c r="MJQ409" s="589"/>
      <c r="MJR409" s="589"/>
      <c r="MJS409" s="589"/>
      <c r="MJT409" s="589"/>
      <c r="MJU409" s="589"/>
      <c r="MJV409" s="589"/>
      <c r="MJW409" s="589"/>
      <c r="MJX409" s="589"/>
      <c r="MJY409" s="589"/>
      <c r="MJZ409" s="589"/>
      <c r="MKA409" s="589"/>
      <c r="MKB409" s="589"/>
      <c r="MKC409" s="589"/>
      <c r="MKD409" s="589"/>
      <c r="MKE409" s="589"/>
      <c r="MKF409" s="589"/>
      <c r="MKG409" s="589"/>
      <c r="MKH409" s="589"/>
      <c r="MKI409" s="589"/>
      <c r="MKJ409" s="589"/>
      <c r="MKK409" s="589"/>
      <c r="MKL409" s="589"/>
      <c r="MKM409" s="589"/>
      <c r="MKN409" s="589"/>
      <c r="MKO409" s="589"/>
      <c r="MKP409" s="589"/>
      <c r="MKQ409" s="589"/>
      <c r="MKR409" s="589"/>
      <c r="MKS409" s="589"/>
      <c r="MKT409" s="589"/>
      <c r="MKU409" s="589"/>
      <c r="MKV409" s="589"/>
      <c r="MKW409" s="589"/>
      <c r="MKX409" s="589"/>
      <c r="MKY409" s="589"/>
      <c r="MKZ409" s="589"/>
      <c r="MLA409" s="589"/>
      <c r="MLB409" s="589"/>
      <c r="MLC409" s="589"/>
      <c r="MLD409" s="589"/>
      <c r="MLE409" s="589"/>
      <c r="MLF409" s="589"/>
      <c r="MLG409" s="589"/>
      <c r="MLH409" s="589"/>
      <c r="MLI409" s="589"/>
      <c r="MLJ409" s="589"/>
      <c r="MLK409" s="589"/>
      <c r="MLL409" s="589"/>
      <c r="MLM409" s="589"/>
      <c r="MLN409" s="589"/>
      <c r="MLO409" s="589"/>
      <c r="MLP409" s="589"/>
      <c r="MLQ409" s="589"/>
      <c r="MLR409" s="589"/>
      <c r="MLS409" s="589"/>
      <c r="MLT409" s="589"/>
      <c r="MLU409" s="589"/>
      <c r="MLV409" s="589"/>
      <c r="MLW409" s="589"/>
      <c r="MLX409" s="589"/>
      <c r="MLY409" s="589"/>
      <c r="MLZ409" s="589"/>
      <c r="MMA409" s="589"/>
      <c r="MMB409" s="589"/>
      <c r="MMC409" s="589"/>
      <c r="MMD409" s="589"/>
      <c r="MME409" s="589"/>
      <c r="MMF409" s="589"/>
      <c r="MMG409" s="589"/>
      <c r="MMH409" s="589"/>
      <c r="MMI409" s="589"/>
      <c r="MMJ409" s="589"/>
      <c r="MMK409" s="589"/>
      <c r="MML409" s="589"/>
      <c r="MMM409" s="589"/>
      <c r="MMN409" s="589"/>
      <c r="MMO409" s="589"/>
      <c r="MMP409" s="589"/>
      <c r="MMQ409" s="589"/>
      <c r="MMR409" s="589"/>
      <c r="MMS409" s="589"/>
      <c r="MMT409" s="589"/>
      <c r="MMU409" s="589"/>
      <c r="MMV409" s="589"/>
      <c r="MMW409" s="589"/>
      <c r="MMX409" s="589"/>
      <c r="MMY409" s="589"/>
      <c r="MMZ409" s="589"/>
      <c r="MNA409" s="589"/>
      <c r="MNB409" s="589"/>
      <c r="MNC409" s="589"/>
      <c r="MND409" s="589"/>
      <c r="MNE409" s="589"/>
      <c r="MNF409" s="589"/>
      <c r="MNG409" s="589"/>
      <c r="MNH409" s="589"/>
      <c r="MNI409" s="589"/>
      <c r="MNJ409" s="589"/>
      <c r="MNK409" s="589"/>
      <c r="MNL409" s="589"/>
      <c r="MNM409" s="589"/>
      <c r="MNN409" s="589"/>
      <c r="MNO409" s="589"/>
      <c r="MNP409" s="589"/>
      <c r="MNQ409" s="589"/>
      <c r="MNR409" s="589"/>
      <c r="MNS409" s="589"/>
      <c r="MNT409" s="589"/>
      <c r="MNU409" s="589"/>
      <c r="MNV409" s="589"/>
      <c r="MNW409" s="589"/>
      <c r="MNX409" s="589"/>
      <c r="MNY409" s="589"/>
      <c r="MNZ409" s="589"/>
      <c r="MOA409" s="589"/>
      <c r="MOB409" s="589"/>
      <c r="MOC409" s="589"/>
      <c r="MOD409" s="589"/>
      <c r="MOE409" s="589"/>
      <c r="MOF409" s="589"/>
      <c r="MOG409" s="589"/>
      <c r="MOH409" s="589"/>
      <c r="MOI409" s="589"/>
      <c r="MOJ409" s="589"/>
      <c r="MOK409" s="589"/>
      <c r="MOL409" s="589"/>
      <c r="MOM409" s="589"/>
      <c r="MON409" s="589"/>
      <c r="MOO409" s="589"/>
      <c r="MOP409" s="589"/>
      <c r="MOQ409" s="589"/>
      <c r="MOR409" s="589"/>
      <c r="MOS409" s="589"/>
      <c r="MOT409" s="589"/>
      <c r="MOU409" s="589"/>
      <c r="MOV409" s="589"/>
      <c r="MOW409" s="589"/>
      <c r="MOX409" s="589"/>
      <c r="MOY409" s="589"/>
      <c r="MOZ409" s="589"/>
      <c r="MPA409" s="589"/>
      <c r="MPB409" s="589"/>
      <c r="MPC409" s="589"/>
      <c r="MPD409" s="589"/>
      <c r="MPE409" s="589"/>
      <c r="MPF409" s="589"/>
      <c r="MPG409" s="589"/>
      <c r="MPH409" s="589"/>
      <c r="MPI409" s="589"/>
      <c r="MPJ409" s="589"/>
      <c r="MPK409" s="589"/>
      <c r="MPL409" s="589"/>
      <c r="MPM409" s="589"/>
      <c r="MPN409" s="589"/>
      <c r="MPO409" s="589"/>
      <c r="MPP409" s="589"/>
      <c r="MPQ409" s="589"/>
      <c r="MPR409" s="589"/>
      <c r="MPS409" s="589"/>
      <c r="MPT409" s="589"/>
      <c r="MPU409" s="589"/>
      <c r="MPV409" s="589"/>
      <c r="MPW409" s="589"/>
      <c r="MPX409" s="589"/>
      <c r="MPY409" s="589"/>
      <c r="MPZ409" s="589"/>
      <c r="MQA409" s="589"/>
      <c r="MQB409" s="589"/>
      <c r="MQC409" s="589"/>
      <c r="MQD409" s="589"/>
      <c r="MQE409" s="589"/>
      <c r="MQF409" s="589"/>
      <c r="MQG409" s="589"/>
      <c r="MQH409" s="589"/>
      <c r="MQI409" s="589"/>
      <c r="MQJ409" s="589"/>
      <c r="MQK409" s="589"/>
      <c r="MQL409" s="589"/>
      <c r="MQM409" s="589"/>
      <c r="MQN409" s="589"/>
      <c r="MQO409" s="589"/>
      <c r="MQP409" s="589"/>
      <c r="MQQ409" s="589"/>
      <c r="MQR409" s="589"/>
      <c r="MQS409" s="589"/>
      <c r="MQT409" s="589"/>
      <c r="MQU409" s="589"/>
      <c r="MQV409" s="589"/>
      <c r="MQW409" s="589"/>
      <c r="MQX409" s="589"/>
      <c r="MQY409" s="589"/>
      <c r="MQZ409" s="589"/>
      <c r="MRA409" s="589"/>
      <c r="MRB409" s="589"/>
      <c r="MRC409" s="589"/>
      <c r="MRD409" s="589"/>
      <c r="MRE409" s="589"/>
      <c r="MRF409" s="589"/>
      <c r="MRG409" s="589"/>
      <c r="MRH409" s="589"/>
      <c r="MRI409" s="589"/>
      <c r="MRJ409" s="589"/>
      <c r="MRK409" s="589"/>
      <c r="MRL409" s="589"/>
      <c r="MRM409" s="589"/>
      <c r="MRN409" s="589"/>
      <c r="MRO409" s="589"/>
      <c r="MRP409" s="589"/>
      <c r="MRQ409" s="589"/>
      <c r="MRR409" s="589"/>
      <c r="MRS409" s="589"/>
      <c r="MRT409" s="589"/>
      <c r="MRU409" s="589"/>
      <c r="MRV409" s="589"/>
      <c r="MRW409" s="589"/>
      <c r="MRX409" s="589"/>
      <c r="MRY409" s="589"/>
      <c r="MRZ409" s="589"/>
      <c r="MSA409" s="589"/>
      <c r="MSB409" s="589"/>
      <c r="MSC409" s="589"/>
      <c r="MSD409" s="589"/>
      <c r="MSE409" s="589"/>
      <c r="MSF409" s="589"/>
      <c r="MSG409" s="589"/>
      <c r="MSH409" s="589"/>
      <c r="MSI409" s="589"/>
      <c r="MSJ409" s="589"/>
      <c r="MSK409" s="589"/>
      <c r="MSL409" s="589"/>
      <c r="MSM409" s="589"/>
      <c r="MSN409" s="589"/>
      <c r="MSO409" s="589"/>
      <c r="MSP409" s="589"/>
      <c r="MSQ409" s="589"/>
      <c r="MSR409" s="589"/>
      <c r="MSS409" s="589"/>
      <c r="MST409" s="589"/>
      <c r="MSU409" s="589"/>
      <c r="MSV409" s="589"/>
      <c r="MSW409" s="589"/>
      <c r="MSX409" s="589"/>
      <c r="MSY409" s="589"/>
      <c r="MSZ409" s="589"/>
      <c r="MTA409" s="589"/>
      <c r="MTB409" s="589"/>
      <c r="MTC409" s="589"/>
      <c r="MTD409" s="589"/>
      <c r="MTE409" s="589"/>
      <c r="MTF409" s="589"/>
      <c r="MTG409" s="589"/>
      <c r="MTH409" s="589"/>
      <c r="MTI409" s="589"/>
      <c r="MTJ409" s="589"/>
      <c r="MTK409" s="589"/>
      <c r="MTL409" s="589"/>
      <c r="MTM409" s="589"/>
      <c r="MTN409" s="589"/>
      <c r="MTO409" s="589"/>
      <c r="MTP409" s="589"/>
      <c r="MTQ409" s="589"/>
      <c r="MTR409" s="589"/>
      <c r="MTS409" s="589"/>
      <c r="MTT409" s="589"/>
      <c r="MTU409" s="589"/>
      <c r="MTV409" s="589"/>
      <c r="MTW409" s="589"/>
      <c r="MTX409" s="589"/>
      <c r="MTY409" s="589"/>
      <c r="MTZ409" s="589"/>
      <c r="MUA409" s="589"/>
      <c r="MUB409" s="589"/>
      <c r="MUC409" s="589"/>
      <c r="MUD409" s="589"/>
      <c r="MUE409" s="589"/>
      <c r="MUF409" s="589"/>
      <c r="MUG409" s="589"/>
      <c r="MUH409" s="589"/>
      <c r="MUI409" s="589"/>
      <c r="MUJ409" s="589"/>
      <c r="MUK409" s="589"/>
      <c r="MUL409" s="589"/>
      <c r="MUM409" s="589"/>
      <c r="MUN409" s="589"/>
      <c r="MUO409" s="589"/>
      <c r="MUP409" s="589"/>
      <c r="MUQ409" s="589"/>
      <c r="MUR409" s="589"/>
      <c r="MUS409" s="589"/>
      <c r="MUT409" s="589"/>
      <c r="MUU409" s="589"/>
      <c r="MUV409" s="589"/>
      <c r="MUW409" s="589"/>
      <c r="MUX409" s="589"/>
      <c r="MUY409" s="589"/>
      <c r="MUZ409" s="589"/>
      <c r="MVA409" s="589"/>
      <c r="MVB409" s="589"/>
      <c r="MVC409" s="589"/>
      <c r="MVD409" s="589"/>
      <c r="MVE409" s="589"/>
      <c r="MVF409" s="589"/>
      <c r="MVG409" s="589"/>
      <c r="MVH409" s="589"/>
      <c r="MVI409" s="589"/>
      <c r="MVJ409" s="589"/>
      <c r="MVK409" s="589"/>
      <c r="MVL409" s="589"/>
      <c r="MVM409" s="589"/>
      <c r="MVN409" s="589"/>
      <c r="MVO409" s="589"/>
      <c r="MVP409" s="589"/>
      <c r="MVQ409" s="589"/>
      <c r="MVR409" s="589"/>
      <c r="MVS409" s="589"/>
      <c r="MVT409" s="589"/>
      <c r="MVU409" s="589"/>
      <c r="MVV409" s="589"/>
      <c r="MVW409" s="589"/>
      <c r="MVX409" s="589"/>
      <c r="MVY409" s="589"/>
      <c r="MVZ409" s="589"/>
      <c r="MWA409" s="589"/>
      <c r="MWB409" s="589"/>
      <c r="MWC409" s="589"/>
      <c r="MWD409" s="589"/>
      <c r="MWE409" s="589"/>
      <c r="MWF409" s="589"/>
      <c r="MWG409" s="589"/>
      <c r="MWH409" s="589"/>
      <c r="MWI409" s="589"/>
      <c r="MWJ409" s="589"/>
      <c r="MWK409" s="589"/>
      <c r="MWL409" s="589"/>
      <c r="MWM409" s="589"/>
      <c r="MWN409" s="589"/>
      <c r="MWO409" s="589"/>
      <c r="MWP409" s="589"/>
      <c r="MWQ409" s="589"/>
      <c r="MWR409" s="589"/>
      <c r="MWS409" s="589"/>
      <c r="MWT409" s="589"/>
      <c r="MWU409" s="589"/>
      <c r="MWV409" s="589"/>
      <c r="MWW409" s="589"/>
      <c r="MWX409" s="589"/>
      <c r="MWY409" s="589"/>
      <c r="MWZ409" s="589"/>
      <c r="MXA409" s="589"/>
      <c r="MXB409" s="589"/>
      <c r="MXC409" s="589"/>
      <c r="MXD409" s="589"/>
      <c r="MXE409" s="589"/>
      <c r="MXF409" s="589"/>
      <c r="MXG409" s="589"/>
      <c r="MXH409" s="589"/>
      <c r="MXI409" s="589"/>
      <c r="MXJ409" s="589"/>
      <c r="MXK409" s="589"/>
      <c r="MXL409" s="589"/>
      <c r="MXM409" s="589"/>
      <c r="MXN409" s="589"/>
      <c r="MXO409" s="589"/>
      <c r="MXP409" s="589"/>
      <c r="MXQ409" s="589"/>
      <c r="MXR409" s="589"/>
      <c r="MXS409" s="589"/>
      <c r="MXT409" s="589"/>
      <c r="MXU409" s="589"/>
      <c r="MXV409" s="589"/>
      <c r="MXW409" s="589"/>
      <c r="MXX409" s="589"/>
      <c r="MXY409" s="589"/>
      <c r="MXZ409" s="589"/>
      <c r="MYA409" s="589"/>
      <c r="MYB409" s="589"/>
      <c r="MYC409" s="589"/>
      <c r="MYD409" s="589"/>
      <c r="MYE409" s="589"/>
      <c r="MYF409" s="589"/>
      <c r="MYG409" s="589"/>
      <c r="MYH409" s="589"/>
      <c r="MYI409" s="589"/>
      <c r="MYJ409" s="589"/>
      <c r="MYK409" s="589"/>
      <c r="MYL409" s="589"/>
      <c r="MYM409" s="589"/>
      <c r="MYN409" s="589"/>
      <c r="MYO409" s="589"/>
      <c r="MYP409" s="589"/>
      <c r="MYQ409" s="589"/>
      <c r="MYR409" s="589"/>
      <c r="MYS409" s="589"/>
      <c r="MYT409" s="589"/>
      <c r="MYU409" s="589"/>
      <c r="MYV409" s="589"/>
      <c r="MYW409" s="589"/>
      <c r="MYX409" s="589"/>
      <c r="MYY409" s="589"/>
      <c r="MYZ409" s="589"/>
      <c r="MZA409" s="589"/>
      <c r="MZB409" s="589"/>
      <c r="MZC409" s="589"/>
      <c r="MZD409" s="589"/>
      <c r="MZE409" s="589"/>
      <c r="MZF409" s="589"/>
      <c r="MZG409" s="589"/>
      <c r="MZH409" s="589"/>
      <c r="MZI409" s="589"/>
      <c r="MZJ409" s="589"/>
      <c r="MZK409" s="589"/>
      <c r="MZL409" s="589"/>
      <c r="MZM409" s="589"/>
      <c r="MZN409" s="589"/>
      <c r="MZO409" s="589"/>
      <c r="MZP409" s="589"/>
      <c r="MZQ409" s="589"/>
      <c r="MZR409" s="589"/>
      <c r="MZS409" s="589"/>
      <c r="MZT409" s="589"/>
      <c r="MZU409" s="589"/>
      <c r="MZV409" s="589"/>
      <c r="MZW409" s="589"/>
      <c r="MZX409" s="589"/>
      <c r="MZY409" s="589"/>
      <c r="MZZ409" s="589"/>
      <c r="NAA409" s="589"/>
      <c r="NAB409" s="589"/>
      <c r="NAC409" s="589"/>
      <c r="NAD409" s="589"/>
      <c r="NAE409" s="589"/>
      <c r="NAF409" s="589"/>
      <c r="NAG409" s="589"/>
      <c r="NAH409" s="589"/>
      <c r="NAI409" s="589"/>
      <c r="NAJ409" s="589"/>
      <c r="NAK409" s="589"/>
      <c r="NAL409" s="589"/>
      <c r="NAM409" s="589"/>
      <c r="NAN409" s="589"/>
      <c r="NAO409" s="589"/>
      <c r="NAP409" s="589"/>
      <c r="NAQ409" s="589"/>
      <c r="NAR409" s="589"/>
      <c r="NAS409" s="589"/>
      <c r="NAT409" s="589"/>
      <c r="NAU409" s="589"/>
      <c r="NAV409" s="589"/>
      <c r="NAW409" s="589"/>
      <c r="NAX409" s="589"/>
      <c r="NAY409" s="589"/>
      <c r="NAZ409" s="589"/>
      <c r="NBA409" s="589"/>
      <c r="NBB409" s="589"/>
      <c r="NBC409" s="589"/>
      <c r="NBD409" s="589"/>
      <c r="NBE409" s="589"/>
      <c r="NBF409" s="589"/>
      <c r="NBG409" s="589"/>
      <c r="NBH409" s="589"/>
      <c r="NBI409" s="589"/>
      <c r="NBJ409" s="589"/>
      <c r="NBK409" s="589"/>
      <c r="NBL409" s="589"/>
      <c r="NBM409" s="589"/>
      <c r="NBN409" s="589"/>
      <c r="NBO409" s="589"/>
      <c r="NBP409" s="589"/>
      <c r="NBQ409" s="589"/>
      <c r="NBR409" s="589"/>
      <c r="NBS409" s="589"/>
      <c r="NBT409" s="589"/>
      <c r="NBU409" s="589"/>
      <c r="NBV409" s="589"/>
      <c r="NBW409" s="589"/>
      <c r="NBX409" s="589"/>
      <c r="NBY409" s="589"/>
      <c r="NBZ409" s="589"/>
      <c r="NCA409" s="589"/>
      <c r="NCB409" s="589"/>
      <c r="NCC409" s="589"/>
      <c r="NCD409" s="589"/>
      <c r="NCE409" s="589"/>
      <c r="NCF409" s="589"/>
      <c r="NCG409" s="589"/>
      <c r="NCH409" s="589"/>
      <c r="NCI409" s="589"/>
      <c r="NCJ409" s="589"/>
      <c r="NCK409" s="589"/>
      <c r="NCL409" s="589"/>
      <c r="NCM409" s="589"/>
      <c r="NCN409" s="589"/>
      <c r="NCO409" s="589"/>
      <c r="NCP409" s="589"/>
      <c r="NCQ409" s="589"/>
      <c r="NCR409" s="589"/>
      <c r="NCS409" s="589"/>
      <c r="NCT409" s="589"/>
      <c r="NCU409" s="589"/>
      <c r="NCV409" s="589"/>
      <c r="NCW409" s="589"/>
      <c r="NCX409" s="589"/>
      <c r="NCY409" s="589"/>
      <c r="NCZ409" s="589"/>
      <c r="NDA409" s="589"/>
      <c r="NDB409" s="589"/>
      <c r="NDC409" s="589"/>
      <c r="NDD409" s="589"/>
      <c r="NDE409" s="589"/>
      <c r="NDF409" s="589"/>
      <c r="NDG409" s="589"/>
      <c r="NDH409" s="589"/>
      <c r="NDI409" s="589"/>
      <c r="NDJ409" s="589"/>
      <c r="NDK409" s="589"/>
      <c r="NDL409" s="589"/>
      <c r="NDM409" s="589"/>
      <c r="NDN409" s="589"/>
      <c r="NDO409" s="589"/>
      <c r="NDP409" s="589"/>
      <c r="NDQ409" s="589"/>
      <c r="NDR409" s="589"/>
      <c r="NDS409" s="589"/>
      <c r="NDT409" s="589"/>
      <c r="NDU409" s="589"/>
      <c r="NDV409" s="589"/>
      <c r="NDW409" s="589"/>
      <c r="NDX409" s="589"/>
      <c r="NDY409" s="589"/>
      <c r="NDZ409" s="589"/>
      <c r="NEA409" s="589"/>
      <c r="NEB409" s="589"/>
      <c r="NEC409" s="589"/>
      <c r="NED409" s="589"/>
      <c r="NEE409" s="589"/>
      <c r="NEF409" s="589"/>
      <c r="NEG409" s="589"/>
      <c r="NEH409" s="589"/>
      <c r="NEI409" s="589"/>
      <c r="NEJ409" s="589"/>
      <c r="NEK409" s="589"/>
      <c r="NEL409" s="589"/>
      <c r="NEM409" s="589"/>
      <c r="NEN409" s="589"/>
      <c r="NEO409" s="589"/>
      <c r="NEP409" s="589"/>
      <c r="NEQ409" s="589"/>
      <c r="NER409" s="589"/>
      <c r="NES409" s="589"/>
      <c r="NET409" s="589"/>
      <c r="NEU409" s="589"/>
      <c r="NEV409" s="589"/>
      <c r="NEW409" s="589"/>
      <c r="NEX409" s="589"/>
      <c r="NEY409" s="589"/>
      <c r="NEZ409" s="589"/>
      <c r="NFA409" s="589"/>
      <c r="NFB409" s="589"/>
      <c r="NFC409" s="589"/>
      <c r="NFD409" s="589"/>
      <c r="NFE409" s="589"/>
      <c r="NFF409" s="589"/>
      <c r="NFG409" s="589"/>
      <c r="NFH409" s="589"/>
      <c r="NFI409" s="589"/>
      <c r="NFJ409" s="589"/>
      <c r="NFK409" s="589"/>
      <c r="NFL409" s="589"/>
      <c r="NFM409" s="589"/>
      <c r="NFN409" s="589"/>
      <c r="NFO409" s="589"/>
      <c r="NFP409" s="589"/>
      <c r="NFQ409" s="589"/>
      <c r="NFR409" s="589"/>
      <c r="NFS409" s="589"/>
      <c r="NFT409" s="589"/>
      <c r="NFU409" s="589"/>
      <c r="NFV409" s="589"/>
      <c r="NFW409" s="589"/>
      <c r="NFX409" s="589"/>
      <c r="NFY409" s="589"/>
      <c r="NFZ409" s="589"/>
      <c r="NGA409" s="589"/>
      <c r="NGB409" s="589"/>
      <c r="NGC409" s="589"/>
      <c r="NGD409" s="589"/>
      <c r="NGE409" s="589"/>
      <c r="NGF409" s="589"/>
      <c r="NGG409" s="589"/>
      <c r="NGH409" s="589"/>
      <c r="NGI409" s="589"/>
      <c r="NGJ409" s="589"/>
      <c r="NGK409" s="589"/>
      <c r="NGL409" s="589"/>
      <c r="NGM409" s="589"/>
      <c r="NGN409" s="589"/>
      <c r="NGO409" s="589"/>
      <c r="NGP409" s="589"/>
      <c r="NGQ409" s="589"/>
      <c r="NGR409" s="589"/>
      <c r="NGS409" s="589"/>
      <c r="NGT409" s="589"/>
      <c r="NGU409" s="589"/>
      <c r="NGV409" s="589"/>
      <c r="NGW409" s="589"/>
      <c r="NGX409" s="589"/>
      <c r="NGY409" s="589"/>
      <c r="NGZ409" s="589"/>
      <c r="NHA409" s="589"/>
      <c r="NHB409" s="589"/>
      <c r="NHC409" s="589"/>
      <c r="NHD409" s="589"/>
      <c r="NHE409" s="589"/>
      <c r="NHF409" s="589"/>
      <c r="NHG409" s="589"/>
      <c r="NHH409" s="589"/>
      <c r="NHI409" s="589"/>
      <c r="NHJ409" s="589"/>
      <c r="NHK409" s="589"/>
      <c r="NHL409" s="589"/>
      <c r="NHM409" s="589"/>
      <c r="NHN409" s="589"/>
      <c r="NHO409" s="589"/>
      <c r="NHP409" s="589"/>
      <c r="NHQ409" s="589"/>
      <c r="NHR409" s="589"/>
      <c r="NHS409" s="589"/>
      <c r="NHT409" s="589"/>
      <c r="NHU409" s="589"/>
      <c r="NHV409" s="589"/>
      <c r="NHW409" s="589"/>
      <c r="NHX409" s="589"/>
      <c r="NHY409" s="589"/>
      <c r="NHZ409" s="589"/>
      <c r="NIA409" s="589"/>
      <c r="NIB409" s="589"/>
      <c r="NIC409" s="589"/>
      <c r="NID409" s="589"/>
      <c r="NIE409" s="589"/>
      <c r="NIF409" s="589"/>
      <c r="NIG409" s="589"/>
      <c r="NIH409" s="589"/>
      <c r="NII409" s="589"/>
      <c r="NIJ409" s="589"/>
      <c r="NIK409" s="589"/>
      <c r="NIL409" s="589"/>
      <c r="NIM409" s="589"/>
      <c r="NIN409" s="589"/>
      <c r="NIO409" s="589"/>
      <c r="NIP409" s="589"/>
      <c r="NIQ409" s="589"/>
      <c r="NIR409" s="589"/>
      <c r="NIS409" s="589"/>
      <c r="NIT409" s="589"/>
      <c r="NIU409" s="589"/>
      <c r="NIV409" s="589"/>
      <c r="NIW409" s="589"/>
      <c r="NIX409" s="589"/>
      <c r="NIY409" s="589"/>
      <c r="NIZ409" s="589"/>
      <c r="NJA409" s="589"/>
      <c r="NJB409" s="589"/>
      <c r="NJC409" s="589"/>
      <c r="NJD409" s="589"/>
      <c r="NJE409" s="589"/>
      <c r="NJF409" s="589"/>
      <c r="NJG409" s="589"/>
      <c r="NJH409" s="589"/>
      <c r="NJI409" s="589"/>
      <c r="NJJ409" s="589"/>
      <c r="NJK409" s="589"/>
      <c r="NJL409" s="589"/>
      <c r="NJM409" s="589"/>
      <c r="NJN409" s="589"/>
      <c r="NJO409" s="589"/>
      <c r="NJP409" s="589"/>
      <c r="NJQ409" s="589"/>
      <c r="NJR409" s="589"/>
      <c r="NJS409" s="589"/>
      <c r="NJT409" s="589"/>
      <c r="NJU409" s="589"/>
      <c r="NJV409" s="589"/>
      <c r="NJW409" s="589"/>
      <c r="NJX409" s="589"/>
      <c r="NJY409" s="589"/>
      <c r="NJZ409" s="589"/>
      <c r="NKA409" s="589"/>
      <c r="NKB409" s="589"/>
      <c r="NKC409" s="589"/>
      <c r="NKD409" s="589"/>
      <c r="NKE409" s="589"/>
      <c r="NKF409" s="589"/>
      <c r="NKG409" s="589"/>
      <c r="NKH409" s="589"/>
      <c r="NKI409" s="589"/>
      <c r="NKJ409" s="589"/>
      <c r="NKK409" s="589"/>
      <c r="NKL409" s="589"/>
      <c r="NKM409" s="589"/>
      <c r="NKN409" s="589"/>
      <c r="NKO409" s="589"/>
      <c r="NKP409" s="589"/>
      <c r="NKQ409" s="589"/>
      <c r="NKR409" s="589"/>
      <c r="NKS409" s="589"/>
      <c r="NKT409" s="589"/>
      <c r="NKU409" s="589"/>
      <c r="NKV409" s="589"/>
      <c r="NKW409" s="589"/>
      <c r="NKX409" s="589"/>
      <c r="NKY409" s="589"/>
      <c r="NKZ409" s="589"/>
      <c r="NLA409" s="589"/>
      <c r="NLB409" s="589"/>
      <c r="NLC409" s="589"/>
      <c r="NLD409" s="589"/>
      <c r="NLE409" s="589"/>
      <c r="NLF409" s="589"/>
      <c r="NLG409" s="589"/>
      <c r="NLH409" s="589"/>
      <c r="NLI409" s="589"/>
      <c r="NLJ409" s="589"/>
      <c r="NLK409" s="589"/>
      <c r="NLL409" s="589"/>
      <c r="NLM409" s="589"/>
      <c r="NLN409" s="589"/>
      <c r="NLO409" s="589"/>
      <c r="NLP409" s="589"/>
      <c r="NLQ409" s="589"/>
      <c r="NLR409" s="589"/>
      <c r="NLS409" s="589"/>
      <c r="NLT409" s="589"/>
      <c r="NLU409" s="589"/>
      <c r="NLV409" s="589"/>
      <c r="NLW409" s="589"/>
      <c r="NLX409" s="589"/>
      <c r="NLY409" s="589"/>
      <c r="NLZ409" s="589"/>
      <c r="NMA409" s="589"/>
      <c r="NMB409" s="589"/>
      <c r="NMC409" s="589"/>
      <c r="NMD409" s="589"/>
      <c r="NME409" s="589"/>
      <c r="NMF409" s="589"/>
      <c r="NMG409" s="589"/>
      <c r="NMH409" s="589"/>
      <c r="NMI409" s="589"/>
      <c r="NMJ409" s="589"/>
      <c r="NMK409" s="589"/>
      <c r="NML409" s="589"/>
      <c r="NMM409" s="589"/>
      <c r="NMN409" s="589"/>
      <c r="NMO409" s="589"/>
      <c r="NMP409" s="589"/>
      <c r="NMQ409" s="589"/>
      <c r="NMR409" s="589"/>
      <c r="NMS409" s="589"/>
      <c r="NMT409" s="589"/>
      <c r="NMU409" s="589"/>
      <c r="NMV409" s="589"/>
      <c r="NMW409" s="589"/>
      <c r="NMX409" s="589"/>
      <c r="NMY409" s="589"/>
      <c r="NMZ409" s="589"/>
      <c r="NNA409" s="589"/>
      <c r="NNB409" s="589"/>
      <c r="NNC409" s="589"/>
      <c r="NND409" s="589"/>
      <c r="NNE409" s="589"/>
      <c r="NNF409" s="589"/>
      <c r="NNG409" s="589"/>
      <c r="NNH409" s="589"/>
      <c r="NNI409" s="589"/>
      <c r="NNJ409" s="589"/>
      <c r="NNK409" s="589"/>
      <c r="NNL409" s="589"/>
      <c r="NNM409" s="589"/>
      <c r="NNN409" s="589"/>
      <c r="NNO409" s="589"/>
      <c r="NNP409" s="589"/>
      <c r="NNQ409" s="589"/>
      <c r="NNR409" s="589"/>
      <c r="NNS409" s="589"/>
      <c r="NNT409" s="589"/>
      <c r="NNU409" s="589"/>
      <c r="NNV409" s="589"/>
      <c r="NNW409" s="589"/>
      <c r="NNX409" s="589"/>
      <c r="NNY409" s="589"/>
      <c r="NNZ409" s="589"/>
      <c r="NOA409" s="589"/>
      <c r="NOB409" s="589"/>
      <c r="NOC409" s="589"/>
      <c r="NOD409" s="589"/>
      <c r="NOE409" s="589"/>
      <c r="NOF409" s="589"/>
      <c r="NOG409" s="589"/>
      <c r="NOH409" s="589"/>
      <c r="NOI409" s="589"/>
      <c r="NOJ409" s="589"/>
      <c r="NOK409" s="589"/>
      <c r="NOL409" s="589"/>
      <c r="NOM409" s="589"/>
      <c r="NON409" s="589"/>
      <c r="NOO409" s="589"/>
      <c r="NOP409" s="589"/>
      <c r="NOQ409" s="589"/>
      <c r="NOR409" s="589"/>
      <c r="NOS409" s="589"/>
      <c r="NOT409" s="589"/>
      <c r="NOU409" s="589"/>
      <c r="NOV409" s="589"/>
      <c r="NOW409" s="589"/>
      <c r="NOX409" s="589"/>
      <c r="NOY409" s="589"/>
      <c r="NOZ409" s="589"/>
      <c r="NPA409" s="589"/>
      <c r="NPB409" s="589"/>
      <c r="NPC409" s="589"/>
      <c r="NPD409" s="589"/>
      <c r="NPE409" s="589"/>
      <c r="NPF409" s="589"/>
      <c r="NPG409" s="589"/>
      <c r="NPH409" s="589"/>
      <c r="NPI409" s="589"/>
      <c r="NPJ409" s="589"/>
      <c r="NPK409" s="589"/>
      <c r="NPL409" s="589"/>
      <c r="NPM409" s="589"/>
      <c r="NPN409" s="589"/>
      <c r="NPO409" s="589"/>
      <c r="NPP409" s="589"/>
      <c r="NPQ409" s="589"/>
      <c r="NPR409" s="589"/>
      <c r="NPS409" s="589"/>
      <c r="NPT409" s="589"/>
      <c r="NPU409" s="589"/>
      <c r="NPV409" s="589"/>
      <c r="NPW409" s="589"/>
      <c r="NPX409" s="589"/>
      <c r="NPY409" s="589"/>
      <c r="NPZ409" s="589"/>
      <c r="NQA409" s="589"/>
      <c r="NQB409" s="589"/>
      <c r="NQC409" s="589"/>
      <c r="NQD409" s="589"/>
      <c r="NQE409" s="589"/>
      <c r="NQF409" s="589"/>
      <c r="NQG409" s="589"/>
      <c r="NQH409" s="589"/>
      <c r="NQI409" s="589"/>
      <c r="NQJ409" s="589"/>
      <c r="NQK409" s="589"/>
      <c r="NQL409" s="589"/>
      <c r="NQM409" s="589"/>
      <c r="NQN409" s="589"/>
      <c r="NQO409" s="589"/>
      <c r="NQP409" s="589"/>
      <c r="NQQ409" s="589"/>
      <c r="NQR409" s="589"/>
      <c r="NQS409" s="589"/>
      <c r="NQT409" s="589"/>
      <c r="NQU409" s="589"/>
      <c r="NQV409" s="589"/>
      <c r="NQW409" s="589"/>
      <c r="NQX409" s="589"/>
      <c r="NQY409" s="589"/>
      <c r="NQZ409" s="589"/>
      <c r="NRA409" s="589"/>
      <c r="NRB409" s="589"/>
      <c r="NRC409" s="589"/>
      <c r="NRD409" s="589"/>
      <c r="NRE409" s="589"/>
      <c r="NRF409" s="589"/>
      <c r="NRG409" s="589"/>
      <c r="NRH409" s="589"/>
      <c r="NRI409" s="589"/>
      <c r="NRJ409" s="589"/>
      <c r="NRK409" s="589"/>
      <c r="NRL409" s="589"/>
      <c r="NRM409" s="589"/>
      <c r="NRN409" s="589"/>
      <c r="NRO409" s="589"/>
      <c r="NRP409" s="589"/>
      <c r="NRQ409" s="589"/>
      <c r="NRR409" s="589"/>
      <c r="NRS409" s="589"/>
      <c r="NRT409" s="589"/>
      <c r="NRU409" s="589"/>
      <c r="NRV409" s="589"/>
      <c r="NRW409" s="589"/>
      <c r="NRX409" s="589"/>
      <c r="NRY409" s="589"/>
      <c r="NRZ409" s="589"/>
      <c r="NSA409" s="589"/>
      <c r="NSB409" s="589"/>
      <c r="NSC409" s="589"/>
      <c r="NSD409" s="589"/>
      <c r="NSE409" s="589"/>
      <c r="NSF409" s="589"/>
      <c r="NSG409" s="589"/>
      <c r="NSH409" s="589"/>
      <c r="NSI409" s="589"/>
      <c r="NSJ409" s="589"/>
      <c r="NSK409" s="589"/>
      <c r="NSL409" s="589"/>
      <c r="NSM409" s="589"/>
      <c r="NSN409" s="589"/>
      <c r="NSO409" s="589"/>
      <c r="NSP409" s="589"/>
      <c r="NSQ409" s="589"/>
      <c r="NSR409" s="589"/>
      <c r="NSS409" s="589"/>
      <c r="NST409" s="589"/>
      <c r="NSU409" s="589"/>
      <c r="NSV409" s="589"/>
      <c r="NSW409" s="589"/>
      <c r="NSX409" s="589"/>
      <c r="NSY409" s="589"/>
      <c r="NSZ409" s="589"/>
      <c r="NTA409" s="589"/>
      <c r="NTB409" s="589"/>
      <c r="NTC409" s="589"/>
      <c r="NTD409" s="589"/>
      <c r="NTE409" s="589"/>
      <c r="NTF409" s="589"/>
      <c r="NTG409" s="589"/>
      <c r="NTH409" s="589"/>
      <c r="NTI409" s="589"/>
      <c r="NTJ409" s="589"/>
      <c r="NTK409" s="589"/>
      <c r="NTL409" s="589"/>
      <c r="NTM409" s="589"/>
      <c r="NTN409" s="589"/>
      <c r="NTO409" s="589"/>
      <c r="NTP409" s="589"/>
      <c r="NTQ409" s="589"/>
      <c r="NTR409" s="589"/>
      <c r="NTS409" s="589"/>
      <c r="NTT409" s="589"/>
      <c r="NTU409" s="589"/>
      <c r="NTV409" s="589"/>
      <c r="NTW409" s="589"/>
      <c r="NTX409" s="589"/>
      <c r="NTY409" s="589"/>
      <c r="NTZ409" s="589"/>
      <c r="NUA409" s="589"/>
      <c r="NUB409" s="589"/>
      <c r="NUC409" s="589"/>
      <c r="NUD409" s="589"/>
      <c r="NUE409" s="589"/>
      <c r="NUF409" s="589"/>
      <c r="NUG409" s="589"/>
      <c r="NUH409" s="589"/>
      <c r="NUI409" s="589"/>
      <c r="NUJ409" s="589"/>
      <c r="NUK409" s="589"/>
      <c r="NUL409" s="589"/>
      <c r="NUM409" s="589"/>
      <c r="NUN409" s="589"/>
      <c r="NUO409" s="589"/>
      <c r="NUP409" s="589"/>
      <c r="NUQ409" s="589"/>
      <c r="NUR409" s="589"/>
      <c r="NUS409" s="589"/>
      <c r="NUT409" s="589"/>
      <c r="NUU409" s="589"/>
      <c r="NUV409" s="589"/>
      <c r="NUW409" s="589"/>
      <c r="NUX409" s="589"/>
      <c r="NUY409" s="589"/>
      <c r="NUZ409" s="589"/>
      <c r="NVA409" s="589"/>
      <c r="NVB409" s="589"/>
      <c r="NVC409" s="589"/>
      <c r="NVD409" s="589"/>
      <c r="NVE409" s="589"/>
      <c r="NVF409" s="589"/>
      <c r="NVG409" s="589"/>
      <c r="NVH409" s="589"/>
      <c r="NVI409" s="589"/>
      <c r="NVJ409" s="589"/>
      <c r="NVK409" s="589"/>
      <c r="NVL409" s="589"/>
      <c r="NVM409" s="589"/>
      <c r="NVN409" s="589"/>
      <c r="NVO409" s="589"/>
      <c r="NVP409" s="589"/>
      <c r="NVQ409" s="589"/>
      <c r="NVR409" s="589"/>
      <c r="NVS409" s="589"/>
      <c r="NVT409" s="589"/>
      <c r="NVU409" s="589"/>
      <c r="NVV409" s="589"/>
      <c r="NVW409" s="589"/>
      <c r="NVX409" s="589"/>
      <c r="NVY409" s="589"/>
      <c r="NVZ409" s="589"/>
      <c r="NWA409" s="589"/>
      <c r="NWB409" s="589"/>
      <c r="NWC409" s="589"/>
      <c r="NWD409" s="589"/>
      <c r="NWE409" s="589"/>
      <c r="NWF409" s="589"/>
      <c r="NWG409" s="589"/>
      <c r="NWH409" s="589"/>
      <c r="NWI409" s="589"/>
      <c r="NWJ409" s="589"/>
      <c r="NWK409" s="589"/>
      <c r="NWL409" s="589"/>
      <c r="NWM409" s="589"/>
      <c r="NWN409" s="589"/>
      <c r="NWO409" s="589"/>
      <c r="NWP409" s="589"/>
      <c r="NWQ409" s="589"/>
      <c r="NWR409" s="589"/>
      <c r="NWS409" s="589"/>
      <c r="NWT409" s="589"/>
      <c r="NWU409" s="589"/>
      <c r="NWV409" s="589"/>
      <c r="NWW409" s="589"/>
      <c r="NWX409" s="589"/>
      <c r="NWY409" s="589"/>
      <c r="NWZ409" s="589"/>
      <c r="NXA409" s="589"/>
      <c r="NXB409" s="589"/>
      <c r="NXC409" s="589"/>
      <c r="NXD409" s="589"/>
      <c r="NXE409" s="589"/>
      <c r="NXF409" s="589"/>
      <c r="NXG409" s="589"/>
      <c r="NXH409" s="589"/>
      <c r="NXI409" s="589"/>
      <c r="NXJ409" s="589"/>
      <c r="NXK409" s="589"/>
      <c r="NXL409" s="589"/>
      <c r="NXM409" s="589"/>
      <c r="NXN409" s="589"/>
      <c r="NXO409" s="589"/>
      <c r="NXP409" s="589"/>
      <c r="NXQ409" s="589"/>
      <c r="NXR409" s="589"/>
      <c r="NXS409" s="589"/>
      <c r="NXT409" s="589"/>
      <c r="NXU409" s="589"/>
      <c r="NXV409" s="589"/>
      <c r="NXW409" s="589"/>
      <c r="NXX409" s="589"/>
      <c r="NXY409" s="589"/>
      <c r="NXZ409" s="589"/>
      <c r="NYA409" s="589"/>
      <c r="NYB409" s="589"/>
      <c r="NYC409" s="589"/>
      <c r="NYD409" s="589"/>
      <c r="NYE409" s="589"/>
      <c r="NYF409" s="589"/>
      <c r="NYG409" s="589"/>
      <c r="NYH409" s="589"/>
      <c r="NYI409" s="589"/>
      <c r="NYJ409" s="589"/>
      <c r="NYK409" s="589"/>
      <c r="NYL409" s="589"/>
      <c r="NYM409" s="589"/>
      <c r="NYN409" s="589"/>
      <c r="NYO409" s="589"/>
      <c r="NYP409" s="589"/>
      <c r="NYQ409" s="589"/>
      <c r="NYR409" s="589"/>
      <c r="NYS409" s="589"/>
      <c r="NYT409" s="589"/>
      <c r="NYU409" s="589"/>
      <c r="NYV409" s="589"/>
      <c r="NYW409" s="589"/>
      <c r="NYX409" s="589"/>
      <c r="NYY409" s="589"/>
      <c r="NYZ409" s="589"/>
      <c r="NZA409" s="589"/>
      <c r="NZB409" s="589"/>
      <c r="NZC409" s="589"/>
      <c r="NZD409" s="589"/>
      <c r="NZE409" s="589"/>
      <c r="NZF409" s="589"/>
      <c r="NZG409" s="589"/>
      <c r="NZH409" s="589"/>
      <c r="NZI409" s="589"/>
      <c r="NZJ409" s="589"/>
      <c r="NZK409" s="589"/>
      <c r="NZL409" s="589"/>
      <c r="NZM409" s="589"/>
      <c r="NZN409" s="589"/>
      <c r="NZO409" s="589"/>
      <c r="NZP409" s="589"/>
      <c r="NZQ409" s="589"/>
      <c r="NZR409" s="589"/>
      <c r="NZS409" s="589"/>
      <c r="NZT409" s="589"/>
      <c r="NZU409" s="589"/>
      <c r="NZV409" s="589"/>
      <c r="NZW409" s="589"/>
      <c r="NZX409" s="589"/>
      <c r="NZY409" s="589"/>
      <c r="NZZ409" s="589"/>
      <c r="OAA409" s="589"/>
      <c r="OAB409" s="589"/>
      <c r="OAC409" s="589"/>
      <c r="OAD409" s="589"/>
      <c r="OAE409" s="589"/>
      <c r="OAF409" s="589"/>
      <c r="OAG409" s="589"/>
      <c r="OAH409" s="589"/>
      <c r="OAI409" s="589"/>
      <c r="OAJ409" s="589"/>
      <c r="OAK409" s="589"/>
      <c r="OAL409" s="589"/>
      <c r="OAM409" s="589"/>
      <c r="OAN409" s="589"/>
      <c r="OAO409" s="589"/>
      <c r="OAP409" s="589"/>
      <c r="OAQ409" s="589"/>
      <c r="OAR409" s="589"/>
      <c r="OAS409" s="589"/>
      <c r="OAT409" s="589"/>
      <c r="OAU409" s="589"/>
      <c r="OAV409" s="589"/>
      <c r="OAW409" s="589"/>
      <c r="OAX409" s="589"/>
      <c r="OAY409" s="589"/>
      <c r="OAZ409" s="589"/>
      <c r="OBA409" s="589"/>
      <c r="OBB409" s="589"/>
      <c r="OBC409" s="589"/>
      <c r="OBD409" s="589"/>
      <c r="OBE409" s="589"/>
      <c r="OBF409" s="589"/>
      <c r="OBG409" s="589"/>
      <c r="OBH409" s="589"/>
      <c r="OBI409" s="589"/>
      <c r="OBJ409" s="589"/>
      <c r="OBK409" s="589"/>
      <c r="OBL409" s="589"/>
      <c r="OBM409" s="589"/>
      <c r="OBN409" s="589"/>
      <c r="OBO409" s="589"/>
      <c r="OBP409" s="589"/>
      <c r="OBQ409" s="589"/>
      <c r="OBR409" s="589"/>
      <c r="OBS409" s="589"/>
      <c r="OBT409" s="589"/>
      <c r="OBU409" s="589"/>
      <c r="OBV409" s="589"/>
      <c r="OBW409" s="589"/>
      <c r="OBX409" s="589"/>
      <c r="OBY409" s="589"/>
      <c r="OBZ409" s="589"/>
      <c r="OCA409" s="589"/>
      <c r="OCB409" s="589"/>
      <c r="OCC409" s="589"/>
      <c r="OCD409" s="589"/>
      <c r="OCE409" s="589"/>
      <c r="OCF409" s="589"/>
      <c r="OCG409" s="589"/>
      <c r="OCH409" s="589"/>
      <c r="OCI409" s="589"/>
      <c r="OCJ409" s="589"/>
      <c r="OCK409" s="589"/>
      <c r="OCL409" s="589"/>
      <c r="OCM409" s="589"/>
      <c r="OCN409" s="589"/>
      <c r="OCO409" s="589"/>
      <c r="OCP409" s="589"/>
      <c r="OCQ409" s="589"/>
      <c r="OCR409" s="589"/>
      <c r="OCS409" s="589"/>
      <c r="OCT409" s="589"/>
      <c r="OCU409" s="589"/>
      <c r="OCV409" s="589"/>
      <c r="OCW409" s="589"/>
      <c r="OCX409" s="589"/>
      <c r="OCY409" s="589"/>
      <c r="OCZ409" s="589"/>
      <c r="ODA409" s="589"/>
      <c r="ODB409" s="589"/>
      <c r="ODC409" s="589"/>
      <c r="ODD409" s="589"/>
      <c r="ODE409" s="589"/>
      <c r="ODF409" s="589"/>
      <c r="ODG409" s="589"/>
      <c r="ODH409" s="589"/>
      <c r="ODI409" s="589"/>
      <c r="ODJ409" s="589"/>
      <c r="ODK409" s="589"/>
      <c r="ODL409" s="589"/>
      <c r="ODM409" s="589"/>
      <c r="ODN409" s="589"/>
      <c r="ODO409" s="589"/>
      <c r="ODP409" s="589"/>
      <c r="ODQ409" s="589"/>
      <c r="ODR409" s="589"/>
      <c r="ODS409" s="589"/>
      <c r="ODT409" s="589"/>
      <c r="ODU409" s="589"/>
      <c r="ODV409" s="589"/>
      <c r="ODW409" s="589"/>
      <c r="ODX409" s="589"/>
      <c r="ODY409" s="589"/>
      <c r="ODZ409" s="589"/>
      <c r="OEA409" s="589"/>
      <c r="OEB409" s="589"/>
      <c r="OEC409" s="589"/>
      <c r="OED409" s="589"/>
      <c r="OEE409" s="589"/>
      <c r="OEF409" s="589"/>
      <c r="OEG409" s="589"/>
      <c r="OEH409" s="589"/>
      <c r="OEI409" s="589"/>
      <c r="OEJ409" s="589"/>
      <c r="OEK409" s="589"/>
      <c r="OEL409" s="589"/>
      <c r="OEM409" s="589"/>
      <c r="OEN409" s="589"/>
      <c r="OEO409" s="589"/>
      <c r="OEP409" s="589"/>
      <c r="OEQ409" s="589"/>
      <c r="OER409" s="589"/>
      <c r="OES409" s="589"/>
      <c r="OET409" s="589"/>
      <c r="OEU409" s="589"/>
      <c r="OEV409" s="589"/>
      <c r="OEW409" s="589"/>
      <c r="OEX409" s="589"/>
      <c r="OEY409" s="589"/>
      <c r="OEZ409" s="589"/>
      <c r="OFA409" s="589"/>
      <c r="OFB409" s="589"/>
      <c r="OFC409" s="589"/>
      <c r="OFD409" s="589"/>
      <c r="OFE409" s="589"/>
      <c r="OFF409" s="589"/>
      <c r="OFG409" s="589"/>
      <c r="OFH409" s="589"/>
      <c r="OFI409" s="589"/>
      <c r="OFJ409" s="589"/>
      <c r="OFK409" s="589"/>
      <c r="OFL409" s="589"/>
      <c r="OFM409" s="589"/>
      <c r="OFN409" s="589"/>
      <c r="OFO409" s="589"/>
      <c r="OFP409" s="589"/>
      <c r="OFQ409" s="589"/>
      <c r="OFR409" s="589"/>
      <c r="OFS409" s="589"/>
      <c r="OFT409" s="589"/>
      <c r="OFU409" s="589"/>
      <c r="OFV409" s="589"/>
      <c r="OFW409" s="589"/>
      <c r="OFX409" s="589"/>
      <c r="OFY409" s="589"/>
      <c r="OFZ409" s="589"/>
      <c r="OGA409" s="589"/>
      <c r="OGB409" s="589"/>
      <c r="OGC409" s="589"/>
      <c r="OGD409" s="589"/>
      <c r="OGE409" s="589"/>
      <c r="OGF409" s="589"/>
      <c r="OGG409" s="589"/>
      <c r="OGH409" s="589"/>
      <c r="OGI409" s="589"/>
      <c r="OGJ409" s="589"/>
      <c r="OGK409" s="589"/>
      <c r="OGL409" s="589"/>
      <c r="OGM409" s="589"/>
      <c r="OGN409" s="589"/>
      <c r="OGO409" s="589"/>
      <c r="OGP409" s="589"/>
      <c r="OGQ409" s="589"/>
      <c r="OGR409" s="589"/>
      <c r="OGS409" s="589"/>
      <c r="OGT409" s="589"/>
      <c r="OGU409" s="589"/>
      <c r="OGV409" s="589"/>
      <c r="OGW409" s="589"/>
      <c r="OGX409" s="589"/>
      <c r="OGY409" s="589"/>
      <c r="OGZ409" s="589"/>
      <c r="OHA409" s="589"/>
      <c r="OHB409" s="589"/>
      <c r="OHC409" s="589"/>
      <c r="OHD409" s="589"/>
      <c r="OHE409" s="589"/>
      <c r="OHF409" s="589"/>
      <c r="OHG409" s="589"/>
      <c r="OHH409" s="589"/>
      <c r="OHI409" s="589"/>
      <c r="OHJ409" s="589"/>
      <c r="OHK409" s="589"/>
      <c r="OHL409" s="589"/>
      <c r="OHM409" s="589"/>
      <c r="OHN409" s="589"/>
      <c r="OHO409" s="589"/>
      <c r="OHP409" s="589"/>
      <c r="OHQ409" s="589"/>
      <c r="OHR409" s="589"/>
      <c r="OHS409" s="589"/>
      <c r="OHT409" s="589"/>
      <c r="OHU409" s="589"/>
      <c r="OHV409" s="589"/>
      <c r="OHW409" s="589"/>
      <c r="OHX409" s="589"/>
      <c r="OHY409" s="589"/>
      <c r="OHZ409" s="589"/>
      <c r="OIA409" s="589"/>
      <c r="OIB409" s="589"/>
      <c r="OIC409" s="589"/>
      <c r="OID409" s="589"/>
      <c r="OIE409" s="589"/>
      <c r="OIF409" s="589"/>
      <c r="OIG409" s="589"/>
      <c r="OIH409" s="589"/>
      <c r="OII409" s="589"/>
      <c r="OIJ409" s="589"/>
      <c r="OIK409" s="589"/>
      <c r="OIL409" s="589"/>
      <c r="OIM409" s="589"/>
      <c r="OIN409" s="589"/>
      <c r="OIO409" s="589"/>
      <c r="OIP409" s="589"/>
      <c r="OIQ409" s="589"/>
      <c r="OIR409" s="589"/>
      <c r="OIS409" s="589"/>
      <c r="OIT409" s="589"/>
      <c r="OIU409" s="589"/>
      <c r="OIV409" s="589"/>
      <c r="OIW409" s="589"/>
      <c r="OIX409" s="589"/>
      <c r="OIY409" s="589"/>
      <c r="OIZ409" s="589"/>
      <c r="OJA409" s="589"/>
      <c r="OJB409" s="589"/>
      <c r="OJC409" s="589"/>
      <c r="OJD409" s="589"/>
      <c r="OJE409" s="589"/>
      <c r="OJF409" s="589"/>
      <c r="OJG409" s="589"/>
      <c r="OJH409" s="589"/>
      <c r="OJI409" s="589"/>
      <c r="OJJ409" s="589"/>
      <c r="OJK409" s="589"/>
      <c r="OJL409" s="589"/>
      <c r="OJM409" s="589"/>
      <c r="OJN409" s="589"/>
      <c r="OJO409" s="589"/>
      <c r="OJP409" s="589"/>
      <c r="OJQ409" s="589"/>
      <c r="OJR409" s="589"/>
      <c r="OJS409" s="589"/>
      <c r="OJT409" s="589"/>
      <c r="OJU409" s="589"/>
      <c r="OJV409" s="589"/>
      <c r="OJW409" s="589"/>
      <c r="OJX409" s="589"/>
      <c r="OJY409" s="589"/>
      <c r="OJZ409" s="589"/>
      <c r="OKA409" s="589"/>
      <c r="OKB409" s="589"/>
      <c r="OKC409" s="589"/>
      <c r="OKD409" s="589"/>
      <c r="OKE409" s="589"/>
      <c r="OKF409" s="589"/>
      <c r="OKG409" s="589"/>
      <c r="OKH409" s="589"/>
      <c r="OKI409" s="589"/>
      <c r="OKJ409" s="589"/>
      <c r="OKK409" s="589"/>
      <c r="OKL409" s="589"/>
      <c r="OKM409" s="589"/>
      <c r="OKN409" s="589"/>
      <c r="OKO409" s="589"/>
      <c r="OKP409" s="589"/>
      <c r="OKQ409" s="589"/>
      <c r="OKR409" s="589"/>
      <c r="OKS409" s="589"/>
      <c r="OKT409" s="589"/>
      <c r="OKU409" s="589"/>
      <c r="OKV409" s="589"/>
      <c r="OKW409" s="589"/>
      <c r="OKX409" s="589"/>
      <c r="OKY409" s="589"/>
      <c r="OKZ409" s="589"/>
      <c r="OLA409" s="589"/>
      <c r="OLB409" s="589"/>
      <c r="OLC409" s="589"/>
      <c r="OLD409" s="589"/>
      <c r="OLE409" s="589"/>
      <c r="OLF409" s="589"/>
      <c r="OLG409" s="589"/>
      <c r="OLH409" s="589"/>
      <c r="OLI409" s="589"/>
      <c r="OLJ409" s="589"/>
      <c r="OLK409" s="589"/>
      <c r="OLL409" s="589"/>
      <c r="OLM409" s="589"/>
      <c r="OLN409" s="589"/>
      <c r="OLO409" s="589"/>
      <c r="OLP409" s="589"/>
      <c r="OLQ409" s="589"/>
      <c r="OLR409" s="589"/>
      <c r="OLS409" s="589"/>
      <c r="OLT409" s="589"/>
      <c r="OLU409" s="589"/>
      <c r="OLV409" s="589"/>
      <c r="OLW409" s="589"/>
      <c r="OLX409" s="589"/>
      <c r="OLY409" s="589"/>
      <c r="OLZ409" s="589"/>
      <c r="OMA409" s="589"/>
      <c r="OMB409" s="589"/>
      <c r="OMC409" s="589"/>
      <c r="OMD409" s="589"/>
      <c r="OME409" s="589"/>
      <c r="OMF409" s="589"/>
      <c r="OMG409" s="589"/>
      <c r="OMH409" s="589"/>
      <c r="OMI409" s="589"/>
      <c r="OMJ409" s="589"/>
      <c r="OMK409" s="589"/>
      <c r="OML409" s="589"/>
      <c r="OMM409" s="589"/>
      <c r="OMN409" s="589"/>
      <c r="OMO409" s="589"/>
      <c r="OMP409" s="589"/>
      <c r="OMQ409" s="589"/>
      <c r="OMR409" s="589"/>
      <c r="OMS409" s="589"/>
      <c r="OMT409" s="589"/>
      <c r="OMU409" s="589"/>
      <c r="OMV409" s="589"/>
      <c r="OMW409" s="589"/>
      <c r="OMX409" s="589"/>
      <c r="OMY409" s="589"/>
      <c r="OMZ409" s="589"/>
      <c r="ONA409" s="589"/>
      <c r="ONB409" s="589"/>
      <c r="ONC409" s="589"/>
      <c r="OND409" s="589"/>
      <c r="ONE409" s="589"/>
      <c r="ONF409" s="589"/>
      <c r="ONG409" s="589"/>
      <c r="ONH409" s="589"/>
      <c r="ONI409" s="589"/>
      <c r="ONJ409" s="589"/>
      <c r="ONK409" s="589"/>
      <c r="ONL409" s="589"/>
      <c r="ONM409" s="589"/>
      <c r="ONN409" s="589"/>
      <c r="ONO409" s="589"/>
      <c r="ONP409" s="589"/>
      <c r="ONQ409" s="589"/>
      <c r="ONR409" s="589"/>
      <c r="ONS409" s="589"/>
      <c r="ONT409" s="589"/>
      <c r="ONU409" s="589"/>
      <c r="ONV409" s="589"/>
      <c r="ONW409" s="589"/>
      <c r="ONX409" s="589"/>
      <c r="ONY409" s="589"/>
      <c r="ONZ409" s="589"/>
      <c r="OOA409" s="589"/>
      <c r="OOB409" s="589"/>
      <c r="OOC409" s="589"/>
      <c r="OOD409" s="589"/>
      <c r="OOE409" s="589"/>
      <c r="OOF409" s="589"/>
      <c r="OOG409" s="589"/>
      <c r="OOH409" s="589"/>
      <c r="OOI409" s="589"/>
      <c r="OOJ409" s="589"/>
      <c r="OOK409" s="589"/>
      <c r="OOL409" s="589"/>
      <c r="OOM409" s="589"/>
      <c r="OON409" s="589"/>
      <c r="OOO409" s="589"/>
      <c r="OOP409" s="589"/>
      <c r="OOQ409" s="589"/>
      <c r="OOR409" s="589"/>
      <c r="OOS409" s="589"/>
      <c r="OOT409" s="589"/>
      <c r="OOU409" s="589"/>
      <c r="OOV409" s="589"/>
      <c r="OOW409" s="589"/>
      <c r="OOX409" s="589"/>
      <c r="OOY409" s="589"/>
      <c r="OOZ409" s="589"/>
      <c r="OPA409" s="589"/>
      <c r="OPB409" s="589"/>
      <c r="OPC409" s="589"/>
      <c r="OPD409" s="589"/>
      <c r="OPE409" s="589"/>
      <c r="OPF409" s="589"/>
      <c r="OPG409" s="589"/>
      <c r="OPH409" s="589"/>
      <c r="OPI409" s="589"/>
      <c r="OPJ409" s="589"/>
      <c r="OPK409" s="589"/>
      <c r="OPL409" s="589"/>
      <c r="OPM409" s="589"/>
      <c r="OPN409" s="589"/>
      <c r="OPO409" s="589"/>
      <c r="OPP409" s="589"/>
      <c r="OPQ409" s="589"/>
      <c r="OPR409" s="589"/>
      <c r="OPS409" s="589"/>
      <c r="OPT409" s="589"/>
      <c r="OPU409" s="589"/>
      <c r="OPV409" s="589"/>
      <c r="OPW409" s="589"/>
      <c r="OPX409" s="589"/>
      <c r="OPY409" s="589"/>
      <c r="OPZ409" s="589"/>
      <c r="OQA409" s="589"/>
      <c r="OQB409" s="589"/>
      <c r="OQC409" s="589"/>
      <c r="OQD409" s="589"/>
      <c r="OQE409" s="589"/>
      <c r="OQF409" s="589"/>
      <c r="OQG409" s="589"/>
      <c r="OQH409" s="589"/>
      <c r="OQI409" s="589"/>
      <c r="OQJ409" s="589"/>
      <c r="OQK409" s="589"/>
      <c r="OQL409" s="589"/>
      <c r="OQM409" s="589"/>
      <c r="OQN409" s="589"/>
      <c r="OQO409" s="589"/>
      <c r="OQP409" s="589"/>
      <c r="OQQ409" s="589"/>
      <c r="OQR409" s="589"/>
      <c r="OQS409" s="589"/>
      <c r="OQT409" s="589"/>
      <c r="OQU409" s="589"/>
      <c r="OQV409" s="589"/>
      <c r="OQW409" s="589"/>
      <c r="OQX409" s="589"/>
      <c r="OQY409" s="589"/>
      <c r="OQZ409" s="589"/>
      <c r="ORA409" s="589"/>
      <c r="ORB409" s="589"/>
      <c r="ORC409" s="589"/>
      <c r="ORD409" s="589"/>
      <c r="ORE409" s="589"/>
      <c r="ORF409" s="589"/>
      <c r="ORG409" s="589"/>
      <c r="ORH409" s="589"/>
      <c r="ORI409" s="589"/>
      <c r="ORJ409" s="589"/>
      <c r="ORK409" s="589"/>
      <c r="ORL409" s="589"/>
      <c r="ORM409" s="589"/>
      <c r="ORN409" s="589"/>
      <c r="ORO409" s="589"/>
      <c r="ORP409" s="589"/>
      <c r="ORQ409" s="589"/>
      <c r="ORR409" s="589"/>
      <c r="ORS409" s="589"/>
      <c r="ORT409" s="589"/>
      <c r="ORU409" s="589"/>
      <c r="ORV409" s="589"/>
      <c r="ORW409" s="589"/>
      <c r="ORX409" s="589"/>
      <c r="ORY409" s="589"/>
      <c r="ORZ409" s="589"/>
      <c r="OSA409" s="589"/>
      <c r="OSB409" s="589"/>
      <c r="OSC409" s="589"/>
      <c r="OSD409" s="589"/>
      <c r="OSE409" s="589"/>
      <c r="OSF409" s="589"/>
      <c r="OSG409" s="589"/>
      <c r="OSH409" s="589"/>
      <c r="OSI409" s="589"/>
      <c r="OSJ409" s="589"/>
      <c r="OSK409" s="589"/>
      <c r="OSL409" s="589"/>
      <c r="OSM409" s="589"/>
      <c r="OSN409" s="589"/>
      <c r="OSO409" s="589"/>
      <c r="OSP409" s="589"/>
      <c r="OSQ409" s="589"/>
      <c r="OSR409" s="589"/>
      <c r="OSS409" s="589"/>
      <c r="OST409" s="589"/>
      <c r="OSU409" s="589"/>
      <c r="OSV409" s="589"/>
      <c r="OSW409" s="589"/>
      <c r="OSX409" s="589"/>
      <c r="OSY409" s="589"/>
      <c r="OSZ409" s="589"/>
      <c r="OTA409" s="589"/>
      <c r="OTB409" s="589"/>
      <c r="OTC409" s="589"/>
      <c r="OTD409" s="589"/>
      <c r="OTE409" s="589"/>
      <c r="OTF409" s="589"/>
      <c r="OTG409" s="589"/>
      <c r="OTH409" s="589"/>
      <c r="OTI409" s="589"/>
      <c r="OTJ409" s="589"/>
      <c r="OTK409" s="589"/>
      <c r="OTL409" s="589"/>
      <c r="OTM409" s="589"/>
      <c r="OTN409" s="589"/>
      <c r="OTO409" s="589"/>
      <c r="OTP409" s="589"/>
      <c r="OTQ409" s="589"/>
      <c r="OTR409" s="589"/>
      <c r="OTS409" s="589"/>
      <c r="OTT409" s="589"/>
      <c r="OTU409" s="589"/>
      <c r="OTV409" s="589"/>
      <c r="OTW409" s="589"/>
      <c r="OTX409" s="589"/>
      <c r="OTY409" s="589"/>
      <c r="OTZ409" s="589"/>
      <c r="OUA409" s="589"/>
      <c r="OUB409" s="589"/>
      <c r="OUC409" s="589"/>
      <c r="OUD409" s="589"/>
      <c r="OUE409" s="589"/>
      <c r="OUF409" s="589"/>
      <c r="OUG409" s="589"/>
      <c r="OUH409" s="589"/>
      <c r="OUI409" s="589"/>
      <c r="OUJ409" s="589"/>
      <c r="OUK409" s="589"/>
      <c r="OUL409" s="589"/>
      <c r="OUM409" s="589"/>
      <c r="OUN409" s="589"/>
      <c r="OUO409" s="589"/>
      <c r="OUP409" s="589"/>
      <c r="OUQ409" s="589"/>
      <c r="OUR409" s="589"/>
      <c r="OUS409" s="589"/>
      <c r="OUT409" s="589"/>
      <c r="OUU409" s="589"/>
      <c r="OUV409" s="589"/>
      <c r="OUW409" s="589"/>
      <c r="OUX409" s="589"/>
      <c r="OUY409" s="589"/>
      <c r="OUZ409" s="589"/>
      <c r="OVA409" s="589"/>
      <c r="OVB409" s="589"/>
      <c r="OVC409" s="589"/>
      <c r="OVD409" s="589"/>
      <c r="OVE409" s="589"/>
      <c r="OVF409" s="589"/>
      <c r="OVG409" s="589"/>
      <c r="OVH409" s="589"/>
      <c r="OVI409" s="589"/>
      <c r="OVJ409" s="589"/>
      <c r="OVK409" s="589"/>
      <c r="OVL409" s="589"/>
      <c r="OVM409" s="589"/>
      <c r="OVN409" s="589"/>
      <c r="OVO409" s="589"/>
      <c r="OVP409" s="589"/>
      <c r="OVQ409" s="589"/>
      <c r="OVR409" s="589"/>
      <c r="OVS409" s="589"/>
      <c r="OVT409" s="589"/>
      <c r="OVU409" s="589"/>
      <c r="OVV409" s="589"/>
      <c r="OVW409" s="589"/>
      <c r="OVX409" s="589"/>
      <c r="OVY409" s="589"/>
      <c r="OVZ409" s="589"/>
      <c r="OWA409" s="589"/>
      <c r="OWB409" s="589"/>
      <c r="OWC409" s="589"/>
      <c r="OWD409" s="589"/>
      <c r="OWE409" s="589"/>
      <c r="OWF409" s="589"/>
      <c r="OWG409" s="589"/>
      <c r="OWH409" s="589"/>
      <c r="OWI409" s="589"/>
      <c r="OWJ409" s="589"/>
      <c r="OWK409" s="589"/>
      <c r="OWL409" s="589"/>
      <c r="OWM409" s="589"/>
      <c r="OWN409" s="589"/>
      <c r="OWO409" s="589"/>
      <c r="OWP409" s="589"/>
      <c r="OWQ409" s="589"/>
      <c r="OWR409" s="589"/>
      <c r="OWS409" s="589"/>
      <c r="OWT409" s="589"/>
      <c r="OWU409" s="589"/>
      <c r="OWV409" s="589"/>
      <c r="OWW409" s="589"/>
      <c r="OWX409" s="589"/>
      <c r="OWY409" s="589"/>
      <c r="OWZ409" s="589"/>
      <c r="OXA409" s="589"/>
      <c r="OXB409" s="589"/>
      <c r="OXC409" s="589"/>
      <c r="OXD409" s="589"/>
      <c r="OXE409" s="589"/>
      <c r="OXF409" s="589"/>
      <c r="OXG409" s="589"/>
      <c r="OXH409" s="589"/>
      <c r="OXI409" s="589"/>
      <c r="OXJ409" s="589"/>
      <c r="OXK409" s="589"/>
      <c r="OXL409" s="589"/>
      <c r="OXM409" s="589"/>
      <c r="OXN409" s="589"/>
      <c r="OXO409" s="589"/>
      <c r="OXP409" s="589"/>
      <c r="OXQ409" s="589"/>
      <c r="OXR409" s="589"/>
      <c r="OXS409" s="589"/>
      <c r="OXT409" s="589"/>
      <c r="OXU409" s="589"/>
      <c r="OXV409" s="589"/>
      <c r="OXW409" s="589"/>
      <c r="OXX409" s="589"/>
      <c r="OXY409" s="589"/>
      <c r="OXZ409" s="589"/>
      <c r="OYA409" s="589"/>
      <c r="OYB409" s="589"/>
      <c r="OYC409" s="589"/>
      <c r="OYD409" s="589"/>
      <c r="OYE409" s="589"/>
      <c r="OYF409" s="589"/>
      <c r="OYG409" s="589"/>
      <c r="OYH409" s="589"/>
      <c r="OYI409" s="589"/>
      <c r="OYJ409" s="589"/>
      <c r="OYK409" s="589"/>
      <c r="OYL409" s="589"/>
      <c r="OYM409" s="589"/>
      <c r="OYN409" s="589"/>
      <c r="OYO409" s="589"/>
      <c r="OYP409" s="589"/>
      <c r="OYQ409" s="589"/>
      <c r="OYR409" s="589"/>
      <c r="OYS409" s="589"/>
      <c r="OYT409" s="589"/>
      <c r="OYU409" s="589"/>
      <c r="OYV409" s="589"/>
      <c r="OYW409" s="589"/>
      <c r="OYX409" s="589"/>
      <c r="OYY409" s="589"/>
      <c r="OYZ409" s="589"/>
      <c r="OZA409" s="589"/>
      <c r="OZB409" s="589"/>
      <c r="OZC409" s="589"/>
      <c r="OZD409" s="589"/>
      <c r="OZE409" s="589"/>
      <c r="OZF409" s="589"/>
      <c r="OZG409" s="589"/>
      <c r="OZH409" s="589"/>
      <c r="OZI409" s="589"/>
      <c r="OZJ409" s="589"/>
      <c r="OZK409" s="589"/>
      <c r="OZL409" s="589"/>
      <c r="OZM409" s="589"/>
      <c r="OZN409" s="589"/>
      <c r="OZO409" s="589"/>
      <c r="OZP409" s="589"/>
      <c r="OZQ409" s="589"/>
      <c r="OZR409" s="589"/>
      <c r="OZS409" s="589"/>
      <c r="OZT409" s="589"/>
      <c r="OZU409" s="589"/>
      <c r="OZV409" s="589"/>
      <c r="OZW409" s="589"/>
      <c r="OZX409" s="589"/>
      <c r="OZY409" s="589"/>
      <c r="OZZ409" s="589"/>
      <c r="PAA409" s="589"/>
      <c r="PAB409" s="589"/>
      <c r="PAC409" s="589"/>
      <c r="PAD409" s="589"/>
      <c r="PAE409" s="589"/>
      <c r="PAF409" s="589"/>
      <c r="PAG409" s="589"/>
      <c r="PAH409" s="589"/>
      <c r="PAI409" s="589"/>
      <c r="PAJ409" s="589"/>
      <c r="PAK409" s="589"/>
      <c r="PAL409" s="589"/>
      <c r="PAM409" s="589"/>
      <c r="PAN409" s="589"/>
      <c r="PAO409" s="589"/>
      <c r="PAP409" s="589"/>
      <c r="PAQ409" s="589"/>
      <c r="PAR409" s="589"/>
      <c r="PAS409" s="589"/>
      <c r="PAT409" s="589"/>
      <c r="PAU409" s="589"/>
      <c r="PAV409" s="589"/>
      <c r="PAW409" s="589"/>
      <c r="PAX409" s="589"/>
      <c r="PAY409" s="589"/>
      <c r="PAZ409" s="589"/>
      <c r="PBA409" s="589"/>
      <c r="PBB409" s="589"/>
      <c r="PBC409" s="589"/>
      <c r="PBD409" s="589"/>
      <c r="PBE409" s="589"/>
      <c r="PBF409" s="589"/>
      <c r="PBG409" s="589"/>
      <c r="PBH409" s="589"/>
      <c r="PBI409" s="589"/>
      <c r="PBJ409" s="589"/>
      <c r="PBK409" s="589"/>
      <c r="PBL409" s="589"/>
      <c r="PBM409" s="589"/>
      <c r="PBN409" s="589"/>
      <c r="PBO409" s="589"/>
      <c r="PBP409" s="589"/>
      <c r="PBQ409" s="589"/>
      <c r="PBR409" s="589"/>
      <c r="PBS409" s="589"/>
      <c r="PBT409" s="589"/>
      <c r="PBU409" s="589"/>
      <c r="PBV409" s="589"/>
      <c r="PBW409" s="589"/>
      <c r="PBX409" s="589"/>
      <c r="PBY409" s="589"/>
      <c r="PBZ409" s="589"/>
      <c r="PCA409" s="589"/>
      <c r="PCB409" s="589"/>
      <c r="PCC409" s="589"/>
      <c r="PCD409" s="589"/>
      <c r="PCE409" s="589"/>
      <c r="PCF409" s="589"/>
      <c r="PCG409" s="589"/>
      <c r="PCH409" s="589"/>
      <c r="PCI409" s="589"/>
      <c r="PCJ409" s="589"/>
      <c r="PCK409" s="589"/>
      <c r="PCL409" s="589"/>
      <c r="PCM409" s="589"/>
      <c r="PCN409" s="589"/>
      <c r="PCO409" s="589"/>
      <c r="PCP409" s="589"/>
      <c r="PCQ409" s="589"/>
      <c r="PCR409" s="589"/>
      <c r="PCS409" s="589"/>
      <c r="PCT409" s="589"/>
      <c r="PCU409" s="589"/>
      <c r="PCV409" s="589"/>
      <c r="PCW409" s="589"/>
      <c r="PCX409" s="589"/>
      <c r="PCY409" s="589"/>
      <c r="PCZ409" s="589"/>
      <c r="PDA409" s="589"/>
      <c r="PDB409" s="589"/>
      <c r="PDC409" s="589"/>
      <c r="PDD409" s="589"/>
      <c r="PDE409" s="589"/>
      <c r="PDF409" s="589"/>
      <c r="PDG409" s="589"/>
      <c r="PDH409" s="589"/>
      <c r="PDI409" s="589"/>
      <c r="PDJ409" s="589"/>
      <c r="PDK409" s="589"/>
      <c r="PDL409" s="589"/>
      <c r="PDM409" s="589"/>
      <c r="PDN409" s="589"/>
      <c r="PDO409" s="589"/>
      <c r="PDP409" s="589"/>
      <c r="PDQ409" s="589"/>
      <c r="PDR409" s="589"/>
      <c r="PDS409" s="589"/>
      <c r="PDT409" s="589"/>
      <c r="PDU409" s="589"/>
      <c r="PDV409" s="589"/>
      <c r="PDW409" s="589"/>
      <c r="PDX409" s="589"/>
      <c r="PDY409" s="589"/>
      <c r="PDZ409" s="589"/>
      <c r="PEA409" s="589"/>
      <c r="PEB409" s="589"/>
      <c r="PEC409" s="589"/>
      <c r="PED409" s="589"/>
      <c r="PEE409" s="589"/>
      <c r="PEF409" s="589"/>
      <c r="PEG409" s="589"/>
      <c r="PEH409" s="589"/>
      <c r="PEI409" s="589"/>
      <c r="PEJ409" s="589"/>
      <c r="PEK409" s="589"/>
      <c r="PEL409" s="589"/>
      <c r="PEM409" s="589"/>
      <c r="PEN409" s="589"/>
      <c r="PEO409" s="589"/>
      <c r="PEP409" s="589"/>
      <c r="PEQ409" s="589"/>
      <c r="PER409" s="589"/>
      <c r="PES409" s="589"/>
      <c r="PET409" s="589"/>
      <c r="PEU409" s="589"/>
      <c r="PEV409" s="589"/>
      <c r="PEW409" s="589"/>
      <c r="PEX409" s="589"/>
      <c r="PEY409" s="589"/>
      <c r="PEZ409" s="589"/>
      <c r="PFA409" s="589"/>
      <c r="PFB409" s="589"/>
      <c r="PFC409" s="589"/>
      <c r="PFD409" s="589"/>
      <c r="PFE409" s="589"/>
      <c r="PFF409" s="589"/>
      <c r="PFG409" s="589"/>
      <c r="PFH409" s="589"/>
      <c r="PFI409" s="589"/>
      <c r="PFJ409" s="589"/>
      <c r="PFK409" s="589"/>
      <c r="PFL409" s="589"/>
      <c r="PFM409" s="589"/>
      <c r="PFN409" s="589"/>
      <c r="PFO409" s="589"/>
      <c r="PFP409" s="589"/>
      <c r="PFQ409" s="589"/>
      <c r="PFR409" s="589"/>
      <c r="PFS409" s="589"/>
      <c r="PFT409" s="589"/>
      <c r="PFU409" s="589"/>
      <c r="PFV409" s="589"/>
      <c r="PFW409" s="589"/>
      <c r="PFX409" s="589"/>
      <c r="PFY409" s="589"/>
      <c r="PFZ409" s="589"/>
      <c r="PGA409" s="589"/>
      <c r="PGB409" s="589"/>
      <c r="PGC409" s="589"/>
      <c r="PGD409" s="589"/>
      <c r="PGE409" s="589"/>
      <c r="PGF409" s="589"/>
      <c r="PGG409" s="589"/>
      <c r="PGH409" s="589"/>
      <c r="PGI409" s="589"/>
      <c r="PGJ409" s="589"/>
      <c r="PGK409" s="589"/>
      <c r="PGL409" s="589"/>
      <c r="PGM409" s="589"/>
      <c r="PGN409" s="589"/>
      <c r="PGO409" s="589"/>
      <c r="PGP409" s="589"/>
      <c r="PGQ409" s="589"/>
      <c r="PGR409" s="589"/>
      <c r="PGS409" s="589"/>
      <c r="PGT409" s="589"/>
      <c r="PGU409" s="589"/>
      <c r="PGV409" s="589"/>
      <c r="PGW409" s="589"/>
      <c r="PGX409" s="589"/>
      <c r="PGY409" s="589"/>
      <c r="PGZ409" s="589"/>
      <c r="PHA409" s="589"/>
      <c r="PHB409" s="589"/>
      <c r="PHC409" s="589"/>
      <c r="PHD409" s="589"/>
      <c r="PHE409" s="589"/>
      <c r="PHF409" s="589"/>
      <c r="PHG409" s="589"/>
      <c r="PHH409" s="589"/>
      <c r="PHI409" s="589"/>
      <c r="PHJ409" s="589"/>
      <c r="PHK409" s="589"/>
      <c r="PHL409" s="589"/>
      <c r="PHM409" s="589"/>
      <c r="PHN409" s="589"/>
      <c r="PHO409" s="589"/>
      <c r="PHP409" s="589"/>
      <c r="PHQ409" s="589"/>
      <c r="PHR409" s="589"/>
      <c r="PHS409" s="589"/>
      <c r="PHT409" s="589"/>
      <c r="PHU409" s="589"/>
      <c r="PHV409" s="589"/>
      <c r="PHW409" s="589"/>
      <c r="PHX409" s="589"/>
      <c r="PHY409" s="589"/>
      <c r="PHZ409" s="589"/>
      <c r="PIA409" s="589"/>
      <c r="PIB409" s="589"/>
      <c r="PIC409" s="589"/>
      <c r="PID409" s="589"/>
      <c r="PIE409" s="589"/>
      <c r="PIF409" s="589"/>
      <c r="PIG409" s="589"/>
      <c r="PIH409" s="589"/>
      <c r="PII409" s="589"/>
      <c r="PIJ409" s="589"/>
      <c r="PIK409" s="589"/>
      <c r="PIL409" s="589"/>
      <c r="PIM409" s="589"/>
      <c r="PIN409" s="589"/>
      <c r="PIO409" s="589"/>
      <c r="PIP409" s="589"/>
      <c r="PIQ409" s="589"/>
      <c r="PIR409" s="589"/>
      <c r="PIS409" s="589"/>
      <c r="PIT409" s="589"/>
      <c r="PIU409" s="589"/>
      <c r="PIV409" s="589"/>
      <c r="PIW409" s="589"/>
      <c r="PIX409" s="589"/>
      <c r="PIY409" s="589"/>
      <c r="PIZ409" s="589"/>
      <c r="PJA409" s="589"/>
      <c r="PJB409" s="589"/>
      <c r="PJC409" s="589"/>
      <c r="PJD409" s="589"/>
      <c r="PJE409" s="589"/>
      <c r="PJF409" s="589"/>
      <c r="PJG409" s="589"/>
      <c r="PJH409" s="589"/>
      <c r="PJI409" s="589"/>
      <c r="PJJ409" s="589"/>
      <c r="PJK409" s="589"/>
      <c r="PJL409" s="589"/>
      <c r="PJM409" s="589"/>
      <c r="PJN409" s="589"/>
      <c r="PJO409" s="589"/>
      <c r="PJP409" s="589"/>
      <c r="PJQ409" s="589"/>
      <c r="PJR409" s="589"/>
      <c r="PJS409" s="589"/>
      <c r="PJT409" s="589"/>
      <c r="PJU409" s="589"/>
      <c r="PJV409" s="589"/>
      <c r="PJW409" s="589"/>
      <c r="PJX409" s="589"/>
      <c r="PJY409" s="589"/>
      <c r="PJZ409" s="589"/>
      <c r="PKA409" s="589"/>
      <c r="PKB409" s="589"/>
      <c r="PKC409" s="589"/>
      <c r="PKD409" s="589"/>
      <c r="PKE409" s="589"/>
      <c r="PKF409" s="589"/>
      <c r="PKG409" s="589"/>
      <c r="PKH409" s="589"/>
      <c r="PKI409" s="589"/>
      <c r="PKJ409" s="589"/>
      <c r="PKK409" s="589"/>
      <c r="PKL409" s="589"/>
      <c r="PKM409" s="589"/>
      <c r="PKN409" s="589"/>
      <c r="PKO409" s="589"/>
      <c r="PKP409" s="589"/>
      <c r="PKQ409" s="589"/>
      <c r="PKR409" s="589"/>
      <c r="PKS409" s="589"/>
      <c r="PKT409" s="589"/>
      <c r="PKU409" s="589"/>
      <c r="PKV409" s="589"/>
      <c r="PKW409" s="589"/>
      <c r="PKX409" s="589"/>
      <c r="PKY409" s="589"/>
      <c r="PKZ409" s="589"/>
      <c r="PLA409" s="589"/>
      <c r="PLB409" s="589"/>
      <c r="PLC409" s="589"/>
      <c r="PLD409" s="589"/>
      <c r="PLE409" s="589"/>
      <c r="PLF409" s="589"/>
      <c r="PLG409" s="589"/>
      <c r="PLH409" s="589"/>
      <c r="PLI409" s="589"/>
      <c r="PLJ409" s="589"/>
      <c r="PLK409" s="589"/>
      <c r="PLL409" s="589"/>
      <c r="PLM409" s="589"/>
      <c r="PLN409" s="589"/>
      <c r="PLO409" s="589"/>
      <c r="PLP409" s="589"/>
      <c r="PLQ409" s="589"/>
      <c r="PLR409" s="589"/>
      <c r="PLS409" s="589"/>
      <c r="PLT409" s="589"/>
      <c r="PLU409" s="589"/>
      <c r="PLV409" s="589"/>
      <c r="PLW409" s="589"/>
      <c r="PLX409" s="589"/>
      <c r="PLY409" s="589"/>
      <c r="PLZ409" s="589"/>
      <c r="PMA409" s="589"/>
      <c r="PMB409" s="589"/>
      <c r="PMC409" s="589"/>
      <c r="PMD409" s="589"/>
      <c r="PME409" s="589"/>
      <c r="PMF409" s="589"/>
      <c r="PMG409" s="589"/>
      <c r="PMH409" s="589"/>
      <c r="PMI409" s="589"/>
      <c r="PMJ409" s="589"/>
      <c r="PMK409" s="589"/>
      <c r="PML409" s="589"/>
      <c r="PMM409" s="589"/>
      <c r="PMN409" s="589"/>
      <c r="PMO409" s="589"/>
      <c r="PMP409" s="589"/>
      <c r="PMQ409" s="589"/>
      <c r="PMR409" s="589"/>
      <c r="PMS409" s="589"/>
      <c r="PMT409" s="589"/>
      <c r="PMU409" s="589"/>
      <c r="PMV409" s="589"/>
      <c r="PMW409" s="589"/>
      <c r="PMX409" s="589"/>
      <c r="PMY409" s="589"/>
      <c r="PMZ409" s="589"/>
      <c r="PNA409" s="589"/>
      <c r="PNB409" s="589"/>
      <c r="PNC409" s="589"/>
      <c r="PND409" s="589"/>
      <c r="PNE409" s="589"/>
      <c r="PNF409" s="589"/>
      <c r="PNG409" s="589"/>
      <c r="PNH409" s="589"/>
      <c r="PNI409" s="589"/>
      <c r="PNJ409" s="589"/>
      <c r="PNK409" s="589"/>
      <c r="PNL409" s="589"/>
      <c r="PNM409" s="589"/>
      <c r="PNN409" s="589"/>
      <c r="PNO409" s="589"/>
      <c r="PNP409" s="589"/>
      <c r="PNQ409" s="589"/>
      <c r="PNR409" s="589"/>
      <c r="PNS409" s="589"/>
      <c r="PNT409" s="589"/>
      <c r="PNU409" s="589"/>
      <c r="PNV409" s="589"/>
      <c r="PNW409" s="589"/>
      <c r="PNX409" s="589"/>
      <c r="PNY409" s="589"/>
      <c r="PNZ409" s="589"/>
      <c r="POA409" s="589"/>
      <c r="POB409" s="589"/>
      <c r="POC409" s="589"/>
      <c r="POD409" s="589"/>
      <c r="POE409" s="589"/>
      <c r="POF409" s="589"/>
      <c r="POG409" s="589"/>
      <c r="POH409" s="589"/>
      <c r="POI409" s="589"/>
      <c r="POJ409" s="589"/>
      <c r="POK409" s="589"/>
      <c r="POL409" s="589"/>
      <c r="POM409" s="589"/>
      <c r="PON409" s="589"/>
      <c r="POO409" s="589"/>
      <c r="POP409" s="589"/>
      <c r="POQ409" s="589"/>
      <c r="POR409" s="589"/>
      <c r="POS409" s="589"/>
      <c r="POT409" s="589"/>
      <c r="POU409" s="589"/>
      <c r="POV409" s="589"/>
      <c r="POW409" s="589"/>
      <c r="POX409" s="589"/>
      <c r="POY409" s="589"/>
      <c r="POZ409" s="589"/>
      <c r="PPA409" s="589"/>
      <c r="PPB409" s="589"/>
      <c r="PPC409" s="589"/>
      <c r="PPD409" s="589"/>
      <c r="PPE409" s="589"/>
      <c r="PPF409" s="589"/>
      <c r="PPG409" s="589"/>
      <c r="PPH409" s="589"/>
      <c r="PPI409" s="589"/>
      <c r="PPJ409" s="589"/>
      <c r="PPK409" s="589"/>
      <c r="PPL409" s="589"/>
      <c r="PPM409" s="589"/>
      <c r="PPN409" s="589"/>
      <c r="PPO409" s="589"/>
      <c r="PPP409" s="589"/>
      <c r="PPQ409" s="589"/>
      <c r="PPR409" s="589"/>
      <c r="PPS409" s="589"/>
      <c r="PPT409" s="589"/>
      <c r="PPU409" s="589"/>
      <c r="PPV409" s="589"/>
      <c r="PPW409" s="589"/>
      <c r="PPX409" s="589"/>
      <c r="PPY409" s="589"/>
      <c r="PPZ409" s="589"/>
      <c r="PQA409" s="589"/>
      <c r="PQB409" s="589"/>
      <c r="PQC409" s="589"/>
      <c r="PQD409" s="589"/>
      <c r="PQE409" s="589"/>
      <c r="PQF409" s="589"/>
      <c r="PQG409" s="589"/>
      <c r="PQH409" s="589"/>
      <c r="PQI409" s="589"/>
      <c r="PQJ409" s="589"/>
      <c r="PQK409" s="589"/>
      <c r="PQL409" s="589"/>
      <c r="PQM409" s="589"/>
      <c r="PQN409" s="589"/>
      <c r="PQO409" s="589"/>
      <c r="PQP409" s="589"/>
      <c r="PQQ409" s="589"/>
      <c r="PQR409" s="589"/>
      <c r="PQS409" s="589"/>
      <c r="PQT409" s="589"/>
      <c r="PQU409" s="589"/>
      <c r="PQV409" s="589"/>
      <c r="PQW409" s="589"/>
      <c r="PQX409" s="589"/>
      <c r="PQY409" s="589"/>
      <c r="PQZ409" s="589"/>
      <c r="PRA409" s="589"/>
      <c r="PRB409" s="589"/>
      <c r="PRC409" s="589"/>
      <c r="PRD409" s="589"/>
      <c r="PRE409" s="589"/>
      <c r="PRF409" s="589"/>
      <c r="PRG409" s="589"/>
      <c r="PRH409" s="589"/>
      <c r="PRI409" s="589"/>
      <c r="PRJ409" s="589"/>
      <c r="PRK409" s="589"/>
      <c r="PRL409" s="589"/>
      <c r="PRM409" s="589"/>
      <c r="PRN409" s="589"/>
      <c r="PRO409" s="589"/>
      <c r="PRP409" s="589"/>
      <c r="PRQ409" s="589"/>
      <c r="PRR409" s="589"/>
      <c r="PRS409" s="589"/>
      <c r="PRT409" s="589"/>
      <c r="PRU409" s="589"/>
      <c r="PRV409" s="589"/>
      <c r="PRW409" s="589"/>
      <c r="PRX409" s="589"/>
      <c r="PRY409" s="589"/>
      <c r="PRZ409" s="589"/>
      <c r="PSA409" s="589"/>
      <c r="PSB409" s="589"/>
      <c r="PSC409" s="589"/>
      <c r="PSD409" s="589"/>
      <c r="PSE409" s="589"/>
      <c r="PSF409" s="589"/>
      <c r="PSG409" s="589"/>
      <c r="PSH409" s="589"/>
      <c r="PSI409" s="589"/>
      <c r="PSJ409" s="589"/>
      <c r="PSK409" s="589"/>
      <c r="PSL409" s="589"/>
      <c r="PSM409" s="589"/>
      <c r="PSN409" s="589"/>
      <c r="PSO409" s="589"/>
      <c r="PSP409" s="589"/>
      <c r="PSQ409" s="589"/>
      <c r="PSR409" s="589"/>
      <c r="PSS409" s="589"/>
      <c r="PST409" s="589"/>
      <c r="PSU409" s="589"/>
      <c r="PSV409" s="589"/>
      <c r="PSW409" s="589"/>
      <c r="PSX409" s="589"/>
      <c r="PSY409" s="589"/>
      <c r="PSZ409" s="589"/>
      <c r="PTA409" s="589"/>
      <c r="PTB409" s="589"/>
      <c r="PTC409" s="589"/>
      <c r="PTD409" s="589"/>
      <c r="PTE409" s="589"/>
      <c r="PTF409" s="589"/>
      <c r="PTG409" s="589"/>
      <c r="PTH409" s="589"/>
      <c r="PTI409" s="589"/>
      <c r="PTJ409" s="589"/>
      <c r="PTK409" s="589"/>
      <c r="PTL409" s="589"/>
      <c r="PTM409" s="589"/>
      <c r="PTN409" s="589"/>
      <c r="PTO409" s="589"/>
      <c r="PTP409" s="589"/>
      <c r="PTQ409" s="589"/>
      <c r="PTR409" s="589"/>
      <c r="PTS409" s="589"/>
      <c r="PTT409" s="589"/>
      <c r="PTU409" s="589"/>
      <c r="PTV409" s="589"/>
      <c r="PTW409" s="589"/>
      <c r="PTX409" s="589"/>
      <c r="PTY409" s="589"/>
      <c r="PTZ409" s="589"/>
      <c r="PUA409" s="589"/>
      <c r="PUB409" s="589"/>
      <c r="PUC409" s="589"/>
      <c r="PUD409" s="589"/>
      <c r="PUE409" s="589"/>
      <c r="PUF409" s="589"/>
      <c r="PUG409" s="589"/>
      <c r="PUH409" s="589"/>
      <c r="PUI409" s="589"/>
      <c r="PUJ409" s="589"/>
      <c r="PUK409" s="589"/>
      <c r="PUL409" s="589"/>
      <c r="PUM409" s="589"/>
      <c r="PUN409" s="589"/>
      <c r="PUO409" s="589"/>
      <c r="PUP409" s="589"/>
      <c r="PUQ409" s="589"/>
      <c r="PUR409" s="589"/>
      <c r="PUS409" s="589"/>
      <c r="PUT409" s="589"/>
      <c r="PUU409" s="589"/>
      <c r="PUV409" s="589"/>
      <c r="PUW409" s="589"/>
      <c r="PUX409" s="589"/>
      <c r="PUY409" s="589"/>
      <c r="PUZ409" s="589"/>
      <c r="PVA409" s="589"/>
      <c r="PVB409" s="589"/>
      <c r="PVC409" s="589"/>
      <c r="PVD409" s="589"/>
      <c r="PVE409" s="589"/>
      <c r="PVF409" s="589"/>
      <c r="PVG409" s="589"/>
      <c r="PVH409" s="589"/>
      <c r="PVI409" s="589"/>
      <c r="PVJ409" s="589"/>
      <c r="PVK409" s="589"/>
      <c r="PVL409" s="589"/>
      <c r="PVM409" s="589"/>
      <c r="PVN409" s="589"/>
      <c r="PVO409" s="589"/>
      <c r="PVP409" s="589"/>
      <c r="PVQ409" s="589"/>
      <c r="PVR409" s="589"/>
      <c r="PVS409" s="589"/>
      <c r="PVT409" s="589"/>
      <c r="PVU409" s="589"/>
      <c r="PVV409" s="589"/>
      <c r="PVW409" s="589"/>
      <c r="PVX409" s="589"/>
      <c r="PVY409" s="589"/>
      <c r="PVZ409" s="589"/>
      <c r="PWA409" s="589"/>
      <c r="PWB409" s="589"/>
      <c r="PWC409" s="589"/>
      <c r="PWD409" s="589"/>
      <c r="PWE409" s="589"/>
      <c r="PWF409" s="589"/>
      <c r="PWG409" s="589"/>
      <c r="PWH409" s="589"/>
      <c r="PWI409" s="589"/>
      <c r="PWJ409" s="589"/>
      <c r="PWK409" s="589"/>
      <c r="PWL409" s="589"/>
      <c r="PWM409" s="589"/>
      <c r="PWN409" s="589"/>
      <c r="PWO409" s="589"/>
      <c r="PWP409" s="589"/>
      <c r="PWQ409" s="589"/>
      <c r="PWR409" s="589"/>
      <c r="PWS409" s="589"/>
      <c r="PWT409" s="589"/>
      <c r="PWU409" s="589"/>
      <c r="PWV409" s="589"/>
      <c r="PWW409" s="589"/>
      <c r="PWX409" s="589"/>
      <c r="PWY409" s="589"/>
      <c r="PWZ409" s="589"/>
      <c r="PXA409" s="589"/>
      <c r="PXB409" s="589"/>
      <c r="PXC409" s="589"/>
      <c r="PXD409" s="589"/>
      <c r="PXE409" s="589"/>
      <c r="PXF409" s="589"/>
      <c r="PXG409" s="589"/>
      <c r="PXH409" s="589"/>
      <c r="PXI409" s="589"/>
      <c r="PXJ409" s="589"/>
      <c r="PXK409" s="589"/>
      <c r="PXL409" s="589"/>
      <c r="PXM409" s="589"/>
      <c r="PXN409" s="589"/>
      <c r="PXO409" s="589"/>
      <c r="PXP409" s="589"/>
      <c r="PXQ409" s="589"/>
      <c r="PXR409" s="589"/>
      <c r="PXS409" s="589"/>
      <c r="PXT409" s="589"/>
      <c r="PXU409" s="589"/>
      <c r="PXV409" s="589"/>
      <c r="PXW409" s="589"/>
      <c r="PXX409" s="589"/>
      <c r="PXY409" s="589"/>
      <c r="PXZ409" s="589"/>
      <c r="PYA409" s="589"/>
      <c r="PYB409" s="589"/>
      <c r="PYC409" s="589"/>
      <c r="PYD409" s="589"/>
      <c r="PYE409" s="589"/>
      <c r="PYF409" s="589"/>
      <c r="PYG409" s="589"/>
      <c r="PYH409" s="589"/>
      <c r="PYI409" s="589"/>
      <c r="PYJ409" s="589"/>
      <c r="PYK409" s="589"/>
      <c r="PYL409" s="589"/>
      <c r="PYM409" s="589"/>
      <c r="PYN409" s="589"/>
      <c r="PYO409" s="589"/>
      <c r="PYP409" s="589"/>
      <c r="PYQ409" s="589"/>
      <c r="PYR409" s="589"/>
      <c r="PYS409" s="589"/>
      <c r="PYT409" s="589"/>
      <c r="PYU409" s="589"/>
      <c r="PYV409" s="589"/>
      <c r="PYW409" s="589"/>
      <c r="PYX409" s="589"/>
      <c r="PYY409" s="589"/>
      <c r="PYZ409" s="589"/>
      <c r="PZA409" s="589"/>
      <c r="PZB409" s="589"/>
      <c r="PZC409" s="589"/>
      <c r="PZD409" s="589"/>
      <c r="PZE409" s="589"/>
      <c r="PZF409" s="589"/>
      <c r="PZG409" s="589"/>
      <c r="PZH409" s="589"/>
      <c r="PZI409" s="589"/>
      <c r="PZJ409" s="589"/>
      <c r="PZK409" s="589"/>
      <c r="PZL409" s="589"/>
      <c r="PZM409" s="589"/>
      <c r="PZN409" s="589"/>
      <c r="PZO409" s="589"/>
      <c r="PZP409" s="589"/>
      <c r="PZQ409" s="589"/>
      <c r="PZR409" s="589"/>
      <c r="PZS409" s="589"/>
      <c r="PZT409" s="589"/>
      <c r="PZU409" s="589"/>
      <c r="PZV409" s="589"/>
      <c r="PZW409" s="589"/>
      <c r="PZX409" s="589"/>
      <c r="PZY409" s="589"/>
      <c r="PZZ409" s="589"/>
      <c r="QAA409" s="589"/>
      <c r="QAB409" s="589"/>
      <c r="QAC409" s="589"/>
      <c r="QAD409" s="589"/>
      <c r="QAE409" s="589"/>
      <c r="QAF409" s="589"/>
      <c r="QAG409" s="589"/>
      <c r="QAH409" s="589"/>
      <c r="QAI409" s="589"/>
      <c r="QAJ409" s="589"/>
      <c r="QAK409" s="589"/>
      <c r="QAL409" s="589"/>
      <c r="QAM409" s="589"/>
      <c r="QAN409" s="589"/>
      <c r="QAO409" s="589"/>
      <c r="QAP409" s="589"/>
      <c r="QAQ409" s="589"/>
      <c r="QAR409" s="589"/>
      <c r="QAS409" s="589"/>
      <c r="QAT409" s="589"/>
      <c r="QAU409" s="589"/>
      <c r="QAV409" s="589"/>
      <c r="QAW409" s="589"/>
      <c r="QAX409" s="589"/>
      <c r="QAY409" s="589"/>
      <c r="QAZ409" s="589"/>
      <c r="QBA409" s="589"/>
      <c r="QBB409" s="589"/>
      <c r="QBC409" s="589"/>
      <c r="QBD409" s="589"/>
      <c r="QBE409" s="589"/>
      <c r="QBF409" s="589"/>
      <c r="QBG409" s="589"/>
      <c r="QBH409" s="589"/>
      <c r="QBI409" s="589"/>
      <c r="QBJ409" s="589"/>
      <c r="QBK409" s="589"/>
      <c r="QBL409" s="589"/>
      <c r="QBM409" s="589"/>
      <c r="QBN409" s="589"/>
      <c r="QBO409" s="589"/>
      <c r="QBP409" s="589"/>
      <c r="QBQ409" s="589"/>
      <c r="QBR409" s="589"/>
      <c r="QBS409" s="589"/>
      <c r="QBT409" s="589"/>
      <c r="QBU409" s="589"/>
      <c r="QBV409" s="589"/>
      <c r="QBW409" s="589"/>
      <c r="QBX409" s="589"/>
      <c r="QBY409" s="589"/>
      <c r="QBZ409" s="589"/>
      <c r="QCA409" s="589"/>
      <c r="QCB409" s="589"/>
      <c r="QCC409" s="589"/>
      <c r="QCD409" s="589"/>
      <c r="QCE409" s="589"/>
      <c r="QCF409" s="589"/>
      <c r="QCG409" s="589"/>
      <c r="QCH409" s="589"/>
      <c r="QCI409" s="589"/>
      <c r="QCJ409" s="589"/>
      <c r="QCK409" s="589"/>
      <c r="QCL409" s="589"/>
      <c r="QCM409" s="589"/>
      <c r="QCN409" s="589"/>
      <c r="QCO409" s="589"/>
      <c r="QCP409" s="589"/>
      <c r="QCQ409" s="589"/>
      <c r="QCR409" s="589"/>
      <c r="QCS409" s="589"/>
      <c r="QCT409" s="589"/>
      <c r="QCU409" s="589"/>
      <c r="QCV409" s="589"/>
      <c r="QCW409" s="589"/>
      <c r="QCX409" s="589"/>
      <c r="QCY409" s="589"/>
      <c r="QCZ409" s="589"/>
      <c r="QDA409" s="589"/>
      <c r="QDB409" s="589"/>
      <c r="QDC409" s="589"/>
      <c r="QDD409" s="589"/>
      <c r="QDE409" s="589"/>
      <c r="QDF409" s="589"/>
      <c r="QDG409" s="589"/>
      <c r="QDH409" s="589"/>
      <c r="QDI409" s="589"/>
      <c r="QDJ409" s="589"/>
      <c r="QDK409" s="589"/>
      <c r="QDL409" s="589"/>
      <c r="QDM409" s="589"/>
      <c r="QDN409" s="589"/>
      <c r="QDO409" s="589"/>
      <c r="QDP409" s="589"/>
      <c r="QDQ409" s="589"/>
      <c r="QDR409" s="589"/>
      <c r="QDS409" s="589"/>
      <c r="QDT409" s="589"/>
      <c r="QDU409" s="589"/>
      <c r="QDV409" s="589"/>
      <c r="QDW409" s="589"/>
      <c r="QDX409" s="589"/>
      <c r="QDY409" s="589"/>
      <c r="QDZ409" s="589"/>
      <c r="QEA409" s="589"/>
      <c r="QEB409" s="589"/>
      <c r="QEC409" s="589"/>
      <c r="QED409" s="589"/>
      <c r="QEE409" s="589"/>
      <c r="QEF409" s="589"/>
      <c r="QEG409" s="589"/>
      <c r="QEH409" s="589"/>
      <c r="QEI409" s="589"/>
      <c r="QEJ409" s="589"/>
      <c r="QEK409" s="589"/>
      <c r="QEL409" s="589"/>
      <c r="QEM409" s="589"/>
      <c r="QEN409" s="589"/>
      <c r="QEO409" s="589"/>
      <c r="QEP409" s="589"/>
      <c r="QEQ409" s="589"/>
      <c r="QER409" s="589"/>
      <c r="QES409" s="589"/>
      <c r="QET409" s="589"/>
      <c r="QEU409" s="589"/>
      <c r="QEV409" s="589"/>
      <c r="QEW409" s="589"/>
      <c r="QEX409" s="589"/>
      <c r="QEY409" s="589"/>
      <c r="QEZ409" s="589"/>
      <c r="QFA409" s="589"/>
      <c r="QFB409" s="589"/>
      <c r="QFC409" s="589"/>
      <c r="QFD409" s="589"/>
      <c r="QFE409" s="589"/>
      <c r="QFF409" s="589"/>
      <c r="QFG409" s="589"/>
      <c r="QFH409" s="589"/>
      <c r="QFI409" s="589"/>
      <c r="QFJ409" s="589"/>
      <c r="QFK409" s="589"/>
      <c r="QFL409" s="589"/>
      <c r="QFM409" s="589"/>
      <c r="QFN409" s="589"/>
      <c r="QFO409" s="589"/>
      <c r="QFP409" s="589"/>
      <c r="QFQ409" s="589"/>
      <c r="QFR409" s="589"/>
      <c r="QFS409" s="589"/>
      <c r="QFT409" s="589"/>
      <c r="QFU409" s="589"/>
      <c r="QFV409" s="589"/>
      <c r="QFW409" s="589"/>
      <c r="QFX409" s="589"/>
      <c r="QFY409" s="589"/>
      <c r="QFZ409" s="589"/>
      <c r="QGA409" s="589"/>
      <c r="QGB409" s="589"/>
      <c r="QGC409" s="589"/>
      <c r="QGD409" s="589"/>
      <c r="QGE409" s="589"/>
      <c r="QGF409" s="589"/>
      <c r="QGG409" s="589"/>
      <c r="QGH409" s="589"/>
      <c r="QGI409" s="589"/>
      <c r="QGJ409" s="589"/>
      <c r="QGK409" s="589"/>
      <c r="QGL409" s="589"/>
      <c r="QGM409" s="589"/>
      <c r="QGN409" s="589"/>
      <c r="QGO409" s="589"/>
      <c r="QGP409" s="589"/>
      <c r="QGQ409" s="589"/>
      <c r="QGR409" s="589"/>
      <c r="QGS409" s="589"/>
      <c r="QGT409" s="589"/>
      <c r="QGU409" s="589"/>
      <c r="QGV409" s="589"/>
      <c r="QGW409" s="589"/>
      <c r="QGX409" s="589"/>
      <c r="QGY409" s="589"/>
      <c r="QGZ409" s="589"/>
      <c r="QHA409" s="589"/>
      <c r="QHB409" s="589"/>
      <c r="QHC409" s="589"/>
      <c r="QHD409" s="589"/>
      <c r="QHE409" s="589"/>
      <c r="QHF409" s="589"/>
      <c r="QHG409" s="589"/>
      <c r="QHH409" s="589"/>
      <c r="QHI409" s="589"/>
      <c r="QHJ409" s="589"/>
      <c r="QHK409" s="589"/>
      <c r="QHL409" s="589"/>
      <c r="QHM409" s="589"/>
      <c r="QHN409" s="589"/>
      <c r="QHO409" s="589"/>
      <c r="QHP409" s="589"/>
      <c r="QHQ409" s="589"/>
      <c r="QHR409" s="589"/>
      <c r="QHS409" s="589"/>
      <c r="QHT409" s="589"/>
      <c r="QHU409" s="589"/>
      <c r="QHV409" s="589"/>
      <c r="QHW409" s="589"/>
      <c r="QHX409" s="589"/>
      <c r="QHY409" s="589"/>
      <c r="QHZ409" s="589"/>
      <c r="QIA409" s="589"/>
      <c r="QIB409" s="589"/>
      <c r="QIC409" s="589"/>
      <c r="QID409" s="589"/>
      <c r="QIE409" s="589"/>
      <c r="QIF409" s="589"/>
      <c r="QIG409" s="589"/>
      <c r="QIH409" s="589"/>
      <c r="QII409" s="589"/>
      <c r="QIJ409" s="589"/>
      <c r="QIK409" s="589"/>
      <c r="QIL409" s="589"/>
      <c r="QIM409" s="589"/>
      <c r="QIN409" s="589"/>
      <c r="QIO409" s="589"/>
      <c r="QIP409" s="589"/>
      <c r="QIQ409" s="589"/>
      <c r="QIR409" s="589"/>
      <c r="QIS409" s="589"/>
      <c r="QIT409" s="589"/>
      <c r="QIU409" s="589"/>
      <c r="QIV409" s="589"/>
      <c r="QIW409" s="589"/>
      <c r="QIX409" s="589"/>
      <c r="QIY409" s="589"/>
      <c r="QIZ409" s="589"/>
      <c r="QJA409" s="589"/>
      <c r="QJB409" s="589"/>
      <c r="QJC409" s="589"/>
      <c r="QJD409" s="589"/>
      <c r="QJE409" s="589"/>
      <c r="QJF409" s="589"/>
      <c r="QJG409" s="589"/>
      <c r="QJH409" s="589"/>
      <c r="QJI409" s="589"/>
      <c r="QJJ409" s="589"/>
      <c r="QJK409" s="589"/>
      <c r="QJL409" s="589"/>
      <c r="QJM409" s="589"/>
      <c r="QJN409" s="589"/>
      <c r="QJO409" s="589"/>
      <c r="QJP409" s="589"/>
      <c r="QJQ409" s="589"/>
      <c r="QJR409" s="589"/>
      <c r="QJS409" s="589"/>
      <c r="QJT409" s="589"/>
      <c r="QJU409" s="589"/>
      <c r="QJV409" s="589"/>
      <c r="QJW409" s="589"/>
      <c r="QJX409" s="589"/>
      <c r="QJY409" s="589"/>
      <c r="QJZ409" s="589"/>
      <c r="QKA409" s="589"/>
      <c r="QKB409" s="589"/>
      <c r="QKC409" s="589"/>
      <c r="QKD409" s="589"/>
      <c r="QKE409" s="589"/>
      <c r="QKF409" s="589"/>
      <c r="QKG409" s="589"/>
      <c r="QKH409" s="589"/>
      <c r="QKI409" s="589"/>
      <c r="QKJ409" s="589"/>
      <c r="QKK409" s="589"/>
      <c r="QKL409" s="589"/>
      <c r="QKM409" s="589"/>
      <c r="QKN409" s="589"/>
      <c r="QKO409" s="589"/>
      <c r="QKP409" s="589"/>
      <c r="QKQ409" s="589"/>
      <c r="QKR409" s="589"/>
      <c r="QKS409" s="589"/>
      <c r="QKT409" s="589"/>
      <c r="QKU409" s="589"/>
      <c r="QKV409" s="589"/>
      <c r="QKW409" s="589"/>
      <c r="QKX409" s="589"/>
      <c r="QKY409" s="589"/>
      <c r="QKZ409" s="589"/>
      <c r="QLA409" s="589"/>
      <c r="QLB409" s="589"/>
      <c r="QLC409" s="589"/>
      <c r="QLD409" s="589"/>
      <c r="QLE409" s="589"/>
      <c r="QLF409" s="589"/>
      <c r="QLG409" s="589"/>
      <c r="QLH409" s="589"/>
      <c r="QLI409" s="589"/>
      <c r="QLJ409" s="589"/>
      <c r="QLK409" s="589"/>
      <c r="QLL409" s="589"/>
      <c r="QLM409" s="589"/>
      <c r="QLN409" s="589"/>
      <c r="QLO409" s="589"/>
      <c r="QLP409" s="589"/>
      <c r="QLQ409" s="589"/>
      <c r="QLR409" s="589"/>
      <c r="QLS409" s="589"/>
      <c r="QLT409" s="589"/>
      <c r="QLU409" s="589"/>
      <c r="QLV409" s="589"/>
      <c r="QLW409" s="589"/>
      <c r="QLX409" s="589"/>
      <c r="QLY409" s="589"/>
      <c r="QLZ409" s="589"/>
      <c r="QMA409" s="589"/>
      <c r="QMB409" s="589"/>
      <c r="QMC409" s="589"/>
      <c r="QMD409" s="589"/>
      <c r="QME409" s="589"/>
      <c r="QMF409" s="589"/>
      <c r="QMG409" s="589"/>
      <c r="QMH409" s="589"/>
      <c r="QMI409" s="589"/>
      <c r="QMJ409" s="589"/>
      <c r="QMK409" s="589"/>
      <c r="QML409" s="589"/>
      <c r="QMM409" s="589"/>
      <c r="QMN409" s="589"/>
      <c r="QMO409" s="589"/>
      <c r="QMP409" s="589"/>
      <c r="QMQ409" s="589"/>
      <c r="QMR409" s="589"/>
      <c r="QMS409" s="589"/>
      <c r="QMT409" s="589"/>
      <c r="QMU409" s="589"/>
      <c r="QMV409" s="589"/>
      <c r="QMW409" s="589"/>
      <c r="QMX409" s="589"/>
      <c r="QMY409" s="589"/>
      <c r="QMZ409" s="589"/>
      <c r="QNA409" s="589"/>
      <c r="QNB409" s="589"/>
      <c r="QNC409" s="589"/>
      <c r="QND409" s="589"/>
      <c r="QNE409" s="589"/>
      <c r="QNF409" s="589"/>
      <c r="QNG409" s="589"/>
      <c r="QNH409" s="589"/>
      <c r="QNI409" s="589"/>
      <c r="QNJ409" s="589"/>
      <c r="QNK409" s="589"/>
      <c r="QNL409" s="589"/>
      <c r="QNM409" s="589"/>
      <c r="QNN409" s="589"/>
      <c r="QNO409" s="589"/>
      <c r="QNP409" s="589"/>
      <c r="QNQ409" s="589"/>
      <c r="QNR409" s="589"/>
      <c r="QNS409" s="589"/>
      <c r="QNT409" s="589"/>
      <c r="QNU409" s="589"/>
      <c r="QNV409" s="589"/>
      <c r="QNW409" s="589"/>
      <c r="QNX409" s="589"/>
      <c r="QNY409" s="589"/>
      <c r="QNZ409" s="589"/>
      <c r="QOA409" s="589"/>
      <c r="QOB409" s="589"/>
      <c r="QOC409" s="589"/>
      <c r="QOD409" s="589"/>
      <c r="QOE409" s="589"/>
      <c r="QOF409" s="589"/>
      <c r="QOG409" s="589"/>
      <c r="QOH409" s="589"/>
      <c r="QOI409" s="589"/>
      <c r="QOJ409" s="589"/>
      <c r="QOK409" s="589"/>
      <c r="QOL409" s="589"/>
      <c r="QOM409" s="589"/>
      <c r="QON409" s="589"/>
      <c r="QOO409" s="589"/>
      <c r="QOP409" s="589"/>
      <c r="QOQ409" s="589"/>
      <c r="QOR409" s="589"/>
      <c r="QOS409" s="589"/>
      <c r="QOT409" s="589"/>
      <c r="QOU409" s="589"/>
      <c r="QOV409" s="589"/>
      <c r="QOW409" s="589"/>
      <c r="QOX409" s="589"/>
      <c r="QOY409" s="589"/>
      <c r="QOZ409" s="589"/>
      <c r="QPA409" s="589"/>
      <c r="QPB409" s="589"/>
      <c r="QPC409" s="589"/>
      <c r="QPD409" s="589"/>
      <c r="QPE409" s="589"/>
      <c r="QPF409" s="589"/>
      <c r="QPG409" s="589"/>
      <c r="QPH409" s="589"/>
      <c r="QPI409" s="589"/>
      <c r="QPJ409" s="589"/>
      <c r="QPK409" s="589"/>
      <c r="QPL409" s="589"/>
      <c r="QPM409" s="589"/>
      <c r="QPN409" s="589"/>
      <c r="QPO409" s="589"/>
      <c r="QPP409" s="589"/>
      <c r="QPQ409" s="589"/>
      <c r="QPR409" s="589"/>
      <c r="QPS409" s="589"/>
      <c r="QPT409" s="589"/>
      <c r="QPU409" s="589"/>
      <c r="QPV409" s="589"/>
      <c r="QPW409" s="589"/>
      <c r="QPX409" s="589"/>
      <c r="QPY409" s="589"/>
      <c r="QPZ409" s="589"/>
      <c r="QQA409" s="589"/>
      <c r="QQB409" s="589"/>
      <c r="QQC409" s="589"/>
      <c r="QQD409" s="589"/>
      <c r="QQE409" s="589"/>
      <c r="QQF409" s="589"/>
      <c r="QQG409" s="589"/>
      <c r="QQH409" s="589"/>
      <c r="QQI409" s="589"/>
      <c r="QQJ409" s="589"/>
      <c r="QQK409" s="589"/>
      <c r="QQL409" s="589"/>
      <c r="QQM409" s="589"/>
      <c r="QQN409" s="589"/>
      <c r="QQO409" s="589"/>
      <c r="QQP409" s="589"/>
      <c r="QQQ409" s="589"/>
      <c r="QQR409" s="589"/>
      <c r="QQS409" s="589"/>
      <c r="QQT409" s="589"/>
      <c r="QQU409" s="589"/>
      <c r="QQV409" s="589"/>
      <c r="QQW409" s="589"/>
      <c r="QQX409" s="589"/>
      <c r="QQY409" s="589"/>
      <c r="QQZ409" s="589"/>
      <c r="QRA409" s="589"/>
      <c r="QRB409" s="589"/>
      <c r="QRC409" s="589"/>
      <c r="QRD409" s="589"/>
      <c r="QRE409" s="589"/>
      <c r="QRF409" s="589"/>
      <c r="QRG409" s="589"/>
      <c r="QRH409" s="589"/>
      <c r="QRI409" s="589"/>
      <c r="QRJ409" s="589"/>
      <c r="QRK409" s="589"/>
      <c r="QRL409" s="589"/>
      <c r="QRM409" s="589"/>
      <c r="QRN409" s="589"/>
      <c r="QRO409" s="589"/>
      <c r="QRP409" s="589"/>
      <c r="QRQ409" s="589"/>
      <c r="QRR409" s="589"/>
      <c r="QRS409" s="589"/>
      <c r="QRT409" s="589"/>
      <c r="QRU409" s="589"/>
      <c r="QRV409" s="589"/>
      <c r="QRW409" s="589"/>
      <c r="QRX409" s="589"/>
      <c r="QRY409" s="589"/>
      <c r="QRZ409" s="589"/>
      <c r="QSA409" s="589"/>
      <c r="QSB409" s="589"/>
      <c r="QSC409" s="589"/>
      <c r="QSD409" s="589"/>
      <c r="QSE409" s="589"/>
      <c r="QSF409" s="589"/>
      <c r="QSG409" s="589"/>
      <c r="QSH409" s="589"/>
      <c r="QSI409" s="589"/>
      <c r="QSJ409" s="589"/>
      <c r="QSK409" s="589"/>
      <c r="QSL409" s="589"/>
      <c r="QSM409" s="589"/>
      <c r="QSN409" s="589"/>
      <c r="QSO409" s="589"/>
      <c r="QSP409" s="589"/>
      <c r="QSQ409" s="589"/>
      <c r="QSR409" s="589"/>
      <c r="QSS409" s="589"/>
      <c r="QST409" s="589"/>
      <c r="QSU409" s="589"/>
      <c r="QSV409" s="589"/>
      <c r="QSW409" s="589"/>
      <c r="QSX409" s="589"/>
      <c r="QSY409" s="589"/>
      <c r="QSZ409" s="589"/>
      <c r="QTA409" s="589"/>
      <c r="QTB409" s="589"/>
      <c r="QTC409" s="589"/>
      <c r="QTD409" s="589"/>
      <c r="QTE409" s="589"/>
      <c r="QTF409" s="589"/>
      <c r="QTG409" s="589"/>
      <c r="QTH409" s="589"/>
      <c r="QTI409" s="589"/>
      <c r="QTJ409" s="589"/>
      <c r="QTK409" s="589"/>
      <c r="QTL409" s="589"/>
      <c r="QTM409" s="589"/>
      <c r="QTN409" s="589"/>
      <c r="QTO409" s="589"/>
      <c r="QTP409" s="589"/>
      <c r="QTQ409" s="589"/>
      <c r="QTR409" s="589"/>
      <c r="QTS409" s="589"/>
      <c r="QTT409" s="589"/>
      <c r="QTU409" s="589"/>
      <c r="QTV409" s="589"/>
      <c r="QTW409" s="589"/>
      <c r="QTX409" s="589"/>
      <c r="QTY409" s="589"/>
      <c r="QTZ409" s="589"/>
      <c r="QUA409" s="589"/>
      <c r="QUB409" s="589"/>
      <c r="QUC409" s="589"/>
      <c r="QUD409" s="589"/>
      <c r="QUE409" s="589"/>
      <c r="QUF409" s="589"/>
      <c r="QUG409" s="589"/>
      <c r="QUH409" s="589"/>
      <c r="QUI409" s="589"/>
      <c r="QUJ409" s="589"/>
      <c r="QUK409" s="589"/>
      <c r="QUL409" s="589"/>
      <c r="QUM409" s="589"/>
      <c r="QUN409" s="589"/>
      <c r="QUO409" s="589"/>
      <c r="QUP409" s="589"/>
      <c r="QUQ409" s="589"/>
      <c r="QUR409" s="589"/>
      <c r="QUS409" s="589"/>
      <c r="QUT409" s="589"/>
      <c r="QUU409" s="589"/>
      <c r="QUV409" s="589"/>
      <c r="QUW409" s="589"/>
      <c r="QUX409" s="589"/>
      <c r="QUY409" s="589"/>
      <c r="QUZ409" s="589"/>
      <c r="QVA409" s="589"/>
      <c r="QVB409" s="589"/>
      <c r="QVC409" s="589"/>
      <c r="QVD409" s="589"/>
      <c r="QVE409" s="589"/>
      <c r="QVF409" s="589"/>
      <c r="QVG409" s="589"/>
      <c r="QVH409" s="589"/>
      <c r="QVI409" s="589"/>
      <c r="QVJ409" s="589"/>
      <c r="QVK409" s="589"/>
      <c r="QVL409" s="589"/>
      <c r="QVM409" s="589"/>
      <c r="QVN409" s="589"/>
      <c r="QVO409" s="589"/>
      <c r="QVP409" s="589"/>
      <c r="QVQ409" s="589"/>
      <c r="QVR409" s="589"/>
      <c r="QVS409" s="589"/>
      <c r="QVT409" s="589"/>
      <c r="QVU409" s="589"/>
      <c r="QVV409" s="589"/>
      <c r="QVW409" s="589"/>
      <c r="QVX409" s="589"/>
      <c r="QVY409" s="589"/>
      <c r="QVZ409" s="589"/>
      <c r="QWA409" s="589"/>
      <c r="QWB409" s="589"/>
      <c r="QWC409" s="589"/>
      <c r="QWD409" s="589"/>
      <c r="QWE409" s="589"/>
      <c r="QWF409" s="589"/>
      <c r="QWG409" s="589"/>
      <c r="QWH409" s="589"/>
      <c r="QWI409" s="589"/>
      <c r="QWJ409" s="589"/>
      <c r="QWK409" s="589"/>
      <c r="QWL409" s="589"/>
      <c r="QWM409" s="589"/>
      <c r="QWN409" s="589"/>
      <c r="QWO409" s="589"/>
      <c r="QWP409" s="589"/>
      <c r="QWQ409" s="589"/>
      <c r="QWR409" s="589"/>
      <c r="QWS409" s="589"/>
      <c r="QWT409" s="589"/>
      <c r="QWU409" s="589"/>
      <c r="QWV409" s="589"/>
      <c r="QWW409" s="589"/>
      <c r="QWX409" s="589"/>
      <c r="QWY409" s="589"/>
      <c r="QWZ409" s="589"/>
      <c r="QXA409" s="589"/>
      <c r="QXB409" s="589"/>
      <c r="QXC409" s="589"/>
      <c r="QXD409" s="589"/>
      <c r="QXE409" s="589"/>
      <c r="QXF409" s="589"/>
      <c r="QXG409" s="589"/>
      <c r="QXH409" s="589"/>
      <c r="QXI409" s="589"/>
      <c r="QXJ409" s="589"/>
      <c r="QXK409" s="589"/>
      <c r="QXL409" s="589"/>
      <c r="QXM409" s="589"/>
      <c r="QXN409" s="589"/>
      <c r="QXO409" s="589"/>
      <c r="QXP409" s="589"/>
      <c r="QXQ409" s="589"/>
      <c r="QXR409" s="589"/>
      <c r="QXS409" s="589"/>
      <c r="QXT409" s="589"/>
      <c r="QXU409" s="589"/>
      <c r="QXV409" s="589"/>
      <c r="QXW409" s="589"/>
      <c r="QXX409" s="589"/>
      <c r="QXY409" s="589"/>
      <c r="QXZ409" s="589"/>
      <c r="QYA409" s="589"/>
      <c r="QYB409" s="589"/>
      <c r="QYC409" s="589"/>
      <c r="QYD409" s="589"/>
      <c r="QYE409" s="589"/>
      <c r="QYF409" s="589"/>
      <c r="QYG409" s="589"/>
      <c r="QYH409" s="589"/>
      <c r="QYI409" s="589"/>
      <c r="QYJ409" s="589"/>
      <c r="QYK409" s="589"/>
      <c r="QYL409" s="589"/>
      <c r="QYM409" s="589"/>
      <c r="QYN409" s="589"/>
      <c r="QYO409" s="589"/>
      <c r="QYP409" s="589"/>
      <c r="QYQ409" s="589"/>
      <c r="QYR409" s="589"/>
      <c r="QYS409" s="589"/>
      <c r="QYT409" s="589"/>
      <c r="QYU409" s="589"/>
      <c r="QYV409" s="589"/>
      <c r="QYW409" s="589"/>
      <c r="QYX409" s="589"/>
      <c r="QYY409" s="589"/>
      <c r="QYZ409" s="589"/>
      <c r="QZA409" s="589"/>
      <c r="QZB409" s="589"/>
      <c r="QZC409" s="589"/>
      <c r="QZD409" s="589"/>
      <c r="QZE409" s="589"/>
      <c r="QZF409" s="589"/>
      <c r="QZG409" s="589"/>
      <c r="QZH409" s="589"/>
      <c r="QZI409" s="589"/>
      <c r="QZJ409" s="589"/>
      <c r="QZK409" s="589"/>
      <c r="QZL409" s="589"/>
      <c r="QZM409" s="589"/>
      <c r="QZN409" s="589"/>
      <c r="QZO409" s="589"/>
      <c r="QZP409" s="589"/>
      <c r="QZQ409" s="589"/>
      <c r="QZR409" s="589"/>
      <c r="QZS409" s="589"/>
      <c r="QZT409" s="589"/>
      <c r="QZU409" s="589"/>
      <c r="QZV409" s="589"/>
      <c r="QZW409" s="589"/>
      <c r="QZX409" s="589"/>
      <c r="QZY409" s="589"/>
      <c r="QZZ409" s="589"/>
      <c r="RAA409" s="589"/>
      <c r="RAB409" s="589"/>
      <c r="RAC409" s="589"/>
      <c r="RAD409" s="589"/>
      <c r="RAE409" s="589"/>
      <c r="RAF409" s="589"/>
      <c r="RAG409" s="589"/>
      <c r="RAH409" s="589"/>
      <c r="RAI409" s="589"/>
      <c r="RAJ409" s="589"/>
      <c r="RAK409" s="589"/>
      <c r="RAL409" s="589"/>
      <c r="RAM409" s="589"/>
      <c r="RAN409" s="589"/>
      <c r="RAO409" s="589"/>
      <c r="RAP409" s="589"/>
      <c r="RAQ409" s="589"/>
      <c r="RAR409" s="589"/>
      <c r="RAS409" s="589"/>
      <c r="RAT409" s="589"/>
      <c r="RAU409" s="589"/>
      <c r="RAV409" s="589"/>
      <c r="RAW409" s="589"/>
      <c r="RAX409" s="589"/>
      <c r="RAY409" s="589"/>
      <c r="RAZ409" s="589"/>
      <c r="RBA409" s="589"/>
      <c r="RBB409" s="589"/>
      <c r="RBC409" s="589"/>
      <c r="RBD409" s="589"/>
      <c r="RBE409" s="589"/>
      <c r="RBF409" s="589"/>
      <c r="RBG409" s="589"/>
      <c r="RBH409" s="589"/>
      <c r="RBI409" s="589"/>
      <c r="RBJ409" s="589"/>
      <c r="RBK409" s="589"/>
      <c r="RBL409" s="589"/>
      <c r="RBM409" s="589"/>
      <c r="RBN409" s="589"/>
      <c r="RBO409" s="589"/>
      <c r="RBP409" s="589"/>
      <c r="RBQ409" s="589"/>
      <c r="RBR409" s="589"/>
      <c r="RBS409" s="589"/>
      <c r="RBT409" s="589"/>
      <c r="RBU409" s="589"/>
      <c r="RBV409" s="589"/>
      <c r="RBW409" s="589"/>
      <c r="RBX409" s="589"/>
      <c r="RBY409" s="589"/>
      <c r="RBZ409" s="589"/>
      <c r="RCA409" s="589"/>
      <c r="RCB409" s="589"/>
      <c r="RCC409" s="589"/>
      <c r="RCD409" s="589"/>
      <c r="RCE409" s="589"/>
      <c r="RCF409" s="589"/>
      <c r="RCG409" s="589"/>
      <c r="RCH409" s="589"/>
      <c r="RCI409" s="589"/>
      <c r="RCJ409" s="589"/>
      <c r="RCK409" s="589"/>
      <c r="RCL409" s="589"/>
      <c r="RCM409" s="589"/>
      <c r="RCN409" s="589"/>
      <c r="RCO409" s="589"/>
      <c r="RCP409" s="589"/>
      <c r="RCQ409" s="589"/>
      <c r="RCR409" s="589"/>
      <c r="RCS409" s="589"/>
      <c r="RCT409" s="589"/>
      <c r="RCU409" s="589"/>
      <c r="RCV409" s="589"/>
      <c r="RCW409" s="589"/>
      <c r="RCX409" s="589"/>
      <c r="RCY409" s="589"/>
      <c r="RCZ409" s="589"/>
      <c r="RDA409" s="589"/>
      <c r="RDB409" s="589"/>
      <c r="RDC409" s="589"/>
      <c r="RDD409" s="589"/>
      <c r="RDE409" s="589"/>
      <c r="RDF409" s="589"/>
      <c r="RDG409" s="589"/>
      <c r="RDH409" s="589"/>
      <c r="RDI409" s="589"/>
      <c r="RDJ409" s="589"/>
      <c r="RDK409" s="589"/>
      <c r="RDL409" s="589"/>
      <c r="RDM409" s="589"/>
      <c r="RDN409" s="589"/>
      <c r="RDO409" s="589"/>
      <c r="RDP409" s="589"/>
      <c r="RDQ409" s="589"/>
      <c r="RDR409" s="589"/>
      <c r="RDS409" s="589"/>
      <c r="RDT409" s="589"/>
      <c r="RDU409" s="589"/>
      <c r="RDV409" s="589"/>
      <c r="RDW409" s="589"/>
      <c r="RDX409" s="589"/>
      <c r="RDY409" s="589"/>
      <c r="RDZ409" s="589"/>
      <c r="REA409" s="589"/>
      <c r="REB409" s="589"/>
      <c r="REC409" s="589"/>
      <c r="RED409" s="589"/>
      <c r="REE409" s="589"/>
      <c r="REF409" s="589"/>
      <c r="REG409" s="589"/>
      <c r="REH409" s="589"/>
      <c r="REI409" s="589"/>
      <c r="REJ409" s="589"/>
      <c r="REK409" s="589"/>
      <c r="REL409" s="589"/>
      <c r="REM409" s="589"/>
      <c r="REN409" s="589"/>
      <c r="REO409" s="589"/>
      <c r="REP409" s="589"/>
      <c r="REQ409" s="589"/>
      <c r="RER409" s="589"/>
      <c r="RES409" s="589"/>
      <c r="RET409" s="589"/>
      <c r="REU409" s="589"/>
      <c r="REV409" s="589"/>
      <c r="REW409" s="589"/>
      <c r="REX409" s="589"/>
      <c r="REY409" s="589"/>
      <c r="REZ409" s="589"/>
      <c r="RFA409" s="589"/>
      <c r="RFB409" s="589"/>
      <c r="RFC409" s="589"/>
      <c r="RFD409" s="589"/>
      <c r="RFE409" s="589"/>
      <c r="RFF409" s="589"/>
      <c r="RFG409" s="589"/>
      <c r="RFH409" s="589"/>
      <c r="RFI409" s="589"/>
      <c r="RFJ409" s="589"/>
      <c r="RFK409" s="589"/>
      <c r="RFL409" s="589"/>
      <c r="RFM409" s="589"/>
      <c r="RFN409" s="589"/>
      <c r="RFO409" s="589"/>
      <c r="RFP409" s="589"/>
      <c r="RFQ409" s="589"/>
      <c r="RFR409" s="589"/>
      <c r="RFS409" s="589"/>
      <c r="RFT409" s="589"/>
      <c r="RFU409" s="589"/>
      <c r="RFV409" s="589"/>
      <c r="RFW409" s="589"/>
      <c r="RFX409" s="589"/>
      <c r="RFY409" s="589"/>
      <c r="RFZ409" s="589"/>
      <c r="RGA409" s="589"/>
      <c r="RGB409" s="589"/>
      <c r="RGC409" s="589"/>
      <c r="RGD409" s="589"/>
      <c r="RGE409" s="589"/>
      <c r="RGF409" s="589"/>
      <c r="RGG409" s="589"/>
      <c r="RGH409" s="589"/>
      <c r="RGI409" s="589"/>
      <c r="RGJ409" s="589"/>
      <c r="RGK409" s="589"/>
      <c r="RGL409" s="589"/>
      <c r="RGM409" s="589"/>
      <c r="RGN409" s="589"/>
      <c r="RGO409" s="589"/>
      <c r="RGP409" s="589"/>
      <c r="RGQ409" s="589"/>
      <c r="RGR409" s="589"/>
      <c r="RGS409" s="589"/>
      <c r="RGT409" s="589"/>
      <c r="RGU409" s="589"/>
      <c r="RGV409" s="589"/>
      <c r="RGW409" s="589"/>
      <c r="RGX409" s="589"/>
      <c r="RGY409" s="589"/>
      <c r="RGZ409" s="589"/>
      <c r="RHA409" s="589"/>
      <c r="RHB409" s="589"/>
      <c r="RHC409" s="589"/>
      <c r="RHD409" s="589"/>
      <c r="RHE409" s="589"/>
      <c r="RHF409" s="589"/>
      <c r="RHG409" s="589"/>
      <c r="RHH409" s="589"/>
      <c r="RHI409" s="589"/>
      <c r="RHJ409" s="589"/>
      <c r="RHK409" s="589"/>
      <c r="RHL409" s="589"/>
      <c r="RHM409" s="589"/>
      <c r="RHN409" s="589"/>
      <c r="RHO409" s="589"/>
      <c r="RHP409" s="589"/>
      <c r="RHQ409" s="589"/>
      <c r="RHR409" s="589"/>
      <c r="RHS409" s="589"/>
      <c r="RHT409" s="589"/>
      <c r="RHU409" s="589"/>
      <c r="RHV409" s="589"/>
      <c r="RHW409" s="589"/>
      <c r="RHX409" s="589"/>
      <c r="RHY409" s="589"/>
      <c r="RHZ409" s="589"/>
      <c r="RIA409" s="589"/>
      <c r="RIB409" s="589"/>
      <c r="RIC409" s="589"/>
      <c r="RID409" s="589"/>
      <c r="RIE409" s="589"/>
      <c r="RIF409" s="589"/>
      <c r="RIG409" s="589"/>
      <c r="RIH409" s="589"/>
      <c r="RII409" s="589"/>
      <c r="RIJ409" s="589"/>
      <c r="RIK409" s="589"/>
      <c r="RIL409" s="589"/>
      <c r="RIM409" s="589"/>
      <c r="RIN409" s="589"/>
      <c r="RIO409" s="589"/>
      <c r="RIP409" s="589"/>
      <c r="RIQ409" s="589"/>
      <c r="RIR409" s="589"/>
      <c r="RIS409" s="589"/>
      <c r="RIT409" s="589"/>
      <c r="RIU409" s="589"/>
      <c r="RIV409" s="589"/>
      <c r="RIW409" s="589"/>
      <c r="RIX409" s="589"/>
      <c r="RIY409" s="589"/>
      <c r="RIZ409" s="589"/>
      <c r="RJA409" s="589"/>
      <c r="RJB409" s="589"/>
      <c r="RJC409" s="589"/>
      <c r="RJD409" s="589"/>
      <c r="RJE409" s="589"/>
      <c r="RJF409" s="589"/>
      <c r="RJG409" s="589"/>
      <c r="RJH409" s="589"/>
      <c r="RJI409" s="589"/>
      <c r="RJJ409" s="589"/>
      <c r="RJK409" s="589"/>
      <c r="RJL409" s="589"/>
      <c r="RJM409" s="589"/>
      <c r="RJN409" s="589"/>
      <c r="RJO409" s="589"/>
      <c r="RJP409" s="589"/>
      <c r="RJQ409" s="589"/>
      <c r="RJR409" s="589"/>
      <c r="RJS409" s="589"/>
      <c r="RJT409" s="589"/>
      <c r="RJU409" s="589"/>
      <c r="RJV409" s="589"/>
      <c r="RJW409" s="589"/>
      <c r="RJX409" s="589"/>
      <c r="RJY409" s="589"/>
      <c r="RJZ409" s="589"/>
      <c r="RKA409" s="589"/>
      <c r="RKB409" s="589"/>
      <c r="RKC409" s="589"/>
      <c r="RKD409" s="589"/>
      <c r="RKE409" s="589"/>
      <c r="RKF409" s="589"/>
      <c r="RKG409" s="589"/>
      <c r="RKH409" s="589"/>
      <c r="RKI409" s="589"/>
      <c r="RKJ409" s="589"/>
      <c r="RKK409" s="589"/>
      <c r="RKL409" s="589"/>
      <c r="RKM409" s="589"/>
      <c r="RKN409" s="589"/>
      <c r="RKO409" s="589"/>
      <c r="RKP409" s="589"/>
      <c r="RKQ409" s="589"/>
      <c r="RKR409" s="589"/>
      <c r="RKS409" s="589"/>
      <c r="RKT409" s="589"/>
      <c r="RKU409" s="589"/>
      <c r="RKV409" s="589"/>
      <c r="RKW409" s="589"/>
      <c r="RKX409" s="589"/>
      <c r="RKY409" s="589"/>
      <c r="RKZ409" s="589"/>
      <c r="RLA409" s="589"/>
      <c r="RLB409" s="589"/>
      <c r="RLC409" s="589"/>
      <c r="RLD409" s="589"/>
      <c r="RLE409" s="589"/>
      <c r="RLF409" s="589"/>
      <c r="RLG409" s="589"/>
      <c r="RLH409" s="589"/>
      <c r="RLI409" s="589"/>
      <c r="RLJ409" s="589"/>
      <c r="RLK409" s="589"/>
      <c r="RLL409" s="589"/>
      <c r="RLM409" s="589"/>
      <c r="RLN409" s="589"/>
      <c r="RLO409" s="589"/>
      <c r="RLP409" s="589"/>
      <c r="RLQ409" s="589"/>
      <c r="RLR409" s="589"/>
      <c r="RLS409" s="589"/>
      <c r="RLT409" s="589"/>
      <c r="RLU409" s="589"/>
      <c r="RLV409" s="589"/>
      <c r="RLW409" s="589"/>
      <c r="RLX409" s="589"/>
      <c r="RLY409" s="589"/>
      <c r="RLZ409" s="589"/>
      <c r="RMA409" s="589"/>
      <c r="RMB409" s="589"/>
      <c r="RMC409" s="589"/>
      <c r="RMD409" s="589"/>
      <c r="RME409" s="589"/>
      <c r="RMF409" s="589"/>
      <c r="RMG409" s="589"/>
      <c r="RMH409" s="589"/>
      <c r="RMI409" s="589"/>
      <c r="RMJ409" s="589"/>
      <c r="RMK409" s="589"/>
      <c r="RML409" s="589"/>
      <c r="RMM409" s="589"/>
      <c r="RMN409" s="589"/>
      <c r="RMO409" s="589"/>
      <c r="RMP409" s="589"/>
      <c r="RMQ409" s="589"/>
      <c r="RMR409" s="589"/>
      <c r="RMS409" s="589"/>
      <c r="RMT409" s="589"/>
      <c r="RMU409" s="589"/>
      <c r="RMV409" s="589"/>
      <c r="RMW409" s="589"/>
      <c r="RMX409" s="589"/>
      <c r="RMY409" s="589"/>
      <c r="RMZ409" s="589"/>
      <c r="RNA409" s="589"/>
      <c r="RNB409" s="589"/>
      <c r="RNC409" s="589"/>
      <c r="RND409" s="589"/>
      <c r="RNE409" s="589"/>
      <c r="RNF409" s="589"/>
      <c r="RNG409" s="589"/>
      <c r="RNH409" s="589"/>
      <c r="RNI409" s="589"/>
      <c r="RNJ409" s="589"/>
      <c r="RNK409" s="589"/>
      <c r="RNL409" s="589"/>
      <c r="RNM409" s="589"/>
      <c r="RNN409" s="589"/>
      <c r="RNO409" s="589"/>
      <c r="RNP409" s="589"/>
      <c r="RNQ409" s="589"/>
      <c r="RNR409" s="589"/>
      <c r="RNS409" s="589"/>
      <c r="RNT409" s="589"/>
      <c r="RNU409" s="589"/>
      <c r="RNV409" s="589"/>
      <c r="RNW409" s="589"/>
      <c r="RNX409" s="589"/>
      <c r="RNY409" s="589"/>
      <c r="RNZ409" s="589"/>
      <c r="ROA409" s="589"/>
      <c r="ROB409" s="589"/>
      <c r="ROC409" s="589"/>
      <c r="ROD409" s="589"/>
      <c r="ROE409" s="589"/>
      <c r="ROF409" s="589"/>
      <c r="ROG409" s="589"/>
      <c r="ROH409" s="589"/>
      <c r="ROI409" s="589"/>
      <c r="ROJ409" s="589"/>
      <c r="ROK409" s="589"/>
      <c r="ROL409" s="589"/>
      <c r="ROM409" s="589"/>
      <c r="RON409" s="589"/>
      <c r="ROO409" s="589"/>
      <c r="ROP409" s="589"/>
      <c r="ROQ409" s="589"/>
      <c r="ROR409" s="589"/>
      <c r="ROS409" s="589"/>
      <c r="ROT409" s="589"/>
      <c r="ROU409" s="589"/>
      <c r="ROV409" s="589"/>
      <c r="ROW409" s="589"/>
      <c r="ROX409" s="589"/>
      <c r="ROY409" s="589"/>
      <c r="ROZ409" s="589"/>
      <c r="RPA409" s="589"/>
      <c r="RPB409" s="589"/>
      <c r="RPC409" s="589"/>
      <c r="RPD409" s="589"/>
      <c r="RPE409" s="589"/>
      <c r="RPF409" s="589"/>
      <c r="RPG409" s="589"/>
      <c r="RPH409" s="589"/>
      <c r="RPI409" s="589"/>
      <c r="RPJ409" s="589"/>
      <c r="RPK409" s="589"/>
      <c r="RPL409" s="589"/>
      <c r="RPM409" s="589"/>
      <c r="RPN409" s="589"/>
      <c r="RPO409" s="589"/>
      <c r="RPP409" s="589"/>
      <c r="RPQ409" s="589"/>
      <c r="RPR409" s="589"/>
      <c r="RPS409" s="589"/>
      <c r="RPT409" s="589"/>
      <c r="RPU409" s="589"/>
      <c r="RPV409" s="589"/>
      <c r="RPW409" s="589"/>
      <c r="RPX409" s="589"/>
      <c r="RPY409" s="589"/>
      <c r="RPZ409" s="589"/>
      <c r="RQA409" s="589"/>
      <c r="RQB409" s="589"/>
      <c r="RQC409" s="589"/>
      <c r="RQD409" s="589"/>
      <c r="RQE409" s="589"/>
      <c r="RQF409" s="589"/>
      <c r="RQG409" s="589"/>
      <c r="RQH409" s="589"/>
      <c r="RQI409" s="589"/>
      <c r="RQJ409" s="589"/>
      <c r="RQK409" s="589"/>
      <c r="RQL409" s="589"/>
      <c r="RQM409" s="589"/>
      <c r="RQN409" s="589"/>
      <c r="RQO409" s="589"/>
      <c r="RQP409" s="589"/>
      <c r="RQQ409" s="589"/>
      <c r="RQR409" s="589"/>
      <c r="RQS409" s="589"/>
      <c r="RQT409" s="589"/>
      <c r="RQU409" s="589"/>
      <c r="RQV409" s="589"/>
      <c r="RQW409" s="589"/>
      <c r="RQX409" s="589"/>
      <c r="RQY409" s="589"/>
      <c r="RQZ409" s="589"/>
      <c r="RRA409" s="589"/>
      <c r="RRB409" s="589"/>
      <c r="RRC409" s="589"/>
      <c r="RRD409" s="589"/>
      <c r="RRE409" s="589"/>
      <c r="RRF409" s="589"/>
      <c r="RRG409" s="589"/>
      <c r="RRH409" s="589"/>
      <c r="RRI409" s="589"/>
      <c r="RRJ409" s="589"/>
      <c r="RRK409" s="589"/>
      <c r="RRL409" s="589"/>
      <c r="RRM409" s="589"/>
      <c r="RRN409" s="589"/>
      <c r="RRO409" s="589"/>
      <c r="RRP409" s="589"/>
      <c r="RRQ409" s="589"/>
      <c r="RRR409" s="589"/>
      <c r="RRS409" s="589"/>
      <c r="RRT409" s="589"/>
      <c r="RRU409" s="589"/>
      <c r="RRV409" s="589"/>
      <c r="RRW409" s="589"/>
      <c r="RRX409" s="589"/>
      <c r="RRY409" s="589"/>
      <c r="RRZ409" s="589"/>
      <c r="RSA409" s="589"/>
      <c r="RSB409" s="589"/>
      <c r="RSC409" s="589"/>
      <c r="RSD409" s="589"/>
      <c r="RSE409" s="589"/>
      <c r="RSF409" s="589"/>
      <c r="RSG409" s="589"/>
      <c r="RSH409" s="589"/>
      <c r="RSI409" s="589"/>
      <c r="RSJ409" s="589"/>
      <c r="RSK409" s="589"/>
      <c r="RSL409" s="589"/>
      <c r="RSM409" s="589"/>
      <c r="RSN409" s="589"/>
      <c r="RSO409" s="589"/>
      <c r="RSP409" s="589"/>
      <c r="RSQ409" s="589"/>
      <c r="RSR409" s="589"/>
      <c r="RSS409" s="589"/>
      <c r="RST409" s="589"/>
      <c r="RSU409" s="589"/>
      <c r="RSV409" s="589"/>
      <c r="RSW409" s="589"/>
      <c r="RSX409" s="589"/>
      <c r="RSY409" s="589"/>
      <c r="RSZ409" s="589"/>
      <c r="RTA409" s="589"/>
      <c r="RTB409" s="589"/>
      <c r="RTC409" s="589"/>
      <c r="RTD409" s="589"/>
      <c r="RTE409" s="589"/>
      <c r="RTF409" s="589"/>
      <c r="RTG409" s="589"/>
      <c r="RTH409" s="589"/>
      <c r="RTI409" s="589"/>
      <c r="RTJ409" s="589"/>
      <c r="RTK409" s="589"/>
      <c r="RTL409" s="589"/>
      <c r="RTM409" s="589"/>
      <c r="RTN409" s="589"/>
      <c r="RTO409" s="589"/>
      <c r="RTP409" s="589"/>
      <c r="RTQ409" s="589"/>
      <c r="RTR409" s="589"/>
      <c r="RTS409" s="589"/>
      <c r="RTT409" s="589"/>
      <c r="RTU409" s="589"/>
      <c r="RTV409" s="589"/>
      <c r="RTW409" s="589"/>
      <c r="RTX409" s="589"/>
      <c r="RTY409" s="589"/>
      <c r="RTZ409" s="589"/>
      <c r="RUA409" s="589"/>
      <c r="RUB409" s="589"/>
      <c r="RUC409" s="589"/>
      <c r="RUD409" s="589"/>
      <c r="RUE409" s="589"/>
      <c r="RUF409" s="589"/>
      <c r="RUG409" s="589"/>
      <c r="RUH409" s="589"/>
      <c r="RUI409" s="589"/>
      <c r="RUJ409" s="589"/>
      <c r="RUK409" s="589"/>
      <c r="RUL409" s="589"/>
      <c r="RUM409" s="589"/>
      <c r="RUN409" s="589"/>
      <c r="RUO409" s="589"/>
      <c r="RUP409" s="589"/>
      <c r="RUQ409" s="589"/>
      <c r="RUR409" s="589"/>
      <c r="RUS409" s="589"/>
      <c r="RUT409" s="589"/>
      <c r="RUU409" s="589"/>
      <c r="RUV409" s="589"/>
      <c r="RUW409" s="589"/>
      <c r="RUX409" s="589"/>
      <c r="RUY409" s="589"/>
      <c r="RUZ409" s="589"/>
      <c r="RVA409" s="589"/>
      <c r="RVB409" s="589"/>
      <c r="RVC409" s="589"/>
      <c r="RVD409" s="589"/>
      <c r="RVE409" s="589"/>
      <c r="RVF409" s="589"/>
      <c r="RVG409" s="589"/>
      <c r="RVH409" s="589"/>
      <c r="RVI409" s="589"/>
      <c r="RVJ409" s="589"/>
      <c r="RVK409" s="589"/>
      <c r="RVL409" s="589"/>
      <c r="RVM409" s="589"/>
      <c r="RVN409" s="589"/>
      <c r="RVO409" s="589"/>
      <c r="RVP409" s="589"/>
      <c r="RVQ409" s="589"/>
      <c r="RVR409" s="589"/>
      <c r="RVS409" s="589"/>
      <c r="RVT409" s="589"/>
      <c r="RVU409" s="589"/>
      <c r="RVV409" s="589"/>
      <c r="RVW409" s="589"/>
      <c r="RVX409" s="589"/>
      <c r="RVY409" s="589"/>
      <c r="RVZ409" s="589"/>
      <c r="RWA409" s="589"/>
      <c r="RWB409" s="589"/>
      <c r="RWC409" s="589"/>
      <c r="RWD409" s="589"/>
      <c r="RWE409" s="589"/>
      <c r="RWF409" s="589"/>
      <c r="RWG409" s="589"/>
      <c r="RWH409" s="589"/>
      <c r="RWI409" s="589"/>
      <c r="RWJ409" s="589"/>
      <c r="RWK409" s="589"/>
      <c r="RWL409" s="589"/>
      <c r="RWM409" s="589"/>
      <c r="RWN409" s="589"/>
      <c r="RWO409" s="589"/>
      <c r="RWP409" s="589"/>
      <c r="RWQ409" s="589"/>
      <c r="RWR409" s="589"/>
      <c r="RWS409" s="589"/>
      <c r="RWT409" s="589"/>
      <c r="RWU409" s="589"/>
      <c r="RWV409" s="589"/>
      <c r="RWW409" s="589"/>
      <c r="RWX409" s="589"/>
      <c r="RWY409" s="589"/>
      <c r="RWZ409" s="589"/>
      <c r="RXA409" s="589"/>
      <c r="RXB409" s="589"/>
      <c r="RXC409" s="589"/>
      <c r="RXD409" s="589"/>
      <c r="RXE409" s="589"/>
      <c r="RXF409" s="589"/>
      <c r="RXG409" s="589"/>
      <c r="RXH409" s="589"/>
      <c r="RXI409" s="589"/>
      <c r="RXJ409" s="589"/>
      <c r="RXK409" s="589"/>
      <c r="RXL409" s="589"/>
      <c r="RXM409" s="589"/>
      <c r="RXN409" s="589"/>
      <c r="RXO409" s="589"/>
      <c r="RXP409" s="589"/>
      <c r="RXQ409" s="589"/>
      <c r="RXR409" s="589"/>
      <c r="RXS409" s="589"/>
      <c r="RXT409" s="589"/>
      <c r="RXU409" s="589"/>
      <c r="RXV409" s="589"/>
      <c r="RXW409" s="589"/>
      <c r="RXX409" s="589"/>
      <c r="RXY409" s="589"/>
      <c r="RXZ409" s="589"/>
      <c r="RYA409" s="589"/>
      <c r="RYB409" s="589"/>
      <c r="RYC409" s="589"/>
      <c r="RYD409" s="589"/>
      <c r="RYE409" s="589"/>
      <c r="RYF409" s="589"/>
      <c r="RYG409" s="589"/>
      <c r="RYH409" s="589"/>
      <c r="RYI409" s="589"/>
      <c r="RYJ409" s="589"/>
      <c r="RYK409" s="589"/>
      <c r="RYL409" s="589"/>
      <c r="RYM409" s="589"/>
      <c r="RYN409" s="589"/>
      <c r="RYO409" s="589"/>
      <c r="RYP409" s="589"/>
      <c r="RYQ409" s="589"/>
      <c r="RYR409" s="589"/>
      <c r="RYS409" s="589"/>
      <c r="RYT409" s="589"/>
      <c r="RYU409" s="589"/>
      <c r="RYV409" s="589"/>
      <c r="RYW409" s="589"/>
      <c r="RYX409" s="589"/>
      <c r="RYY409" s="589"/>
      <c r="RYZ409" s="589"/>
      <c r="RZA409" s="589"/>
      <c r="RZB409" s="589"/>
      <c r="RZC409" s="589"/>
      <c r="RZD409" s="589"/>
      <c r="RZE409" s="589"/>
      <c r="RZF409" s="589"/>
      <c r="RZG409" s="589"/>
      <c r="RZH409" s="589"/>
      <c r="RZI409" s="589"/>
      <c r="RZJ409" s="589"/>
      <c r="RZK409" s="589"/>
      <c r="RZL409" s="589"/>
      <c r="RZM409" s="589"/>
      <c r="RZN409" s="589"/>
      <c r="RZO409" s="589"/>
      <c r="RZP409" s="589"/>
      <c r="RZQ409" s="589"/>
      <c r="RZR409" s="589"/>
      <c r="RZS409" s="589"/>
      <c r="RZT409" s="589"/>
      <c r="RZU409" s="589"/>
      <c r="RZV409" s="589"/>
      <c r="RZW409" s="589"/>
      <c r="RZX409" s="589"/>
      <c r="RZY409" s="589"/>
      <c r="RZZ409" s="589"/>
      <c r="SAA409" s="589"/>
      <c r="SAB409" s="589"/>
      <c r="SAC409" s="589"/>
      <c r="SAD409" s="589"/>
      <c r="SAE409" s="589"/>
      <c r="SAF409" s="589"/>
      <c r="SAG409" s="589"/>
      <c r="SAH409" s="589"/>
      <c r="SAI409" s="589"/>
      <c r="SAJ409" s="589"/>
      <c r="SAK409" s="589"/>
      <c r="SAL409" s="589"/>
      <c r="SAM409" s="589"/>
      <c r="SAN409" s="589"/>
      <c r="SAO409" s="589"/>
      <c r="SAP409" s="589"/>
      <c r="SAQ409" s="589"/>
      <c r="SAR409" s="589"/>
      <c r="SAS409" s="589"/>
      <c r="SAT409" s="589"/>
      <c r="SAU409" s="589"/>
      <c r="SAV409" s="589"/>
      <c r="SAW409" s="589"/>
      <c r="SAX409" s="589"/>
      <c r="SAY409" s="589"/>
      <c r="SAZ409" s="589"/>
      <c r="SBA409" s="589"/>
      <c r="SBB409" s="589"/>
      <c r="SBC409" s="589"/>
      <c r="SBD409" s="589"/>
      <c r="SBE409" s="589"/>
      <c r="SBF409" s="589"/>
      <c r="SBG409" s="589"/>
      <c r="SBH409" s="589"/>
      <c r="SBI409" s="589"/>
      <c r="SBJ409" s="589"/>
      <c r="SBK409" s="589"/>
      <c r="SBL409" s="589"/>
      <c r="SBM409" s="589"/>
      <c r="SBN409" s="589"/>
      <c r="SBO409" s="589"/>
      <c r="SBP409" s="589"/>
      <c r="SBQ409" s="589"/>
      <c r="SBR409" s="589"/>
      <c r="SBS409" s="589"/>
      <c r="SBT409" s="589"/>
      <c r="SBU409" s="589"/>
      <c r="SBV409" s="589"/>
      <c r="SBW409" s="589"/>
      <c r="SBX409" s="589"/>
      <c r="SBY409" s="589"/>
      <c r="SBZ409" s="589"/>
      <c r="SCA409" s="589"/>
      <c r="SCB409" s="589"/>
      <c r="SCC409" s="589"/>
      <c r="SCD409" s="589"/>
      <c r="SCE409" s="589"/>
      <c r="SCF409" s="589"/>
      <c r="SCG409" s="589"/>
      <c r="SCH409" s="589"/>
      <c r="SCI409" s="589"/>
      <c r="SCJ409" s="589"/>
      <c r="SCK409" s="589"/>
      <c r="SCL409" s="589"/>
      <c r="SCM409" s="589"/>
      <c r="SCN409" s="589"/>
      <c r="SCO409" s="589"/>
      <c r="SCP409" s="589"/>
      <c r="SCQ409" s="589"/>
      <c r="SCR409" s="589"/>
      <c r="SCS409" s="589"/>
      <c r="SCT409" s="589"/>
      <c r="SCU409" s="589"/>
      <c r="SCV409" s="589"/>
      <c r="SCW409" s="589"/>
      <c r="SCX409" s="589"/>
      <c r="SCY409" s="589"/>
      <c r="SCZ409" s="589"/>
      <c r="SDA409" s="589"/>
      <c r="SDB409" s="589"/>
      <c r="SDC409" s="589"/>
      <c r="SDD409" s="589"/>
      <c r="SDE409" s="589"/>
      <c r="SDF409" s="589"/>
      <c r="SDG409" s="589"/>
      <c r="SDH409" s="589"/>
      <c r="SDI409" s="589"/>
      <c r="SDJ409" s="589"/>
      <c r="SDK409" s="589"/>
      <c r="SDL409" s="589"/>
      <c r="SDM409" s="589"/>
      <c r="SDN409" s="589"/>
      <c r="SDO409" s="589"/>
      <c r="SDP409" s="589"/>
      <c r="SDQ409" s="589"/>
      <c r="SDR409" s="589"/>
      <c r="SDS409" s="589"/>
      <c r="SDT409" s="589"/>
      <c r="SDU409" s="589"/>
      <c r="SDV409" s="589"/>
      <c r="SDW409" s="589"/>
      <c r="SDX409" s="589"/>
      <c r="SDY409" s="589"/>
      <c r="SDZ409" s="589"/>
      <c r="SEA409" s="589"/>
      <c r="SEB409" s="589"/>
      <c r="SEC409" s="589"/>
      <c r="SED409" s="589"/>
      <c r="SEE409" s="589"/>
      <c r="SEF409" s="589"/>
      <c r="SEG409" s="589"/>
      <c r="SEH409" s="589"/>
      <c r="SEI409" s="589"/>
      <c r="SEJ409" s="589"/>
      <c r="SEK409" s="589"/>
      <c r="SEL409" s="589"/>
      <c r="SEM409" s="589"/>
      <c r="SEN409" s="589"/>
      <c r="SEO409" s="589"/>
      <c r="SEP409" s="589"/>
      <c r="SEQ409" s="589"/>
      <c r="SER409" s="589"/>
      <c r="SES409" s="589"/>
      <c r="SET409" s="589"/>
      <c r="SEU409" s="589"/>
      <c r="SEV409" s="589"/>
      <c r="SEW409" s="589"/>
      <c r="SEX409" s="589"/>
      <c r="SEY409" s="589"/>
      <c r="SEZ409" s="589"/>
      <c r="SFA409" s="589"/>
      <c r="SFB409" s="589"/>
      <c r="SFC409" s="589"/>
      <c r="SFD409" s="589"/>
      <c r="SFE409" s="589"/>
      <c r="SFF409" s="589"/>
      <c r="SFG409" s="589"/>
      <c r="SFH409" s="589"/>
      <c r="SFI409" s="589"/>
      <c r="SFJ409" s="589"/>
      <c r="SFK409" s="589"/>
      <c r="SFL409" s="589"/>
      <c r="SFM409" s="589"/>
      <c r="SFN409" s="589"/>
      <c r="SFO409" s="589"/>
      <c r="SFP409" s="589"/>
      <c r="SFQ409" s="589"/>
      <c r="SFR409" s="589"/>
      <c r="SFS409" s="589"/>
      <c r="SFT409" s="589"/>
      <c r="SFU409" s="589"/>
      <c r="SFV409" s="589"/>
      <c r="SFW409" s="589"/>
      <c r="SFX409" s="589"/>
      <c r="SFY409" s="589"/>
      <c r="SFZ409" s="589"/>
      <c r="SGA409" s="589"/>
      <c r="SGB409" s="589"/>
      <c r="SGC409" s="589"/>
      <c r="SGD409" s="589"/>
      <c r="SGE409" s="589"/>
      <c r="SGF409" s="589"/>
      <c r="SGG409" s="589"/>
      <c r="SGH409" s="589"/>
      <c r="SGI409" s="589"/>
      <c r="SGJ409" s="589"/>
      <c r="SGK409" s="589"/>
      <c r="SGL409" s="589"/>
      <c r="SGM409" s="589"/>
      <c r="SGN409" s="589"/>
      <c r="SGO409" s="589"/>
      <c r="SGP409" s="589"/>
      <c r="SGQ409" s="589"/>
      <c r="SGR409" s="589"/>
      <c r="SGS409" s="589"/>
      <c r="SGT409" s="589"/>
      <c r="SGU409" s="589"/>
      <c r="SGV409" s="589"/>
      <c r="SGW409" s="589"/>
      <c r="SGX409" s="589"/>
      <c r="SGY409" s="589"/>
      <c r="SGZ409" s="589"/>
      <c r="SHA409" s="589"/>
      <c r="SHB409" s="589"/>
      <c r="SHC409" s="589"/>
      <c r="SHD409" s="589"/>
      <c r="SHE409" s="589"/>
      <c r="SHF409" s="589"/>
      <c r="SHG409" s="589"/>
      <c r="SHH409" s="589"/>
      <c r="SHI409" s="589"/>
      <c r="SHJ409" s="589"/>
      <c r="SHK409" s="589"/>
      <c r="SHL409" s="589"/>
      <c r="SHM409" s="589"/>
      <c r="SHN409" s="589"/>
      <c r="SHO409" s="589"/>
      <c r="SHP409" s="589"/>
      <c r="SHQ409" s="589"/>
      <c r="SHR409" s="589"/>
      <c r="SHS409" s="589"/>
      <c r="SHT409" s="589"/>
      <c r="SHU409" s="589"/>
      <c r="SHV409" s="589"/>
      <c r="SHW409" s="589"/>
      <c r="SHX409" s="589"/>
      <c r="SHY409" s="589"/>
      <c r="SHZ409" s="589"/>
      <c r="SIA409" s="589"/>
      <c r="SIB409" s="589"/>
      <c r="SIC409" s="589"/>
      <c r="SID409" s="589"/>
      <c r="SIE409" s="589"/>
      <c r="SIF409" s="589"/>
      <c r="SIG409" s="589"/>
      <c r="SIH409" s="589"/>
      <c r="SII409" s="589"/>
      <c r="SIJ409" s="589"/>
      <c r="SIK409" s="589"/>
      <c r="SIL409" s="589"/>
      <c r="SIM409" s="589"/>
      <c r="SIN409" s="589"/>
      <c r="SIO409" s="589"/>
      <c r="SIP409" s="589"/>
      <c r="SIQ409" s="589"/>
      <c r="SIR409" s="589"/>
      <c r="SIS409" s="589"/>
      <c r="SIT409" s="589"/>
      <c r="SIU409" s="589"/>
      <c r="SIV409" s="589"/>
      <c r="SIW409" s="589"/>
      <c r="SIX409" s="589"/>
      <c r="SIY409" s="589"/>
      <c r="SIZ409" s="589"/>
      <c r="SJA409" s="589"/>
      <c r="SJB409" s="589"/>
      <c r="SJC409" s="589"/>
      <c r="SJD409" s="589"/>
      <c r="SJE409" s="589"/>
      <c r="SJF409" s="589"/>
      <c r="SJG409" s="589"/>
      <c r="SJH409" s="589"/>
      <c r="SJI409" s="589"/>
      <c r="SJJ409" s="589"/>
      <c r="SJK409" s="589"/>
      <c r="SJL409" s="589"/>
      <c r="SJM409" s="589"/>
      <c r="SJN409" s="589"/>
      <c r="SJO409" s="589"/>
      <c r="SJP409" s="589"/>
      <c r="SJQ409" s="589"/>
      <c r="SJR409" s="589"/>
      <c r="SJS409" s="589"/>
      <c r="SJT409" s="589"/>
      <c r="SJU409" s="589"/>
      <c r="SJV409" s="589"/>
      <c r="SJW409" s="589"/>
      <c r="SJX409" s="589"/>
      <c r="SJY409" s="589"/>
      <c r="SJZ409" s="589"/>
      <c r="SKA409" s="589"/>
      <c r="SKB409" s="589"/>
      <c r="SKC409" s="589"/>
      <c r="SKD409" s="589"/>
      <c r="SKE409" s="589"/>
      <c r="SKF409" s="589"/>
      <c r="SKG409" s="589"/>
      <c r="SKH409" s="589"/>
      <c r="SKI409" s="589"/>
      <c r="SKJ409" s="589"/>
      <c r="SKK409" s="589"/>
      <c r="SKL409" s="589"/>
      <c r="SKM409" s="589"/>
      <c r="SKN409" s="589"/>
      <c r="SKO409" s="589"/>
      <c r="SKP409" s="589"/>
      <c r="SKQ409" s="589"/>
      <c r="SKR409" s="589"/>
      <c r="SKS409" s="589"/>
      <c r="SKT409" s="589"/>
      <c r="SKU409" s="589"/>
      <c r="SKV409" s="589"/>
      <c r="SKW409" s="589"/>
      <c r="SKX409" s="589"/>
      <c r="SKY409" s="589"/>
      <c r="SKZ409" s="589"/>
      <c r="SLA409" s="589"/>
      <c r="SLB409" s="589"/>
      <c r="SLC409" s="589"/>
      <c r="SLD409" s="589"/>
      <c r="SLE409" s="589"/>
      <c r="SLF409" s="589"/>
      <c r="SLG409" s="589"/>
      <c r="SLH409" s="589"/>
      <c r="SLI409" s="589"/>
      <c r="SLJ409" s="589"/>
      <c r="SLK409" s="589"/>
      <c r="SLL409" s="589"/>
      <c r="SLM409" s="589"/>
      <c r="SLN409" s="589"/>
      <c r="SLO409" s="589"/>
      <c r="SLP409" s="589"/>
      <c r="SLQ409" s="589"/>
      <c r="SLR409" s="589"/>
      <c r="SLS409" s="589"/>
      <c r="SLT409" s="589"/>
      <c r="SLU409" s="589"/>
      <c r="SLV409" s="589"/>
      <c r="SLW409" s="589"/>
      <c r="SLX409" s="589"/>
      <c r="SLY409" s="589"/>
      <c r="SLZ409" s="589"/>
      <c r="SMA409" s="589"/>
      <c r="SMB409" s="589"/>
      <c r="SMC409" s="589"/>
      <c r="SMD409" s="589"/>
      <c r="SME409" s="589"/>
      <c r="SMF409" s="589"/>
      <c r="SMG409" s="589"/>
      <c r="SMH409" s="589"/>
      <c r="SMI409" s="589"/>
      <c r="SMJ409" s="589"/>
      <c r="SMK409" s="589"/>
      <c r="SML409" s="589"/>
      <c r="SMM409" s="589"/>
      <c r="SMN409" s="589"/>
      <c r="SMO409" s="589"/>
      <c r="SMP409" s="589"/>
      <c r="SMQ409" s="589"/>
      <c r="SMR409" s="589"/>
      <c r="SMS409" s="589"/>
      <c r="SMT409" s="589"/>
      <c r="SMU409" s="589"/>
      <c r="SMV409" s="589"/>
      <c r="SMW409" s="589"/>
      <c r="SMX409" s="589"/>
      <c r="SMY409" s="589"/>
      <c r="SMZ409" s="589"/>
      <c r="SNA409" s="589"/>
      <c r="SNB409" s="589"/>
      <c r="SNC409" s="589"/>
      <c r="SND409" s="589"/>
      <c r="SNE409" s="589"/>
      <c r="SNF409" s="589"/>
      <c r="SNG409" s="589"/>
      <c r="SNH409" s="589"/>
      <c r="SNI409" s="589"/>
      <c r="SNJ409" s="589"/>
      <c r="SNK409" s="589"/>
      <c r="SNL409" s="589"/>
      <c r="SNM409" s="589"/>
      <c r="SNN409" s="589"/>
      <c r="SNO409" s="589"/>
      <c r="SNP409" s="589"/>
      <c r="SNQ409" s="589"/>
      <c r="SNR409" s="589"/>
      <c r="SNS409" s="589"/>
      <c r="SNT409" s="589"/>
      <c r="SNU409" s="589"/>
      <c r="SNV409" s="589"/>
      <c r="SNW409" s="589"/>
      <c r="SNX409" s="589"/>
      <c r="SNY409" s="589"/>
      <c r="SNZ409" s="589"/>
      <c r="SOA409" s="589"/>
      <c r="SOB409" s="589"/>
      <c r="SOC409" s="589"/>
      <c r="SOD409" s="589"/>
      <c r="SOE409" s="589"/>
      <c r="SOF409" s="589"/>
      <c r="SOG409" s="589"/>
      <c r="SOH409" s="589"/>
      <c r="SOI409" s="589"/>
      <c r="SOJ409" s="589"/>
      <c r="SOK409" s="589"/>
      <c r="SOL409" s="589"/>
      <c r="SOM409" s="589"/>
      <c r="SON409" s="589"/>
      <c r="SOO409" s="589"/>
      <c r="SOP409" s="589"/>
      <c r="SOQ409" s="589"/>
      <c r="SOR409" s="589"/>
      <c r="SOS409" s="589"/>
      <c r="SOT409" s="589"/>
      <c r="SOU409" s="589"/>
      <c r="SOV409" s="589"/>
      <c r="SOW409" s="589"/>
      <c r="SOX409" s="589"/>
      <c r="SOY409" s="589"/>
      <c r="SOZ409" s="589"/>
      <c r="SPA409" s="589"/>
      <c r="SPB409" s="589"/>
      <c r="SPC409" s="589"/>
      <c r="SPD409" s="589"/>
      <c r="SPE409" s="589"/>
      <c r="SPF409" s="589"/>
      <c r="SPG409" s="589"/>
      <c r="SPH409" s="589"/>
      <c r="SPI409" s="589"/>
      <c r="SPJ409" s="589"/>
      <c r="SPK409" s="589"/>
      <c r="SPL409" s="589"/>
      <c r="SPM409" s="589"/>
      <c r="SPN409" s="589"/>
      <c r="SPO409" s="589"/>
      <c r="SPP409" s="589"/>
      <c r="SPQ409" s="589"/>
      <c r="SPR409" s="589"/>
      <c r="SPS409" s="589"/>
      <c r="SPT409" s="589"/>
      <c r="SPU409" s="589"/>
      <c r="SPV409" s="589"/>
      <c r="SPW409" s="589"/>
      <c r="SPX409" s="589"/>
      <c r="SPY409" s="589"/>
      <c r="SPZ409" s="589"/>
      <c r="SQA409" s="589"/>
      <c r="SQB409" s="589"/>
      <c r="SQC409" s="589"/>
      <c r="SQD409" s="589"/>
      <c r="SQE409" s="589"/>
      <c r="SQF409" s="589"/>
      <c r="SQG409" s="589"/>
      <c r="SQH409" s="589"/>
      <c r="SQI409" s="589"/>
      <c r="SQJ409" s="589"/>
      <c r="SQK409" s="589"/>
      <c r="SQL409" s="589"/>
      <c r="SQM409" s="589"/>
      <c r="SQN409" s="589"/>
      <c r="SQO409" s="589"/>
      <c r="SQP409" s="589"/>
      <c r="SQQ409" s="589"/>
      <c r="SQR409" s="589"/>
      <c r="SQS409" s="589"/>
      <c r="SQT409" s="589"/>
      <c r="SQU409" s="589"/>
      <c r="SQV409" s="589"/>
      <c r="SQW409" s="589"/>
      <c r="SQX409" s="589"/>
      <c r="SQY409" s="589"/>
      <c r="SQZ409" s="589"/>
      <c r="SRA409" s="589"/>
      <c r="SRB409" s="589"/>
      <c r="SRC409" s="589"/>
      <c r="SRD409" s="589"/>
      <c r="SRE409" s="589"/>
      <c r="SRF409" s="589"/>
      <c r="SRG409" s="589"/>
      <c r="SRH409" s="589"/>
      <c r="SRI409" s="589"/>
      <c r="SRJ409" s="589"/>
      <c r="SRK409" s="589"/>
      <c r="SRL409" s="589"/>
      <c r="SRM409" s="589"/>
      <c r="SRN409" s="589"/>
      <c r="SRO409" s="589"/>
      <c r="SRP409" s="589"/>
      <c r="SRQ409" s="589"/>
      <c r="SRR409" s="589"/>
      <c r="SRS409" s="589"/>
      <c r="SRT409" s="589"/>
      <c r="SRU409" s="589"/>
      <c r="SRV409" s="589"/>
      <c r="SRW409" s="589"/>
      <c r="SRX409" s="589"/>
      <c r="SRY409" s="589"/>
      <c r="SRZ409" s="589"/>
      <c r="SSA409" s="589"/>
      <c r="SSB409" s="589"/>
      <c r="SSC409" s="589"/>
      <c r="SSD409" s="589"/>
      <c r="SSE409" s="589"/>
      <c r="SSF409" s="589"/>
      <c r="SSG409" s="589"/>
      <c r="SSH409" s="589"/>
      <c r="SSI409" s="589"/>
      <c r="SSJ409" s="589"/>
      <c r="SSK409" s="589"/>
      <c r="SSL409" s="589"/>
      <c r="SSM409" s="589"/>
      <c r="SSN409" s="589"/>
      <c r="SSO409" s="589"/>
      <c r="SSP409" s="589"/>
      <c r="SSQ409" s="589"/>
      <c r="SSR409" s="589"/>
      <c r="SSS409" s="589"/>
      <c r="SST409" s="589"/>
      <c r="SSU409" s="589"/>
      <c r="SSV409" s="589"/>
      <c r="SSW409" s="589"/>
      <c r="SSX409" s="589"/>
      <c r="SSY409" s="589"/>
      <c r="SSZ409" s="589"/>
      <c r="STA409" s="589"/>
      <c r="STB409" s="589"/>
      <c r="STC409" s="589"/>
      <c r="STD409" s="589"/>
      <c r="STE409" s="589"/>
      <c r="STF409" s="589"/>
      <c r="STG409" s="589"/>
      <c r="STH409" s="589"/>
      <c r="STI409" s="589"/>
      <c r="STJ409" s="589"/>
      <c r="STK409" s="589"/>
      <c r="STL409" s="589"/>
      <c r="STM409" s="589"/>
      <c r="STN409" s="589"/>
      <c r="STO409" s="589"/>
      <c r="STP409" s="589"/>
      <c r="STQ409" s="589"/>
      <c r="STR409" s="589"/>
      <c r="STS409" s="589"/>
      <c r="STT409" s="589"/>
      <c r="STU409" s="589"/>
      <c r="STV409" s="589"/>
      <c r="STW409" s="589"/>
      <c r="STX409" s="589"/>
      <c r="STY409" s="589"/>
      <c r="STZ409" s="589"/>
      <c r="SUA409" s="589"/>
      <c r="SUB409" s="589"/>
      <c r="SUC409" s="589"/>
      <c r="SUD409" s="589"/>
      <c r="SUE409" s="589"/>
      <c r="SUF409" s="589"/>
      <c r="SUG409" s="589"/>
      <c r="SUH409" s="589"/>
      <c r="SUI409" s="589"/>
      <c r="SUJ409" s="589"/>
      <c r="SUK409" s="589"/>
      <c r="SUL409" s="589"/>
      <c r="SUM409" s="589"/>
      <c r="SUN409" s="589"/>
      <c r="SUO409" s="589"/>
      <c r="SUP409" s="589"/>
      <c r="SUQ409" s="589"/>
      <c r="SUR409" s="589"/>
      <c r="SUS409" s="589"/>
      <c r="SUT409" s="589"/>
      <c r="SUU409" s="589"/>
      <c r="SUV409" s="589"/>
      <c r="SUW409" s="589"/>
      <c r="SUX409" s="589"/>
      <c r="SUY409" s="589"/>
      <c r="SUZ409" s="589"/>
      <c r="SVA409" s="589"/>
      <c r="SVB409" s="589"/>
      <c r="SVC409" s="589"/>
      <c r="SVD409" s="589"/>
      <c r="SVE409" s="589"/>
      <c r="SVF409" s="589"/>
      <c r="SVG409" s="589"/>
      <c r="SVH409" s="589"/>
      <c r="SVI409" s="589"/>
      <c r="SVJ409" s="589"/>
      <c r="SVK409" s="589"/>
      <c r="SVL409" s="589"/>
      <c r="SVM409" s="589"/>
      <c r="SVN409" s="589"/>
      <c r="SVO409" s="589"/>
      <c r="SVP409" s="589"/>
      <c r="SVQ409" s="589"/>
      <c r="SVR409" s="589"/>
      <c r="SVS409" s="589"/>
      <c r="SVT409" s="589"/>
      <c r="SVU409" s="589"/>
      <c r="SVV409" s="589"/>
      <c r="SVW409" s="589"/>
      <c r="SVX409" s="589"/>
      <c r="SVY409" s="589"/>
      <c r="SVZ409" s="589"/>
      <c r="SWA409" s="589"/>
      <c r="SWB409" s="589"/>
      <c r="SWC409" s="589"/>
      <c r="SWD409" s="589"/>
      <c r="SWE409" s="589"/>
      <c r="SWF409" s="589"/>
      <c r="SWG409" s="589"/>
      <c r="SWH409" s="589"/>
      <c r="SWI409" s="589"/>
      <c r="SWJ409" s="589"/>
      <c r="SWK409" s="589"/>
      <c r="SWL409" s="589"/>
      <c r="SWM409" s="589"/>
      <c r="SWN409" s="589"/>
      <c r="SWO409" s="589"/>
      <c r="SWP409" s="589"/>
      <c r="SWQ409" s="589"/>
      <c r="SWR409" s="589"/>
      <c r="SWS409" s="589"/>
      <c r="SWT409" s="589"/>
      <c r="SWU409" s="589"/>
      <c r="SWV409" s="589"/>
      <c r="SWW409" s="589"/>
      <c r="SWX409" s="589"/>
      <c r="SWY409" s="589"/>
      <c r="SWZ409" s="589"/>
      <c r="SXA409" s="589"/>
      <c r="SXB409" s="589"/>
      <c r="SXC409" s="589"/>
      <c r="SXD409" s="589"/>
      <c r="SXE409" s="589"/>
      <c r="SXF409" s="589"/>
      <c r="SXG409" s="589"/>
      <c r="SXH409" s="589"/>
      <c r="SXI409" s="589"/>
      <c r="SXJ409" s="589"/>
      <c r="SXK409" s="589"/>
      <c r="SXL409" s="589"/>
      <c r="SXM409" s="589"/>
      <c r="SXN409" s="589"/>
      <c r="SXO409" s="589"/>
      <c r="SXP409" s="589"/>
      <c r="SXQ409" s="589"/>
      <c r="SXR409" s="589"/>
      <c r="SXS409" s="589"/>
      <c r="SXT409" s="589"/>
      <c r="SXU409" s="589"/>
      <c r="SXV409" s="589"/>
      <c r="SXW409" s="589"/>
      <c r="SXX409" s="589"/>
      <c r="SXY409" s="589"/>
      <c r="SXZ409" s="589"/>
      <c r="SYA409" s="589"/>
      <c r="SYB409" s="589"/>
      <c r="SYC409" s="589"/>
      <c r="SYD409" s="589"/>
      <c r="SYE409" s="589"/>
      <c r="SYF409" s="589"/>
      <c r="SYG409" s="589"/>
      <c r="SYH409" s="589"/>
      <c r="SYI409" s="589"/>
      <c r="SYJ409" s="589"/>
      <c r="SYK409" s="589"/>
      <c r="SYL409" s="589"/>
      <c r="SYM409" s="589"/>
      <c r="SYN409" s="589"/>
      <c r="SYO409" s="589"/>
      <c r="SYP409" s="589"/>
      <c r="SYQ409" s="589"/>
      <c r="SYR409" s="589"/>
      <c r="SYS409" s="589"/>
      <c r="SYT409" s="589"/>
      <c r="SYU409" s="589"/>
      <c r="SYV409" s="589"/>
      <c r="SYW409" s="589"/>
      <c r="SYX409" s="589"/>
      <c r="SYY409" s="589"/>
      <c r="SYZ409" s="589"/>
      <c r="SZA409" s="589"/>
      <c r="SZB409" s="589"/>
      <c r="SZC409" s="589"/>
      <c r="SZD409" s="589"/>
      <c r="SZE409" s="589"/>
      <c r="SZF409" s="589"/>
      <c r="SZG409" s="589"/>
      <c r="SZH409" s="589"/>
      <c r="SZI409" s="589"/>
      <c r="SZJ409" s="589"/>
      <c r="SZK409" s="589"/>
      <c r="SZL409" s="589"/>
      <c r="SZM409" s="589"/>
      <c r="SZN409" s="589"/>
      <c r="SZO409" s="589"/>
      <c r="SZP409" s="589"/>
      <c r="SZQ409" s="589"/>
      <c r="SZR409" s="589"/>
      <c r="SZS409" s="589"/>
      <c r="SZT409" s="589"/>
      <c r="SZU409" s="589"/>
      <c r="SZV409" s="589"/>
      <c r="SZW409" s="589"/>
      <c r="SZX409" s="589"/>
      <c r="SZY409" s="589"/>
      <c r="SZZ409" s="589"/>
      <c r="TAA409" s="589"/>
      <c r="TAB409" s="589"/>
      <c r="TAC409" s="589"/>
      <c r="TAD409" s="589"/>
      <c r="TAE409" s="589"/>
      <c r="TAF409" s="589"/>
      <c r="TAG409" s="589"/>
      <c r="TAH409" s="589"/>
      <c r="TAI409" s="589"/>
      <c r="TAJ409" s="589"/>
      <c r="TAK409" s="589"/>
      <c r="TAL409" s="589"/>
      <c r="TAM409" s="589"/>
      <c r="TAN409" s="589"/>
      <c r="TAO409" s="589"/>
      <c r="TAP409" s="589"/>
      <c r="TAQ409" s="589"/>
      <c r="TAR409" s="589"/>
      <c r="TAS409" s="589"/>
      <c r="TAT409" s="589"/>
      <c r="TAU409" s="589"/>
      <c r="TAV409" s="589"/>
      <c r="TAW409" s="589"/>
      <c r="TAX409" s="589"/>
      <c r="TAY409" s="589"/>
      <c r="TAZ409" s="589"/>
      <c r="TBA409" s="589"/>
      <c r="TBB409" s="589"/>
      <c r="TBC409" s="589"/>
      <c r="TBD409" s="589"/>
      <c r="TBE409" s="589"/>
      <c r="TBF409" s="589"/>
      <c r="TBG409" s="589"/>
      <c r="TBH409" s="589"/>
      <c r="TBI409" s="589"/>
      <c r="TBJ409" s="589"/>
      <c r="TBK409" s="589"/>
      <c r="TBL409" s="589"/>
      <c r="TBM409" s="589"/>
      <c r="TBN409" s="589"/>
      <c r="TBO409" s="589"/>
      <c r="TBP409" s="589"/>
      <c r="TBQ409" s="589"/>
      <c r="TBR409" s="589"/>
      <c r="TBS409" s="589"/>
      <c r="TBT409" s="589"/>
      <c r="TBU409" s="589"/>
      <c r="TBV409" s="589"/>
      <c r="TBW409" s="589"/>
      <c r="TBX409" s="589"/>
      <c r="TBY409" s="589"/>
      <c r="TBZ409" s="589"/>
      <c r="TCA409" s="589"/>
      <c r="TCB409" s="589"/>
      <c r="TCC409" s="589"/>
      <c r="TCD409" s="589"/>
      <c r="TCE409" s="589"/>
      <c r="TCF409" s="589"/>
      <c r="TCG409" s="589"/>
      <c r="TCH409" s="589"/>
      <c r="TCI409" s="589"/>
      <c r="TCJ409" s="589"/>
      <c r="TCK409" s="589"/>
      <c r="TCL409" s="589"/>
      <c r="TCM409" s="589"/>
      <c r="TCN409" s="589"/>
      <c r="TCO409" s="589"/>
      <c r="TCP409" s="589"/>
      <c r="TCQ409" s="589"/>
      <c r="TCR409" s="589"/>
      <c r="TCS409" s="589"/>
      <c r="TCT409" s="589"/>
      <c r="TCU409" s="589"/>
      <c r="TCV409" s="589"/>
      <c r="TCW409" s="589"/>
      <c r="TCX409" s="589"/>
      <c r="TCY409" s="589"/>
      <c r="TCZ409" s="589"/>
      <c r="TDA409" s="589"/>
      <c r="TDB409" s="589"/>
      <c r="TDC409" s="589"/>
      <c r="TDD409" s="589"/>
      <c r="TDE409" s="589"/>
      <c r="TDF409" s="589"/>
      <c r="TDG409" s="589"/>
      <c r="TDH409" s="589"/>
      <c r="TDI409" s="589"/>
      <c r="TDJ409" s="589"/>
      <c r="TDK409" s="589"/>
      <c r="TDL409" s="589"/>
      <c r="TDM409" s="589"/>
      <c r="TDN409" s="589"/>
      <c r="TDO409" s="589"/>
      <c r="TDP409" s="589"/>
      <c r="TDQ409" s="589"/>
      <c r="TDR409" s="589"/>
      <c r="TDS409" s="589"/>
      <c r="TDT409" s="589"/>
      <c r="TDU409" s="589"/>
      <c r="TDV409" s="589"/>
      <c r="TDW409" s="589"/>
      <c r="TDX409" s="589"/>
      <c r="TDY409" s="589"/>
      <c r="TDZ409" s="589"/>
      <c r="TEA409" s="589"/>
      <c r="TEB409" s="589"/>
      <c r="TEC409" s="589"/>
      <c r="TED409" s="589"/>
      <c r="TEE409" s="589"/>
      <c r="TEF409" s="589"/>
      <c r="TEG409" s="589"/>
      <c r="TEH409" s="589"/>
      <c r="TEI409" s="589"/>
      <c r="TEJ409" s="589"/>
      <c r="TEK409" s="589"/>
      <c r="TEL409" s="589"/>
      <c r="TEM409" s="589"/>
      <c r="TEN409" s="589"/>
      <c r="TEO409" s="589"/>
      <c r="TEP409" s="589"/>
      <c r="TEQ409" s="589"/>
      <c r="TER409" s="589"/>
      <c r="TES409" s="589"/>
      <c r="TET409" s="589"/>
      <c r="TEU409" s="589"/>
      <c r="TEV409" s="589"/>
      <c r="TEW409" s="589"/>
      <c r="TEX409" s="589"/>
      <c r="TEY409" s="589"/>
      <c r="TEZ409" s="589"/>
      <c r="TFA409" s="589"/>
      <c r="TFB409" s="589"/>
      <c r="TFC409" s="589"/>
      <c r="TFD409" s="589"/>
      <c r="TFE409" s="589"/>
      <c r="TFF409" s="589"/>
      <c r="TFG409" s="589"/>
      <c r="TFH409" s="589"/>
      <c r="TFI409" s="589"/>
      <c r="TFJ409" s="589"/>
      <c r="TFK409" s="589"/>
      <c r="TFL409" s="589"/>
      <c r="TFM409" s="589"/>
      <c r="TFN409" s="589"/>
      <c r="TFO409" s="589"/>
      <c r="TFP409" s="589"/>
      <c r="TFQ409" s="589"/>
      <c r="TFR409" s="589"/>
      <c r="TFS409" s="589"/>
      <c r="TFT409" s="589"/>
      <c r="TFU409" s="589"/>
      <c r="TFV409" s="589"/>
      <c r="TFW409" s="589"/>
      <c r="TFX409" s="589"/>
      <c r="TFY409" s="589"/>
      <c r="TFZ409" s="589"/>
      <c r="TGA409" s="589"/>
      <c r="TGB409" s="589"/>
      <c r="TGC409" s="589"/>
      <c r="TGD409" s="589"/>
      <c r="TGE409" s="589"/>
      <c r="TGF409" s="589"/>
      <c r="TGG409" s="589"/>
      <c r="TGH409" s="589"/>
      <c r="TGI409" s="589"/>
      <c r="TGJ409" s="589"/>
      <c r="TGK409" s="589"/>
      <c r="TGL409" s="589"/>
      <c r="TGM409" s="589"/>
      <c r="TGN409" s="589"/>
      <c r="TGO409" s="589"/>
      <c r="TGP409" s="589"/>
      <c r="TGQ409" s="589"/>
      <c r="TGR409" s="589"/>
      <c r="TGS409" s="589"/>
      <c r="TGT409" s="589"/>
      <c r="TGU409" s="589"/>
      <c r="TGV409" s="589"/>
      <c r="TGW409" s="589"/>
      <c r="TGX409" s="589"/>
      <c r="TGY409" s="589"/>
      <c r="TGZ409" s="589"/>
      <c r="THA409" s="589"/>
      <c r="THB409" s="589"/>
      <c r="THC409" s="589"/>
      <c r="THD409" s="589"/>
      <c r="THE409" s="589"/>
      <c r="THF409" s="589"/>
      <c r="THG409" s="589"/>
      <c r="THH409" s="589"/>
      <c r="THI409" s="589"/>
      <c r="THJ409" s="589"/>
      <c r="THK409" s="589"/>
      <c r="THL409" s="589"/>
      <c r="THM409" s="589"/>
      <c r="THN409" s="589"/>
      <c r="THO409" s="589"/>
      <c r="THP409" s="589"/>
      <c r="THQ409" s="589"/>
      <c r="THR409" s="589"/>
      <c r="THS409" s="589"/>
      <c r="THT409" s="589"/>
      <c r="THU409" s="589"/>
      <c r="THV409" s="589"/>
      <c r="THW409" s="589"/>
      <c r="THX409" s="589"/>
      <c r="THY409" s="589"/>
      <c r="THZ409" s="589"/>
      <c r="TIA409" s="589"/>
      <c r="TIB409" s="589"/>
      <c r="TIC409" s="589"/>
      <c r="TID409" s="589"/>
      <c r="TIE409" s="589"/>
      <c r="TIF409" s="589"/>
      <c r="TIG409" s="589"/>
      <c r="TIH409" s="589"/>
      <c r="TII409" s="589"/>
      <c r="TIJ409" s="589"/>
      <c r="TIK409" s="589"/>
      <c r="TIL409" s="589"/>
      <c r="TIM409" s="589"/>
      <c r="TIN409" s="589"/>
      <c r="TIO409" s="589"/>
      <c r="TIP409" s="589"/>
      <c r="TIQ409" s="589"/>
      <c r="TIR409" s="589"/>
      <c r="TIS409" s="589"/>
      <c r="TIT409" s="589"/>
      <c r="TIU409" s="589"/>
      <c r="TIV409" s="589"/>
      <c r="TIW409" s="589"/>
      <c r="TIX409" s="589"/>
      <c r="TIY409" s="589"/>
      <c r="TIZ409" s="589"/>
      <c r="TJA409" s="589"/>
      <c r="TJB409" s="589"/>
      <c r="TJC409" s="589"/>
      <c r="TJD409" s="589"/>
      <c r="TJE409" s="589"/>
      <c r="TJF409" s="589"/>
      <c r="TJG409" s="589"/>
      <c r="TJH409" s="589"/>
      <c r="TJI409" s="589"/>
      <c r="TJJ409" s="589"/>
      <c r="TJK409" s="589"/>
      <c r="TJL409" s="589"/>
      <c r="TJM409" s="589"/>
      <c r="TJN409" s="589"/>
      <c r="TJO409" s="589"/>
      <c r="TJP409" s="589"/>
      <c r="TJQ409" s="589"/>
      <c r="TJR409" s="589"/>
      <c r="TJS409" s="589"/>
      <c r="TJT409" s="589"/>
      <c r="TJU409" s="589"/>
      <c r="TJV409" s="589"/>
      <c r="TJW409" s="589"/>
      <c r="TJX409" s="589"/>
      <c r="TJY409" s="589"/>
      <c r="TJZ409" s="589"/>
      <c r="TKA409" s="589"/>
      <c r="TKB409" s="589"/>
      <c r="TKC409" s="589"/>
      <c r="TKD409" s="589"/>
      <c r="TKE409" s="589"/>
      <c r="TKF409" s="589"/>
      <c r="TKG409" s="589"/>
      <c r="TKH409" s="589"/>
      <c r="TKI409" s="589"/>
      <c r="TKJ409" s="589"/>
      <c r="TKK409" s="589"/>
      <c r="TKL409" s="589"/>
      <c r="TKM409" s="589"/>
      <c r="TKN409" s="589"/>
      <c r="TKO409" s="589"/>
      <c r="TKP409" s="589"/>
      <c r="TKQ409" s="589"/>
      <c r="TKR409" s="589"/>
      <c r="TKS409" s="589"/>
      <c r="TKT409" s="589"/>
      <c r="TKU409" s="589"/>
      <c r="TKV409" s="589"/>
      <c r="TKW409" s="589"/>
      <c r="TKX409" s="589"/>
      <c r="TKY409" s="589"/>
      <c r="TKZ409" s="589"/>
      <c r="TLA409" s="589"/>
      <c r="TLB409" s="589"/>
      <c r="TLC409" s="589"/>
      <c r="TLD409" s="589"/>
      <c r="TLE409" s="589"/>
      <c r="TLF409" s="589"/>
      <c r="TLG409" s="589"/>
      <c r="TLH409" s="589"/>
      <c r="TLI409" s="589"/>
      <c r="TLJ409" s="589"/>
      <c r="TLK409" s="589"/>
      <c r="TLL409" s="589"/>
      <c r="TLM409" s="589"/>
      <c r="TLN409" s="589"/>
      <c r="TLO409" s="589"/>
      <c r="TLP409" s="589"/>
      <c r="TLQ409" s="589"/>
      <c r="TLR409" s="589"/>
      <c r="TLS409" s="589"/>
      <c r="TLT409" s="589"/>
      <c r="TLU409" s="589"/>
      <c r="TLV409" s="589"/>
      <c r="TLW409" s="589"/>
      <c r="TLX409" s="589"/>
      <c r="TLY409" s="589"/>
      <c r="TLZ409" s="589"/>
      <c r="TMA409" s="589"/>
      <c r="TMB409" s="589"/>
      <c r="TMC409" s="589"/>
      <c r="TMD409" s="589"/>
      <c r="TME409" s="589"/>
      <c r="TMF409" s="589"/>
      <c r="TMG409" s="589"/>
      <c r="TMH409" s="589"/>
      <c r="TMI409" s="589"/>
      <c r="TMJ409" s="589"/>
      <c r="TMK409" s="589"/>
      <c r="TML409" s="589"/>
      <c r="TMM409" s="589"/>
      <c r="TMN409" s="589"/>
      <c r="TMO409" s="589"/>
      <c r="TMP409" s="589"/>
      <c r="TMQ409" s="589"/>
      <c r="TMR409" s="589"/>
      <c r="TMS409" s="589"/>
      <c r="TMT409" s="589"/>
      <c r="TMU409" s="589"/>
      <c r="TMV409" s="589"/>
      <c r="TMW409" s="589"/>
      <c r="TMX409" s="589"/>
      <c r="TMY409" s="589"/>
      <c r="TMZ409" s="589"/>
      <c r="TNA409" s="589"/>
      <c r="TNB409" s="589"/>
      <c r="TNC409" s="589"/>
      <c r="TND409" s="589"/>
      <c r="TNE409" s="589"/>
      <c r="TNF409" s="589"/>
      <c r="TNG409" s="589"/>
      <c r="TNH409" s="589"/>
      <c r="TNI409" s="589"/>
      <c r="TNJ409" s="589"/>
      <c r="TNK409" s="589"/>
      <c r="TNL409" s="589"/>
      <c r="TNM409" s="589"/>
      <c r="TNN409" s="589"/>
      <c r="TNO409" s="589"/>
      <c r="TNP409" s="589"/>
      <c r="TNQ409" s="589"/>
      <c r="TNR409" s="589"/>
      <c r="TNS409" s="589"/>
      <c r="TNT409" s="589"/>
      <c r="TNU409" s="589"/>
      <c r="TNV409" s="589"/>
      <c r="TNW409" s="589"/>
      <c r="TNX409" s="589"/>
      <c r="TNY409" s="589"/>
      <c r="TNZ409" s="589"/>
      <c r="TOA409" s="589"/>
      <c r="TOB409" s="589"/>
      <c r="TOC409" s="589"/>
      <c r="TOD409" s="589"/>
      <c r="TOE409" s="589"/>
      <c r="TOF409" s="589"/>
      <c r="TOG409" s="589"/>
      <c r="TOH409" s="589"/>
      <c r="TOI409" s="589"/>
      <c r="TOJ409" s="589"/>
      <c r="TOK409" s="589"/>
      <c r="TOL409" s="589"/>
      <c r="TOM409" s="589"/>
      <c r="TON409" s="589"/>
      <c r="TOO409" s="589"/>
      <c r="TOP409" s="589"/>
      <c r="TOQ409" s="589"/>
      <c r="TOR409" s="589"/>
      <c r="TOS409" s="589"/>
      <c r="TOT409" s="589"/>
      <c r="TOU409" s="589"/>
      <c r="TOV409" s="589"/>
      <c r="TOW409" s="589"/>
      <c r="TOX409" s="589"/>
      <c r="TOY409" s="589"/>
      <c r="TOZ409" s="589"/>
      <c r="TPA409" s="589"/>
      <c r="TPB409" s="589"/>
      <c r="TPC409" s="589"/>
      <c r="TPD409" s="589"/>
      <c r="TPE409" s="589"/>
      <c r="TPF409" s="589"/>
      <c r="TPG409" s="589"/>
      <c r="TPH409" s="589"/>
      <c r="TPI409" s="589"/>
      <c r="TPJ409" s="589"/>
      <c r="TPK409" s="589"/>
      <c r="TPL409" s="589"/>
      <c r="TPM409" s="589"/>
      <c r="TPN409" s="589"/>
      <c r="TPO409" s="589"/>
      <c r="TPP409" s="589"/>
      <c r="TPQ409" s="589"/>
      <c r="TPR409" s="589"/>
      <c r="TPS409" s="589"/>
      <c r="TPT409" s="589"/>
      <c r="TPU409" s="589"/>
      <c r="TPV409" s="589"/>
      <c r="TPW409" s="589"/>
      <c r="TPX409" s="589"/>
      <c r="TPY409" s="589"/>
      <c r="TPZ409" s="589"/>
      <c r="TQA409" s="589"/>
      <c r="TQB409" s="589"/>
      <c r="TQC409" s="589"/>
      <c r="TQD409" s="589"/>
      <c r="TQE409" s="589"/>
      <c r="TQF409" s="589"/>
      <c r="TQG409" s="589"/>
      <c r="TQH409" s="589"/>
      <c r="TQI409" s="589"/>
      <c r="TQJ409" s="589"/>
      <c r="TQK409" s="589"/>
      <c r="TQL409" s="589"/>
      <c r="TQM409" s="589"/>
      <c r="TQN409" s="589"/>
      <c r="TQO409" s="589"/>
      <c r="TQP409" s="589"/>
      <c r="TQQ409" s="589"/>
      <c r="TQR409" s="589"/>
      <c r="TQS409" s="589"/>
      <c r="TQT409" s="589"/>
      <c r="TQU409" s="589"/>
      <c r="TQV409" s="589"/>
      <c r="TQW409" s="589"/>
      <c r="TQX409" s="589"/>
      <c r="TQY409" s="589"/>
      <c r="TQZ409" s="589"/>
      <c r="TRA409" s="589"/>
      <c r="TRB409" s="589"/>
      <c r="TRC409" s="589"/>
      <c r="TRD409" s="589"/>
      <c r="TRE409" s="589"/>
      <c r="TRF409" s="589"/>
      <c r="TRG409" s="589"/>
      <c r="TRH409" s="589"/>
      <c r="TRI409" s="589"/>
      <c r="TRJ409" s="589"/>
      <c r="TRK409" s="589"/>
      <c r="TRL409" s="589"/>
      <c r="TRM409" s="589"/>
      <c r="TRN409" s="589"/>
      <c r="TRO409" s="589"/>
      <c r="TRP409" s="589"/>
      <c r="TRQ409" s="589"/>
      <c r="TRR409" s="589"/>
      <c r="TRS409" s="589"/>
      <c r="TRT409" s="589"/>
      <c r="TRU409" s="589"/>
      <c r="TRV409" s="589"/>
      <c r="TRW409" s="589"/>
      <c r="TRX409" s="589"/>
      <c r="TRY409" s="589"/>
      <c r="TRZ409" s="589"/>
      <c r="TSA409" s="589"/>
      <c r="TSB409" s="589"/>
      <c r="TSC409" s="589"/>
      <c r="TSD409" s="589"/>
      <c r="TSE409" s="589"/>
      <c r="TSF409" s="589"/>
      <c r="TSG409" s="589"/>
      <c r="TSH409" s="589"/>
      <c r="TSI409" s="589"/>
      <c r="TSJ409" s="589"/>
      <c r="TSK409" s="589"/>
      <c r="TSL409" s="589"/>
      <c r="TSM409" s="589"/>
      <c r="TSN409" s="589"/>
      <c r="TSO409" s="589"/>
      <c r="TSP409" s="589"/>
      <c r="TSQ409" s="589"/>
      <c r="TSR409" s="589"/>
      <c r="TSS409" s="589"/>
      <c r="TST409" s="589"/>
      <c r="TSU409" s="589"/>
      <c r="TSV409" s="589"/>
      <c r="TSW409" s="589"/>
      <c r="TSX409" s="589"/>
      <c r="TSY409" s="589"/>
      <c r="TSZ409" s="589"/>
      <c r="TTA409" s="589"/>
      <c r="TTB409" s="589"/>
      <c r="TTC409" s="589"/>
      <c r="TTD409" s="589"/>
      <c r="TTE409" s="589"/>
      <c r="TTF409" s="589"/>
      <c r="TTG409" s="589"/>
      <c r="TTH409" s="589"/>
      <c r="TTI409" s="589"/>
      <c r="TTJ409" s="589"/>
      <c r="TTK409" s="589"/>
      <c r="TTL409" s="589"/>
      <c r="TTM409" s="589"/>
      <c r="TTN409" s="589"/>
      <c r="TTO409" s="589"/>
      <c r="TTP409" s="589"/>
      <c r="TTQ409" s="589"/>
      <c r="TTR409" s="589"/>
      <c r="TTS409" s="589"/>
      <c r="TTT409" s="589"/>
      <c r="TTU409" s="589"/>
      <c r="TTV409" s="589"/>
      <c r="TTW409" s="589"/>
      <c r="TTX409" s="589"/>
      <c r="TTY409" s="589"/>
      <c r="TTZ409" s="589"/>
      <c r="TUA409" s="589"/>
      <c r="TUB409" s="589"/>
      <c r="TUC409" s="589"/>
      <c r="TUD409" s="589"/>
      <c r="TUE409" s="589"/>
      <c r="TUF409" s="589"/>
      <c r="TUG409" s="589"/>
      <c r="TUH409" s="589"/>
      <c r="TUI409" s="589"/>
      <c r="TUJ409" s="589"/>
      <c r="TUK409" s="589"/>
      <c r="TUL409" s="589"/>
      <c r="TUM409" s="589"/>
      <c r="TUN409" s="589"/>
      <c r="TUO409" s="589"/>
      <c r="TUP409" s="589"/>
      <c r="TUQ409" s="589"/>
      <c r="TUR409" s="589"/>
      <c r="TUS409" s="589"/>
      <c r="TUT409" s="589"/>
      <c r="TUU409" s="589"/>
      <c r="TUV409" s="589"/>
      <c r="TUW409" s="589"/>
      <c r="TUX409" s="589"/>
      <c r="TUY409" s="589"/>
      <c r="TUZ409" s="589"/>
      <c r="TVA409" s="589"/>
      <c r="TVB409" s="589"/>
      <c r="TVC409" s="589"/>
      <c r="TVD409" s="589"/>
      <c r="TVE409" s="589"/>
      <c r="TVF409" s="589"/>
      <c r="TVG409" s="589"/>
      <c r="TVH409" s="589"/>
      <c r="TVI409" s="589"/>
      <c r="TVJ409" s="589"/>
      <c r="TVK409" s="589"/>
      <c r="TVL409" s="589"/>
      <c r="TVM409" s="589"/>
      <c r="TVN409" s="589"/>
      <c r="TVO409" s="589"/>
      <c r="TVP409" s="589"/>
      <c r="TVQ409" s="589"/>
      <c r="TVR409" s="589"/>
      <c r="TVS409" s="589"/>
      <c r="TVT409" s="589"/>
      <c r="TVU409" s="589"/>
      <c r="TVV409" s="589"/>
      <c r="TVW409" s="589"/>
      <c r="TVX409" s="589"/>
      <c r="TVY409" s="589"/>
      <c r="TVZ409" s="589"/>
      <c r="TWA409" s="589"/>
      <c r="TWB409" s="589"/>
      <c r="TWC409" s="589"/>
      <c r="TWD409" s="589"/>
      <c r="TWE409" s="589"/>
      <c r="TWF409" s="589"/>
      <c r="TWG409" s="589"/>
      <c r="TWH409" s="589"/>
      <c r="TWI409" s="589"/>
      <c r="TWJ409" s="589"/>
      <c r="TWK409" s="589"/>
      <c r="TWL409" s="589"/>
      <c r="TWM409" s="589"/>
      <c r="TWN409" s="589"/>
      <c r="TWO409" s="589"/>
      <c r="TWP409" s="589"/>
      <c r="TWQ409" s="589"/>
      <c r="TWR409" s="589"/>
      <c r="TWS409" s="589"/>
      <c r="TWT409" s="589"/>
      <c r="TWU409" s="589"/>
      <c r="TWV409" s="589"/>
      <c r="TWW409" s="589"/>
      <c r="TWX409" s="589"/>
      <c r="TWY409" s="589"/>
      <c r="TWZ409" s="589"/>
      <c r="TXA409" s="589"/>
      <c r="TXB409" s="589"/>
      <c r="TXC409" s="589"/>
      <c r="TXD409" s="589"/>
      <c r="TXE409" s="589"/>
      <c r="TXF409" s="589"/>
      <c r="TXG409" s="589"/>
      <c r="TXH409" s="589"/>
      <c r="TXI409" s="589"/>
      <c r="TXJ409" s="589"/>
      <c r="TXK409" s="589"/>
      <c r="TXL409" s="589"/>
      <c r="TXM409" s="589"/>
      <c r="TXN409" s="589"/>
      <c r="TXO409" s="589"/>
      <c r="TXP409" s="589"/>
      <c r="TXQ409" s="589"/>
      <c r="TXR409" s="589"/>
      <c r="TXS409" s="589"/>
      <c r="TXT409" s="589"/>
      <c r="TXU409" s="589"/>
      <c r="TXV409" s="589"/>
      <c r="TXW409" s="589"/>
      <c r="TXX409" s="589"/>
      <c r="TXY409" s="589"/>
      <c r="TXZ409" s="589"/>
      <c r="TYA409" s="589"/>
      <c r="TYB409" s="589"/>
      <c r="TYC409" s="589"/>
      <c r="TYD409" s="589"/>
      <c r="TYE409" s="589"/>
      <c r="TYF409" s="589"/>
      <c r="TYG409" s="589"/>
      <c r="TYH409" s="589"/>
      <c r="TYI409" s="589"/>
      <c r="TYJ409" s="589"/>
      <c r="TYK409" s="589"/>
      <c r="TYL409" s="589"/>
      <c r="TYM409" s="589"/>
      <c r="TYN409" s="589"/>
      <c r="TYO409" s="589"/>
      <c r="TYP409" s="589"/>
      <c r="TYQ409" s="589"/>
      <c r="TYR409" s="589"/>
      <c r="TYS409" s="589"/>
      <c r="TYT409" s="589"/>
      <c r="TYU409" s="589"/>
      <c r="TYV409" s="589"/>
      <c r="TYW409" s="589"/>
      <c r="TYX409" s="589"/>
      <c r="TYY409" s="589"/>
      <c r="TYZ409" s="589"/>
      <c r="TZA409" s="589"/>
      <c r="TZB409" s="589"/>
      <c r="TZC409" s="589"/>
      <c r="TZD409" s="589"/>
      <c r="TZE409" s="589"/>
      <c r="TZF409" s="589"/>
      <c r="TZG409" s="589"/>
      <c r="TZH409" s="589"/>
      <c r="TZI409" s="589"/>
      <c r="TZJ409" s="589"/>
      <c r="TZK409" s="589"/>
      <c r="TZL409" s="589"/>
      <c r="TZM409" s="589"/>
      <c r="TZN409" s="589"/>
      <c r="TZO409" s="589"/>
      <c r="TZP409" s="589"/>
      <c r="TZQ409" s="589"/>
      <c r="TZR409" s="589"/>
      <c r="TZS409" s="589"/>
      <c r="TZT409" s="589"/>
      <c r="TZU409" s="589"/>
      <c r="TZV409" s="589"/>
      <c r="TZW409" s="589"/>
      <c r="TZX409" s="589"/>
      <c r="TZY409" s="589"/>
      <c r="TZZ409" s="589"/>
      <c r="UAA409" s="589"/>
      <c r="UAB409" s="589"/>
      <c r="UAC409" s="589"/>
      <c r="UAD409" s="589"/>
      <c r="UAE409" s="589"/>
      <c r="UAF409" s="589"/>
      <c r="UAG409" s="589"/>
      <c r="UAH409" s="589"/>
      <c r="UAI409" s="589"/>
      <c r="UAJ409" s="589"/>
      <c r="UAK409" s="589"/>
      <c r="UAL409" s="589"/>
      <c r="UAM409" s="589"/>
      <c r="UAN409" s="589"/>
      <c r="UAO409" s="589"/>
      <c r="UAP409" s="589"/>
      <c r="UAQ409" s="589"/>
      <c r="UAR409" s="589"/>
      <c r="UAS409" s="589"/>
      <c r="UAT409" s="589"/>
      <c r="UAU409" s="589"/>
      <c r="UAV409" s="589"/>
      <c r="UAW409" s="589"/>
      <c r="UAX409" s="589"/>
      <c r="UAY409" s="589"/>
      <c r="UAZ409" s="589"/>
      <c r="UBA409" s="589"/>
      <c r="UBB409" s="589"/>
      <c r="UBC409" s="589"/>
      <c r="UBD409" s="589"/>
      <c r="UBE409" s="589"/>
      <c r="UBF409" s="589"/>
      <c r="UBG409" s="589"/>
      <c r="UBH409" s="589"/>
      <c r="UBI409" s="589"/>
      <c r="UBJ409" s="589"/>
      <c r="UBK409" s="589"/>
      <c r="UBL409" s="589"/>
      <c r="UBM409" s="589"/>
      <c r="UBN409" s="589"/>
      <c r="UBO409" s="589"/>
      <c r="UBP409" s="589"/>
      <c r="UBQ409" s="589"/>
      <c r="UBR409" s="589"/>
      <c r="UBS409" s="589"/>
      <c r="UBT409" s="589"/>
      <c r="UBU409" s="589"/>
      <c r="UBV409" s="589"/>
      <c r="UBW409" s="589"/>
      <c r="UBX409" s="589"/>
      <c r="UBY409" s="589"/>
      <c r="UBZ409" s="589"/>
      <c r="UCA409" s="589"/>
      <c r="UCB409" s="589"/>
      <c r="UCC409" s="589"/>
      <c r="UCD409" s="589"/>
      <c r="UCE409" s="589"/>
      <c r="UCF409" s="589"/>
      <c r="UCG409" s="589"/>
      <c r="UCH409" s="589"/>
      <c r="UCI409" s="589"/>
      <c r="UCJ409" s="589"/>
      <c r="UCK409" s="589"/>
      <c r="UCL409" s="589"/>
      <c r="UCM409" s="589"/>
      <c r="UCN409" s="589"/>
      <c r="UCO409" s="589"/>
      <c r="UCP409" s="589"/>
      <c r="UCQ409" s="589"/>
      <c r="UCR409" s="589"/>
      <c r="UCS409" s="589"/>
      <c r="UCT409" s="589"/>
      <c r="UCU409" s="589"/>
      <c r="UCV409" s="589"/>
      <c r="UCW409" s="589"/>
      <c r="UCX409" s="589"/>
      <c r="UCY409" s="589"/>
      <c r="UCZ409" s="589"/>
      <c r="UDA409" s="589"/>
      <c r="UDB409" s="589"/>
      <c r="UDC409" s="589"/>
      <c r="UDD409" s="589"/>
      <c r="UDE409" s="589"/>
      <c r="UDF409" s="589"/>
      <c r="UDG409" s="589"/>
      <c r="UDH409" s="589"/>
      <c r="UDI409" s="589"/>
      <c r="UDJ409" s="589"/>
      <c r="UDK409" s="589"/>
      <c r="UDL409" s="589"/>
      <c r="UDM409" s="589"/>
      <c r="UDN409" s="589"/>
      <c r="UDO409" s="589"/>
      <c r="UDP409" s="589"/>
      <c r="UDQ409" s="589"/>
      <c r="UDR409" s="589"/>
      <c r="UDS409" s="589"/>
      <c r="UDT409" s="589"/>
      <c r="UDU409" s="589"/>
      <c r="UDV409" s="589"/>
      <c r="UDW409" s="589"/>
      <c r="UDX409" s="589"/>
      <c r="UDY409" s="589"/>
      <c r="UDZ409" s="589"/>
      <c r="UEA409" s="589"/>
      <c r="UEB409" s="589"/>
      <c r="UEC409" s="589"/>
      <c r="UED409" s="589"/>
      <c r="UEE409" s="589"/>
      <c r="UEF409" s="589"/>
      <c r="UEG409" s="589"/>
      <c r="UEH409" s="589"/>
      <c r="UEI409" s="589"/>
      <c r="UEJ409" s="589"/>
      <c r="UEK409" s="589"/>
      <c r="UEL409" s="589"/>
      <c r="UEM409" s="589"/>
      <c r="UEN409" s="589"/>
      <c r="UEO409" s="589"/>
      <c r="UEP409" s="589"/>
      <c r="UEQ409" s="589"/>
      <c r="UER409" s="589"/>
      <c r="UES409" s="589"/>
      <c r="UET409" s="589"/>
      <c r="UEU409" s="589"/>
      <c r="UEV409" s="589"/>
      <c r="UEW409" s="589"/>
      <c r="UEX409" s="589"/>
      <c r="UEY409" s="589"/>
      <c r="UEZ409" s="589"/>
      <c r="UFA409" s="589"/>
      <c r="UFB409" s="589"/>
      <c r="UFC409" s="589"/>
      <c r="UFD409" s="589"/>
      <c r="UFE409" s="589"/>
      <c r="UFF409" s="589"/>
      <c r="UFG409" s="589"/>
      <c r="UFH409" s="589"/>
      <c r="UFI409" s="589"/>
      <c r="UFJ409" s="589"/>
      <c r="UFK409" s="589"/>
      <c r="UFL409" s="589"/>
      <c r="UFM409" s="589"/>
      <c r="UFN409" s="589"/>
      <c r="UFO409" s="589"/>
      <c r="UFP409" s="589"/>
      <c r="UFQ409" s="589"/>
      <c r="UFR409" s="589"/>
      <c r="UFS409" s="589"/>
      <c r="UFT409" s="589"/>
      <c r="UFU409" s="589"/>
      <c r="UFV409" s="589"/>
      <c r="UFW409" s="589"/>
      <c r="UFX409" s="589"/>
      <c r="UFY409" s="589"/>
      <c r="UFZ409" s="589"/>
      <c r="UGA409" s="589"/>
      <c r="UGB409" s="589"/>
      <c r="UGC409" s="589"/>
      <c r="UGD409" s="589"/>
      <c r="UGE409" s="589"/>
      <c r="UGF409" s="589"/>
      <c r="UGG409" s="589"/>
      <c r="UGH409" s="589"/>
      <c r="UGI409" s="589"/>
      <c r="UGJ409" s="589"/>
      <c r="UGK409" s="589"/>
      <c r="UGL409" s="589"/>
      <c r="UGM409" s="589"/>
      <c r="UGN409" s="589"/>
      <c r="UGO409" s="589"/>
      <c r="UGP409" s="589"/>
      <c r="UGQ409" s="589"/>
      <c r="UGR409" s="589"/>
      <c r="UGS409" s="589"/>
      <c r="UGT409" s="589"/>
      <c r="UGU409" s="589"/>
      <c r="UGV409" s="589"/>
      <c r="UGW409" s="589"/>
      <c r="UGX409" s="589"/>
      <c r="UGY409" s="589"/>
      <c r="UGZ409" s="589"/>
      <c r="UHA409" s="589"/>
      <c r="UHB409" s="589"/>
      <c r="UHC409" s="589"/>
      <c r="UHD409" s="589"/>
      <c r="UHE409" s="589"/>
      <c r="UHF409" s="589"/>
      <c r="UHG409" s="589"/>
      <c r="UHH409" s="589"/>
      <c r="UHI409" s="589"/>
      <c r="UHJ409" s="589"/>
      <c r="UHK409" s="589"/>
      <c r="UHL409" s="589"/>
      <c r="UHM409" s="589"/>
      <c r="UHN409" s="589"/>
      <c r="UHO409" s="589"/>
      <c r="UHP409" s="589"/>
      <c r="UHQ409" s="589"/>
      <c r="UHR409" s="589"/>
      <c r="UHS409" s="589"/>
      <c r="UHT409" s="589"/>
      <c r="UHU409" s="589"/>
      <c r="UHV409" s="589"/>
      <c r="UHW409" s="589"/>
      <c r="UHX409" s="589"/>
      <c r="UHY409" s="589"/>
      <c r="UHZ409" s="589"/>
      <c r="UIA409" s="589"/>
      <c r="UIB409" s="589"/>
      <c r="UIC409" s="589"/>
      <c r="UID409" s="589"/>
      <c r="UIE409" s="589"/>
      <c r="UIF409" s="589"/>
      <c r="UIG409" s="589"/>
      <c r="UIH409" s="589"/>
      <c r="UII409" s="589"/>
      <c r="UIJ409" s="589"/>
      <c r="UIK409" s="589"/>
      <c r="UIL409" s="589"/>
      <c r="UIM409" s="589"/>
      <c r="UIN409" s="589"/>
      <c r="UIO409" s="589"/>
      <c r="UIP409" s="589"/>
      <c r="UIQ409" s="589"/>
      <c r="UIR409" s="589"/>
      <c r="UIS409" s="589"/>
      <c r="UIT409" s="589"/>
      <c r="UIU409" s="589"/>
      <c r="UIV409" s="589"/>
      <c r="UIW409" s="589"/>
      <c r="UIX409" s="589"/>
      <c r="UIY409" s="589"/>
      <c r="UIZ409" s="589"/>
      <c r="UJA409" s="589"/>
      <c r="UJB409" s="589"/>
      <c r="UJC409" s="589"/>
      <c r="UJD409" s="589"/>
      <c r="UJE409" s="589"/>
      <c r="UJF409" s="589"/>
      <c r="UJG409" s="589"/>
      <c r="UJH409" s="589"/>
      <c r="UJI409" s="589"/>
      <c r="UJJ409" s="589"/>
      <c r="UJK409" s="589"/>
      <c r="UJL409" s="589"/>
      <c r="UJM409" s="589"/>
      <c r="UJN409" s="589"/>
      <c r="UJO409" s="589"/>
      <c r="UJP409" s="589"/>
      <c r="UJQ409" s="589"/>
      <c r="UJR409" s="589"/>
      <c r="UJS409" s="589"/>
      <c r="UJT409" s="589"/>
      <c r="UJU409" s="589"/>
      <c r="UJV409" s="589"/>
      <c r="UJW409" s="589"/>
      <c r="UJX409" s="589"/>
      <c r="UJY409" s="589"/>
      <c r="UJZ409" s="589"/>
      <c r="UKA409" s="589"/>
      <c r="UKB409" s="589"/>
      <c r="UKC409" s="589"/>
      <c r="UKD409" s="589"/>
      <c r="UKE409" s="589"/>
      <c r="UKF409" s="589"/>
      <c r="UKG409" s="589"/>
      <c r="UKH409" s="589"/>
      <c r="UKI409" s="589"/>
      <c r="UKJ409" s="589"/>
      <c r="UKK409" s="589"/>
      <c r="UKL409" s="589"/>
      <c r="UKM409" s="589"/>
      <c r="UKN409" s="589"/>
      <c r="UKO409" s="589"/>
      <c r="UKP409" s="589"/>
      <c r="UKQ409" s="589"/>
      <c r="UKR409" s="589"/>
      <c r="UKS409" s="589"/>
      <c r="UKT409" s="589"/>
      <c r="UKU409" s="589"/>
      <c r="UKV409" s="589"/>
      <c r="UKW409" s="589"/>
      <c r="UKX409" s="589"/>
      <c r="UKY409" s="589"/>
      <c r="UKZ409" s="589"/>
      <c r="ULA409" s="589"/>
      <c r="ULB409" s="589"/>
      <c r="ULC409" s="589"/>
      <c r="ULD409" s="589"/>
      <c r="ULE409" s="589"/>
      <c r="ULF409" s="589"/>
      <c r="ULG409" s="589"/>
      <c r="ULH409" s="589"/>
      <c r="ULI409" s="589"/>
      <c r="ULJ409" s="589"/>
      <c r="ULK409" s="589"/>
      <c r="ULL409" s="589"/>
      <c r="ULM409" s="589"/>
      <c r="ULN409" s="589"/>
      <c r="ULO409" s="589"/>
      <c r="ULP409" s="589"/>
      <c r="ULQ409" s="589"/>
      <c r="ULR409" s="589"/>
      <c r="ULS409" s="589"/>
      <c r="ULT409" s="589"/>
      <c r="ULU409" s="589"/>
      <c r="ULV409" s="589"/>
      <c r="ULW409" s="589"/>
      <c r="ULX409" s="589"/>
      <c r="ULY409" s="589"/>
      <c r="ULZ409" s="589"/>
      <c r="UMA409" s="589"/>
      <c r="UMB409" s="589"/>
      <c r="UMC409" s="589"/>
      <c r="UMD409" s="589"/>
      <c r="UME409" s="589"/>
      <c r="UMF409" s="589"/>
      <c r="UMG409" s="589"/>
      <c r="UMH409" s="589"/>
      <c r="UMI409" s="589"/>
      <c r="UMJ409" s="589"/>
      <c r="UMK409" s="589"/>
      <c r="UML409" s="589"/>
      <c r="UMM409" s="589"/>
      <c r="UMN409" s="589"/>
      <c r="UMO409" s="589"/>
      <c r="UMP409" s="589"/>
      <c r="UMQ409" s="589"/>
      <c r="UMR409" s="589"/>
      <c r="UMS409" s="589"/>
      <c r="UMT409" s="589"/>
      <c r="UMU409" s="589"/>
      <c r="UMV409" s="589"/>
      <c r="UMW409" s="589"/>
      <c r="UMX409" s="589"/>
      <c r="UMY409" s="589"/>
      <c r="UMZ409" s="589"/>
      <c r="UNA409" s="589"/>
      <c r="UNB409" s="589"/>
      <c r="UNC409" s="589"/>
      <c r="UND409" s="589"/>
      <c r="UNE409" s="589"/>
      <c r="UNF409" s="589"/>
      <c r="UNG409" s="589"/>
      <c r="UNH409" s="589"/>
      <c r="UNI409" s="589"/>
      <c r="UNJ409" s="589"/>
      <c r="UNK409" s="589"/>
      <c r="UNL409" s="589"/>
      <c r="UNM409" s="589"/>
      <c r="UNN409" s="589"/>
      <c r="UNO409" s="589"/>
      <c r="UNP409" s="589"/>
      <c r="UNQ409" s="589"/>
      <c r="UNR409" s="589"/>
      <c r="UNS409" s="589"/>
      <c r="UNT409" s="589"/>
      <c r="UNU409" s="589"/>
      <c r="UNV409" s="589"/>
      <c r="UNW409" s="589"/>
      <c r="UNX409" s="589"/>
      <c r="UNY409" s="589"/>
      <c r="UNZ409" s="589"/>
      <c r="UOA409" s="589"/>
      <c r="UOB409" s="589"/>
      <c r="UOC409" s="589"/>
      <c r="UOD409" s="589"/>
      <c r="UOE409" s="589"/>
      <c r="UOF409" s="589"/>
      <c r="UOG409" s="589"/>
      <c r="UOH409" s="589"/>
      <c r="UOI409" s="589"/>
      <c r="UOJ409" s="589"/>
      <c r="UOK409" s="589"/>
      <c r="UOL409" s="589"/>
      <c r="UOM409" s="589"/>
      <c r="UON409" s="589"/>
      <c r="UOO409" s="589"/>
      <c r="UOP409" s="589"/>
      <c r="UOQ409" s="589"/>
      <c r="UOR409" s="589"/>
      <c r="UOS409" s="589"/>
      <c r="UOT409" s="589"/>
      <c r="UOU409" s="589"/>
      <c r="UOV409" s="589"/>
      <c r="UOW409" s="589"/>
      <c r="UOX409" s="589"/>
      <c r="UOY409" s="589"/>
      <c r="UOZ409" s="589"/>
      <c r="UPA409" s="589"/>
      <c r="UPB409" s="589"/>
      <c r="UPC409" s="589"/>
      <c r="UPD409" s="589"/>
      <c r="UPE409" s="589"/>
      <c r="UPF409" s="589"/>
      <c r="UPG409" s="589"/>
      <c r="UPH409" s="589"/>
      <c r="UPI409" s="589"/>
      <c r="UPJ409" s="589"/>
      <c r="UPK409" s="589"/>
      <c r="UPL409" s="589"/>
      <c r="UPM409" s="589"/>
      <c r="UPN409" s="589"/>
      <c r="UPO409" s="589"/>
      <c r="UPP409" s="589"/>
      <c r="UPQ409" s="589"/>
      <c r="UPR409" s="589"/>
      <c r="UPS409" s="589"/>
      <c r="UPT409" s="589"/>
      <c r="UPU409" s="589"/>
      <c r="UPV409" s="589"/>
      <c r="UPW409" s="589"/>
      <c r="UPX409" s="589"/>
      <c r="UPY409" s="589"/>
      <c r="UPZ409" s="589"/>
      <c r="UQA409" s="589"/>
      <c r="UQB409" s="589"/>
      <c r="UQC409" s="589"/>
      <c r="UQD409" s="589"/>
      <c r="UQE409" s="589"/>
      <c r="UQF409" s="589"/>
      <c r="UQG409" s="589"/>
      <c r="UQH409" s="589"/>
      <c r="UQI409" s="589"/>
      <c r="UQJ409" s="589"/>
      <c r="UQK409" s="589"/>
      <c r="UQL409" s="589"/>
      <c r="UQM409" s="589"/>
      <c r="UQN409" s="589"/>
      <c r="UQO409" s="589"/>
      <c r="UQP409" s="589"/>
      <c r="UQQ409" s="589"/>
      <c r="UQR409" s="589"/>
      <c r="UQS409" s="589"/>
      <c r="UQT409" s="589"/>
      <c r="UQU409" s="589"/>
      <c r="UQV409" s="589"/>
      <c r="UQW409" s="589"/>
      <c r="UQX409" s="589"/>
      <c r="UQY409" s="589"/>
      <c r="UQZ409" s="589"/>
      <c r="URA409" s="589"/>
      <c r="URB409" s="589"/>
      <c r="URC409" s="589"/>
      <c r="URD409" s="589"/>
      <c r="URE409" s="589"/>
      <c r="URF409" s="589"/>
      <c r="URG409" s="589"/>
      <c r="URH409" s="589"/>
      <c r="URI409" s="589"/>
      <c r="URJ409" s="589"/>
      <c r="URK409" s="589"/>
      <c r="URL409" s="589"/>
      <c r="URM409" s="589"/>
      <c r="URN409" s="589"/>
      <c r="URO409" s="589"/>
      <c r="URP409" s="589"/>
      <c r="URQ409" s="589"/>
      <c r="URR409" s="589"/>
      <c r="URS409" s="589"/>
      <c r="URT409" s="589"/>
      <c r="URU409" s="589"/>
      <c r="URV409" s="589"/>
      <c r="URW409" s="589"/>
      <c r="URX409" s="589"/>
      <c r="URY409" s="589"/>
      <c r="URZ409" s="589"/>
      <c r="USA409" s="589"/>
      <c r="USB409" s="589"/>
      <c r="USC409" s="589"/>
      <c r="USD409" s="589"/>
      <c r="USE409" s="589"/>
      <c r="USF409" s="589"/>
      <c r="USG409" s="589"/>
      <c r="USH409" s="589"/>
      <c r="USI409" s="589"/>
      <c r="USJ409" s="589"/>
      <c r="USK409" s="589"/>
      <c r="USL409" s="589"/>
      <c r="USM409" s="589"/>
      <c r="USN409" s="589"/>
      <c r="USO409" s="589"/>
      <c r="USP409" s="589"/>
      <c r="USQ409" s="589"/>
      <c r="USR409" s="589"/>
      <c r="USS409" s="589"/>
      <c r="UST409" s="589"/>
      <c r="USU409" s="589"/>
      <c r="USV409" s="589"/>
      <c r="USW409" s="589"/>
      <c r="USX409" s="589"/>
      <c r="USY409" s="589"/>
      <c r="USZ409" s="589"/>
      <c r="UTA409" s="589"/>
      <c r="UTB409" s="589"/>
      <c r="UTC409" s="589"/>
      <c r="UTD409" s="589"/>
      <c r="UTE409" s="589"/>
      <c r="UTF409" s="589"/>
      <c r="UTG409" s="589"/>
      <c r="UTH409" s="589"/>
      <c r="UTI409" s="589"/>
      <c r="UTJ409" s="589"/>
      <c r="UTK409" s="589"/>
      <c r="UTL409" s="589"/>
      <c r="UTM409" s="589"/>
      <c r="UTN409" s="589"/>
      <c r="UTO409" s="589"/>
      <c r="UTP409" s="589"/>
      <c r="UTQ409" s="589"/>
      <c r="UTR409" s="589"/>
      <c r="UTS409" s="589"/>
      <c r="UTT409" s="589"/>
      <c r="UTU409" s="589"/>
      <c r="UTV409" s="589"/>
      <c r="UTW409" s="589"/>
      <c r="UTX409" s="589"/>
      <c r="UTY409" s="589"/>
      <c r="UTZ409" s="589"/>
      <c r="UUA409" s="589"/>
      <c r="UUB409" s="589"/>
      <c r="UUC409" s="589"/>
      <c r="UUD409" s="589"/>
      <c r="UUE409" s="589"/>
      <c r="UUF409" s="589"/>
      <c r="UUG409" s="589"/>
      <c r="UUH409" s="589"/>
      <c r="UUI409" s="589"/>
      <c r="UUJ409" s="589"/>
      <c r="UUK409" s="589"/>
      <c r="UUL409" s="589"/>
      <c r="UUM409" s="589"/>
      <c r="UUN409" s="589"/>
      <c r="UUO409" s="589"/>
      <c r="UUP409" s="589"/>
      <c r="UUQ409" s="589"/>
      <c r="UUR409" s="589"/>
      <c r="UUS409" s="589"/>
      <c r="UUT409" s="589"/>
      <c r="UUU409" s="589"/>
      <c r="UUV409" s="589"/>
      <c r="UUW409" s="589"/>
      <c r="UUX409" s="589"/>
      <c r="UUY409" s="589"/>
      <c r="UUZ409" s="589"/>
      <c r="UVA409" s="589"/>
      <c r="UVB409" s="589"/>
      <c r="UVC409" s="589"/>
      <c r="UVD409" s="589"/>
      <c r="UVE409" s="589"/>
      <c r="UVF409" s="589"/>
      <c r="UVG409" s="589"/>
      <c r="UVH409" s="589"/>
      <c r="UVI409" s="589"/>
      <c r="UVJ409" s="589"/>
      <c r="UVK409" s="589"/>
      <c r="UVL409" s="589"/>
      <c r="UVM409" s="589"/>
      <c r="UVN409" s="589"/>
      <c r="UVO409" s="589"/>
      <c r="UVP409" s="589"/>
      <c r="UVQ409" s="589"/>
      <c r="UVR409" s="589"/>
      <c r="UVS409" s="589"/>
      <c r="UVT409" s="589"/>
      <c r="UVU409" s="589"/>
      <c r="UVV409" s="589"/>
      <c r="UVW409" s="589"/>
      <c r="UVX409" s="589"/>
      <c r="UVY409" s="589"/>
      <c r="UVZ409" s="589"/>
      <c r="UWA409" s="589"/>
      <c r="UWB409" s="589"/>
      <c r="UWC409" s="589"/>
      <c r="UWD409" s="589"/>
      <c r="UWE409" s="589"/>
      <c r="UWF409" s="589"/>
      <c r="UWG409" s="589"/>
      <c r="UWH409" s="589"/>
      <c r="UWI409" s="589"/>
      <c r="UWJ409" s="589"/>
      <c r="UWK409" s="589"/>
      <c r="UWL409" s="589"/>
      <c r="UWM409" s="589"/>
      <c r="UWN409" s="589"/>
      <c r="UWO409" s="589"/>
      <c r="UWP409" s="589"/>
      <c r="UWQ409" s="589"/>
      <c r="UWR409" s="589"/>
      <c r="UWS409" s="589"/>
      <c r="UWT409" s="589"/>
      <c r="UWU409" s="589"/>
      <c r="UWV409" s="589"/>
      <c r="UWW409" s="589"/>
      <c r="UWX409" s="589"/>
      <c r="UWY409" s="589"/>
      <c r="UWZ409" s="589"/>
      <c r="UXA409" s="589"/>
      <c r="UXB409" s="589"/>
      <c r="UXC409" s="589"/>
      <c r="UXD409" s="589"/>
      <c r="UXE409" s="589"/>
      <c r="UXF409" s="589"/>
      <c r="UXG409" s="589"/>
      <c r="UXH409" s="589"/>
      <c r="UXI409" s="589"/>
      <c r="UXJ409" s="589"/>
      <c r="UXK409" s="589"/>
      <c r="UXL409" s="589"/>
      <c r="UXM409" s="589"/>
      <c r="UXN409" s="589"/>
      <c r="UXO409" s="589"/>
      <c r="UXP409" s="589"/>
      <c r="UXQ409" s="589"/>
      <c r="UXR409" s="589"/>
      <c r="UXS409" s="589"/>
      <c r="UXT409" s="589"/>
      <c r="UXU409" s="589"/>
      <c r="UXV409" s="589"/>
      <c r="UXW409" s="589"/>
      <c r="UXX409" s="589"/>
      <c r="UXY409" s="589"/>
      <c r="UXZ409" s="589"/>
      <c r="UYA409" s="589"/>
      <c r="UYB409" s="589"/>
      <c r="UYC409" s="589"/>
      <c r="UYD409" s="589"/>
      <c r="UYE409" s="589"/>
      <c r="UYF409" s="589"/>
      <c r="UYG409" s="589"/>
      <c r="UYH409" s="589"/>
      <c r="UYI409" s="589"/>
      <c r="UYJ409" s="589"/>
      <c r="UYK409" s="589"/>
      <c r="UYL409" s="589"/>
      <c r="UYM409" s="589"/>
      <c r="UYN409" s="589"/>
      <c r="UYO409" s="589"/>
      <c r="UYP409" s="589"/>
      <c r="UYQ409" s="589"/>
      <c r="UYR409" s="589"/>
      <c r="UYS409" s="589"/>
      <c r="UYT409" s="589"/>
      <c r="UYU409" s="589"/>
      <c r="UYV409" s="589"/>
      <c r="UYW409" s="589"/>
      <c r="UYX409" s="589"/>
      <c r="UYY409" s="589"/>
      <c r="UYZ409" s="589"/>
      <c r="UZA409" s="589"/>
      <c r="UZB409" s="589"/>
      <c r="UZC409" s="589"/>
      <c r="UZD409" s="589"/>
      <c r="UZE409" s="589"/>
      <c r="UZF409" s="589"/>
      <c r="UZG409" s="589"/>
      <c r="UZH409" s="589"/>
      <c r="UZI409" s="589"/>
      <c r="UZJ409" s="589"/>
      <c r="UZK409" s="589"/>
      <c r="UZL409" s="589"/>
      <c r="UZM409" s="589"/>
      <c r="UZN409" s="589"/>
      <c r="UZO409" s="589"/>
      <c r="UZP409" s="589"/>
      <c r="UZQ409" s="589"/>
      <c r="UZR409" s="589"/>
      <c r="UZS409" s="589"/>
      <c r="UZT409" s="589"/>
      <c r="UZU409" s="589"/>
      <c r="UZV409" s="589"/>
      <c r="UZW409" s="589"/>
      <c r="UZX409" s="589"/>
      <c r="UZY409" s="589"/>
      <c r="UZZ409" s="589"/>
      <c r="VAA409" s="589"/>
      <c r="VAB409" s="589"/>
      <c r="VAC409" s="589"/>
      <c r="VAD409" s="589"/>
      <c r="VAE409" s="589"/>
      <c r="VAF409" s="589"/>
      <c r="VAG409" s="589"/>
      <c r="VAH409" s="589"/>
      <c r="VAI409" s="589"/>
      <c r="VAJ409" s="589"/>
      <c r="VAK409" s="589"/>
      <c r="VAL409" s="589"/>
      <c r="VAM409" s="589"/>
      <c r="VAN409" s="589"/>
      <c r="VAO409" s="589"/>
      <c r="VAP409" s="589"/>
      <c r="VAQ409" s="589"/>
      <c r="VAR409" s="589"/>
      <c r="VAS409" s="589"/>
      <c r="VAT409" s="589"/>
      <c r="VAU409" s="589"/>
      <c r="VAV409" s="589"/>
      <c r="VAW409" s="589"/>
      <c r="VAX409" s="589"/>
      <c r="VAY409" s="589"/>
      <c r="VAZ409" s="589"/>
      <c r="VBA409" s="589"/>
      <c r="VBB409" s="589"/>
      <c r="VBC409" s="589"/>
      <c r="VBD409" s="589"/>
      <c r="VBE409" s="589"/>
      <c r="VBF409" s="589"/>
      <c r="VBG409" s="589"/>
      <c r="VBH409" s="589"/>
      <c r="VBI409" s="589"/>
      <c r="VBJ409" s="589"/>
      <c r="VBK409" s="589"/>
      <c r="VBL409" s="589"/>
      <c r="VBM409" s="589"/>
      <c r="VBN409" s="589"/>
      <c r="VBO409" s="589"/>
      <c r="VBP409" s="589"/>
      <c r="VBQ409" s="589"/>
      <c r="VBR409" s="589"/>
      <c r="VBS409" s="589"/>
      <c r="VBT409" s="589"/>
      <c r="VBU409" s="589"/>
      <c r="VBV409" s="589"/>
      <c r="VBW409" s="589"/>
      <c r="VBX409" s="589"/>
      <c r="VBY409" s="589"/>
      <c r="VBZ409" s="589"/>
      <c r="VCA409" s="589"/>
      <c r="VCB409" s="589"/>
      <c r="VCC409" s="589"/>
      <c r="VCD409" s="589"/>
      <c r="VCE409" s="589"/>
      <c r="VCF409" s="589"/>
      <c r="VCG409" s="589"/>
      <c r="VCH409" s="589"/>
      <c r="VCI409" s="589"/>
      <c r="VCJ409" s="589"/>
      <c r="VCK409" s="589"/>
      <c r="VCL409" s="589"/>
      <c r="VCM409" s="589"/>
      <c r="VCN409" s="589"/>
      <c r="VCO409" s="589"/>
      <c r="VCP409" s="589"/>
      <c r="VCQ409" s="589"/>
      <c r="VCR409" s="589"/>
      <c r="VCS409" s="589"/>
      <c r="VCT409" s="589"/>
      <c r="VCU409" s="589"/>
      <c r="VCV409" s="589"/>
      <c r="VCW409" s="589"/>
      <c r="VCX409" s="589"/>
      <c r="VCY409" s="589"/>
      <c r="VCZ409" s="589"/>
      <c r="VDA409" s="589"/>
      <c r="VDB409" s="589"/>
      <c r="VDC409" s="589"/>
      <c r="VDD409" s="589"/>
      <c r="VDE409" s="589"/>
      <c r="VDF409" s="589"/>
      <c r="VDG409" s="589"/>
      <c r="VDH409" s="589"/>
      <c r="VDI409" s="589"/>
      <c r="VDJ409" s="589"/>
      <c r="VDK409" s="589"/>
      <c r="VDL409" s="589"/>
      <c r="VDM409" s="589"/>
      <c r="VDN409" s="589"/>
      <c r="VDO409" s="589"/>
      <c r="VDP409" s="589"/>
      <c r="VDQ409" s="589"/>
      <c r="VDR409" s="589"/>
      <c r="VDS409" s="589"/>
      <c r="VDT409" s="589"/>
      <c r="VDU409" s="589"/>
      <c r="VDV409" s="589"/>
      <c r="VDW409" s="589"/>
      <c r="VDX409" s="589"/>
      <c r="VDY409" s="589"/>
      <c r="VDZ409" s="589"/>
      <c r="VEA409" s="589"/>
      <c r="VEB409" s="589"/>
      <c r="VEC409" s="589"/>
      <c r="VED409" s="589"/>
      <c r="VEE409" s="589"/>
      <c r="VEF409" s="589"/>
      <c r="VEG409" s="589"/>
      <c r="VEH409" s="589"/>
      <c r="VEI409" s="589"/>
      <c r="VEJ409" s="589"/>
      <c r="VEK409" s="589"/>
      <c r="VEL409" s="589"/>
      <c r="VEM409" s="589"/>
      <c r="VEN409" s="589"/>
      <c r="VEO409" s="589"/>
      <c r="VEP409" s="589"/>
      <c r="VEQ409" s="589"/>
      <c r="VER409" s="589"/>
      <c r="VES409" s="589"/>
      <c r="VET409" s="589"/>
      <c r="VEU409" s="589"/>
      <c r="VEV409" s="589"/>
      <c r="VEW409" s="589"/>
      <c r="VEX409" s="589"/>
      <c r="VEY409" s="589"/>
      <c r="VEZ409" s="589"/>
      <c r="VFA409" s="589"/>
      <c r="VFB409" s="589"/>
      <c r="VFC409" s="589"/>
      <c r="VFD409" s="589"/>
      <c r="VFE409" s="589"/>
      <c r="VFF409" s="589"/>
      <c r="VFG409" s="589"/>
      <c r="VFH409" s="589"/>
      <c r="VFI409" s="589"/>
      <c r="VFJ409" s="589"/>
      <c r="VFK409" s="589"/>
      <c r="VFL409" s="589"/>
      <c r="VFM409" s="589"/>
      <c r="VFN409" s="589"/>
      <c r="VFO409" s="589"/>
      <c r="VFP409" s="589"/>
      <c r="VFQ409" s="589"/>
      <c r="VFR409" s="589"/>
      <c r="VFS409" s="589"/>
      <c r="VFT409" s="589"/>
      <c r="VFU409" s="589"/>
      <c r="VFV409" s="589"/>
      <c r="VFW409" s="589"/>
      <c r="VFX409" s="589"/>
      <c r="VFY409" s="589"/>
      <c r="VFZ409" s="589"/>
      <c r="VGA409" s="589"/>
      <c r="VGB409" s="589"/>
      <c r="VGC409" s="589"/>
      <c r="VGD409" s="589"/>
      <c r="VGE409" s="589"/>
      <c r="VGF409" s="589"/>
      <c r="VGG409" s="589"/>
      <c r="VGH409" s="589"/>
      <c r="VGI409" s="589"/>
      <c r="VGJ409" s="589"/>
      <c r="VGK409" s="589"/>
      <c r="VGL409" s="589"/>
      <c r="VGM409" s="589"/>
      <c r="VGN409" s="589"/>
      <c r="VGO409" s="589"/>
      <c r="VGP409" s="589"/>
      <c r="VGQ409" s="589"/>
      <c r="VGR409" s="589"/>
      <c r="VGS409" s="589"/>
      <c r="VGT409" s="589"/>
      <c r="VGU409" s="589"/>
      <c r="VGV409" s="589"/>
      <c r="VGW409" s="589"/>
      <c r="VGX409" s="589"/>
      <c r="VGY409" s="589"/>
      <c r="VGZ409" s="589"/>
      <c r="VHA409" s="589"/>
      <c r="VHB409" s="589"/>
      <c r="VHC409" s="589"/>
      <c r="VHD409" s="589"/>
      <c r="VHE409" s="589"/>
      <c r="VHF409" s="589"/>
      <c r="VHG409" s="589"/>
      <c r="VHH409" s="589"/>
      <c r="VHI409" s="589"/>
      <c r="VHJ409" s="589"/>
      <c r="VHK409" s="589"/>
      <c r="VHL409" s="589"/>
      <c r="VHM409" s="589"/>
      <c r="VHN409" s="589"/>
      <c r="VHO409" s="589"/>
      <c r="VHP409" s="589"/>
      <c r="VHQ409" s="589"/>
      <c r="VHR409" s="589"/>
      <c r="VHS409" s="589"/>
      <c r="VHT409" s="589"/>
      <c r="VHU409" s="589"/>
      <c r="VHV409" s="589"/>
      <c r="VHW409" s="589"/>
      <c r="VHX409" s="589"/>
      <c r="VHY409" s="589"/>
      <c r="VHZ409" s="589"/>
      <c r="VIA409" s="589"/>
      <c r="VIB409" s="589"/>
      <c r="VIC409" s="589"/>
      <c r="VID409" s="589"/>
      <c r="VIE409" s="589"/>
      <c r="VIF409" s="589"/>
      <c r="VIG409" s="589"/>
      <c r="VIH409" s="589"/>
      <c r="VII409" s="589"/>
      <c r="VIJ409" s="589"/>
      <c r="VIK409" s="589"/>
      <c r="VIL409" s="589"/>
      <c r="VIM409" s="589"/>
      <c r="VIN409" s="589"/>
      <c r="VIO409" s="589"/>
      <c r="VIP409" s="589"/>
      <c r="VIQ409" s="589"/>
      <c r="VIR409" s="589"/>
      <c r="VIS409" s="589"/>
      <c r="VIT409" s="589"/>
      <c r="VIU409" s="589"/>
      <c r="VIV409" s="589"/>
      <c r="VIW409" s="589"/>
      <c r="VIX409" s="589"/>
      <c r="VIY409" s="589"/>
      <c r="VIZ409" s="589"/>
      <c r="VJA409" s="589"/>
      <c r="VJB409" s="589"/>
      <c r="VJC409" s="589"/>
      <c r="VJD409" s="589"/>
      <c r="VJE409" s="589"/>
      <c r="VJF409" s="589"/>
      <c r="VJG409" s="589"/>
      <c r="VJH409" s="589"/>
      <c r="VJI409" s="589"/>
      <c r="VJJ409" s="589"/>
      <c r="VJK409" s="589"/>
      <c r="VJL409" s="589"/>
      <c r="VJM409" s="589"/>
      <c r="VJN409" s="589"/>
      <c r="VJO409" s="589"/>
      <c r="VJP409" s="589"/>
      <c r="VJQ409" s="589"/>
      <c r="VJR409" s="589"/>
      <c r="VJS409" s="589"/>
      <c r="VJT409" s="589"/>
      <c r="VJU409" s="589"/>
      <c r="VJV409" s="589"/>
      <c r="VJW409" s="589"/>
      <c r="VJX409" s="589"/>
      <c r="VJY409" s="589"/>
      <c r="VJZ409" s="589"/>
      <c r="VKA409" s="589"/>
      <c r="VKB409" s="589"/>
      <c r="VKC409" s="589"/>
      <c r="VKD409" s="589"/>
      <c r="VKE409" s="589"/>
      <c r="VKF409" s="589"/>
      <c r="VKG409" s="589"/>
      <c r="VKH409" s="589"/>
      <c r="VKI409" s="589"/>
      <c r="VKJ409" s="589"/>
      <c r="VKK409" s="589"/>
      <c r="VKL409" s="589"/>
      <c r="VKM409" s="589"/>
      <c r="VKN409" s="589"/>
      <c r="VKO409" s="589"/>
      <c r="VKP409" s="589"/>
      <c r="VKQ409" s="589"/>
      <c r="VKR409" s="589"/>
      <c r="VKS409" s="589"/>
      <c r="VKT409" s="589"/>
      <c r="VKU409" s="589"/>
      <c r="VKV409" s="589"/>
      <c r="VKW409" s="589"/>
      <c r="VKX409" s="589"/>
      <c r="VKY409" s="589"/>
      <c r="VKZ409" s="589"/>
      <c r="VLA409" s="589"/>
      <c r="VLB409" s="589"/>
      <c r="VLC409" s="589"/>
      <c r="VLD409" s="589"/>
      <c r="VLE409" s="589"/>
      <c r="VLF409" s="589"/>
      <c r="VLG409" s="589"/>
      <c r="VLH409" s="589"/>
      <c r="VLI409" s="589"/>
      <c r="VLJ409" s="589"/>
      <c r="VLK409" s="589"/>
      <c r="VLL409" s="589"/>
      <c r="VLM409" s="589"/>
      <c r="VLN409" s="589"/>
      <c r="VLO409" s="589"/>
      <c r="VLP409" s="589"/>
      <c r="VLQ409" s="589"/>
      <c r="VLR409" s="589"/>
      <c r="VLS409" s="589"/>
      <c r="VLT409" s="589"/>
      <c r="VLU409" s="589"/>
      <c r="VLV409" s="589"/>
      <c r="VLW409" s="589"/>
      <c r="VLX409" s="589"/>
      <c r="VLY409" s="589"/>
      <c r="VLZ409" s="589"/>
      <c r="VMA409" s="589"/>
      <c r="VMB409" s="589"/>
      <c r="VMC409" s="589"/>
      <c r="VMD409" s="589"/>
      <c r="VME409" s="589"/>
      <c r="VMF409" s="589"/>
      <c r="VMG409" s="589"/>
      <c r="VMH409" s="589"/>
      <c r="VMI409" s="589"/>
      <c r="VMJ409" s="589"/>
      <c r="VMK409" s="589"/>
      <c r="VML409" s="589"/>
      <c r="VMM409" s="589"/>
      <c r="VMN409" s="589"/>
      <c r="VMO409" s="589"/>
      <c r="VMP409" s="589"/>
      <c r="VMQ409" s="589"/>
      <c r="VMR409" s="589"/>
      <c r="VMS409" s="589"/>
      <c r="VMT409" s="589"/>
      <c r="VMU409" s="589"/>
      <c r="VMV409" s="589"/>
      <c r="VMW409" s="589"/>
      <c r="VMX409" s="589"/>
      <c r="VMY409" s="589"/>
      <c r="VMZ409" s="589"/>
      <c r="VNA409" s="589"/>
      <c r="VNB409" s="589"/>
      <c r="VNC409" s="589"/>
      <c r="VND409" s="589"/>
      <c r="VNE409" s="589"/>
      <c r="VNF409" s="589"/>
      <c r="VNG409" s="589"/>
      <c r="VNH409" s="589"/>
      <c r="VNI409" s="589"/>
      <c r="VNJ409" s="589"/>
      <c r="VNK409" s="589"/>
      <c r="VNL409" s="589"/>
      <c r="VNM409" s="589"/>
      <c r="VNN409" s="589"/>
      <c r="VNO409" s="589"/>
      <c r="VNP409" s="589"/>
      <c r="VNQ409" s="589"/>
      <c r="VNR409" s="589"/>
      <c r="VNS409" s="589"/>
      <c r="VNT409" s="589"/>
      <c r="VNU409" s="589"/>
      <c r="VNV409" s="589"/>
      <c r="VNW409" s="589"/>
      <c r="VNX409" s="589"/>
      <c r="VNY409" s="589"/>
      <c r="VNZ409" s="589"/>
      <c r="VOA409" s="589"/>
      <c r="VOB409" s="589"/>
      <c r="VOC409" s="589"/>
      <c r="VOD409" s="589"/>
      <c r="VOE409" s="589"/>
      <c r="VOF409" s="589"/>
      <c r="VOG409" s="589"/>
      <c r="VOH409" s="589"/>
      <c r="VOI409" s="589"/>
      <c r="VOJ409" s="589"/>
      <c r="VOK409" s="589"/>
      <c r="VOL409" s="589"/>
      <c r="VOM409" s="589"/>
      <c r="VON409" s="589"/>
      <c r="VOO409" s="589"/>
      <c r="VOP409" s="589"/>
      <c r="VOQ409" s="589"/>
      <c r="VOR409" s="589"/>
      <c r="VOS409" s="589"/>
      <c r="VOT409" s="589"/>
      <c r="VOU409" s="589"/>
      <c r="VOV409" s="589"/>
      <c r="VOW409" s="589"/>
      <c r="VOX409" s="589"/>
      <c r="VOY409" s="589"/>
      <c r="VOZ409" s="589"/>
      <c r="VPA409" s="589"/>
      <c r="VPB409" s="589"/>
      <c r="VPC409" s="589"/>
      <c r="VPD409" s="589"/>
      <c r="VPE409" s="589"/>
      <c r="VPF409" s="589"/>
      <c r="VPG409" s="589"/>
      <c r="VPH409" s="589"/>
      <c r="VPI409" s="589"/>
      <c r="VPJ409" s="589"/>
      <c r="VPK409" s="589"/>
      <c r="VPL409" s="589"/>
      <c r="VPM409" s="589"/>
      <c r="VPN409" s="589"/>
      <c r="VPO409" s="589"/>
      <c r="VPP409" s="589"/>
      <c r="VPQ409" s="589"/>
      <c r="VPR409" s="589"/>
      <c r="VPS409" s="589"/>
      <c r="VPT409" s="589"/>
      <c r="VPU409" s="589"/>
      <c r="VPV409" s="589"/>
      <c r="VPW409" s="589"/>
      <c r="VPX409" s="589"/>
      <c r="VPY409" s="589"/>
      <c r="VPZ409" s="589"/>
      <c r="VQA409" s="589"/>
      <c r="VQB409" s="589"/>
      <c r="VQC409" s="589"/>
      <c r="VQD409" s="589"/>
      <c r="VQE409" s="589"/>
      <c r="VQF409" s="589"/>
      <c r="VQG409" s="589"/>
      <c r="VQH409" s="589"/>
      <c r="VQI409" s="589"/>
      <c r="VQJ409" s="589"/>
      <c r="VQK409" s="589"/>
      <c r="VQL409" s="589"/>
      <c r="VQM409" s="589"/>
      <c r="VQN409" s="589"/>
      <c r="VQO409" s="589"/>
      <c r="VQP409" s="589"/>
      <c r="VQQ409" s="589"/>
      <c r="VQR409" s="589"/>
      <c r="VQS409" s="589"/>
      <c r="VQT409" s="589"/>
      <c r="VQU409" s="589"/>
      <c r="VQV409" s="589"/>
      <c r="VQW409" s="589"/>
      <c r="VQX409" s="589"/>
      <c r="VQY409" s="589"/>
      <c r="VQZ409" s="589"/>
      <c r="VRA409" s="589"/>
      <c r="VRB409" s="589"/>
      <c r="VRC409" s="589"/>
      <c r="VRD409" s="589"/>
      <c r="VRE409" s="589"/>
      <c r="VRF409" s="589"/>
      <c r="VRG409" s="589"/>
      <c r="VRH409" s="589"/>
      <c r="VRI409" s="589"/>
      <c r="VRJ409" s="589"/>
      <c r="VRK409" s="589"/>
      <c r="VRL409" s="589"/>
      <c r="VRM409" s="589"/>
      <c r="VRN409" s="589"/>
      <c r="VRO409" s="589"/>
      <c r="VRP409" s="589"/>
      <c r="VRQ409" s="589"/>
      <c r="VRR409" s="589"/>
      <c r="VRS409" s="589"/>
      <c r="VRT409" s="589"/>
      <c r="VRU409" s="589"/>
      <c r="VRV409" s="589"/>
      <c r="VRW409" s="589"/>
      <c r="VRX409" s="589"/>
      <c r="VRY409" s="589"/>
      <c r="VRZ409" s="589"/>
      <c r="VSA409" s="589"/>
      <c r="VSB409" s="589"/>
      <c r="VSC409" s="589"/>
      <c r="VSD409" s="589"/>
      <c r="VSE409" s="589"/>
      <c r="VSF409" s="589"/>
      <c r="VSG409" s="589"/>
      <c r="VSH409" s="589"/>
      <c r="VSI409" s="589"/>
      <c r="VSJ409" s="589"/>
      <c r="VSK409" s="589"/>
      <c r="VSL409" s="589"/>
      <c r="VSM409" s="589"/>
      <c r="VSN409" s="589"/>
      <c r="VSO409" s="589"/>
      <c r="VSP409" s="589"/>
      <c r="VSQ409" s="589"/>
      <c r="VSR409" s="589"/>
      <c r="VSS409" s="589"/>
      <c r="VST409" s="589"/>
      <c r="VSU409" s="589"/>
      <c r="VSV409" s="589"/>
      <c r="VSW409" s="589"/>
      <c r="VSX409" s="589"/>
      <c r="VSY409" s="589"/>
      <c r="VSZ409" s="589"/>
      <c r="VTA409" s="589"/>
      <c r="VTB409" s="589"/>
      <c r="VTC409" s="589"/>
      <c r="VTD409" s="589"/>
      <c r="VTE409" s="589"/>
      <c r="VTF409" s="589"/>
      <c r="VTG409" s="589"/>
      <c r="VTH409" s="589"/>
      <c r="VTI409" s="589"/>
      <c r="VTJ409" s="589"/>
      <c r="VTK409" s="589"/>
      <c r="VTL409" s="589"/>
      <c r="VTM409" s="589"/>
      <c r="VTN409" s="589"/>
      <c r="VTO409" s="589"/>
      <c r="VTP409" s="589"/>
      <c r="VTQ409" s="589"/>
      <c r="VTR409" s="589"/>
      <c r="VTS409" s="589"/>
      <c r="VTT409" s="589"/>
      <c r="VTU409" s="589"/>
      <c r="VTV409" s="589"/>
      <c r="VTW409" s="589"/>
      <c r="VTX409" s="589"/>
      <c r="VTY409" s="589"/>
      <c r="VTZ409" s="589"/>
      <c r="VUA409" s="589"/>
      <c r="VUB409" s="589"/>
      <c r="VUC409" s="589"/>
      <c r="VUD409" s="589"/>
      <c r="VUE409" s="589"/>
      <c r="VUF409" s="589"/>
      <c r="VUG409" s="589"/>
      <c r="VUH409" s="589"/>
      <c r="VUI409" s="589"/>
      <c r="VUJ409" s="589"/>
      <c r="VUK409" s="589"/>
      <c r="VUL409" s="589"/>
      <c r="VUM409" s="589"/>
      <c r="VUN409" s="589"/>
      <c r="VUO409" s="589"/>
      <c r="VUP409" s="589"/>
      <c r="VUQ409" s="589"/>
      <c r="VUR409" s="589"/>
      <c r="VUS409" s="589"/>
      <c r="VUT409" s="589"/>
      <c r="VUU409" s="589"/>
      <c r="VUV409" s="589"/>
      <c r="VUW409" s="589"/>
      <c r="VUX409" s="589"/>
      <c r="VUY409" s="589"/>
      <c r="VUZ409" s="589"/>
      <c r="VVA409" s="589"/>
      <c r="VVB409" s="589"/>
      <c r="VVC409" s="589"/>
      <c r="VVD409" s="589"/>
      <c r="VVE409" s="589"/>
      <c r="VVF409" s="589"/>
      <c r="VVG409" s="589"/>
      <c r="VVH409" s="589"/>
      <c r="VVI409" s="589"/>
      <c r="VVJ409" s="589"/>
      <c r="VVK409" s="589"/>
      <c r="VVL409" s="589"/>
      <c r="VVM409" s="589"/>
      <c r="VVN409" s="589"/>
      <c r="VVO409" s="589"/>
      <c r="VVP409" s="589"/>
      <c r="VVQ409" s="589"/>
      <c r="VVR409" s="589"/>
      <c r="VVS409" s="589"/>
      <c r="VVT409" s="589"/>
      <c r="VVU409" s="589"/>
      <c r="VVV409" s="589"/>
      <c r="VVW409" s="589"/>
      <c r="VVX409" s="589"/>
      <c r="VVY409" s="589"/>
      <c r="VVZ409" s="589"/>
      <c r="VWA409" s="589"/>
      <c r="VWB409" s="589"/>
      <c r="VWC409" s="589"/>
      <c r="VWD409" s="589"/>
      <c r="VWE409" s="589"/>
      <c r="VWF409" s="589"/>
      <c r="VWG409" s="589"/>
      <c r="VWH409" s="589"/>
      <c r="VWI409" s="589"/>
      <c r="VWJ409" s="589"/>
      <c r="VWK409" s="589"/>
      <c r="VWL409" s="589"/>
      <c r="VWM409" s="589"/>
      <c r="VWN409" s="589"/>
      <c r="VWO409" s="589"/>
      <c r="VWP409" s="589"/>
      <c r="VWQ409" s="589"/>
      <c r="VWR409" s="589"/>
      <c r="VWS409" s="589"/>
      <c r="VWT409" s="589"/>
      <c r="VWU409" s="589"/>
      <c r="VWV409" s="589"/>
      <c r="VWW409" s="589"/>
      <c r="VWX409" s="589"/>
      <c r="VWY409" s="589"/>
      <c r="VWZ409" s="589"/>
      <c r="VXA409" s="589"/>
      <c r="VXB409" s="589"/>
      <c r="VXC409" s="589"/>
      <c r="VXD409" s="589"/>
      <c r="VXE409" s="589"/>
      <c r="VXF409" s="589"/>
      <c r="VXG409" s="589"/>
      <c r="VXH409" s="589"/>
      <c r="VXI409" s="589"/>
      <c r="VXJ409" s="589"/>
      <c r="VXK409" s="589"/>
      <c r="VXL409" s="589"/>
      <c r="VXM409" s="589"/>
      <c r="VXN409" s="589"/>
      <c r="VXO409" s="589"/>
      <c r="VXP409" s="589"/>
      <c r="VXQ409" s="589"/>
      <c r="VXR409" s="589"/>
      <c r="VXS409" s="589"/>
      <c r="VXT409" s="589"/>
      <c r="VXU409" s="589"/>
      <c r="VXV409" s="589"/>
      <c r="VXW409" s="589"/>
      <c r="VXX409" s="589"/>
      <c r="VXY409" s="589"/>
      <c r="VXZ409" s="589"/>
      <c r="VYA409" s="589"/>
      <c r="VYB409" s="589"/>
      <c r="VYC409" s="589"/>
      <c r="VYD409" s="589"/>
      <c r="VYE409" s="589"/>
      <c r="VYF409" s="589"/>
      <c r="VYG409" s="589"/>
      <c r="VYH409" s="589"/>
      <c r="VYI409" s="589"/>
      <c r="VYJ409" s="589"/>
      <c r="VYK409" s="589"/>
      <c r="VYL409" s="589"/>
      <c r="VYM409" s="589"/>
      <c r="VYN409" s="589"/>
      <c r="VYO409" s="589"/>
      <c r="VYP409" s="589"/>
      <c r="VYQ409" s="589"/>
      <c r="VYR409" s="589"/>
      <c r="VYS409" s="589"/>
      <c r="VYT409" s="589"/>
      <c r="VYU409" s="589"/>
      <c r="VYV409" s="589"/>
      <c r="VYW409" s="589"/>
      <c r="VYX409" s="589"/>
      <c r="VYY409" s="589"/>
      <c r="VYZ409" s="589"/>
      <c r="VZA409" s="589"/>
      <c r="VZB409" s="589"/>
      <c r="VZC409" s="589"/>
      <c r="VZD409" s="589"/>
      <c r="VZE409" s="589"/>
      <c r="VZF409" s="589"/>
      <c r="VZG409" s="589"/>
      <c r="VZH409" s="589"/>
      <c r="VZI409" s="589"/>
      <c r="VZJ409" s="589"/>
      <c r="VZK409" s="589"/>
      <c r="VZL409" s="589"/>
      <c r="VZM409" s="589"/>
      <c r="VZN409" s="589"/>
      <c r="VZO409" s="589"/>
      <c r="VZP409" s="589"/>
      <c r="VZQ409" s="589"/>
      <c r="VZR409" s="589"/>
      <c r="VZS409" s="589"/>
      <c r="VZT409" s="589"/>
      <c r="VZU409" s="589"/>
      <c r="VZV409" s="589"/>
      <c r="VZW409" s="589"/>
      <c r="VZX409" s="589"/>
      <c r="VZY409" s="589"/>
      <c r="VZZ409" s="589"/>
      <c r="WAA409" s="589"/>
      <c r="WAB409" s="589"/>
      <c r="WAC409" s="589"/>
      <c r="WAD409" s="589"/>
      <c r="WAE409" s="589"/>
      <c r="WAF409" s="589"/>
      <c r="WAG409" s="589"/>
      <c r="WAH409" s="589"/>
      <c r="WAI409" s="589"/>
      <c r="WAJ409" s="589"/>
      <c r="WAK409" s="589"/>
      <c r="WAL409" s="589"/>
      <c r="WAM409" s="589"/>
      <c r="WAN409" s="589"/>
      <c r="WAO409" s="589"/>
      <c r="WAP409" s="589"/>
      <c r="WAQ409" s="589"/>
      <c r="WAR409" s="589"/>
      <c r="WAS409" s="589"/>
      <c r="WAT409" s="589"/>
      <c r="WAU409" s="589"/>
      <c r="WAV409" s="589"/>
      <c r="WAW409" s="589"/>
      <c r="WAX409" s="589"/>
      <c r="WAY409" s="589"/>
      <c r="WAZ409" s="589"/>
      <c r="WBA409" s="589"/>
      <c r="WBB409" s="589"/>
      <c r="WBC409" s="589"/>
      <c r="WBD409" s="589"/>
      <c r="WBE409" s="589"/>
      <c r="WBF409" s="589"/>
      <c r="WBG409" s="589"/>
      <c r="WBH409" s="589"/>
      <c r="WBI409" s="589"/>
      <c r="WBJ409" s="589"/>
      <c r="WBK409" s="589"/>
      <c r="WBL409" s="589"/>
      <c r="WBM409" s="589"/>
      <c r="WBN409" s="589"/>
      <c r="WBO409" s="589"/>
      <c r="WBP409" s="589"/>
      <c r="WBQ409" s="589"/>
      <c r="WBR409" s="589"/>
      <c r="WBS409" s="589"/>
      <c r="WBT409" s="589"/>
      <c r="WBU409" s="589"/>
      <c r="WBV409" s="589"/>
      <c r="WBW409" s="589"/>
      <c r="WBX409" s="589"/>
      <c r="WBY409" s="589"/>
      <c r="WBZ409" s="589"/>
      <c r="WCA409" s="589"/>
      <c r="WCB409" s="589"/>
      <c r="WCC409" s="589"/>
      <c r="WCD409" s="589"/>
      <c r="WCE409" s="589"/>
      <c r="WCF409" s="589"/>
      <c r="WCG409" s="589"/>
      <c r="WCH409" s="589"/>
      <c r="WCI409" s="589"/>
      <c r="WCJ409" s="589"/>
      <c r="WCK409" s="589"/>
      <c r="WCL409" s="589"/>
      <c r="WCM409" s="589"/>
      <c r="WCN409" s="589"/>
      <c r="WCO409" s="589"/>
      <c r="WCP409" s="589"/>
      <c r="WCQ409" s="589"/>
      <c r="WCR409" s="589"/>
      <c r="WCS409" s="589"/>
      <c r="WCT409" s="589"/>
      <c r="WCU409" s="589"/>
      <c r="WCV409" s="589"/>
      <c r="WCW409" s="589"/>
      <c r="WCX409" s="589"/>
      <c r="WCY409" s="589"/>
      <c r="WCZ409" s="589"/>
      <c r="WDA409" s="589"/>
      <c r="WDB409" s="589"/>
      <c r="WDC409" s="589"/>
      <c r="WDD409" s="589"/>
      <c r="WDE409" s="589"/>
      <c r="WDF409" s="589"/>
      <c r="WDG409" s="589"/>
      <c r="WDH409" s="589"/>
      <c r="WDI409" s="589"/>
      <c r="WDJ409" s="589"/>
      <c r="WDK409" s="589"/>
      <c r="WDL409" s="589"/>
      <c r="WDM409" s="589"/>
      <c r="WDN409" s="589"/>
      <c r="WDO409" s="589"/>
      <c r="WDP409" s="589"/>
      <c r="WDQ409" s="589"/>
      <c r="WDR409" s="589"/>
      <c r="WDS409" s="589"/>
      <c r="WDT409" s="589"/>
      <c r="WDU409" s="589"/>
      <c r="WDV409" s="589"/>
      <c r="WDW409" s="589"/>
      <c r="WDX409" s="589"/>
      <c r="WDY409" s="589"/>
      <c r="WDZ409" s="589"/>
      <c r="WEA409" s="589"/>
      <c r="WEB409" s="589"/>
      <c r="WEC409" s="589"/>
      <c r="WED409" s="589"/>
      <c r="WEE409" s="589"/>
      <c r="WEF409" s="589"/>
      <c r="WEG409" s="589"/>
      <c r="WEH409" s="589"/>
      <c r="WEI409" s="589"/>
      <c r="WEJ409" s="589"/>
      <c r="WEK409" s="589"/>
      <c r="WEL409" s="589"/>
      <c r="WEM409" s="589"/>
      <c r="WEN409" s="589"/>
      <c r="WEO409" s="589"/>
      <c r="WEP409" s="589"/>
      <c r="WEQ409" s="589"/>
      <c r="WER409" s="589"/>
      <c r="WES409" s="589"/>
      <c r="WET409" s="589"/>
      <c r="WEU409" s="589"/>
      <c r="WEV409" s="589"/>
      <c r="WEW409" s="589"/>
      <c r="WEX409" s="589"/>
      <c r="WEY409" s="589"/>
      <c r="WEZ409" s="589"/>
      <c r="WFA409" s="589"/>
      <c r="WFB409" s="589"/>
      <c r="WFC409" s="589"/>
      <c r="WFD409" s="589"/>
      <c r="WFE409" s="589"/>
      <c r="WFF409" s="589"/>
      <c r="WFG409" s="589"/>
      <c r="WFH409" s="589"/>
      <c r="WFI409" s="589"/>
      <c r="WFJ409" s="589"/>
      <c r="WFK409" s="589"/>
      <c r="WFL409" s="589"/>
      <c r="WFM409" s="589"/>
      <c r="WFN409" s="589"/>
      <c r="WFO409" s="589"/>
      <c r="WFP409" s="589"/>
      <c r="WFQ409" s="589"/>
      <c r="WFR409" s="589"/>
      <c r="WFS409" s="589"/>
      <c r="WFT409" s="589"/>
      <c r="WFU409" s="589"/>
      <c r="WFV409" s="589"/>
      <c r="WFW409" s="589"/>
      <c r="WFX409" s="589"/>
      <c r="WFY409" s="589"/>
      <c r="WFZ409" s="589"/>
      <c r="WGA409" s="589"/>
      <c r="WGB409" s="589"/>
      <c r="WGC409" s="589"/>
      <c r="WGD409" s="589"/>
      <c r="WGE409" s="589"/>
      <c r="WGF409" s="589"/>
      <c r="WGG409" s="589"/>
      <c r="WGH409" s="589"/>
      <c r="WGI409" s="589"/>
      <c r="WGJ409" s="589"/>
      <c r="WGK409" s="589"/>
      <c r="WGL409" s="589"/>
      <c r="WGM409" s="589"/>
      <c r="WGN409" s="589"/>
      <c r="WGO409" s="589"/>
      <c r="WGP409" s="589"/>
      <c r="WGQ409" s="589"/>
      <c r="WGR409" s="589"/>
      <c r="WGS409" s="589"/>
      <c r="WGT409" s="589"/>
      <c r="WGU409" s="589"/>
      <c r="WGV409" s="589"/>
      <c r="WGW409" s="589"/>
      <c r="WGX409" s="589"/>
      <c r="WGY409" s="589"/>
      <c r="WGZ409" s="589"/>
      <c r="WHA409" s="589"/>
      <c r="WHB409" s="589"/>
      <c r="WHC409" s="589"/>
      <c r="WHD409" s="589"/>
      <c r="WHE409" s="589"/>
      <c r="WHF409" s="589"/>
      <c r="WHG409" s="589"/>
      <c r="WHH409" s="589"/>
      <c r="WHI409" s="589"/>
      <c r="WHJ409" s="589"/>
      <c r="WHK409" s="589"/>
      <c r="WHL409" s="589"/>
      <c r="WHM409" s="589"/>
      <c r="WHN409" s="589"/>
      <c r="WHO409" s="589"/>
      <c r="WHP409" s="589"/>
      <c r="WHQ409" s="589"/>
      <c r="WHR409" s="589"/>
      <c r="WHS409" s="589"/>
      <c r="WHT409" s="589"/>
      <c r="WHU409" s="589"/>
      <c r="WHV409" s="589"/>
      <c r="WHW409" s="589"/>
      <c r="WHX409" s="589"/>
      <c r="WHY409" s="589"/>
      <c r="WHZ409" s="589"/>
      <c r="WIA409" s="589"/>
      <c r="WIB409" s="589"/>
      <c r="WIC409" s="589"/>
      <c r="WID409" s="589"/>
      <c r="WIE409" s="589"/>
      <c r="WIF409" s="589"/>
      <c r="WIG409" s="589"/>
      <c r="WIH409" s="589"/>
      <c r="WII409" s="589"/>
      <c r="WIJ409" s="589"/>
      <c r="WIK409" s="589"/>
      <c r="WIL409" s="589"/>
      <c r="WIM409" s="589"/>
      <c r="WIN409" s="589"/>
      <c r="WIO409" s="589"/>
      <c r="WIP409" s="589"/>
      <c r="WIQ409" s="589"/>
      <c r="WIR409" s="589"/>
      <c r="WIS409" s="589"/>
      <c r="WIT409" s="589"/>
      <c r="WIU409" s="589"/>
      <c r="WIV409" s="589"/>
      <c r="WIW409" s="589"/>
      <c r="WIX409" s="589"/>
      <c r="WIY409" s="589"/>
      <c r="WIZ409" s="589"/>
      <c r="WJA409" s="589"/>
      <c r="WJB409" s="589"/>
      <c r="WJC409" s="589"/>
      <c r="WJD409" s="589"/>
      <c r="WJE409" s="589"/>
      <c r="WJF409" s="589"/>
      <c r="WJG409" s="589"/>
      <c r="WJH409" s="589"/>
      <c r="WJI409" s="589"/>
      <c r="WJJ409" s="589"/>
      <c r="WJK409" s="589"/>
      <c r="WJL409" s="589"/>
      <c r="WJM409" s="589"/>
      <c r="WJN409" s="589"/>
      <c r="WJO409" s="589"/>
      <c r="WJP409" s="589"/>
      <c r="WJQ409" s="589"/>
      <c r="WJR409" s="589"/>
      <c r="WJS409" s="589"/>
      <c r="WJT409" s="589"/>
      <c r="WJU409" s="589"/>
      <c r="WJV409" s="589"/>
      <c r="WJW409" s="589"/>
      <c r="WJX409" s="589"/>
      <c r="WJY409" s="589"/>
      <c r="WJZ409" s="589"/>
      <c r="WKA409" s="589"/>
      <c r="WKB409" s="589"/>
      <c r="WKC409" s="589"/>
      <c r="WKD409" s="589"/>
      <c r="WKE409" s="589"/>
      <c r="WKF409" s="589"/>
      <c r="WKG409" s="589"/>
      <c r="WKH409" s="589"/>
      <c r="WKI409" s="589"/>
      <c r="WKJ409" s="589"/>
      <c r="WKK409" s="589"/>
      <c r="WKL409" s="589"/>
      <c r="WKM409" s="589"/>
      <c r="WKN409" s="589"/>
      <c r="WKO409" s="589"/>
      <c r="WKP409" s="589"/>
      <c r="WKQ409" s="589"/>
      <c r="WKR409" s="589"/>
      <c r="WKS409" s="589"/>
      <c r="WKT409" s="589"/>
      <c r="WKU409" s="589"/>
      <c r="WKV409" s="589"/>
      <c r="WKW409" s="589"/>
      <c r="WKX409" s="589"/>
      <c r="WKY409" s="589"/>
      <c r="WKZ409" s="589"/>
      <c r="WLA409" s="589"/>
      <c r="WLB409" s="589"/>
      <c r="WLC409" s="589"/>
      <c r="WLD409" s="589"/>
      <c r="WLE409" s="589"/>
      <c r="WLF409" s="589"/>
      <c r="WLG409" s="589"/>
      <c r="WLH409" s="589"/>
      <c r="WLI409" s="589"/>
      <c r="WLJ409" s="589"/>
      <c r="WLK409" s="589"/>
      <c r="WLL409" s="589"/>
      <c r="WLM409" s="589"/>
      <c r="WLN409" s="589"/>
      <c r="WLO409" s="589"/>
      <c r="WLP409" s="589"/>
      <c r="WLQ409" s="589"/>
      <c r="WLR409" s="589"/>
      <c r="WLS409" s="589"/>
      <c r="WLT409" s="589"/>
      <c r="WLU409" s="589"/>
      <c r="WLV409" s="589"/>
      <c r="WLW409" s="589"/>
      <c r="WLX409" s="589"/>
      <c r="WLY409" s="589"/>
      <c r="WLZ409" s="589"/>
      <c r="WMA409" s="589"/>
      <c r="WMB409" s="589"/>
      <c r="WMC409" s="589"/>
      <c r="WMD409" s="589"/>
      <c r="WME409" s="589"/>
      <c r="WMF409" s="589"/>
      <c r="WMG409" s="589"/>
      <c r="WMH409" s="589"/>
      <c r="WMI409" s="589"/>
      <c r="WMJ409" s="589"/>
      <c r="WMK409" s="589"/>
      <c r="WML409" s="589"/>
      <c r="WMM409" s="589"/>
      <c r="WMN409" s="589"/>
      <c r="WMO409" s="589"/>
      <c r="WMP409" s="589"/>
      <c r="WMQ409" s="589"/>
      <c r="WMR409" s="589"/>
      <c r="WMS409" s="589"/>
      <c r="WMT409" s="589"/>
      <c r="WMU409" s="589"/>
      <c r="WMV409" s="589"/>
      <c r="WMW409" s="589"/>
      <c r="WMX409" s="589"/>
      <c r="WMY409" s="589"/>
      <c r="WMZ409" s="589"/>
      <c r="WNA409" s="589"/>
      <c r="WNB409" s="589"/>
      <c r="WNC409" s="589"/>
      <c r="WND409" s="589"/>
      <c r="WNE409" s="589"/>
      <c r="WNF409" s="589"/>
      <c r="WNG409" s="589"/>
      <c r="WNH409" s="589"/>
      <c r="WNI409" s="589"/>
      <c r="WNJ409" s="589"/>
      <c r="WNK409" s="589"/>
      <c r="WNL409" s="589"/>
      <c r="WNM409" s="589"/>
      <c r="WNN409" s="589"/>
      <c r="WNO409" s="589"/>
      <c r="WNP409" s="589"/>
      <c r="WNQ409" s="589"/>
      <c r="WNR409" s="589"/>
      <c r="WNS409" s="589"/>
      <c r="WNT409" s="589"/>
      <c r="WNU409" s="589"/>
      <c r="WNV409" s="589"/>
      <c r="WNW409" s="589"/>
      <c r="WNX409" s="589"/>
      <c r="WNY409" s="589"/>
      <c r="WNZ409" s="589"/>
      <c r="WOA409" s="589"/>
      <c r="WOB409" s="589"/>
      <c r="WOC409" s="589"/>
      <c r="WOD409" s="589"/>
      <c r="WOE409" s="589"/>
      <c r="WOF409" s="589"/>
      <c r="WOG409" s="589"/>
      <c r="WOH409" s="589"/>
      <c r="WOI409" s="589"/>
      <c r="WOJ409" s="589"/>
      <c r="WOK409" s="589"/>
      <c r="WOL409" s="589"/>
      <c r="WOM409" s="589"/>
      <c r="WON409" s="589"/>
      <c r="WOO409" s="589"/>
      <c r="WOP409" s="589"/>
      <c r="WOQ409" s="589"/>
      <c r="WOR409" s="589"/>
      <c r="WOS409" s="589"/>
      <c r="WOT409" s="589"/>
      <c r="WOU409" s="589"/>
      <c r="WOV409" s="589"/>
      <c r="WOW409" s="589"/>
      <c r="WOX409" s="589"/>
      <c r="WOY409" s="589"/>
      <c r="WOZ409" s="589"/>
      <c r="WPA409" s="589"/>
      <c r="WPB409" s="589"/>
      <c r="WPC409" s="589"/>
      <c r="WPD409" s="589"/>
      <c r="WPE409" s="589"/>
      <c r="WPF409" s="589"/>
      <c r="WPG409" s="589"/>
      <c r="WPH409" s="589"/>
      <c r="WPI409" s="589"/>
      <c r="WPJ409" s="589"/>
      <c r="WPK409" s="589"/>
      <c r="WPL409" s="589"/>
      <c r="WPM409" s="589"/>
      <c r="WPN409" s="589"/>
      <c r="WPO409" s="589"/>
      <c r="WPP409" s="589"/>
      <c r="WPQ409" s="589"/>
      <c r="WPR409" s="589"/>
      <c r="WPS409" s="589"/>
      <c r="WPT409" s="589"/>
      <c r="WPU409" s="589"/>
      <c r="WPV409" s="589"/>
      <c r="WPW409" s="589"/>
      <c r="WPX409" s="589"/>
      <c r="WPY409" s="589"/>
      <c r="WPZ409" s="589"/>
      <c r="WQA409" s="589"/>
      <c r="WQB409" s="589"/>
      <c r="WQC409" s="589"/>
      <c r="WQD409" s="589"/>
      <c r="WQE409" s="589"/>
      <c r="WQF409" s="589"/>
      <c r="WQG409" s="589"/>
      <c r="WQH409" s="589"/>
      <c r="WQI409" s="589"/>
      <c r="WQJ409" s="589"/>
      <c r="WQK409" s="589"/>
      <c r="WQL409" s="589"/>
      <c r="WQM409" s="589"/>
      <c r="WQN409" s="589"/>
      <c r="WQO409" s="589"/>
      <c r="WQP409" s="589"/>
      <c r="WQQ409" s="589"/>
      <c r="WQR409" s="589"/>
      <c r="WQS409" s="589"/>
      <c r="WQT409" s="589"/>
      <c r="WQU409" s="589"/>
      <c r="WQV409" s="589"/>
      <c r="WQW409" s="589"/>
      <c r="WQX409" s="589"/>
      <c r="WQY409" s="589"/>
      <c r="WQZ409" s="589"/>
      <c r="WRA409" s="589"/>
      <c r="WRB409" s="589"/>
      <c r="WRC409" s="589"/>
      <c r="WRD409" s="589"/>
      <c r="WRE409" s="589"/>
      <c r="WRF409" s="589"/>
      <c r="WRG409" s="589"/>
      <c r="WRH409" s="589"/>
      <c r="WRI409" s="589"/>
      <c r="WRJ409" s="589"/>
      <c r="WRK409" s="589"/>
      <c r="WRL409" s="589"/>
      <c r="WRM409" s="589"/>
      <c r="WRN409" s="589"/>
      <c r="WRO409" s="589"/>
      <c r="WRP409" s="589"/>
      <c r="WRQ409" s="589"/>
      <c r="WRR409" s="589"/>
      <c r="WRS409" s="589"/>
      <c r="WRT409" s="589"/>
      <c r="WRU409" s="589"/>
      <c r="WRV409" s="589"/>
      <c r="WRW409" s="589"/>
      <c r="WRX409" s="589"/>
      <c r="WRY409" s="589"/>
      <c r="WRZ409" s="589"/>
      <c r="WSA409" s="589"/>
      <c r="WSB409" s="589"/>
      <c r="WSC409" s="589"/>
      <c r="WSD409" s="589"/>
      <c r="WSE409" s="589"/>
      <c r="WSF409" s="589"/>
      <c r="WSG409" s="589"/>
      <c r="WSH409" s="589"/>
      <c r="WSI409" s="589"/>
      <c r="WSJ409" s="589"/>
      <c r="WSK409" s="589"/>
      <c r="WSL409" s="589"/>
      <c r="WSM409" s="589"/>
      <c r="WSN409" s="589"/>
      <c r="WSO409" s="589"/>
      <c r="WSP409" s="589"/>
      <c r="WSQ409" s="589"/>
      <c r="WSR409" s="589"/>
      <c r="WSS409" s="589"/>
      <c r="WST409" s="589"/>
      <c r="WSU409" s="589"/>
      <c r="WSV409" s="589"/>
      <c r="WSW409" s="589"/>
      <c r="WSX409" s="589"/>
      <c r="WSY409" s="589"/>
      <c r="WSZ409" s="589"/>
      <c r="WTA409" s="589"/>
      <c r="WTB409" s="589"/>
      <c r="WTC409" s="589"/>
      <c r="WTD409" s="589"/>
      <c r="WTE409" s="589"/>
      <c r="WTF409" s="589"/>
      <c r="WTG409" s="589"/>
      <c r="WTH409" s="589"/>
      <c r="WTI409" s="589"/>
      <c r="WTJ409" s="589"/>
      <c r="WTK409" s="589"/>
      <c r="WTL409" s="589"/>
      <c r="WTM409" s="589"/>
      <c r="WTN409" s="589"/>
      <c r="WTO409" s="589"/>
      <c r="WTP409" s="589"/>
      <c r="WTQ409" s="589"/>
      <c r="WTR409" s="589"/>
      <c r="WTS409" s="589"/>
      <c r="WTT409" s="589"/>
      <c r="WTU409" s="589"/>
      <c r="WTV409" s="589"/>
      <c r="WTW409" s="589"/>
      <c r="WTX409" s="589"/>
      <c r="WTY409" s="589"/>
      <c r="WTZ409" s="589"/>
      <c r="WUA409" s="589"/>
      <c r="WUB409" s="589"/>
      <c r="WUC409" s="589"/>
      <c r="WUD409" s="589"/>
      <c r="WUE409" s="589"/>
      <c r="WUF409" s="589"/>
      <c r="WUG409" s="589"/>
      <c r="WUH409" s="589"/>
      <c r="WUI409" s="589"/>
      <c r="WUJ409" s="589"/>
      <c r="WUK409" s="589"/>
      <c r="WUL409" s="589"/>
      <c r="WUM409" s="589"/>
      <c r="WUN409" s="589"/>
      <c r="WUO409" s="589"/>
      <c r="WUP409" s="589"/>
      <c r="WUQ409" s="589"/>
      <c r="WUR409" s="589"/>
      <c r="WUS409" s="589"/>
      <c r="WUT409" s="589"/>
      <c r="WUU409" s="589"/>
      <c r="WUV409" s="589"/>
      <c r="WUW409" s="589"/>
      <c r="WUX409" s="589"/>
      <c r="WUY409" s="589"/>
      <c r="WUZ409" s="589"/>
      <c r="WVA409" s="589"/>
      <c r="WVB409" s="589"/>
      <c r="WVC409" s="589"/>
      <c r="WVD409" s="589"/>
      <c r="WVE409" s="589"/>
      <c r="WVF409" s="589"/>
      <c r="WVG409" s="589"/>
      <c r="WVH409" s="589"/>
      <c r="WVI409" s="589"/>
      <c r="WVJ409" s="589"/>
      <c r="WVK409" s="589"/>
      <c r="WVL409" s="589"/>
      <c r="WVM409" s="589"/>
      <c r="WVN409" s="589"/>
      <c r="WVO409" s="589"/>
      <c r="WVP409" s="589"/>
      <c r="WVQ409" s="589"/>
      <c r="WVR409" s="589"/>
      <c r="WVS409" s="589"/>
      <c r="WVT409" s="589"/>
      <c r="WVU409" s="589"/>
      <c r="WVV409" s="589"/>
      <c r="WVW409" s="589"/>
      <c r="WVX409" s="589"/>
      <c r="WVY409" s="589"/>
      <c r="WVZ409" s="589"/>
      <c r="WWA409" s="589"/>
      <c r="WWB409" s="589"/>
      <c r="WWC409" s="589"/>
      <c r="WWD409" s="589"/>
      <c r="WWE409" s="589"/>
      <c r="WWF409" s="589"/>
      <c r="WWG409" s="589"/>
      <c r="WWH409" s="589"/>
      <c r="WWI409" s="589"/>
      <c r="WWJ409" s="589"/>
      <c r="WWK409" s="589"/>
      <c r="WWL409" s="589"/>
      <c r="WWM409" s="589"/>
      <c r="WWN409" s="589"/>
      <c r="WWO409" s="589"/>
      <c r="WWP409" s="589"/>
      <c r="WWQ409" s="589"/>
      <c r="WWR409" s="589"/>
      <c r="WWS409" s="589"/>
      <c r="WWT409" s="589"/>
      <c r="WWU409" s="589"/>
      <c r="WWV409" s="589"/>
      <c r="WWW409" s="589"/>
      <c r="WWX409" s="589"/>
      <c r="WWY409" s="589"/>
      <c r="WWZ409" s="589"/>
      <c r="WXA409" s="589"/>
      <c r="WXB409" s="589"/>
      <c r="WXC409" s="589"/>
      <c r="WXD409" s="589"/>
      <c r="WXE409" s="589"/>
      <c r="WXF409" s="589"/>
      <c r="WXG409" s="589"/>
      <c r="WXH409" s="589"/>
      <c r="WXI409" s="589"/>
      <c r="WXJ409" s="589"/>
      <c r="WXK409" s="589"/>
      <c r="WXL409" s="589"/>
      <c r="WXM409" s="589"/>
      <c r="WXN409" s="589"/>
      <c r="WXO409" s="589"/>
      <c r="WXP409" s="589"/>
      <c r="WXQ409" s="589"/>
      <c r="WXR409" s="589"/>
      <c r="WXS409" s="589"/>
      <c r="WXT409" s="589"/>
      <c r="WXU409" s="589"/>
      <c r="WXV409" s="589"/>
      <c r="WXW409" s="589"/>
      <c r="WXX409" s="589"/>
      <c r="WXY409" s="589"/>
      <c r="WXZ409" s="589"/>
      <c r="WYA409" s="589"/>
      <c r="WYB409" s="589"/>
      <c r="WYC409" s="589"/>
      <c r="WYD409" s="589"/>
      <c r="WYE409" s="589"/>
      <c r="WYF409" s="589"/>
      <c r="WYG409" s="589"/>
      <c r="WYH409" s="589"/>
      <c r="WYI409" s="589"/>
      <c r="WYJ409" s="589"/>
      <c r="WYK409" s="589"/>
      <c r="WYL409" s="589"/>
      <c r="WYM409" s="589"/>
      <c r="WYN409" s="589"/>
      <c r="WYO409" s="589"/>
      <c r="WYP409" s="589"/>
      <c r="WYQ409" s="589"/>
      <c r="WYR409" s="589"/>
      <c r="WYS409" s="589"/>
      <c r="WYT409" s="589"/>
      <c r="WYU409" s="589"/>
      <c r="WYV409" s="589"/>
      <c r="WYW409" s="589"/>
      <c r="WYX409" s="589"/>
      <c r="WYY409" s="589"/>
      <c r="WYZ409" s="589"/>
      <c r="WZA409" s="589"/>
      <c r="WZB409" s="589"/>
      <c r="WZC409" s="589"/>
      <c r="WZD409" s="589"/>
      <c r="WZE409" s="589"/>
      <c r="WZF409" s="589"/>
      <c r="WZG409" s="589"/>
      <c r="WZH409" s="589"/>
      <c r="WZI409" s="589"/>
      <c r="WZJ409" s="589"/>
      <c r="WZK409" s="589"/>
      <c r="WZL409" s="589"/>
      <c r="WZM409" s="589"/>
      <c r="WZN409" s="589"/>
      <c r="WZO409" s="589"/>
      <c r="WZP409" s="589"/>
      <c r="WZQ409" s="589"/>
      <c r="WZR409" s="589"/>
      <c r="WZS409" s="589"/>
      <c r="WZT409" s="589"/>
      <c r="WZU409" s="589"/>
      <c r="WZV409" s="589"/>
      <c r="WZW409" s="589"/>
      <c r="WZX409" s="589"/>
      <c r="WZY409" s="589"/>
      <c r="WZZ409" s="589"/>
      <c r="XAA409" s="589"/>
      <c r="XAB409" s="589"/>
      <c r="XAC409" s="589"/>
      <c r="XAD409" s="589"/>
      <c r="XAE409" s="589"/>
      <c r="XAF409" s="589"/>
      <c r="XAG409" s="589"/>
      <c r="XAH409" s="589"/>
      <c r="XAI409" s="589"/>
      <c r="XAJ409" s="589"/>
      <c r="XAK409" s="589"/>
      <c r="XAL409" s="589"/>
      <c r="XAM409" s="589"/>
      <c r="XAN409" s="589"/>
      <c r="XAO409" s="589"/>
      <c r="XAP409" s="589"/>
      <c r="XAQ409" s="589"/>
      <c r="XAR409" s="589"/>
      <c r="XAS409" s="589"/>
      <c r="XAT409" s="589"/>
      <c r="XAU409" s="589"/>
      <c r="XAV409" s="589"/>
      <c r="XAW409" s="589"/>
      <c r="XAX409" s="589"/>
      <c r="XAY409" s="589"/>
      <c r="XAZ409" s="589"/>
      <c r="XBA409" s="589"/>
      <c r="XBB409" s="589"/>
      <c r="XBC409" s="589"/>
      <c r="XBD409" s="589"/>
      <c r="XBE409" s="589"/>
      <c r="XBF409" s="589"/>
      <c r="XBG409" s="589"/>
      <c r="XBH409" s="589"/>
      <c r="XBI409" s="589"/>
      <c r="XBJ409" s="589"/>
      <c r="XBK409" s="589"/>
      <c r="XBL409" s="589"/>
      <c r="XBM409" s="589"/>
      <c r="XBN409" s="589"/>
      <c r="XBO409" s="589"/>
      <c r="XBP409" s="589"/>
      <c r="XBQ409" s="589"/>
      <c r="XBR409" s="589"/>
      <c r="XBS409" s="589"/>
      <c r="XBT409" s="589"/>
      <c r="XBU409" s="589"/>
      <c r="XBV409" s="589"/>
      <c r="XBW409" s="589"/>
      <c r="XBX409" s="589"/>
      <c r="XBY409" s="589"/>
      <c r="XBZ409" s="589"/>
      <c r="XCA409" s="589"/>
      <c r="XCB409" s="589"/>
      <c r="XCC409" s="589"/>
      <c r="XCD409" s="589"/>
      <c r="XCE409" s="589"/>
      <c r="XCF409" s="589"/>
      <c r="XCG409" s="589"/>
      <c r="XCH409" s="589"/>
      <c r="XCI409" s="589"/>
      <c r="XCJ409" s="589"/>
      <c r="XCK409" s="589"/>
      <c r="XCL409" s="589"/>
      <c r="XCM409" s="589"/>
      <c r="XCN409" s="589"/>
      <c r="XCO409" s="589"/>
      <c r="XCP409" s="589"/>
      <c r="XCQ409" s="589"/>
      <c r="XCR409" s="589"/>
      <c r="XCS409" s="589"/>
      <c r="XCT409" s="589"/>
      <c r="XCU409" s="589"/>
      <c r="XCV409" s="589"/>
      <c r="XCW409" s="589"/>
      <c r="XCX409" s="589"/>
      <c r="XCY409" s="589"/>
      <c r="XCZ409" s="589"/>
      <c r="XDA409" s="589"/>
      <c r="XDB409" s="589"/>
      <c r="XDC409" s="589"/>
      <c r="XDD409" s="589"/>
      <c r="XDE409" s="589"/>
      <c r="XDF409" s="589"/>
      <c r="XDG409" s="589"/>
      <c r="XDH409" s="589"/>
      <c r="XDI409" s="589"/>
      <c r="XDJ409" s="589"/>
      <c r="XDK409" s="589"/>
      <c r="XDL409" s="589"/>
      <c r="XDM409" s="589"/>
      <c r="XDN409" s="589"/>
      <c r="XDO409" s="589"/>
      <c r="XDP409" s="589"/>
      <c r="XDQ409" s="589"/>
      <c r="XDR409" s="589"/>
      <c r="XDS409" s="589"/>
      <c r="XDT409" s="589"/>
      <c r="XDU409" s="589"/>
      <c r="XDV409" s="589"/>
      <c r="XDW409" s="589"/>
      <c r="XDX409" s="589"/>
      <c r="XDY409" s="589"/>
      <c r="XDZ409" s="589"/>
      <c r="XEA409" s="589"/>
      <c r="XEB409" s="589"/>
      <c r="XEC409" s="589"/>
      <c r="XED409" s="589"/>
      <c r="XEE409" s="589"/>
      <c r="XEF409" s="589"/>
      <c r="XEG409" s="589"/>
      <c r="XEH409" s="589"/>
      <c r="XEI409" s="589"/>
      <c r="XEJ409" s="589"/>
      <c r="XEK409" s="589"/>
      <c r="XEL409" s="589"/>
      <c r="XEM409" s="589"/>
      <c r="XEN409" s="589"/>
      <c r="XEO409" s="589"/>
      <c r="XEP409" s="589"/>
      <c r="XEQ409" s="589"/>
      <c r="XER409" s="589"/>
      <c r="XES409" s="589"/>
      <c r="XET409" s="589"/>
      <c r="XEU409" s="589"/>
      <c r="XEV409" s="589"/>
      <c r="XEW409" s="589"/>
      <c r="XEX409" s="589"/>
      <c r="XEY409" s="589"/>
      <c r="XEZ409" s="589"/>
      <c r="XFA409" s="589"/>
      <c r="XFB409" s="589"/>
      <c r="XFC409" s="589"/>
      <c r="XFD409" s="589"/>
    </row>
    <row r="410" spans="1:16384" s="547" customFormat="1" ht="16">
      <c r="A410" s="1000" t="s">
        <v>120</v>
      </c>
      <c r="B410" s="956"/>
      <c r="C410" s="563"/>
      <c r="D410" s="563"/>
      <c r="E410" s="563"/>
      <c r="F410" s="563"/>
      <c r="G410" s="563"/>
      <c r="H410" s="563"/>
      <c r="I410" s="563"/>
      <c r="J410" s="563"/>
      <c r="K410" s="563"/>
      <c r="L410" s="563"/>
      <c r="M410" s="554"/>
      <c r="N410" s="554"/>
      <c r="O410" s="957"/>
      <c r="P410" s="556"/>
      <c r="Q410" s="661" t="s">
        <v>109</v>
      </c>
      <c r="R410" s="958" t="s">
        <v>110</v>
      </c>
      <c r="S410" s="970"/>
      <c r="T410" s="970"/>
      <c r="U410" s="970"/>
      <c r="V410" s="970"/>
      <c r="W410" s="970"/>
      <c r="X410" s="970"/>
      <c r="Y410" s="970"/>
      <c r="Z410" s="970"/>
      <c r="AA410" s="851"/>
      <c r="AB410" s="851"/>
      <c r="AC410" s="971"/>
      <c r="AD410" s="851"/>
      <c r="AE410" s="970"/>
      <c r="AF410" s="970"/>
      <c r="AG410" s="970"/>
      <c r="AH410" s="970"/>
      <c r="AI410" s="970"/>
      <c r="AJ410" s="970"/>
      <c r="AK410" s="970"/>
      <c r="AL410" s="970"/>
      <c r="AM410" s="970"/>
      <c r="AN410" s="970"/>
      <c r="AO410" s="851"/>
      <c r="AP410" s="851"/>
      <c r="AQ410" s="971"/>
      <c r="AR410" s="851"/>
      <c r="AS410" s="47"/>
      <c r="AT410" s="47"/>
      <c r="AU410" s="47"/>
      <c r="AV410" s="669"/>
      <c r="AW410" s="589"/>
      <c r="AX410" s="589"/>
      <c r="AY410" s="589"/>
      <c r="AZ410" s="589"/>
      <c r="BA410" s="589"/>
      <c r="BB410" s="589"/>
      <c r="BC410" s="589"/>
      <c r="BD410" s="589"/>
      <c r="BE410" s="589"/>
      <c r="BF410" s="589"/>
      <c r="BG410" s="589"/>
      <c r="BH410" s="589"/>
      <c r="BI410" s="589"/>
      <c r="BJ410" s="589"/>
      <c r="BK410" s="589"/>
      <c r="BL410" s="589"/>
      <c r="BM410" s="589"/>
      <c r="BN410" s="589"/>
      <c r="BO410" s="589"/>
      <c r="BP410" s="589"/>
      <c r="BQ410" s="589"/>
      <c r="BR410" s="589"/>
      <c r="BS410" s="589"/>
      <c r="BT410" s="589"/>
      <c r="BU410" s="589"/>
      <c r="BV410" s="589"/>
      <c r="BW410" s="589"/>
      <c r="BX410" s="589"/>
      <c r="BY410" s="589"/>
      <c r="BZ410" s="589"/>
      <c r="CA410" s="589"/>
      <c r="CB410" s="589"/>
      <c r="CC410" s="589"/>
      <c r="CD410" s="589"/>
      <c r="CE410" s="589"/>
      <c r="CF410" s="589"/>
      <c r="CG410" s="589"/>
      <c r="CH410" s="589"/>
      <c r="CI410" s="589"/>
      <c r="CJ410" s="589"/>
      <c r="CK410" s="589"/>
      <c r="CL410" s="589"/>
      <c r="CM410" s="589"/>
      <c r="CN410" s="589"/>
      <c r="CO410" s="589"/>
      <c r="CP410" s="589"/>
      <c r="CQ410" s="589"/>
      <c r="CR410" s="589"/>
      <c r="CS410" s="589"/>
      <c r="CT410" s="589"/>
      <c r="CU410" s="589"/>
      <c r="CV410" s="589"/>
      <c r="CW410" s="589"/>
      <c r="CX410" s="589"/>
      <c r="CY410" s="589"/>
      <c r="CZ410" s="589"/>
      <c r="DA410" s="589"/>
      <c r="DB410" s="589"/>
      <c r="DC410" s="589"/>
      <c r="DD410" s="589"/>
      <c r="DE410" s="589"/>
      <c r="DF410" s="589"/>
      <c r="DG410" s="589"/>
      <c r="DH410" s="589"/>
      <c r="DI410" s="589"/>
      <c r="DJ410" s="589"/>
      <c r="DK410" s="589"/>
      <c r="DL410" s="589"/>
      <c r="DM410" s="589"/>
      <c r="DN410" s="589"/>
      <c r="DO410" s="589"/>
      <c r="DP410" s="589"/>
      <c r="DQ410" s="589"/>
      <c r="DR410" s="589"/>
      <c r="DS410" s="589"/>
      <c r="DT410" s="589"/>
      <c r="DU410" s="589"/>
      <c r="DV410" s="589"/>
      <c r="DW410" s="589"/>
      <c r="DX410" s="589"/>
      <c r="DY410" s="589"/>
      <c r="DZ410" s="589"/>
      <c r="EA410" s="589"/>
      <c r="EB410" s="589"/>
      <c r="EC410" s="589"/>
      <c r="ED410" s="589"/>
      <c r="EE410" s="589"/>
      <c r="EF410" s="589"/>
      <c r="EG410" s="589"/>
      <c r="EH410" s="589"/>
      <c r="EI410" s="589"/>
      <c r="EJ410" s="589"/>
      <c r="EK410" s="589"/>
      <c r="EL410" s="589"/>
      <c r="EM410" s="589"/>
      <c r="EN410" s="589"/>
      <c r="EO410" s="589"/>
      <c r="EP410" s="589"/>
      <c r="EQ410" s="589"/>
      <c r="ER410" s="589"/>
      <c r="ES410" s="589"/>
      <c r="ET410" s="589"/>
      <c r="EU410" s="589"/>
      <c r="EV410" s="589"/>
      <c r="EW410" s="589"/>
      <c r="EX410" s="589"/>
      <c r="EY410" s="589"/>
      <c r="EZ410" s="589"/>
      <c r="FA410" s="589"/>
      <c r="FB410" s="589"/>
      <c r="FC410" s="589"/>
      <c r="FD410" s="589"/>
      <c r="FE410" s="589"/>
      <c r="FF410" s="589"/>
      <c r="FG410" s="589"/>
      <c r="FH410" s="589"/>
      <c r="FI410" s="589"/>
      <c r="FJ410" s="589"/>
      <c r="FK410" s="589"/>
      <c r="FL410" s="589"/>
      <c r="FM410" s="589"/>
      <c r="FN410" s="589"/>
      <c r="FO410" s="589"/>
      <c r="FP410" s="589"/>
      <c r="FQ410" s="589"/>
      <c r="FR410" s="589"/>
      <c r="FS410" s="589"/>
      <c r="FT410" s="589"/>
      <c r="FU410" s="589"/>
      <c r="FV410" s="589"/>
      <c r="FW410" s="589"/>
      <c r="FX410" s="589"/>
      <c r="FY410" s="589"/>
      <c r="FZ410" s="589"/>
      <c r="GA410" s="589"/>
      <c r="GB410" s="589"/>
      <c r="GC410" s="589"/>
      <c r="GD410" s="589"/>
      <c r="GE410" s="589"/>
      <c r="GF410" s="589"/>
      <c r="GG410" s="589"/>
      <c r="GH410" s="589"/>
      <c r="GI410" s="589"/>
      <c r="GJ410" s="589"/>
      <c r="GK410" s="589"/>
      <c r="GL410" s="589"/>
      <c r="GM410" s="589"/>
      <c r="GN410" s="589"/>
      <c r="GO410" s="589"/>
      <c r="GP410" s="589"/>
      <c r="GQ410" s="589"/>
      <c r="GR410" s="589"/>
      <c r="GS410" s="589"/>
      <c r="GT410" s="589"/>
      <c r="GU410" s="589"/>
      <c r="GV410" s="589"/>
      <c r="GW410" s="589"/>
      <c r="GX410" s="589"/>
      <c r="GY410" s="589"/>
      <c r="GZ410" s="589"/>
      <c r="HA410" s="589"/>
      <c r="HB410" s="589"/>
      <c r="HC410" s="589"/>
      <c r="HD410" s="589"/>
      <c r="HE410" s="589"/>
      <c r="HF410" s="589"/>
      <c r="HG410" s="589"/>
      <c r="HH410" s="589"/>
      <c r="HI410" s="589"/>
      <c r="HJ410" s="589"/>
      <c r="HK410" s="589"/>
      <c r="HL410" s="589"/>
      <c r="HM410" s="589"/>
      <c r="HN410" s="589"/>
      <c r="HO410" s="589"/>
      <c r="HP410" s="589"/>
      <c r="HQ410" s="589"/>
      <c r="HR410" s="589"/>
      <c r="HS410" s="589"/>
      <c r="HT410" s="589"/>
      <c r="HU410" s="589"/>
      <c r="HV410" s="589"/>
      <c r="HW410" s="589"/>
      <c r="HX410" s="589"/>
      <c r="HY410" s="589"/>
      <c r="HZ410" s="589"/>
      <c r="IA410" s="589"/>
      <c r="IB410" s="589"/>
      <c r="IC410" s="589"/>
      <c r="ID410" s="589"/>
      <c r="IE410" s="589"/>
      <c r="IF410" s="589"/>
      <c r="IG410" s="589"/>
      <c r="IH410" s="589"/>
      <c r="II410" s="589"/>
      <c r="IJ410" s="589"/>
      <c r="IK410" s="589"/>
      <c r="IL410" s="589"/>
      <c r="IM410" s="589"/>
      <c r="IN410" s="589"/>
      <c r="IO410" s="589"/>
      <c r="IP410" s="589"/>
      <c r="IQ410" s="589"/>
      <c r="IR410" s="589"/>
      <c r="IS410" s="589"/>
      <c r="IT410" s="589"/>
      <c r="IU410" s="589"/>
      <c r="IV410" s="589"/>
      <c r="IW410" s="589"/>
      <c r="IX410" s="589"/>
      <c r="IY410" s="589"/>
      <c r="IZ410" s="589"/>
      <c r="JA410" s="589"/>
      <c r="JB410" s="589"/>
      <c r="JC410" s="589"/>
      <c r="JD410" s="589"/>
      <c r="JE410" s="589"/>
      <c r="JF410" s="589"/>
      <c r="JG410" s="589"/>
      <c r="JH410" s="589"/>
      <c r="JI410" s="589"/>
      <c r="JJ410" s="589"/>
      <c r="JK410" s="589"/>
      <c r="JL410" s="589"/>
      <c r="JM410" s="589"/>
      <c r="JN410" s="589"/>
      <c r="JO410" s="589"/>
      <c r="JP410" s="589"/>
      <c r="JQ410" s="589"/>
      <c r="JR410" s="589"/>
      <c r="JS410" s="589"/>
      <c r="JT410" s="589"/>
      <c r="JU410" s="589"/>
      <c r="JV410" s="589"/>
      <c r="JW410" s="589"/>
      <c r="JX410" s="589"/>
      <c r="JY410" s="589"/>
      <c r="JZ410" s="589"/>
      <c r="KA410" s="589"/>
      <c r="KB410" s="589"/>
      <c r="KC410" s="589"/>
      <c r="KD410" s="589"/>
      <c r="KE410" s="589"/>
      <c r="KF410" s="589"/>
      <c r="KG410" s="589"/>
      <c r="KH410" s="589"/>
      <c r="KI410" s="589"/>
      <c r="KJ410" s="589"/>
      <c r="KK410" s="589"/>
      <c r="KL410" s="589"/>
      <c r="KM410" s="589"/>
      <c r="KN410" s="589"/>
      <c r="KO410" s="589"/>
      <c r="KP410" s="589"/>
      <c r="KQ410" s="589"/>
      <c r="KR410" s="589"/>
      <c r="KS410" s="589"/>
      <c r="KT410" s="589"/>
      <c r="KU410" s="589"/>
      <c r="KV410" s="589"/>
      <c r="KW410" s="589"/>
      <c r="KX410" s="589"/>
      <c r="KY410" s="589"/>
      <c r="KZ410" s="589"/>
      <c r="LA410" s="589"/>
      <c r="LB410" s="589"/>
      <c r="LC410" s="589"/>
      <c r="LD410" s="589"/>
      <c r="LE410" s="589"/>
      <c r="LF410" s="589"/>
      <c r="LG410" s="589"/>
      <c r="LH410" s="589"/>
      <c r="LI410" s="589"/>
      <c r="LJ410" s="589"/>
      <c r="LK410" s="589"/>
      <c r="LL410" s="589"/>
      <c r="LM410" s="589"/>
      <c r="LN410" s="589"/>
      <c r="LO410" s="589"/>
      <c r="LP410" s="589"/>
      <c r="LQ410" s="589"/>
      <c r="LR410" s="589"/>
      <c r="LS410" s="589"/>
      <c r="LT410" s="589"/>
      <c r="LU410" s="589"/>
      <c r="LV410" s="589"/>
      <c r="LW410" s="589"/>
      <c r="LX410" s="589"/>
      <c r="LY410" s="589"/>
      <c r="LZ410" s="589"/>
      <c r="MA410" s="589"/>
      <c r="MB410" s="589"/>
      <c r="MC410" s="589"/>
      <c r="MD410" s="589"/>
      <c r="ME410" s="589"/>
      <c r="MF410" s="589"/>
      <c r="MG410" s="589"/>
      <c r="MH410" s="589"/>
      <c r="MI410" s="589"/>
      <c r="MJ410" s="589"/>
      <c r="MK410" s="589"/>
      <c r="ML410" s="589"/>
      <c r="MM410" s="589"/>
      <c r="MN410" s="589"/>
      <c r="MO410" s="589"/>
      <c r="MP410" s="589"/>
      <c r="MQ410" s="589"/>
      <c r="MR410" s="589"/>
      <c r="MS410" s="589"/>
      <c r="MT410" s="589"/>
      <c r="MU410" s="589"/>
      <c r="MV410" s="589"/>
      <c r="MW410" s="589"/>
      <c r="MX410" s="589"/>
      <c r="MY410" s="589"/>
      <c r="MZ410" s="589"/>
      <c r="NA410" s="589"/>
      <c r="NB410" s="589"/>
      <c r="NC410" s="589"/>
      <c r="ND410" s="589"/>
      <c r="NE410" s="589"/>
      <c r="NF410" s="589"/>
      <c r="NG410" s="589"/>
      <c r="NH410" s="589"/>
      <c r="NI410" s="589"/>
      <c r="NJ410" s="589"/>
      <c r="NK410" s="589"/>
      <c r="NL410" s="589"/>
      <c r="NM410" s="589"/>
      <c r="NN410" s="589"/>
      <c r="NO410" s="589"/>
      <c r="NP410" s="589"/>
      <c r="NQ410" s="589"/>
      <c r="NR410" s="589"/>
      <c r="NS410" s="589"/>
      <c r="NT410" s="589"/>
      <c r="NU410" s="589"/>
      <c r="NV410" s="589"/>
      <c r="NW410" s="589"/>
      <c r="NX410" s="589"/>
      <c r="NY410" s="589"/>
      <c r="NZ410" s="589"/>
      <c r="OA410" s="589"/>
      <c r="OB410" s="589"/>
      <c r="OC410" s="589"/>
      <c r="OD410" s="589"/>
      <c r="OE410" s="589"/>
      <c r="OF410" s="589"/>
      <c r="OG410" s="589"/>
      <c r="OH410" s="589"/>
      <c r="OI410" s="589"/>
      <c r="OJ410" s="589"/>
      <c r="OK410" s="589"/>
      <c r="OL410" s="589"/>
      <c r="OM410" s="589"/>
      <c r="ON410" s="589"/>
      <c r="OO410" s="589"/>
      <c r="OP410" s="589"/>
      <c r="OQ410" s="589"/>
      <c r="OR410" s="589"/>
      <c r="OS410" s="589"/>
      <c r="OT410" s="589"/>
      <c r="OU410" s="589"/>
      <c r="OV410" s="589"/>
      <c r="OW410" s="589"/>
      <c r="OX410" s="589"/>
      <c r="OY410" s="589"/>
      <c r="OZ410" s="589"/>
      <c r="PA410" s="589"/>
      <c r="PB410" s="589"/>
      <c r="PC410" s="589"/>
      <c r="PD410" s="589"/>
      <c r="PE410" s="589"/>
      <c r="PF410" s="589"/>
      <c r="PG410" s="589"/>
      <c r="PH410" s="589"/>
      <c r="PI410" s="589"/>
      <c r="PJ410" s="589"/>
      <c r="PK410" s="589"/>
      <c r="PL410" s="589"/>
      <c r="PM410" s="589"/>
      <c r="PN410" s="589"/>
      <c r="PO410" s="589"/>
      <c r="PP410" s="589"/>
      <c r="PQ410" s="589"/>
      <c r="PR410" s="589"/>
      <c r="PS410" s="589"/>
      <c r="PT410" s="589"/>
      <c r="PU410" s="589"/>
      <c r="PV410" s="589"/>
      <c r="PW410" s="589"/>
      <c r="PX410" s="589"/>
      <c r="PY410" s="589"/>
      <c r="PZ410" s="589"/>
      <c r="QA410" s="589"/>
      <c r="QB410" s="589"/>
      <c r="QC410" s="589"/>
      <c r="QD410" s="589"/>
      <c r="QE410" s="589"/>
      <c r="QF410" s="589"/>
      <c r="QG410" s="589"/>
      <c r="QH410" s="589"/>
      <c r="QI410" s="589"/>
      <c r="QJ410" s="589"/>
      <c r="QK410" s="589"/>
      <c r="QL410" s="589"/>
      <c r="QM410" s="589"/>
      <c r="QN410" s="589"/>
      <c r="QO410" s="589"/>
      <c r="QP410" s="589"/>
      <c r="QQ410" s="589"/>
      <c r="QR410" s="589"/>
      <c r="QS410" s="589"/>
      <c r="QT410" s="589"/>
      <c r="QU410" s="589"/>
      <c r="QV410" s="589"/>
      <c r="QW410" s="589"/>
      <c r="QX410" s="589"/>
      <c r="QY410" s="589"/>
      <c r="QZ410" s="589"/>
      <c r="RA410" s="589"/>
      <c r="RB410" s="589"/>
      <c r="RC410" s="589"/>
      <c r="RD410" s="589"/>
      <c r="RE410" s="589"/>
      <c r="RF410" s="589"/>
      <c r="RG410" s="589"/>
      <c r="RH410" s="589"/>
      <c r="RI410" s="589"/>
      <c r="RJ410" s="589"/>
      <c r="RK410" s="589"/>
      <c r="RL410" s="589"/>
      <c r="RM410" s="589"/>
      <c r="RN410" s="589"/>
      <c r="RO410" s="589"/>
      <c r="RP410" s="589"/>
      <c r="RQ410" s="589"/>
      <c r="RR410" s="589"/>
      <c r="RS410" s="589"/>
      <c r="RT410" s="589"/>
      <c r="RU410" s="589"/>
      <c r="RV410" s="589"/>
      <c r="RW410" s="589"/>
      <c r="RX410" s="589"/>
      <c r="RY410" s="589"/>
      <c r="RZ410" s="589"/>
      <c r="SA410" s="589"/>
      <c r="SB410" s="589"/>
      <c r="SC410" s="589"/>
      <c r="SD410" s="589"/>
      <c r="SE410" s="589"/>
      <c r="SF410" s="589"/>
      <c r="SG410" s="589"/>
      <c r="SH410" s="589"/>
      <c r="SI410" s="589"/>
      <c r="SJ410" s="589"/>
      <c r="SK410" s="589"/>
      <c r="SL410" s="589"/>
      <c r="SM410" s="589"/>
      <c r="SN410" s="589"/>
      <c r="SO410" s="589"/>
      <c r="SP410" s="589"/>
      <c r="SQ410" s="589"/>
      <c r="SR410" s="589"/>
      <c r="SS410" s="589"/>
      <c r="ST410" s="589"/>
      <c r="SU410" s="589"/>
      <c r="SV410" s="589"/>
      <c r="SW410" s="589"/>
      <c r="SX410" s="589"/>
      <c r="SY410" s="589"/>
      <c r="SZ410" s="589"/>
      <c r="TA410" s="589"/>
      <c r="TB410" s="589"/>
      <c r="TC410" s="589"/>
      <c r="TD410" s="589"/>
      <c r="TE410" s="589"/>
      <c r="TF410" s="589"/>
      <c r="TG410" s="589"/>
      <c r="TH410" s="589"/>
      <c r="TI410" s="589"/>
      <c r="TJ410" s="589"/>
      <c r="TK410" s="589"/>
      <c r="TL410" s="589"/>
      <c r="TM410" s="589"/>
      <c r="TN410" s="589"/>
      <c r="TO410" s="589"/>
      <c r="TP410" s="589"/>
      <c r="TQ410" s="589"/>
      <c r="TR410" s="589"/>
      <c r="TS410" s="589"/>
      <c r="TT410" s="589"/>
      <c r="TU410" s="589"/>
      <c r="TV410" s="589"/>
      <c r="TW410" s="589"/>
      <c r="TX410" s="589"/>
      <c r="TY410" s="589"/>
      <c r="TZ410" s="589"/>
      <c r="UA410" s="589"/>
      <c r="UB410" s="589"/>
      <c r="UC410" s="589"/>
      <c r="UD410" s="589"/>
      <c r="UE410" s="589"/>
      <c r="UF410" s="589"/>
      <c r="UG410" s="589"/>
      <c r="UH410" s="589"/>
      <c r="UI410" s="589"/>
      <c r="UJ410" s="589"/>
      <c r="UK410" s="589"/>
      <c r="UL410" s="589"/>
      <c r="UM410" s="589"/>
      <c r="UN410" s="589"/>
      <c r="UO410" s="589"/>
      <c r="UP410" s="589"/>
      <c r="UQ410" s="589"/>
      <c r="UR410" s="589"/>
      <c r="US410" s="589"/>
      <c r="UT410" s="589"/>
      <c r="UU410" s="589"/>
      <c r="UV410" s="589"/>
      <c r="UW410" s="589"/>
      <c r="UX410" s="589"/>
      <c r="UY410" s="589"/>
      <c r="UZ410" s="589"/>
      <c r="VA410" s="589"/>
      <c r="VB410" s="589"/>
      <c r="VC410" s="589"/>
      <c r="VD410" s="589"/>
      <c r="VE410" s="589"/>
      <c r="VF410" s="589"/>
      <c r="VG410" s="589"/>
      <c r="VH410" s="589"/>
      <c r="VI410" s="589"/>
      <c r="VJ410" s="589"/>
      <c r="VK410" s="589"/>
      <c r="VL410" s="589"/>
      <c r="VM410" s="589"/>
      <c r="VN410" s="589"/>
      <c r="VO410" s="589"/>
      <c r="VP410" s="589"/>
      <c r="VQ410" s="589"/>
      <c r="VR410" s="589"/>
      <c r="VS410" s="589"/>
      <c r="VT410" s="589"/>
      <c r="VU410" s="589"/>
      <c r="VV410" s="589"/>
      <c r="VW410" s="589"/>
      <c r="VX410" s="589"/>
      <c r="VY410" s="589"/>
      <c r="VZ410" s="589"/>
      <c r="WA410" s="589"/>
      <c r="WB410" s="589"/>
      <c r="WC410" s="589"/>
      <c r="WD410" s="589"/>
      <c r="WE410" s="589"/>
      <c r="WF410" s="589"/>
      <c r="WG410" s="589"/>
      <c r="WH410" s="589"/>
      <c r="WI410" s="589"/>
      <c r="WJ410" s="589"/>
      <c r="WK410" s="589"/>
      <c r="WL410" s="589"/>
      <c r="WM410" s="589"/>
      <c r="WN410" s="589"/>
      <c r="WO410" s="589"/>
      <c r="WP410" s="589"/>
      <c r="WQ410" s="589"/>
      <c r="WR410" s="589"/>
      <c r="WS410" s="589"/>
      <c r="WT410" s="589"/>
      <c r="WU410" s="589"/>
      <c r="WV410" s="589"/>
      <c r="WW410" s="589"/>
      <c r="WX410" s="589"/>
      <c r="WY410" s="589"/>
      <c r="WZ410" s="589"/>
      <c r="XA410" s="589"/>
      <c r="XB410" s="589"/>
      <c r="XC410" s="589"/>
      <c r="XD410" s="589"/>
      <c r="XE410" s="589"/>
      <c r="XF410" s="589"/>
      <c r="XG410" s="589"/>
      <c r="XH410" s="589"/>
      <c r="XI410" s="589"/>
      <c r="XJ410" s="589"/>
      <c r="XK410" s="589"/>
      <c r="XL410" s="589"/>
      <c r="XM410" s="589"/>
      <c r="XN410" s="589"/>
      <c r="XO410" s="589"/>
      <c r="XP410" s="589"/>
      <c r="XQ410" s="589"/>
      <c r="XR410" s="589"/>
      <c r="XS410" s="589"/>
      <c r="XT410" s="589"/>
      <c r="XU410" s="589"/>
      <c r="XV410" s="589"/>
      <c r="XW410" s="589"/>
      <c r="XX410" s="589"/>
      <c r="XY410" s="589"/>
      <c r="XZ410" s="589"/>
      <c r="YA410" s="589"/>
      <c r="YB410" s="589"/>
      <c r="YC410" s="589"/>
      <c r="YD410" s="589"/>
      <c r="YE410" s="589"/>
      <c r="YF410" s="589"/>
      <c r="YG410" s="589"/>
      <c r="YH410" s="589"/>
      <c r="YI410" s="589"/>
      <c r="YJ410" s="589"/>
      <c r="YK410" s="589"/>
      <c r="YL410" s="589"/>
      <c r="YM410" s="589"/>
      <c r="YN410" s="589"/>
      <c r="YO410" s="589"/>
      <c r="YP410" s="589"/>
      <c r="YQ410" s="589"/>
      <c r="YR410" s="589"/>
      <c r="YS410" s="589"/>
      <c r="YT410" s="589"/>
      <c r="YU410" s="589"/>
      <c r="YV410" s="589"/>
      <c r="YW410" s="589"/>
      <c r="YX410" s="589"/>
      <c r="YY410" s="589"/>
      <c r="YZ410" s="589"/>
      <c r="ZA410" s="589"/>
      <c r="ZB410" s="589"/>
      <c r="ZC410" s="589"/>
      <c r="ZD410" s="589"/>
      <c r="ZE410" s="589"/>
      <c r="ZF410" s="589"/>
      <c r="ZG410" s="589"/>
      <c r="ZH410" s="589"/>
      <c r="ZI410" s="589"/>
      <c r="ZJ410" s="589"/>
      <c r="ZK410" s="589"/>
      <c r="ZL410" s="589"/>
      <c r="ZM410" s="589"/>
      <c r="ZN410" s="589"/>
      <c r="ZO410" s="589"/>
      <c r="ZP410" s="589"/>
      <c r="ZQ410" s="589"/>
      <c r="ZR410" s="589"/>
      <c r="ZS410" s="589"/>
      <c r="ZT410" s="589"/>
      <c r="ZU410" s="589"/>
      <c r="ZV410" s="589"/>
      <c r="ZW410" s="589"/>
      <c r="ZX410" s="589"/>
      <c r="ZY410" s="589"/>
      <c r="ZZ410" s="589"/>
      <c r="AAA410" s="589"/>
      <c r="AAB410" s="589"/>
      <c r="AAC410" s="589"/>
      <c r="AAD410" s="589"/>
      <c r="AAE410" s="589"/>
      <c r="AAF410" s="589"/>
      <c r="AAG410" s="589"/>
      <c r="AAH410" s="589"/>
      <c r="AAI410" s="589"/>
      <c r="AAJ410" s="589"/>
      <c r="AAK410" s="589"/>
      <c r="AAL410" s="589"/>
      <c r="AAM410" s="589"/>
      <c r="AAN410" s="589"/>
      <c r="AAO410" s="589"/>
      <c r="AAP410" s="589"/>
      <c r="AAQ410" s="589"/>
      <c r="AAR410" s="589"/>
      <c r="AAS410" s="589"/>
      <c r="AAT410" s="589"/>
      <c r="AAU410" s="589"/>
      <c r="AAV410" s="589"/>
      <c r="AAW410" s="589"/>
      <c r="AAX410" s="589"/>
      <c r="AAY410" s="589"/>
      <c r="AAZ410" s="589"/>
      <c r="ABA410" s="589"/>
      <c r="ABB410" s="589"/>
      <c r="ABC410" s="589"/>
      <c r="ABD410" s="589"/>
      <c r="ABE410" s="589"/>
      <c r="ABF410" s="589"/>
      <c r="ABG410" s="589"/>
      <c r="ABH410" s="589"/>
      <c r="ABI410" s="589"/>
      <c r="ABJ410" s="589"/>
      <c r="ABK410" s="589"/>
      <c r="ABL410" s="589"/>
      <c r="ABM410" s="589"/>
      <c r="ABN410" s="589"/>
      <c r="ABO410" s="589"/>
      <c r="ABP410" s="589"/>
      <c r="ABQ410" s="589"/>
      <c r="ABR410" s="589"/>
      <c r="ABS410" s="589"/>
      <c r="ABT410" s="589"/>
      <c r="ABU410" s="589"/>
      <c r="ABV410" s="589"/>
      <c r="ABW410" s="589"/>
      <c r="ABX410" s="589"/>
      <c r="ABY410" s="589"/>
      <c r="ABZ410" s="589"/>
      <c r="ACA410" s="589"/>
      <c r="ACB410" s="589"/>
      <c r="ACC410" s="589"/>
      <c r="ACD410" s="589"/>
      <c r="ACE410" s="589"/>
      <c r="ACF410" s="589"/>
      <c r="ACG410" s="589"/>
      <c r="ACH410" s="589"/>
      <c r="ACI410" s="589"/>
      <c r="ACJ410" s="589"/>
      <c r="ACK410" s="589"/>
      <c r="ACL410" s="589"/>
      <c r="ACM410" s="589"/>
      <c r="ACN410" s="589"/>
      <c r="ACO410" s="589"/>
      <c r="ACP410" s="589"/>
      <c r="ACQ410" s="589"/>
      <c r="ACR410" s="589"/>
      <c r="ACS410" s="589"/>
      <c r="ACT410" s="589"/>
      <c r="ACU410" s="589"/>
      <c r="ACV410" s="589"/>
      <c r="ACW410" s="589"/>
      <c r="ACX410" s="589"/>
      <c r="ACY410" s="589"/>
      <c r="ACZ410" s="589"/>
      <c r="ADA410" s="589"/>
      <c r="ADB410" s="589"/>
      <c r="ADC410" s="589"/>
      <c r="ADD410" s="589"/>
      <c r="ADE410" s="589"/>
      <c r="ADF410" s="589"/>
      <c r="ADG410" s="589"/>
      <c r="ADH410" s="589"/>
      <c r="ADI410" s="589"/>
      <c r="ADJ410" s="589"/>
      <c r="ADK410" s="589"/>
      <c r="ADL410" s="589"/>
      <c r="ADM410" s="589"/>
      <c r="ADN410" s="589"/>
      <c r="ADO410" s="589"/>
      <c r="ADP410" s="589"/>
      <c r="ADQ410" s="589"/>
      <c r="ADR410" s="589"/>
      <c r="ADS410" s="589"/>
      <c r="ADT410" s="589"/>
      <c r="ADU410" s="589"/>
      <c r="ADV410" s="589"/>
      <c r="ADW410" s="589"/>
      <c r="ADX410" s="589"/>
      <c r="ADY410" s="589"/>
      <c r="ADZ410" s="589"/>
      <c r="AEA410" s="589"/>
      <c r="AEB410" s="589"/>
      <c r="AEC410" s="589"/>
      <c r="AED410" s="589"/>
      <c r="AEE410" s="589"/>
      <c r="AEF410" s="589"/>
      <c r="AEG410" s="589"/>
      <c r="AEH410" s="589"/>
      <c r="AEI410" s="589"/>
      <c r="AEJ410" s="589"/>
      <c r="AEK410" s="589"/>
      <c r="AEL410" s="589"/>
      <c r="AEM410" s="589"/>
      <c r="AEN410" s="589"/>
      <c r="AEO410" s="589"/>
      <c r="AEP410" s="589"/>
      <c r="AEQ410" s="589"/>
      <c r="AER410" s="589"/>
      <c r="AES410" s="589"/>
      <c r="AET410" s="589"/>
      <c r="AEU410" s="589"/>
      <c r="AEV410" s="589"/>
      <c r="AEW410" s="589"/>
      <c r="AEX410" s="589"/>
      <c r="AEY410" s="589"/>
      <c r="AEZ410" s="589"/>
      <c r="AFA410" s="589"/>
      <c r="AFB410" s="589"/>
      <c r="AFC410" s="589"/>
      <c r="AFD410" s="589"/>
      <c r="AFE410" s="589"/>
      <c r="AFF410" s="589"/>
      <c r="AFG410" s="589"/>
      <c r="AFH410" s="589"/>
      <c r="AFI410" s="589"/>
      <c r="AFJ410" s="589"/>
      <c r="AFK410" s="589"/>
      <c r="AFL410" s="589"/>
      <c r="AFM410" s="589"/>
      <c r="AFN410" s="589"/>
      <c r="AFO410" s="589"/>
      <c r="AFP410" s="589"/>
      <c r="AFQ410" s="589"/>
      <c r="AFR410" s="589"/>
      <c r="AFS410" s="589"/>
      <c r="AFT410" s="589"/>
      <c r="AFU410" s="589"/>
      <c r="AFV410" s="589"/>
      <c r="AFW410" s="589"/>
      <c r="AFX410" s="589"/>
      <c r="AFY410" s="589"/>
      <c r="AFZ410" s="589"/>
      <c r="AGA410" s="589"/>
      <c r="AGB410" s="589"/>
      <c r="AGC410" s="589"/>
      <c r="AGD410" s="589"/>
      <c r="AGE410" s="589"/>
      <c r="AGF410" s="589"/>
      <c r="AGG410" s="589"/>
      <c r="AGH410" s="589"/>
      <c r="AGI410" s="589"/>
      <c r="AGJ410" s="589"/>
      <c r="AGK410" s="589"/>
      <c r="AGL410" s="589"/>
      <c r="AGM410" s="589"/>
      <c r="AGN410" s="589"/>
      <c r="AGO410" s="589"/>
      <c r="AGP410" s="589"/>
      <c r="AGQ410" s="589"/>
      <c r="AGR410" s="589"/>
      <c r="AGS410" s="589"/>
      <c r="AGT410" s="589"/>
      <c r="AGU410" s="589"/>
      <c r="AGV410" s="589"/>
      <c r="AGW410" s="589"/>
      <c r="AGX410" s="589"/>
      <c r="AGY410" s="589"/>
      <c r="AGZ410" s="589"/>
      <c r="AHA410" s="589"/>
      <c r="AHB410" s="589"/>
      <c r="AHC410" s="589"/>
      <c r="AHD410" s="589"/>
      <c r="AHE410" s="589"/>
      <c r="AHF410" s="589"/>
      <c r="AHG410" s="589"/>
      <c r="AHH410" s="589"/>
      <c r="AHI410" s="589"/>
      <c r="AHJ410" s="589"/>
      <c r="AHK410" s="589"/>
      <c r="AHL410" s="589"/>
      <c r="AHM410" s="589"/>
      <c r="AHN410" s="589"/>
      <c r="AHO410" s="589"/>
      <c r="AHP410" s="589"/>
      <c r="AHQ410" s="589"/>
      <c r="AHR410" s="589"/>
      <c r="AHS410" s="589"/>
      <c r="AHT410" s="589"/>
      <c r="AHU410" s="589"/>
      <c r="AHV410" s="589"/>
      <c r="AHW410" s="589"/>
      <c r="AHX410" s="589"/>
      <c r="AHY410" s="589"/>
      <c r="AHZ410" s="589"/>
      <c r="AIA410" s="589"/>
      <c r="AIB410" s="589"/>
      <c r="AIC410" s="589"/>
      <c r="AID410" s="589"/>
      <c r="AIE410" s="589"/>
      <c r="AIF410" s="589"/>
      <c r="AIG410" s="589"/>
      <c r="AIH410" s="589"/>
      <c r="AII410" s="589"/>
      <c r="AIJ410" s="589"/>
      <c r="AIK410" s="589"/>
      <c r="AIL410" s="589"/>
      <c r="AIM410" s="589"/>
      <c r="AIN410" s="589"/>
      <c r="AIO410" s="589"/>
      <c r="AIP410" s="589"/>
      <c r="AIQ410" s="589"/>
      <c r="AIR410" s="589"/>
      <c r="AIS410" s="589"/>
      <c r="AIT410" s="589"/>
      <c r="AIU410" s="589"/>
      <c r="AIV410" s="589"/>
      <c r="AIW410" s="589"/>
      <c r="AIX410" s="589"/>
      <c r="AIY410" s="589"/>
      <c r="AIZ410" s="589"/>
      <c r="AJA410" s="589"/>
      <c r="AJB410" s="589"/>
      <c r="AJC410" s="589"/>
      <c r="AJD410" s="589"/>
      <c r="AJE410" s="589"/>
      <c r="AJF410" s="589"/>
      <c r="AJG410" s="589"/>
      <c r="AJH410" s="589"/>
      <c r="AJI410" s="589"/>
      <c r="AJJ410" s="589"/>
      <c r="AJK410" s="589"/>
      <c r="AJL410" s="589"/>
      <c r="AJM410" s="589"/>
      <c r="AJN410" s="589"/>
      <c r="AJO410" s="589"/>
      <c r="AJP410" s="589"/>
      <c r="AJQ410" s="589"/>
      <c r="AJR410" s="589"/>
      <c r="AJS410" s="589"/>
      <c r="AJT410" s="589"/>
      <c r="AJU410" s="589"/>
      <c r="AJV410" s="589"/>
      <c r="AJW410" s="589"/>
      <c r="AJX410" s="589"/>
      <c r="AJY410" s="589"/>
      <c r="AJZ410" s="589"/>
      <c r="AKA410" s="589"/>
      <c r="AKB410" s="589"/>
      <c r="AKC410" s="589"/>
      <c r="AKD410" s="589"/>
      <c r="AKE410" s="589"/>
      <c r="AKF410" s="589"/>
      <c r="AKG410" s="589"/>
      <c r="AKH410" s="589"/>
      <c r="AKI410" s="589"/>
      <c r="AKJ410" s="589"/>
      <c r="AKK410" s="589"/>
      <c r="AKL410" s="589"/>
      <c r="AKM410" s="589"/>
      <c r="AKN410" s="589"/>
      <c r="AKO410" s="589"/>
      <c r="AKP410" s="589"/>
      <c r="AKQ410" s="589"/>
      <c r="AKR410" s="589"/>
      <c r="AKS410" s="589"/>
      <c r="AKT410" s="589"/>
      <c r="AKU410" s="589"/>
      <c r="AKV410" s="589"/>
      <c r="AKW410" s="589"/>
      <c r="AKX410" s="589"/>
      <c r="AKY410" s="589"/>
      <c r="AKZ410" s="589"/>
      <c r="ALA410" s="589"/>
      <c r="ALB410" s="589"/>
      <c r="ALC410" s="589"/>
      <c r="ALD410" s="589"/>
      <c r="ALE410" s="589"/>
      <c r="ALF410" s="589"/>
      <c r="ALG410" s="589"/>
      <c r="ALH410" s="589"/>
      <c r="ALI410" s="589"/>
      <c r="ALJ410" s="589"/>
      <c r="ALK410" s="589"/>
      <c r="ALL410" s="589"/>
      <c r="ALM410" s="589"/>
      <c r="ALN410" s="589"/>
      <c r="ALO410" s="589"/>
      <c r="ALP410" s="589"/>
      <c r="ALQ410" s="589"/>
      <c r="ALR410" s="589"/>
      <c r="ALS410" s="589"/>
      <c r="ALT410" s="589"/>
      <c r="ALU410" s="589"/>
      <c r="ALV410" s="589"/>
      <c r="ALW410" s="589"/>
      <c r="ALX410" s="589"/>
      <c r="ALY410" s="589"/>
      <c r="ALZ410" s="589"/>
      <c r="AMA410" s="589"/>
      <c r="AMB410" s="589"/>
      <c r="AMC410" s="589"/>
      <c r="AMD410" s="589"/>
      <c r="AME410" s="589"/>
      <c r="AMF410" s="589"/>
      <c r="AMG410" s="589"/>
      <c r="AMH410" s="589"/>
      <c r="AMI410" s="589"/>
      <c r="AMJ410" s="589"/>
      <c r="AMK410" s="589"/>
      <c r="AML410" s="589"/>
      <c r="AMM410" s="589"/>
      <c r="AMN410" s="589"/>
      <c r="AMO410" s="589"/>
      <c r="AMP410" s="589"/>
      <c r="AMQ410" s="589"/>
      <c r="AMR410" s="589"/>
      <c r="AMS410" s="589"/>
      <c r="AMT410" s="589"/>
      <c r="AMU410" s="589"/>
      <c r="AMV410" s="589"/>
      <c r="AMW410" s="589"/>
      <c r="AMX410" s="589"/>
      <c r="AMY410" s="589"/>
      <c r="AMZ410" s="589"/>
      <c r="ANA410" s="589"/>
      <c r="ANB410" s="589"/>
      <c r="ANC410" s="589"/>
      <c r="AND410" s="589"/>
      <c r="ANE410" s="589"/>
      <c r="ANF410" s="589"/>
      <c r="ANG410" s="589"/>
      <c r="ANH410" s="589"/>
      <c r="ANI410" s="589"/>
      <c r="ANJ410" s="589"/>
      <c r="ANK410" s="589"/>
      <c r="ANL410" s="589"/>
      <c r="ANM410" s="589"/>
      <c r="ANN410" s="589"/>
      <c r="ANO410" s="589"/>
      <c r="ANP410" s="589"/>
      <c r="ANQ410" s="589"/>
      <c r="ANR410" s="589"/>
      <c r="ANS410" s="589"/>
      <c r="ANT410" s="589"/>
      <c r="ANU410" s="589"/>
      <c r="ANV410" s="589"/>
      <c r="ANW410" s="589"/>
      <c r="ANX410" s="589"/>
      <c r="ANY410" s="589"/>
      <c r="ANZ410" s="589"/>
      <c r="AOA410" s="589"/>
      <c r="AOB410" s="589"/>
      <c r="AOC410" s="589"/>
      <c r="AOD410" s="589"/>
      <c r="AOE410" s="589"/>
      <c r="AOF410" s="589"/>
      <c r="AOG410" s="589"/>
      <c r="AOH410" s="589"/>
      <c r="AOI410" s="589"/>
      <c r="AOJ410" s="589"/>
      <c r="AOK410" s="589"/>
      <c r="AOL410" s="589"/>
      <c r="AOM410" s="589"/>
      <c r="AON410" s="589"/>
      <c r="AOO410" s="589"/>
      <c r="AOP410" s="589"/>
      <c r="AOQ410" s="589"/>
      <c r="AOR410" s="589"/>
      <c r="AOS410" s="589"/>
      <c r="AOT410" s="589"/>
      <c r="AOU410" s="589"/>
      <c r="AOV410" s="589"/>
      <c r="AOW410" s="589"/>
      <c r="AOX410" s="589"/>
      <c r="AOY410" s="589"/>
      <c r="AOZ410" s="589"/>
      <c r="APA410" s="589"/>
      <c r="APB410" s="589"/>
      <c r="APC410" s="589"/>
      <c r="APD410" s="589"/>
      <c r="APE410" s="589"/>
      <c r="APF410" s="589"/>
      <c r="APG410" s="589"/>
      <c r="APH410" s="589"/>
      <c r="API410" s="589"/>
      <c r="APJ410" s="589"/>
      <c r="APK410" s="589"/>
      <c r="APL410" s="589"/>
      <c r="APM410" s="589"/>
      <c r="APN410" s="589"/>
      <c r="APO410" s="589"/>
      <c r="APP410" s="589"/>
      <c r="APQ410" s="589"/>
      <c r="APR410" s="589"/>
      <c r="APS410" s="589"/>
      <c r="APT410" s="589"/>
      <c r="APU410" s="589"/>
      <c r="APV410" s="589"/>
      <c r="APW410" s="589"/>
      <c r="APX410" s="589"/>
      <c r="APY410" s="589"/>
      <c r="APZ410" s="589"/>
      <c r="AQA410" s="589"/>
      <c r="AQB410" s="589"/>
      <c r="AQC410" s="589"/>
      <c r="AQD410" s="589"/>
      <c r="AQE410" s="589"/>
      <c r="AQF410" s="589"/>
      <c r="AQG410" s="589"/>
      <c r="AQH410" s="589"/>
      <c r="AQI410" s="589"/>
      <c r="AQJ410" s="589"/>
      <c r="AQK410" s="589"/>
      <c r="AQL410" s="589"/>
      <c r="AQM410" s="589"/>
      <c r="AQN410" s="589"/>
      <c r="AQO410" s="589"/>
      <c r="AQP410" s="589"/>
      <c r="AQQ410" s="589"/>
      <c r="AQR410" s="589"/>
      <c r="AQS410" s="589"/>
      <c r="AQT410" s="589"/>
      <c r="AQU410" s="589"/>
      <c r="AQV410" s="589"/>
      <c r="AQW410" s="589"/>
      <c r="AQX410" s="589"/>
      <c r="AQY410" s="589"/>
      <c r="AQZ410" s="589"/>
      <c r="ARA410" s="589"/>
      <c r="ARB410" s="589"/>
      <c r="ARC410" s="589"/>
      <c r="ARD410" s="589"/>
      <c r="ARE410" s="589"/>
      <c r="ARF410" s="589"/>
      <c r="ARG410" s="589"/>
      <c r="ARH410" s="589"/>
      <c r="ARI410" s="589"/>
      <c r="ARJ410" s="589"/>
      <c r="ARK410" s="589"/>
      <c r="ARL410" s="589"/>
      <c r="ARM410" s="589"/>
      <c r="ARN410" s="589"/>
      <c r="ARO410" s="589"/>
      <c r="ARP410" s="589"/>
      <c r="ARQ410" s="589"/>
      <c r="ARR410" s="589"/>
      <c r="ARS410" s="589"/>
      <c r="ART410" s="589"/>
      <c r="ARU410" s="589"/>
      <c r="ARV410" s="589"/>
      <c r="ARW410" s="589"/>
      <c r="ARX410" s="589"/>
      <c r="ARY410" s="589"/>
      <c r="ARZ410" s="589"/>
      <c r="ASA410" s="589"/>
      <c r="ASB410" s="589"/>
      <c r="ASC410" s="589"/>
      <c r="ASD410" s="589"/>
      <c r="ASE410" s="589"/>
      <c r="ASF410" s="589"/>
      <c r="ASG410" s="589"/>
      <c r="ASH410" s="589"/>
      <c r="ASI410" s="589"/>
      <c r="ASJ410" s="589"/>
      <c r="ASK410" s="589"/>
      <c r="ASL410" s="589"/>
      <c r="ASM410" s="589"/>
      <c r="ASN410" s="589"/>
      <c r="ASO410" s="589"/>
      <c r="ASP410" s="589"/>
      <c r="ASQ410" s="589"/>
      <c r="ASR410" s="589"/>
      <c r="ASS410" s="589"/>
      <c r="AST410" s="589"/>
      <c r="ASU410" s="589"/>
      <c r="ASV410" s="589"/>
      <c r="ASW410" s="589"/>
      <c r="ASX410" s="589"/>
      <c r="ASY410" s="589"/>
      <c r="ASZ410" s="589"/>
      <c r="ATA410" s="589"/>
      <c r="ATB410" s="589"/>
      <c r="ATC410" s="589"/>
      <c r="ATD410" s="589"/>
      <c r="ATE410" s="589"/>
      <c r="ATF410" s="589"/>
      <c r="ATG410" s="589"/>
      <c r="ATH410" s="589"/>
      <c r="ATI410" s="589"/>
      <c r="ATJ410" s="589"/>
      <c r="ATK410" s="589"/>
      <c r="ATL410" s="589"/>
      <c r="ATM410" s="589"/>
      <c r="ATN410" s="589"/>
      <c r="ATO410" s="589"/>
      <c r="ATP410" s="589"/>
      <c r="ATQ410" s="589"/>
      <c r="ATR410" s="589"/>
      <c r="ATS410" s="589"/>
      <c r="ATT410" s="589"/>
      <c r="ATU410" s="589"/>
      <c r="ATV410" s="589"/>
      <c r="ATW410" s="589"/>
      <c r="ATX410" s="589"/>
      <c r="ATY410" s="589"/>
      <c r="ATZ410" s="589"/>
      <c r="AUA410" s="589"/>
      <c r="AUB410" s="589"/>
      <c r="AUC410" s="589"/>
      <c r="AUD410" s="589"/>
      <c r="AUE410" s="589"/>
      <c r="AUF410" s="589"/>
      <c r="AUG410" s="589"/>
      <c r="AUH410" s="589"/>
      <c r="AUI410" s="589"/>
      <c r="AUJ410" s="589"/>
      <c r="AUK410" s="589"/>
      <c r="AUL410" s="589"/>
      <c r="AUM410" s="589"/>
      <c r="AUN410" s="589"/>
      <c r="AUO410" s="589"/>
      <c r="AUP410" s="589"/>
      <c r="AUQ410" s="589"/>
      <c r="AUR410" s="589"/>
      <c r="AUS410" s="589"/>
      <c r="AUT410" s="589"/>
      <c r="AUU410" s="589"/>
      <c r="AUV410" s="589"/>
      <c r="AUW410" s="589"/>
      <c r="AUX410" s="589"/>
      <c r="AUY410" s="589"/>
      <c r="AUZ410" s="589"/>
      <c r="AVA410" s="589"/>
      <c r="AVB410" s="589"/>
      <c r="AVC410" s="589"/>
      <c r="AVD410" s="589"/>
      <c r="AVE410" s="589"/>
      <c r="AVF410" s="589"/>
      <c r="AVG410" s="589"/>
      <c r="AVH410" s="589"/>
      <c r="AVI410" s="589"/>
      <c r="AVJ410" s="589"/>
      <c r="AVK410" s="589"/>
      <c r="AVL410" s="589"/>
      <c r="AVM410" s="589"/>
      <c r="AVN410" s="589"/>
      <c r="AVO410" s="589"/>
      <c r="AVP410" s="589"/>
      <c r="AVQ410" s="589"/>
      <c r="AVR410" s="589"/>
      <c r="AVS410" s="589"/>
      <c r="AVT410" s="589"/>
      <c r="AVU410" s="589"/>
      <c r="AVV410" s="589"/>
      <c r="AVW410" s="589"/>
      <c r="AVX410" s="589"/>
      <c r="AVY410" s="589"/>
      <c r="AVZ410" s="589"/>
      <c r="AWA410" s="589"/>
      <c r="AWB410" s="589"/>
      <c r="AWC410" s="589"/>
      <c r="AWD410" s="589"/>
      <c r="AWE410" s="589"/>
      <c r="AWF410" s="589"/>
      <c r="AWG410" s="589"/>
      <c r="AWH410" s="589"/>
      <c r="AWI410" s="589"/>
      <c r="AWJ410" s="589"/>
      <c r="AWK410" s="589"/>
      <c r="AWL410" s="589"/>
      <c r="AWM410" s="589"/>
      <c r="AWN410" s="589"/>
      <c r="AWO410" s="589"/>
      <c r="AWP410" s="589"/>
      <c r="AWQ410" s="589"/>
      <c r="AWR410" s="589"/>
      <c r="AWS410" s="589"/>
      <c r="AWT410" s="589"/>
      <c r="AWU410" s="589"/>
      <c r="AWV410" s="589"/>
      <c r="AWW410" s="589"/>
      <c r="AWX410" s="589"/>
      <c r="AWY410" s="589"/>
      <c r="AWZ410" s="589"/>
      <c r="AXA410" s="589"/>
      <c r="AXB410" s="589"/>
      <c r="AXC410" s="589"/>
      <c r="AXD410" s="589"/>
      <c r="AXE410" s="589"/>
      <c r="AXF410" s="589"/>
      <c r="AXG410" s="589"/>
      <c r="AXH410" s="589"/>
      <c r="AXI410" s="589"/>
      <c r="AXJ410" s="589"/>
      <c r="AXK410" s="589"/>
      <c r="AXL410" s="589"/>
      <c r="AXM410" s="589"/>
      <c r="AXN410" s="589"/>
      <c r="AXO410" s="589"/>
      <c r="AXP410" s="589"/>
      <c r="AXQ410" s="589"/>
      <c r="AXR410" s="589"/>
      <c r="AXS410" s="589"/>
      <c r="AXT410" s="589"/>
      <c r="AXU410" s="589"/>
      <c r="AXV410" s="589"/>
      <c r="AXW410" s="589"/>
      <c r="AXX410" s="589"/>
      <c r="AXY410" s="589"/>
      <c r="AXZ410" s="589"/>
      <c r="AYA410" s="589"/>
      <c r="AYB410" s="589"/>
      <c r="AYC410" s="589"/>
      <c r="AYD410" s="589"/>
      <c r="AYE410" s="589"/>
      <c r="AYF410" s="589"/>
      <c r="AYG410" s="589"/>
      <c r="AYH410" s="589"/>
      <c r="AYI410" s="589"/>
      <c r="AYJ410" s="589"/>
      <c r="AYK410" s="589"/>
      <c r="AYL410" s="589"/>
      <c r="AYM410" s="589"/>
      <c r="AYN410" s="589"/>
      <c r="AYO410" s="589"/>
      <c r="AYP410" s="589"/>
      <c r="AYQ410" s="589"/>
      <c r="AYR410" s="589"/>
      <c r="AYS410" s="589"/>
      <c r="AYT410" s="589"/>
      <c r="AYU410" s="589"/>
      <c r="AYV410" s="589"/>
      <c r="AYW410" s="589"/>
      <c r="AYX410" s="589"/>
      <c r="AYY410" s="589"/>
      <c r="AYZ410" s="589"/>
      <c r="AZA410" s="589"/>
      <c r="AZB410" s="589"/>
      <c r="AZC410" s="589"/>
      <c r="AZD410" s="589"/>
      <c r="AZE410" s="589"/>
      <c r="AZF410" s="589"/>
      <c r="AZG410" s="589"/>
      <c r="AZH410" s="589"/>
      <c r="AZI410" s="589"/>
      <c r="AZJ410" s="589"/>
      <c r="AZK410" s="589"/>
      <c r="AZL410" s="589"/>
      <c r="AZM410" s="589"/>
      <c r="AZN410" s="589"/>
      <c r="AZO410" s="589"/>
      <c r="AZP410" s="589"/>
      <c r="AZQ410" s="589"/>
      <c r="AZR410" s="589"/>
      <c r="AZS410" s="589"/>
      <c r="AZT410" s="589"/>
      <c r="AZU410" s="589"/>
      <c r="AZV410" s="589"/>
      <c r="AZW410" s="589"/>
      <c r="AZX410" s="589"/>
      <c r="AZY410" s="589"/>
      <c r="AZZ410" s="589"/>
      <c r="BAA410" s="589"/>
      <c r="BAB410" s="589"/>
      <c r="BAC410" s="589"/>
      <c r="BAD410" s="589"/>
      <c r="BAE410" s="589"/>
      <c r="BAF410" s="589"/>
      <c r="BAG410" s="589"/>
      <c r="BAH410" s="589"/>
      <c r="BAI410" s="589"/>
      <c r="BAJ410" s="589"/>
      <c r="BAK410" s="589"/>
      <c r="BAL410" s="589"/>
      <c r="BAM410" s="589"/>
      <c r="BAN410" s="589"/>
      <c r="BAO410" s="589"/>
      <c r="BAP410" s="589"/>
      <c r="BAQ410" s="589"/>
      <c r="BAR410" s="589"/>
      <c r="BAS410" s="589"/>
      <c r="BAT410" s="589"/>
      <c r="BAU410" s="589"/>
      <c r="BAV410" s="589"/>
      <c r="BAW410" s="589"/>
      <c r="BAX410" s="589"/>
      <c r="BAY410" s="589"/>
      <c r="BAZ410" s="589"/>
      <c r="BBA410" s="589"/>
      <c r="BBB410" s="589"/>
      <c r="BBC410" s="589"/>
      <c r="BBD410" s="589"/>
      <c r="BBE410" s="589"/>
      <c r="BBF410" s="589"/>
      <c r="BBG410" s="589"/>
      <c r="BBH410" s="589"/>
      <c r="BBI410" s="589"/>
      <c r="BBJ410" s="589"/>
      <c r="BBK410" s="589"/>
      <c r="BBL410" s="589"/>
      <c r="BBM410" s="589"/>
      <c r="BBN410" s="589"/>
      <c r="BBO410" s="589"/>
      <c r="BBP410" s="589"/>
      <c r="BBQ410" s="589"/>
      <c r="BBR410" s="589"/>
      <c r="BBS410" s="589"/>
      <c r="BBT410" s="589"/>
      <c r="BBU410" s="589"/>
      <c r="BBV410" s="589"/>
      <c r="BBW410" s="589"/>
      <c r="BBX410" s="589"/>
      <c r="BBY410" s="589"/>
      <c r="BBZ410" s="589"/>
      <c r="BCA410" s="589"/>
      <c r="BCB410" s="589"/>
      <c r="BCC410" s="589"/>
      <c r="BCD410" s="589"/>
      <c r="BCE410" s="589"/>
      <c r="BCF410" s="589"/>
      <c r="BCG410" s="589"/>
      <c r="BCH410" s="589"/>
      <c r="BCI410" s="589"/>
      <c r="BCJ410" s="589"/>
      <c r="BCK410" s="589"/>
      <c r="BCL410" s="589"/>
      <c r="BCM410" s="589"/>
      <c r="BCN410" s="589"/>
      <c r="BCO410" s="589"/>
      <c r="BCP410" s="589"/>
      <c r="BCQ410" s="589"/>
      <c r="BCR410" s="589"/>
      <c r="BCS410" s="589"/>
      <c r="BCT410" s="589"/>
      <c r="BCU410" s="589"/>
      <c r="BCV410" s="589"/>
      <c r="BCW410" s="589"/>
      <c r="BCX410" s="589"/>
      <c r="BCY410" s="589"/>
      <c r="BCZ410" s="589"/>
      <c r="BDA410" s="589"/>
      <c r="BDB410" s="589"/>
      <c r="BDC410" s="589"/>
      <c r="BDD410" s="589"/>
      <c r="BDE410" s="589"/>
      <c r="BDF410" s="589"/>
      <c r="BDG410" s="589"/>
      <c r="BDH410" s="589"/>
      <c r="BDI410" s="589"/>
      <c r="BDJ410" s="589"/>
      <c r="BDK410" s="589"/>
      <c r="BDL410" s="589"/>
      <c r="BDM410" s="589"/>
      <c r="BDN410" s="589"/>
      <c r="BDO410" s="589"/>
      <c r="BDP410" s="589"/>
      <c r="BDQ410" s="589"/>
      <c r="BDR410" s="589"/>
      <c r="BDS410" s="589"/>
      <c r="BDT410" s="589"/>
      <c r="BDU410" s="589"/>
      <c r="BDV410" s="589"/>
      <c r="BDW410" s="589"/>
      <c r="BDX410" s="589"/>
      <c r="BDY410" s="589"/>
      <c r="BDZ410" s="589"/>
      <c r="BEA410" s="589"/>
      <c r="BEB410" s="589"/>
      <c r="BEC410" s="589"/>
      <c r="BED410" s="589"/>
      <c r="BEE410" s="589"/>
      <c r="BEF410" s="589"/>
      <c r="BEG410" s="589"/>
      <c r="BEH410" s="589"/>
      <c r="BEI410" s="589"/>
      <c r="BEJ410" s="589"/>
      <c r="BEK410" s="589"/>
      <c r="BEL410" s="589"/>
      <c r="BEM410" s="589"/>
      <c r="BEN410" s="589"/>
      <c r="BEO410" s="589"/>
      <c r="BEP410" s="589"/>
      <c r="BEQ410" s="589"/>
      <c r="BER410" s="589"/>
      <c r="BES410" s="589"/>
      <c r="BET410" s="589"/>
      <c r="BEU410" s="589"/>
      <c r="BEV410" s="589"/>
      <c r="BEW410" s="589"/>
      <c r="BEX410" s="589"/>
      <c r="BEY410" s="589"/>
      <c r="BEZ410" s="589"/>
      <c r="BFA410" s="589"/>
      <c r="BFB410" s="589"/>
      <c r="BFC410" s="589"/>
      <c r="BFD410" s="589"/>
      <c r="BFE410" s="589"/>
      <c r="BFF410" s="589"/>
      <c r="BFG410" s="589"/>
      <c r="BFH410" s="589"/>
      <c r="BFI410" s="589"/>
      <c r="BFJ410" s="589"/>
      <c r="BFK410" s="589"/>
      <c r="BFL410" s="589"/>
      <c r="BFM410" s="589"/>
      <c r="BFN410" s="589"/>
      <c r="BFO410" s="589"/>
      <c r="BFP410" s="589"/>
      <c r="BFQ410" s="589"/>
      <c r="BFR410" s="589"/>
      <c r="BFS410" s="589"/>
      <c r="BFT410" s="589"/>
      <c r="BFU410" s="589"/>
      <c r="BFV410" s="589"/>
      <c r="BFW410" s="589"/>
      <c r="BFX410" s="589"/>
      <c r="BFY410" s="589"/>
      <c r="BFZ410" s="589"/>
      <c r="BGA410" s="589"/>
      <c r="BGB410" s="589"/>
      <c r="BGC410" s="589"/>
      <c r="BGD410" s="589"/>
      <c r="BGE410" s="589"/>
      <c r="BGF410" s="589"/>
      <c r="BGG410" s="589"/>
      <c r="BGH410" s="589"/>
      <c r="BGI410" s="589"/>
      <c r="BGJ410" s="589"/>
      <c r="BGK410" s="589"/>
      <c r="BGL410" s="589"/>
      <c r="BGM410" s="589"/>
      <c r="BGN410" s="589"/>
      <c r="BGO410" s="589"/>
      <c r="BGP410" s="589"/>
      <c r="BGQ410" s="589"/>
      <c r="BGR410" s="589"/>
      <c r="BGS410" s="589"/>
      <c r="BGT410" s="589"/>
      <c r="BGU410" s="589"/>
      <c r="BGV410" s="589"/>
      <c r="BGW410" s="589"/>
      <c r="BGX410" s="589"/>
      <c r="BGY410" s="589"/>
      <c r="BGZ410" s="589"/>
      <c r="BHA410" s="589"/>
      <c r="BHB410" s="589"/>
      <c r="BHC410" s="589"/>
      <c r="BHD410" s="589"/>
      <c r="BHE410" s="589"/>
      <c r="BHF410" s="589"/>
      <c r="BHG410" s="589"/>
      <c r="BHH410" s="589"/>
      <c r="BHI410" s="589"/>
      <c r="BHJ410" s="589"/>
      <c r="BHK410" s="589"/>
      <c r="BHL410" s="589"/>
      <c r="BHM410" s="589"/>
      <c r="BHN410" s="589"/>
      <c r="BHO410" s="589"/>
      <c r="BHP410" s="589"/>
      <c r="BHQ410" s="589"/>
      <c r="BHR410" s="589"/>
      <c r="BHS410" s="589"/>
      <c r="BHT410" s="589"/>
      <c r="BHU410" s="589"/>
      <c r="BHV410" s="589"/>
      <c r="BHW410" s="589"/>
      <c r="BHX410" s="589"/>
      <c r="BHY410" s="589"/>
      <c r="BHZ410" s="589"/>
      <c r="BIA410" s="589"/>
      <c r="BIB410" s="589"/>
      <c r="BIC410" s="589"/>
      <c r="BID410" s="589"/>
      <c r="BIE410" s="589"/>
      <c r="BIF410" s="589"/>
      <c r="BIG410" s="589"/>
      <c r="BIH410" s="589"/>
      <c r="BII410" s="589"/>
      <c r="BIJ410" s="589"/>
      <c r="BIK410" s="589"/>
      <c r="BIL410" s="589"/>
      <c r="BIM410" s="589"/>
      <c r="BIN410" s="589"/>
      <c r="BIO410" s="589"/>
      <c r="BIP410" s="589"/>
      <c r="BIQ410" s="589"/>
      <c r="BIR410" s="589"/>
      <c r="BIS410" s="589"/>
      <c r="BIT410" s="589"/>
      <c r="BIU410" s="589"/>
      <c r="BIV410" s="589"/>
      <c r="BIW410" s="589"/>
      <c r="BIX410" s="589"/>
      <c r="BIY410" s="589"/>
      <c r="BIZ410" s="589"/>
      <c r="BJA410" s="589"/>
      <c r="BJB410" s="589"/>
      <c r="BJC410" s="589"/>
      <c r="BJD410" s="589"/>
      <c r="BJE410" s="589"/>
      <c r="BJF410" s="589"/>
      <c r="BJG410" s="589"/>
      <c r="BJH410" s="589"/>
      <c r="BJI410" s="589"/>
      <c r="BJJ410" s="589"/>
      <c r="BJK410" s="589"/>
      <c r="BJL410" s="589"/>
      <c r="BJM410" s="589"/>
      <c r="BJN410" s="589"/>
      <c r="BJO410" s="589"/>
      <c r="BJP410" s="589"/>
      <c r="BJQ410" s="589"/>
      <c r="BJR410" s="589"/>
      <c r="BJS410" s="589"/>
      <c r="BJT410" s="589"/>
      <c r="BJU410" s="589"/>
      <c r="BJV410" s="589"/>
      <c r="BJW410" s="589"/>
      <c r="BJX410" s="589"/>
      <c r="BJY410" s="589"/>
      <c r="BJZ410" s="589"/>
      <c r="BKA410" s="589"/>
      <c r="BKB410" s="589"/>
      <c r="BKC410" s="589"/>
      <c r="BKD410" s="589"/>
      <c r="BKE410" s="589"/>
      <c r="BKF410" s="589"/>
      <c r="BKG410" s="589"/>
      <c r="BKH410" s="589"/>
      <c r="BKI410" s="589"/>
      <c r="BKJ410" s="589"/>
      <c r="BKK410" s="589"/>
      <c r="BKL410" s="589"/>
      <c r="BKM410" s="589"/>
      <c r="BKN410" s="589"/>
      <c r="BKO410" s="589"/>
      <c r="BKP410" s="589"/>
      <c r="BKQ410" s="589"/>
      <c r="BKR410" s="589"/>
      <c r="BKS410" s="589"/>
      <c r="BKT410" s="589"/>
      <c r="BKU410" s="589"/>
      <c r="BKV410" s="589"/>
      <c r="BKW410" s="589"/>
      <c r="BKX410" s="589"/>
      <c r="BKY410" s="589"/>
      <c r="BKZ410" s="589"/>
      <c r="BLA410" s="589"/>
      <c r="BLB410" s="589"/>
      <c r="BLC410" s="589"/>
      <c r="BLD410" s="589"/>
      <c r="BLE410" s="589"/>
      <c r="BLF410" s="589"/>
      <c r="BLG410" s="589"/>
      <c r="BLH410" s="589"/>
      <c r="BLI410" s="589"/>
      <c r="BLJ410" s="589"/>
      <c r="BLK410" s="589"/>
      <c r="BLL410" s="589"/>
      <c r="BLM410" s="589"/>
      <c r="BLN410" s="589"/>
      <c r="BLO410" s="589"/>
      <c r="BLP410" s="589"/>
      <c r="BLQ410" s="589"/>
      <c r="BLR410" s="589"/>
      <c r="BLS410" s="589"/>
      <c r="BLT410" s="589"/>
      <c r="BLU410" s="589"/>
      <c r="BLV410" s="589"/>
      <c r="BLW410" s="589"/>
      <c r="BLX410" s="589"/>
      <c r="BLY410" s="589"/>
      <c r="BLZ410" s="589"/>
      <c r="BMA410" s="589"/>
      <c r="BMB410" s="589"/>
      <c r="BMC410" s="589"/>
      <c r="BMD410" s="589"/>
      <c r="BME410" s="589"/>
      <c r="BMF410" s="589"/>
      <c r="BMG410" s="589"/>
      <c r="BMH410" s="589"/>
      <c r="BMI410" s="589"/>
      <c r="BMJ410" s="589"/>
      <c r="BMK410" s="589"/>
      <c r="BML410" s="589"/>
      <c r="BMM410" s="589"/>
      <c r="BMN410" s="589"/>
      <c r="BMO410" s="589"/>
      <c r="BMP410" s="589"/>
      <c r="BMQ410" s="589"/>
      <c r="BMR410" s="589"/>
      <c r="BMS410" s="589"/>
      <c r="BMT410" s="589"/>
      <c r="BMU410" s="589"/>
      <c r="BMV410" s="589"/>
      <c r="BMW410" s="589"/>
      <c r="BMX410" s="589"/>
      <c r="BMY410" s="589"/>
      <c r="BMZ410" s="589"/>
      <c r="BNA410" s="589"/>
      <c r="BNB410" s="589"/>
      <c r="BNC410" s="589"/>
      <c r="BND410" s="589"/>
      <c r="BNE410" s="589"/>
      <c r="BNF410" s="589"/>
      <c r="BNG410" s="589"/>
      <c r="BNH410" s="589"/>
      <c r="BNI410" s="589"/>
      <c r="BNJ410" s="589"/>
      <c r="BNK410" s="589"/>
      <c r="BNL410" s="589"/>
      <c r="BNM410" s="589"/>
      <c r="BNN410" s="589"/>
      <c r="BNO410" s="589"/>
      <c r="BNP410" s="589"/>
      <c r="BNQ410" s="589"/>
      <c r="BNR410" s="589"/>
      <c r="BNS410" s="589"/>
      <c r="BNT410" s="589"/>
      <c r="BNU410" s="589"/>
      <c r="BNV410" s="589"/>
      <c r="BNW410" s="589"/>
      <c r="BNX410" s="589"/>
      <c r="BNY410" s="589"/>
      <c r="BNZ410" s="589"/>
      <c r="BOA410" s="589"/>
      <c r="BOB410" s="589"/>
      <c r="BOC410" s="589"/>
      <c r="BOD410" s="589"/>
      <c r="BOE410" s="589"/>
      <c r="BOF410" s="589"/>
      <c r="BOG410" s="589"/>
      <c r="BOH410" s="589"/>
      <c r="BOI410" s="589"/>
      <c r="BOJ410" s="589"/>
      <c r="BOK410" s="589"/>
      <c r="BOL410" s="589"/>
      <c r="BOM410" s="589"/>
      <c r="BON410" s="589"/>
      <c r="BOO410" s="589"/>
      <c r="BOP410" s="589"/>
      <c r="BOQ410" s="589"/>
      <c r="BOR410" s="589"/>
      <c r="BOS410" s="589"/>
      <c r="BOT410" s="589"/>
      <c r="BOU410" s="589"/>
      <c r="BOV410" s="589"/>
      <c r="BOW410" s="589"/>
      <c r="BOX410" s="589"/>
      <c r="BOY410" s="589"/>
      <c r="BOZ410" s="589"/>
      <c r="BPA410" s="589"/>
      <c r="BPB410" s="589"/>
      <c r="BPC410" s="589"/>
      <c r="BPD410" s="589"/>
      <c r="BPE410" s="589"/>
      <c r="BPF410" s="589"/>
      <c r="BPG410" s="589"/>
      <c r="BPH410" s="589"/>
      <c r="BPI410" s="589"/>
      <c r="BPJ410" s="589"/>
      <c r="BPK410" s="589"/>
      <c r="BPL410" s="589"/>
      <c r="BPM410" s="589"/>
      <c r="BPN410" s="589"/>
      <c r="BPO410" s="589"/>
      <c r="BPP410" s="589"/>
      <c r="BPQ410" s="589"/>
      <c r="BPR410" s="589"/>
      <c r="BPS410" s="589"/>
      <c r="BPT410" s="589"/>
      <c r="BPU410" s="589"/>
      <c r="BPV410" s="589"/>
      <c r="BPW410" s="589"/>
      <c r="BPX410" s="589"/>
      <c r="BPY410" s="589"/>
      <c r="BPZ410" s="589"/>
      <c r="BQA410" s="589"/>
      <c r="BQB410" s="589"/>
      <c r="BQC410" s="589"/>
      <c r="BQD410" s="589"/>
      <c r="BQE410" s="589"/>
      <c r="BQF410" s="589"/>
      <c r="BQG410" s="589"/>
      <c r="BQH410" s="589"/>
      <c r="BQI410" s="589"/>
      <c r="BQJ410" s="589"/>
      <c r="BQK410" s="589"/>
      <c r="BQL410" s="589"/>
      <c r="BQM410" s="589"/>
      <c r="BQN410" s="589"/>
      <c r="BQO410" s="589"/>
      <c r="BQP410" s="589"/>
      <c r="BQQ410" s="589"/>
      <c r="BQR410" s="589"/>
      <c r="BQS410" s="589"/>
      <c r="BQT410" s="589"/>
      <c r="BQU410" s="589"/>
      <c r="BQV410" s="589"/>
      <c r="BQW410" s="589"/>
      <c r="BQX410" s="589"/>
      <c r="BQY410" s="589"/>
      <c r="BQZ410" s="589"/>
      <c r="BRA410" s="589"/>
      <c r="BRB410" s="589"/>
      <c r="BRC410" s="589"/>
      <c r="BRD410" s="589"/>
      <c r="BRE410" s="589"/>
      <c r="BRF410" s="589"/>
      <c r="BRG410" s="589"/>
      <c r="BRH410" s="589"/>
      <c r="BRI410" s="589"/>
      <c r="BRJ410" s="589"/>
      <c r="BRK410" s="589"/>
      <c r="BRL410" s="589"/>
      <c r="BRM410" s="589"/>
      <c r="BRN410" s="589"/>
      <c r="BRO410" s="589"/>
      <c r="BRP410" s="589"/>
      <c r="BRQ410" s="589"/>
      <c r="BRR410" s="589"/>
      <c r="BRS410" s="589"/>
      <c r="BRT410" s="589"/>
      <c r="BRU410" s="589"/>
      <c r="BRV410" s="589"/>
      <c r="BRW410" s="589"/>
      <c r="BRX410" s="589"/>
      <c r="BRY410" s="589"/>
      <c r="BRZ410" s="589"/>
      <c r="BSA410" s="589"/>
      <c r="BSB410" s="589"/>
      <c r="BSC410" s="589"/>
      <c r="BSD410" s="589"/>
      <c r="BSE410" s="589"/>
      <c r="BSF410" s="589"/>
      <c r="BSG410" s="589"/>
      <c r="BSH410" s="589"/>
      <c r="BSI410" s="589"/>
      <c r="BSJ410" s="589"/>
      <c r="BSK410" s="589"/>
      <c r="BSL410" s="589"/>
      <c r="BSM410" s="589"/>
      <c r="BSN410" s="589"/>
      <c r="BSO410" s="589"/>
      <c r="BSP410" s="589"/>
      <c r="BSQ410" s="589"/>
      <c r="BSR410" s="589"/>
      <c r="BSS410" s="589"/>
      <c r="BST410" s="589"/>
      <c r="BSU410" s="589"/>
      <c r="BSV410" s="589"/>
      <c r="BSW410" s="589"/>
      <c r="BSX410" s="589"/>
      <c r="BSY410" s="589"/>
      <c r="BSZ410" s="589"/>
      <c r="BTA410" s="589"/>
      <c r="BTB410" s="589"/>
      <c r="BTC410" s="589"/>
      <c r="BTD410" s="589"/>
      <c r="BTE410" s="589"/>
      <c r="BTF410" s="589"/>
      <c r="BTG410" s="589"/>
      <c r="BTH410" s="589"/>
      <c r="BTI410" s="589"/>
      <c r="BTJ410" s="589"/>
      <c r="BTK410" s="589"/>
      <c r="BTL410" s="589"/>
      <c r="BTM410" s="589"/>
      <c r="BTN410" s="589"/>
      <c r="BTO410" s="589"/>
      <c r="BTP410" s="589"/>
      <c r="BTQ410" s="589"/>
      <c r="BTR410" s="589"/>
      <c r="BTS410" s="589"/>
      <c r="BTT410" s="589"/>
      <c r="BTU410" s="589"/>
      <c r="BTV410" s="589"/>
      <c r="BTW410" s="589"/>
      <c r="BTX410" s="589"/>
      <c r="BTY410" s="589"/>
      <c r="BTZ410" s="589"/>
      <c r="BUA410" s="589"/>
      <c r="BUB410" s="589"/>
      <c r="BUC410" s="589"/>
      <c r="BUD410" s="589"/>
      <c r="BUE410" s="589"/>
      <c r="BUF410" s="589"/>
      <c r="BUG410" s="589"/>
      <c r="BUH410" s="589"/>
      <c r="BUI410" s="589"/>
      <c r="BUJ410" s="589"/>
      <c r="BUK410" s="589"/>
      <c r="BUL410" s="589"/>
      <c r="BUM410" s="589"/>
      <c r="BUN410" s="589"/>
      <c r="BUO410" s="589"/>
      <c r="BUP410" s="589"/>
      <c r="BUQ410" s="589"/>
      <c r="BUR410" s="589"/>
      <c r="BUS410" s="589"/>
      <c r="BUT410" s="589"/>
      <c r="BUU410" s="589"/>
      <c r="BUV410" s="589"/>
      <c r="BUW410" s="589"/>
      <c r="BUX410" s="589"/>
      <c r="BUY410" s="589"/>
      <c r="BUZ410" s="589"/>
      <c r="BVA410" s="589"/>
      <c r="BVB410" s="589"/>
      <c r="BVC410" s="589"/>
      <c r="BVD410" s="589"/>
      <c r="BVE410" s="589"/>
      <c r="BVF410" s="589"/>
      <c r="BVG410" s="589"/>
      <c r="BVH410" s="589"/>
      <c r="BVI410" s="589"/>
      <c r="BVJ410" s="589"/>
      <c r="BVK410" s="589"/>
      <c r="BVL410" s="589"/>
      <c r="BVM410" s="589"/>
      <c r="BVN410" s="589"/>
      <c r="BVO410" s="589"/>
      <c r="BVP410" s="589"/>
      <c r="BVQ410" s="589"/>
      <c r="BVR410" s="589"/>
      <c r="BVS410" s="589"/>
      <c r="BVT410" s="589"/>
      <c r="BVU410" s="589"/>
      <c r="BVV410" s="589"/>
      <c r="BVW410" s="589"/>
      <c r="BVX410" s="589"/>
      <c r="BVY410" s="589"/>
      <c r="BVZ410" s="589"/>
      <c r="BWA410" s="589"/>
      <c r="BWB410" s="589"/>
      <c r="BWC410" s="589"/>
      <c r="BWD410" s="589"/>
      <c r="BWE410" s="589"/>
      <c r="BWF410" s="589"/>
      <c r="BWG410" s="589"/>
      <c r="BWH410" s="589"/>
      <c r="BWI410" s="589"/>
      <c r="BWJ410" s="589"/>
      <c r="BWK410" s="589"/>
      <c r="BWL410" s="589"/>
      <c r="BWM410" s="589"/>
      <c r="BWN410" s="589"/>
      <c r="BWO410" s="589"/>
      <c r="BWP410" s="589"/>
      <c r="BWQ410" s="589"/>
      <c r="BWR410" s="589"/>
      <c r="BWS410" s="589"/>
      <c r="BWT410" s="589"/>
      <c r="BWU410" s="589"/>
      <c r="BWV410" s="589"/>
      <c r="BWW410" s="589"/>
      <c r="BWX410" s="589"/>
      <c r="BWY410" s="589"/>
      <c r="BWZ410" s="589"/>
      <c r="BXA410" s="589"/>
      <c r="BXB410" s="589"/>
      <c r="BXC410" s="589"/>
      <c r="BXD410" s="589"/>
      <c r="BXE410" s="589"/>
      <c r="BXF410" s="589"/>
      <c r="BXG410" s="589"/>
      <c r="BXH410" s="589"/>
      <c r="BXI410" s="589"/>
      <c r="BXJ410" s="589"/>
      <c r="BXK410" s="589"/>
      <c r="BXL410" s="589"/>
      <c r="BXM410" s="589"/>
      <c r="BXN410" s="589"/>
      <c r="BXO410" s="589"/>
      <c r="BXP410" s="589"/>
      <c r="BXQ410" s="589"/>
      <c r="BXR410" s="589"/>
      <c r="BXS410" s="589"/>
      <c r="BXT410" s="589"/>
      <c r="BXU410" s="589"/>
      <c r="BXV410" s="589"/>
      <c r="BXW410" s="589"/>
      <c r="BXX410" s="589"/>
      <c r="BXY410" s="589"/>
      <c r="BXZ410" s="589"/>
      <c r="BYA410" s="589"/>
      <c r="BYB410" s="589"/>
      <c r="BYC410" s="589"/>
      <c r="BYD410" s="589"/>
      <c r="BYE410" s="589"/>
      <c r="BYF410" s="589"/>
      <c r="BYG410" s="589"/>
      <c r="BYH410" s="589"/>
      <c r="BYI410" s="589"/>
      <c r="BYJ410" s="589"/>
      <c r="BYK410" s="589"/>
      <c r="BYL410" s="589"/>
      <c r="BYM410" s="589"/>
      <c r="BYN410" s="589"/>
      <c r="BYO410" s="589"/>
      <c r="BYP410" s="589"/>
      <c r="BYQ410" s="589"/>
      <c r="BYR410" s="589"/>
      <c r="BYS410" s="589"/>
      <c r="BYT410" s="589"/>
      <c r="BYU410" s="589"/>
      <c r="BYV410" s="589"/>
      <c r="BYW410" s="589"/>
      <c r="BYX410" s="589"/>
      <c r="BYY410" s="589"/>
      <c r="BYZ410" s="589"/>
      <c r="BZA410" s="589"/>
      <c r="BZB410" s="589"/>
      <c r="BZC410" s="589"/>
      <c r="BZD410" s="589"/>
      <c r="BZE410" s="589"/>
      <c r="BZF410" s="589"/>
      <c r="BZG410" s="589"/>
      <c r="BZH410" s="589"/>
      <c r="BZI410" s="589"/>
      <c r="BZJ410" s="589"/>
      <c r="BZK410" s="589"/>
      <c r="BZL410" s="589"/>
      <c r="BZM410" s="589"/>
      <c r="BZN410" s="589"/>
      <c r="BZO410" s="589"/>
      <c r="BZP410" s="589"/>
      <c r="BZQ410" s="589"/>
      <c r="BZR410" s="589"/>
      <c r="BZS410" s="589"/>
      <c r="BZT410" s="589"/>
      <c r="BZU410" s="589"/>
      <c r="BZV410" s="589"/>
      <c r="BZW410" s="589"/>
      <c r="BZX410" s="589"/>
      <c r="BZY410" s="589"/>
      <c r="BZZ410" s="589"/>
      <c r="CAA410" s="589"/>
      <c r="CAB410" s="589"/>
      <c r="CAC410" s="589"/>
      <c r="CAD410" s="589"/>
      <c r="CAE410" s="589"/>
      <c r="CAF410" s="589"/>
      <c r="CAG410" s="589"/>
      <c r="CAH410" s="589"/>
      <c r="CAI410" s="589"/>
      <c r="CAJ410" s="589"/>
      <c r="CAK410" s="589"/>
      <c r="CAL410" s="589"/>
      <c r="CAM410" s="589"/>
      <c r="CAN410" s="589"/>
      <c r="CAO410" s="589"/>
      <c r="CAP410" s="589"/>
      <c r="CAQ410" s="589"/>
      <c r="CAR410" s="589"/>
      <c r="CAS410" s="589"/>
      <c r="CAT410" s="589"/>
      <c r="CAU410" s="589"/>
      <c r="CAV410" s="589"/>
      <c r="CAW410" s="589"/>
      <c r="CAX410" s="589"/>
      <c r="CAY410" s="589"/>
      <c r="CAZ410" s="589"/>
      <c r="CBA410" s="589"/>
      <c r="CBB410" s="589"/>
      <c r="CBC410" s="589"/>
      <c r="CBD410" s="589"/>
      <c r="CBE410" s="589"/>
      <c r="CBF410" s="589"/>
      <c r="CBG410" s="589"/>
      <c r="CBH410" s="589"/>
      <c r="CBI410" s="589"/>
      <c r="CBJ410" s="589"/>
      <c r="CBK410" s="589"/>
      <c r="CBL410" s="589"/>
      <c r="CBM410" s="589"/>
      <c r="CBN410" s="589"/>
      <c r="CBO410" s="589"/>
      <c r="CBP410" s="589"/>
      <c r="CBQ410" s="589"/>
      <c r="CBR410" s="589"/>
      <c r="CBS410" s="589"/>
      <c r="CBT410" s="589"/>
      <c r="CBU410" s="589"/>
      <c r="CBV410" s="589"/>
      <c r="CBW410" s="589"/>
      <c r="CBX410" s="589"/>
      <c r="CBY410" s="589"/>
      <c r="CBZ410" s="589"/>
      <c r="CCA410" s="589"/>
      <c r="CCB410" s="589"/>
      <c r="CCC410" s="589"/>
      <c r="CCD410" s="589"/>
      <c r="CCE410" s="589"/>
      <c r="CCF410" s="589"/>
      <c r="CCG410" s="589"/>
      <c r="CCH410" s="589"/>
      <c r="CCI410" s="589"/>
      <c r="CCJ410" s="589"/>
      <c r="CCK410" s="589"/>
      <c r="CCL410" s="589"/>
      <c r="CCM410" s="589"/>
      <c r="CCN410" s="589"/>
      <c r="CCO410" s="589"/>
      <c r="CCP410" s="589"/>
      <c r="CCQ410" s="589"/>
      <c r="CCR410" s="589"/>
      <c r="CCS410" s="589"/>
      <c r="CCT410" s="589"/>
      <c r="CCU410" s="589"/>
      <c r="CCV410" s="589"/>
      <c r="CCW410" s="589"/>
      <c r="CCX410" s="589"/>
      <c r="CCY410" s="589"/>
      <c r="CCZ410" s="589"/>
      <c r="CDA410" s="589"/>
      <c r="CDB410" s="589"/>
      <c r="CDC410" s="589"/>
      <c r="CDD410" s="589"/>
      <c r="CDE410" s="589"/>
      <c r="CDF410" s="589"/>
      <c r="CDG410" s="589"/>
      <c r="CDH410" s="589"/>
      <c r="CDI410" s="589"/>
      <c r="CDJ410" s="589"/>
      <c r="CDK410" s="589"/>
      <c r="CDL410" s="589"/>
      <c r="CDM410" s="589"/>
      <c r="CDN410" s="589"/>
      <c r="CDO410" s="589"/>
      <c r="CDP410" s="589"/>
      <c r="CDQ410" s="589"/>
      <c r="CDR410" s="589"/>
      <c r="CDS410" s="589"/>
      <c r="CDT410" s="589"/>
      <c r="CDU410" s="589"/>
      <c r="CDV410" s="589"/>
      <c r="CDW410" s="589"/>
      <c r="CDX410" s="589"/>
      <c r="CDY410" s="589"/>
      <c r="CDZ410" s="589"/>
      <c r="CEA410" s="589"/>
      <c r="CEB410" s="589"/>
      <c r="CEC410" s="589"/>
      <c r="CED410" s="589"/>
      <c r="CEE410" s="589"/>
      <c r="CEF410" s="589"/>
      <c r="CEG410" s="589"/>
      <c r="CEH410" s="589"/>
      <c r="CEI410" s="589"/>
      <c r="CEJ410" s="589"/>
      <c r="CEK410" s="589"/>
      <c r="CEL410" s="589"/>
      <c r="CEM410" s="589"/>
      <c r="CEN410" s="589"/>
      <c r="CEO410" s="589"/>
      <c r="CEP410" s="589"/>
      <c r="CEQ410" s="589"/>
      <c r="CER410" s="589"/>
      <c r="CES410" s="589"/>
      <c r="CET410" s="589"/>
      <c r="CEU410" s="589"/>
      <c r="CEV410" s="589"/>
      <c r="CEW410" s="589"/>
      <c r="CEX410" s="589"/>
      <c r="CEY410" s="589"/>
      <c r="CEZ410" s="589"/>
      <c r="CFA410" s="589"/>
      <c r="CFB410" s="589"/>
      <c r="CFC410" s="589"/>
      <c r="CFD410" s="589"/>
      <c r="CFE410" s="589"/>
      <c r="CFF410" s="589"/>
      <c r="CFG410" s="589"/>
      <c r="CFH410" s="589"/>
      <c r="CFI410" s="589"/>
      <c r="CFJ410" s="589"/>
      <c r="CFK410" s="589"/>
      <c r="CFL410" s="589"/>
      <c r="CFM410" s="589"/>
      <c r="CFN410" s="589"/>
      <c r="CFO410" s="589"/>
      <c r="CFP410" s="589"/>
      <c r="CFQ410" s="589"/>
      <c r="CFR410" s="589"/>
      <c r="CFS410" s="589"/>
      <c r="CFT410" s="589"/>
      <c r="CFU410" s="589"/>
      <c r="CFV410" s="589"/>
      <c r="CFW410" s="589"/>
      <c r="CFX410" s="589"/>
      <c r="CFY410" s="589"/>
      <c r="CFZ410" s="589"/>
      <c r="CGA410" s="589"/>
      <c r="CGB410" s="589"/>
      <c r="CGC410" s="589"/>
      <c r="CGD410" s="589"/>
      <c r="CGE410" s="589"/>
      <c r="CGF410" s="589"/>
      <c r="CGG410" s="589"/>
      <c r="CGH410" s="589"/>
      <c r="CGI410" s="589"/>
      <c r="CGJ410" s="589"/>
      <c r="CGK410" s="589"/>
      <c r="CGL410" s="589"/>
      <c r="CGM410" s="589"/>
      <c r="CGN410" s="589"/>
      <c r="CGO410" s="589"/>
      <c r="CGP410" s="589"/>
      <c r="CGQ410" s="589"/>
      <c r="CGR410" s="589"/>
      <c r="CGS410" s="589"/>
      <c r="CGT410" s="589"/>
      <c r="CGU410" s="589"/>
      <c r="CGV410" s="589"/>
      <c r="CGW410" s="589"/>
      <c r="CGX410" s="589"/>
      <c r="CGY410" s="589"/>
      <c r="CGZ410" s="589"/>
      <c r="CHA410" s="589"/>
      <c r="CHB410" s="589"/>
      <c r="CHC410" s="589"/>
      <c r="CHD410" s="589"/>
      <c r="CHE410" s="589"/>
      <c r="CHF410" s="589"/>
      <c r="CHG410" s="589"/>
      <c r="CHH410" s="589"/>
      <c r="CHI410" s="589"/>
      <c r="CHJ410" s="589"/>
      <c r="CHK410" s="589"/>
      <c r="CHL410" s="589"/>
      <c r="CHM410" s="589"/>
      <c r="CHN410" s="589"/>
      <c r="CHO410" s="589"/>
      <c r="CHP410" s="589"/>
      <c r="CHQ410" s="589"/>
      <c r="CHR410" s="589"/>
      <c r="CHS410" s="589"/>
      <c r="CHT410" s="589"/>
      <c r="CHU410" s="589"/>
      <c r="CHV410" s="589"/>
      <c r="CHW410" s="589"/>
      <c r="CHX410" s="589"/>
      <c r="CHY410" s="589"/>
      <c r="CHZ410" s="589"/>
      <c r="CIA410" s="589"/>
      <c r="CIB410" s="589"/>
      <c r="CIC410" s="589"/>
      <c r="CID410" s="589"/>
      <c r="CIE410" s="589"/>
      <c r="CIF410" s="589"/>
      <c r="CIG410" s="589"/>
      <c r="CIH410" s="589"/>
      <c r="CII410" s="589"/>
      <c r="CIJ410" s="589"/>
      <c r="CIK410" s="589"/>
      <c r="CIL410" s="589"/>
      <c r="CIM410" s="589"/>
      <c r="CIN410" s="589"/>
      <c r="CIO410" s="589"/>
      <c r="CIP410" s="589"/>
      <c r="CIQ410" s="589"/>
      <c r="CIR410" s="589"/>
      <c r="CIS410" s="589"/>
      <c r="CIT410" s="589"/>
      <c r="CIU410" s="589"/>
      <c r="CIV410" s="589"/>
      <c r="CIW410" s="589"/>
      <c r="CIX410" s="589"/>
      <c r="CIY410" s="589"/>
      <c r="CIZ410" s="589"/>
      <c r="CJA410" s="589"/>
      <c r="CJB410" s="589"/>
      <c r="CJC410" s="589"/>
      <c r="CJD410" s="589"/>
      <c r="CJE410" s="589"/>
      <c r="CJF410" s="589"/>
      <c r="CJG410" s="589"/>
      <c r="CJH410" s="589"/>
      <c r="CJI410" s="589"/>
      <c r="CJJ410" s="589"/>
      <c r="CJK410" s="589"/>
      <c r="CJL410" s="589"/>
      <c r="CJM410" s="589"/>
      <c r="CJN410" s="589"/>
      <c r="CJO410" s="589"/>
      <c r="CJP410" s="589"/>
      <c r="CJQ410" s="589"/>
      <c r="CJR410" s="589"/>
      <c r="CJS410" s="589"/>
      <c r="CJT410" s="589"/>
      <c r="CJU410" s="589"/>
      <c r="CJV410" s="589"/>
      <c r="CJW410" s="589"/>
      <c r="CJX410" s="589"/>
      <c r="CJY410" s="589"/>
      <c r="CJZ410" s="589"/>
      <c r="CKA410" s="589"/>
      <c r="CKB410" s="589"/>
      <c r="CKC410" s="589"/>
      <c r="CKD410" s="589"/>
      <c r="CKE410" s="589"/>
      <c r="CKF410" s="589"/>
      <c r="CKG410" s="589"/>
      <c r="CKH410" s="589"/>
      <c r="CKI410" s="589"/>
      <c r="CKJ410" s="589"/>
      <c r="CKK410" s="589"/>
      <c r="CKL410" s="589"/>
      <c r="CKM410" s="589"/>
      <c r="CKN410" s="589"/>
      <c r="CKO410" s="589"/>
      <c r="CKP410" s="589"/>
      <c r="CKQ410" s="589"/>
      <c r="CKR410" s="589"/>
      <c r="CKS410" s="589"/>
      <c r="CKT410" s="589"/>
      <c r="CKU410" s="589"/>
      <c r="CKV410" s="589"/>
      <c r="CKW410" s="589"/>
      <c r="CKX410" s="589"/>
      <c r="CKY410" s="589"/>
      <c r="CKZ410" s="589"/>
      <c r="CLA410" s="589"/>
      <c r="CLB410" s="589"/>
      <c r="CLC410" s="589"/>
      <c r="CLD410" s="589"/>
      <c r="CLE410" s="589"/>
      <c r="CLF410" s="589"/>
      <c r="CLG410" s="589"/>
      <c r="CLH410" s="589"/>
      <c r="CLI410" s="589"/>
      <c r="CLJ410" s="589"/>
      <c r="CLK410" s="589"/>
      <c r="CLL410" s="589"/>
      <c r="CLM410" s="589"/>
      <c r="CLN410" s="589"/>
      <c r="CLO410" s="589"/>
      <c r="CLP410" s="589"/>
      <c r="CLQ410" s="589"/>
      <c r="CLR410" s="589"/>
      <c r="CLS410" s="589"/>
      <c r="CLT410" s="589"/>
      <c r="CLU410" s="589"/>
      <c r="CLV410" s="589"/>
      <c r="CLW410" s="589"/>
      <c r="CLX410" s="589"/>
      <c r="CLY410" s="589"/>
      <c r="CLZ410" s="589"/>
      <c r="CMA410" s="589"/>
      <c r="CMB410" s="589"/>
      <c r="CMC410" s="589"/>
      <c r="CMD410" s="589"/>
      <c r="CME410" s="589"/>
      <c r="CMF410" s="589"/>
      <c r="CMG410" s="589"/>
      <c r="CMH410" s="589"/>
      <c r="CMI410" s="589"/>
      <c r="CMJ410" s="589"/>
      <c r="CMK410" s="589"/>
      <c r="CML410" s="589"/>
      <c r="CMM410" s="589"/>
      <c r="CMN410" s="589"/>
      <c r="CMO410" s="589"/>
      <c r="CMP410" s="589"/>
      <c r="CMQ410" s="589"/>
      <c r="CMR410" s="589"/>
      <c r="CMS410" s="589"/>
      <c r="CMT410" s="589"/>
      <c r="CMU410" s="589"/>
      <c r="CMV410" s="589"/>
      <c r="CMW410" s="589"/>
      <c r="CMX410" s="589"/>
      <c r="CMY410" s="589"/>
      <c r="CMZ410" s="589"/>
      <c r="CNA410" s="589"/>
      <c r="CNB410" s="589"/>
      <c r="CNC410" s="589"/>
      <c r="CND410" s="589"/>
      <c r="CNE410" s="589"/>
      <c r="CNF410" s="589"/>
      <c r="CNG410" s="589"/>
      <c r="CNH410" s="589"/>
      <c r="CNI410" s="589"/>
      <c r="CNJ410" s="589"/>
      <c r="CNK410" s="589"/>
      <c r="CNL410" s="589"/>
      <c r="CNM410" s="589"/>
      <c r="CNN410" s="589"/>
      <c r="CNO410" s="589"/>
      <c r="CNP410" s="589"/>
      <c r="CNQ410" s="589"/>
      <c r="CNR410" s="589"/>
      <c r="CNS410" s="589"/>
      <c r="CNT410" s="589"/>
      <c r="CNU410" s="589"/>
      <c r="CNV410" s="589"/>
      <c r="CNW410" s="589"/>
      <c r="CNX410" s="589"/>
      <c r="CNY410" s="589"/>
      <c r="CNZ410" s="589"/>
      <c r="COA410" s="589"/>
      <c r="COB410" s="589"/>
      <c r="COC410" s="589"/>
      <c r="COD410" s="589"/>
      <c r="COE410" s="589"/>
      <c r="COF410" s="589"/>
      <c r="COG410" s="589"/>
      <c r="COH410" s="589"/>
      <c r="COI410" s="589"/>
      <c r="COJ410" s="589"/>
      <c r="COK410" s="589"/>
      <c r="COL410" s="589"/>
      <c r="COM410" s="589"/>
      <c r="CON410" s="589"/>
      <c r="COO410" s="589"/>
      <c r="COP410" s="589"/>
      <c r="COQ410" s="589"/>
      <c r="COR410" s="589"/>
      <c r="COS410" s="589"/>
      <c r="COT410" s="589"/>
      <c r="COU410" s="589"/>
      <c r="COV410" s="589"/>
      <c r="COW410" s="589"/>
      <c r="COX410" s="589"/>
      <c r="COY410" s="589"/>
      <c r="COZ410" s="589"/>
      <c r="CPA410" s="589"/>
      <c r="CPB410" s="589"/>
      <c r="CPC410" s="589"/>
      <c r="CPD410" s="589"/>
      <c r="CPE410" s="589"/>
      <c r="CPF410" s="589"/>
      <c r="CPG410" s="589"/>
      <c r="CPH410" s="589"/>
      <c r="CPI410" s="589"/>
      <c r="CPJ410" s="589"/>
      <c r="CPK410" s="589"/>
      <c r="CPL410" s="589"/>
      <c r="CPM410" s="589"/>
      <c r="CPN410" s="589"/>
      <c r="CPO410" s="589"/>
      <c r="CPP410" s="589"/>
      <c r="CPQ410" s="589"/>
      <c r="CPR410" s="589"/>
      <c r="CPS410" s="589"/>
      <c r="CPT410" s="589"/>
      <c r="CPU410" s="589"/>
      <c r="CPV410" s="589"/>
      <c r="CPW410" s="589"/>
      <c r="CPX410" s="589"/>
      <c r="CPY410" s="589"/>
      <c r="CPZ410" s="589"/>
      <c r="CQA410" s="589"/>
      <c r="CQB410" s="589"/>
      <c r="CQC410" s="589"/>
      <c r="CQD410" s="589"/>
      <c r="CQE410" s="589"/>
      <c r="CQF410" s="589"/>
      <c r="CQG410" s="589"/>
      <c r="CQH410" s="589"/>
      <c r="CQI410" s="589"/>
      <c r="CQJ410" s="589"/>
      <c r="CQK410" s="589"/>
      <c r="CQL410" s="589"/>
      <c r="CQM410" s="589"/>
      <c r="CQN410" s="589"/>
      <c r="CQO410" s="589"/>
      <c r="CQP410" s="589"/>
      <c r="CQQ410" s="589"/>
      <c r="CQR410" s="589"/>
      <c r="CQS410" s="589"/>
      <c r="CQT410" s="589"/>
      <c r="CQU410" s="589"/>
      <c r="CQV410" s="589"/>
      <c r="CQW410" s="589"/>
      <c r="CQX410" s="589"/>
      <c r="CQY410" s="589"/>
      <c r="CQZ410" s="589"/>
      <c r="CRA410" s="589"/>
      <c r="CRB410" s="589"/>
      <c r="CRC410" s="589"/>
      <c r="CRD410" s="589"/>
      <c r="CRE410" s="589"/>
      <c r="CRF410" s="589"/>
      <c r="CRG410" s="589"/>
      <c r="CRH410" s="589"/>
      <c r="CRI410" s="589"/>
      <c r="CRJ410" s="589"/>
      <c r="CRK410" s="589"/>
      <c r="CRL410" s="589"/>
      <c r="CRM410" s="589"/>
      <c r="CRN410" s="589"/>
      <c r="CRO410" s="589"/>
      <c r="CRP410" s="589"/>
      <c r="CRQ410" s="589"/>
      <c r="CRR410" s="589"/>
      <c r="CRS410" s="589"/>
      <c r="CRT410" s="589"/>
      <c r="CRU410" s="589"/>
      <c r="CRV410" s="589"/>
      <c r="CRW410" s="589"/>
      <c r="CRX410" s="589"/>
      <c r="CRY410" s="589"/>
      <c r="CRZ410" s="589"/>
      <c r="CSA410" s="589"/>
      <c r="CSB410" s="589"/>
      <c r="CSC410" s="589"/>
      <c r="CSD410" s="589"/>
      <c r="CSE410" s="589"/>
      <c r="CSF410" s="589"/>
      <c r="CSG410" s="589"/>
      <c r="CSH410" s="589"/>
      <c r="CSI410" s="589"/>
      <c r="CSJ410" s="589"/>
      <c r="CSK410" s="589"/>
      <c r="CSL410" s="589"/>
      <c r="CSM410" s="589"/>
      <c r="CSN410" s="589"/>
      <c r="CSO410" s="589"/>
      <c r="CSP410" s="589"/>
      <c r="CSQ410" s="589"/>
      <c r="CSR410" s="589"/>
      <c r="CSS410" s="589"/>
      <c r="CST410" s="589"/>
      <c r="CSU410" s="589"/>
      <c r="CSV410" s="589"/>
      <c r="CSW410" s="589"/>
      <c r="CSX410" s="589"/>
      <c r="CSY410" s="589"/>
      <c r="CSZ410" s="589"/>
      <c r="CTA410" s="589"/>
      <c r="CTB410" s="589"/>
      <c r="CTC410" s="589"/>
      <c r="CTD410" s="589"/>
      <c r="CTE410" s="589"/>
      <c r="CTF410" s="589"/>
      <c r="CTG410" s="589"/>
      <c r="CTH410" s="589"/>
      <c r="CTI410" s="589"/>
      <c r="CTJ410" s="589"/>
      <c r="CTK410" s="589"/>
      <c r="CTL410" s="589"/>
      <c r="CTM410" s="589"/>
      <c r="CTN410" s="589"/>
      <c r="CTO410" s="589"/>
      <c r="CTP410" s="589"/>
      <c r="CTQ410" s="589"/>
      <c r="CTR410" s="589"/>
      <c r="CTS410" s="589"/>
      <c r="CTT410" s="589"/>
      <c r="CTU410" s="589"/>
      <c r="CTV410" s="589"/>
      <c r="CTW410" s="589"/>
      <c r="CTX410" s="589"/>
      <c r="CTY410" s="589"/>
      <c r="CTZ410" s="589"/>
      <c r="CUA410" s="589"/>
      <c r="CUB410" s="589"/>
      <c r="CUC410" s="589"/>
      <c r="CUD410" s="589"/>
      <c r="CUE410" s="589"/>
      <c r="CUF410" s="589"/>
      <c r="CUG410" s="589"/>
      <c r="CUH410" s="589"/>
      <c r="CUI410" s="589"/>
      <c r="CUJ410" s="589"/>
      <c r="CUK410" s="589"/>
      <c r="CUL410" s="589"/>
      <c r="CUM410" s="589"/>
      <c r="CUN410" s="589"/>
      <c r="CUO410" s="589"/>
      <c r="CUP410" s="589"/>
      <c r="CUQ410" s="589"/>
      <c r="CUR410" s="589"/>
      <c r="CUS410" s="589"/>
      <c r="CUT410" s="589"/>
      <c r="CUU410" s="589"/>
      <c r="CUV410" s="589"/>
      <c r="CUW410" s="589"/>
      <c r="CUX410" s="589"/>
      <c r="CUY410" s="589"/>
      <c r="CUZ410" s="589"/>
      <c r="CVA410" s="589"/>
      <c r="CVB410" s="589"/>
      <c r="CVC410" s="589"/>
      <c r="CVD410" s="589"/>
      <c r="CVE410" s="589"/>
      <c r="CVF410" s="589"/>
      <c r="CVG410" s="589"/>
      <c r="CVH410" s="589"/>
      <c r="CVI410" s="589"/>
      <c r="CVJ410" s="589"/>
      <c r="CVK410" s="589"/>
      <c r="CVL410" s="589"/>
      <c r="CVM410" s="589"/>
      <c r="CVN410" s="589"/>
      <c r="CVO410" s="589"/>
      <c r="CVP410" s="589"/>
      <c r="CVQ410" s="589"/>
      <c r="CVR410" s="589"/>
      <c r="CVS410" s="589"/>
      <c r="CVT410" s="589"/>
      <c r="CVU410" s="589"/>
      <c r="CVV410" s="589"/>
      <c r="CVW410" s="589"/>
      <c r="CVX410" s="589"/>
      <c r="CVY410" s="589"/>
      <c r="CVZ410" s="589"/>
      <c r="CWA410" s="589"/>
      <c r="CWB410" s="589"/>
      <c r="CWC410" s="589"/>
      <c r="CWD410" s="589"/>
      <c r="CWE410" s="589"/>
      <c r="CWF410" s="589"/>
      <c r="CWG410" s="589"/>
      <c r="CWH410" s="589"/>
      <c r="CWI410" s="589"/>
      <c r="CWJ410" s="589"/>
      <c r="CWK410" s="589"/>
      <c r="CWL410" s="589"/>
      <c r="CWM410" s="589"/>
      <c r="CWN410" s="589"/>
      <c r="CWO410" s="589"/>
      <c r="CWP410" s="589"/>
      <c r="CWQ410" s="589"/>
      <c r="CWR410" s="589"/>
      <c r="CWS410" s="589"/>
      <c r="CWT410" s="589"/>
      <c r="CWU410" s="589"/>
      <c r="CWV410" s="589"/>
      <c r="CWW410" s="589"/>
      <c r="CWX410" s="589"/>
      <c r="CWY410" s="589"/>
      <c r="CWZ410" s="589"/>
      <c r="CXA410" s="589"/>
      <c r="CXB410" s="589"/>
      <c r="CXC410" s="589"/>
      <c r="CXD410" s="589"/>
      <c r="CXE410" s="589"/>
      <c r="CXF410" s="589"/>
      <c r="CXG410" s="589"/>
      <c r="CXH410" s="589"/>
      <c r="CXI410" s="589"/>
      <c r="CXJ410" s="589"/>
      <c r="CXK410" s="589"/>
      <c r="CXL410" s="589"/>
      <c r="CXM410" s="589"/>
      <c r="CXN410" s="589"/>
      <c r="CXO410" s="589"/>
      <c r="CXP410" s="589"/>
      <c r="CXQ410" s="589"/>
      <c r="CXR410" s="589"/>
      <c r="CXS410" s="589"/>
      <c r="CXT410" s="589"/>
      <c r="CXU410" s="589"/>
      <c r="CXV410" s="589"/>
      <c r="CXW410" s="589"/>
      <c r="CXX410" s="589"/>
      <c r="CXY410" s="589"/>
      <c r="CXZ410" s="589"/>
      <c r="CYA410" s="589"/>
      <c r="CYB410" s="589"/>
      <c r="CYC410" s="589"/>
      <c r="CYD410" s="589"/>
      <c r="CYE410" s="589"/>
      <c r="CYF410" s="589"/>
      <c r="CYG410" s="589"/>
      <c r="CYH410" s="589"/>
      <c r="CYI410" s="589"/>
      <c r="CYJ410" s="589"/>
      <c r="CYK410" s="589"/>
      <c r="CYL410" s="589"/>
      <c r="CYM410" s="589"/>
      <c r="CYN410" s="589"/>
      <c r="CYO410" s="589"/>
      <c r="CYP410" s="589"/>
      <c r="CYQ410" s="589"/>
      <c r="CYR410" s="589"/>
      <c r="CYS410" s="589"/>
      <c r="CYT410" s="589"/>
      <c r="CYU410" s="589"/>
      <c r="CYV410" s="589"/>
      <c r="CYW410" s="589"/>
      <c r="CYX410" s="589"/>
      <c r="CYY410" s="589"/>
      <c r="CYZ410" s="589"/>
      <c r="CZA410" s="589"/>
      <c r="CZB410" s="589"/>
      <c r="CZC410" s="589"/>
      <c r="CZD410" s="589"/>
      <c r="CZE410" s="589"/>
      <c r="CZF410" s="589"/>
      <c r="CZG410" s="589"/>
      <c r="CZH410" s="589"/>
      <c r="CZI410" s="589"/>
      <c r="CZJ410" s="589"/>
      <c r="CZK410" s="589"/>
      <c r="CZL410" s="589"/>
      <c r="CZM410" s="589"/>
      <c r="CZN410" s="589"/>
      <c r="CZO410" s="589"/>
      <c r="CZP410" s="589"/>
      <c r="CZQ410" s="589"/>
      <c r="CZR410" s="589"/>
      <c r="CZS410" s="589"/>
      <c r="CZT410" s="589"/>
      <c r="CZU410" s="589"/>
      <c r="CZV410" s="589"/>
      <c r="CZW410" s="589"/>
      <c r="CZX410" s="589"/>
      <c r="CZY410" s="589"/>
      <c r="CZZ410" s="589"/>
      <c r="DAA410" s="589"/>
      <c r="DAB410" s="589"/>
      <c r="DAC410" s="589"/>
      <c r="DAD410" s="589"/>
      <c r="DAE410" s="589"/>
      <c r="DAF410" s="589"/>
      <c r="DAG410" s="589"/>
      <c r="DAH410" s="589"/>
      <c r="DAI410" s="589"/>
      <c r="DAJ410" s="589"/>
      <c r="DAK410" s="589"/>
      <c r="DAL410" s="589"/>
      <c r="DAM410" s="589"/>
      <c r="DAN410" s="589"/>
      <c r="DAO410" s="589"/>
      <c r="DAP410" s="589"/>
      <c r="DAQ410" s="589"/>
      <c r="DAR410" s="589"/>
      <c r="DAS410" s="589"/>
      <c r="DAT410" s="589"/>
      <c r="DAU410" s="589"/>
      <c r="DAV410" s="589"/>
      <c r="DAW410" s="589"/>
      <c r="DAX410" s="589"/>
      <c r="DAY410" s="589"/>
      <c r="DAZ410" s="589"/>
      <c r="DBA410" s="589"/>
      <c r="DBB410" s="589"/>
      <c r="DBC410" s="589"/>
      <c r="DBD410" s="589"/>
      <c r="DBE410" s="589"/>
      <c r="DBF410" s="589"/>
      <c r="DBG410" s="589"/>
      <c r="DBH410" s="589"/>
      <c r="DBI410" s="589"/>
      <c r="DBJ410" s="589"/>
      <c r="DBK410" s="589"/>
      <c r="DBL410" s="589"/>
      <c r="DBM410" s="589"/>
      <c r="DBN410" s="589"/>
      <c r="DBO410" s="589"/>
      <c r="DBP410" s="589"/>
      <c r="DBQ410" s="589"/>
      <c r="DBR410" s="589"/>
      <c r="DBS410" s="589"/>
      <c r="DBT410" s="589"/>
      <c r="DBU410" s="589"/>
      <c r="DBV410" s="589"/>
      <c r="DBW410" s="589"/>
      <c r="DBX410" s="589"/>
      <c r="DBY410" s="589"/>
      <c r="DBZ410" s="589"/>
      <c r="DCA410" s="589"/>
      <c r="DCB410" s="589"/>
      <c r="DCC410" s="589"/>
      <c r="DCD410" s="589"/>
      <c r="DCE410" s="589"/>
      <c r="DCF410" s="589"/>
      <c r="DCG410" s="589"/>
      <c r="DCH410" s="589"/>
      <c r="DCI410" s="589"/>
      <c r="DCJ410" s="589"/>
      <c r="DCK410" s="589"/>
      <c r="DCL410" s="589"/>
      <c r="DCM410" s="589"/>
      <c r="DCN410" s="589"/>
      <c r="DCO410" s="589"/>
      <c r="DCP410" s="589"/>
      <c r="DCQ410" s="589"/>
      <c r="DCR410" s="589"/>
      <c r="DCS410" s="589"/>
      <c r="DCT410" s="589"/>
      <c r="DCU410" s="589"/>
      <c r="DCV410" s="589"/>
      <c r="DCW410" s="589"/>
      <c r="DCX410" s="589"/>
      <c r="DCY410" s="589"/>
      <c r="DCZ410" s="589"/>
      <c r="DDA410" s="589"/>
      <c r="DDB410" s="589"/>
      <c r="DDC410" s="589"/>
      <c r="DDD410" s="589"/>
      <c r="DDE410" s="589"/>
      <c r="DDF410" s="589"/>
      <c r="DDG410" s="589"/>
      <c r="DDH410" s="589"/>
      <c r="DDI410" s="589"/>
      <c r="DDJ410" s="589"/>
      <c r="DDK410" s="589"/>
      <c r="DDL410" s="589"/>
      <c r="DDM410" s="589"/>
      <c r="DDN410" s="589"/>
      <c r="DDO410" s="589"/>
      <c r="DDP410" s="589"/>
      <c r="DDQ410" s="589"/>
      <c r="DDR410" s="589"/>
      <c r="DDS410" s="589"/>
      <c r="DDT410" s="589"/>
      <c r="DDU410" s="589"/>
      <c r="DDV410" s="589"/>
      <c r="DDW410" s="589"/>
      <c r="DDX410" s="589"/>
      <c r="DDY410" s="589"/>
      <c r="DDZ410" s="589"/>
      <c r="DEA410" s="589"/>
      <c r="DEB410" s="589"/>
      <c r="DEC410" s="589"/>
      <c r="DED410" s="589"/>
      <c r="DEE410" s="589"/>
      <c r="DEF410" s="589"/>
      <c r="DEG410" s="589"/>
      <c r="DEH410" s="589"/>
      <c r="DEI410" s="589"/>
      <c r="DEJ410" s="589"/>
      <c r="DEK410" s="589"/>
      <c r="DEL410" s="589"/>
      <c r="DEM410" s="589"/>
      <c r="DEN410" s="589"/>
      <c r="DEO410" s="589"/>
      <c r="DEP410" s="589"/>
      <c r="DEQ410" s="589"/>
      <c r="DER410" s="589"/>
      <c r="DES410" s="589"/>
      <c r="DET410" s="589"/>
      <c r="DEU410" s="589"/>
      <c r="DEV410" s="589"/>
      <c r="DEW410" s="589"/>
      <c r="DEX410" s="589"/>
      <c r="DEY410" s="589"/>
      <c r="DEZ410" s="589"/>
      <c r="DFA410" s="589"/>
      <c r="DFB410" s="589"/>
      <c r="DFC410" s="589"/>
      <c r="DFD410" s="589"/>
      <c r="DFE410" s="589"/>
      <c r="DFF410" s="589"/>
      <c r="DFG410" s="589"/>
      <c r="DFH410" s="589"/>
      <c r="DFI410" s="589"/>
      <c r="DFJ410" s="589"/>
      <c r="DFK410" s="589"/>
      <c r="DFL410" s="589"/>
      <c r="DFM410" s="589"/>
      <c r="DFN410" s="589"/>
      <c r="DFO410" s="589"/>
      <c r="DFP410" s="589"/>
      <c r="DFQ410" s="589"/>
      <c r="DFR410" s="589"/>
      <c r="DFS410" s="589"/>
      <c r="DFT410" s="589"/>
      <c r="DFU410" s="589"/>
      <c r="DFV410" s="589"/>
      <c r="DFW410" s="589"/>
      <c r="DFX410" s="589"/>
      <c r="DFY410" s="589"/>
      <c r="DFZ410" s="589"/>
      <c r="DGA410" s="589"/>
      <c r="DGB410" s="589"/>
      <c r="DGC410" s="589"/>
      <c r="DGD410" s="589"/>
      <c r="DGE410" s="589"/>
      <c r="DGF410" s="589"/>
      <c r="DGG410" s="589"/>
      <c r="DGH410" s="589"/>
      <c r="DGI410" s="589"/>
      <c r="DGJ410" s="589"/>
      <c r="DGK410" s="589"/>
      <c r="DGL410" s="589"/>
      <c r="DGM410" s="589"/>
      <c r="DGN410" s="589"/>
      <c r="DGO410" s="589"/>
      <c r="DGP410" s="589"/>
      <c r="DGQ410" s="589"/>
      <c r="DGR410" s="589"/>
      <c r="DGS410" s="589"/>
      <c r="DGT410" s="589"/>
      <c r="DGU410" s="589"/>
      <c r="DGV410" s="589"/>
      <c r="DGW410" s="589"/>
      <c r="DGX410" s="589"/>
      <c r="DGY410" s="589"/>
      <c r="DGZ410" s="589"/>
      <c r="DHA410" s="589"/>
      <c r="DHB410" s="589"/>
      <c r="DHC410" s="589"/>
      <c r="DHD410" s="589"/>
      <c r="DHE410" s="589"/>
      <c r="DHF410" s="589"/>
      <c r="DHG410" s="589"/>
      <c r="DHH410" s="589"/>
      <c r="DHI410" s="589"/>
      <c r="DHJ410" s="589"/>
      <c r="DHK410" s="589"/>
      <c r="DHL410" s="589"/>
      <c r="DHM410" s="589"/>
      <c r="DHN410" s="589"/>
      <c r="DHO410" s="589"/>
      <c r="DHP410" s="589"/>
      <c r="DHQ410" s="589"/>
      <c r="DHR410" s="589"/>
      <c r="DHS410" s="589"/>
      <c r="DHT410" s="589"/>
      <c r="DHU410" s="589"/>
      <c r="DHV410" s="589"/>
      <c r="DHW410" s="589"/>
      <c r="DHX410" s="589"/>
      <c r="DHY410" s="589"/>
      <c r="DHZ410" s="589"/>
      <c r="DIA410" s="589"/>
      <c r="DIB410" s="589"/>
      <c r="DIC410" s="589"/>
      <c r="DID410" s="589"/>
      <c r="DIE410" s="589"/>
      <c r="DIF410" s="589"/>
      <c r="DIG410" s="589"/>
      <c r="DIH410" s="589"/>
      <c r="DII410" s="589"/>
      <c r="DIJ410" s="589"/>
      <c r="DIK410" s="589"/>
      <c r="DIL410" s="589"/>
      <c r="DIM410" s="589"/>
      <c r="DIN410" s="589"/>
      <c r="DIO410" s="589"/>
      <c r="DIP410" s="589"/>
      <c r="DIQ410" s="589"/>
      <c r="DIR410" s="589"/>
      <c r="DIS410" s="589"/>
      <c r="DIT410" s="589"/>
      <c r="DIU410" s="589"/>
      <c r="DIV410" s="589"/>
      <c r="DIW410" s="589"/>
      <c r="DIX410" s="589"/>
      <c r="DIY410" s="589"/>
      <c r="DIZ410" s="589"/>
      <c r="DJA410" s="589"/>
      <c r="DJB410" s="589"/>
      <c r="DJC410" s="589"/>
      <c r="DJD410" s="589"/>
      <c r="DJE410" s="589"/>
      <c r="DJF410" s="589"/>
      <c r="DJG410" s="589"/>
      <c r="DJH410" s="589"/>
      <c r="DJI410" s="589"/>
      <c r="DJJ410" s="589"/>
      <c r="DJK410" s="589"/>
      <c r="DJL410" s="589"/>
      <c r="DJM410" s="589"/>
      <c r="DJN410" s="589"/>
      <c r="DJO410" s="589"/>
      <c r="DJP410" s="589"/>
      <c r="DJQ410" s="589"/>
      <c r="DJR410" s="589"/>
      <c r="DJS410" s="589"/>
      <c r="DJT410" s="589"/>
      <c r="DJU410" s="589"/>
      <c r="DJV410" s="589"/>
      <c r="DJW410" s="589"/>
      <c r="DJX410" s="589"/>
      <c r="DJY410" s="589"/>
      <c r="DJZ410" s="589"/>
      <c r="DKA410" s="589"/>
      <c r="DKB410" s="589"/>
      <c r="DKC410" s="589"/>
      <c r="DKD410" s="589"/>
      <c r="DKE410" s="589"/>
      <c r="DKF410" s="589"/>
      <c r="DKG410" s="589"/>
      <c r="DKH410" s="589"/>
      <c r="DKI410" s="589"/>
      <c r="DKJ410" s="589"/>
      <c r="DKK410" s="589"/>
      <c r="DKL410" s="589"/>
      <c r="DKM410" s="589"/>
      <c r="DKN410" s="589"/>
      <c r="DKO410" s="589"/>
      <c r="DKP410" s="589"/>
      <c r="DKQ410" s="589"/>
      <c r="DKR410" s="589"/>
      <c r="DKS410" s="589"/>
      <c r="DKT410" s="589"/>
      <c r="DKU410" s="589"/>
      <c r="DKV410" s="589"/>
      <c r="DKW410" s="589"/>
      <c r="DKX410" s="589"/>
      <c r="DKY410" s="589"/>
      <c r="DKZ410" s="589"/>
      <c r="DLA410" s="589"/>
      <c r="DLB410" s="589"/>
      <c r="DLC410" s="589"/>
      <c r="DLD410" s="589"/>
      <c r="DLE410" s="589"/>
      <c r="DLF410" s="589"/>
      <c r="DLG410" s="589"/>
      <c r="DLH410" s="589"/>
      <c r="DLI410" s="589"/>
      <c r="DLJ410" s="589"/>
      <c r="DLK410" s="589"/>
      <c r="DLL410" s="589"/>
      <c r="DLM410" s="589"/>
      <c r="DLN410" s="589"/>
      <c r="DLO410" s="589"/>
      <c r="DLP410" s="589"/>
      <c r="DLQ410" s="589"/>
      <c r="DLR410" s="589"/>
      <c r="DLS410" s="589"/>
      <c r="DLT410" s="589"/>
      <c r="DLU410" s="589"/>
      <c r="DLV410" s="589"/>
      <c r="DLW410" s="589"/>
      <c r="DLX410" s="589"/>
      <c r="DLY410" s="589"/>
      <c r="DLZ410" s="589"/>
      <c r="DMA410" s="589"/>
      <c r="DMB410" s="589"/>
      <c r="DMC410" s="589"/>
      <c r="DMD410" s="589"/>
      <c r="DME410" s="589"/>
      <c r="DMF410" s="589"/>
      <c r="DMG410" s="589"/>
      <c r="DMH410" s="589"/>
      <c r="DMI410" s="589"/>
      <c r="DMJ410" s="589"/>
      <c r="DMK410" s="589"/>
      <c r="DML410" s="589"/>
      <c r="DMM410" s="589"/>
      <c r="DMN410" s="589"/>
      <c r="DMO410" s="589"/>
      <c r="DMP410" s="589"/>
      <c r="DMQ410" s="589"/>
      <c r="DMR410" s="589"/>
      <c r="DMS410" s="589"/>
      <c r="DMT410" s="589"/>
      <c r="DMU410" s="589"/>
      <c r="DMV410" s="589"/>
      <c r="DMW410" s="589"/>
      <c r="DMX410" s="589"/>
      <c r="DMY410" s="589"/>
      <c r="DMZ410" s="589"/>
      <c r="DNA410" s="589"/>
      <c r="DNB410" s="589"/>
      <c r="DNC410" s="589"/>
      <c r="DND410" s="589"/>
      <c r="DNE410" s="589"/>
      <c r="DNF410" s="589"/>
      <c r="DNG410" s="589"/>
      <c r="DNH410" s="589"/>
      <c r="DNI410" s="589"/>
      <c r="DNJ410" s="589"/>
      <c r="DNK410" s="589"/>
      <c r="DNL410" s="589"/>
      <c r="DNM410" s="589"/>
      <c r="DNN410" s="589"/>
      <c r="DNO410" s="589"/>
      <c r="DNP410" s="589"/>
      <c r="DNQ410" s="589"/>
      <c r="DNR410" s="589"/>
      <c r="DNS410" s="589"/>
      <c r="DNT410" s="589"/>
      <c r="DNU410" s="589"/>
      <c r="DNV410" s="589"/>
      <c r="DNW410" s="589"/>
      <c r="DNX410" s="589"/>
      <c r="DNY410" s="589"/>
      <c r="DNZ410" s="589"/>
      <c r="DOA410" s="589"/>
      <c r="DOB410" s="589"/>
      <c r="DOC410" s="589"/>
      <c r="DOD410" s="589"/>
      <c r="DOE410" s="589"/>
      <c r="DOF410" s="589"/>
      <c r="DOG410" s="589"/>
      <c r="DOH410" s="589"/>
      <c r="DOI410" s="589"/>
      <c r="DOJ410" s="589"/>
      <c r="DOK410" s="589"/>
      <c r="DOL410" s="589"/>
      <c r="DOM410" s="589"/>
      <c r="DON410" s="589"/>
      <c r="DOO410" s="589"/>
      <c r="DOP410" s="589"/>
      <c r="DOQ410" s="589"/>
      <c r="DOR410" s="589"/>
      <c r="DOS410" s="589"/>
      <c r="DOT410" s="589"/>
      <c r="DOU410" s="589"/>
      <c r="DOV410" s="589"/>
      <c r="DOW410" s="589"/>
      <c r="DOX410" s="589"/>
      <c r="DOY410" s="589"/>
      <c r="DOZ410" s="589"/>
      <c r="DPA410" s="589"/>
      <c r="DPB410" s="589"/>
      <c r="DPC410" s="589"/>
      <c r="DPD410" s="589"/>
      <c r="DPE410" s="589"/>
      <c r="DPF410" s="589"/>
      <c r="DPG410" s="589"/>
      <c r="DPH410" s="589"/>
      <c r="DPI410" s="589"/>
      <c r="DPJ410" s="589"/>
      <c r="DPK410" s="589"/>
      <c r="DPL410" s="589"/>
      <c r="DPM410" s="589"/>
      <c r="DPN410" s="589"/>
      <c r="DPO410" s="589"/>
      <c r="DPP410" s="589"/>
      <c r="DPQ410" s="589"/>
      <c r="DPR410" s="589"/>
      <c r="DPS410" s="589"/>
      <c r="DPT410" s="589"/>
      <c r="DPU410" s="589"/>
      <c r="DPV410" s="589"/>
      <c r="DPW410" s="589"/>
      <c r="DPX410" s="589"/>
      <c r="DPY410" s="589"/>
      <c r="DPZ410" s="589"/>
      <c r="DQA410" s="589"/>
      <c r="DQB410" s="589"/>
      <c r="DQC410" s="589"/>
      <c r="DQD410" s="589"/>
      <c r="DQE410" s="589"/>
      <c r="DQF410" s="589"/>
      <c r="DQG410" s="589"/>
      <c r="DQH410" s="589"/>
      <c r="DQI410" s="589"/>
      <c r="DQJ410" s="589"/>
      <c r="DQK410" s="589"/>
      <c r="DQL410" s="589"/>
      <c r="DQM410" s="589"/>
      <c r="DQN410" s="589"/>
      <c r="DQO410" s="589"/>
      <c r="DQP410" s="589"/>
      <c r="DQQ410" s="589"/>
      <c r="DQR410" s="589"/>
      <c r="DQS410" s="589"/>
      <c r="DQT410" s="589"/>
      <c r="DQU410" s="589"/>
      <c r="DQV410" s="589"/>
      <c r="DQW410" s="589"/>
      <c r="DQX410" s="589"/>
      <c r="DQY410" s="589"/>
      <c r="DQZ410" s="589"/>
      <c r="DRA410" s="589"/>
      <c r="DRB410" s="589"/>
      <c r="DRC410" s="589"/>
      <c r="DRD410" s="589"/>
      <c r="DRE410" s="589"/>
      <c r="DRF410" s="589"/>
      <c r="DRG410" s="589"/>
      <c r="DRH410" s="589"/>
      <c r="DRI410" s="589"/>
      <c r="DRJ410" s="589"/>
      <c r="DRK410" s="589"/>
      <c r="DRL410" s="589"/>
      <c r="DRM410" s="589"/>
      <c r="DRN410" s="589"/>
      <c r="DRO410" s="589"/>
      <c r="DRP410" s="589"/>
      <c r="DRQ410" s="589"/>
      <c r="DRR410" s="589"/>
      <c r="DRS410" s="589"/>
      <c r="DRT410" s="589"/>
      <c r="DRU410" s="589"/>
      <c r="DRV410" s="589"/>
      <c r="DRW410" s="589"/>
      <c r="DRX410" s="589"/>
      <c r="DRY410" s="589"/>
      <c r="DRZ410" s="589"/>
      <c r="DSA410" s="589"/>
      <c r="DSB410" s="589"/>
      <c r="DSC410" s="589"/>
      <c r="DSD410" s="589"/>
      <c r="DSE410" s="589"/>
      <c r="DSF410" s="589"/>
      <c r="DSG410" s="589"/>
      <c r="DSH410" s="589"/>
      <c r="DSI410" s="589"/>
      <c r="DSJ410" s="589"/>
      <c r="DSK410" s="589"/>
      <c r="DSL410" s="589"/>
      <c r="DSM410" s="589"/>
      <c r="DSN410" s="589"/>
      <c r="DSO410" s="589"/>
      <c r="DSP410" s="589"/>
      <c r="DSQ410" s="589"/>
      <c r="DSR410" s="589"/>
      <c r="DSS410" s="589"/>
      <c r="DST410" s="589"/>
      <c r="DSU410" s="589"/>
      <c r="DSV410" s="589"/>
      <c r="DSW410" s="589"/>
      <c r="DSX410" s="589"/>
      <c r="DSY410" s="589"/>
      <c r="DSZ410" s="589"/>
      <c r="DTA410" s="589"/>
      <c r="DTB410" s="589"/>
      <c r="DTC410" s="589"/>
      <c r="DTD410" s="589"/>
      <c r="DTE410" s="589"/>
      <c r="DTF410" s="589"/>
      <c r="DTG410" s="589"/>
      <c r="DTH410" s="589"/>
      <c r="DTI410" s="589"/>
      <c r="DTJ410" s="589"/>
      <c r="DTK410" s="589"/>
      <c r="DTL410" s="589"/>
      <c r="DTM410" s="589"/>
      <c r="DTN410" s="589"/>
      <c r="DTO410" s="589"/>
      <c r="DTP410" s="589"/>
      <c r="DTQ410" s="589"/>
      <c r="DTR410" s="589"/>
      <c r="DTS410" s="589"/>
      <c r="DTT410" s="589"/>
      <c r="DTU410" s="589"/>
      <c r="DTV410" s="589"/>
      <c r="DTW410" s="589"/>
      <c r="DTX410" s="589"/>
      <c r="DTY410" s="589"/>
      <c r="DTZ410" s="589"/>
      <c r="DUA410" s="589"/>
      <c r="DUB410" s="589"/>
      <c r="DUC410" s="589"/>
      <c r="DUD410" s="589"/>
      <c r="DUE410" s="589"/>
      <c r="DUF410" s="589"/>
      <c r="DUG410" s="589"/>
      <c r="DUH410" s="589"/>
      <c r="DUI410" s="589"/>
      <c r="DUJ410" s="589"/>
      <c r="DUK410" s="589"/>
      <c r="DUL410" s="589"/>
      <c r="DUM410" s="589"/>
      <c r="DUN410" s="589"/>
      <c r="DUO410" s="589"/>
      <c r="DUP410" s="589"/>
      <c r="DUQ410" s="589"/>
      <c r="DUR410" s="589"/>
      <c r="DUS410" s="589"/>
      <c r="DUT410" s="589"/>
      <c r="DUU410" s="589"/>
      <c r="DUV410" s="589"/>
      <c r="DUW410" s="589"/>
      <c r="DUX410" s="589"/>
      <c r="DUY410" s="589"/>
      <c r="DUZ410" s="589"/>
      <c r="DVA410" s="589"/>
      <c r="DVB410" s="589"/>
      <c r="DVC410" s="589"/>
      <c r="DVD410" s="589"/>
      <c r="DVE410" s="589"/>
      <c r="DVF410" s="589"/>
      <c r="DVG410" s="589"/>
      <c r="DVH410" s="589"/>
      <c r="DVI410" s="589"/>
      <c r="DVJ410" s="589"/>
      <c r="DVK410" s="589"/>
      <c r="DVL410" s="589"/>
      <c r="DVM410" s="589"/>
      <c r="DVN410" s="589"/>
      <c r="DVO410" s="589"/>
      <c r="DVP410" s="589"/>
      <c r="DVQ410" s="589"/>
      <c r="DVR410" s="589"/>
      <c r="DVS410" s="589"/>
      <c r="DVT410" s="589"/>
      <c r="DVU410" s="589"/>
      <c r="DVV410" s="589"/>
      <c r="DVW410" s="589"/>
      <c r="DVX410" s="589"/>
      <c r="DVY410" s="589"/>
      <c r="DVZ410" s="589"/>
      <c r="DWA410" s="589"/>
      <c r="DWB410" s="589"/>
      <c r="DWC410" s="589"/>
      <c r="DWD410" s="589"/>
      <c r="DWE410" s="589"/>
      <c r="DWF410" s="589"/>
      <c r="DWG410" s="589"/>
      <c r="DWH410" s="589"/>
      <c r="DWI410" s="589"/>
      <c r="DWJ410" s="589"/>
      <c r="DWK410" s="589"/>
      <c r="DWL410" s="589"/>
      <c r="DWM410" s="589"/>
      <c r="DWN410" s="589"/>
      <c r="DWO410" s="589"/>
      <c r="DWP410" s="589"/>
      <c r="DWQ410" s="589"/>
      <c r="DWR410" s="589"/>
      <c r="DWS410" s="589"/>
      <c r="DWT410" s="589"/>
      <c r="DWU410" s="589"/>
      <c r="DWV410" s="589"/>
      <c r="DWW410" s="589"/>
      <c r="DWX410" s="589"/>
      <c r="DWY410" s="589"/>
      <c r="DWZ410" s="589"/>
      <c r="DXA410" s="589"/>
      <c r="DXB410" s="589"/>
      <c r="DXC410" s="589"/>
      <c r="DXD410" s="589"/>
      <c r="DXE410" s="589"/>
      <c r="DXF410" s="589"/>
      <c r="DXG410" s="589"/>
      <c r="DXH410" s="589"/>
      <c r="DXI410" s="589"/>
      <c r="DXJ410" s="589"/>
      <c r="DXK410" s="589"/>
      <c r="DXL410" s="589"/>
      <c r="DXM410" s="589"/>
      <c r="DXN410" s="589"/>
      <c r="DXO410" s="589"/>
      <c r="DXP410" s="589"/>
      <c r="DXQ410" s="589"/>
      <c r="DXR410" s="589"/>
      <c r="DXS410" s="589"/>
      <c r="DXT410" s="589"/>
      <c r="DXU410" s="589"/>
      <c r="DXV410" s="589"/>
      <c r="DXW410" s="589"/>
      <c r="DXX410" s="589"/>
      <c r="DXY410" s="589"/>
      <c r="DXZ410" s="589"/>
      <c r="DYA410" s="589"/>
      <c r="DYB410" s="589"/>
      <c r="DYC410" s="589"/>
      <c r="DYD410" s="589"/>
      <c r="DYE410" s="589"/>
      <c r="DYF410" s="589"/>
      <c r="DYG410" s="589"/>
      <c r="DYH410" s="589"/>
      <c r="DYI410" s="589"/>
      <c r="DYJ410" s="589"/>
      <c r="DYK410" s="589"/>
      <c r="DYL410" s="589"/>
      <c r="DYM410" s="589"/>
      <c r="DYN410" s="589"/>
      <c r="DYO410" s="589"/>
      <c r="DYP410" s="589"/>
      <c r="DYQ410" s="589"/>
      <c r="DYR410" s="589"/>
      <c r="DYS410" s="589"/>
      <c r="DYT410" s="589"/>
      <c r="DYU410" s="589"/>
      <c r="DYV410" s="589"/>
      <c r="DYW410" s="589"/>
      <c r="DYX410" s="589"/>
      <c r="DYY410" s="589"/>
      <c r="DYZ410" s="589"/>
      <c r="DZA410" s="589"/>
      <c r="DZB410" s="589"/>
      <c r="DZC410" s="589"/>
      <c r="DZD410" s="589"/>
      <c r="DZE410" s="589"/>
      <c r="DZF410" s="589"/>
      <c r="DZG410" s="589"/>
      <c r="DZH410" s="589"/>
      <c r="DZI410" s="589"/>
      <c r="DZJ410" s="589"/>
      <c r="DZK410" s="589"/>
      <c r="DZL410" s="589"/>
      <c r="DZM410" s="589"/>
      <c r="DZN410" s="589"/>
      <c r="DZO410" s="589"/>
      <c r="DZP410" s="589"/>
      <c r="DZQ410" s="589"/>
      <c r="DZR410" s="589"/>
      <c r="DZS410" s="589"/>
      <c r="DZT410" s="589"/>
      <c r="DZU410" s="589"/>
      <c r="DZV410" s="589"/>
      <c r="DZW410" s="589"/>
      <c r="DZX410" s="589"/>
      <c r="DZY410" s="589"/>
      <c r="DZZ410" s="589"/>
      <c r="EAA410" s="589"/>
      <c r="EAB410" s="589"/>
      <c r="EAC410" s="589"/>
      <c r="EAD410" s="589"/>
      <c r="EAE410" s="589"/>
      <c r="EAF410" s="589"/>
      <c r="EAG410" s="589"/>
      <c r="EAH410" s="589"/>
      <c r="EAI410" s="589"/>
      <c r="EAJ410" s="589"/>
      <c r="EAK410" s="589"/>
      <c r="EAL410" s="589"/>
      <c r="EAM410" s="589"/>
      <c r="EAN410" s="589"/>
      <c r="EAO410" s="589"/>
      <c r="EAP410" s="589"/>
      <c r="EAQ410" s="589"/>
      <c r="EAR410" s="589"/>
      <c r="EAS410" s="589"/>
      <c r="EAT410" s="589"/>
      <c r="EAU410" s="589"/>
      <c r="EAV410" s="589"/>
      <c r="EAW410" s="589"/>
      <c r="EAX410" s="589"/>
      <c r="EAY410" s="589"/>
      <c r="EAZ410" s="589"/>
      <c r="EBA410" s="589"/>
      <c r="EBB410" s="589"/>
      <c r="EBC410" s="589"/>
      <c r="EBD410" s="589"/>
      <c r="EBE410" s="589"/>
      <c r="EBF410" s="589"/>
      <c r="EBG410" s="589"/>
      <c r="EBH410" s="589"/>
      <c r="EBI410" s="589"/>
      <c r="EBJ410" s="589"/>
      <c r="EBK410" s="589"/>
      <c r="EBL410" s="589"/>
      <c r="EBM410" s="589"/>
      <c r="EBN410" s="589"/>
      <c r="EBO410" s="589"/>
      <c r="EBP410" s="589"/>
      <c r="EBQ410" s="589"/>
      <c r="EBR410" s="589"/>
      <c r="EBS410" s="589"/>
      <c r="EBT410" s="589"/>
      <c r="EBU410" s="589"/>
      <c r="EBV410" s="589"/>
      <c r="EBW410" s="589"/>
      <c r="EBX410" s="589"/>
      <c r="EBY410" s="589"/>
      <c r="EBZ410" s="589"/>
      <c r="ECA410" s="589"/>
      <c r="ECB410" s="589"/>
      <c r="ECC410" s="589"/>
      <c r="ECD410" s="589"/>
      <c r="ECE410" s="589"/>
      <c r="ECF410" s="589"/>
      <c r="ECG410" s="589"/>
      <c r="ECH410" s="589"/>
      <c r="ECI410" s="589"/>
      <c r="ECJ410" s="589"/>
      <c r="ECK410" s="589"/>
      <c r="ECL410" s="589"/>
      <c r="ECM410" s="589"/>
      <c r="ECN410" s="589"/>
      <c r="ECO410" s="589"/>
      <c r="ECP410" s="589"/>
      <c r="ECQ410" s="589"/>
      <c r="ECR410" s="589"/>
      <c r="ECS410" s="589"/>
      <c r="ECT410" s="589"/>
      <c r="ECU410" s="589"/>
      <c r="ECV410" s="589"/>
      <c r="ECW410" s="589"/>
      <c r="ECX410" s="589"/>
      <c r="ECY410" s="589"/>
      <c r="ECZ410" s="589"/>
      <c r="EDA410" s="589"/>
      <c r="EDB410" s="589"/>
      <c r="EDC410" s="589"/>
      <c r="EDD410" s="589"/>
      <c r="EDE410" s="589"/>
      <c r="EDF410" s="589"/>
      <c r="EDG410" s="589"/>
      <c r="EDH410" s="589"/>
      <c r="EDI410" s="589"/>
      <c r="EDJ410" s="589"/>
      <c r="EDK410" s="589"/>
      <c r="EDL410" s="589"/>
      <c r="EDM410" s="589"/>
      <c r="EDN410" s="589"/>
      <c r="EDO410" s="589"/>
      <c r="EDP410" s="589"/>
      <c r="EDQ410" s="589"/>
      <c r="EDR410" s="589"/>
      <c r="EDS410" s="589"/>
      <c r="EDT410" s="589"/>
      <c r="EDU410" s="589"/>
      <c r="EDV410" s="589"/>
      <c r="EDW410" s="589"/>
      <c r="EDX410" s="589"/>
      <c r="EDY410" s="589"/>
      <c r="EDZ410" s="589"/>
      <c r="EEA410" s="589"/>
      <c r="EEB410" s="589"/>
      <c r="EEC410" s="589"/>
      <c r="EED410" s="589"/>
      <c r="EEE410" s="589"/>
      <c r="EEF410" s="589"/>
      <c r="EEG410" s="589"/>
      <c r="EEH410" s="589"/>
      <c r="EEI410" s="589"/>
      <c r="EEJ410" s="589"/>
      <c r="EEK410" s="589"/>
      <c r="EEL410" s="589"/>
      <c r="EEM410" s="589"/>
      <c r="EEN410" s="589"/>
      <c r="EEO410" s="589"/>
      <c r="EEP410" s="589"/>
      <c r="EEQ410" s="589"/>
      <c r="EER410" s="589"/>
      <c r="EES410" s="589"/>
      <c r="EET410" s="589"/>
      <c r="EEU410" s="589"/>
      <c r="EEV410" s="589"/>
      <c r="EEW410" s="589"/>
      <c r="EEX410" s="589"/>
      <c r="EEY410" s="589"/>
      <c r="EEZ410" s="589"/>
      <c r="EFA410" s="589"/>
      <c r="EFB410" s="589"/>
      <c r="EFC410" s="589"/>
      <c r="EFD410" s="589"/>
      <c r="EFE410" s="589"/>
      <c r="EFF410" s="589"/>
      <c r="EFG410" s="589"/>
      <c r="EFH410" s="589"/>
      <c r="EFI410" s="589"/>
      <c r="EFJ410" s="589"/>
      <c r="EFK410" s="589"/>
      <c r="EFL410" s="589"/>
      <c r="EFM410" s="589"/>
      <c r="EFN410" s="589"/>
      <c r="EFO410" s="589"/>
      <c r="EFP410" s="589"/>
      <c r="EFQ410" s="589"/>
      <c r="EFR410" s="589"/>
      <c r="EFS410" s="589"/>
      <c r="EFT410" s="589"/>
      <c r="EFU410" s="589"/>
      <c r="EFV410" s="589"/>
      <c r="EFW410" s="589"/>
      <c r="EFX410" s="589"/>
      <c r="EFY410" s="589"/>
      <c r="EFZ410" s="589"/>
      <c r="EGA410" s="589"/>
      <c r="EGB410" s="589"/>
      <c r="EGC410" s="589"/>
      <c r="EGD410" s="589"/>
      <c r="EGE410" s="589"/>
      <c r="EGF410" s="589"/>
      <c r="EGG410" s="589"/>
      <c r="EGH410" s="589"/>
      <c r="EGI410" s="589"/>
      <c r="EGJ410" s="589"/>
      <c r="EGK410" s="589"/>
      <c r="EGL410" s="589"/>
      <c r="EGM410" s="589"/>
      <c r="EGN410" s="589"/>
      <c r="EGO410" s="589"/>
      <c r="EGP410" s="589"/>
      <c r="EGQ410" s="589"/>
      <c r="EGR410" s="589"/>
      <c r="EGS410" s="589"/>
      <c r="EGT410" s="589"/>
      <c r="EGU410" s="589"/>
      <c r="EGV410" s="589"/>
      <c r="EGW410" s="589"/>
      <c r="EGX410" s="589"/>
      <c r="EGY410" s="589"/>
      <c r="EGZ410" s="589"/>
      <c r="EHA410" s="589"/>
      <c r="EHB410" s="589"/>
      <c r="EHC410" s="589"/>
      <c r="EHD410" s="589"/>
      <c r="EHE410" s="589"/>
      <c r="EHF410" s="589"/>
      <c r="EHG410" s="589"/>
      <c r="EHH410" s="589"/>
      <c r="EHI410" s="589"/>
      <c r="EHJ410" s="589"/>
      <c r="EHK410" s="589"/>
      <c r="EHL410" s="589"/>
      <c r="EHM410" s="589"/>
      <c r="EHN410" s="589"/>
      <c r="EHO410" s="589"/>
      <c r="EHP410" s="589"/>
      <c r="EHQ410" s="589"/>
      <c r="EHR410" s="589"/>
      <c r="EHS410" s="589"/>
      <c r="EHT410" s="589"/>
      <c r="EHU410" s="589"/>
      <c r="EHV410" s="589"/>
      <c r="EHW410" s="589"/>
      <c r="EHX410" s="589"/>
      <c r="EHY410" s="589"/>
      <c r="EHZ410" s="589"/>
      <c r="EIA410" s="589"/>
      <c r="EIB410" s="589"/>
      <c r="EIC410" s="589"/>
      <c r="EID410" s="589"/>
      <c r="EIE410" s="589"/>
      <c r="EIF410" s="589"/>
      <c r="EIG410" s="589"/>
      <c r="EIH410" s="589"/>
      <c r="EII410" s="589"/>
      <c r="EIJ410" s="589"/>
      <c r="EIK410" s="589"/>
      <c r="EIL410" s="589"/>
      <c r="EIM410" s="589"/>
      <c r="EIN410" s="589"/>
      <c r="EIO410" s="589"/>
      <c r="EIP410" s="589"/>
      <c r="EIQ410" s="589"/>
      <c r="EIR410" s="589"/>
      <c r="EIS410" s="589"/>
      <c r="EIT410" s="589"/>
      <c r="EIU410" s="589"/>
      <c r="EIV410" s="589"/>
      <c r="EIW410" s="589"/>
      <c r="EIX410" s="589"/>
      <c r="EIY410" s="589"/>
      <c r="EIZ410" s="589"/>
      <c r="EJA410" s="589"/>
      <c r="EJB410" s="589"/>
      <c r="EJC410" s="589"/>
      <c r="EJD410" s="589"/>
      <c r="EJE410" s="589"/>
      <c r="EJF410" s="589"/>
      <c r="EJG410" s="589"/>
      <c r="EJH410" s="589"/>
      <c r="EJI410" s="589"/>
      <c r="EJJ410" s="589"/>
      <c r="EJK410" s="589"/>
      <c r="EJL410" s="589"/>
      <c r="EJM410" s="589"/>
      <c r="EJN410" s="589"/>
      <c r="EJO410" s="589"/>
      <c r="EJP410" s="589"/>
      <c r="EJQ410" s="589"/>
      <c r="EJR410" s="589"/>
      <c r="EJS410" s="589"/>
      <c r="EJT410" s="589"/>
      <c r="EJU410" s="589"/>
      <c r="EJV410" s="589"/>
      <c r="EJW410" s="589"/>
      <c r="EJX410" s="589"/>
      <c r="EJY410" s="589"/>
      <c r="EJZ410" s="589"/>
      <c r="EKA410" s="589"/>
      <c r="EKB410" s="589"/>
      <c r="EKC410" s="589"/>
      <c r="EKD410" s="589"/>
      <c r="EKE410" s="589"/>
      <c r="EKF410" s="589"/>
      <c r="EKG410" s="589"/>
      <c r="EKH410" s="589"/>
      <c r="EKI410" s="589"/>
      <c r="EKJ410" s="589"/>
      <c r="EKK410" s="589"/>
      <c r="EKL410" s="589"/>
      <c r="EKM410" s="589"/>
      <c r="EKN410" s="589"/>
      <c r="EKO410" s="589"/>
      <c r="EKP410" s="589"/>
      <c r="EKQ410" s="589"/>
      <c r="EKR410" s="589"/>
      <c r="EKS410" s="589"/>
      <c r="EKT410" s="589"/>
      <c r="EKU410" s="589"/>
      <c r="EKV410" s="589"/>
      <c r="EKW410" s="589"/>
      <c r="EKX410" s="589"/>
      <c r="EKY410" s="589"/>
      <c r="EKZ410" s="589"/>
      <c r="ELA410" s="589"/>
      <c r="ELB410" s="589"/>
      <c r="ELC410" s="589"/>
      <c r="ELD410" s="589"/>
      <c r="ELE410" s="589"/>
      <c r="ELF410" s="589"/>
      <c r="ELG410" s="589"/>
      <c r="ELH410" s="589"/>
      <c r="ELI410" s="589"/>
      <c r="ELJ410" s="589"/>
      <c r="ELK410" s="589"/>
      <c r="ELL410" s="589"/>
      <c r="ELM410" s="589"/>
      <c r="ELN410" s="589"/>
      <c r="ELO410" s="589"/>
      <c r="ELP410" s="589"/>
      <c r="ELQ410" s="589"/>
      <c r="ELR410" s="589"/>
      <c r="ELS410" s="589"/>
      <c r="ELT410" s="589"/>
      <c r="ELU410" s="589"/>
      <c r="ELV410" s="589"/>
      <c r="ELW410" s="589"/>
      <c r="ELX410" s="589"/>
      <c r="ELY410" s="589"/>
      <c r="ELZ410" s="589"/>
      <c r="EMA410" s="589"/>
      <c r="EMB410" s="589"/>
      <c r="EMC410" s="589"/>
      <c r="EMD410" s="589"/>
      <c r="EME410" s="589"/>
      <c r="EMF410" s="589"/>
      <c r="EMG410" s="589"/>
      <c r="EMH410" s="589"/>
      <c r="EMI410" s="589"/>
      <c r="EMJ410" s="589"/>
      <c r="EMK410" s="589"/>
      <c r="EML410" s="589"/>
      <c r="EMM410" s="589"/>
      <c r="EMN410" s="589"/>
      <c r="EMO410" s="589"/>
      <c r="EMP410" s="589"/>
      <c r="EMQ410" s="589"/>
      <c r="EMR410" s="589"/>
      <c r="EMS410" s="589"/>
      <c r="EMT410" s="589"/>
      <c r="EMU410" s="589"/>
      <c r="EMV410" s="589"/>
      <c r="EMW410" s="589"/>
      <c r="EMX410" s="589"/>
      <c r="EMY410" s="589"/>
      <c r="EMZ410" s="589"/>
      <c r="ENA410" s="589"/>
      <c r="ENB410" s="589"/>
      <c r="ENC410" s="589"/>
      <c r="END410" s="589"/>
      <c r="ENE410" s="589"/>
      <c r="ENF410" s="589"/>
      <c r="ENG410" s="589"/>
      <c r="ENH410" s="589"/>
      <c r="ENI410" s="589"/>
      <c r="ENJ410" s="589"/>
      <c r="ENK410" s="589"/>
      <c r="ENL410" s="589"/>
      <c r="ENM410" s="589"/>
      <c r="ENN410" s="589"/>
      <c r="ENO410" s="589"/>
      <c r="ENP410" s="589"/>
      <c r="ENQ410" s="589"/>
      <c r="ENR410" s="589"/>
      <c r="ENS410" s="589"/>
      <c r="ENT410" s="589"/>
      <c r="ENU410" s="589"/>
      <c r="ENV410" s="589"/>
      <c r="ENW410" s="589"/>
      <c r="ENX410" s="589"/>
      <c r="ENY410" s="589"/>
      <c r="ENZ410" s="589"/>
      <c r="EOA410" s="589"/>
      <c r="EOB410" s="589"/>
      <c r="EOC410" s="589"/>
      <c r="EOD410" s="589"/>
      <c r="EOE410" s="589"/>
      <c r="EOF410" s="589"/>
      <c r="EOG410" s="589"/>
      <c r="EOH410" s="589"/>
      <c r="EOI410" s="589"/>
      <c r="EOJ410" s="589"/>
      <c r="EOK410" s="589"/>
      <c r="EOL410" s="589"/>
      <c r="EOM410" s="589"/>
      <c r="EON410" s="589"/>
      <c r="EOO410" s="589"/>
      <c r="EOP410" s="589"/>
      <c r="EOQ410" s="589"/>
      <c r="EOR410" s="589"/>
      <c r="EOS410" s="589"/>
      <c r="EOT410" s="589"/>
      <c r="EOU410" s="589"/>
      <c r="EOV410" s="589"/>
      <c r="EOW410" s="589"/>
      <c r="EOX410" s="589"/>
      <c r="EOY410" s="589"/>
      <c r="EOZ410" s="589"/>
      <c r="EPA410" s="589"/>
      <c r="EPB410" s="589"/>
      <c r="EPC410" s="589"/>
      <c r="EPD410" s="589"/>
      <c r="EPE410" s="589"/>
      <c r="EPF410" s="589"/>
      <c r="EPG410" s="589"/>
      <c r="EPH410" s="589"/>
      <c r="EPI410" s="589"/>
      <c r="EPJ410" s="589"/>
      <c r="EPK410" s="589"/>
      <c r="EPL410" s="589"/>
      <c r="EPM410" s="589"/>
      <c r="EPN410" s="589"/>
      <c r="EPO410" s="589"/>
      <c r="EPP410" s="589"/>
      <c r="EPQ410" s="589"/>
      <c r="EPR410" s="589"/>
      <c r="EPS410" s="589"/>
      <c r="EPT410" s="589"/>
      <c r="EPU410" s="589"/>
      <c r="EPV410" s="589"/>
      <c r="EPW410" s="589"/>
      <c r="EPX410" s="589"/>
      <c r="EPY410" s="589"/>
      <c r="EPZ410" s="589"/>
      <c r="EQA410" s="589"/>
      <c r="EQB410" s="589"/>
      <c r="EQC410" s="589"/>
      <c r="EQD410" s="589"/>
      <c r="EQE410" s="589"/>
      <c r="EQF410" s="589"/>
      <c r="EQG410" s="589"/>
      <c r="EQH410" s="589"/>
      <c r="EQI410" s="589"/>
      <c r="EQJ410" s="589"/>
      <c r="EQK410" s="589"/>
      <c r="EQL410" s="589"/>
      <c r="EQM410" s="589"/>
      <c r="EQN410" s="589"/>
      <c r="EQO410" s="589"/>
      <c r="EQP410" s="589"/>
      <c r="EQQ410" s="589"/>
      <c r="EQR410" s="589"/>
      <c r="EQS410" s="589"/>
      <c r="EQT410" s="589"/>
      <c r="EQU410" s="589"/>
      <c r="EQV410" s="589"/>
      <c r="EQW410" s="589"/>
      <c r="EQX410" s="589"/>
      <c r="EQY410" s="589"/>
      <c r="EQZ410" s="589"/>
      <c r="ERA410" s="589"/>
      <c r="ERB410" s="589"/>
      <c r="ERC410" s="589"/>
      <c r="ERD410" s="589"/>
      <c r="ERE410" s="589"/>
      <c r="ERF410" s="589"/>
      <c r="ERG410" s="589"/>
      <c r="ERH410" s="589"/>
      <c r="ERI410" s="589"/>
      <c r="ERJ410" s="589"/>
      <c r="ERK410" s="589"/>
      <c r="ERL410" s="589"/>
      <c r="ERM410" s="589"/>
      <c r="ERN410" s="589"/>
      <c r="ERO410" s="589"/>
      <c r="ERP410" s="589"/>
      <c r="ERQ410" s="589"/>
      <c r="ERR410" s="589"/>
      <c r="ERS410" s="589"/>
      <c r="ERT410" s="589"/>
      <c r="ERU410" s="589"/>
      <c r="ERV410" s="589"/>
      <c r="ERW410" s="589"/>
      <c r="ERX410" s="589"/>
      <c r="ERY410" s="589"/>
      <c r="ERZ410" s="589"/>
      <c r="ESA410" s="589"/>
      <c r="ESB410" s="589"/>
      <c r="ESC410" s="589"/>
      <c r="ESD410" s="589"/>
      <c r="ESE410" s="589"/>
      <c r="ESF410" s="589"/>
      <c r="ESG410" s="589"/>
      <c r="ESH410" s="589"/>
      <c r="ESI410" s="589"/>
      <c r="ESJ410" s="589"/>
      <c r="ESK410" s="589"/>
      <c r="ESL410" s="589"/>
      <c r="ESM410" s="589"/>
      <c r="ESN410" s="589"/>
      <c r="ESO410" s="589"/>
      <c r="ESP410" s="589"/>
      <c r="ESQ410" s="589"/>
      <c r="ESR410" s="589"/>
      <c r="ESS410" s="589"/>
      <c r="EST410" s="589"/>
      <c r="ESU410" s="589"/>
      <c r="ESV410" s="589"/>
      <c r="ESW410" s="589"/>
      <c r="ESX410" s="589"/>
      <c r="ESY410" s="589"/>
      <c r="ESZ410" s="589"/>
      <c r="ETA410" s="589"/>
      <c r="ETB410" s="589"/>
      <c r="ETC410" s="589"/>
      <c r="ETD410" s="589"/>
      <c r="ETE410" s="589"/>
      <c r="ETF410" s="589"/>
      <c r="ETG410" s="589"/>
      <c r="ETH410" s="589"/>
      <c r="ETI410" s="589"/>
      <c r="ETJ410" s="589"/>
      <c r="ETK410" s="589"/>
      <c r="ETL410" s="589"/>
      <c r="ETM410" s="589"/>
      <c r="ETN410" s="589"/>
      <c r="ETO410" s="589"/>
      <c r="ETP410" s="589"/>
      <c r="ETQ410" s="589"/>
      <c r="ETR410" s="589"/>
      <c r="ETS410" s="589"/>
      <c r="ETT410" s="589"/>
      <c r="ETU410" s="589"/>
      <c r="ETV410" s="589"/>
      <c r="ETW410" s="589"/>
      <c r="ETX410" s="589"/>
      <c r="ETY410" s="589"/>
      <c r="ETZ410" s="589"/>
      <c r="EUA410" s="589"/>
      <c r="EUB410" s="589"/>
      <c r="EUC410" s="589"/>
      <c r="EUD410" s="589"/>
      <c r="EUE410" s="589"/>
      <c r="EUF410" s="589"/>
      <c r="EUG410" s="589"/>
      <c r="EUH410" s="589"/>
      <c r="EUI410" s="589"/>
      <c r="EUJ410" s="589"/>
      <c r="EUK410" s="589"/>
      <c r="EUL410" s="589"/>
      <c r="EUM410" s="589"/>
      <c r="EUN410" s="589"/>
      <c r="EUO410" s="589"/>
      <c r="EUP410" s="589"/>
      <c r="EUQ410" s="589"/>
      <c r="EUR410" s="589"/>
      <c r="EUS410" s="589"/>
      <c r="EUT410" s="589"/>
      <c r="EUU410" s="589"/>
      <c r="EUV410" s="589"/>
      <c r="EUW410" s="589"/>
      <c r="EUX410" s="589"/>
      <c r="EUY410" s="589"/>
      <c r="EUZ410" s="589"/>
      <c r="EVA410" s="589"/>
      <c r="EVB410" s="589"/>
      <c r="EVC410" s="589"/>
      <c r="EVD410" s="589"/>
      <c r="EVE410" s="589"/>
      <c r="EVF410" s="589"/>
      <c r="EVG410" s="589"/>
      <c r="EVH410" s="589"/>
      <c r="EVI410" s="589"/>
      <c r="EVJ410" s="589"/>
      <c r="EVK410" s="589"/>
      <c r="EVL410" s="589"/>
      <c r="EVM410" s="589"/>
      <c r="EVN410" s="589"/>
      <c r="EVO410" s="589"/>
      <c r="EVP410" s="589"/>
      <c r="EVQ410" s="589"/>
      <c r="EVR410" s="589"/>
      <c r="EVS410" s="589"/>
      <c r="EVT410" s="589"/>
      <c r="EVU410" s="589"/>
      <c r="EVV410" s="589"/>
      <c r="EVW410" s="589"/>
      <c r="EVX410" s="589"/>
      <c r="EVY410" s="589"/>
      <c r="EVZ410" s="589"/>
      <c r="EWA410" s="589"/>
      <c r="EWB410" s="589"/>
      <c r="EWC410" s="589"/>
      <c r="EWD410" s="589"/>
      <c r="EWE410" s="589"/>
      <c r="EWF410" s="589"/>
      <c r="EWG410" s="589"/>
      <c r="EWH410" s="589"/>
      <c r="EWI410" s="589"/>
      <c r="EWJ410" s="589"/>
      <c r="EWK410" s="589"/>
      <c r="EWL410" s="589"/>
      <c r="EWM410" s="589"/>
      <c r="EWN410" s="589"/>
      <c r="EWO410" s="589"/>
      <c r="EWP410" s="589"/>
      <c r="EWQ410" s="589"/>
      <c r="EWR410" s="589"/>
      <c r="EWS410" s="589"/>
      <c r="EWT410" s="589"/>
      <c r="EWU410" s="589"/>
      <c r="EWV410" s="589"/>
      <c r="EWW410" s="589"/>
      <c r="EWX410" s="589"/>
      <c r="EWY410" s="589"/>
      <c r="EWZ410" s="589"/>
      <c r="EXA410" s="589"/>
      <c r="EXB410" s="589"/>
      <c r="EXC410" s="589"/>
      <c r="EXD410" s="589"/>
      <c r="EXE410" s="589"/>
      <c r="EXF410" s="589"/>
      <c r="EXG410" s="589"/>
      <c r="EXH410" s="589"/>
      <c r="EXI410" s="589"/>
      <c r="EXJ410" s="589"/>
      <c r="EXK410" s="589"/>
      <c r="EXL410" s="589"/>
      <c r="EXM410" s="589"/>
      <c r="EXN410" s="589"/>
      <c r="EXO410" s="589"/>
      <c r="EXP410" s="589"/>
      <c r="EXQ410" s="589"/>
      <c r="EXR410" s="589"/>
      <c r="EXS410" s="589"/>
      <c r="EXT410" s="589"/>
      <c r="EXU410" s="589"/>
      <c r="EXV410" s="589"/>
      <c r="EXW410" s="589"/>
      <c r="EXX410" s="589"/>
      <c r="EXY410" s="589"/>
      <c r="EXZ410" s="589"/>
      <c r="EYA410" s="589"/>
      <c r="EYB410" s="589"/>
      <c r="EYC410" s="589"/>
      <c r="EYD410" s="589"/>
      <c r="EYE410" s="589"/>
      <c r="EYF410" s="589"/>
      <c r="EYG410" s="589"/>
      <c r="EYH410" s="589"/>
      <c r="EYI410" s="589"/>
      <c r="EYJ410" s="589"/>
      <c r="EYK410" s="589"/>
      <c r="EYL410" s="589"/>
      <c r="EYM410" s="589"/>
      <c r="EYN410" s="589"/>
      <c r="EYO410" s="589"/>
      <c r="EYP410" s="589"/>
      <c r="EYQ410" s="589"/>
      <c r="EYR410" s="589"/>
      <c r="EYS410" s="589"/>
      <c r="EYT410" s="589"/>
      <c r="EYU410" s="589"/>
      <c r="EYV410" s="589"/>
      <c r="EYW410" s="589"/>
      <c r="EYX410" s="589"/>
      <c r="EYY410" s="589"/>
      <c r="EYZ410" s="589"/>
      <c r="EZA410" s="589"/>
      <c r="EZB410" s="589"/>
      <c r="EZC410" s="589"/>
      <c r="EZD410" s="589"/>
      <c r="EZE410" s="589"/>
      <c r="EZF410" s="589"/>
      <c r="EZG410" s="589"/>
      <c r="EZH410" s="589"/>
      <c r="EZI410" s="589"/>
      <c r="EZJ410" s="589"/>
      <c r="EZK410" s="589"/>
      <c r="EZL410" s="589"/>
      <c r="EZM410" s="589"/>
      <c r="EZN410" s="589"/>
      <c r="EZO410" s="589"/>
      <c r="EZP410" s="589"/>
      <c r="EZQ410" s="589"/>
      <c r="EZR410" s="589"/>
      <c r="EZS410" s="589"/>
      <c r="EZT410" s="589"/>
      <c r="EZU410" s="589"/>
      <c r="EZV410" s="589"/>
      <c r="EZW410" s="589"/>
      <c r="EZX410" s="589"/>
      <c r="EZY410" s="589"/>
      <c r="EZZ410" s="589"/>
      <c r="FAA410" s="589"/>
      <c r="FAB410" s="589"/>
      <c r="FAC410" s="589"/>
      <c r="FAD410" s="589"/>
      <c r="FAE410" s="589"/>
      <c r="FAF410" s="589"/>
      <c r="FAG410" s="589"/>
      <c r="FAH410" s="589"/>
      <c r="FAI410" s="589"/>
      <c r="FAJ410" s="589"/>
      <c r="FAK410" s="589"/>
      <c r="FAL410" s="589"/>
      <c r="FAM410" s="589"/>
      <c r="FAN410" s="589"/>
      <c r="FAO410" s="589"/>
      <c r="FAP410" s="589"/>
      <c r="FAQ410" s="589"/>
      <c r="FAR410" s="589"/>
      <c r="FAS410" s="589"/>
      <c r="FAT410" s="589"/>
      <c r="FAU410" s="589"/>
      <c r="FAV410" s="589"/>
      <c r="FAW410" s="589"/>
      <c r="FAX410" s="589"/>
      <c r="FAY410" s="589"/>
      <c r="FAZ410" s="589"/>
      <c r="FBA410" s="589"/>
      <c r="FBB410" s="589"/>
      <c r="FBC410" s="589"/>
      <c r="FBD410" s="589"/>
      <c r="FBE410" s="589"/>
      <c r="FBF410" s="589"/>
      <c r="FBG410" s="589"/>
      <c r="FBH410" s="589"/>
      <c r="FBI410" s="589"/>
      <c r="FBJ410" s="589"/>
      <c r="FBK410" s="589"/>
      <c r="FBL410" s="589"/>
      <c r="FBM410" s="589"/>
      <c r="FBN410" s="589"/>
      <c r="FBO410" s="589"/>
      <c r="FBP410" s="589"/>
      <c r="FBQ410" s="589"/>
      <c r="FBR410" s="589"/>
      <c r="FBS410" s="589"/>
      <c r="FBT410" s="589"/>
      <c r="FBU410" s="589"/>
      <c r="FBV410" s="589"/>
      <c r="FBW410" s="589"/>
      <c r="FBX410" s="589"/>
      <c r="FBY410" s="589"/>
      <c r="FBZ410" s="589"/>
      <c r="FCA410" s="589"/>
      <c r="FCB410" s="589"/>
      <c r="FCC410" s="589"/>
      <c r="FCD410" s="589"/>
      <c r="FCE410" s="589"/>
      <c r="FCF410" s="589"/>
      <c r="FCG410" s="589"/>
      <c r="FCH410" s="589"/>
      <c r="FCI410" s="589"/>
      <c r="FCJ410" s="589"/>
      <c r="FCK410" s="589"/>
      <c r="FCL410" s="589"/>
      <c r="FCM410" s="589"/>
      <c r="FCN410" s="589"/>
      <c r="FCO410" s="589"/>
      <c r="FCP410" s="589"/>
      <c r="FCQ410" s="589"/>
      <c r="FCR410" s="589"/>
      <c r="FCS410" s="589"/>
      <c r="FCT410" s="589"/>
      <c r="FCU410" s="589"/>
      <c r="FCV410" s="589"/>
      <c r="FCW410" s="589"/>
      <c r="FCX410" s="589"/>
      <c r="FCY410" s="589"/>
      <c r="FCZ410" s="589"/>
      <c r="FDA410" s="589"/>
      <c r="FDB410" s="589"/>
      <c r="FDC410" s="589"/>
      <c r="FDD410" s="589"/>
      <c r="FDE410" s="589"/>
      <c r="FDF410" s="589"/>
      <c r="FDG410" s="589"/>
      <c r="FDH410" s="589"/>
      <c r="FDI410" s="589"/>
      <c r="FDJ410" s="589"/>
      <c r="FDK410" s="589"/>
      <c r="FDL410" s="589"/>
      <c r="FDM410" s="589"/>
      <c r="FDN410" s="589"/>
      <c r="FDO410" s="589"/>
      <c r="FDP410" s="589"/>
      <c r="FDQ410" s="589"/>
      <c r="FDR410" s="589"/>
      <c r="FDS410" s="589"/>
      <c r="FDT410" s="589"/>
      <c r="FDU410" s="589"/>
      <c r="FDV410" s="589"/>
      <c r="FDW410" s="589"/>
      <c r="FDX410" s="589"/>
      <c r="FDY410" s="589"/>
      <c r="FDZ410" s="589"/>
      <c r="FEA410" s="589"/>
      <c r="FEB410" s="589"/>
      <c r="FEC410" s="589"/>
      <c r="FED410" s="589"/>
      <c r="FEE410" s="589"/>
      <c r="FEF410" s="589"/>
      <c r="FEG410" s="589"/>
      <c r="FEH410" s="589"/>
      <c r="FEI410" s="589"/>
      <c r="FEJ410" s="589"/>
      <c r="FEK410" s="589"/>
      <c r="FEL410" s="589"/>
      <c r="FEM410" s="589"/>
      <c r="FEN410" s="589"/>
      <c r="FEO410" s="589"/>
      <c r="FEP410" s="589"/>
      <c r="FEQ410" s="589"/>
      <c r="FER410" s="589"/>
      <c r="FES410" s="589"/>
      <c r="FET410" s="589"/>
      <c r="FEU410" s="589"/>
      <c r="FEV410" s="589"/>
      <c r="FEW410" s="589"/>
      <c r="FEX410" s="589"/>
      <c r="FEY410" s="589"/>
      <c r="FEZ410" s="589"/>
      <c r="FFA410" s="589"/>
      <c r="FFB410" s="589"/>
      <c r="FFC410" s="589"/>
      <c r="FFD410" s="589"/>
      <c r="FFE410" s="589"/>
      <c r="FFF410" s="589"/>
      <c r="FFG410" s="589"/>
      <c r="FFH410" s="589"/>
      <c r="FFI410" s="589"/>
      <c r="FFJ410" s="589"/>
      <c r="FFK410" s="589"/>
      <c r="FFL410" s="589"/>
      <c r="FFM410" s="589"/>
      <c r="FFN410" s="589"/>
      <c r="FFO410" s="589"/>
      <c r="FFP410" s="589"/>
      <c r="FFQ410" s="589"/>
      <c r="FFR410" s="589"/>
      <c r="FFS410" s="589"/>
      <c r="FFT410" s="589"/>
      <c r="FFU410" s="589"/>
      <c r="FFV410" s="589"/>
      <c r="FFW410" s="589"/>
      <c r="FFX410" s="589"/>
      <c r="FFY410" s="589"/>
      <c r="FFZ410" s="589"/>
      <c r="FGA410" s="589"/>
      <c r="FGB410" s="589"/>
      <c r="FGC410" s="589"/>
      <c r="FGD410" s="589"/>
      <c r="FGE410" s="589"/>
      <c r="FGF410" s="589"/>
      <c r="FGG410" s="589"/>
      <c r="FGH410" s="589"/>
      <c r="FGI410" s="589"/>
      <c r="FGJ410" s="589"/>
      <c r="FGK410" s="589"/>
      <c r="FGL410" s="589"/>
      <c r="FGM410" s="589"/>
      <c r="FGN410" s="589"/>
      <c r="FGO410" s="589"/>
      <c r="FGP410" s="589"/>
      <c r="FGQ410" s="589"/>
      <c r="FGR410" s="589"/>
      <c r="FGS410" s="589"/>
      <c r="FGT410" s="589"/>
      <c r="FGU410" s="589"/>
      <c r="FGV410" s="589"/>
      <c r="FGW410" s="589"/>
      <c r="FGX410" s="589"/>
      <c r="FGY410" s="589"/>
      <c r="FGZ410" s="589"/>
      <c r="FHA410" s="589"/>
      <c r="FHB410" s="589"/>
      <c r="FHC410" s="589"/>
      <c r="FHD410" s="589"/>
      <c r="FHE410" s="589"/>
      <c r="FHF410" s="589"/>
      <c r="FHG410" s="589"/>
      <c r="FHH410" s="589"/>
      <c r="FHI410" s="589"/>
      <c r="FHJ410" s="589"/>
      <c r="FHK410" s="589"/>
      <c r="FHL410" s="589"/>
      <c r="FHM410" s="589"/>
      <c r="FHN410" s="589"/>
      <c r="FHO410" s="589"/>
      <c r="FHP410" s="589"/>
      <c r="FHQ410" s="589"/>
      <c r="FHR410" s="589"/>
      <c r="FHS410" s="589"/>
      <c r="FHT410" s="589"/>
      <c r="FHU410" s="589"/>
      <c r="FHV410" s="589"/>
      <c r="FHW410" s="589"/>
      <c r="FHX410" s="589"/>
      <c r="FHY410" s="589"/>
      <c r="FHZ410" s="589"/>
      <c r="FIA410" s="589"/>
      <c r="FIB410" s="589"/>
      <c r="FIC410" s="589"/>
      <c r="FID410" s="589"/>
      <c r="FIE410" s="589"/>
      <c r="FIF410" s="589"/>
      <c r="FIG410" s="589"/>
      <c r="FIH410" s="589"/>
      <c r="FII410" s="589"/>
      <c r="FIJ410" s="589"/>
      <c r="FIK410" s="589"/>
      <c r="FIL410" s="589"/>
      <c r="FIM410" s="589"/>
      <c r="FIN410" s="589"/>
      <c r="FIO410" s="589"/>
      <c r="FIP410" s="589"/>
      <c r="FIQ410" s="589"/>
      <c r="FIR410" s="589"/>
      <c r="FIS410" s="589"/>
      <c r="FIT410" s="589"/>
      <c r="FIU410" s="589"/>
      <c r="FIV410" s="589"/>
      <c r="FIW410" s="589"/>
      <c r="FIX410" s="589"/>
      <c r="FIY410" s="589"/>
      <c r="FIZ410" s="589"/>
      <c r="FJA410" s="589"/>
      <c r="FJB410" s="589"/>
      <c r="FJC410" s="589"/>
      <c r="FJD410" s="589"/>
      <c r="FJE410" s="589"/>
      <c r="FJF410" s="589"/>
      <c r="FJG410" s="589"/>
      <c r="FJH410" s="589"/>
      <c r="FJI410" s="589"/>
      <c r="FJJ410" s="589"/>
      <c r="FJK410" s="589"/>
      <c r="FJL410" s="589"/>
      <c r="FJM410" s="589"/>
      <c r="FJN410" s="589"/>
      <c r="FJO410" s="589"/>
      <c r="FJP410" s="589"/>
      <c r="FJQ410" s="589"/>
      <c r="FJR410" s="589"/>
      <c r="FJS410" s="589"/>
      <c r="FJT410" s="589"/>
      <c r="FJU410" s="589"/>
      <c r="FJV410" s="589"/>
      <c r="FJW410" s="589"/>
      <c r="FJX410" s="589"/>
      <c r="FJY410" s="589"/>
      <c r="FJZ410" s="589"/>
      <c r="FKA410" s="589"/>
      <c r="FKB410" s="589"/>
      <c r="FKC410" s="589"/>
      <c r="FKD410" s="589"/>
      <c r="FKE410" s="589"/>
      <c r="FKF410" s="589"/>
      <c r="FKG410" s="589"/>
      <c r="FKH410" s="589"/>
      <c r="FKI410" s="589"/>
      <c r="FKJ410" s="589"/>
      <c r="FKK410" s="589"/>
      <c r="FKL410" s="589"/>
      <c r="FKM410" s="589"/>
      <c r="FKN410" s="589"/>
      <c r="FKO410" s="589"/>
      <c r="FKP410" s="589"/>
      <c r="FKQ410" s="589"/>
      <c r="FKR410" s="589"/>
      <c r="FKS410" s="589"/>
      <c r="FKT410" s="589"/>
      <c r="FKU410" s="589"/>
      <c r="FKV410" s="589"/>
      <c r="FKW410" s="589"/>
      <c r="FKX410" s="589"/>
      <c r="FKY410" s="589"/>
      <c r="FKZ410" s="589"/>
      <c r="FLA410" s="589"/>
      <c r="FLB410" s="589"/>
      <c r="FLC410" s="589"/>
      <c r="FLD410" s="589"/>
      <c r="FLE410" s="589"/>
      <c r="FLF410" s="589"/>
      <c r="FLG410" s="589"/>
      <c r="FLH410" s="589"/>
      <c r="FLI410" s="589"/>
      <c r="FLJ410" s="589"/>
      <c r="FLK410" s="589"/>
      <c r="FLL410" s="589"/>
      <c r="FLM410" s="589"/>
      <c r="FLN410" s="589"/>
      <c r="FLO410" s="589"/>
      <c r="FLP410" s="589"/>
      <c r="FLQ410" s="589"/>
      <c r="FLR410" s="589"/>
      <c r="FLS410" s="589"/>
      <c r="FLT410" s="589"/>
      <c r="FLU410" s="589"/>
      <c r="FLV410" s="589"/>
      <c r="FLW410" s="589"/>
      <c r="FLX410" s="589"/>
      <c r="FLY410" s="589"/>
      <c r="FLZ410" s="589"/>
      <c r="FMA410" s="589"/>
      <c r="FMB410" s="589"/>
      <c r="FMC410" s="589"/>
      <c r="FMD410" s="589"/>
      <c r="FME410" s="589"/>
      <c r="FMF410" s="589"/>
      <c r="FMG410" s="589"/>
      <c r="FMH410" s="589"/>
      <c r="FMI410" s="589"/>
      <c r="FMJ410" s="589"/>
      <c r="FMK410" s="589"/>
      <c r="FML410" s="589"/>
      <c r="FMM410" s="589"/>
      <c r="FMN410" s="589"/>
      <c r="FMO410" s="589"/>
      <c r="FMP410" s="589"/>
      <c r="FMQ410" s="589"/>
      <c r="FMR410" s="589"/>
      <c r="FMS410" s="589"/>
      <c r="FMT410" s="589"/>
      <c r="FMU410" s="589"/>
      <c r="FMV410" s="589"/>
      <c r="FMW410" s="589"/>
      <c r="FMX410" s="589"/>
      <c r="FMY410" s="589"/>
      <c r="FMZ410" s="589"/>
      <c r="FNA410" s="589"/>
      <c r="FNB410" s="589"/>
      <c r="FNC410" s="589"/>
      <c r="FND410" s="589"/>
      <c r="FNE410" s="589"/>
      <c r="FNF410" s="589"/>
      <c r="FNG410" s="589"/>
      <c r="FNH410" s="589"/>
      <c r="FNI410" s="589"/>
      <c r="FNJ410" s="589"/>
      <c r="FNK410" s="589"/>
      <c r="FNL410" s="589"/>
      <c r="FNM410" s="589"/>
      <c r="FNN410" s="589"/>
      <c r="FNO410" s="589"/>
      <c r="FNP410" s="589"/>
      <c r="FNQ410" s="589"/>
      <c r="FNR410" s="589"/>
      <c r="FNS410" s="589"/>
      <c r="FNT410" s="589"/>
      <c r="FNU410" s="589"/>
      <c r="FNV410" s="589"/>
      <c r="FNW410" s="589"/>
      <c r="FNX410" s="589"/>
      <c r="FNY410" s="589"/>
      <c r="FNZ410" s="589"/>
      <c r="FOA410" s="589"/>
      <c r="FOB410" s="589"/>
      <c r="FOC410" s="589"/>
      <c r="FOD410" s="589"/>
      <c r="FOE410" s="589"/>
      <c r="FOF410" s="589"/>
      <c r="FOG410" s="589"/>
      <c r="FOH410" s="589"/>
      <c r="FOI410" s="589"/>
      <c r="FOJ410" s="589"/>
      <c r="FOK410" s="589"/>
      <c r="FOL410" s="589"/>
      <c r="FOM410" s="589"/>
      <c r="FON410" s="589"/>
      <c r="FOO410" s="589"/>
      <c r="FOP410" s="589"/>
      <c r="FOQ410" s="589"/>
      <c r="FOR410" s="589"/>
      <c r="FOS410" s="589"/>
      <c r="FOT410" s="589"/>
      <c r="FOU410" s="589"/>
      <c r="FOV410" s="589"/>
      <c r="FOW410" s="589"/>
      <c r="FOX410" s="589"/>
      <c r="FOY410" s="589"/>
      <c r="FOZ410" s="589"/>
      <c r="FPA410" s="589"/>
      <c r="FPB410" s="589"/>
      <c r="FPC410" s="589"/>
      <c r="FPD410" s="589"/>
      <c r="FPE410" s="589"/>
      <c r="FPF410" s="589"/>
      <c r="FPG410" s="589"/>
      <c r="FPH410" s="589"/>
      <c r="FPI410" s="589"/>
      <c r="FPJ410" s="589"/>
      <c r="FPK410" s="589"/>
      <c r="FPL410" s="589"/>
      <c r="FPM410" s="589"/>
      <c r="FPN410" s="589"/>
      <c r="FPO410" s="589"/>
      <c r="FPP410" s="589"/>
      <c r="FPQ410" s="589"/>
      <c r="FPR410" s="589"/>
      <c r="FPS410" s="589"/>
      <c r="FPT410" s="589"/>
      <c r="FPU410" s="589"/>
      <c r="FPV410" s="589"/>
      <c r="FPW410" s="589"/>
      <c r="FPX410" s="589"/>
      <c r="FPY410" s="589"/>
      <c r="FPZ410" s="589"/>
      <c r="FQA410" s="589"/>
      <c r="FQB410" s="589"/>
      <c r="FQC410" s="589"/>
      <c r="FQD410" s="589"/>
      <c r="FQE410" s="589"/>
      <c r="FQF410" s="589"/>
      <c r="FQG410" s="589"/>
      <c r="FQH410" s="589"/>
      <c r="FQI410" s="589"/>
      <c r="FQJ410" s="589"/>
      <c r="FQK410" s="589"/>
      <c r="FQL410" s="589"/>
      <c r="FQM410" s="589"/>
      <c r="FQN410" s="589"/>
      <c r="FQO410" s="589"/>
      <c r="FQP410" s="589"/>
      <c r="FQQ410" s="589"/>
      <c r="FQR410" s="589"/>
      <c r="FQS410" s="589"/>
      <c r="FQT410" s="589"/>
      <c r="FQU410" s="589"/>
      <c r="FQV410" s="589"/>
      <c r="FQW410" s="589"/>
      <c r="FQX410" s="589"/>
      <c r="FQY410" s="589"/>
      <c r="FQZ410" s="589"/>
      <c r="FRA410" s="589"/>
      <c r="FRB410" s="589"/>
      <c r="FRC410" s="589"/>
      <c r="FRD410" s="589"/>
      <c r="FRE410" s="589"/>
      <c r="FRF410" s="589"/>
      <c r="FRG410" s="589"/>
      <c r="FRH410" s="589"/>
      <c r="FRI410" s="589"/>
      <c r="FRJ410" s="589"/>
      <c r="FRK410" s="589"/>
      <c r="FRL410" s="589"/>
      <c r="FRM410" s="589"/>
      <c r="FRN410" s="589"/>
      <c r="FRO410" s="589"/>
      <c r="FRP410" s="589"/>
      <c r="FRQ410" s="589"/>
      <c r="FRR410" s="589"/>
      <c r="FRS410" s="589"/>
      <c r="FRT410" s="589"/>
      <c r="FRU410" s="589"/>
      <c r="FRV410" s="589"/>
      <c r="FRW410" s="589"/>
      <c r="FRX410" s="589"/>
      <c r="FRY410" s="589"/>
      <c r="FRZ410" s="589"/>
      <c r="FSA410" s="589"/>
      <c r="FSB410" s="589"/>
      <c r="FSC410" s="589"/>
      <c r="FSD410" s="589"/>
      <c r="FSE410" s="589"/>
      <c r="FSF410" s="589"/>
      <c r="FSG410" s="589"/>
      <c r="FSH410" s="589"/>
      <c r="FSI410" s="589"/>
      <c r="FSJ410" s="589"/>
      <c r="FSK410" s="589"/>
      <c r="FSL410" s="589"/>
      <c r="FSM410" s="589"/>
      <c r="FSN410" s="589"/>
      <c r="FSO410" s="589"/>
      <c r="FSP410" s="589"/>
      <c r="FSQ410" s="589"/>
      <c r="FSR410" s="589"/>
      <c r="FSS410" s="589"/>
      <c r="FST410" s="589"/>
      <c r="FSU410" s="589"/>
      <c r="FSV410" s="589"/>
      <c r="FSW410" s="589"/>
      <c r="FSX410" s="589"/>
      <c r="FSY410" s="589"/>
      <c r="FSZ410" s="589"/>
      <c r="FTA410" s="589"/>
      <c r="FTB410" s="589"/>
      <c r="FTC410" s="589"/>
      <c r="FTD410" s="589"/>
      <c r="FTE410" s="589"/>
      <c r="FTF410" s="589"/>
      <c r="FTG410" s="589"/>
      <c r="FTH410" s="589"/>
      <c r="FTI410" s="589"/>
      <c r="FTJ410" s="589"/>
      <c r="FTK410" s="589"/>
      <c r="FTL410" s="589"/>
      <c r="FTM410" s="589"/>
      <c r="FTN410" s="589"/>
      <c r="FTO410" s="589"/>
      <c r="FTP410" s="589"/>
      <c r="FTQ410" s="589"/>
      <c r="FTR410" s="589"/>
      <c r="FTS410" s="589"/>
      <c r="FTT410" s="589"/>
      <c r="FTU410" s="589"/>
      <c r="FTV410" s="589"/>
      <c r="FTW410" s="589"/>
      <c r="FTX410" s="589"/>
      <c r="FTY410" s="589"/>
      <c r="FTZ410" s="589"/>
      <c r="FUA410" s="589"/>
      <c r="FUB410" s="589"/>
      <c r="FUC410" s="589"/>
      <c r="FUD410" s="589"/>
      <c r="FUE410" s="589"/>
      <c r="FUF410" s="589"/>
      <c r="FUG410" s="589"/>
      <c r="FUH410" s="589"/>
      <c r="FUI410" s="589"/>
      <c r="FUJ410" s="589"/>
      <c r="FUK410" s="589"/>
      <c r="FUL410" s="589"/>
      <c r="FUM410" s="589"/>
      <c r="FUN410" s="589"/>
      <c r="FUO410" s="589"/>
      <c r="FUP410" s="589"/>
      <c r="FUQ410" s="589"/>
      <c r="FUR410" s="589"/>
      <c r="FUS410" s="589"/>
      <c r="FUT410" s="589"/>
      <c r="FUU410" s="589"/>
      <c r="FUV410" s="589"/>
      <c r="FUW410" s="589"/>
      <c r="FUX410" s="589"/>
      <c r="FUY410" s="589"/>
      <c r="FUZ410" s="589"/>
      <c r="FVA410" s="589"/>
      <c r="FVB410" s="589"/>
      <c r="FVC410" s="589"/>
      <c r="FVD410" s="589"/>
      <c r="FVE410" s="589"/>
      <c r="FVF410" s="589"/>
      <c r="FVG410" s="589"/>
      <c r="FVH410" s="589"/>
      <c r="FVI410" s="589"/>
      <c r="FVJ410" s="589"/>
      <c r="FVK410" s="589"/>
      <c r="FVL410" s="589"/>
      <c r="FVM410" s="589"/>
      <c r="FVN410" s="589"/>
      <c r="FVO410" s="589"/>
      <c r="FVP410" s="589"/>
      <c r="FVQ410" s="589"/>
      <c r="FVR410" s="589"/>
      <c r="FVS410" s="589"/>
      <c r="FVT410" s="589"/>
      <c r="FVU410" s="589"/>
      <c r="FVV410" s="589"/>
      <c r="FVW410" s="589"/>
      <c r="FVX410" s="589"/>
      <c r="FVY410" s="589"/>
      <c r="FVZ410" s="589"/>
      <c r="FWA410" s="589"/>
      <c r="FWB410" s="589"/>
      <c r="FWC410" s="589"/>
      <c r="FWD410" s="589"/>
      <c r="FWE410" s="589"/>
      <c r="FWF410" s="589"/>
      <c r="FWG410" s="589"/>
      <c r="FWH410" s="589"/>
      <c r="FWI410" s="589"/>
      <c r="FWJ410" s="589"/>
      <c r="FWK410" s="589"/>
      <c r="FWL410" s="589"/>
      <c r="FWM410" s="589"/>
      <c r="FWN410" s="589"/>
      <c r="FWO410" s="589"/>
      <c r="FWP410" s="589"/>
      <c r="FWQ410" s="589"/>
      <c r="FWR410" s="589"/>
      <c r="FWS410" s="589"/>
      <c r="FWT410" s="589"/>
      <c r="FWU410" s="589"/>
      <c r="FWV410" s="589"/>
      <c r="FWW410" s="589"/>
      <c r="FWX410" s="589"/>
      <c r="FWY410" s="589"/>
      <c r="FWZ410" s="589"/>
      <c r="FXA410" s="589"/>
      <c r="FXB410" s="589"/>
      <c r="FXC410" s="589"/>
      <c r="FXD410" s="589"/>
      <c r="FXE410" s="589"/>
      <c r="FXF410" s="589"/>
      <c r="FXG410" s="589"/>
      <c r="FXH410" s="589"/>
      <c r="FXI410" s="589"/>
      <c r="FXJ410" s="589"/>
      <c r="FXK410" s="589"/>
      <c r="FXL410" s="589"/>
      <c r="FXM410" s="589"/>
      <c r="FXN410" s="589"/>
      <c r="FXO410" s="589"/>
      <c r="FXP410" s="589"/>
      <c r="FXQ410" s="589"/>
      <c r="FXR410" s="589"/>
      <c r="FXS410" s="589"/>
      <c r="FXT410" s="589"/>
      <c r="FXU410" s="589"/>
      <c r="FXV410" s="589"/>
      <c r="FXW410" s="589"/>
      <c r="FXX410" s="589"/>
      <c r="FXY410" s="589"/>
      <c r="FXZ410" s="589"/>
      <c r="FYA410" s="589"/>
      <c r="FYB410" s="589"/>
      <c r="FYC410" s="589"/>
      <c r="FYD410" s="589"/>
      <c r="FYE410" s="589"/>
      <c r="FYF410" s="589"/>
      <c r="FYG410" s="589"/>
      <c r="FYH410" s="589"/>
      <c r="FYI410" s="589"/>
      <c r="FYJ410" s="589"/>
      <c r="FYK410" s="589"/>
      <c r="FYL410" s="589"/>
      <c r="FYM410" s="589"/>
      <c r="FYN410" s="589"/>
      <c r="FYO410" s="589"/>
      <c r="FYP410" s="589"/>
      <c r="FYQ410" s="589"/>
      <c r="FYR410" s="589"/>
      <c r="FYS410" s="589"/>
      <c r="FYT410" s="589"/>
      <c r="FYU410" s="589"/>
      <c r="FYV410" s="589"/>
      <c r="FYW410" s="589"/>
      <c r="FYX410" s="589"/>
      <c r="FYY410" s="589"/>
      <c r="FYZ410" s="589"/>
      <c r="FZA410" s="589"/>
      <c r="FZB410" s="589"/>
      <c r="FZC410" s="589"/>
      <c r="FZD410" s="589"/>
      <c r="FZE410" s="589"/>
      <c r="FZF410" s="589"/>
      <c r="FZG410" s="589"/>
      <c r="FZH410" s="589"/>
      <c r="FZI410" s="589"/>
      <c r="FZJ410" s="589"/>
      <c r="FZK410" s="589"/>
      <c r="FZL410" s="589"/>
      <c r="FZM410" s="589"/>
      <c r="FZN410" s="589"/>
      <c r="FZO410" s="589"/>
      <c r="FZP410" s="589"/>
      <c r="FZQ410" s="589"/>
      <c r="FZR410" s="589"/>
      <c r="FZS410" s="589"/>
      <c r="FZT410" s="589"/>
      <c r="FZU410" s="589"/>
      <c r="FZV410" s="589"/>
      <c r="FZW410" s="589"/>
      <c r="FZX410" s="589"/>
      <c r="FZY410" s="589"/>
      <c r="FZZ410" s="589"/>
      <c r="GAA410" s="589"/>
      <c r="GAB410" s="589"/>
      <c r="GAC410" s="589"/>
      <c r="GAD410" s="589"/>
      <c r="GAE410" s="589"/>
      <c r="GAF410" s="589"/>
      <c r="GAG410" s="589"/>
      <c r="GAH410" s="589"/>
      <c r="GAI410" s="589"/>
      <c r="GAJ410" s="589"/>
      <c r="GAK410" s="589"/>
      <c r="GAL410" s="589"/>
      <c r="GAM410" s="589"/>
      <c r="GAN410" s="589"/>
      <c r="GAO410" s="589"/>
      <c r="GAP410" s="589"/>
      <c r="GAQ410" s="589"/>
      <c r="GAR410" s="589"/>
      <c r="GAS410" s="589"/>
      <c r="GAT410" s="589"/>
      <c r="GAU410" s="589"/>
      <c r="GAV410" s="589"/>
      <c r="GAW410" s="589"/>
      <c r="GAX410" s="589"/>
      <c r="GAY410" s="589"/>
      <c r="GAZ410" s="589"/>
      <c r="GBA410" s="589"/>
      <c r="GBB410" s="589"/>
      <c r="GBC410" s="589"/>
      <c r="GBD410" s="589"/>
      <c r="GBE410" s="589"/>
      <c r="GBF410" s="589"/>
      <c r="GBG410" s="589"/>
      <c r="GBH410" s="589"/>
      <c r="GBI410" s="589"/>
      <c r="GBJ410" s="589"/>
      <c r="GBK410" s="589"/>
      <c r="GBL410" s="589"/>
      <c r="GBM410" s="589"/>
      <c r="GBN410" s="589"/>
      <c r="GBO410" s="589"/>
      <c r="GBP410" s="589"/>
      <c r="GBQ410" s="589"/>
      <c r="GBR410" s="589"/>
      <c r="GBS410" s="589"/>
      <c r="GBT410" s="589"/>
      <c r="GBU410" s="589"/>
      <c r="GBV410" s="589"/>
      <c r="GBW410" s="589"/>
      <c r="GBX410" s="589"/>
      <c r="GBY410" s="589"/>
      <c r="GBZ410" s="589"/>
      <c r="GCA410" s="589"/>
      <c r="GCB410" s="589"/>
      <c r="GCC410" s="589"/>
      <c r="GCD410" s="589"/>
      <c r="GCE410" s="589"/>
      <c r="GCF410" s="589"/>
      <c r="GCG410" s="589"/>
      <c r="GCH410" s="589"/>
      <c r="GCI410" s="589"/>
      <c r="GCJ410" s="589"/>
      <c r="GCK410" s="589"/>
      <c r="GCL410" s="589"/>
      <c r="GCM410" s="589"/>
      <c r="GCN410" s="589"/>
      <c r="GCO410" s="589"/>
      <c r="GCP410" s="589"/>
      <c r="GCQ410" s="589"/>
      <c r="GCR410" s="589"/>
      <c r="GCS410" s="589"/>
      <c r="GCT410" s="589"/>
      <c r="GCU410" s="589"/>
      <c r="GCV410" s="589"/>
      <c r="GCW410" s="589"/>
      <c r="GCX410" s="589"/>
      <c r="GCY410" s="589"/>
      <c r="GCZ410" s="589"/>
      <c r="GDA410" s="589"/>
      <c r="GDB410" s="589"/>
      <c r="GDC410" s="589"/>
      <c r="GDD410" s="589"/>
      <c r="GDE410" s="589"/>
      <c r="GDF410" s="589"/>
      <c r="GDG410" s="589"/>
      <c r="GDH410" s="589"/>
      <c r="GDI410" s="589"/>
      <c r="GDJ410" s="589"/>
      <c r="GDK410" s="589"/>
      <c r="GDL410" s="589"/>
      <c r="GDM410" s="589"/>
      <c r="GDN410" s="589"/>
      <c r="GDO410" s="589"/>
      <c r="GDP410" s="589"/>
      <c r="GDQ410" s="589"/>
      <c r="GDR410" s="589"/>
      <c r="GDS410" s="589"/>
      <c r="GDT410" s="589"/>
      <c r="GDU410" s="589"/>
      <c r="GDV410" s="589"/>
      <c r="GDW410" s="589"/>
      <c r="GDX410" s="589"/>
      <c r="GDY410" s="589"/>
      <c r="GDZ410" s="589"/>
      <c r="GEA410" s="589"/>
      <c r="GEB410" s="589"/>
      <c r="GEC410" s="589"/>
      <c r="GED410" s="589"/>
      <c r="GEE410" s="589"/>
      <c r="GEF410" s="589"/>
      <c r="GEG410" s="589"/>
      <c r="GEH410" s="589"/>
      <c r="GEI410" s="589"/>
      <c r="GEJ410" s="589"/>
      <c r="GEK410" s="589"/>
      <c r="GEL410" s="589"/>
      <c r="GEM410" s="589"/>
      <c r="GEN410" s="589"/>
      <c r="GEO410" s="589"/>
      <c r="GEP410" s="589"/>
      <c r="GEQ410" s="589"/>
      <c r="GER410" s="589"/>
      <c r="GES410" s="589"/>
      <c r="GET410" s="589"/>
      <c r="GEU410" s="589"/>
      <c r="GEV410" s="589"/>
      <c r="GEW410" s="589"/>
      <c r="GEX410" s="589"/>
      <c r="GEY410" s="589"/>
      <c r="GEZ410" s="589"/>
      <c r="GFA410" s="589"/>
      <c r="GFB410" s="589"/>
      <c r="GFC410" s="589"/>
      <c r="GFD410" s="589"/>
      <c r="GFE410" s="589"/>
      <c r="GFF410" s="589"/>
      <c r="GFG410" s="589"/>
      <c r="GFH410" s="589"/>
      <c r="GFI410" s="589"/>
      <c r="GFJ410" s="589"/>
      <c r="GFK410" s="589"/>
      <c r="GFL410" s="589"/>
      <c r="GFM410" s="589"/>
      <c r="GFN410" s="589"/>
      <c r="GFO410" s="589"/>
      <c r="GFP410" s="589"/>
      <c r="GFQ410" s="589"/>
      <c r="GFR410" s="589"/>
      <c r="GFS410" s="589"/>
      <c r="GFT410" s="589"/>
      <c r="GFU410" s="589"/>
      <c r="GFV410" s="589"/>
      <c r="GFW410" s="589"/>
      <c r="GFX410" s="589"/>
      <c r="GFY410" s="589"/>
      <c r="GFZ410" s="589"/>
      <c r="GGA410" s="589"/>
      <c r="GGB410" s="589"/>
      <c r="GGC410" s="589"/>
      <c r="GGD410" s="589"/>
      <c r="GGE410" s="589"/>
      <c r="GGF410" s="589"/>
      <c r="GGG410" s="589"/>
      <c r="GGH410" s="589"/>
      <c r="GGI410" s="589"/>
      <c r="GGJ410" s="589"/>
      <c r="GGK410" s="589"/>
      <c r="GGL410" s="589"/>
      <c r="GGM410" s="589"/>
      <c r="GGN410" s="589"/>
      <c r="GGO410" s="589"/>
      <c r="GGP410" s="589"/>
      <c r="GGQ410" s="589"/>
      <c r="GGR410" s="589"/>
      <c r="GGS410" s="589"/>
      <c r="GGT410" s="589"/>
      <c r="GGU410" s="589"/>
      <c r="GGV410" s="589"/>
      <c r="GGW410" s="589"/>
      <c r="GGX410" s="589"/>
      <c r="GGY410" s="589"/>
      <c r="GGZ410" s="589"/>
      <c r="GHA410" s="589"/>
      <c r="GHB410" s="589"/>
      <c r="GHC410" s="589"/>
      <c r="GHD410" s="589"/>
      <c r="GHE410" s="589"/>
      <c r="GHF410" s="589"/>
      <c r="GHG410" s="589"/>
      <c r="GHH410" s="589"/>
      <c r="GHI410" s="589"/>
      <c r="GHJ410" s="589"/>
      <c r="GHK410" s="589"/>
      <c r="GHL410" s="589"/>
      <c r="GHM410" s="589"/>
      <c r="GHN410" s="589"/>
      <c r="GHO410" s="589"/>
      <c r="GHP410" s="589"/>
      <c r="GHQ410" s="589"/>
      <c r="GHR410" s="589"/>
      <c r="GHS410" s="589"/>
      <c r="GHT410" s="589"/>
      <c r="GHU410" s="589"/>
      <c r="GHV410" s="589"/>
      <c r="GHW410" s="589"/>
      <c r="GHX410" s="589"/>
      <c r="GHY410" s="589"/>
      <c r="GHZ410" s="589"/>
      <c r="GIA410" s="589"/>
      <c r="GIB410" s="589"/>
      <c r="GIC410" s="589"/>
      <c r="GID410" s="589"/>
      <c r="GIE410" s="589"/>
      <c r="GIF410" s="589"/>
      <c r="GIG410" s="589"/>
      <c r="GIH410" s="589"/>
      <c r="GII410" s="589"/>
      <c r="GIJ410" s="589"/>
      <c r="GIK410" s="589"/>
      <c r="GIL410" s="589"/>
      <c r="GIM410" s="589"/>
      <c r="GIN410" s="589"/>
      <c r="GIO410" s="589"/>
      <c r="GIP410" s="589"/>
      <c r="GIQ410" s="589"/>
      <c r="GIR410" s="589"/>
      <c r="GIS410" s="589"/>
      <c r="GIT410" s="589"/>
      <c r="GIU410" s="589"/>
      <c r="GIV410" s="589"/>
      <c r="GIW410" s="589"/>
      <c r="GIX410" s="589"/>
      <c r="GIY410" s="589"/>
      <c r="GIZ410" s="589"/>
      <c r="GJA410" s="589"/>
      <c r="GJB410" s="589"/>
      <c r="GJC410" s="589"/>
      <c r="GJD410" s="589"/>
      <c r="GJE410" s="589"/>
      <c r="GJF410" s="589"/>
      <c r="GJG410" s="589"/>
      <c r="GJH410" s="589"/>
      <c r="GJI410" s="589"/>
      <c r="GJJ410" s="589"/>
      <c r="GJK410" s="589"/>
      <c r="GJL410" s="589"/>
      <c r="GJM410" s="589"/>
      <c r="GJN410" s="589"/>
      <c r="GJO410" s="589"/>
      <c r="GJP410" s="589"/>
      <c r="GJQ410" s="589"/>
      <c r="GJR410" s="589"/>
      <c r="GJS410" s="589"/>
      <c r="GJT410" s="589"/>
      <c r="GJU410" s="589"/>
      <c r="GJV410" s="589"/>
      <c r="GJW410" s="589"/>
      <c r="GJX410" s="589"/>
      <c r="GJY410" s="589"/>
      <c r="GJZ410" s="589"/>
      <c r="GKA410" s="589"/>
      <c r="GKB410" s="589"/>
      <c r="GKC410" s="589"/>
      <c r="GKD410" s="589"/>
      <c r="GKE410" s="589"/>
      <c r="GKF410" s="589"/>
      <c r="GKG410" s="589"/>
      <c r="GKH410" s="589"/>
      <c r="GKI410" s="589"/>
      <c r="GKJ410" s="589"/>
      <c r="GKK410" s="589"/>
      <c r="GKL410" s="589"/>
      <c r="GKM410" s="589"/>
      <c r="GKN410" s="589"/>
      <c r="GKO410" s="589"/>
      <c r="GKP410" s="589"/>
      <c r="GKQ410" s="589"/>
      <c r="GKR410" s="589"/>
      <c r="GKS410" s="589"/>
      <c r="GKT410" s="589"/>
      <c r="GKU410" s="589"/>
      <c r="GKV410" s="589"/>
      <c r="GKW410" s="589"/>
      <c r="GKX410" s="589"/>
      <c r="GKY410" s="589"/>
      <c r="GKZ410" s="589"/>
      <c r="GLA410" s="589"/>
      <c r="GLB410" s="589"/>
      <c r="GLC410" s="589"/>
      <c r="GLD410" s="589"/>
      <c r="GLE410" s="589"/>
      <c r="GLF410" s="589"/>
      <c r="GLG410" s="589"/>
      <c r="GLH410" s="589"/>
      <c r="GLI410" s="589"/>
      <c r="GLJ410" s="589"/>
      <c r="GLK410" s="589"/>
      <c r="GLL410" s="589"/>
      <c r="GLM410" s="589"/>
      <c r="GLN410" s="589"/>
      <c r="GLO410" s="589"/>
      <c r="GLP410" s="589"/>
      <c r="GLQ410" s="589"/>
      <c r="GLR410" s="589"/>
      <c r="GLS410" s="589"/>
      <c r="GLT410" s="589"/>
      <c r="GLU410" s="589"/>
      <c r="GLV410" s="589"/>
      <c r="GLW410" s="589"/>
      <c r="GLX410" s="589"/>
      <c r="GLY410" s="589"/>
      <c r="GLZ410" s="589"/>
      <c r="GMA410" s="589"/>
      <c r="GMB410" s="589"/>
      <c r="GMC410" s="589"/>
      <c r="GMD410" s="589"/>
      <c r="GME410" s="589"/>
      <c r="GMF410" s="589"/>
      <c r="GMG410" s="589"/>
      <c r="GMH410" s="589"/>
      <c r="GMI410" s="589"/>
      <c r="GMJ410" s="589"/>
      <c r="GMK410" s="589"/>
      <c r="GML410" s="589"/>
      <c r="GMM410" s="589"/>
      <c r="GMN410" s="589"/>
      <c r="GMO410" s="589"/>
      <c r="GMP410" s="589"/>
      <c r="GMQ410" s="589"/>
      <c r="GMR410" s="589"/>
      <c r="GMS410" s="589"/>
      <c r="GMT410" s="589"/>
      <c r="GMU410" s="589"/>
      <c r="GMV410" s="589"/>
      <c r="GMW410" s="589"/>
      <c r="GMX410" s="589"/>
      <c r="GMY410" s="589"/>
      <c r="GMZ410" s="589"/>
      <c r="GNA410" s="589"/>
      <c r="GNB410" s="589"/>
      <c r="GNC410" s="589"/>
      <c r="GND410" s="589"/>
      <c r="GNE410" s="589"/>
      <c r="GNF410" s="589"/>
      <c r="GNG410" s="589"/>
      <c r="GNH410" s="589"/>
      <c r="GNI410" s="589"/>
      <c r="GNJ410" s="589"/>
      <c r="GNK410" s="589"/>
      <c r="GNL410" s="589"/>
      <c r="GNM410" s="589"/>
      <c r="GNN410" s="589"/>
      <c r="GNO410" s="589"/>
      <c r="GNP410" s="589"/>
      <c r="GNQ410" s="589"/>
      <c r="GNR410" s="589"/>
      <c r="GNS410" s="589"/>
      <c r="GNT410" s="589"/>
      <c r="GNU410" s="589"/>
      <c r="GNV410" s="589"/>
      <c r="GNW410" s="589"/>
      <c r="GNX410" s="589"/>
      <c r="GNY410" s="589"/>
      <c r="GNZ410" s="589"/>
      <c r="GOA410" s="589"/>
      <c r="GOB410" s="589"/>
      <c r="GOC410" s="589"/>
      <c r="GOD410" s="589"/>
      <c r="GOE410" s="589"/>
      <c r="GOF410" s="589"/>
      <c r="GOG410" s="589"/>
      <c r="GOH410" s="589"/>
      <c r="GOI410" s="589"/>
      <c r="GOJ410" s="589"/>
      <c r="GOK410" s="589"/>
      <c r="GOL410" s="589"/>
      <c r="GOM410" s="589"/>
      <c r="GON410" s="589"/>
      <c r="GOO410" s="589"/>
      <c r="GOP410" s="589"/>
      <c r="GOQ410" s="589"/>
      <c r="GOR410" s="589"/>
      <c r="GOS410" s="589"/>
      <c r="GOT410" s="589"/>
      <c r="GOU410" s="589"/>
      <c r="GOV410" s="589"/>
      <c r="GOW410" s="589"/>
      <c r="GOX410" s="589"/>
      <c r="GOY410" s="589"/>
      <c r="GOZ410" s="589"/>
      <c r="GPA410" s="589"/>
      <c r="GPB410" s="589"/>
      <c r="GPC410" s="589"/>
      <c r="GPD410" s="589"/>
      <c r="GPE410" s="589"/>
      <c r="GPF410" s="589"/>
      <c r="GPG410" s="589"/>
      <c r="GPH410" s="589"/>
      <c r="GPI410" s="589"/>
      <c r="GPJ410" s="589"/>
      <c r="GPK410" s="589"/>
      <c r="GPL410" s="589"/>
      <c r="GPM410" s="589"/>
      <c r="GPN410" s="589"/>
      <c r="GPO410" s="589"/>
      <c r="GPP410" s="589"/>
      <c r="GPQ410" s="589"/>
      <c r="GPR410" s="589"/>
      <c r="GPS410" s="589"/>
      <c r="GPT410" s="589"/>
      <c r="GPU410" s="589"/>
      <c r="GPV410" s="589"/>
      <c r="GPW410" s="589"/>
      <c r="GPX410" s="589"/>
      <c r="GPY410" s="589"/>
      <c r="GPZ410" s="589"/>
      <c r="GQA410" s="589"/>
      <c r="GQB410" s="589"/>
      <c r="GQC410" s="589"/>
      <c r="GQD410" s="589"/>
      <c r="GQE410" s="589"/>
      <c r="GQF410" s="589"/>
      <c r="GQG410" s="589"/>
      <c r="GQH410" s="589"/>
      <c r="GQI410" s="589"/>
      <c r="GQJ410" s="589"/>
      <c r="GQK410" s="589"/>
      <c r="GQL410" s="589"/>
      <c r="GQM410" s="589"/>
      <c r="GQN410" s="589"/>
      <c r="GQO410" s="589"/>
      <c r="GQP410" s="589"/>
      <c r="GQQ410" s="589"/>
      <c r="GQR410" s="589"/>
      <c r="GQS410" s="589"/>
      <c r="GQT410" s="589"/>
      <c r="GQU410" s="589"/>
      <c r="GQV410" s="589"/>
      <c r="GQW410" s="589"/>
      <c r="GQX410" s="589"/>
      <c r="GQY410" s="589"/>
      <c r="GQZ410" s="589"/>
      <c r="GRA410" s="589"/>
      <c r="GRB410" s="589"/>
      <c r="GRC410" s="589"/>
      <c r="GRD410" s="589"/>
      <c r="GRE410" s="589"/>
      <c r="GRF410" s="589"/>
      <c r="GRG410" s="589"/>
      <c r="GRH410" s="589"/>
      <c r="GRI410" s="589"/>
      <c r="GRJ410" s="589"/>
      <c r="GRK410" s="589"/>
      <c r="GRL410" s="589"/>
      <c r="GRM410" s="589"/>
      <c r="GRN410" s="589"/>
      <c r="GRO410" s="589"/>
      <c r="GRP410" s="589"/>
      <c r="GRQ410" s="589"/>
      <c r="GRR410" s="589"/>
      <c r="GRS410" s="589"/>
      <c r="GRT410" s="589"/>
      <c r="GRU410" s="589"/>
      <c r="GRV410" s="589"/>
      <c r="GRW410" s="589"/>
      <c r="GRX410" s="589"/>
      <c r="GRY410" s="589"/>
      <c r="GRZ410" s="589"/>
      <c r="GSA410" s="589"/>
      <c r="GSB410" s="589"/>
      <c r="GSC410" s="589"/>
      <c r="GSD410" s="589"/>
      <c r="GSE410" s="589"/>
      <c r="GSF410" s="589"/>
      <c r="GSG410" s="589"/>
      <c r="GSH410" s="589"/>
      <c r="GSI410" s="589"/>
      <c r="GSJ410" s="589"/>
      <c r="GSK410" s="589"/>
      <c r="GSL410" s="589"/>
      <c r="GSM410" s="589"/>
      <c r="GSN410" s="589"/>
      <c r="GSO410" s="589"/>
      <c r="GSP410" s="589"/>
      <c r="GSQ410" s="589"/>
      <c r="GSR410" s="589"/>
      <c r="GSS410" s="589"/>
      <c r="GST410" s="589"/>
      <c r="GSU410" s="589"/>
      <c r="GSV410" s="589"/>
      <c r="GSW410" s="589"/>
      <c r="GSX410" s="589"/>
      <c r="GSY410" s="589"/>
      <c r="GSZ410" s="589"/>
      <c r="GTA410" s="589"/>
      <c r="GTB410" s="589"/>
      <c r="GTC410" s="589"/>
      <c r="GTD410" s="589"/>
      <c r="GTE410" s="589"/>
      <c r="GTF410" s="589"/>
      <c r="GTG410" s="589"/>
      <c r="GTH410" s="589"/>
      <c r="GTI410" s="589"/>
      <c r="GTJ410" s="589"/>
      <c r="GTK410" s="589"/>
      <c r="GTL410" s="589"/>
      <c r="GTM410" s="589"/>
      <c r="GTN410" s="589"/>
      <c r="GTO410" s="589"/>
      <c r="GTP410" s="589"/>
      <c r="GTQ410" s="589"/>
      <c r="GTR410" s="589"/>
      <c r="GTS410" s="589"/>
      <c r="GTT410" s="589"/>
      <c r="GTU410" s="589"/>
      <c r="GTV410" s="589"/>
      <c r="GTW410" s="589"/>
      <c r="GTX410" s="589"/>
      <c r="GTY410" s="589"/>
      <c r="GTZ410" s="589"/>
      <c r="GUA410" s="589"/>
      <c r="GUB410" s="589"/>
      <c r="GUC410" s="589"/>
      <c r="GUD410" s="589"/>
      <c r="GUE410" s="589"/>
      <c r="GUF410" s="589"/>
      <c r="GUG410" s="589"/>
      <c r="GUH410" s="589"/>
      <c r="GUI410" s="589"/>
      <c r="GUJ410" s="589"/>
      <c r="GUK410" s="589"/>
      <c r="GUL410" s="589"/>
      <c r="GUM410" s="589"/>
      <c r="GUN410" s="589"/>
      <c r="GUO410" s="589"/>
      <c r="GUP410" s="589"/>
      <c r="GUQ410" s="589"/>
      <c r="GUR410" s="589"/>
      <c r="GUS410" s="589"/>
      <c r="GUT410" s="589"/>
      <c r="GUU410" s="589"/>
      <c r="GUV410" s="589"/>
      <c r="GUW410" s="589"/>
      <c r="GUX410" s="589"/>
      <c r="GUY410" s="589"/>
      <c r="GUZ410" s="589"/>
      <c r="GVA410" s="589"/>
      <c r="GVB410" s="589"/>
      <c r="GVC410" s="589"/>
      <c r="GVD410" s="589"/>
      <c r="GVE410" s="589"/>
      <c r="GVF410" s="589"/>
      <c r="GVG410" s="589"/>
      <c r="GVH410" s="589"/>
      <c r="GVI410" s="589"/>
      <c r="GVJ410" s="589"/>
      <c r="GVK410" s="589"/>
      <c r="GVL410" s="589"/>
      <c r="GVM410" s="589"/>
      <c r="GVN410" s="589"/>
      <c r="GVO410" s="589"/>
      <c r="GVP410" s="589"/>
      <c r="GVQ410" s="589"/>
      <c r="GVR410" s="589"/>
      <c r="GVS410" s="589"/>
      <c r="GVT410" s="589"/>
      <c r="GVU410" s="589"/>
      <c r="GVV410" s="589"/>
      <c r="GVW410" s="589"/>
      <c r="GVX410" s="589"/>
      <c r="GVY410" s="589"/>
      <c r="GVZ410" s="589"/>
      <c r="GWA410" s="589"/>
      <c r="GWB410" s="589"/>
      <c r="GWC410" s="589"/>
      <c r="GWD410" s="589"/>
      <c r="GWE410" s="589"/>
      <c r="GWF410" s="589"/>
      <c r="GWG410" s="589"/>
      <c r="GWH410" s="589"/>
      <c r="GWI410" s="589"/>
      <c r="GWJ410" s="589"/>
      <c r="GWK410" s="589"/>
      <c r="GWL410" s="589"/>
      <c r="GWM410" s="589"/>
      <c r="GWN410" s="589"/>
      <c r="GWO410" s="589"/>
      <c r="GWP410" s="589"/>
      <c r="GWQ410" s="589"/>
      <c r="GWR410" s="589"/>
      <c r="GWS410" s="589"/>
      <c r="GWT410" s="589"/>
      <c r="GWU410" s="589"/>
      <c r="GWV410" s="589"/>
      <c r="GWW410" s="589"/>
      <c r="GWX410" s="589"/>
      <c r="GWY410" s="589"/>
      <c r="GWZ410" s="589"/>
      <c r="GXA410" s="589"/>
      <c r="GXB410" s="589"/>
      <c r="GXC410" s="589"/>
      <c r="GXD410" s="589"/>
      <c r="GXE410" s="589"/>
      <c r="GXF410" s="589"/>
      <c r="GXG410" s="589"/>
      <c r="GXH410" s="589"/>
      <c r="GXI410" s="589"/>
      <c r="GXJ410" s="589"/>
      <c r="GXK410" s="589"/>
      <c r="GXL410" s="589"/>
      <c r="GXM410" s="589"/>
      <c r="GXN410" s="589"/>
      <c r="GXO410" s="589"/>
      <c r="GXP410" s="589"/>
      <c r="GXQ410" s="589"/>
      <c r="GXR410" s="589"/>
      <c r="GXS410" s="589"/>
      <c r="GXT410" s="589"/>
      <c r="GXU410" s="589"/>
      <c r="GXV410" s="589"/>
      <c r="GXW410" s="589"/>
      <c r="GXX410" s="589"/>
      <c r="GXY410" s="589"/>
      <c r="GXZ410" s="589"/>
      <c r="GYA410" s="589"/>
      <c r="GYB410" s="589"/>
      <c r="GYC410" s="589"/>
      <c r="GYD410" s="589"/>
      <c r="GYE410" s="589"/>
      <c r="GYF410" s="589"/>
      <c r="GYG410" s="589"/>
      <c r="GYH410" s="589"/>
      <c r="GYI410" s="589"/>
      <c r="GYJ410" s="589"/>
      <c r="GYK410" s="589"/>
      <c r="GYL410" s="589"/>
      <c r="GYM410" s="589"/>
      <c r="GYN410" s="589"/>
      <c r="GYO410" s="589"/>
      <c r="GYP410" s="589"/>
      <c r="GYQ410" s="589"/>
      <c r="GYR410" s="589"/>
      <c r="GYS410" s="589"/>
      <c r="GYT410" s="589"/>
      <c r="GYU410" s="589"/>
      <c r="GYV410" s="589"/>
      <c r="GYW410" s="589"/>
      <c r="GYX410" s="589"/>
      <c r="GYY410" s="589"/>
      <c r="GYZ410" s="589"/>
      <c r="GZA410" s="589"/>
      <c r="GZB410" s="589"/>
      <c r="GZC410" s="589"/>
      <c r="GZD410" s="589"/>
      <c r="GZE410" s="589"/>
      <c r="GZF410" s="589"/>
      <c r="GZG410" s="589"/>
      <c r="GZH410" s="589"/>
      <c r="GZI410" s="589"/>
      <c r="GZJ410" s="589"/>
      <c r="GZK410" s="589"/>
      <c r="GZL410" s="589"/>
      <c r="GZM410" s="589"/>
      <c r="GZN410" s="589"/>
      <c r="GZO410" s="589"/>
      <c r="GZP410" s="589"/>
      <c r="GZQ410" s="589"/>
      <c r="GZR410" s="589"/>
      <c r="GZS410" s="589"/>
      <c r="GZT410" s="589"/>
      <c r="GZU410" s="589"/>
      <c r="GZV410" s="589"/>
      <c r="GZW410" s="589"/>
      <c r="GZX410" s="589"/>
      <c r="GZY410" s="589"/>
      <c r="GZZ410" s="589"/>
      <c r="HAA410" s="589"/>
      <c r="HAB410" s="589"/>
      <c r="HAC410" s="589"/>
      <c r="HAD410" s="589"/>
      <c r="HAE410" s="589"/>
      <c r="HAF410" s="589"/>
      <c r="HAG410" s="589"/>
      <c r="HAH410" s="589"/>
      <c r="HAI410" s="589"/>
      <c r="HAJ410" s="589"/>
      <c r="HAK410" s="589"/>
      <c r="HAL410" s="589"/>
      <c r="HAM410" s="589"/>
      <c r="HAN410" s="589"/>
      <c r="HAO410" s="589"/>
      <c r="HAP410" s="589"/>
      <c r="HAQ410" s="589"/>
      <c r="HAR410" s="589"/>
      <c r="HAS410" s="589"/>
      <c r="HAT410" s="589"/>
      <c r="HAU410" s="589"/>
      <c r="HAV410" s="589"/>
      <c r="HAW410" s="589"/>
      <c r="HAX410" s="589"/>
      <c r="HAY410" s="589"/>
      <c r="HAZ410" s="589"/>
      <c r="HBA410" s="589"/>
      <c r="HBB410" s="589"/>
      <c r="HBC410" s="589"/>
      <c r="HBD410" s="589"/>
      <c r="HBE410" s="589"/>
      <c r="HBF410" s="589"/>
      <c r="HBG410" s="589"/>
      <c r="HBH410" s="589"/>
      <c r="HBI410" s="589"/>
      <c r="HBJ410" s="589"/>
      <c r="HBK410" s="589"/>
      <c r="HBL410" s="589"/>
      <c r="HBM410" s="589"/>
      <c r="HBN410" s="589"/>
      <c r="HBO410" s="589"/>
      <c r="HBP410" s="589"/>
      <c r="HBQ410" s="589"/>
      <c r="HBR410" s="589"/>
      <c r="HBS410" s="589"/>
      <c r="HBT410" s="589"/>
      <c r="HBU410" s="589"/>
      <c r="HBV410" s="589"/>
      <c r="HBW410" s="589"/>
      <c r="HBX410" s="589"/>
      <c r="HBY410" s="589"/>
      <c r="HBZ410" s="589"/>
      <c r="HCA410" s="589"/>
      <c r="HCB410" s="589"/>
      <c r="HCC410" s="589"/>
      <c r="HCD410" s="589"/>
      <c r="HCE410" s="589"/>
      <c r="HCF410" s="589"/>
      <c r="HCG410" s="589"/>
      <c r="HCH410" s="589"/>
      <c r="HCI410" s="589"/>
      <c r="HCJ410" s="589"/>
      <c r="HCK410" s="589"/>
      <c r="HCL410" s="589"/>
      <c r="HCM410" s="589"/>
      <c r="HCN410" s="589"/>
      <c r="HCO410" s="589"/>
      <c r="HCP410" s="589"/>
      <c r="HCQ410" s="589"/>
      <c r="HCR410" s="589"/>
      <c r="HCS410" s="589"/>
      <c r="HCT410" s="589"/>
      <c r="HCU410" s="589"/>
      <c r="HCV410" s="589"/>
      <c r="HCW410" s="589"/>
      <c r="HCX410" s="589"/>
      <c r="HCY410" s="589"/>
      <c r="HCZ410" s="589"/>
      <c r="HDA410" s="589"/>
      <c r="HDB410" s="589"/>
      <c r="HDC410" s="589"/>
      <c r="HDD410" s="589"/>
      <c r="HDE410" s="589"/>
      <c r="HDF410" s="589"/>
      <c r="HDG410" s="589"/>
      <c r="HDH410" s="589"/>
      <c r="HDI410" s="589"/>
      <c r="HDJ410" s="589"/>
      <c r="HDK410" s="589"/>
      <c r="HDL410" s="589"/>
      <c r="HDM410" s="589"/>
      <c r="HDN410" s="589"/>
      <c r="HDO410" s="589"/>
      <c r="HDP410" s="589"/>
      <c r="HDQ410" s="589"/>
      <c r="HDR410" s="589"/>
      <c r="HDS410" s="589"/>
      <c r="HDT410" s="589"/>
      <c r="HDU410" s="589"/>
      <c r="HDV410" s="589"/>
      <c r="HDW410" s="589"/>
      <c r="HDX410" s="589"/>
      <c r="HDY410" s="589"/>
      <c r="HDZ410" s="589"/>
      <c r="HEA410" s="589"/>
      <c r="HEB410" s="589"/>
      <c r="HEC410" s="589"/>
      <c r="HED410" s="589"/>
      <c r="HEE410" s="589"/>
      <c r="HEF410" s="589"/>
      <c r="HEG410" s="589"/>
      <c r="HEH410" s="589"/>
      <c r="HEI410" s="589"/>
      <c r="HEJ410" s="589"/>
      <c r="HEK410" s="589"/>
      <c r="HEL410" s="589"/>
      <c r="HEM410" s="589"/>
      <c r="HEN410" s="589"/>
      <c r="HEO410" s="589"/>
      <c r="HEP410" s="589"/>
      <c r="HEQ410" s="589"/>
      <c r="HER410" s="589"/>
      <c r="HES410" s="589"/>
      <c r="HET410" s="589"/>
      <c r="HEU410" s="589"/>
      <c r="HEV410" s="589"/>
      <c r="HEW410" s="589"/>
      <c r="HEX410" s="589"/>
      <c r="HEY410" s="589"/>
      <c r="HEZ410" s="589"/>
      <c r="HFA410" s="589"/>
      <c r="HFB410" s="589"/>
      <c r="HFC410" s="589"/>
      <c r="HFD410" s="589"/>
      <c r="HFE410" s="589"/>
      <c r="HFF410" s="589"/>
      <c r="HFG410" s="589"/>
      <c r="HFH410" s="589"/>
      <c r="HFI410" s="589"/>
      <c r="HFJ410" s="589"/>
      <c r="HFK410" s="589"/>
      <c r="HFL410" s="589"/>
      <c r="HFM410" s="589"/>
      <c r="HFN410" s="589"/>
      <c r="HFO410" s="589"/>
      <c r="HFP410" s="589"/>
      <c r="HFQ410" s="589"/>
      <c r="HFR410" s="589"/>
      <c r="HFS410" s="589"/>
      <c r="HFT410" s="589"/>
      <c r="HFU410" s="589"/>
      <c r="HFV410" s="589"/>
      <c r="HFW410" s="589"/>
      <c r="HFX410" s="589"/>
      <c r="HFY410" s="589"/>
      <c r="HFZ410" s="589"/>
      <c r="HGA410" s="589"/>
      <c r="HGB410" s="589"/>
      <c r="HGC410" s="589"/>
      <c r="HGD410" s="589"/>
      <c r="HGE410" s="589"/>
      <c r="HGF410" s="589"/>
      <c r="HGG410" s="589"/>
      <c r="HGH410" s="589"/>
      <c r="HGI410" s="589"/>
      <c r="HGJ410" s="589"/>
      <c r="HGK410" s="589"/>
      <c r="HGL410" s="589"/>
      <c r="HGM410" s="589"/>
      <c r="HGN410" s="589"/>
      <c r="HGO410" s="589"/>
      <c r="HGP410" s="589"/>
      <c r="HGQ410" s="589"/>
      <c r="HGR410" s="589"/>
      <c r="HGS410" s="589"/>
      <c r="HGT410" s="589"/>
      <c r="HGU410" s="589"/>
      <c r="HGV410" s="589"/>
      <c r="HGW410" s="589"/>
      <c r="HGX410" s="589"/>
      <c r="HGY410" s="589"/>
      <c r="HGZ410" s="589"/>
      <c r="HHA410" s="589"/>
      <c r="HHB410" s="589"/>
      <c r="HHC410" s="589"/>
      <c r="HHD410" s="589"/>
      <c r="HHE410" s="589"/>
      <c r="HHF410" s="589"/>
      <c r="HHG410" s="589"/>
      <c r="HHH410" s="589"/>
      <c r="HHI410" s="589"/>
      <c r="HHJ410" s="589"/>
      <c r="HHK410" s="589"/>
      <c r="HHL410" s="589"/>
      <c r="HHM410" s="589"/>
      <c r="HHN410" s="589"/>
      <c r="HHO410" s="589"/>
      <c r="HHP410" s="589"/>
      <c r="HHQ410" s="589"/>
      <c r="HHR410" s="589"/>
      <c r="HHS410" s="589"/>
      <c r="HHT410" s="589"/>
      <c r="HHU410" s="589"/>
      <c r="HHV410" s="589"/>
      <c r="HHW410" s="589"/>
      <c r="HHX410" s="589"/>
      <c r="HHY410" s="589"/>
      <c r="HHZ410" s="589"/>
      <c r="HIA410" s="589"/>
      <c r="HIB410" s="589"/>
      <c r="HIC410" s="589"/>
      <c r="HID410" s="589"/>
      <c r="HIE410" s="589"/>
      <c r="HIF410" s="589"/>
      <c r="HIG410" s="589"/>
      <c r="HIH410" s="589"/>
      <c r="HII410" s="589"/>
      <c r="HIJ410" s="589"/>
      <c r="HIK410" s="589"/>
      <c r="HIL410" s="589"/>
      <c r="HIM410" s="589"/>
      <c r="HIN410" s="589"/>
      <c r="HIO410" s="589"/>
      <c r="HIP410" s="589"/>
      <c r="HIQ410" s="589"/>
      <c r="HIR410" s="589"/>
      <c r="HIS410" s="589"/>
      <c r="HIT410" s="589"/>
      <c r="HIU410" s="589"/>
      <c r="HIV410" s="589"/>
      <c r="HIW410" s="589"/>
      <c r="HIX410" s="589"/>
      <c r="HIY410" s="589"/>
      <c r="HIZ410" s="589"/>
      <c r="HJA410" s="589"/>
      <c r="HJB410" s="589"/>
      <c r="HJC410" s="589"/>
      <c r="HJD410" s="589"/>
      <c r="HJE410" s="589"/>
      <c r="HJF410" s="589"/>
      <c r="HJG410" s="589"/>
      <c r="HJH410" s="589"/>
      <c r="HJI410" s="589"/>
      <c r="HJJ410" s="589"/>
      <c r="HJK410" s="589"/>
      <c r="HJL410" s="589"/>
      <c r="HJM410" s="589"/>
      <c r="HJN410" s="589"/>
      <c r="HJO410" s="589"/>
      <c r="HJP410" s="589"/>
      <c r="HJQ410" s="589"/>
      <c r="HJR410" s="589"/>
      <c r="HJS410" s="589"/>
      <c r="HJT410" s="589"/>
      <c r="HJU410" s="589"/>
      <c r="HJV410" s="589"/>
      <c r="HJW410" s="589"/>
      <c r="HJX410" s="589"/>
      <c r="HJY410" s="589"/>
      <c r="HJZ410" s="589"/>
      <c r="HKA410" s="589"/>
      <c r="HKB410" s="589"/>
      <c r="HKC410" s="589"/>
      <c r="HKD410" s="589"/>
      <c r="HKE410" s="589"/>
      <c r="HKF410" s="589"/>
      <c r="HKG410" s="589"/>
      <c r="HKH410" s="589"/>
      <c r="HKI410" s="589"/>
      <c r="HKJ410" s="589"/>
      <c r="HKK410" s="589"/>
      <c r="HKL410" s="589"/>
      <c r="HKM410" s="589"/>
      <c r="HKN410" s="589"/>
      <c r="HKO410" s="589"/>
      <c r="HKP410" s="589"/>
      <c r="HKQ410" s="589"/>
      <c r="HKR410" s="589"/>
      <c r="HKS410" s="589"/>
      <c r="HKT410" s="589"/>
      <c r="HKU410" s="589"/>
      <c r="HKV410" s="589"/>
      <c r="HKW410" s="589"/>
      <c r="HKX410" s="589"/>
      <c r="HKY410" s="589"/>
      <c r="HKZ410" s="589"/>
      <c r="HLA410" s="589"/>
      <c r="HLB410" s="589"/>
      <c r="HLC410" s="589"/>
      <c r="HLD410" s="589"/>
      <c r="HLE410" s="589"/>
      <c r="HLF410" s="589"/>
      <c r="HLG410" s="589"/>
      <c r="HLH410" s="589"/>
      <c r="HLI410" s="589"/>
      <c r="HLJ410" s="589"/>
      <c r="HLK410" s="589"/>
      <c r="HLL410" s="589"/>
      <c r="HLM410" s="589"/>
      <c r="HLN410" s="589"/>
      <c r="HLO410" s="589"/>
      <c r="HLP410" s="589"/>
      <c r="HLQ410" s="589"/>
      <c r="HLR410" s="589"/>
      <c r="HLS410" s="589"/>
      <c r="HLT410" s="589"/>
      <c r="HLU410" s="589"/>
      <c r="HLV410" s="589"/>
      <c r="HLW410" s="589"/>
      <c r="HLX410" s="589"/>
      <c r="HLY410" s="589"/>
      <c r="HLZ410" s="589"/>
      <c r="HMA410" s="589"/>
      <c r="HMB410" s="589"/>
      <c r="HMC410" s="589"/>
      <c r="HMD410" s="589"/>
      <c r="HME410" s="589"/>
      <c r="HMF410" s="589"/>
      <c r="HMG410" s="589"/>
      <c r="HMH410" s="589"/>
      <c r="HMI410" s="589"/>
      <c r="HMJ410" s="589"/>
      <c r="HMK410" s="589"/>
      <c r="HML410" s="589"/>
      <c r="HMM410" s="589"/>
      <c r="HMN410" s="589"/>
      <c r="HMO410" s="589"/>
      <c r="HMP410" s="589"/>
      <c r="HMQ410" s="589"/>
      <c r="HMR410" s="589"/>
      <c r="HMS410" s="589"/>
      <c r="HMT410" s="589"/>
      <c r="HMU410" s="589"/>
      <c r="HMV410" s="589"/>
      <c r="HMW410" s="589"/>
      <c r="HMX410" s="589"/>
      <c r="HMY410" s="589"/>
      <c r="HMZ410" s="589"/>
      <c r="HNA410" s="589"/>
      <c r="HNB410" s="589"/>
      <c r="HNC410" s="589"/>
      <c r="HND410" s="589"/>
      <c r="HNE410" s="589"/>
      <c r="HNF410" s="589"/>
      <c r="HNG410" s="589"/>
      <c r="HNH410" s="589"/>
      <c r="HNI410" s="589"/>
      <c r="HNJ410" s="589"/>
      <c r="HNK410" s="589"/>
      <c r="HNL410" s="589"/>
      <c r="HNM410" s="589"/>
      <c r="HNN410" s="589"/>
      <c r="HNO410" s="589"/>
      <c r="HNP410" s="589"/>
      <c r="HNQ410" s="589"/>
      <c r="HNR410" s="589"/>
      <c r="HNS410" s="589"/>
      <c r="HNT410" s="589"/>
      <c r="HNU410" s="589"/>
      <c r="HNV410" s="589"/>
      <c r="HNW410" s="589"/>
      <c r="HNX410" s="589"/>
      <c r="HNY410" s="589"/>
      <c r="HNZ410" s="589"/>
      <c r="HOA410" s="589"/>
      <c r="HOB410" s="589"/>
      <c r="HOC410" s="589"/>
      <c r="HOD410" s="589"/>
      <c r="HOE410" s="589"/>
      <c r="HOF410" s="589"/>
      <c r="HOG410" s="589"/>
      <c r="HOH410" s="589"/>
      <c r="HOI410" s="589"/>
      <c r="HOJ410" s="589"/>
      <c r="HOK410" s="589"/>
      <c r="HOL410" s="589"/>
      <c r="HOM410" s="589"/>
      <c r="HON410" s="589"/>
      <c r="HOO410" s="589"/>
      <c r="HOP410" s="589"/>
      <c r="HOQ410" s="589"/>
      <c r="HOR410" s="589"/>
      <c r="HOS410" s="589"/>
      <c r="HOT410" s="589"/>
      <c r="HOU410" s="589"/>
      <c r="HOV410" s="589"/>
      <c r="HOW410" s="589"/>
      <c r="HOX410" s="589"/>
      <c r="HOY410" s="589"/>
      <c r="HOZ410" s="589"/>
      <c r="HPA410" s="589"/>
      <c r="HPB410" s="589"/>
      <c r="HPC410" s="589"/>
      <c r="HPD410" s="589"/>
      <c r="HPE410" s="589"/>
      <c r="HPF410" s="589"/>
      <c r="HPG410" s="589"/>
      <c r="HPH410" s="589"/>
      <c r="HPI410" s="589"/>
      <c r="HPJ410" s="589"/>
      <c r="HPK410" s="589"/>
      <c r="HPL410" s="589"/>
      <c r="HPM410" s="589"/>
      <c r="HPN410" s="589"/>
      <c r="HPO410" s="589"/>
      <c r="HPP410" s="589"/>
      <c r="HPQ410" s="589"/>
      <c r="HPR410" s="589"/>
      <c r="HPS410" s="589"/>
      <c r="HPT410" s="589"/>
      <c r="HPU410" s="589"/>
      <c r="HPV410" s="589"/>
      <c r="HPW410" s="589"/>
      <c r="HPX410" s="589"/>
      <c r="HPY410" s="589"/>
      <c r="HPZ410" s="589"/>
      <c r="HQA410" s="589"/>
      <c r="HQB410" s="589"/>
      <c r="HQC410" s="589"/>
      <c r="HQD410" s="589"/>
      <c r="HQE410" s="589"/>
      <c r="HQF410" s="589"/>
      <c r="HQG410" s="589"/>
      <c r="HQH410" s="589"/>
      <c r="HQI410" s="589"/>
      <c r="HQJ410" s="589"/>
      <c r="HQK410" s="589"/>
      <c r="HQL410" s="589"/>
      <c r="HQM410" s="589"/>
      <c r="HQN410" s="589"/>
      <c r="HQO410" s="589"/>
      <c r="HQP410" s="589"/>
      <c r="HQQ410" s="589"/>
      <c r="HQR410" s="589"/>
      <c r="HQS410" s="589"/>
      <c r="HQT410" s="589"/>
      <c r="HQU410" s="589"/>
      <c r="HQV410" s="589"/>
      <c r="HQW410" s="589"/>
      <c r="HQX410" s="589"/>
      <c r="HQY410" s="589"/>
      <c r="HQZ410" s="589"/>
      <c r="HRA410" s="589"/>
      <c r="HRB410" s="589"/>
      <c r="HRC410" s="589"/>
      <c r="HRD410" s="589"/>
      <c r="HRE410" s="589"/>
      <c r="HRF410" s="589"/>
      <c r="HRG410" s="589"/>
      <c r="HRH410" s="589"/>
      <c r="HRI410" s="589"/>
      <c r="HRJ410" s="589"/>
      <c r="HRK410" s="589"/>
      <c r="HRL410" s="589"/>
      <c r="HRM410" s="589"/>
      <c r="HRN410" s="589"/>
      <c r="HRO410" s="589"/>
      <c r="HRP410" s="589"/>
      <c r="HRQ410" s="589"/>
      <c r="HRR410" s="589"/>
      <c r="HRS410" s="589"/>
      <c r="HRT410" s="589"/>
      <c r="HRU410" s="589"/>
      <c r="HRV410" s="589"/>
      <c r="HRW410" s="589"/>
      <c r="HRX410" s="589"/>
      <c r="HRY410" s="589"/>
      <c r="HRZ410" s="589"/>
      <c r="HSA410" s="589"/>
      <c r="HSB410" s="589"/>
      <c r="HSC410" s="589"/>
      <c r="HSD410" s="589"/>
      <c r="HSE410" s="589"/>
      <c r="HSF410" s="589"/>
      <c r="HSG410" s="589"/>
      <c r="HSH410" s="589"/>
      <c r="HSI410" s="589"/>
      <c r="HSJ410" s="589"/>
      <c r="HSK410" s="589"/>
      <c r="HSL410" s="589"/>
      <c r="HSM410" s="589"/>
      <c r="HSN410" s="589"/>
      <c r="HSO410" s="589"/>
      <c r="HSP410" s="589"/>
      <c r="HSQ410" s="589"/>
      <c r="HSR410" s="589"/>
      <c r="HSS410" s="589"/>
      <c r="HST410" s="589"/>
      <c r="HSU410" s="589"/>
      <c r="HSV410" s="589"/>
      <c r="HSW410" s="589"/>
      <c r="HSX410" s="589"/>
      <c r="HSY410" s="589"/>
      <c r="HSZ410" s="589"/>
      <c r="HTA410" s="589"/>
      <c r="HTB410" s="589"/>
      <c r="HTC410" s="589"/>
      <c r="HTD410" s="589"/>
      <c r="HTE410" s="589"/>
      <c r="HTF410" s="589"/>
      <c r="HTG410" s="589"/>
      <c r="HTH410" s="589"/>
      <c r="HTI410" s="589"/>
      <c r="HTJ410" s="589"/>
      <c r="HTK410" s="589"/>
      <c r="HTL410" s="589"/>
      <c r="HTM410" s="589"/>
      <c r="HTN410" s="589"/>
      <c r="HTO410" s="589"/>
      <c r="HTP410" s="589"/>
      <c r="HTQ410" s="589"/>
      <c r="HTR410" s="589"/>
      <c r="HTS410" s="589"/>
      <c r="HTT410" s="589"/>
      <c r="HTU410" s="589"/>
      <c r="HTV410" s="589"/>
      <c r="HTW410" s="589"/>
      <c r="HTX410" s="589"/>
      <c r="HTY410" s="589"/>
      <c r="HTZ410" s="589"/>
      <c r="HUA410" s="589"/>
      <c r="HUB410" s="589"/>
      <c r="HUC410" s="589"/>
      <c r="HUD410" s="589"/>
      <c r="HUE410" s="589"/>
      <c r="HUF410" s="589"/>
      <c r="HUG410" s="589"/>
      <c r="HUH410" s="589"/>
      <c r="HUI410" s="589"/>
      <c r="HUJ410" s="589"/>
      <c r="HUK410" s="589"/>
      <c r="HUL410" s="589"/>
      <c r="HUM410" s="589"/>
      <c r="HUN410" s="589"/>
      <c r="HUO410" s="589"/>
      <c r="HUP410" s="589"/>
      <c r="HUQ410" s="589"/>
      <c r="HUR410" s="589"/>
      <c r="HUS410" s="589"/>
      <c r="HUT410" s="589"/>
      <c r="HUU410" s="589"/>
      <c r="HUV410" s="589"/>
      <c r="HUW410" s="589"/>
      <c r="HUX410" s="589"/>
      <c r="HUY410" s="589"/>
      <c r="HUZ410" s="589"/>
      <c r="HVA410" s="589"/>
      <c r="HVB410" s="589"/>
      <c r="HVC410" s="589"/>
      <c r="HVD410" s="589"/>
      <c r="HVE410" s="589"/>
      <c r="HVF410" s="589"/>
      <c r="HVG410" s="589"/>
      <c r="HVH410" s="589"/>
      <c r="HVI410" s="589"/>
      <c r="HVJ410" s="589"/>
      <c r="HVK410" s="589"/>
      <c r="HVL410" s="589"/>
      <c r="HVM410" s="589"/>
      <c r="HVN410" s="589"/>
      <c r="HVO410" s="589"/>
      <c r="HVP410" s="589"/>
      <c r="HVQ410" s="589"/>
      <c r="HVR410" s="589"/>
      <c r="HVS410" s="589"/>
      <c r="HVT410" s="589"/>
      <c r="HVU410" s="589"/>
      <c r="HVV410" s="589"/>
      <c r="HVW410" s="589"/>
      <c r="HVX410" s="589"/>
      <c r="HVY410" s="589"/>
      <c r="HVZ410" s="589"/>
      <c r="HWA410" s="589"/>
      <c r="HWB410" s="589"/>
      <c r="HWC410" s="589"/>
      <c r="HWD410" s="589"/>
      <c r="HWE410" s="589"/>
      <c r="HWF410" s="589"/>
      <c r="HWG410" s="589"/>
      <c r="HWH410" s="589"/>
      <c r="HWI410" s="589"/>
      <c r="HWJ410" s="589"/>
      <c r="HWK410" s="589"/>
      <c r="HWL410" s="589"/>
      <c r="HWM410" s="589"/>
      <c r="HWN410" s="589"/>
      <c r="HWO410" s="589"/>
      <c r="HWP410" s="589"/>
      <c r="HWQ410" s="589"/>
      <c r="HWR410" s="589"/>
      <c r="HWS410" s="589"/>
      <c r="HWT410" s="589"/>
      <c r="HWU410" s="589"/>
      <c r="HWV410" s="589"/>
      <c r="HWW410" s="589"/>
      <c r="HWX410" s="589"/>
      <c r="HWY410" s="589"/>
      <c r="HWZ410" s="589"/>
      <c r="HXA410" s="589"/>
      <c r="HXB410" s="589"/>
      <c r="HXC410" s="589"/>
      <c r="HXD410" s="589"/>
      <c r="HXE410" s="589"/>
      <c r="HXF410" s="589"/>
      <c r="HXG410" s="589"/>
      <c r="HXH410" s="589"/>
      <c r="HXI410" s="589"/>
      <c r="HXJ410" s="589"/>
      <c r="HXK410" s="589"/>
      <c r="HXL410" s="589"/>
      <c r="HXM410" s="589"/>
      <c r="HXN410" s="589"/>
      <c r="HXO410" s="589"/>
      <c r="HXP410" s="589"/>
      <c r="HXQ410" s="589"/>
      <c r="HXR410" s="589"/>
      <c r="HXS410" s="589"/>
      <c r="HXT410" s="589"/>
      <c r="HXU410" s="589"/>
      <c r="HXV410" s="589"/>
      <c r="HXW410" s="589"/>
      <c r="HXX410" s="589"/>
      <c r="HXY410" s="589"/>
      <c r="HXZ410" s="589"/>
      <c r="HYA410" s="589"/>
      <c r="HYB410" s="589"/>
      <c r="HYC410" s="589"/>
      <c r="HYD410" s="589"/>
      <c r="HYE410" s="589"/>
      <c r="HYF410" s="589"/>
      <c r="HYG410" s="589"/>
      <c r="HYH410" s="589"/>
      <c r="HYI410" s="589"/>
      <c r="HYJ410" s="589"/>
      <c r="HYK410" s="589"/>
      <c r="HYL410" s="589"/>
      <c r="HYM410" s="589"/>
      <c r="HYN410" s="589"/>
      <c r="HYO410" s="589"/>
      <c r="HYP410" s="589"/>
      <c r="HYQ410" s="589"/>
      <c r="HYR410" s="589"/>
      <c r="HYS410" s="589"/>
      <c r="HYT410" s="589"/>
      <c r="HYU410" s="589"/>
      <c r="HYV410" s="589"/>
      <c r="HYW410" s="589"/>
      <c r="HYX410" s="589"/>
      <c r="HYY410" s="589"/>
      <c r="HYZ410" s="589"/>
      <c r="HZA410" s="589"/>
      <c r="HZB410" s="589"/>
      <c r="HZC410" s="589"/>
      <c r="HZD410" s="589"/>
      <c r="HZE410" s="589"/>
      <c r="HZF410" s="589"/>
      <c r="HZG410" s="589"/>
      <c r="HZH410" s="589"/>
      <c r="HZI410" s="589"/>
      <c r="HZJ410" s="589"/>
      <c r="HZK410" s="589"/>
      <c r="HZL410" s="589"/>
      <c r="HZM410" s="589"/>
      <c r="HZN410" s="589"/>
      <c r="HZO410" s="589"/>
      <c r="HZP410" s="589"/>
      <c r="HZQ410" s="589"/>
      <c r="HZR410" s="589"/>
      <c r="HZS410" s="589"/>
      <c r="HZT410" s="589"/>
      <c r="HZU410" s="589"/>
      <c r="HZV410" s="589"/>
      <c r="HZW410" s="589"/>
      <c r="HZX410" s="589"/>
      <c r="HZY410" s="589"/>
      <c r="HZZ410" s="589"/>
      <c r="IAA410" s="589"/>
      <c r="IAB410" s="589"/>
      <c r="IAC410" s="589"/>
      <c r="IAD410" s="589"/>
      <c r="IAE410" s="589"/>
      <c r="IAF410" s="589"/>
      <c r="IAG410" s="589"/>
      <c r="IAH410" s="589"/>
      <c r="IAI410" s="589"/>
      <c r="IAJ410" s="589"/>
      <c r="IAK410" s="589"/>
      <c r="IAL410" s="589"/>
      <c r="IAM410" s="589"/>
      <c r="IAN410" s="589"/>
      <c r="IAO410" s="589"/>
      <c r="IAP410" s="589"/>
      <c r="IAQ410" s="589"/>
      <c r="IAR410" s="589"/>
      <c r="IAS410" s="589"/>
      <c r="IAT410" s="589"/>
      <c r="IAU410" s="589"/>
      <c r="IAV410" s="589"/>
      <c r="IAW410" s="589"/>
      <c r="IAX410" s="589"/>
      <c r="IAY410" s="589"/>
      <c r="IAZ410" s="589"/>
      <c r="IBA410" s="589"/>
      <c r="IBB410" s="589"/>
      <c r="IBC410" s="589"/>
      <c r="IBD410" s="589"/>
      <c r="IBE410" s="589"/>
      <c r="IBF410" s="589"/>
      <c r="IBG410" s="589"/>
      <c r="IBH410" s="589"/>
      <c r="IBI410" s="589"/>
      <c r="IBJ410" s="589"/>
      <c r="IBK410" s="589"/>
      <c r="IBL410" s="589"/>
      <c r="IBM410" s="589"/>
      <c r="IBN410" s="589"/>
      <c r="IBO410" s="589"/>
      <c r="IBP410" s="589"/>
      <c r="IBQ410" s="589"/>
      <c r="IBR410" s="589"/>
      <c r="IBS410" s="589"/>
      <c r="IBT410" s="589"/>
      <c r="IBU410" s="589"/>
      <c r="IBV410" s="589"/>
      <c r="IBW410" s="589"/>
      <c r="IBX410" s="589"/>
      <c r="IBY410" s="589"/>
      <c r="IBZ410" s="589"/>
      <c r="ICA410" s="589"/>
      <c r="ICB410" s="589"/>
      <c r="ICC410" s="589"/>
      <c r="ICD410" s="589"/>
      <c r="ICE410" s="589"/>
      <c r="ICF410" s="589"/>
      <c r="ICG410" s="589"/>
      <c r="ICH410" s="589"/>
      <c r="ICI410" s="589"/>
      <c r="ICJ410" s="589"/>
      <c r="ICK410" s="589"/>
      <c r="ICL410" s="589"/>
      <c r="ICM410" s="589"/>
      <c r="ICN410" s="589"/>
      <c r="ICO410" s="589"/>
      <c r="ICP410" s="589"/>
      <c r="ICQ410" s="589"/>
      <c r="ICR410" s="589"/>
      <c r="ICS410" s="589"/>
      <c r="ICT410" s="589"/>
      <c r="ICU410" s="589"/>
      <c r="ICV410" s="589"/>
      <c r="ICW410" s="589"/>
      <c r="ICX410" s="589"/>
      <c r="ICY410" s="589"/>
      <c r="ICZ410" s="589"/>
      <c r="IDA410" s="589"/>
      <c r="IDB410" s="589"/>
      <c r="IDC410" s="589"/>
      <c r="IDD410" s="589"/>
      <c r="IDE410" s="589"/>
      <c r="IDF410" s="589"/>
      <c r="IDG410" s="589"/>
      <c r="IDH410" s="589"/>
      <c r="IDI410" s="589"/>
      <c r="IDJ410" s="589"/>
      <c r="IDK410" s="589"/>
      <c r="IDL410" s="589"/>
      <c r="IDM410" s="589"/>
      <c r="IDN410" s="589"/>
      <c r="IDO410" s="589"/>
      <c r="IDP410" s="589"/>
      <c r="IDQ410" s="589"/>
      <c r="IDR410" s="589"/>
      <c r="IDS410" s="589"/>
      <c r="IDT410" s="589"/>
      <c r="IDU410" s="589"/>
      <c r="IDV410" s="589"/>
      <c r="IDW410" s="589"/>
      <c r="IDX410" s="589"/>
      <c r="IDY410" s="589"/>
      <c r="IDZ410" s="589"/>
      <c r="IEA410" s="589"/>
      <c r="IEB410" s="589"/>
      <c r="IEC410" s="589"/>
      <c r="IED410" s="589"/>
      <c r="IEE410" s="589"/>
      <c r="IEF410" s="589"/>
      <c r="IEG410" s="589"/>
      <c r="IEH410" s="589"/>
      <c r="IEI410" s="589"/>
      <c r="IEJ410" s="589"/>
      <c r="IEK410" s="589"/>
      <c r="IEL410" s="589"/>
      <c r="IEM410" s="589"/>
      <c r="IEN410" s="589"/>
      <c r="IEO410" s="589"/>
      <c r="IEP410" s="589"/>
      <c r="IEQ410" s="589"/>
      <c r="IER410" s="589"/>
      <c r="IES410" s="589"/>
      <c r="IET410" s="589"/>
      <c r="IEU410" s="589"/>
      <c r="IEV410" s="589"/>
      <c r="IEW410" s="589"/>
      <c r="IEX410" s="589"/>
      <c r="IEY410" s="589"/>
      <c r="IEZ410" s="589"/>
      <c r="IFA410" s="589"/>
      <c r="IFB410" s="589"/>
      <c r="IFC410" s="589"/>
      <c r="IFD410" s="589"/>
      <c r="IFE410" s="589"/>
      <c r="IFF410" s="589"/>
      <c r="IFG410" s="589"/>
      <c r="IFH410" s="589"/>
      <c r="IFI410" s="589"/>
      <c r="IFJ410" s="589"/>
      <c r="IFK410" s="589"/>
      <c r="IFL410" s="589"/>
      <c r="IFM410" s="589"/>
      <c r="IFN410" s="589"/>
      <c r="IFO410" s="589"/>
      <c r="IFP410" s="589"/>
      <c r="IFQ410" s="589"/>
      <c r="IFR410" s="589"/>
      <c r="IFS410" s="589"/>
      <c r="IFT410" s="589"/>
      <c r="IFU410" s="589"/>
      <c r="IFV410" s="589"/>
      <c r="IFW410" s="589"/>
      <c r="IFX410" s="589"/>
      <c r="IFY410" s="589"/>
      <c r="IFZ410" s="589"/>
      <c r="IGA410" s="589"/>
      <c r="IGB410" s="589"/>
      <c r="IGC410" s="589"/>
      <c r="IGD410" s="589"/>
      <c r="IGE410" s="589"/>
      <c r="IGF410" s="589"/>
      <c r="IGG410" s="589"/>
      <c r="IGH410" s="589"/>
      <c r="IGI410" s="589"/>
      <c r="IGJ410" s="589"/>
      <c r="IGK410" s="589"/>
      <c r="IGL410" s="589"/>
      <c r="IGM410" s="589"/>
      <c r="IGN410" s="589"/>
      <c r="IGO410" s="589"/>
      <c r="IGP410" s="589"/>
      <c r="IGQ410" s="589"/>
      <c r="IGR410" s="589"/>
      <c r="IGS410" s="589"/>
      <c r="IGT410" s="589"/>
      <c r="IGU410" s="589"/>
      <c r="IGV410" s="589"/>
      <c r="IGW410" s="589"/>
      <c r="IGX410" s="589"/>
      <c r="IGY410" s="589"/>
      <c r="IGZ410" s="589"/>
      <c r="IHA410" s="589"/>
      <c r="IHB410" s="589"/>
      <c r="IHC410" s="589"/>
      <c r="IHD410" s="589"/>
      <c r="IHE410" s="589"/>
      <c r="IHF410" s="589"/>
      <c r="IHG410" s="589"/>
      <c r="IHH410" s="589"/>
      <c r="IHI410" s="589"/>
      <c r="IHJ410" s="589"/>
      <c r="IHK410" s="589"/>
      <c r="IHL410" s="589"/>
      <c r="IHM410" s="589"/>
      <c r="IHN410" s="589"/>
      <c r="IHO410" s="589"/>
      <c r="IHP410" s="589"/>
      <c r="IHQ410" s="589"/>
      <c r="IHR410" s="589"/>
      <c r="IHS410" s="589"/>
      <c r="IHT410" s="589"/>
      <c r="IHU410" s="589"/>
      <c r="IHV410" s="589"/>
      <c r="IHW410" s="589"/>
      <c r="IHX410" s="589"/>
      <c r="IHY410" s="589"/>
      <c r="IHZ410" s="589"/>
      <c r="IIA410" s="589"/>
      <c r="IIB410" s="589"/>
      <c r="IIC410" s="589"/>
      <c r="IID410" s="589"/>
      <c r="IIE410" s="589"/>
      <c r="IIF410" s="589"/>
      <c r="IIG410" s="589"/>
      <c r="IIH410" s="589"/>
      <c r="III410" s="589"/>
      <c r="IIJ410" s="589"/>
      <c r="IIK410" s="589"/>
      <c r="IIL410" s="589"/>
      <c r="IIM410" s="589"/>
      <c r="IIN410" s="589"/>
      <c r="IIO410" s="589"/>
      <c r="IIP410" s="589"/>
      <c r="IIQ410" s="589"/>
      <c r="IIR410" s="589"/>
      <c r="IIS410" s="589"/>
      <c r="IIT410" s="589"/>
      <c r="IIU410" s="589"/>
      <c r="IIV410" s="589"/>
      <c r="IIW410" s="589"/>
      <c r="IIX410" s="589"/>
      <c r="IIY410" s="589"/>
      <c r="IIZ410" s="589"/>
      <c r="IJA410" s="589"/>
      <c r="IJB410" s="589"/>
      <c r="IJC410" s="589"/>
      <c r="IJD410" s="589"/>
      <c r="IJE410" s="589"/>
      <c r="IJF410" s="589"/>
      <c r="IJG410" s="589"/>
      <c r="IJH410" s="589"/>
      <c r="IJI410" s="589"/>
      <c r="IJJ410" s="589"/>
      <c r="IJK410" s="589"/>
      <c r="IJL410" s="589"/>
      <c r="IJM410" s="589"/>
      <c r="IJN410" s="589"/>
      <c r="IJO410" s="589"/>
      <c r="IJP410" s="589"/>
      <c r="IJQ410" s="589"/>
      <c r="IJR410" s="589"/>
      <c r="IJS410" s="589"/>
      <c r="IJT410" s="589"/>
      <c r="IJU410" s="589"/>
      <c r="IJV410" s="589"/>
      <c r="IJW410" s="589"/>
      <c r="IJX410" s="589"/>
      <c r="IJY410" s="589"/>
      <c r="IJZ410" s="589"/>
      <c r="IKA410" s="589"/>
      <c r="IKB410" s="589"/>
      <c r="IKC410" s="589"/>
      <c r="IKD410" s="589"/>
      <c r="IKE410" s="589"/>
      <c r="IKF410" s="589"/>
      <c r="IKG410" s="589"/>
      <c r="IKH410" s="589"/>
      <c r="IKI410" s="589"/>
      <c r="IKJ410" s="589"/>
      <c r="IKK410" s="589"/>
      <c r="IKL410" s="589"/>
      <c r="IKM410" s="589"/>
      <c r="IKN410" s="589"/>
      <c r="IKO410" s="589"/>
      <c r="IKP410" s="589"/>
      <c r="IKQ410" s="589"/>
      <c r="IKR410" s="589"/>
      <c r="IKS410" s="589"/>
      <c r="IKT410" s="589"/>
      <c r="IKU410" s="589"/>
      <c r="IKV410" s="589"/>
      <c r="IKW410" s="589"/>
      <c r="IKX410" s="589"/>
      <c r="IKY410" s="589"/>
      <c r="IKZ410" s="589"/>
      <c r="ILA410" s="589"/>
      <c r="ILB410" s="589"/>
      <c r="ILC410" s="589"/>
      <c r="ILD410" s="589"/>
      <c r="ILE410" s="589"/>
      <c r="ILF410" s="589"/>
      <c r="ILG410" s="589"/>
      <c r="ILH410" s="589"/>
      <c r="ILI410" s="589"/>
      <c r="ILJ410" s="589"/>
      <c r="ILK410" s="589"/>
      <c r="ILL410" s="589"/>
      <c r="ILM410" s="589"/>
      <c r="ILN410" s="589"/>
      <c r="ILO410" s="589"/>
      <c r="ILP410" s="589"/>
      <c r="ILQ410" s="589"/>
      <c r="ILR410" s="589"/>
      <c r="ILS410" s="589"/>
      <c r="ILT410" s="589"/>
      <c r="ILU410" s="589"/>
      <c r="ILV410" s="589"/>
      <c r="ILW410" s="589"/>
      <c r="ILX410" s="589"/>
      <c r="ILY410" s="589"/>
      <c r="ILZ410" s="589"/>
      <c r="IMA410" s="589"/>
      <c r="IMB410" s="589"/>
      <c r="IMC410" s="589"/>
      <c r="IMD410" s="589"/>
      <c r="IME410" s="589"/>
      <c r="IMF410" s="589"/>
      <c r="IMG410" s="589"/>
      <c r="IMH410" s="589"/>
      <c r="IMI410" s="589"/>
      <c r="IMJ410" s="589"/>
      <c r="IMK410" s="589"/>
      <c r="IML410" s="589"/>
      <c r="IMM410" s="589"/>
      <c r="IMN410" s="589"/>
      <c r="IMO410" s="589"/>
      <c r="IMP410" s="589"/>
      <c r="IMQ410" s="589"/>
      <c r="IMR410" s="589"/>
      <c r="IMS410" s="589"/>
      <c r="IMT410" s="589"/>
      <c r="IMU410" s="589"/>
      <c r="IMV410" s="589"/>
      <c r="IMW410" s="589"/>
      <c r="IMX410" s="589"/>
      <c r="IMY410" s="589"/>
      <c r="IMZ410" s="589"/>
      <c r="INA410" s="589"/>
      <c r="INB410" s="589"/>
      <c r="INC410" s="589"/>
      <c r="IND410" s="589"/>
      <c r="INE410" s="589"/>
      <c r="INF410" s="589"/>
      <c r="ING410" s="589"/>
      <c r="INH410" s="589"/>
      <c r="INI410" s="589"/>
      <c r="INJ410" s="589"/>
      <c r="INK410" s="589"/>
      <c r="INL410" s="589"/>
      <c r="INM410" s="589"/>
      <c r="INN410" s="589"/>
      <c r="INO410" s="589"/>
      <c r="INP410" s="589"/>
      <c r="INQ410" s="589"/>
      <c r="INR410" s="589"/>
      <c r="INS410" s="589"/>
      <c r="INT410" s="589"/>
      <c r="INU410" s="589"/>
      <c r="INV410" s="589"/>
      <c r="INW410" s="589"/>
      <c r="INX410" s="589"/>
      <c r="INY410" s="589"/>
      <c r="INZ410" s="589"/>
      <c r="IOA410" s="589"/>
      <c r="IOB410" s="589"/>
      <c r="IOC410" s="589"/>
      <c r="IOD410" s="589"/>
      <c r="IOE410" s="589"/>
      <c r="IOF410" s="589"/>
      <c r="IOG410" s="589"/>
      <c r="IOH410" s="589"/>
      <c r="IOI410" s="589"/>
      <c r="IOJ410" s="589"/>
      <c r="IOK410" s="589"/>
      <c r="IOL410" s="589"/>
      <c r="IOM410" s="589"/>
      <c r="ION410" s="589"/>
      <c r="IOO410" s="589"/>
      <c r="IOP410" s="589"/>
      <c r="IOQ410" s="589"/>
      <c r="IOR410" s="589"/>
      <c r="IOS410" s="589"/>
      <c r="IOT410" s="589"/>
      <c r="IOU410" s="589"/>
      <c r="IOV410" s="589"/>
      <c r="IOW410" s="589"/>
      <c r="IOX410" s="589"/>
      <c r="IOY410" s="589"/>
      <c r="IOZ410" s="589"/>
      <c r="IPA410" s="589"/>
      <c r="IPB410" s="589"/>
      <c r="IPC410" s="589"/>
      <c r="IPD410" s="589"/>
      <c r="IPE410" s="589"/>
      <c r="IPF410" s="589"/>
      <c r="IPG410" s="589"/>
      <c r="IPH410" s="589"/>
      <c r="IPI410" s="589"/>
      <c r="IPJ410" s="589"/>
      <c r="IPK410" s="589"/>
      <c r="IPL410" s="589"/>
      <c r="IPM410" s="589"/>
      <c r="IPN410" s="589"/>
      <c r="IPO410" s="589"/>
      <c r="IPP410" s="589"/>
      <c r="IPQ410" s="589"/>
      <c r="IPR410" s="589"/>
      <c r="IPS410" s="589"/>
      <c r="IPT410" s="589"/>
      <c r="IPU410" s="589"/>
      <c r="IPV410" s="589"/>
      <c r="IPW410" s="589"/>
      <c r="IPX410" s="589"/>
      <c r="IPY410" s="589"/>
      <c r="IPZ410" s="589"/>
      <c r="IQA410" s="589"/>
      <c r="IQB410" s="589"/>
      <c r="IQC410" s="589"/>
      <c r="IQD410" s="589"/>
      <c r="IQE410" s="589"/>
      <c r="IQF410" s="589"/>
      <c r="IQG410" s="589"/>
      <c r="IQH410" s="589"/>
      <c r="IQI410" s="589"/>
      <c r="IQJ410" s="589"/>
      <c r="IQK410" s="589"/>
      <c r="IQL410" s="589"/>
      <c r="IQM410" s="589"/>
      <c r="IQN410" s="589"/>
      <c r="IQO410" s="589"/>
      <c r="IQP410" s="589"/>
      <c r="IQQ410" s="589"/>
      <c r="IQR410" s="589"/>
      <c r="IQS410" s="589"/>
      <c r="IQT410" s="589"/>
      <c r="IQU410" s="589"/>
      <c r="IQV410" s="589"/>
      <c r="IQW410" s="589"/>
      <c r="IQX410" s="589"/>
      <c r="IQY410" s="589"/>
      <c r="IQZ410" s="589"/>
      <c r="IRA410" s="589"/>
      <c r="IRB410" s="589"/>
      <c r="IRC410" s="589"/>
      <c r="IRD410" s="589"/>
      <c r="IRE410" s="589"/>
      <c r="IRF410" s="589"/>
      <c r="IRG410" s="589"/>
      <c r="IRH410" s="589"/>
      <c r="IRI410" s="589"/>
      <c r="IRJ410" s="589"/>
      <c r="IRK410" s="589"/>
      <c r="IRL410" s="589"/>
      <c r="IRM410" s="589"/>
      <c r="IRN410" s="589"/>
      <c r="IRO410" s="589"/>
      <c r="IRP410" s="589"/>
      <c r="IRQ410" s="589"/>
      <c r="IRR410" s="589"/>
      <c r="IRS410" s="589"/>
      <c r="IRT410" s="589"/>
      <c r="IRU410" s="589"/>
      <c r="IRV410" s="589"/>
      <c r="IRW410" s="589"/>
      <c r="IRX410" s="589"/>
      <c r="IRY410" s="589"/>
      <c r="IRZ410" s="589"/>
      <c r="ISA410" s="589"/>
      <c r="ISB410" s="589"/>
      <c r="ISC410" s="589"/>
      <c r="ISD410" s="589"/>
      <c r="ISE410" s="589"/>
      <c r="ISF410" s="589"/>
      <c r="ISG410" s="589"/>
      <c r="ISH410" s="589"/>
      <c r="ISI410" s="589"/>
      <c r="ISJ410" s="589"/>
      <c r="ISK410" s="589"/>
      <c r="ISL410" s="589"/>
      <c r="ISM410" s="589"/>
      <c r="ISN410" s="589"/>
      <c r="ISO410" s="589"/>
      <c r="ISP410" s="589"/>
      <c r="ISQ410" s="589"/>
      <c r="ISR410" s="589"/>
      <c r="ISS410" s="589"/>
      <c r="IST410" s="589"/>
      <c r="ISU410" s="589"/>
      <c r="ISV410" s="589"/>
      <c r="ISW410" s="589"/>
      <c r="ISX410" s="589"/>
      <c r="ISY410" s="589"/>
      <c r="ISZ410" s="589"/>
      <c r="ITA410" s="589"/>
      <c r="ITB410" s="589"/>
      <c r="ITC410" s="589"/>
      <c r="ITD410" s="589"/>
      <c r="ITE410" s="589"/>
      <c r="ITF410" s="589"/>
      <c r="ITG410" s="589"/>
      <c r="ITH410" s="589"/>
      <c r="ITI410" s="589"/>
      <c r="ITJ410" s="589"/>
      <c r="ITK410" s="589"/>
      <c r="ITL410" s="589"/>
      <c r="ITM410" s="589"/>
      <c r="ITN410" s="589"/>
      <c r="ITO410" s="589"/>
      <c r="ITP410" s="589"/>
      <c r="ITQ410" s="589"/>
      <c r="ITR410" s="589"/>
      <c r="ITS410" s="589"/>
      <c r="ITT410" s="589"/>
      <c r="ITU410" s="589"/>
      <c r="ITV410" s="589"/>
      <c r="ITW410" s="589"/>
      <c r="ITX410" s="589"/>
      <c r="ITY410" s="589"/>
      <c r="ITZ410" s="589"/>
      <c r="IUA410" s="589"/>
      <c r="IUB410" s="589"/>
      <c r="IUC410" s="589"/>
      <c r="IUD410" s="589"/>
      <c r="IUE410" s="589"/>
      <c r="IUF410" s="589"/>
      <c r="IUG410" s="589"/>
      <c r="IUH410" s="589"/>
      <c r="IUI410" s="589"/>
      <c r="IUJ410" s="589"/>
      <c r="IUK410" s="589"/>
      <c r="IUL410" s="589"/>
      <c r="IUM410" s="589"/>
      <c r="IUN410" s="589"/>
      <c r="IUO410" s="589"/>
      <c r="IUP410" s="589"/>
      <c r="IUQ410" s="589"/>
      <c r="IUR410" s="589"/>
      <c r="IUS410" s="589"/>
      <c r="IUT410" s="589"/>
      <c r="IUU410" s="589"/>
      <c r="IUV410" s="589"/>
      <c r="IUW410" s="589"/>
      <c r="IUX410" s="589"/>
      <c r="IUY410" s="589"/>
      <c r="IUZ410" s="589"/>
      <c r="IVA410" s="589"/>
      <c r="IVB410" s="589"/>
      <c r="IVC410" s="589"/>
      <c r="IVD410" s="589"/>
      <c r="IVE410" s="589"/>
      <c r="IVF410" s="589"/>
      <c r="IVG410" s="589"/>
      <c r="IVH410" s="589"/>
      <c r="IVI410" s="589"/>
      <c r="IVJ410" s="589"/>
      <c r="IVK410" s="589"/>
      <c r="IVL410" s="589"/>
      <c r="IVM410" s="589"/>
      <c r="IVN410" s="589"/>
      <c r="IVO410" s="589"/>
      <c r="IVP410" s="589"/>
      <c r="IVQ410" s="589"/>
      <c r="IVR410" s="589"/>
      <c r="IVS410" s="589"/>
      <c r="IVT410" s="589"/>
      <c r="IVU410" s="589"/>
      <c r="IVV410" s="589"/>
      <c r="IVW410" s="589"/>
      <c r="IVX410" s="589"/>
      <c r="IVY410" s="589"/>
      <c r="IVZ410" s="589"/>
      <c r="IWA410" s="589"/>
      <c r="IWB410" s="589"/>
      <c r="IWC410" s="589"/>
      <c r="IWD410" s="589"/>
      <c r="IWE410" s="589"/>
      <c r="IWF410" s="589"/>
      <c r="IWG410" s="589"/>
      <c r="IWH410" s="589"/>
      <c r="IWI410" s="589"/>
      <c r="IWJ410" s="589"/>
      <c r="IWK410" s="589"/>
      <c r="IWL410" s="589"/>
      <c r="IWM410" s="589"/>
      <c r="IWN410" s="589"/>
      <c r="IWO410" s="589"/>
      <c r="IWP410" s="589"/>
      <c r="IWQ410" s="589"/>
      <c r="IWR410" s="589"/>
      <c r="IWS410" s="589"/>
      <c r="IWT410" s="589"/>
      <c r="IWU410" s="589"/>
      <c r="IWV410" s="589"/>
      <c r="IWW410" s="589"/>
      <c r="IWX410" s="589"/>
      <c r="IWY410" s="589"/>
      <c r="IWZ410" s="589"/>
      <c r="IXA410" s="589"/>
      <c r="IXB410" s="589"/>
      <c r="IXC410" s="589"/>
      <c r="IXD410" s="589"/>
      <c r="IXE410" s="589"/>
      <c r="IXF410" s="589"/>
      <c r="IXG410" s="589"/>
      <c r="IXH410" s="589"/>
      <c r="IXI410" s="589"/>
      <c r="IXJ410" s="589"/>
      <c r="IXK410" s="589"/>
      <c r="IXL410" s="589"/>
      <c r="IXM410" s="589"/>
      <c r="IXN410" s="589"/>
      <c r="IXO410" s="589"/>
      <c r="IXP410" s="589"/>
      <c r="IXQ410" s="589"/>
      <c r="IXR410" s="589"/>
      <c r="IXS410" s="589"/>
      <c r="IXT410" s="589"/>
      <c r="IXU410" s="589"/>
      <c r="IXV410" s="589"/>
      <c r="IXW410" s="589"/>
      <c r="IXX410" s="589"/>
      <c r="IXY410" s="589"/>
      <c r="IXZ410" s="589"/>
      <c r="IYA410" s="589"/>
      <c r="IYB410" s="589"/>
      <c r="IYC410" s="589"/>
      <c r="IYD410" s="589"/>
      <c r="IYE410" s="589"/>
      <c r="IYF410" s="589"/>
      <c r="IYG410" s="589"/>
      <c r="IYH410" s="589"/>
      <c r="IYI410" s="589"/>
      <c r="IYJ410" s="589"/>
      <c r="IYK410" s="589"/>
      <c r="IYL410" s="589"/>
      <c r="IYM410" s="589"/>
      <c r="IYN410" s="589"/>
      <c r="IYO410" s="589"/>
      <c r="IYP410" s="589"/>
      <c r="IYQ410" s="589"/>
      <c r="IYR410" s="589"/>
      <c r="IYS410" s="589"/>
      <c r="IYT410" s="589"/>
      <c r="IYU410" s="589"/>
      <c r="IYV410" s="589"/>
      <c r="IYW410" s="589"/>
      <c r="IYX410" s="589"/>
      <c r="IYY410" s="589"/>
      <c r="IYZ410" s="589"/>
      <c r="IZA410" s="589"/>
      <c r="IZB410" s="589"/>
      <c r="IZC410" s="589"/>
      <c r="IZD410" s="589"/>
      <c r="IZE410" s="589"/>
      <c r="IZF410" s="589"/>
      <c r="IZG410" s="589"/>
      <c r="IZH410" s="589"/>
      <c r="IZI410" s="589"/>
      <c r="IZJ410" s="589"/>
      <c r="IZK410" s="589"/>
      <c r="IZL410" s="589"/>
      <c r="IZM410" s="589"/>
      <c r="IZN410" s="589"/>
      <c r="IZO410" s="589"/>
      <c r="IZP410" s="589"/>
      <c r="IZQ410" s="589"/>
      <c r="IZR410" s="589"/>
      <c r="IZS410" s="589"/>
      <c r="IZT410" s="589"/>
      <c r="IZU410" s="589"/>
      <c r="IZV410" s="589"/>
      <c r="IZW410" s="589"/>
      <c r="IZX410" s="589"/>
      <c r="IZY410" s="589"/>
      <c r="IZZ410" s="589"/>
      <c r="JAA410" s="589"/>
      <c r="JAB410" s="589"/>
      <c r="JAC410" s="589"/>
      <c r="JAD410" s="589"/>
      <c r="JAE410" s="589"/>
      <c r="JAF410" s="589"/>
      <c r="JAG410" s="589"/>
      <c r="JAH410" s="589"/>
      <c r="JAI410" s="589"/>
      <c r="JAJ410" s="589"/>
      <c r="JAK410" s="589"/>
      <c r="JAL410" s="589"/>
      <c r="JAM410" s="589"/>
      <c r="JAN410" s="589"/>
      <c r="JAO410" s="589"/>
      <c r="JAP410" s="589"/>
      <c r="JAQ410" s="589"/>
      <c r="JAR410" s="589"/>
      <c r="JAS410" s="589"/>
      <c r="JAT410" s="589"/>
      <c r="JAU410" s="589"/>
      <c r="JAV410" s="589"/>
      <c r="JAW410" s="589"/>
      <c r="JAX410" s="589"/>
      <c r="JAY410" s="589"/>
      <c r="JAZ410" s="589"/>
      <c r="JBA410" s="589"/>
      <c r="JBB410" s="589"/>
      <c r="JBC410" s="589"/>
      <c r="JBD410" s="589"/>
      <c r="JBE410" s="589"/>
      <c r="JBF410" s="589"/>
      <c r="JBG410" s="589"/>
      <c r="JBH410" s="589"/>
      <c r="JBI410" s="589"/>
      <c r="JBJ410" s="589"/>
      <c r="JBK410" s="589"/>
      <c r="JBL410" s="589"/>
      <c r="JBM410" s="589"/>
      <c r="JBN410" s="589"/>
      <c r="JBO410" s="589"/>
      <c r="JBP410" s="589"/>
      <c r="JBQ410" s="589"/>
      <c r="JBR410" s="589"/>
      <c r="JBS410" s="589"/>
      <c r="JBT410" s="589"/>
      <c r="JBU410" s="589"/>
      <c r="JBV410" s="589"/>
      <c r="JBW410" s="589"/>
      <c r="JBX410" s="589"/>
      <c r="JBY410" s="589"/>
      <c r="JBZ410" s="589"/>
      <c r="JCA410" s="589"/>
      <c r="JCB410" s="589"/>
      <c r="JCC410" s="589"/>
      <c r="JCD410" s="589"/>
      <c r="JCE410" s="589"/>
      <c r="JCF410" s="589"/>
      <c r="JCG410" s="589"/>
      <c r="JCH410" s="589"/>
      <c r="JCI410" s="589"/>
      <c r="JCJ410" s="589"/>
      <c r="JCK410" s="589"/>
      <c r="JCL410" s="589"/>
      <c r="JCM410" s="589"/>
      <c r="JCN410" s="589"/>
      <c r="JCO410" s="589"/>
      <c r="JCP410" s="589"/>
      <c r="JCQ410" s="589"/>
      <c r="JCR410" s="589"/>
      <c r="JCS410" s="589"/>
      <c r="JCT410" s="589"/>
      <c r="JCU410" s="589"/>
      <c r="JCV410" s="589"/>
      <c r="JCW410" s="589"/>
      <c r="JCX410" s="589"/>
      <c r="JCY410" s="589"/>
      <c r="JCZ410" s="589"/>
      <c r="JDA410" s="589"/>
      <c r="JDB410" s="589"/>
      <c r="JDC410" s="589"/>
      <c r="JDD410" s="589"/>
      <c r="JDE410" s="589"/>
      <c r="JDF410" s="589"/>
      <c r="JDG410" s="589"/>
      <c r="JDH410" s="589"/>
      <c r="JDI410" s="589"/>
      <c r="JDJ410" s="589"/>
      <c r="JDK410" s="589"/>
      <c r="JDL410" s="589"/>
      <c r="JDM410" s="589"/>
      <c r="JDN410" s="589"/>
      <c r="JDO410" s="589"/>
      <c r="JDP410" s="589"/>
      <c r="JDQ410" s="589"/>
      <c r="JDR410" s="589"/>
      <c r="JDS410" s="589"/>
      <c r="JDT410" s="589"/>
      <c r="JDU410" s="589"/>
      <c r="JDV410" s="589"/>
      <c r="JDW410" s="589"/>
      <c r="JDX410" s="589"/>
      <c r="JDY410" s="589"/>
      <c r="JDZ410" s="589"/>
      <c r="JEA410" s="589"/>
      <c r="JEB410" s="589"/>
      <c r="JEC410" s="589"/>
      <c r="JED410" s="589"/>
      <c r="JEE410" s="589"/>
      <c r="JEF410" s="589"/>
      <c r="JEG410" s="589"/>
      <c r="JEH410" s="589"/>
      <c r="JEI410" s="589"/>
      <c r="JEJ410" s="589"/>
      <c r="JEK410" s="589"/>
      <c r="JEL410" s="589"/>
      <c r="JEM410" s="589"/>
      <c r="JEN410" s="589"/>
      <c r="JEO410" s="589"/>
      <c r="JEP410" s="589"/>
      <c r="JEQ410" s="589"/>
      <c r="JER410" s="589"/>
      <c r="JES410" s="589"/>
      <c r="JET410" s="589"/>
      <c r="JEU410" s="589"/>
      <c r="JEV410" s="589"/>
      <c r="JEW410" s="589"/>
      <c r="JEX410" s="589"/>
      <c r="JEY410" s="589"/>
      <c r="JEZ410" s="589"/>
      <c r="JFA410" s="589"/>
      <c r="JFB410" s="589"/>
      <c r="JFC410" s="589"/>
      <c r="JFD410" s="589"/>
      <c r="JFE410" s="589"/>
      <c r="JFF410" s="589"/>
      <c r="JFG410" s="589"/>
      <c r="JFH410" s="589"/>
      <c r="JFI410" s="589"/>
      <c r="JFJ410" s="589"/>
      <c r="JFK410" s="589"/>
      <c r="JFL410" s="589"/>
      <c r="JFM410" s="589"/>
      <c r="JFN410" s="589"/>
      <c r="JFO410" s="589"/>
      <c r="JFP410" s="589"/>
      <c r="JFQ410" s="589"/>
      <c r="JFR410" s="589"/>
      <c r="JFS410" s="589"/>
      <c r="JFT410" s="589"/>
      <c r="JFU410" s="589"/>
      <c r="JFV410" s="589"/>
      <c r="JFW410" s="589"/>
      <c r="JFX410" s="589"/>
      <c r="JFY410" s="589"/>
      <c r="JFZ410" s="589"/>
      <c r="JGA410" s="589"/>
      <c r="JGB410" s="589"/>
      <c r="JGC410" s="589"/>
      <c r="JGD410" s="589"/>
      <c r="JGE410" s="589"/>
      <c r="JGF410" s="589"/>
      <c r="JGG410" s="589"/>
      <c r="JGH410" s="589"/>
      <c r="JGI410" s="589"/>
      <c r="JGJ410" s="589"/>
      <c r="JGK410" s="589"/>
      <c r="JGL410" s="589"/>
      <c r="JGM410" s="589"/>
      <c r="JGN410" s="589"/>
      <c r="JGO410" s="589"/>
      <c r="JGP410" s="589"/>
      <c r="JGQ410" s="589"/>
      <c r="JGR410" s="589"/>
      <c r="JGS410" s="589"/>
      <c r="JGT410" s="589"/>
      <c r="JGU410" s="589"/>
      <c r="JGV410" s="589"/>
      <c r="JGW410" s="589"/>
      <c r="JGX410" s="589"/>
      <c r="JGY410" s="589"/>
      <c r="JGZ410" s="589"/>
      <c r="JHA410" s="589"/>
      <c r="JHB410" s="589"/>
      <c r="JHC410" s="589"/>
      <c r="JHD410" s="589"/>
      <c r="JHE410" s="589"/>
      <c r="JHF410" s="589"/>
      <c r="JHG410" s="589"/>
      <c r="JHH410" s="589"/>
      <c r="JHI410" s="589"/>
      <c r="JHJ410" s="589"/>
      <c r="JHK410" s="589"/>
      <c r="JHL410" s="589"/>
      <c r="JHM410" s="589"/>
      <c r="JHN410" s="589"/>
      <c r="JHO410" s="589"/>
      <c r="JHP410" s="589"/>
      <c r="JHQ410" s="589"/>
      <c r="JHR410" s="589"/>
      <c r="JHS410" s="589"/>
      <c r="JHT410" s="589"/>
      <c r="JHU410" s="589"/>
      <c r="JHV410" s="589"/>
      <c r="JHW410" s="589"/>
      <c r="JHX410" s="589"/>
      <c r="JHY410" s="589"/>
      <c r="JHZ410" s="589"/>
      <c r="JIA410" s="589"/>
      <c r="JIB410" s="589"/>
      <c r="JIC410" s="589"/>
      <c r="JID410" s="589"/>
      <c r="JIE410" s="589"/>
      <c r="JIF410" s="589"/>
      <c r="JIG410" s="589"/>
      <c r="JIH410" s="589"/>
      <c r="JII410" s="589"/>
      <c r="JIJ410" s="589"/>
      <c r="JIK410" s="589"/>
      <c r="JIL410" s="589"/>
      <c r="JIM410" s="589"/>
      <c r="JIN410" s="589"/>
      <c r="JIO410" s="589"/>
      <c r="JIP410" s="589"/>
      <c r="JIQ410" s="589"/>
      <c r="JIR410" s="589"/>
      <c r="JIS410" s="589"/>
      <c r="JIT410" s="589"/>
      <c r="JIU410" s="589"/>
      <c r="JIV410" s="589"/>
      <c r="JIW410" s="589"/>
      <c r="JIX410" s="589"/>
      <c r="JIY410" s="589"/>
      <c r="JIZ410" s="589"/>
      <c r="JJA410" s="589"/>
      <c r="JJB410" s="589"/>
      <c r="JJC410" s="589"/>
      <c r="JJD410" s="589"/>
      <c r="JJE410" s="589"/>
      <c r="JJF410" s="589"/>
      <c r="JJG410" s="589"/>
      <c r="JJH410" s="589"/>
      <c r="JJI410" s="589"/>
      <c r="JJJ410" s="589"/>
      <c r="JJK410" s="589"/>
      <c r="JJL410" s="589"/>
      <c r="JJM410" s="589"/>
      <c r="JJN410" s="589"/>
      <c r="JJO410" s="589"/>
      <c r="JJP410" s="589"/>
      <c r="JJQ410" s="589"/>
      <c r="JJR410" s="589"/>
      <c r="JJS410" s="589"/>
      <c r="JJT410" s="589"/>
      <c r="JJU410" s="589"/>
      <c r="JJV410" s="589"/>
      <c r="JJW410" s="589"/>
      <c r="JJX410" s="589"/>
      <c r="JJY410" s="589"/>
      <c r="JJZ410" s="589"/>
      <c r="JKA410" s="589"/>
      <c r="JKB410" s="589"/>
      <c r="JKC410" s="589"/>
      <c r="JKD410" s="589"/>
      <c r="JKE410" s="589"/>
      <c r="JKF410" s="589"/>
      <c r="JKG410" s="589"/>
      <c r="JKH410" s="589"/>
      <c r="JKI410" s="589"/>
      <c r="JKJ410" s="589"/>
      <c r="JKK410" s="589"/>
      <c r="JKL410" s="589"/>
      <c r="JKM410" s="589"/>
      <c r="JKN410" s="589"/>
      <c r="JKO410" s="589"/>
      <c r="JKP410" s="589"/>
      <c r="JKQ410" s="589"/>
      <c r="JKR410" s="589"/>
      <c r="JKS410" s="589"/>
      <c r="JKT410" s="589"/>
      <c r="JKU410" s="589"/>
      <c r="JKV410" s="589"/>
      <c r="JKW410" s="589"/>
      <c r="JKX410" s="589"/>
      <c r="JKY410" s="589"/>
      <c r="JKZ410" s="589"/>
      <c r="JLA410" s="589"/>
      <c r="JLB410" s="589"/>
      <c r="JLC410" s="589"/>
      <c r="JLD410" s="589"/>
      <c r="JLE410" s="589"/>
      <c r="JLF410" s="589"/>
      <c r="JLG410" s="589"/>
      <c r="JLH410" s="589"/>
      <c r="JLI410" s="589"/>
      <c r="JLJ410" s="589"/>
      <c r="JLK410" s="589"/>
      <c r="JLL410" s="589"/>
      <c r="JLM410" s="589"/>
      <c r="JLN410" s="589"/>
      <c r="JLO410" s="589"/>
      <c r="JLP410" s="589"/>
      <c r="JLQ410" s="589"/>
      <c r="JLR410" s="589"/>
      <c r="JLS410" s="589"/>
      <c r="JLT410" s="589"/>
      <c r="JLU410" s="589"/>
      <c r="JLV410" s="589"/>
      <c r="JLW410" s="589"/>
      <c r="JLX410" s="589"/>
      <c r="JLY410" s="589"/>
      <c r="JLZ410" s="589"/>
      <c r="JMA410" s="589"/>
      <c r="JMB410" s="589"/>
      <c r="JMC410" s="589"/>
      <c r="JMD410" s="589"/>
      <c r="JME410" s="589"/>
      <c r="JMF410" s="589"/>
      <c r="JMG410" s="589"/>
      <c r="JMH410" s="589"/>
      <c r="JMI410" s="589"/>
      <c r="JMJ410" s="589"/>
      <c r="JMK410" s="589"/>
      <c r="JML410" s="589"/>
      <c r="JMM410" s="589"/>
      <c r="JMN410" s="589"/>
      <c r="JMO410" s="589"/>
      <c r="JMP410" s="589"/>
      <c r="JMQ410" s="589"/>
      <c r="JMR410" s="589"/>
      <c r="JMS410" s="589"/>
      <c r="JMT410" s="589"/>
      <c r="JMU410" s="589"/>
      <c r="JMV410" s="589"/>
      <c r="JMW410" s="589"/>
      <c r="JMX410" s="589"/>
      <c r="JMY410" s="589"/>
      <c r="JMZ410" s="589"/>
      <c r="JNA410" s="589"/>
      <c r="JNB410" s="589"/>
      <c r="JNC410" s="589"/>
      <c r="JND410" s="589"/>
      <c r="JNE410" s="589"/>
      <c r="JNF410" s="589"/>
      <c r="JNG410" s="589"/>
      <c r="JNH410" s="589"/>
      <c r="JNI410" s="589"/>
      <c r="JNJ410" s="589"/>
      <c r="JNK410" s="589"/>
      <c r="JNL410" s="589"/>
      <c r="JNM410" s="589"/>
      <c r="JNN410" s="589"/>
      <c r="JNO410" s="589"/>
      <c r="JNP410" s="589"/>
      <c r="JNQ410" s="589"/>
      <c r="JNR410" s="589"/>
      <c r="JNS410" s="589"/>
      <c r="JNT410" s="589"/>
      <c r="JNU410" s="589"/>
      <c r="JNV410" s="589"/>
      <c r="JNW410" s="589"/>
      <c r="JNX410" s="589"/>
      <c r="JNY410" s="589"/>
      <c r="JNZ410" s="589"/>
      <c r="JOA410" s="589"/>
      <c r="JOB410" s="589"/>
      <c r="JOC410" s="589"/>
      <c r="JOD410" s="589"/>
      <c r="JOE410" s="589"/>
      <c r="JOF410" s="589"/>
      <c r="JOG410" s="589"/>
      <c r="JOH410" s="589"/>
      <c r="JOI410" s="589"/>
      <c r="JOJ410" s="589"/>
      <c r="JOK410" s="589"/>
      <c r="JOL410" s="589"/>
      <c r="JOM410" s="589"/>
      <c r="JON410" s="589"/>
      <c r="JOO410" s="589"/>
      <c r="JOP410" s="589"/>
      <c r="JOQ410" s="589"/>
      <c r="JOR410" s="589"/>
      <c r="JOS410" s="589"/>
      <c r="JOT410" s="589"/>
      <c r="JOU410" s="589"/>
      <c r="JOV410" s="589"/>
      <c r="JOW410" s="589"/>
      <c r="JOX410" s="589"/>
      <c r="JOY410" s="589"/>
      <c r="JOZ410" s="589"/>
      <c r="JPA410" s="589"/>
      <c r="JPB410" s="589"/>
      <c r="JPC410" s="589"/>
      <c r="JPD410" s="589"/>
      <c r="JPE410" s="589"/>
      <c r="JPF410" s="589"/>
      <c r="JPG410" s="589"/>
      <c r="JPH410" s="589"/>
      <c r="JPI410" s="589"/>
      <c r="JPJ410" s="589"/>
      <c r="JPK410" s="589"/>
      <c r="JPL410" s="589"/>
      <c r="JPM410" s="589"/>
      <c r="JPN410" s="589"/>
      <c r="JPO410" s="589"/>
      <c r="JPP410" s="589"/>
      <c r="JPQ410" s="589"/>
      <c r="JPR410" s="589"/>
      <c r="JPS410" s="589"/>
      <c r="JPT410" s="589"/>
      <c r="JPU410" s="589"/>
      <c r="JPV410" s="589"/>
      <c r="JPW410" s="589"/>
      <c r="JPX410" s="589"/>
      <c r="JPY410" s="589"/>
      <c r="JPZ410" s="589"/>
      <c r="JQA410" s="589"/>
      <c r="JQB410" s="589"/>
      <c r="JQC410" s="589"/>
      <c r="JQD410" s="589"/>
      <c r="JQE410" s="589"/>
      <c r="JQF410" s="589"/>
      <c r="JQG410" s="589"/>
      <c r="JQH410" s="589"/>
      <c r="JQI410" s="589"/>
      <c r="JQJ410" s="589"/>
      <c r="JQK410" s="589"/>
      <c r="JQL410" s="589"/>
      <c r="JQM410" s="589"/>
      <c r="JQN410" s="589"/>
      <c r="JQO410" s="589"/>
      <c r="JQP410" s="589"/>
      <c r="JQQ410" s="589"/>
      <c r="JQR410" s="589"/>
      <c r="JQS410" s="589"/>
      <c r="JQT410" s="589"/>
      <c r="JQU410" s="589"/>
      <c r="JQV410" s="589"/>
      <c r="JQW410" s="589"/>
      <c r="JQX410" s="589"/>
      <c r="JQY410" s="589"/>
      <c r="JQZ410" s="589"/>
      <c r="JRA410" s="589"/>
      <c r="JRB410" s="589"/>
      <c r="JRC410" s="589"/>
      <c r="JRD410" s="589"/>
      <c r="JRE410" s="589"/>
      <c r="JRF410" s="589"/>
      <c r="JRG410" s="589"/>
      <c r="JRH410" s="589"/>
      <c r="JRI410" s="589"/>
      <c r="JRJ410" s="589"/>
      <c r="JRK410" s="589"/>
      <c r="JRL410" s="589"/>
      <c r="JRM410" s="589"/>
      <c r="JRN410" s="589"/>
      <c r="JRO410" s="589"/>
      <c r="JRP410" s="589"/>
      <c r="JRQ410" s="589"/>
      <c r="JRR410" s="589"/>
      <c r="JRS410" s="589"/>
      <c r="JRT410" s="589"/>
      <c r="JRU410" s="589"/>
      <c r="JRV410" s="589"/>
      <c r="JRW410" s="589"/>
      <c r="JRX410" s="589"/>
      <c r="JRY410" s="589"/>
      <c r="JRZ410" s="589"/>
      <c r="JSA410" s="589"/>
      <c r="JSB410" s="589"/>
      <c r="JSC410" s="589"/>
      <c r="JSD410" s="589"/>
      <c r="JSE410" s="589"/>
      <c r="JSF410" s="589"/>
      <c r="JSG410" s="589"/>
      <c r="JSH410" s="589"/>
      <c r="JSI410" s="589"/>
      <c r="JSJ410" s="589"/>
      <c r="JSK410" s="589"/>
      <c r="JSL410" s="589"/>
      <c r="JSM410" s="589"/>
      <c r="JSN410" s="589"/>
      <c r="JSO410" s="589"/>
      <c r="JSP410" s="589"/>
      <c r="JSQ410" s="589"/>
      <c r="JSR410" s="589"/>
      <c r="JSS410" s="589"/>
      <c r="JST410" s="589"/>
      <c r="JSU410" s="589"/>
      <c r="JSV410" s="589"/>
      <c r="JSW410" s="589"/>
      <c r="JSX410" s="589"/>
      <c r="JSY410" s="589"/>
      <c r="JSZ410" s="589"/>
      <c r="JTA410" s="589"/>
      <c r="JTB410" s="589"/>
      <c r="JTC410" s="589"/>
      <c r="JTD410" s="589"/>
      <c r="JTE410" s="589"/>
      <c r="JTF410" s="589"/>
      <c r="JTG410" s="589"/>
      <c r="JTH410" s="589"/>
      <c r="JTI410" s="589"/>
      <c r="JTJ410" s="589"/>
      <c r="JTK410" s="589"/>
      <c r="JTL410" s="589"/>
      <c r="JTM410" s="589"/>
      <c r="JTN410" s="589"/>
      <c r="JTO410" s="589"/>
      <c r="JTP410" s="589"/>
      <c r="JTQ410" s="589"/>
      <c r="JTR410" s="589"/>
      <c r="JTS410" s="589"/>
      <c r="JTT410" s="589"/>
      <c r="JTU410" s="589"/>
      <c r="JTV410" s="589"/>
      <c r="JTW410" s="589"/>
      <c r="JTX410" s="589"/>
      <c r="JTY410" s="589"/>
      <c r="JTZ410" s="589"/>
      <c r="JUA410" s="589"/>
      <c r="JUB410" s="589"/>
      <c r="JUC410" s="589"/>
      <c r="JUD410" s="589"/>
      <c r="JUE410" s="589"/>
      <c r="JUF410" s="589"/>
      <c r="JUG410" s="589"/>
      <c r="JUH410" s="589"/>
      <c r="JUI410" s="589"/>
      <c r="JUJ410" s="589"/>
      <c r="JUK410" s="589"/>
      <c r="JUL410" s="589"/>
      <c r="JUM410" s="589"/>
      <c r="JUN410" s="589"/>
      <c r="JUO410" s="589"/>
      <c r="JUP410" s="589"/>
      <c r="JUQ410" s="589"/>
      <c r="JUR410" s="589"/>
      <c r="JUS410" s="589"/>
      <c r="JUT410" s="589"/>
      <c r="JUU410" s="589"/>
      <c r="JUV410" s="589"/>
      <c r="JUW410" s="589"/>
      <c r="JUX410" s="589"/>
      <c r="JUY410" s="589"/>
      <c r="JUZ410" s="589"/>
      <c r="JVA410" s="589"/>
      <c r="JVB410" s="589"/>
      <c r="JVC410" s="589"/>
      <c r="JVD410" s="589"/>
      <c r="JVE410" s="589"/>
      <c r="JVF410" s="589"/>
      <c r="JVG410" s="589"/>
      <c r="JVH410" s="589"/>
      <c r="JVI410" s="589"/>
      <c r="JVJ410" s="589"/>
      <c r="JVK410" s="589"/>
      <c r="JVL410" s="589"/>
      <c r="JVM410" s="589"/>
      <c r="JVN410" s="589"/>
      <c r="JVO410" s="589"/>
      <c r="JVP410" s="589"/>
      <c r="JVQ410" s="589"/>
      <c r="JVR410" s="589"/>
      <c r="JVS410" s="589"/>
      <c r="JVT410" s="589"/>
      <c r="JVU410" s="589"/>
      <c r="JVV410" s="589"/>
      <c r="JVW410" s="589"/>
      <c r="JVX410" s="589"/>
      <c r="JVY410" s="589"/>
      <c r="JVZ410" s="589"/>
      <c r="JWA410" s="589"/>
      <c r="JWB410" s="589"/>
      <c r="JWC410" s="589"/>
      <c r="JWD410" s="589"/>
      <c r="JWE410" s="589"/>
      <c r="JWF410" s="589"/>
      <c r="JWG410" s="589"/>
      <c r="JWH410" s="589"/>
      <c r="JWI410" s="589"/>
      <c r="JWJ410" s="589"/>
      <c r="JWK410" s="589"/>
      <c r="JWL410" s="589"/>
      <c r="JWM410" s="589"/>
      <c r="JWN410" s="589"/>
      <c r="JWO410" s="589"/>
      <c r="JWP410" s="589"/>
      <c r="JWQ410" s="589"/>
      <c r="JWR410" s="589"/>
      <c r="JWS410" s="589"/>
      <c r="JWT410" s="589"/>
      <c r="JWU410" s="589"/>
      <c r="JWV410" s="589"/>
      <c r="JWW410" s="589"/>
      <c r="JWX410" s="589"/>
      <c r="JWY410" s="589"/>
      <c r="JWZ410" s="589"/>
      <c r="JXA410" s="589"/>
      <c r="JXB410" s="589"/>
      <c r="JXC410" s="589"/>
      <c r="JXD410" s="589"/>
      <c r="JXE410" s="589"/>
      <c r="JXF410" s="589"/>
      <c r="JXG410" s="589"/>
      <c r="JXH410" s="589"/>
      <c r="JXI410" s="589"/>
      <c r="JXJ410" s="589"/>
      <c r="JXK410" s="589"/>
      <c r="JXL410" s="589"/>
      <c r="JXM410" s="589"/>
      <c r="JXN410" s="589"/>
      <c r="JXO410" s="589"/>
      <c r="JXP410" s="589"/>
      <c r="JXQ410" s="589"/>
      <c r="JXR410" s="589"/>
      <c r="JXS410" s="589"/>
      <c r="JXT410" s="589"/>
      <c r="JXU410" s="589"/>
      <c r="JXV410" s="589"/>
      <c r="JXW410" s="589"/>
      <c r="JXX410" s="589"/>
      <c r="JXY410" s="589"/>
      <c r="JXZ410" s="589"/>
      <c r="JYA410" s="589"/>
      <c r="JYB410" s="589"/>
      <c r="JYC410" s="589"/>
      <c r="JYD410" s="589"/>
      <c r="JYE410" s="589"/>
      <c r="JYF410" s="589"/>
      <c r="JYG410" s="589"/>
      <c r="JYH410" s="589"/>
      <c r="JYI410" s="589"/>
      <c r="JYJ410" s="589"/>
      <c r="JYK410" s="589"/>
      <c r="JYL410" s="589"/>
      <c r="JYM410" s="589"/>
      <c r="JYN410" s="589"/>
      <c r="JYO410" s="589"/>
      <c r="JYP410" s="589"/>
      <c r="JYQ410" s="589"/>
      <c r="JYR410" s="589"/>
      <c r="JYS410" s="589"/>
      <c r="JYT410" s="589"/>
      <c r="JYU410" s="589"/>
      <c r="JYV410" s="589"/>
      <c r="JYW410" s="589"/>
      <c r="JYX410" s="589"/>
      <c r="JYY410" s="589"/>
      <c r="JYZ410" s="589"/>
      <c r="JZA410" s="589"/>
      <c r="JZB410" s="589"/>
      <c r="JZC410" s="589"/>
      <c r="JZD410" s="589"/>
      <c r="JZE410" s="589"/>
      <c r="JZF410" s="589"/>
      <c r="JZG410" s="589"/>
      <c r="JZH410" s="589"/>
      <c r="JZI410" s="589"/>
      <c r="JZJ410" s="589"/>
      <c r="JZK410" s="589"/>
      <c r="JZL410" s="589"/>
      <c r="JZM410" s="589"/>
      <c r="JZN410" s="589"/>
      <c r="JZO410" s="589"/>
      <c r="JZP410" s="589"/>
      <c r="JZQ410" s="589"/>
      <c r="JZR410" s="589"/>
      <c r="JZS410" s="589"/>
      <c r="JZT410" s="589"/>
      <c r="JZU410" s="589"/>
      <c r="JZV410" s="589"/>
      <c r="JZW410" s="589"/>
      <c r="JZX410" s="589"/>
      <c r="JZY410" s="589"/>
      <c r="JZZ410" s="589"/>
      <c r="KAA410" s="589"/>
      <c r="KAB410" s="589"/>
      <c r="KAC410" s="589"/>
      <c r="KAD410" s="589"/>
      <c r="KAE410" s="589"/>
      <c r="KAF410" s="589"/>
      <c r="KAG410" s="589"/>
      <c r="KAH410" s="589"/>
      <c r="KAI410" s="589"/>
      <c r="KAJ410" s="589"/>
      <c r="KAK410" s="589"/>
      <c r="KAL410" s="589"/>
      <c r="KAM410" s="589"/>
      <c r="KAN410" s="589"/>
      <c r="KAO410" s="589"/>
      <c r="KAP410" s="589"/>
      <c r="KAQ410" s="589"/>
      <c r="KAR410" s="589"/>
      <c r="KAS410" s="589"/>
      <c r="KAT410" s="589"/>
      <c r="KAU410" s="589"/>
      <c r="KAV410" s="589"/>
      <c r="KAW410" s="589"/>
      <c r="KAX410" s="589"/>
      <c r="KAY410" s="589"/>
      <c r="KAZ410" s="589"/>
      <c r="KBA410" s="589"/>
      <c r="KBB410" s="589"/>
      <c r="KBC410" s="589"/>
      <c r="KBD410" s="589"/>
      <c r="KBE410" s="589"/>
      <c r="KBF410" s="589"/>
      <c r="KBG410" s="589"/>
      <c r="KBH410" s="589"/>
      <c r="KBI410" s="589"/>
      <c r="KBJ410" s="589"/>
      <c r="KBK410" s="589"/>
      <c r="KBL410" s="589"/>
      <c r="KBM410" s="589"/>
      <c r="KBN410" s="589"/>
      <c r="KBO410" s="589"/>
      <c r="KBP410" s="589"/>
      <c r="KBQ410" s="589"/>
      <c r="KBR410" s="589"/>
      <c r="KBS410" s="589"/>
      <c r="KBT410" s="589"/>
      <c r="KBU410" s="589"/>
      <c r="KBV410" s="589"/>
      <c r="KBW410" s="589"/>
      <c r="KBX410" s="589"/>
      <c r="KBY410" s="589"/>
      <c r="KBZ410" s="589"/>
      <c r="KCA410" s="589"/>
      <c r="KCB410" s="589"/>
      <c r="KCC410" s="589"/>
      <c r="KCD410" s="589"/>
      <c r="KCE410" s="589"/>
      <c r="KCF410" s="589"/>
      <c r="KCG410" s="589"/>
      <c r="KCH410" s="589"/>
      <c r="KCI410" s="589"/>
      <c r="KCJ410" s="589"/>
      <c r="KCK410" s="589"/>
      <c r="KCL410" s="589"/>
      <c r="KCM410" s="589"/>
      <c r="KCN410" s="589"/>
      <c r="KCO410" s="589"/>
      <c r="KCP410" s="589"/>
      <c r="KCQ410" s="589"/>
      <c r="KCR410" s="589"/>
      <c r="KCS410" s="589"/>
      <c r="KCT410" s="589"/>
      <c r="KCU410" s="589"/>
      <c r="KCV410" s="589"/>
      <c r="KCW410" s="589"/>
      <c r="KCX410" s="589"/>
      <c r="KCY410" s="589"/>
      <c r="KCZ410" s="589"/>
      <c r="KDA410" s="589"/>
      <c r="KDB410" s="589"/>
      <c r="KDC410" s="589"/>
      <c r="KDD410" s="589"/>
      <c r="KDE410" s="589"/>
      <c r="KDF410" s="589"/>
      <c r="KDG410" s="589"/>
      <c r="KDH410" s="589"/>
      <c r="KDI410" s="589"/>
      <c r="KDJ410" s="589"/>
      <c r="KDK410" s="589"/>
      <c r="KDL410" s="589"/>
      <c r="KDM410" s="589"/>
      <c r="KDN410" s="589"/>
      <c r="KDO410" s="589"/>
      <c r="KDP410" s="589"/>
      <c r="KDQ410" s="589"/>
      <c r="KDR410" s="589"/>
      <c r="KDS410" s="589"/>
      <c r="KDT410" s="589"/>
      <c r="KDU410" s="589"/>
      <c r="KDV410" s="589"/>
      <c r="KDW410" s="589"/>
      <c r="KDX410" s="589"/>
      <c r="KDY410" s="589"/>
      <c r="KDZ410" s="589"/>
      <c r="KEA410" s="589"/>
      <c r="KEB410" s="589"/>
      <c r="KEC410" s="589"/>
      <c r="KED410" s="589"/>
      <c r="KEE410" s="589"/>
      <c r="KEF410" s="589"/>
      <c r="KEG410" s="589"/>
      <c r="KEH410" s="589"/>
      <c r="KEI410" s="589"/>
      <c r="KEJ410" s="589"/>
      <c r="KEK410" s="589"/>
      <c r="KEL410" s="589"/>
      <c r="KEM410" s="589"/>
      <c r="KEN410" s="589"/>
      <c r="KEO410" s="589"/>
      <c r="KEP410" s="589"/>
      <c r="KEQ410" s="589"/>
      <c r="KER410" s="589"/>
      <c r="KES410" s="589"/>
      <c r="KET410" s="589"/>
      <c r="KEU410" s="589"/>
      <c r="KEV410" s="589"/>
      <c r="KEW410" s="589"/>
      <c r="KEX410" s="589"/>
      <c r="KEY410" s="589"/>
      <c r="KEZ410" s="589"/>
      <c r="KFA410" s="589"/>
      <c r="KFB410" s="589"/>
      <c r="KFC410" s="589"/>
      <c r="KFD410" s="589"/>
      <c r="KFE410" s="589"/>
      <c r="KFF410" s="589"/>
      <c r="KFG410" s="589"/>
      <c r="KFH410" s="589"/>
      <c r="KFI410" s="589"/>
      <c r="KFJ410" s="589"/>
      <c r="KFK410" s="589"/>
      <c r="KFL410" s="589"/>
      <c r="KFM410" s="589"/>
      <c r="KFN410" s="589"/>
      <c r="KFO410" s="589"/>
      <c r="KFP410" s="589"/>
      <c r="KFQ410" s="589"/>
      <c r="KFR410" s="589"/>
      <c r="KFS410" s="589"/>
      <c r="KFT410" s="589"/>
      <c r="KFU410" s="589"/>
      <c r="KFV410" s="589"/>
      <c r="KFW410" s="589"/>
      <c r="KFX410" s="589"/>
      <c r="KFY410" s="589"/>
      <c r="KFZ410" s="589"/>
      <c r="KGA410" s="589"/>
      <c r="KGB410" s="589"/>
      <c r="KGC410" s="589"/>
      <c r="KGD410" s="589"/>
      <c r="KGE410" s="589"/>
      <c r="KGF410" s="589"/>
      <c r="KGG410" s="589"/>
      <c r="KGH410" s="589"/>
      <c r="KGI410" s="589"/>
      <c r="KGJ410" s="589"/>
      <c r="KGK410" s="589"/>
      <c r="KGL410" s="589"/>
      <c r="KGM410" s="589"/>
      <c r="KGN410" s="589"/>
      <c r="KGO410" s="589"/>
      <c r="KGP410" s="589"/>
      <c r="KGQ410" s="589"/>
      <c r="KGR410" s="589"/>
      <c r="KGS410" s="589"/>
      <c r="KGT410" s="589"/>
      <c r="KGU410" s="589"/>
      <c r="KGV410" s="589"/>
      <c r="KGW410" s="589"/>
      <c r="KGX410" s="589"/>
      <c r="KGY410" s="589"/>
      <c r="KGZ410" s="589"/>
      <c r="KHA410" s="589"/>
      <c r="KHB410" s="589"/>
      <c r="KHC410" s="589"/>
      <c r="KHD410" s="589"/>
      <c r="KHE410" s="589"/>
      <c r="KHF410" s="589"/>
      <c r="KHG410" s="589"/>
      <c r="KHH410" s="589"/>
      <c r="KHI410" s="589"/>
      <c r="KHJ410" s="589"/>
      <c r="KHK410" s="589"/>
      <c r="KHL410" s="589"/>
      <c r="KHM410" s="589"/>
      <c r="KHN410" s="589"/>
      <c r="KHO410" s="589"/>
      <c r="KHP410" s="589"/>
      <c r="KHQ410" s="589"/>
      <c r="KHR410" s="589"/>
      <c r="KHS410" s="589"/>
      <c r="KHT410" s="589"/>
      <c r="KHU410" s="589"/>
      <c r="KHV410" s="589"/>
      <c r="KHW410" s="589"/>
      <c r="KHX410" s="589"/>
      <c r="KHY410" s="589"/>
      <c r="KHZ410" s="589"/>
      <c r="KIA410" s="589"/>
      <c r="KIB410" s="589"/>
      <c r="KIC410" s="589"/>
      <c r="KID410" s="589"/>
      <c r="KIE410" s="589"/>
      <c r="KIF410" s="589"/>
      <c r="KIG410" s="589"/>
      <c r="KIH410" s="589"/>
      <c r="KII410" s="589"/>
      <c r="KIJ410" s="589"/>
      <c r="KIK410" s="589"/>
      <c r="KIL410" s="589"/>
      <c r="KIM410" s="589"/>
      <c r="KIN410" s="589"/>
      <c r="KIO410" s="589"/>
      <c r="KIP410" s="589"/>
      <c r="KIQ410" s="589"/>
      <c r="KIR410" s="589"/>
      <c r="KIS410" s="589"/>
      <c r="KIT410" s="589"/>
      <c r="KIU410" s="589"/>
      <c r="KIV410" s="589"/>
      <c r="KIW410" s="589"/>
      <c r="KIX410" s="589"/>
      <c r="KIY410" s="589"/>
      <c r="KIZ410" s="589"/>
      <c r="KJA410" s="589"/>
      <c r="KJB410" s="589"/>
      <c r="KJC410" s="589"/>
      <c r="KJD410" s="589"/>
      <c r="KJE410" s="589"/>
      <c r="KJF410" s="589"/>
      <c r="KJG410" s="589"/>
      <c r="KJH410" s="589"/>
      <c r="KJI410" s="589"/>
      <c r="KJJ410" s="589"/>
      <c r="KJK410" s="589"/>
      <c r="KJL410" s="589"/>
      <c r="KJM410" s="589"/>
      <c r="KJN410" s="589"/>
      <c r="KJO410" s="589"/>
      <c r="KJP410" s="589"/>
      <c r="KJQ410" s="589"/>
      <c r="KJR410" s="589"/>
      <c r="KJS410" s="589"/>
      <c r="KJT410" s="589"/>
      <c r="KJU410" s="589"/>
      <c r="KJV410" s="589"/>
      <c r="KJW410" s="589"/>
      <c r="KJX410" s="589"/>
      <c r="KJY410" s="589"/>
      <c r="KJZ410" s="589"/>
      <c r="KKA410" s="589"/>
      <c r="KKB410" s="589"/>
      <c r="KKC410" s="589"/>
      <c r="KKD410" s="589"/>
      <c r="KKE410" s="589"/>
      <c r="KKF410" s="589"/>
      <c r="KKG410" s="589"/>
      <c r="KKH410" s="589"/>
      <c r="KKI410" s="589"/>
      <c r="KKJ410" s="589"/>
      <c r="KKK410" s="589"/>
      <c r="KKL410" s="589"/>
      <c r="KKM410" s="589"/>
      <c r="KKN410" s="589"/>
      <c r="KKO410" s="589"/>
      <c r="KKP410" s="589"/>
      <c r="KKQ410" s="589"/>
      <c r="KKR410" s="589"/>
      <c r="KKS410" s="589"/>
      <c r="KKT410" s="589"/>
      <c r="KKU410" s="589"/>
      <c r="KKV410" s="589"/>
      <c r="KKW410" s="589"/>
      <c r="KKX410" s="589"/>
      <c r="KKY410" s="589"/>
      <c r="KKZ410" s="589"/>
      <c r="KLA410" s="589"/>
      <c r="KLB410" s="589"/>
      <c r="KLC410" s="589"/>
      <c r="KLD410" s="589"/>
      <c r="KLE410" s="589"/>
      <c r="KLF410" s="589"/>
      <c r="KLG410" s="589"/>
      <c r="KLH410" s="589"/>
      <c r="KLI410" s="589"/>
      <c r="KLJ410" s="589"/>
      <c r="KLK410" s="589"/>
      <c r="KLL410" s="589"/>
      <c r="KLM410" s="589"/>
      <c r="KLN410" s="589"/>
      <c r="KLO410" s="589"/>
      <c r="KLP410" s="589"/>
      <c r="KLQ410" s="589"/>
      <c r="KLR410" s="589"/>
      <c r="KLS410" s="589"/>
      <c r="KLT410" s="589"/>
      <c r="KLU410" s="589"/>
      <c r="KLV410" s="589"/>
      <c r="KLW410" s="589"/>
      <c r="KLX410" s="589"/>
      <c r="KLY410" s="589"/>
      <c r="KLZ410" s="589"/>
      <c r="KMA410" s="589"/>
      <c r="KMB410" s="589"/>
      <c r="KMC410" s="589"/>
      <c r="KMD410" s="589"/>
      <c r="KME410" s="589"/>
      <c r="KMF410" s="589"/>
      <c r="KMG410" s="589"/>
      <c r="KMH410" s="589"/>
      <c r="KMI410" s="589"/>
      <c r="KMJ410" s="589"/>
      <c r="KMK410" s="589"/>
      <c r="KML410" s="589"/>
      <c r="KMM410" s="589"/>
      <c r="KMN410" s="589"/>
      <c r="KMO410" s="589"/>
      <c r="KMP410" s="589"/>
      <c r="KMQ410" s="589"/>
      <c r="KMR410" s="589"/>
      <c r="KMS410" s="589"/>
      <c r="KMT410" s="589"/>
      <c r="KMU410" s="589"/>
      <c r="KMV410" s="589"/>
      <c r="KMW410" s="589"/>
      <c r="KMX410" s="589"/>
      <c r="KMY410" s="589"/>
      <c r="KMZ410" s="589"/>
      <c r="KNA410" s="589"/>
      <c r="KNB410" s="589"/>
      <c r="KNC410" s="589"/>
      <c r="KND410" s="589"/>
      <c r="KNE410" s="589"/>
      <c r="KNF410" s="589"/>
      <c r="KNG410" s="589"/>
      <c r="KNH410" s="589"/>
      <c r="KNI410" s="589"/>
      <c r="KNJ410" s="589"/>
      <c r="KNK410" s="589"/>
      <c r="KNL410" s="589"/>
      <c r="KNM410" s="589"/>
      <c r="KNN410" s="589"/>
      <c r="KNO410" s="589"/>
      <c r="KNP410" s="589"/>
      <c r="KNQ410" s="589"/>
      <c r="KNR410" s="589"/>
      <c r="KNS410" s="589"/>
      <c r="KNT410" s="589"/>
      <c r="KNU410" s="589"/>
      <c r="KNV410" s="589"/>
      <c r="KNW410" s="589"/>
      <c r="KNX410" s="589"/>
      <c r="KNY410" s="589"/>
      <c r="KNZ410" s="589"/>
      <c r="KOA410" s="589"/>
      <c r="KOB410" s="589"/>
      <c r="KOC410" s="589"/>
      <c r="KOD410" s="589"/>
      <c r="KOE410" s="589"/>
      <c r="KOF410" s="589"/>
      <c r="KOG410" s="589"/>
      <c r="KOH410" s="589"/>
      <c r="KOI410" s="589"/>
      <c r="KOJ410" s="589"/>
      <c r="KOK410" s="589"/>
      <c r="KOL410" s="589"/>
      <c r="KOM410" s="589"/>
      <c r="KON410" s="589"/>
      <c r="KOO410" s="589"/>
      <c r="KOP410" s="589"/>
      <c r="KOQ410" s="589"/>
      <c r="KOR410" s="589"/>
      <c r="KOS410" s="589"/>
      <c r="KOT410" s="589"/>
      <c r="KOU410" s="589"/>
      <c r="KOV410" s="589"/>
      <c r="KOW410" s="589"/>
      <c r="KOX410" s="589"/>
      <c r="KOY410" s="589"/>
      <c r="KOZ410" s="589"/>
      <c r="KPA410" s="589"/>
      <c r="KPB410" s="589"/>
      <c r="KPC410" s="589"/>
      <c r="KPD410" s="589"/>
      <c r="KPE410" s="589"/>
      <c r="KPF410" s="589"/>
      <c r="KPG410" s="589"/>
      <c r="KPH410" s="589"/>
      <c r="KPI410" s="589"/>
      <c r="KPJ410" s="589"/>
      <c r="KPK410" s="589"/>
      <c r="KPL410" s="589"/>
      <c r="KPM410" s="589"/>
      <c r="KPN410" s="589"/>
      <c r="KPO410" s="589"/>
      <c r="KPP410" s="589"/>
      <c r="KPQ410" s="589"/>
      <c r="KPR410" s="589"/>
      <c r="KPS410" s="589"/>
      <c r="KPT410" s="589"/>
      <c r="KPU410" s="589"/>
      <c r="KPV410" s="589"/>
      <c r="KPW410" s="589"/>
      <c r="KPX410" s="589"/>
      <c r="KPY410" s="589"/>
      <c r="KPZ410" s="589"/>
      <c r="KQA410" s="589"/>
      <c r="KQB410" s="589"/>
      <c r="KQC410" s="589"/>
      <c r="KQD410" s="589"/>
      <c r="KQE410" s="589"/>
      <c r="KQF410" s="589"/>
      <c r="KQG410" s="589"/>
      <c r="KQH410" s="589"/>
      <c r="KQI410" s="589"/>
      <c r="KQJ410" s="589"/>
      <c r="KQK410" s="589"/>
      <c r="KQL410" s="589"/>
      <c r="KQM410" s="589"/>
      <c r="KQN410" s="589"/>
      <c r="KQO410" s="589"/>
      <c r="KQP410" s="589"/>
      <c r="KQQ410" s="589"/>
      <c r="KQR410" s="589"/>
      <c r="KQS410" s="589"/>
      <c r="KQT410" s="589"/>
      <c r="KQU410" s="589"/>
      <c r="KQV410" s="589"/>
      <c r="KQW410" s="589"/>
      <c r="KQX410" s="589"/>
      <c r="KQY410" s="589"/>
      <c r="KQZ410" s="589"/>
      <c r="KRA410" s="589"/>
      <c r="KRB410" s="589"/>
      <c r="KRC410" s="589"/>
      <c r="KRD410" s="589"/>
      <c r="KRE410" s="589"/>
      <c r="KRF410" s="589"/>
      <c r="KRG410" s="589"/>
      <c r="KRH410" s="589"/>
      <c r="KRI410" s="589"/>
      <c r="KRJ410" s="589"/>
      <c r="KRK410" s="589"/>
      <c r="KRL410" s="589"/>
      <c r="KRM410" s="589"/>
      <c r="KRN410" s="589"/>
      <c r="KRO410" s="589"/>
      <c r="KRP410" s="589"/>
      <c r="KRQ410" s="589"/>
      <c r="KRR410" s="589"/>
      <c r="KRS410" s="589"/>
      <c r="KRT410" s="589"/>
      <c r="KRU410" s="589"/>
      <c r="KRV410" s="589"/>
      <c r="KRW410" s="589"/>
      <c r="KRX410" s="589"/>
      <c r="KRY410" s="589"/>
      <c r="KRZ410" s="589"/>
      <c r="KSA410" s="589"/>
      <c r="KSB410" s="589"/>
      <c r="KSC410" s="589"/>
      <c r="KSD410" s="589"/>
      <c r="KSE410" s="589"/>
      <c r="KSF410" s="589"/>
      <c r="KSG410" s="589"/>
      <c r="KSH410" s="589"/>
      <c r="KSI410" s="589"/>
      <c r="KSJ410" s="589"/>
      <c r="KSK410" s="589"/>
      <c r="KSL410" s="589"/>
      <c r="KSM410" s="589"/>
      <c r="KSN410" s="589"/>
      <c r="KSO410" s="589"/>
      <c r="KSP410" s="589"/>
      <c r="KSQ410" s="589"/>
      <c r="KSR410" s="589"/>
      <c r="KSS410" s="589"/>
      <c r="KST410" s="589"/>
      <c r="KSU410" s="589"/>
      <c r="KSV410" s="589"/>
      <c r="KSW410" s="589"/>
      <c r="KSX410" s="589"/>
      <c r="KSY410" s="589"/>
      <c r="KSZ410" s="589"/>
      <c r="KTA410" s="589"/>
      <c r="KTB410" s="589"/>
      <c r="KTC410" s="589"/>
      <c r="KTD410" s="589"/>
      <c r="KTE410" s="589"/>
      <c r="KTF410" s="589"/>
      <c r="KTG410" s="589"/>
      <c r="KTH410" s="589"/>
      <c r="KTI410" s="589"/>
      <c r="KTJ410" s="589"/>
      <c r="KTK410" s="589"/>
      <c r="KTL410" s="589"/>
      <c r="KTM410" s="589"/>
      <c r="KTN410" s="589"/>
      <c r="KTO410" s="589"/>
      <c r="KTP410" s="589"/>
      <c r="KTQ410" s="589"/>
      <c r="KTR410" s="589"/>
      <c r="KTS410" s="589"/>
      <c r="KTT410" s="589"/>
      <c r="KTU410" s="589"/>
      <c r="KTV410" s="589"/>
      <c r="KTW410" s="589"/>
      <c r="KTX410" s="589"/>
      <c r="KTY410" s="589"/>
      <c r="KTZ410" s="589"/>
      <c r="KUA410" s="589"/>
      <c r="KUB410" s="589"/>
      <c r="KUC410" s="589"/>
      <c r="KUD410" s="589"/>
      <c r="KUE410" s="589"/>
      <c r="KUF410" s="589"/>
      <c r="KUG410" s="589"/>
      <c r="KUH410" s="589"/>
      <c r="KUI410" s="589"/>
      <c r="KUJ410" s="589"/>
      <c r="KUK410" s="589"/>
      <c r="KUL410" s="589"/>
      <c r="KUM410" s="589"/>
      <c r="KUN410" s="589"/>
      <c r="KUO410" s="589"/>
      <c r="KUP410" s="589"/>
      <c r="KUQ410" s="589"/>
      <c r="KUR410" s="589"/>
      <c r="KUS410" s="589"/>
      <c r="KUT410" s="589"/>
      <c r="KUU410" s="589"/>
      <c r="KUV410" s="589"/>
      <c r="KUW410" s="589"/>
      <c r="KUX410" s="589"/>
      <c r="KUY410" s="589"/>
      <c r="KUZ410" s="589"/>
      <c r="KVA410" s="589"/>
      <c r="KVB410" s="589"/>
      <c r="KVC410" s="589"/>
      <c r="KVD410" s="589"/>
      <c r="KVE410" s="589"/>
      <c r="KVF410" s="589"/>
      <c r="KVG410" s="589"/>
      <c r="KVH410" s="589"/>
      <c r="KVI410" s="589"/>
      <c r="KVJ410" s="589"/>
      <c r="KVK410" s="589"/>
      <c r="KVL410" s="589"/>
      <c r="KVM410" s="589"/>
      <c r="KVN410" s="589"/>
      <c r="KVO410" s="589"/>
      <c r="KVP410" s="589"/>
      <c r="KVQ410" s="589"/>
      <c r="KVR410" s="589"/>
      <c r="KVS410" s="589"/>
      <c r="KVT410" s="589"/>
      <c r="KVU410" s="589"/>
      <c r="KVV410" s="589"/>
      <c r="KVW410" s="589"/>
      <c r="KVX410" s="589"/>
      <c r="KVY410" s="589"/>
      <c r="KVZ410" s="589"/>
      <c r="KWA410" s="589"/>
      <c r="KWB410" s="589"/>
      <c r="KWC410" s="589"/>
      <c r="KWD410" s="589"/>
      <c r="KWE410" s="589"/>
      <c r="KWF410" s="589"/>
      <c r="KWG410" s="589"/>
      <c r="KWH410" s="589"/>
      <c r="KWI410" s="589"/>
      <c r="KWJ410" s="589"/>
      <c r="KWK410" s="589"/>
      <c r="KWL410" s="589"/>
      <c r="KWM410" s="589"/>
      <c r="KWN410" s="589"/>
      <c r="KWO410" s="589"/>
      <c r="KWP410" s="589"/>
      <c r="KWQ410" s="589"/>
      <c r="KWR410" s="589"/>
      <c r="KWS410" s="589"/>
      <c r="KWT410" s="589"/>
      <c r="KWU410" s="589"/>
      <c r="KWV410" s="589"/>
      <c r="KWW410" s="589"/>
      <c r="KWX410" s="589"/>
      <c r="KWY410" s="589"/>
      <c r="KWZ410" s="589"/>
      <c r="KXA410" s="589"/>
      <c r="KXB410" s="589"/>
      <c r="KXC410" s="589"/>
      <c r="KXD410" s="589"/>
      <c r="KXE410" s="589"/>
      <c r="KXF410" s="589"/>
      <c r="KXG410" s="589"/>
      <c r="KXH410" s="589"/>
      <c r="KXI410" s="589"/>
      <c r="KXJ410" s="589"/>
      <c r="KXK410" s="589"/>
      <c r="KXL410" s="589"/>
      <c r="KXM410" s="589"/>
      <c r="KXN410" s="589"/>
      <c r="KXO410" s="589"/>
      <c r="KXP410" s="589"/>
      <c r="KXQ410" s="589"/>
      <c r="KXR410" s="589"/>
      <c r="KXS410" s="589"/>
      <c r="KXT410" s="589"/>
      <c r="KXU410" s="589"/>
      <c r="KXV410" s="589"/>
      <c r="KXW410" s="589"/>
      <c r="KXX410" s="589"/>
      <c r="KXY410" s="589"/>
      <c r="KXZ410" s="589"/>
      <c r="KYA410" s="589"/>
      <c r="KYB410" s="589"/>
      <c r="KYC410" s="589"/>
      <c r="KYD410" s="589"/>
      <c r="KYE410" s="589"/>
      <c r="KYF410" s="589"/>
      <c r="KYG410" s="589"/>
      <c r="KYH410" s="589"/>
      <c r="KYI410" s="589"/>
      <c r="KYJ410" s="589"/>
      <c r="KYK410" s="589"/>
      <c r="KYL410" s="589"/>
      <c r="KYM410" s="589"/>
      <c r="KYN410" s="589"/>
      <c r="KYO410" s="589"/>
      <c r="KYP410" s="589"/>
      <c r="KYQ410" s="589"/>
      <c r="KYR410" s="589"/>
      <c r="KYS410" s="589"/>
      <c r="KYT410" s="589"/>
      <c r="KYU410" s="589"/>
      <c r="KYV410" s="589"/>
      <c r="KYW410" s="589"/>
      <c r="KYX410" s="589"/>
      <c r="KYY410" s="589"/>
      <c r="KYZ410" s="589"/>
      <c r="KZA410" s="589"/>
      <c r="KZB410" s="589"/>
      <c r="KZC410" s="589"/>
      <c r="KZD410" s="589"/>
      <c r="KZE410" s="589"/>
      <c r="KZF410" s="589"/>
      <c r="KZG410" s="589"/>
      <c r="KZH410" s="589"/>
      <c r="KZI410" s="589"/>
      <c r="KZJ410" s="589"/>
      <c r="KZK410" s="589"/>
      <c r="KZL410" s="589"/>
      <c r="KZM410" s="589"/>
      <c r="KZN410" s="589"/>
      <c r="KZO410" s="589"/>
      <c r="KZP410" s="589"/>
      <c r="KZQ410" s="589"/>
      <c r="KZR410" s="589"/>
      <c r="KZS410" s="589"/>
      <c r="KZT410" s="589"/>
      <c r="KZU410" s="589"/>
      <c r="KZV410" s="589"/>
      <c r="KZW410" s="589"/>
      <c r="KZX410" s="589"/>
      <c r="KZY410" s="589"/>
      <c r="KZZ410" s="589"/>
      <c r="LAA410" s="589"/>
      <c r="LAB410" s="589"/>
      <c r="LAC410" s="589"/>
      <c r="LAD410" s="589"/>
      <c r="LAE410" s="589"/>
      <c r="LAF410" s="589"/>
      <c r="LAG410" s="589"/>
      <c r="LAH410" s="589"/>
      <c r="LAI410" s="589"/>
      <c r="LAJ410" s="589"/>
      <c r="LAK410" s="589"/>
      <c r="LAL410" s="589"/>
      <c r="LAM410" s="589"/>
      <c r="LAN410" s="589"/>
      <c r="LAO410" s="589"/>
      <c r="LAP410" s="589"/>
      <c r="LAQ410" s="589"/>
      <c r="LAR410" s="589"/>
      <c r="LAS410" s="589"/>
      <c r="LAT410" s="589"/>
      <c r="LAU410" s="589"/>
      <c r="LAV410" s="589"/>
      <c r="LAW410" s="589"/>
      <c r="LAX410" s="589"/>
      <c r="LAY410" s="589"/>
      <c r="LAZ410" s="589"/>
      <c r="LBA410" s="589"/>
      <c r="LBB410" s="589"/>
      <c r="LBC410" s="589"/>
      <c r="LBD410" s="589"/>
      <c r="LBE410" s="589"/>
      <c r="LBF410" s="589"/>
      <c r="LBG410" s="589"/>
      <c r="LBH410" s="589"/>
      <c r="LBI410" s="589"/>
      <c r="LBJ410" s="589"/>
      <c r="LBK410" s="589"/>
      <c r="LBL410" s="589"/>
      <c r="LBM410" s="589"/>
      <c r="LBN410" s="589"/>
      <c r="LBO410" s="589"/>
      <c r="LBP410" s="589"/>
      <c r="LBQ410" s="589"/>
      <c r="LBR410" s="589"/>
      <c r="LBS410" s="589"/>
      <c r="LBT410" s="589"/>
      <c r="LBU410" s="589"/>
      <c r="LBV410" s="589"/>
      <c r="LBW410" s="589"/>
      <c r="LBX410" s="589"/>
      <c r="LBY410" s="589"/>
      <c r="LBZ410" s="589"/>
      <c r="LCA410" s="589"/>
      <c r="LCB410" s="589"/>
      <c r="LCC410" s="589"/>
      <c r="LCD410" s="589"/>
      <c r="LCE410" s="589"/>
      <c r="LCF410" s="589"/>
      <c r="LCG410" s="589"/>
      <c r="LCH410" s="589"/>
      <c r="LCI410" s="589"/>
      <c r="LCJ410" s="589"/>
      <c r="LCK410" s="589"/>
      <c r="LCL410" s="589"/>
      <c r="LCM410" s="589"/>
      <c r="LCN410" s="589"/>
      <c r="LCO410" s="589"/>
      <c r="LCP410" s="589"/>
      <c r="LCQ410" s="589"/>
      <c r="LCR410" s="589"/>
      <c r="LCS410" s="589"/>
      <c r="LCT410" s="589"/>
      <c r="LCU410" s="589"/>
      <c r="LCV410" s="589"/>
      <c r="LCW410" s="589"/>
      <c r="LCX410" s="589"/>
      <c r="LCY410" s="589"/>
      <c r="LCZ410" s="589"/>
      <c r="LDA410" s="589"/>
      <c r="LDB410" s="589"/>
      <c r="LDC410" s="589"/>
      <c r="LDD410" s="589"/>
      <c r="LDE410" s="589"/>
      <c r="LDF410" s="589"/>
      <c r="LDG410" s="589"/>
      <c r="LDH410" s="589"/>
      <c r="LDI410" s="589"/>
      <c r="LDJ410" s="589"/>
      <c r="LDK410" s="589"/>
      <c r="LDL410" s="589"/>
      <c r="LDM410" s="589"/>
      <c r="LDN410" s="589"/>
      <c r="LDO410" s="589"/>
      <c r="LDP410" s="589"/>
      <c r="LDQ410" s="589"/>
      <c r="LDR410" s="589"/>
      <c r="LDS410" s="589"/>
      <c r="LDT410" s="589"/>
      <c r="LDU410" s="589"/>
      <c r="LDV410" s="589"/>
      <c r="LDW410" s="589"/>
      <c r="LDX410" s="589"/>
      <c r="LDY410" s="589"/>
      <c r="LDZ410" s="589"/>
      <c r="LEA410" s="589"/>
      <c r="LEB410" s="589"/>
      <c r="LEC410" s="589"/>
      <c r="LED410" s="589"/>
      <c r="LEE410" s="589"/>
      <c r="LEF410" s="589"/>
      <c r="LEG410" s="589"/>
      <c r="LEH410" s="589"/>
      <c r="LEI410" s="589"/>
      <c r="LEJ410" s="589"/>
      <c r="LEK410" s="589"/>
      <c r="LEL410" s="589"/>
      <c r="LEM410" s="589"/>
      <c r="LEN410" s="589"/>
      <c r="LEO410" s="589"/>
      <c r="LEP410" s="589"/>
      <c r="LEQ410" s="589"/>
      <c r="LER410" s="589"/>
      <c r="LES410" s="589"/>
      <c r="LET410" s="589"/>
      <c r="LEU410" s="589"/>
      <c r="LEV410" s="589"/>
      <c r="LEW410" s="589"/>
      <c r="LEX410" s="589"/>
      <c r="LEY410" s="589"/>
      <c r="LEZ410" s="589"/>
      <c r="LFA410" s="589"/>
      <c r="LFB410" s="589"/>
      <c r="LFC410" s="589"/>
      <c r="LFD410" s="589"/>
      <c r="LFE410" s="589"/>
      <c r="LFF410" s="589"/>
      <c r="LFG410" s="589"/>
      <c r="LFH410" s="589"/>
      <c r="LFI410" s="589"/>
      <c r="LFJ410" s="589"/>
      <c r="LFK410" s="589"/>
      <c r="LFL410" s="589"/>
      <c r="LFM410" s="589"/>
      <c r="LFN410" s="589"/>
      <c r="LFO410" s="589"/>
      <c r="LFP410" s="589"/>
      <c r="LFQ410" s="589"/>
      <c r="LFR410" s="589"/>
      <c r="LFS410" s="589"/>
      <c r="LFT410" s="589"/>
      <c r="LFU410" s="589"/>
      <c r="LFV410" s="589"/>
      <c r="LFW410" s="589"/>
      <c r="LFX410" s="589"/>
      <c r="LFY410" s="589"/>
      <c r="LFZ410" s="589"/>
      <c r="LGA410" s="589"/>
      <c r="LGB410" s="589"/>
      <c r="LGC410" s="589"/>
      <c r="LGD410" s="589"/>
      <c r="LGE410" s="589"/>
      <c r="LGF410" s="589"/>
      <c r="LGG410" s="589"/>
      <c r="LGH410" s="589"/>
      <c r="LGI410" s="589"/>
      <c r="LGJ410" s="589"/>
      <c r="LGK410" s="589"/>
      <c r="LGL410" s="589"/>
      <c r="LGM410" s="589"/>
      <c r="LGN410" s="589"/>
      <c r="LGO410" s="589"/>
      <c r="LGP410" s="589"/>
      <c r="LGQ410" s="589"/>
      <c r="LGR410" s="589"/>
      <c r="LGS410" s="589"/>
      <c r="LGT410" s="589"/>
      <c r="LGU410" s="589"/>
      <c r="LGV410" s="589"/>
      <c r="LGW410" s="589"/>
      <c r="LGX410" s="589"/>
      <c r="LGY410" s="589"/>
      <c r="LGZ410" s="589"/>
      <c r="LHA410" s="589"/>
      <c r="LHB410" s="589"/>
      <c r="LHC410" s="589"/>
      <c r="LHD410" s="589"/>
      <c r="LHE410" s="589"/>
      <c r="LHF410" s="589"/>
      <c r="LHG410" s="589"/>
      <c r="LHH410" s="589"/>
      <c r="LHI410" s="589"/>
      <c r="LHJ410" s="589"/>
      <c r="LHK410" s="589"/>
      <c r="LHL410" s="589"/>
      <c r="LHM410" s="589"/>
      <c r="LHN410" s="589"/>
      <c r="LHO410" s="589"/>
      <c r="LHP410" s="589"/>
      <c r="LHQ410" s="589"/>
      <c r="LHR410" s="589"/>
      <c r="LHS410" s="589"/>
      <c r="LHT410" s="589"/>
      <c r="LHU410" s="589"/>
      <c r="LHV410" s="589"/>
      <c r="LHW410" s="589"/>
      <c r="LHX410" s="589"/>
      <c r="LHY410" s="589"/>
      <c r="LHZ410" s="589"/>
      <c r="LIA410" s="589"/>
      <c r="LIB410" s="589"/>
      <c r="LIC410" s="589"/>
      <c r="LID410" s="589"/>
      <c r="LIE410" s="589"/>
      <c r="LIF410" s="589"/>
      <c r="LIG410" s="589"/>
      <c r="LIH410" s="589"/>
      <c r="LII410" s="589"/>
      <c r="LIJ410" s="589"/>
      <c r="LIK410" s="589"/>
      <c r="LIL410" s="589"/>
      <c r="LIM410" s="589"/>
      <c r="LIN410" s="589"/>
      <c r="LIO410" s="589"/>
      <c r="LIP410" s="589"/>
      <c r="LIQ410" s="589"/>
      <c r="LIR410" s="589"/>
      <c r="LIS410" s="589"/>
      <c r="LIT410" s="589"/>
      <c r="LIU410" s="589"/>
      <c r="LIV410" s="589"/>
      <c r="LIW410" s="589"/>
      <c r="LIX410" s="589"/>
      <c r="LIY410" s="589"/>
      <c r="LIZ410" s="589"/>
      <c r="LJA410" s="589"/>
      <c r="LJB410" s="589"/>
      <c r="LJC410" s="589"/>
      <c r="LJD410" s="589"/>
      <c r="LJE410" s="589"/>
      <c r="LJF410" s="589"/>
      <c r="LJG410" s="589"/>
      <c r="LJH410" s="589"/>
      <c r="LJI410" s="589"/>
      <c r="LJJ410" s="589"/>
      <c r="LJK410" s="589"/>
      <c r="LJL410" s="589"/>
      <c r="LJM410" s="589"/>
      <c r="LJN410" s="589"/>
      <c r="LJO410" s="589"/>
      <c r="LJP410" s="589"/>
      <c r="LJQ410" s="589"/>
      <c r="LJR410" s="589"/>
      <c r="LJS410" s="589"/>
      <c r="LJT410" s="589"/>
      <c r="LJU410" s="589"/>
      <c r="LJV410" s="589"/>
      <c r="LJW410" s="589"/>
      <c r="LJX410" s="589"/>
      <c r="LJY410" s="589"/>
      <c r="LJZ410" s="589"/>
      <c r="LKA410" s="589"/>
      <c r="LKB410" s="589"/>
      <c r="LKC410" s="589"/>
      <c r="LKD410" s="589"/>
      <c r="LKE410" s="589"/>
      <c r="LKF410" s="589"/>
      <c r="LKG410" s="589"/>
      <c r="LKH410" s="589"/>
      <c r="LKI410" s="589"/>
      <c r="LKJ410" s="589"/>
      <c r="LKK410" s="589"/>
      <c r="LKL410" s="589"/>
      <c r="LKM410" s="589"/>
      <c r="LKN410" s="589"/>
      <c r="LKO410" s="589"/>
      <c r="LKP410" s="589"/>
      <c r="LKQ410" s="589"/>
      <c r="LKR410" s="589"/>
      <c r="LKS410" s="589"/>
      <c r="LKT410" s="589"/>
      <c r="LKU410" s="589"/>
      <c r="LKV410" s="589"/>
      <c r="LKW410" s="589"/>
      <c r="LKX410" s="589"/>
      <c r="LKY410" s="589"/>
      <c r="LKZ410" s="589"/>
      <c r="LLA410" s="589"/>
      <c r="LLB410" s="589"/>
      <c r="LLC410" s="589"/>
      <c r="LLD410" s="589"/>
      <c r="LLE410" s="589"/>
      <c r="LLF410" s="589"/>
      <c r="LLG410" s="589"/>
      <c r="LLH410" s="589"/>
      <c r="LLI410" s="589"/>
      <c r="LLJ410" s="589"/>
      <c r="LLK410" s="589"/>
      <c r="LLL410" s="589"/>
      <c r="LLM410" s="589"/>
      <c r="LLN410" s="589"/>
      <c r="LLO410" s="589"/>
      <c r="LLP410" s="589"/>
      <c r="LLQ410" s="589"/>
      <c r="LLR410" s="589"/>
      <c r="LLS410" s="589"/>
      <c r="LLT410" s="589"/>
      <c r="LLU410" s="589"/>
      <c r="LLV410" s="589"/>
      <c r="LLW410" s="589"/>
      <c r="LLX410" s="589"/>
      <c r="LLY410" s="589"/>
      <c r="LLZ410" s="589"/>
      <c r="LMA410" s="589"/>
      <c r="LMB410" s="589"/>
      <c r="LMC410" s="589"/>
      <c r="LMD410" s="589"/>
      <c r="LME410" s="589"/>
      <c r="LMF410" s="589"/>
      <c r="LMG410" s="589"/>
      <c r="LMH410" s="589"/>
      <c r="LMI410" s="589"/>
      <c r="LMJ410" s="589"/>
      <c r="LMK410" s="589"/>
      <c r="LML410" s="589"/>
      <c r="LMM410" s="589"/>
      <c r="LMN410" s="589"/>
      <c r="LMO410" s="589"/>
      <c r="LMP410" s="589"/>
      <c r="LMQ410" s="589"/>
      <c r="LMR410" s="589"/>
      <c r="LMS410" s="589"/>
      <c r="LMT410" s="589"/>
      <c r="LMU410" s="589"/>
      <c r="LMV410" s="589"/>
      <c r="LMW410" s="589"/>
      <c r="LMX410" s="589"/>
      <c r="LMY410" s="589"/>
      <c r="LMZ410" s="589"/>
      <c r="LNA410" s="589"/>
      <c r="LNB410" s="589"/>
      <c r="LNC410" s="589"/>
      <c r="LND410" s="589"/>
      <c r="LNE410" s="589"/>
      <c r="LNF410" s="589"/>
      <c r="LNG410" s="589"/>
      <c r="LNH410" s="589"/>
      <c r="LNI410" s="589"/>
      <c r="LNJ410" s="589"/>
      <c r="LNK410" s="589"/>
      <c r="LNL410" s="589"/>
      <c r="LNM410" s="589"/>
      <c r="LNN410" s="589"/>
      <c r="LNO410" s="589"/>
      <c r="LNP410" s="589"/>
      <c r="LNQ410" s="589"/>
      <c r="LNR410" s="589"/>
      <c r="LNS410" s="589"/>
      <c r="LNT410" s="589"/>
      <c r="LNU410" s="589"/>
      <c r="LNV410" s="589"/>
      <c r="LNW410" s="589"/>
      <c r="LNX410" s="589"/>
      <c r="LNY410" s="589"/>
      <c r="LNZ410" s="589"/>
      <c r="LOA410" s="589"/>
      <c r="LOB410" s="589"/>
      <c r="LOC410" s="589"/>
      <c r="LOD410" s="589"/>
      <c r="LOE410" s="589"/>
      <c r="LOF410" s="589"/>
      <c r="LOG410" s="589"/>
      <c r="LOH410" s="589"/>
      <c r="LOI410" s="589"/>
      <c r="LOJ410" s="589"/>
      <c r="LOK410" s="589"/>
      <c r="LOL410" s="589"/>
      <c r="LOM410" s="589"/>
      <c r="LON410" s="589"/>
      <c r="LOO410" s="589"/>
      <c r="LOP410" s="589"/>
      <c r="LOQ410" s="589"/>
      <c r="LOR410" s="589"/>
      <c r="LOS410" s="589"/>
      <c r="LOT410" s="589"/>
      <c r="LOU410" s="589"/>
      <c r="LOV410" s="589"/>
      <c r="LOW410" s="589"/>
      <c r="LOX410" s="589"/>
      <c r="LOY410" s="589"/>
      <c r="LOZ410" s="589"/>
      <c r="LPA410" s="589"/>
      <c r="LPB410" s="589"/>
      <c r="LPC410" s="589"/>
      <c r="LPD410" s="589"/>
      <c r="LPE410" s="589"/>
      <c r="LPF410" s="589"/>
      <c r="LPG410" s="589"/>
      <c r="LPH410" s="589"/>
      <c r="LPI410" s="589"/>
      <c r="LPJ410" s="589"/>
      <c r="LPK410" s="589"/>
      <c r="LPL410" s="589"/>
      <c r="LPM410" s="589"/>
      <c r="LPN410" s="589"/>
      <c r="LPO410" s="589"/>
      <c r="LPP410" s="589"/>
      <c r="LPQ410" s="589"/>
      <c r="LPR410" s="589"/>
      <c r="LPS410" s="589"/>
      <c r="LPT410" s="589"/>
      <c r="LPU410" s="589"/>
      <c r="LPV410" s="589"/>
      <c r="LPW410" s="589"/>
      <c r="LPX410" s="589"/>
      <c r="LPY410" s="589"/>
      <c r="LPZ410" s="589"/>
      <c r="LQA410" s="589"/>
      <c r="LQB410" s="589"/>
      <c r="LQC410" s="589"/>
      <c r="LQD410" s="589"/>
      <c r="LQE410" s="589"/>
      <c r="LQF410" s="589"/>
      <c r="LQG410" s="589"/>
      <c r="LQH410" s="589"/>
      <c r="LQI410" s="589"/>
      <c r="LQJ410" s="589"/>
      <c r="LQK410" s="589"/>
      <c r="LQL410" s="589"/>
      <c r="LQM410" s="589"/>
      <c r="LQN410" s="589"/>
      <c r="LQO410" s="589"/>
      <c r="LQP410" s="589"/>
      <c r="LQQ410" s="589"/>
      <c r="LQR410" s="589"/>
      <c r="LQS410" s="589"/>
      <c r="LQT410" s="589"/>
      <c r="LQU410" s="589"/>
      <c r="LQV410" s="589"/>
      <c r="LQW410" s="589"/>
      <c r="LQX410" s="589"/>
      <c r="LQY410" s="589"/>
      <c r="LQZ410" s="589"/>
      <c r="LRA410" s="589"/>
      <c r="LRB410" s="589"/>
      <c r="LRC410" s="589"/>
      <c r="LRD410" s="589"/>
      <c r="LRE410" s="589"/>
      <c r="LRF410" s="589"/>
      <c r="LRG410" s="589"/>
      <c r="LRH410" s="589"/>
      <c r="LRI410" s="589"/>
      <c r="LRJ410" s="589"/>
      <c r="LRK410" s="589"/>
      <c r="LRL410" s="589"/>
      <c r="LRM410" s="589"/>
      <c r="LRN410" s="589"/>
      <c r="LRO410" s="589"/>
      <c r="LRP410" s="589"/>
      <c r="LRQ410" s="589"/>
      <c r="LRR410" s="589"/>
      <c r="LRS410" s="589"/>
      <c r="LRT410" s="589"/>
      <c r="LRU410" s="589"/>
      <c r="LRV410" s="589"/>
      <c r="LRW410" s="589"/>
      <c r="LRX410" s="589"/>
      <c r="LRY410" s="589"/>
      <c r="LRZ410" s="589"/>
      <c r="LSA410" s="589"/>
      <c r="LSB410" s="589"/>
      <c r="LSC410" s="589"/>
      <c r="LSD410" s="589"/>
      <c r="LSE410" s="589"/>
      <c r="LSF410" s="589"/>
      <c r="LSG410" s="589"/>
      <c r="LSH410" s="589"/>
      <c r="LSI410" s="589"/>
      <c r="LSJ410" s="589"/>
      <c r="LSK410" s="589"/>
      <c r="LSL410" s="589"/>
      <c r="LSM410" s="589"/>
      <c r="LSN410" s="589"/>
      <c r="LSO410" s="589"/>
      <c r="LSP410" s="589"/>
      <c r="LSQ410" s="589"/>
      <c r="LSR410" s="589"/>
      <c r="LSS410" s="589"/>
      <c r="LST410" s="589"/>
      <c r="LSU410" s="589"/>
      <c r="LSV410" s="589"/>
      <c r="LSW410" s="589"/>
      <c r="LSX410" s="589"/>
      <c r="LSY410" s="589"/>
      <c r="LSZ410" s="589"/>
      <c r="LTA410" s="589"/>
      <c r="LTB410" s="589"/>
      <c r="LTC410" s="589"/>
      <c r="LTD410" s="589"/>
      <c r="LTE410" s="589"/>
      <c r="LTF410" s="589"/>
      <c r="LTG410" s="589"/>
      <c r="LTH410" s="589"/>
      <c r="LTI410" s="589"/>
      <c r="LTJ410" s="589"/>
      <c r="LTK410" s="589"/>
      <c r="LTL410" s="589"/>
      <c r="LTM410" s="589"/>
      <c r="LTN410" s="589"/>
      <c r="LTO410" s="589"/>
      <c r="LTP410" s="589"/>
      <c r="LTQ410" s="589"/>
      <c r="LTR410" s="589"/>
      <c r="LTS410" s="589"/>
      <c r="LTT410" s="589"/>
      <c r="LTU410" s="589"/>
      <c r="LTV410" s="589"/>
      <c r="LTW410" s="589"/>
      <c r="LTX410" s="589"/>
      <c r="LTY410" s="589"/>
      <c r="LTZ410" s="589"/>
      <c r="LUA410" s="589"/>
      <c r="LUB410" s="589"/>
      <c r="LUC410" s="589"/>
      <c r="LUD410" s="589"/>
      <c r="LUE410" s="589"/>
      <c r="LUF410" s="589"/>
      <c r="LUG410" s="589"/>
      <c r="LUH410" s="589"/>
      <c r="LUI410" s="589"/>
      <c r="LUJ410" s="589"/>
      <c r="LUK410" s="589"/>
      <c r="LUL410" s="589"/>
      <c r="LUM410" s="589"/>
      <c r="LUN410" s="589"/>
      <c r="LUO410" s="589"/>
      <c r="LUP410" s="589"/>
      <c r="LUQ410" s="589"/>
      <c r="LUR410" s="589"/>
      <c r="LUS410" s="589"/>
      <c r="LUT410" s="589"/>
      <c r="LUU410" s="589"/>
      <c r="LUV410" s="589"/>
      <c r="LUW410" s="589"/>
      <c r="LUX410" s="589"/>
      <c r="LUY410" s="589"/>
      <c r="LUZ410" s="589"/>
      <c r="LVA410" s="589"/>
      <c r="LVB410" s="589"/>
      <c r="LVC410" s="589"/>
      <c r="LVD410" s="589"/>
      <c r="LVE410" s="589"/>
      <c r="LVF410" s="589"/>
      <c r="LVG410" s="589"/>
      <c r="LVH410" s="589"/>
      <c r="LVI410" s="589"/>
      <c r="LVJ410" s="589"/>
      <c r="LVK410" s="589"/>
      <c r="LVL410" s="589"/>
      <c r="LVM410" s="589"/>
      <c r="LVN410" s="589"/>
      <c r="LVO410" s="589"/>
      <c r="LVP410" s="589"/>
      <c r="LVQ410" s="589"/>
      <c r="LVR410" s="589"/>
      <c r="LVS410" s="589"/>
      <c r="LVT410" s="589"/>
      <c r="LVU410" s="589"/>
      <c r="LVV410" s="589"/>
      <c r="LVW410" s="589"/>
      <c r="LVX410" s="589"/>
      <c r="LVY410" s="589"/>
      <c r="LVZ410" s="589"/>
      <c r="LWA410" s="589"/>
      <c r="LWB410" s="589"/>
      <c r="LWC410" s="589"/>
      <c r="LWD410" s="589"/>
      <c r="LWE410" s="589"/>
      <c r="LWF410" s="589"/>
      <c r="LWG410" s="589"/>
      <c r="LWH410" s="589"/>
      <c r="LWI410" s="589"/>
      <c r="LWJ410" s="589"/>
      <c r="LWK410" s="589"/>
      <c r="LWL410" s="589"/>
      <c r="LWM410" s="589"/>
      <c r="LWN410" s="589"/>
      <c r="LWO410" s="589"/>
      <c r="LWP410" s="589"/>
      <c r="LWQ410" s="589"/>
      <c r="LWR410" s="589"/>
      <c r="LWS410" s="589"/>
      <c r="LWT410" s="589"/>
      <c r="LWU410" s="589"/>
      <c r="LWV410" s="589"/>
      <c r="LWW410" s="589"/>
      <c r="LWX410" s="589"/>
      <c r="LWY410" s="589"/>
      <c r="LWZ410" s="589"/>
      <c r="LXA410" s="589"/>
      <c r="LXB410" s="589"/>
      <c r="LXC410" s="589"/>
      <c r="LXD410" s="589"/>
      <c r="LXE410" s="589"/>
      <c r="LXF410" s="589"/>
      <c r="LXG410" s="589"/>
      <c r="LXH410" s="589"/>
      <c r="LXI410" s="589"/>
      <c r="LXJ410" s="589"/>
      <c r="LXK410" s="589"/>
      <c r="LXL410" s="589"/>
      <c r="LXM410" s="589"/>
      <c r="LXN410" s="589"/>
      <c r="LXO410" s="589"/>
      <c r="LXP410" s="589"/>
      <c r="LXQ410" s="589"/>
      <c r="LXR410" s="589"/>
      <c r="LXS410" s="589"/>
      <c r="LXT410" s="589"/>
      <c r="LXU410" s="589"/>
      <c r="LXV410" s="589"/>
      <c r="LXW410" s="589"/>
      <c r="LXX410" s="589"/>
      <c r="LXY410" s="589"/>
      <c r="LXZ410" s="589"/>
      <c r="LYA410" s="589"/>
      <c r="LYB410" s="589"/>
      <c r="LYC410" s="589"/>
      <c r="LYD410" s="589"/>
      <c r="LYE410" s="589"/>
      <c r="LYF410" s="589"/>
      <c r="LYG410" s="589"/>
      <c r="LYH410" s="589"/>
      <c r="LYI410" s="589"/>
      <c r="LYJ410" s="589"/>
      <c r="LYK410" s="589"/>
      <c r="LYL410" s="589"/>
      <c r="LYM410" s="589"/>
      <c r="LYN410" s="589"/>
      <c r="LYO410" s="589"/>
      <c r="LYP410" s="589"/>
      <c r="LYQ410" s="589"/>
      <c r="LYR410" s="589"/>
      <c r="LYS410" s="589"/>
      <c r="LYT410" s="589"/>
      <c r="LYU410" s="589"/>
      <c r="LYV410" s="589"/>
      <c r="LYW410" s="589"/>
      <c r="LYX410" s="589"/>
      <c r="LYY410" s="589"/>
      <c r="LYZ410" s="589"/>
      <c r="LZA410" s="589"/>
      <c r="LZB410" s="589"/>
      <c r="LZC410" s="589"/>
      <c r="LZD410" s="589"/>
      <c r="LZE410" s="589"/>
      <c r="LZF410" s="589"/>
      <c r="LZG410" s="589"/>
      <c r="LZH410" s="589"/>
      <c r="LZI410" s="589"/>
      <c r="LZJ410" s="589"/>
      <c r="LZK410" s="589"/>
      <c r="LZL410" s="589"/>
      <c r="LZM410" s="589"/>
      <c r="LZN410" s="589"/>
      <c r="LZO410" s="589"/>
      <c r="LZP410" s="589"/>
      <c r="LZQ410" s="589"/>
      <c r="LZR410" s="589"/>
      <c r="LZS410" s="589"/>
      <c r="LZT410" s="589"/>
      <c r="LZU410" s="589"/>
      <c r="LZV410" s="589"/>
      <c r="LZW410" s="589"/>
      <c r="LZX410" s="589"/>
      <c r="LZY410" s="589"/>
      <c r="LZZ410" s="589"/>
      <c r="MAA410" s="589"/>
      <c r="MAB410" s="589"/>
      <c r="MAC410" s="589"/>
      <c r="MAD410" s="589"/>
      <c r="MAE410" s="589"/>
      <c r="MAF410" s="589"/>
      <c r="MAG410" s="589"/>
      <c r="MAH410" s="589"/>
      <c r="MAI410" s="589"/>
      <c r="MAJ410" s="589"/>
      <c r="MAK410" s="589"/>
      <c r="MAL410" s="589"/>
      <c r="MAM410" s="589"/>
      <c r="MAN410" s="589"/>
      <c r="MAO410" s="589"/>
      <c r="MAP410" s="589"/>
      <c r="MAQ410" s="589"/>
      <c r="MAR410" s="589"/>
      <c r="MAS410" s="589"/>
      <c r="MAT410" s="589"/>
      <c r="MAU410" s="589"/>
      <c r="MAV410" s="589"/>
      <c r="MAW410" s="589"/>
      <c r="MAX410" s="589"/>
      <c r="MAY410" s="589"/>
      <c r="MAZ410" s="589"/>
      <c r="MBA410" s="589"/>
      <c r="MBB410" s="589"/>
      <c r="MBC410" s="589"/>
      <c r="MBD410" s="589"/>
      <c r="MBE410" s="589"/>
      <c r="MBF410" s="589"/>
      <c r="MBG410" s="589"/>
      <c r="MBH410" s="589"/>
      <c r="MBI410" s="589"/>
      <c r="MBJ410" s="589"/>
      <c r="MBK410" s="589"/>
      <c r="MBL410" s="589"/>
      <c r="MBM410" s="589"/>
      <c r="MBN410" s="589"/>
      <c r="MBO410" s="589"/>
      <c r="MBP410" s="589"/>
      <c r="MBQ410" s="589"/>
      <c r="MBR410" s="589"/>
      <c r="MBS410" s="589"/>
      <c r="MBT410" s="589"/>
      <c r="MBU410" s="589"/>
      <c r="MBV410" s="589"/>
      <c r="MBW410" s="589"/>
      <c r="MBX410" s="589"/>
      <c r="MBY410" s="589"/>
      <c r="MBZ410" s="589"/>
      <c r="MCA410" s="589"/>
      <c r="MCB410" s="589"/>
      <c r="MCC410" s="589"/>
      <c r="MCD410" s="589"/>
      <c r="MCE410" s="589"/>
      <c r="MCF410" s="589"/>
      <c r="MCG410" s="589"/>
      <c r="MCH410" s="589"/>
      <c r="MCI410" s="589"/>
      <c r="MCJ410" s="589"/>
      <c r="MCK410" s="589"/>
      <c r="MCL410" s="589"/>
      <c r="MCM410" s="589"/>
      <c r="MCN410" s="589"/>
      <c r="MCO410" s="589"/>
      <c r="MCP410" s="589"/>
      <c r="MCQ410" s="589"/>
      <c r="MCR410" s="589"/>
      <c r="MCS410" s="589"/>
      <c r="MCT410" s="589"/>
      <c r="MCU410" s="589"/>
      <c r="MCV410" s="589"/>
      <c r="MCW410" s="589"/>
      <c r="MCX410" s="589"/>
      <c r="MCY410" s="589"/>
      <c r="MCZ410" s="589"/>
      <c r="MDA410" s="589"/>
      <c r="MDB410" s="589"/>
      <c r="MDC410" s="589"/>
      <c r="MDD410" s="589"/>
      <c r="MDE410" s="589"/>
      <c r="MDF410" s="589"/>
      <c r="MDG410" s="589"/>
      <c r="MDH410" s="589"/>
      <c r="MDI410" s="589"/>
      <c r="MDJ410" s="589"/>
      <c r="MDK410" s="589"/>
      <c r="MDL410" s="589"/>
      <c r="MDM410" s="589"/>
      <c r="MDN410" s="589"/>
      <c r="MDO410" s="589"/>
      <c r="MDP410" s="589"/>
      <c r="MDQ410" s="589"/>
      <c r="MDR410" s="589"/>
      <c r="MDS410" s="589"/>
      <c r="MDT410" s="589"/>
      <c r="MDU410" s="589"/>
      <c r="MDV410" s="589"/>
      <c r="MDW410" s="589"/>
      <c r="MDX410" s="589"/>
      <c r="MDY410" s="589"/>
      <c r="MDZ410" s="589"/>
      <c r="MEA410" s="589"/>
      <c r="MEB410" s="589"/>
      <c r="MEC410" s="589"/>
      <c r="MED410" s="589"/>
      <c r="MEE410" s="589"/>
      <c r="MEF410" s="589"/>
      <c r="MEG410" s="589"/>
      <c r="MEH410" s="589"/>
      <c r="MEI410" s="589"/>
      <c r="MEJ410" s="589"/>
      <c r="MEK410" s="589"/>
      <c r="MEL410" s="589"/>
      <c r="MEM410" s="589"/>
      <c r="MEN410" s="589"/>
      <c r="MEO410" s="589"/>
      <c r="MEP410" s="589"/>
      <c r="MEQ410" s="589"/>
      <c r="MER410" s="589"/>
      <c r="MES410" s="589"/>
      <c r="MET410" s="589"/>
      <c r="MEU410" s="589"/>
      <c r="MEV410" s="589"/>
      <c r="MEW410" s="589"/>
      <c r="MEX410" s="589"/>
      <c r="MEY410" s="589"/>
      <c r="MEZ410" s="589"/>
      <c r="MFA410" s="589"/>
      <c r="MFB410" s="589"/>
      <c r="MFC410" s="589"/>
      <c r="MFD410" s="589"/>
      <c r="MFE410" s="589"/>
      <c r="MFF410" s="589"/>
      <c r="MFG410" s="589"/>
      <c r="MFH410" s="589"/>
      <c r="MFI410" s="589"/>
      <c r="MFJ410" s="589"/>
      <c r="MFK410" s="589"/>
      <c r="MFL410" s="589"/>
      <c r="MFM410" s="589"/>
      <c r="MFN410" s="589"/>
      <c r="MFO410" s="589"/>
      <c r="MFP410" s="589"/>
      <c r="MFQ410" s="589"/>
      <c r="MFR410" s="589"/>
      <c r="MFS410" s="589"/>
      <c r="MFT410" s="589"/>
      <c r="MFU410" s="589"/>
      <c r="MFV410" s="589"/>
      <c r="MFW410" s="589"/>
      <c r="MFX410" s="589"/>
      <c r="MFY410" s="589"/>
      <c r="MFZ410" s="589"/>
      <c r="MGA410" s="589"/>
      <c r="MGB410" s="589"/>
      <c r="MGC410" s="589"/>
      <c r="MGD410" s="589"/>
      <c r="MGE410" s="589"/>
      <c r="MGF410" s="589"/>
      <c r="MGG410" s="589"/>
      <c r="MGH410" s="589"/>
      <c r="MGI410" s="589"/>
      <c r="MGJ410" s="589"/>
      <c r="MGK410" s="589"/>
      <c r="MGL410" s="589"/>
      <c r="MGM410" s="589"/>
      <c r="MGN410" s="589"/>
      <c r="MGO410" s="589"/>
      <c r="MGP410" s="589"/>
      <c r="MGQ410" s="589"/>
      <c r="MGR410" s="589"/>
      <c r="MGS410" s="589"/>
      <c r="MGT410" s="589"/>
      <c r="MGU410" s="589"/>
      <c r="MGV410" s="589"/>
      <c r="MGW410" s="589"/>
      <c r="MGX410" s="589"/>
      <c r="MGY410" s="589"/>
      <c r="MGZ410" s="589"/>
      <c r="MHA410" s="589"/>
      <c r="MHB410" s="589"/>
      <c r="MHC410" s="589"/>
      <c r="MHD410" s="589"/>
      <c r="MHE410" s="589"/>
      <c r="MHF410" s="589"/>
      <c r="MHG410" s="589"/>
      <c r="MHH410" s="589"/>
      <c r="MHI410" s="589"/>
      <c r="MHJ410" s="589"/>
      <c r="MHK410" s="589"/>
      <c r="MHL410" s="589"/>
      <c r="MHM410" s="589"/>
      <c r="MHN410" s="589"/>
      <c r="MHO410" s="589"/>
      <c r="MHP410" s="589"/>
      <c r="MHQ410" s="589"/>
      <c r="MHR410" s="589"/>
      <c r="MHS410" s="589"/>
      <c r="MHT410" s="589"/>
      <c r="MHU410" s="589"/>
      <c r="MHV410" s="589"/>
      <c r="MHW410" s="589"/>
      <c r="MHX410" s="589"/>
      <c r="MHY410" s="589"/>
      <c r="MHZ410" s="589"/>
      <c r="MIA410" s="589"/>
      <c r="MIB410" s="589"/>
      <c r="MIC410" s="589"/>
      <c r="MID410" s="589"/>
      <c r="MIE410" s="589"/>
      <c r="MIF410" s="589"/>
      <c r="MIG410" s="589"/>
      <c r="MIH410" s="589"/>
      <c r="MII410" s="589"/>
      <c r="MIJ410" s="589"/>
      <c r="MIK410" s="589"/>
      <c r="MIL410" s="589"/>
      <c r="MIM410" s="589"/>
      <c r="MIN410" s="589"/>
      <c r="MIO410" s="589"/>
      <c r="MIP410" s="589"/>
      <c r="MIQ410" s="589"/>
      <c r="MIR410" s="589"/>
      <c r="MIS410" s="589"/>
      <c r="MIT410" s="589"/>
      <c r="MIU410" s="589"/>
      <c r="MIV410" s="589"/>
      <c r="MIW410" s="589"/>
      <c r="MIX410" s="589"/>
      <c r="MIY410" s="589"/>
      <c r="MIZ410" s="589"/>
      <c r="MJA410" s="589"/>
      <c r="MJB410" s="589"/>
      <c r="MJC410" s="589"/>
      <c r="MJD410" s="589"/>
      <c r="MJE410" s="589"/>
      <c r="MJF410" s="589"/>
      <c r="MJG410" s="589"/>
      <c r="MJH410" s="589"/>
      <c r="MJI410" s="589"/>
      <c r="MJJ410" s="589"/>
      <c r="MJK410" s="589"/>
      <c r="MJL410" s="589"/>
      <c r="MJM410" s="589"/>
      <c r="MJN410" s="589"/>
      <c r="MJO410" s="589"/>
      <c r="MJP410" s="589"/>
      <c r="MJQ410" s="589"/>
      <c r="MJR410" s="589"/>
      <c r="MJS410" s="589"/>
      <c r="MJT410" s="589"/>
      <c r="MJU410" s="589"/>
      <c r="MJV410" s="589"/>
      <c r="MJW410" s="589"/>
      <c r="MJX410" s="589"/>
      <c r="MJY410" s="589"/>
      <c r="MJZ410" s="589"/>
      <c r="MKA410" s="589"/>
      <c r="MKB410" s="589"/>
      <c r="MKC410" s="589"/>
      <c r="MKD410" s="589"/>
      <c r="MKE410" s="589"/>
      <c r="MKF410" s="589"/>
      <c r="MKG410" s="589"/>
      <c r="MKH410" s="589"/>
      <c r="MKI410" s="589"/>
      <c r="MKJ410" s="589"/>
      <c r="MKK410" s="589"/>
      <c r="MKL410" s="589"/>
      <c r="MKM410" s="589"/>
      <c r="MKN410" s="589"/>
      <c r="MKO410" s="589"/>
      <c r="MKP410" s="589"/>
      <c r="MKQ410" s="589"/>
      <c r="MKR410" s="589"/>
      <c r="MKS410" s="589"/>
      <c r="MKT410" s="589"/>
      <c r="MKU410" s="589"/>
      <c r="MKV410" s="589"/>
      <c r="MKW410" s="589"/>
      <c r="MKX410" s="589"/>
      <c r="MKY410" s="589"/>
      <c r="MKZ410" s="589"/>
      <c r="MLA410" s="589"/>
      <c r="MLB410" s="589"/>
      <c r="MLC410" s="589"/>
      <c r="MLD410" s="589"/>
      <c r="MLE410" s="589"/>
      <c r="MLF410" s="589"/>
      <c r="MLG410" s="589"/>
      <c r="MLH410" s="589"/>
      <c r="MLI410" s="589"/>
      <c r="MLJ410" s="589"/>
      <c r="MLK410" s="589"/>
      <c r="MLL410" s="589"/>
      <c r="MLM410" s="589"/>
      <c r="MLN410" s="589"/>
      <c r="MLO410" s="589"/>
      <c r="MLP410" s="589"/>
      <c r="MLQ410" s="589"/>
      <c r="MLR410" s="589"/>
      <c r="MLS410" s="589"/>
      <c r="MLT410" s="589"/>
      <c r="MLU410" s="589"/>
      <c r="MLV410" s="589"/>
      <c r="MLW410" s="589"/>
      <c r="MLX410" s="589"/>
      <c r="MLY410" s="589"/>
      <c r="MLZ410" s="589"/>
      <c r="MMA410" s="589"/>
      <c r="MMB410" s="589"/>
      <c r="MMC410" s="589"/>
      <c r="MMD410" s="589"/>
      <c r="MME410" s="589"/>
      <c r="MMF410" s="589"/>
      <c r="MMG410" s="589"/>
      <c r="MMH410" s="589"/>
      <c r="MMI410" s="589"/>
      <c r="MMJ410" s="589"/>
      <c r="MMK410" s="589"/>
      <c r="MML410" s="589"/>
      <c r="MMM410" s="589"/>
      <c r="MMN410" s="589"/>
      <c r="MMO410" s="589"/>
      <c r="MMP410" s="589"/>
      <c r="MMQ410" s="589"/>
      <c r="MMR410" s="589"/>
      <c r="MMS410" s="589"/>
      <c r="MMT410" s="589"/>
      <c r="MMU410" s="589"/>
      <c r="MMV410" s="589"/>
      <c r="MMW410" s="589"/>
      <c r="MMX410" s="589"/>
      <c r="MMY410" s="589"/>
      <c r="MMZ410" s="589"/>
      <c r="MNA410" s="589"/>
      <c r="MNB410" s="589"/>
      <c r="MNC410" s="589"/>
      <c r="MND410" s="589"/>
      <c r="MNE410" s="589"/>
      <c r="MNF410" s="589"/>
      <c r="MNG410" s="589"/>
      <c r="MNH410" s="589"/>
      <c r="MNI410" s="589"/>
      <c r="MNJ410" s="589"/>
      <c r="MNK410" s="589"/>
      <c r="MNL410" s="589"/>
      <c r="MNM410" s="589"/>
      <c r="MNN410" s="589"/>
      <c r="MNO410" s="589"/>
      <c r="MNP410" s="589"/>
      <c r="MNQ410" s="589"/>
      <c r="MNR410" s="589"/>
      <c r="MNS410" s="589"/>
      <c r="MNT410" s="589"/>
      <c r="MNU410" s="589"/>
      <c r="MNV410" s="589"/>
      <c r="MNW410" s="589"/>
      <c r="MNX410" s="589"/>
      <c r="MNY410" s="589"/>
      <c r="MNZ410" s="589"/>
      <c r="MOA410" s="589"/>
      <c r="MOB410" s="589"/>
      <c r="MOC410" s="589"/>
      <c r="MOD410" s="589"/>
      <c r="MOE410" s="589"/>
      <c r="MOF410" s="589"/>
      <c r="MOG410" s="589"/>
      <c r="MOH410" s="589"/>
      <c r="MOI410" s="589"/>
      <c r="MOJ410" s="589"/>
      <c r="MOK410" s="589"/>
      <c r="MOL410" s="589"/>
      <c r="MOM410" s="589"/>
      <c r="MON410" s="589"/>
      <c r="MOO410" s="589"/>
      <c r="MOP410" s="589"/>
      <c r="MOQ410" s="589"/>
      <c r="MOR410" s="589"/>
      <c r="MOS410" s="589"/>
      <c r="MOT410" s="589"/>
      <c r="MOU410" s="589"/>
      <c r="MOV410" s="589"/>
      <c r="MOW410" s="589"/>
      <c r="MOX410" s="589"/>
      <c r="MOY410" s="589"/>
      <c r="MOZ410" s="589"/>
      <c r="MPA410" s="589"/>
      <c r="MPB410" s="589"/>
      <c r="MPC410" s="589"/>
      <c r="MPD410" s="589"/>
      <c r="MPE410" s="589"/>
      <c r="MPF410" s="589"/>
      <c r="MPG410" s="589"/>
      <c r="MPH410" s="589"/>
      <c r="MPI410" s="589"/>
      <c r="MPJ410" s="589"/>
      <c r="MPK410" s="589"/>
      <c r="MPL410" s="589"/>
      <c r="MPM410" s="589"/>
      <c r="MPN410" s="589"/>
      <c r="MPO410" s="589"/>
      <c r="MPP410" s="589"/>
      <c r="MPQ410" s="589"/>
      <c r="MPR410" s="589"/>
      <c r="MPS410" s="589"/>
      <c r="MPT410" s="589"/>
      <c r="MPU410" s="589"/>
      <c r="MPV410" s="589"/>
      <c r="MPW410" s="589"/>
      <c r="MPX410" s="589"/>
      <c r="MPY410" s="589"/>
      <c r="MPZ410" s="589"/>
      <c r="MQA410" s="589"/>
      <c r="MQB410" s="589"/>
      <c r="MQC410" s="589"/>
      <c r="MQD410" s="589"/>
      <c r="MQE410" s="589"/>
      <c r="MQF410" s="589"/>
      <c r="MQG410" s="589"/>
      <c r="MQH410" s="589"/>
      <c r="MQI410" s="589"/>
      <c r="MQJ410" s="589"/>
      <c r="MQK410" s="589"/>
      <c r="MQL410" s="589"/>
      <c r="MQM410" s="589"/>
      <c r="MQN410" s="589"/>
      <c r="MQO410" s="589"/>
      <c r="MQP410" s="589"/>
      <c r="MQQ410" s="589"/>
      <c r="MQR410" s="589"/>
      <c r="MQS410" s="589"/>
      <c r="MQT410" s="589"/>
      <c r="MQU410" s="589"/>
      <c r="MQV410" s="589"/>
      <c r="MQW410" s="589"/>
      <c r="MQX410" s="589"/>
      <c r="MQY410" s="589"/>
      <c r="MQZ410" s="589"/>
      <c r="MRA410" s="589"/>
      <c r="MRB410" s="589"/>
      <c r="MRC410" s="589"/>
      <c r="MRD410" s="589"/>
      <c r="MRE410" s="589"/>
      <c r="MRF410" s="589"/>
      <c r="MRG410" s="589"/>
      <c r="MRH410" s="589"/>
      <c r="MRI410" s="589"/>
      <c r="MRJ410" s="589"/>
      <c r="MRK410" s="589"/>
      <c r="MRL410" s="589"/>
      <c r="MRM410" s="589"/>
      <c r="MRN410" s="589"/>
      <c r="MRO410" s="589"/>
      <c r="MRP410" s="589"/>
      <c r="MRQ410" s="589"/>
      <c r="MRR410" s="589"/>
      <c r="MRS410" s="589"/>
      <c r="MRT410" s="589"/>
      <c r="MRU410" s="589"/>
      <c r="MRV410" s="589"/>
      <c r="MRW410" s="589"/>
      <c r="MRX410" s="589"/>
      <c r="MRY410" s="589"/>
      <c r="MRZ410" s="589"/>
      <c r="MSA410" s="589"/>
      <c r="MSB410" s="589"/>
      <c r="MSC410" s="589"/>
      <c r="MSD410" s="589"/>
      <c r="MSE410" s="589"/>
      <c r="MSF410" s="589"/>
      <c r="MSG410" s="589"/>
      <c r="MSH410" s="589"/>
      <c r="MSI410" s="589"/>
      <c r="MSJ410" s="589"/>
      <c r="MSK410" s="589"/>
      <c r="MSL410" s="589"/>
      <c r="MSM410" s="589"/>
      <c r="MSN410" s="589"/>
      <c r="MSO410" s="589"/>
      <c r="MSP410" s="589"/>
      <c r="MSQ410" s="589"/>
      <c r="MSR410" s="589"/>
      <c r="MSS410" s="589"/>
      <c r="MST410" s="589"/>
      <c r="MSU410" s="589"/>
      <c r="MSV410" s="589"/>
      <c r="MSW410" s="589"/>
      <c r="MSX410" s="589"/>
      <c r="MSY410" s="589"/>
      <c r="MSZ410" s="589"/>
      <c r="MTA410" s="589"/>
      <c r="MTB410" s="589"/>
      <c r="MTC410" s="589"/>
      <c r="MTD410" s="589"/>
      <c r="MTE410" s="589"/>
      <c r="MTF410" s="589"/>
      <c r="MTG410" s="589"/>
      <c r="MTH410" s="589"/>
      <c r="MTI410" s="589"/>
      <c r="MTJ410" s="589"/>
      <c r="MTK410" s="589"/>
      <c r="MTL410" s="589"/>
      <c r="MTM410" s="589"/>
      <c r="MTN410" s="589"/>
      <c r="MTO410" s="589"/>
      <c r="MTP410" s="589"/>
      <c r="MTQ410" s="589"/>
      <c r="MTR410" s="589"/>
      <c r="MTS410" s="589"/>
      <c r="MTT410" s="589"/>
      <c r="MTU410" s="589"/>
      <c r="MTV410" s="589"/>
      <c r="MTW410" s="589"/>
      <c r="MTX410" s="589"/>
      <c r="MTY410" s="589"/>
      <c r="MTZ410" s="589"/>
      <c r="MUA410" s="589"/>
      <c r="MUB410" s="589"/>
      <c r="MUC410" s="589"/>
      <c r="MUD410" s="589"/>
      <c r="MUE410" s="589"/>
      <c r="MUF410" s="589"/>
      <c r="MUG410" s="589"/>
      <c r="MUH410" s="589"/>
      <c r="MUI410" s="589"/>
      <c r="MUJ410" s="589"/>
      <c r="MUK410" s="589"/>
      <c r="MUL410" s="589"/>
      <c r="MUM410" s="589"/>
      <c r="MUN410" s="589"/>
      <c r="MUO410" s="589"/>
      <c r="MUP410" s="589"/>
      <c r="MUQ410" s="589"/>
      <c r="MUR410" s="589"/>
      <c r="MUS410" s="589"/>
      <c r="MUT410" s="589"/>
      <c r="MUU410" s="589"/>
      <c r="MUV410" s="589"/>
      <c r="MUW410" s="589"/>
      <c r="MUX410" s="589"/>
      <c r="MUY410" s="589"/>
      <c r="MUZ410" s="589"/>
      <c r="MVA410" s="589"/>
      <c r="MVB410" s="589"/>
      <c r="MVC410" s="589"/>
      <c r="MVD410" s="589"/>
      <c r="MVE410" s="589"/>
      <c r="MVF410" s="589"/>
      <c r="MVG410" s="589"/>
      <c r="MVH410" s="589"/>
      <c r="MVI410" s="589"/>
      <c r="MVJ410" s="589"/>
      <c r="MVK410" s="589"/>
      <c r="MVL410" s="589"/>
      <c r="MVM410" s="589"/>
      <c r="MVN410" s="589"/>
      <c r="MVO410" s="589"/>
      <c r="MVP410" s="589"/>
      <c r="MVQ410" s="589"/>
      <c r="MVR410" s="589"/>
      <c r="MVS410" s="589"/>
      <c r="MVT410" s="589"/>
      <c r="MVU410" s="589"/>
      <c r="MVV410" s="589"/>
      <c r="MVW410" s="589"/>
      <c r="MVX410" s="589"/>
      <c r="MVY410" s="589"/>
      <c r="MVZ410" s="589"/>
      <c r="MWA410" s="589"/>
      <c r="MWB410" s="589"/>
      <c r="MWC410" s="589"/>
      <c r="MWD410" s="589"/>
      <c r="MWE410" s="589"/>
      <c r="MWF410" s="589"/>
      <c r="MWG410" s="589"/>
      <c r="MWH410" s="589"/>
      <c r="MWI410" s="589"/>
      <c r="MWJ410" s="589"/>
      <c r="MWK410" s="589"/>
      <c r="MWL410" s="589"/>
      <c r="MWM410" s="589"/>
      <c r="MWN410" s="589"/>
      <c r="MWO410" s="589"/>
      <c r="MWP410" s="589"/>
      <c r="MWQ410" s="589"/>
      <c r="MWR410" s="589"/>
      <c r="MWS410" s="589"/>
      <c r="MWT410" s="589"/>
      <c r="MWU410" s="589"/>
      <c r="MWV410" s="589"/>
      <c r="MWW410" s="589"/>
      <c r="MWX410" s="589"/>
      <c r="MWY410" s="589"/>
      <c r="MWZ410" s="589"/>
      <c r="MXA410" s="589"/>
      <c r="MXB410" s="589"/>
      <c r="MXC410" s="589"/>
      <c r="MXD410" s="589"/>
      <c r="MXE410" s="589"/>
      <c r="MXF410" s="589"/>
      <c r="MXG410" s="589"/>
      <c r="MXH410" s="589"/>
      <c r="MXI410" s="589"/>
      <c r="MXJ410" s="589"/>
      <c r="MXK410" s="589"/>
      <c r="MXL410" s="589"/>
      <c r="MXM410" s="589"/>
      <c r="MXN410" s="589"/>
      <c r="MXO410" s="589"/>
      <c r="MXP410" s="589"/>
      <c r="MXQ410" s="589"/>
      <c r="MXR410" s="589"/>
      <c r="MXS410" s="589"/>
      <c r="MXT410" s="589"/>
      <c r="MXU410" s="589"/>
      <c r="MXV410" s="589"/>
      <c r="MXW410" s="589"/>
      <c r="MXX410" s="589"/>
      <c r="MXY410" s="589"/>
      <c r="MXZ410" s="589"/>
      <c r="MYA410" s="589"/>
      <c r="MYB410" s="589"/>
      <c r="MYC410" s="589"/>
      <c r="MYD410" s="589"/>
      <c r="MYE410" s="589"/>
      <c r="MYF410" s="589"/>
      <c r="MYG410" s="589"/>
      <c r="MYH410" s="589"/>
      <c r="MYI410" s="589"/>
      <c r="MYJ410" s="589"/>
      <c r="MYK410" s="589"/>
      <c r="MYL410" s="589"/>
      <c r="MYM410" s="589"/>
      <c r="MYN410" s="589"/>
      <c r="MYO410" s="589"/>
      <c r="MYP410" s="589"/>
      <c r="MYQ410" s="589"/>
      <c r="MYR410" s="589"/>
      <c r="MYS410" s="589"/>
      <c r="MYT410" s="589"/>
      <c r="MYU410" s="589"/>
      <c r="MYV410" s="589"/>
      <c r="MYW410" s="589"/>
      <c r="MYX410" s="589"/>
      <c r="MYY410" s="589"/>
      <c r="MYZ410" s="589"/>
      <c r="MZA410" s="589"/>
      <c r="MZB410" s="589"/>
      <c r="MZC410" s="589"/>
      <c r="MZD410" s="589"/>
      <c r="MZE410" s="589"/>
      <c r="MZF410" s="589"/>
      <c r="MZG410" s="589"/>
      <c r="MZH410" s="589"/>
      <c r="MZI410" s="589"/>
      <c r="MZJ410" s="589"/>
      <c r="MZK410" s="589"/>
      <c r="MZL410" s="589"/>
      <c r="MZM410" s="589"/>
      <c r="MZN410" s="589"/>
      <c r="MZO410" s="589"/>
      <c r="MZP410" s="589"/>
      <c r="MZQ410" s="589"/>
      <c r="MZR410" s="589"/>
      <c r="MZS410" s="589"/>
      <c r="MZT410" s="589"/>
      <c r="MZU410" s="589"/>
      <c r="MZV410" s="589"/>
      <c r="MZW410" s="589"/>
      <c r="MZX410" s="589"/>
      <c r="MZY410" s="589"/>
      <c r="MZZ410" s="589"/>
      <c r="NAA410" s="589"/>
      <c r="NAB410" s="589"/>
      <c r="NAC410" s="589"/>
      <c r="NAD410" s="589"/>
      <c r="NAE410" s="589"/>
      <c r="NAF410" s="589"/>
      <c r="NAG410" s="589"/>
      <c r="NAH410" s="589"/>
      <c r="NAI410" s="589"/>
      <c r="NAJ410" s="589"/>
      <c r="NAK410" s="589"/>
      <c r="NAL410" s="589"/>
      <c r="NAM410" s="589"/>
      <c r="NAN410" s="589"/>
      <c r="NAO410" s="589"/>
      <c r="NAP410" s="589"/>
      <c r="NAQ410" s="589"/>
      <c r="NAR410" s="589"/>
      <c r="NAS410" s="589"/>
      <c r="NAT410" s="589"/>
      <c r="NAU410" s="589"/>
      <c r="NAV410" s="589"/>
      <c r="NAW410" s="589"/>
      <c r="NAX410" s="589"/>
      <c r="NAY410" s="589"/>
      <c r="NAZ410" s="589"/>
      <c r="NBA410" s="589"/>
      <c r="NBB410" s="589"/>
      <c r="NBC410" s="589"/>
      <c r="NBD410" s="589"/>
      <c r="NBE410" s="589"/>
      <c r="NBF410" s="589"/>
      <c r="NBG410" s="589"/>
      <c r="NBH410" s="589"/>
      <c r="NBI410" s="589"/>
      <c r="NBJ410" s="589"/>
      <c r="NBK410" s="589"/>
      <c r="NBL410" s="589"/>
      <c r="NBM410" s="589"/>
      <c r="NBN410" s="589"/>
      <c r="NBO410" s="589"/>
      <c r="NBP410" s="589"/>
      <c r="NBQ410" s="589"/>
      <c r="NBR410" s="589"/>
      <c r="NBS410" s="589"/>
      <c r="NBT410" s="589"/>
      <c r="NBU410" s="589"/>
      <c r="NBV410" s="589"/>
      <c r="NBW410" s="589"/>
      <c r="NBX410" s="589"/>
      <c r="NBY410" s="589"/>
      <c r="NBZ410" s="589"/>
      <c r="NCA410" s="589"/>
      <c r="NCB410" s="589"/>
      <c r="NCC410" s="589"/>
      <c r="NCD410" s="589"/>
      <c r="NCE410" s="589"/>
      <c r="NCF410" s="589"/>
      <c r="NCG410" s="589"/>
      <c r="NCH410" s="589"/>
      <c r="NCI410" s="589"/>
      <c r="NCJ410" s="589"/>
      <c r="NCK410" s="589"/>
      <c r="NCL410" s="589"/>
      <c r="NCM410" s="589"/>
      <c r="NCN410" s="589"/>
      <c r="NCO410" s="589"/>
      <c r="NCP410" s="589"/>
      <c r="NCQ410" s="589"/>
      <c r="NCR410" s="589"/>
      <c r="NCS410" s="589"/>
      <c r="NCT410" s="589"/>
      <c r="NCU410" s="589"/>
      <c r="NCV410" s="589"/>
      <c r="NCW410" s="589"/>
      <c r="NCX410" s="589"/>
      <c r="NCY410" s="589"/>
      <c r="NCZ410" s="589"/>
      <c r="NDA410" s="589"/>
      <c r="NDB410" s="589"/>
      <c r="NDC410" s="589"/>
      <c r="NDD410" s="589"/>
      <c r="NDE410" s="589"/>
      <c r="NDF410" s="589"/>
      <c r="NDG410" s="589"/>
      <c r="NDH410" s="589"/>
      <c r="NDI410" s="589"/>
      <c r="NDJ410" s="589"/>
      <c r="NDK410" s="589"/>
      <c r="NDL410" s="589"/>
      <c r="NDM410" s="589"/>
      <c r="NDN410" s="589"/>
      <c r="NDO410" s="589"/>
      <c r="NDP410" s="589"/>
      <c r="NDQ410" s="589"/>
      <c r="NDR410" s="589"/>
      <c r="NDS410" s="589"/>
      <c r="NDT410" s="589"/>
      <c r="NDU410" s="589"/>
      <c r="NDV410" s="589"/>
      <c r="NDW410" s="589"/>
      <c r="NDX410" s="589"/>
      <c r="NDY410" s="589"/>
      <c r="NDZ410" s="589"/>
      <c r="NEA410" s="589"/>
      <c r="NEB410" s="589"/>
      <c r="NEC410" s="589"/>
      <c r="NED410" s="589"/>
      <c r="NEE410" s="589"/>
      <c r="NEF410" s="589"/>
      <c r="NEG410" s="589"/>
      <c r="NEH410" s="589"/>
      <c r="NEI410" s="589"/>
      <c r="NEJ410" s="589"/>
      <c r="NEK410" s="589"/>
      <c r="NEL410" s="589"/>
      <c r="NEM410" s="589"/>
      <c r="NEN410" s="589"/>
      <c r="NEO410" s="589"/>
      <c r="NEP410" s="589"/>
      <c r="NEQ410" s="589"/>
      <c r="NER410" s="589"/>
      <c r="NES410" s="589"/>
      <c r="NET410" s="589"/>
      <c r="NEU410" s="589"/>
      <c r="NEV410" s="589"/>
      <c r="NEW410" s="589"/>
      <c r="NEX410" s="589"/>
      <c r="NEY410" s="589"/>
      <c r="NEZ410" s="589"/>
      <c r="NFA410" s="589"/>
      <c r="NFB410" s="589"/>
      <c r="NFC410" s="589"/>
      <c r="NFD410" s="589"/>
      <c r="NFE410" s="589"/>
      <c r="NFF410" s="589"/>
      <c r="NFG410" s="589"/>
      <c r="NFH410" s="589"/>
      <c r="NFI410" s="589"/>
      <c r="NFJ410" s="589"/>
      <c r="NFK410" s="589"/>
      <c r="NFL410" s="589"/>
      <c r="NFM410" s="589"/>
      <c r="NFN410" s="589"/>
      <c r="NFO410" s="589"/>
      <c r="NFP410" s="589"/>
      <c r="NFQ410" s="589"/>
      <c r="NFR410" s="589"/>
      <c r="NFS410" s="589"/>
      <c r="NFT410" s="589"/>
      <c r="NFU410" s="589"/>
      <c r="NFV410" s="589"/>
      <c r="NFW410" s="589"/>
      <c r="NFX410" s="589"/>
      <c r="NFY410" s="589"/>
      <c r="NFZ410" s="589"/>
      <c r="NGA410" s="589"/>
      <c r="NGB410" s="589"/>
      <c r="NGC410" s="589"/>
      <c r="NGD410" s="589"/>
      <c r="NGE410" s="589"/>
      <c r="NGF410" s="589"/>
      <c r="NGG410" s="589"/>
      <c r="NGH410" s="589"/>
      <c r="NGI410" s="589"/>
      <c r="NGJ410" s="589"/>
      <c r="NGK410" s="589"/>
      <c r="NGL410" s="589"/>
      <c r="NGM410" s="589"/>
      <c r="NGN410" s="589"/>
      <c r="NGO410" s="589"/>
      <c r="NGP410" s="589"/>
      <c r="NGQ410" s="589"/>
      <c r="NGR410" s="589"/>
      <c r="NGS410" s="589"/>
      <c r="NGT410" s="589"/>
      <c r="NGU410" s="589"/>
      <c r="NGV410" s="589"/>
      <c r="NGW410" s="589"/>
      <c r="NGX410" s="589"/>
      <c r="NGY410" s="589"/>
      <c r="NGZ410" s="589"/>
      <c r="NHA410" s="589"/>
      <c r="NHB410" s="589"/>
      <c r="NHC410" s="589"/>
      <c r="NHD410" s="589"/>
      <c r="NHE410" s="589"/>
      <c r="NHF410" s="589"/>
      <c r="NHG410" s="589"/>
      <c r="NHH410" s="589"/>
      <c r="NHI410" s="589"/>
      <c r="NHJ410" s="589"/>
      <c r="NHK410" s="589"/>
      <c r="NHL410" s="589"/>
      <c r="NHM410" s="589"/>
      <c r="NHN410" s="589"/>
      <c r="NHO410" s="589"/>
      <c r="NHP410" s="589"/>
      <c r="NHQ410" s="589"/>
      <c r="NHR410" s="589"/>
      <c r="NHS410" s="589"/>
      <c r="NHT410" s="589"/>
      <c r="NHU410" s="589"/>
      <c r="NHV410" s="589"/>
      <c r="NHW410" s="589"/>
      <c r="NHX410" s="589"/>
      <c r="NHY410" s="589"/>
      <c r="NHZ410" s="589"/>
      <c r="NIA410" s="589"/>
      <c r="NIB410" s="589"/>
      <c r="NIC410" s="589"/>
      <c r="NID410" s="589"/>
      <c r="NIE410" s="589"/>
      <c r="NIF410" s="589"/>
      <c r="NIG410" s="589"/>
      <c r="NIH410" s="589"/>
      <c r="NII410" s="589"/>
      <c r="NIJ410" s="589"/>
      <c r="NIK410" s="589"/>
      <c r="NIL410" s="589"/>
      <c r="NIM410" s="589"/>
      <c r="NIN410" s="589"/>
      <c r="NIO410" s="589"/>
      <c r="NIP410" s="589"/>
      <c r="NIQ410" s="589"/>
      <c r="NIR410" s="589"/>
      <c r="NIS410" s="589"/>
      <c r="NIT410" s="589"/>
      <c r="NIU410" s="589"/>
      <c r="NIV410" s="589"/>
      <c r="NIW410" s="589"/>
      <c r="NIX410" s="589"/>
      <c r="NIY410" s="589"/>
      <c r="NIZ410" s="589"/>
      <c r="NJA410" s="589"/>
      <c r="NJB410" s="589"/>
      <c r="NJC410" s="589"/>
      <c r="NJD410" s="589"/>
      <c r="NJE410" s="589"/>
      <c r="NJF410" s="589"/>
      <c r="NJG410" s="589"/>
      <c r="NJH410" s="589"/>
      <c r="NJI410" s="589"/>
      <c r="NJJ410" s="589"/>
      <c r="NJK410" s="589"/>
      <c r="NJL410" s="589"/>
      <c r="NJM410" s="589"/>
      <c r="NJN410" s="589"/>
      <c r="NJO410" s="589"/>
      <c r="NJP410" s="589"/>
      <c r="NJQ410" s="589"/>
      <c r="NJR410" s="589"/>
      <c r="NJS410" s="589"/>
      <c r="NJT410" s="589"/>
      <c r="NJU410" s="589"/>
      <c r="NJV410" s="589"/>
      <c r="NJW410" s="589"/>
      <c r="NJX410" s="589"/>
      <c r="NJY410" s="589"/>
      <c r="NJZ410" s="589"/>
      <c r="NKA410" s="589"/>
      <c r="NKB410" s="589"/>
      <c r="NKC410" s="589"/>
      <c r="NKD410" s="589"/>
      <c r="NKE410" s="589"/>
      <c r="NKF410" s="589"/>
      <c r="NKG410" s="589"/>
      <c r="NKH410" s="589"/>
      <c r="NKI410" s="589"/>
      <c r="NKJ410" s="589"/>
      <c r="NKK410" s="589"/>
      <c r="NKL410" s="589"/>
      <c r="NKM410" s="589"/>
      <c r="NKN410" s="589"/>
      <c r="NKO410" s="589"/>
      <c r="NKP410" s="589"/>
      <c r="NKQ410" s="589"/>
      <c r="NKR410" s="589"/>
      <c r="NKS410" s="589"/>
      <c r="NKT410" s="589"/>
      <c r="NKU410" s="589"/>
      <c r="NKV410" s="589"/>
      <c r="NKW410" s="589"/>
      <c r="NKX410" s="589"/>
      <c r="NKY410" s="589"/>
      <c r="NKZ410" s="589"/>
      <c r="NLA410" s="589"/>
      <c r="NLB410" s="589"/>
      <c r="NLC410" s="589"/>
      <c r="NLD410" s="589"/>
      <c r="NLE410" s="589"/>
      <c r="NLF410" s="589"/>
      <c r="NLG410" s="589"/>
      <c r="NLH410" s="589"/>
      <c r="NLI410" s="589"/>
      <c r="NLJ410" s="589"/>
      <c r="NLK410" s="589"/>
      <c r="NLL410" s="589"/>
      <c r="NLM410" s="589"/>
      <c r="NLN410" s="589"/>
      <c r="NLO410" s="589"/>
      <c r="NLP410" s="589"/>
      <c r="NLQ410" s="589"/>
      <c r="NLR410" s="589"/>
      <c r="NLS410" s="589"/>
      <c r="NLT410" s="589"/>
      <c r="NLU410" s="589"/>
      <c r="NLV410" s="589"/>
      <c r="NLW410" s="589"/>
      <c r="NLX410" s="589"/>
      <c r="NLY410" s="589"/>
      <c r="NLZ410" s="589"/>
      <c r="NMA410" s="589"/>
      <c r="NMB410" s="589"/>
      <c r="NMC410" s="589"/>
      <c r="NMD410" s="589"/>
      <c r="NME410" s="589"/>
      <c r="NMF410" s="589"/>
      <c r="NMG410" s="589"/>
      <c r="NMH410" s="589"/>
      <c r="NMI410" s="589"/>
      <c r="NMJ410" s="589"/>
      <c r="NMK410" s="589"/>
      <c r="NML410" s="589"/>
      <c r="NMM410" s="589"/>
      <c r="NMN410" s="589"/>
      <c r="NMO410" s="589"/>
      <c r="NMP410" s="589"/>
      <c r="NMQ410" s="589"/>
      <c r="NMR410" s="589"/>
      <c r="NMS410" s="589"/>
      <c r="NMT410" s="589"/>
      <c r="NMU410" s="589"/>
      <c r="NMV410" s="589"/>
      <c r="NMW410" s="589"/>
      <c r="NMX410" s="589"/>
      <c r="NMY410" s="589"/>
      <c r="NMZ410" s="589"/>
      <c r="NNA410" s="589"/>
      <c r="NNB410" s="589"/>
      <c r="NNC410" s="589"/>
      <c r="NND410" s="589"/>
      <c r="NNE410" s="589"/>
      <c r="NNF410" s="589"/>
      <c r="NNG410" s="589"/>
      <c r="NNH410" s="589"/>
      <c r="NNI410" s="589"/>
      <c r="NNJ410" s="589"/>
      <c r="NNK410" s="589"/>
      <c r="NNL410" s="589"/>
      <c r="NNM410" s="589"/>
      <c r="NNN410" s="589"/>
      <c r="NNO410" s="589"/>
      <c r="NNP410" s="589"/>
      <c r="NNQ410" s="589"/>
      <c r="NNR410" s="589"/>
      <c r="NNS410" s="589"/>
      <c r="NNT410" s="589"/>
      <c r="NNU410" s="589"/>
      <c r="NNV410" s="589"/>
      <c r="NNW410" s="589"/>
      <c r="NNX410" s="589"/>
      <c r="NNY410" s="589"/>
      <c r="NNZ410" s="589"/>
      <c r="NOA410" s="589"/>
      <c r="NOB410" s="589"/>
      <c r="NOC410" s="589"/>
      <c r="NOD410" s="589"/>
      <c r="NOE410" s="589"/>
      <c r="NOF410" s="589"/>
      <c r="NOG410" s="589"/>
      <c r="NOH410" s="589"/>
      <c r="NOI410" s="589"/>
      <c r="NOJ410" s="589"/>
      <c r="NOK410" s="589"/>
      <c r="NOL410" s="589"/>
      <c r="NOM410" s="589"/>
      <c r="NON410" s="589"/>
      <c r="NOO410" s="589"/>
      <c r="NOP410" s="589"/>
      <c r="NOQ410" s="589"/>
      <c r="NOR410" s="589"/>
      <c r="NOS410" s="589"/>
      <c r="NOT410" s="589"/>
      <c r="NOU410" s="589"/>
      <c r="NOV410" s="589"/>
      <c r="NOW410" s="589"/>
      <c r="NOX410" s="589"/>
      <c r="NOY410" s="589"/>
      <c r="NOZ410" s="589"/>
      <c r="NPA410" s="589"/>
      <c r="NPB410" s="589"/>
      <c r="NPC410" s="589"/>
      <c r="NPD410" s="589"/>
      <c r="NPE410" s="589"/>
      <c r="NPF410" s="589"/>
      <c r="NPG410" s="589"/>
      <c r="NPH410" s="589"/>
      <c r="NPI410" s="589"/>
      <c r="NPJ410" s="589"/>
      <c r="NPK410" s="589"/>
      <c r="NPL410" s="589"/>
      <c r="NPM410" s="589"/>
      <c r="NPN410" s="589"/>
      <c r="NPO410" s="589"/>
      <c r="NPP410" s="589"/>
      <c r="NPQ410" s="589"/>
      <c r="NPR410" s="589"/>
      <c r="NPS410" s="589"/>
      <c r="NPT410" s="589"/>
      <c r="NPU410" s="589"/>
      <c r="NPV410" s="589"/>
      <c r="NPW410" s="589"/>
      <c r="NPX410" s="589"/>
      <c r="NPY410" s="589"/>
      <c r="NPZ410" s="589"/>
      <c r="NQA410" s="589"/>
      <c r="NQB410" s="589"/>
      <c r="NQC410" s="589"/>
      <c r="NQD410" s="589"/>
      <c r="NQE410" s="589"/>
      <c r="NQF410" s="589"/>
      <c r="NQG410" s="589"/>
      <c r="NQH410" s="589"/>
      <c r="NQI410" s="589"/>
      <c r="NQJ410" s="589"/>
      <c r="NQK410" s="589"/>
      <c r="NQL410" s="589"/>
      <c r="NQM410" s="589"/>
      <c r="NQN410" s="589"/>
      <c r="NQO410" s="589"/>
      <c r="NQP410" s="589"/>
      <c r="NQQ410" s="589"/>
      <c r="NQR410" s="589"/>
      <c r="NQS410" s="589"/>
      <c r="NQT410" s="589"/>
      <c r="NQU410" s="589"/>
      <c r="NQV410" s="589"/>
      <c r="NQW410" s="589"/>
      <c r="NQX410" s="589"/>
      <c r="NQY410" s="589"/>
      <c r="NQZ410" s="589"/>
      <c r="NRA410" s="589"/>
      <c r="NRB410" s="589"/>
      <c r="NRC410" s="589"/>
      <c r="NRD410" s="589"/>
      <c r="NRE410" s="589"/>
      <c r="NRF410" s="589"/>
      <c r="NRG410" s="589"/>
      <c r="NRH410" s="589"/>
      <c r="NRI410" s="589"/>
      <c r="NRJ410" s="589"/>
      <c r="NRK410" s="589"/>
      <c r="NRL410" s="589"/>
      <c r="NRM410" s="589"/>
      <c r="NRN410" s="589"/>
      <c r="NRO410" s="589"/>
      <c r="NRP410" s="589"/>
      <c r="NRQ410" s="589"/>
      <c r="NRR410" s="589"/>
      <c r="NRS410" s="589"/>
      <c r="NRT410" s="589"/>
      <c r="NRU410" s="589"/>
      <c r="NRV410" s="589"/>
      <c r="NRW410" s="589"/>
      <c r="NRX410" s="589"/>
      <c r="NRY410" s="589"/>
      <c r="NRZ410" s="589"/>
      <c r="NSA410" s="589"/>
      <c r="NSB410" s="589"/>
      <c r="NSC410" s="589"/>
      <c r="NSD410" s="589"/>
      <c r="NSE410" s="589"/>
      <c r="NSF410" s="589"/>
      <c r="NSG410" s="589"/>
      <c r="NSH410" s="589"/>
      <c r="NSI410" s="589"/>
      <c r="NSJ410" s="589"/>
      <c r="NSK410" s="589"/>
      <c r="NSL410" s="589"/>
      <c r="NSM410" s="589"/>
      <c r="NSN410" s="589"/>
      <c r="NSO410" s="589"/>
      <c r="NSP410" s="589"/>
      <c r="NSQ410" s="589"/>
      <c r="NSR410" s="589"/>
      <c r="NSS410" s="589"/>
      <c r="NST410" s="589"/>
      <c r="NSU410" s="589"/>
      <c r="NSV410" s="589"/>
      <c r="NSW410" s="589"/>
      <c r="NSX410" s="589"/>
      <c r="NSY410" s="589"/>
      <c r="NSZ410" s="589"/>
      <c r="NTA410" s="589"/>
      <c r="NTB410" s="589"/>
      <c r="NTC410" s="589"/>
      <c r="NTD410" s="589"/>
      <c r="NTE410" s="589"/>
      <c r="NTF410" s="589"/>
      <c r="NTG410" s="589"/>
      <c r="NTH410" s="589"/>
      <c r="NTI410" s="589"/>
      <c r="NTJ410" s="589"/>
      <c r="NTK410" s="589"/>
      <c r="NTL410" s="589"/>
      <c r="NTM410" s="589"/>
      <c r="NTN410" s="589"/>
      <c r="NTO410" s="589"/>
      <c r="NTP410" s="589"/>
      <c r="NTQ410" s="589"/>
      <c r="NTR410" s="589"/>
      <c r="NTS410" s="589"/>
      <c r="NTT410" s="589"/>
      <c r="NTU410" s="589"/>
      <c r="NTV410" s="589"/>
      <c r="NTW410" s="589"/>
      <c r="NTX410" s="589"/>
      <c r="NTY410" s="589"/>
      <c r="NTZ410" s="589"/>
      <c r="NUA410" s="589"/>
      <c r="NUB410" s="589"/>
      <c r="NUC410" s="589"/>
      <c r="NUD410" s="589"/>
      <c r="NUE410" s="589"/>
      <c r="NUF410" s="589"/>
      <c r="NUG410" s="589"/>
      <c r="NUH410" s="589"/>
      <c r="NUI410" s="589"/>
      <c r="NUJ410" s="589"/>
      <c r="NUK410" s="589"/>
      <c r="NUL410" s="589"/>
      <c r="NUM410" s="589"/>
      <c r="NUN410" s="589"/>
      <c r="NUO410" s="589"/>
      <c r="NUP410" s="589"/>
      <c r="NUQ410" s="589"/>
      <c r="NUR410" s="589"/>
      <c r="NUS410" s="589"/>
      <c r="NUT410" s="589"/>
      <c r="NUU410" s="589"/>
      <c r="NUV410" s="589"/>
      <c r="NUW410" s="589"/>
      <c r="NUX410" s="589"/>
      <c r="NUY410" s="589"/>
      <c r="NUZ410" s="589"/>
      <c r="NVA410" s="589"/>
      <c r="NVB410" s="589"/>
      <c r="NVC410" s="589"/>
      <c r="NVD410" s="589"/>
      <c r="NVE410" s="589"/>
      <c r="NVF410" s="589"/>
      <c r="NVG410" s="589"/>
      <c r="NVH410" s="589"/>
      <c r="NVI410" s="589"/>
      <c r="NVJ410" s="589"/>
      <c r="NVK410" s="589"/>
      <c r="NVL410" s="589"/>
      <c r="NVM410" s="589"/>
      <c r="NVN410" s="589"/>
      <c r="NVO410" s="589"/>
      <c r="NVP410" s="589"/>
      <c r="NVQ410" s="589"/>
      <c r="NVR410" s="589"/>
      <c r="NVS410" s="589"/>
      <c r="NVT410" s="589"/>
      <c r="NVU410" s="589"/>
      <c r="NVV410" s="589"/>
      <c r="NVW410" s="589"/>
      <c r="NVX410" s="589"/>
      <c r="NVY410" s="589"/>
      <c r="NVZ410" s="589"/>
      <c r="NWA410" s="589"/>
      <c r="NWB410" s="589"/>
      <c r="NWC410" s="589"/>
      <c r="NWD410" s="589"/>
      <c r="NWE410" s="589"/>
      <c r="NWF410" s="589"/>
      <c r="NWG410" s="589"/>
      <c r="NWH410" s="589"/>
      <c r="NWI410" s="589"/>
      <c r="NWJ410" s="589"/>
      <c r="NWK410" s="589"/>
      <c r="NWL410" s="589"/>
      <c r="NWM410" s="589"/>
      <c r="NWN410" s="589"/>
      <c r="NWO410" s="589"/>
      <c r="NWP410" s="589"/>
      <c r="NWQ410" s="589"/>
      <c r="NWR410" s="589"/>
      <c r="NWS410" s="589"/>
      <c r="NWT410" s="589"/>
      <c r="NWU410" s="589"/>
      <c r="NWV410" s="589"/>
      <c r="NWW410" s="589"/>
      <c r="NWX410" s="589"/>
      <c r="NWY410" s="589"/>
      <c r="NWZ410" s="589"/>
      <c r="NXA410" s="589"/>
      <c r="NXB410" s="589"/>
      <c r="NXC410" s="589"/>
      <c r="NXD410" s="589"/>
      <c r="NXE410" s="589"/>
      <c r="NXF410" s="589"/>
      <c r="NXG410" s="589"/>
      <c r="NXH410" s="589"/>
      <c r="NXI410" s="589"/>
      <c r="NXJ410" s="589"/>
      <c r="NXK410" s="589"/>
      <c r="NXL410" s="589"/>
      <c r="NXM410" s="589"/>
      <c r="NXN410" s="589"/>
      <c r="NXO410" s="589"/>
      <c r="NXP410" s="589"/>
      <c r="NXQ410" s="589"/>
      <c r="NXR410" s="589"/>
      <c r="NXS410" s="589"/>
      <c r="NXT410" s="589"/>
      <c r="NXU410" s="589"/>
      <c r="NXV410" s="589"/>
      <c r="NXW410" s="589"/>
      <c r="NXX410" s="589"/>
      <c r="NXY410" s="589"/>
      <c r="NXZ410" s="589"/>
      <c r="NYA410" s="589"/>
      <c r="NYB410" s="589"/>
      <c r="NYC410" s="589"/>
      <c r="NYD410" s="589"/>
      <c r="NYE410" s="589"/>
      <c r="NYF410" s="589"/>
      <c r="NYG410" s="589"/>
      <c r="NYH410" s="589"/>
      <c r="NYI410" s="589"/>
      <c r="NYJ410" s="589"/>
      <c r="NYK410" s="589"/>
      <c r="NYL410" s="589"/>
      <c r="NYM410" s="589"/>
      <c r="NYN410" s="589"/>
      <c r="NYO410" s="589"/>
      <c r="NYP410" s="589"/>
      <c r="NYQ410" s="589"/>
      <c r="NYR410" s="589"/>
      <c r="NYS410" s="589"/>
      <c r="NYT410" s="589"/>
      <c r="NYU410" s="589"/>
      <c r="NYV410" s="589"/>
      <c r="NYW410" s="589"/>
      <c r="NYX410" s="589"/>
      <c r="NYY410" s="589"/>
      <c r="NYZ410" s="589"/>
      <c r="NZA410" s="589"/>
      <c r="NZB410" s="589"/>
      <c r="NZC410" s="589"/>
      <c r="NZD410" s="589"/>
      <c r="NZE410" s="589"/>
      <c r="NZF410" s="589"/>
      <c r="NZG410" s="589"/>
      <c r="NZH410" s="589"/>
      <c r="NZI410" s="589"/>
      <c r="NZJ410" s="589"/>
      <c r="NZK410" s="589"/>
      <c r="NZL410" s="589"/>
      <c r="NZM410" s="589"/>
      <c r="NZN410" s="589"/>
      <c r="NZO410" s="589"/>
      <c r="NZP410" s="589"/>
      <c r="NZQ410" s="589"/>
      <c r="NZR410" s="589"/>
      <c r="NZS410" s="589"/>
      <c r="NZT410" s="589"/>
      <c r="NZU410" s="589"/>
      <c r="NZV410" s="589"/>
      <c r="NZW410" s="589"/>
      <c r="NZX410" s="589"/>
      <c r="NZY410" s="589"/>
      <c r="NZZ410" s="589"/>
      <c r="OAA410" s="589"/>
      <c r="OAB410" s="589"/>
      <c r="OAC410" s="589"/>
      <c r="OAD410" s="589"/>
      <c r="OAE410" s="589"/>
      <c r="OAF410" s="589"/>
      <c r="OAG410" s="589"/>
      <c r="OAH410" s="589"/>
      <c r="OAI410" s="589"/>
      <c r="OAJ410" s="589"/>
      <c r="OAK410" s="589"/>
      <c r="OAL410" s="589"/>
      <c r="OAM410" s="589"/>
      <c r="OAN410" s="589"/>
      <c r="OAO410" s="589"/>
      <c r="OAP410" s="589"/>
      <c r="OAQ410" s="589"/>
      <c r="OAR410" s="589"/>
      <c r="OAS410" s="589"/>
      <c r="OAT410" s="589"/>
      <c r="OAU410" s="589"/>
      <c r="OAV410" s="589"/>
      <c r="OAW410" s="589"/>
      <c r="OAX410" s="589"/>
      <c r="OAY410" s="589"/>
      <c r="OAZ410" s="589"/>
      <c r="OBA410" s="589"/>
      <c r="OBB410" s="589"/>
      <c r="OBC410" s="589"/>
      <c r="OBD410" s="589"/>
      <c r="OBE410" s="589"/>
      <c r="OBF410" s="589"/>
      <c r="OBG410" s="589"/>
      <c r="OBH410" s="589"/>
      <c r="OBI410" s="589"/>
      <c r="OBJ410" s="589"/>
      <c r="OBK410" s="589"/>
      <c r="OBL410" s="589"/>
      <c r="OBM410" s="589"/>
      <c r="OBN410" s="589"/>
      <c r="OBO410" s="589"/>
      <c r="OBP410" s="589"/>
      <c r="OBQ410" s="589"/>
      <c r="OBR410" s="589"/>
      <c r="OBS410" s="589"/>
      <c r="OBT410" s="589"/>
      <c r="OBU410" s="589"/>
      <c r="OBV410" s="589"/>
      <c r="OBW410" s="589"/>
      <c r="OBX410" s="589"/>
      <c r="OBY410" s="589"/>
      <c r="OBZ410" s="589"/>
      <c r="OCA410" s="589"/>
      <c r="OCB410" s="589"/>
      <c r="OCC410" s="589"/>
      <c r="OCD410" s="589"/>
      <c r="OCE410" s="589"/>
      <c r="OCF410" s="589"/>
      <c r="OCG410" s="589"/>
      <c r="OCH410" s="589"/>
      <c r="OCI410" s="589"/>
      <c r="OCJ410" s="589"/>
      <c r="OCK410" s="589"/>
      <c r="OCL410" s="589"/>
      <c r="OCM410" s="589"/>
      <c r="OCN410" s="589"/>
      <c r="OCO410" s="589"/>
      <c r="OCP410" s="589"/>
      <c r="OCQ410" s="589"/>
      <c r="OCR410" s="589"/>
      <c r="OCS410" s="589"/>
      <c r="OCT410" s="589"/>
      <c r="OCU410" s="589"/>
      <c r="OCV410" s="589"/>
      <c r="OCW410" s="589"/>
      <c r="OCX410" s="589"/>
      <c r="OCY410" s="589"/>
      <c r="OCZ410" s="589"/>
      <c r="ODA410" s="589"/>
      <c r="ODB410" s="589"/>
      <c r="ODC410" s="589"/>
      <c r="ODD410" s="589"/>
      <c r="ODE410" s="589"/>
      <c r="ODF410" s="589"/>
      <c r="ODG410" s="589"/>
      <c r="ODH410" s="589"/>
      <c r="ODI410" s="589"/>
      <c r="ODJ410" s="589"/>
      <c r="ODK410" s="589"/>
      <c r="ODL410" s="589"/>
      <c r="ODM410" s="589"/>
      <c r="ODN410" s="589"/>
      <c r="ODO410" s="589"/>
      <c r="ODP410" s="589"/>
      <c r="ODQ410" s="589"/>
      <c r="ODR410" s="589"/>
      <c r="ODS410" s="589"/>
      <c r="ODT410" s="589"/>
      <c r="ODU410" s="589"/>
      <c r="ODV410" s="589"/>
      <c r="ODW410" s="589"/>
      <c r="ODX410" s="589"/>
      <c r="ODY410" s="589"/>
      <c r="ODZ410" s="589"/>
      <c r="OEA410" s="589"/>
      <c r="OEB410" s="589"/>
      <c r="OEC410" s="589"/>
      <c r="OED410" s="589"/>
      <c r="OEE410" s="589"/>
      <c r="OEF410" s="589"/>
      <c r="OEG410" s="589"/>
      <c r="OEH410" s="589"/>
      <c r="OEI410" s="589"/>
      <c r="OEJ410" s="589"/>
      <c r="OEK410" s="589"/>
      <c r="OEL410" s="589"/>
      <c r="OEM410" s="589"/>
      <c r="OEN410" s="589"/>
      <c r="OEO410" s="589"/>
      <c r="OEP410" s="589"/>
      <c r="OEQ410" s="589"/>
      <c r="OER410" s="589"/>
      <c r="OES410" s="589"/>
      <c r="OET410" s="589"/>
      <c r="OEU410" s="589"/>
      <c r="OEV410" s="589"/>
      <c r="OEW410" s="589"/>
      <c r="OEX410" s="589"/>
      <c r="OEY410" s="589"/>
      <c r="OEZ410" s="589"/>
      <c r="OFA410" s="589"/>
      <c r="OFB410" s="589"/>
      <c r="OFC410" s="589"/>
      <c r="OFD410" s="589"/>
      <c r="OFE410" s="589"/>
      <c r="OFF410" s="589"/>
      <c r="OFG410" s="589"/>
      <c r="OFH410" s="589"/>
      <c r="OFI410" s="589"/>
      <c r="OFJ410" s="589"/>
      <c r="OFK410" s="589"/>
      <c r="OFL410" s="589"/>
      <c r="OFM410" s="589"/>
      <c r="OFN410" s="589"/>
      <c r="OFO410" s="589"/>
      <c r="OFP410" s="589"/>
      <c r="OFQ410" s="589"/>
      <c r="OFR410" s="589"/>
      <c r="OFS410" s="589"/>
      <c r="OFT410" s="589"/>
      <c r="OFU410" s="589"/>
      <c r="OFV410" s="589"/>
      <c r="OFW410" s="589"/>
      <c r="OFX410" s="589"/>
      <c r="OFY410" s="589"/>
      <c r="OFZ410" s="589"/>
      <c r="OGA410" s="589"/>
      <c r="OGB410" s="589"/>
      <c r="OGC410" s="589"/>
      <c r="OGD410" s="589"/>
      <c r="OGE410" s="589"/>
      <c r="OGF410" s="589"/>
      <c r="OGG410" s="589"/>
      <c r="OGH410" s="589"/>
      <c r="OGI410" s="589"/>
      <c r="OGJ410" s="589"/>
      <c r="OGK410" s="589"/>
      <c r="OGL410" s="589"/>
      <c r="OGM410" s="589"/>
      <c r="OGN410" s="589"/>
      <c r="OGO410" s="589"/>
      <c r="OGP410" s="589"/>
      <c r="OGQ410" s="589"/>
      <c r="OGR410" s="589"/>
      <c r="OGS410" s="589"/>
      <c r="OGT410" s="589"/>
      <c r="OGU410" s="589"/>
      <c r="OGV410" s="589"/>
      <c r="OGW410" s="589"/>
      <c r="OGX410" s="589"/>
      <c r="OGY410" s="589"/>
      <c r="OGZ410" s="589"/>
      <c r="OHA410" s="589"/>
      <c r="OHB410" s="589"/>
      <c r="OHC410" s="589"/>
      <c r="OHD410" s="589"/>
      <c r="OHE410" s="589"/>
      <c r="OHF410" s="589"/>
      <c r="OHG410" s="589"/>
      <c r="OHH410" s="589"/>
      <c r="OHI410" s="589"/>
      <c r="OHJ410" s="589"/>
      <c r="OHK410" s="589"/>
      <c r="OHL410" s="589"/>
      <c r="OHM410" s="589"/>
      <c r="OHN410" s="589"/>
      <c r="OHO410" s="589"/>
      <c r="OHP410" s="589"/>
      <c r="OHQ410" s="589"/>
      <c r="OHR410" s="589"/>
      <c r="OHS410" s="589"/>
      <c r="OHT410" s="589"/>
      <c r="OHU410" s="589"/>
      <c r="OHV410" s="589"/>
      <c r="OHW410" s="589"/>
      <c r="OHX410" s="589"/>
      <c r="OHY410" s="589"/>
      <c r="OHZ410" s="589"/>
      <c r="OIA410" s="589"/>
      <c r="OIB410" s="589"/>
      <c r="OIC410" s="589"/>
      <c r="OID410" s="589"/>
      <c r="OIE410" s="589"/>
      <c r="OIF410" s="589"/>
      <c r="OIG410" s="589"/>
      <c r="OIH410" s="589"/>
      <c r="OII410" s="589"/>
      <c r="OIJ410" s="589"/>
      <c r="OIK410" s="589"/>
      <c r="OIL410" s="589"/>
      <c r="OIM410" s="589"/>
      <c r="OIN410" s="589"/>
      <c r="OIO410" s="589"/>
      <c r="OIP410" s="589"/>
      <c r="OIQ410" s="589"/>
      <c r="OIR410" s="589"/>
      <c r="OIS410" s="589"/>
      <c r="OIT410" s="589"/>
      <c r="OIU410" s="589"/>
      <c r="OIV410" s="589"/>
      <c r="OIW410" s="589"/>
      <c r="OIX410" s="589"/>
      <c r="OIY410" s="589"/>
      <c r="OIZ410" s="589"/>
      <c r="OJA410" s="589"/>
      <c r="OJB410" s="589"/>
      <c r="OJC410" s="589"/>
      <c r="OJD410" s="589"/>
      <c r="OJE410" s="589"/>
      <c r="OJF410" s="589"/>
      <c r="OJG410" s="589"/>
      <c r="OJH410" s="589"/>
      <c r="OJI410" s="589"/>
      <c r="OJJ410" s="589"/>
      <c r="OJK410" s="589"/>
      <c r="OJL410" s="589"/>
      <c r="OJM410" s="589"/>
      <c r="OJN410" s="589"/>
      <c r="OJO410" s="589"/>
      <c r="OJP410" s="589"/>
      <c r="OJQ410" s="589"/>
      <c r="OJR410" s="589"/>
      <c r="OJS410" s="589"/>
      <c r="OJT410" s="589"/>
      <c r="OJU410" s="589"/>
      <c r="OJV410" s="589"/>
      <c r="OJW410" s="589"/>
      <c r="OJX410" s="589"/>
      <c r="OJY410" s="589"/>
      <c r="OJZ410" s="589"/>
      <c r="OKA410" s="589"/>
      <c r="OKB410" s="589"/>
      <c r="OKC410" s="589"/>
      <c r="OKD410" s="589"/>
      <c r="OKE410" s="589"/>
      <c r="OKF410" s="589"/>
      <c r="OKG410" s="589"/>
      <c r="OKH410" s="589"/>
      <c r="OKI410" s="589"/>
      <c r="OKJ410" s="589"/>
      <c r="OKK410" s="589"/>
      <c r="OKL410" s="589"/>
      <c r="OKM410" s="589"/>
      <c r="OKN410" s="589"/>
      <c r="OKO410" s="589"/>
      <c r="OKP410" s="589"/>
      <c r="OKQ410" s="589"/>
      <c r="OKR410" s="589"/>
      <c r="OKS410" s="589"/>
      <c r="OKT410" s="589"/>
      <c r="OKU410" s="589"/>
      <c r="OKV410" s="589"/>
      <c r="OKW410" s="589"/>
      <c r="OKX410" s="589"/>
      <c r="OKY410" s="589"/>
      <c r="OKZ410" s="589"/>
      <c r="OLA410" s="589"/>
      <c r="OLB410" s="589"/>
      <c r="OLC410" s="589"/>
      <c r="OLD410" s="589"/>
      <c r="OLE410" s="589"/>
      <c r="OLF410" s="589"/>
      <c r="OLG410" s="589"/>
      <c r="OLH410" s="589"/>
      <c r="OLI410" s="589"/>
      <c r="OLJ410" s="589"/>
      <c r="OLK410" s="589"/>
      <c r="OLL410" s="589"/>
      <c r="OLM410" s="589"/>
      <c r="OLN410" s="589"/>
      <c r="OLO410" s="589"/>
      <c r="OLP410" s="589"/>
      <c r="OLQ410" s="589"/>
      <c r="OLR410" s="589"/>
      <c r="OLS410" s="589"/>
      <c r="OLT410" s="589"/>
      <c r="OLU410" s="589"/>
      <c r="OLV410" s="589"/>
      <c r="OLW410" s="589"/>
      <c r="OLX410" s="589"/>
      <c r="OLY410" s="589"/>
      <c r="OLZ410" s="589"/>
      <c r="OMA410" s="589"/>
      <c r="OMB410" s="589"/>
      <c r="OMC410" s="589"/>
      <c r="OMD410" s="589"/>
      <c r="OME410" s="589"/>
      <c r="OMF410" s="589"/>
      <c r="OMG410" s="589"/>
      <c r="OMH410" s="589"/>
      <c r="OMI410" s="589"/>
      <c r="OMJ410" s="589"/>
      <c r="OMK410" s="589"/>
      <c r="OML410" s="589"/>
      <c r="OMM410" s="589"/>
      <c r="OMN410" s="589"/>
      <c r="OMO410" s="589"/>
      <c r="OMP410" s="589"/>
      <c r="OMQ410" s="589"/>
      <c r="OMR410" s="589"/>
      <c r="OMS410" s="589"/>
      <c r="OMT410" s="589"/>
      <c r="OMU410" s="589"/>
      <c r="OMV410" s="589"/>
      <c r="OMW410" s="589"/>
      <c r="OMX410" s="589"/>
      <c r="OMY410" s="589"/>
      <c r="OMZ410" s="589"/>
      <c r="ONA410" s="589"/>
      <c r="ONB410" s="589"/>
      <c r="ONC410" s="589"/>
      <c r="OND410" s="589"/>
      <c r="ONE410" s="589"/>
      <c r="ONF410" s="589"/>
      <c r="ONG410" s="589"/>
      <c r="ONH410" s="589"/>
      <c r="ONI410" s="589"/>
      <c r="ONJ410" s="589"/>
      <c r="ONK410" s="589"/>
      <c r="ONL410" s="589"/>
      <c r="ONM410" s="589"/>
      <c r="ONN410" s="589"/>
      <c r="ONO410" s="589"/>
      <c r="ONP410" s="589"/>
      <c r="ONQ410" s="589"/>
      <c r="ONR410" s="589"/>
      <c r="ONS410" s="589"/>
      <c r="ONT410" s="589"/>
      <c r="ONU410" s="589"/>
      <c r="ONV410" s="589"/>
      <c r="ONW410" s="589"/>
      <c r="ONX410" s="589"/>
      <c r="ONY410" s="589"/>
      <c r="ONZ410" s="589"/>
      <c r="OOA410" s="589"/>
      <c r="OOB410" s="589"/>
      <c r="OOC410" s="589"/>
      <c r="OOD410" s="589"/>
      <c r="OOE410" s="589"/>
      <c r="OOF410" s="589"/>
      <c r="OOG410" s="589"/>
      <c r="OOH410" s="589"/>
      <c r="OOI410" s="589"/>
      <c r="OOJ410" s="589"/>
      <c r="OOK410" s="589"/>
      <c r="OOL410" s="589"/>
      <c r="OOM410" s="589"/>
      <c r="OON410" s="589"/>
      <c r="OOO410" s="589"/>
      <c r="OOP410" s="589"/>
      <c r="OOQ410" s="589"/>
      <c r="OOR410" s="589"/>
      <c r="OOS410" s="589"/>
      <c r="OOT410" s="589"/>
      <c r="OOU410" s="589"/>
      <c r="OOV410" s="589"/>
      <c r="OOW410" s="589"/>
      <c r="OOX410" s="589"/>
      <c r="OOY410" s="589"/>
      <c r="OOZ410" s="589"/>
      <c r="OPA410" s="589"/>
      <c r="OPB410" s="589"/>
      <c r="OPC410" s="589"/>
      <c r="OPD410" s="589"/>
      <c r="OPE410" s="589"/>
      <c r="OPF410" s="589"/>
      <c r="OPG410" s="589"/>
      <c r="OPH410" s="589"/>
      <c r="OPI410" s="589"/>
      <c r="OPJ410" s="589"/>
      <c r="OPK410" s="589"/>
      <c r="OPL410" s="589"/>
      <c r="OPM410" s="589"/>
      <c r="OPN410" s="589"/>
      <c r="OPO410" s="589"/>
      <c r="OPP410" s="589"/>
      <c r="OPQ410" s="589"/>
      <c r="OPR410" s="589"/>
      <c r="OPS410" s="589"/>
      <c r="OPT410" s="589"/>
      <c r="OPU410" s="589"/>
      <c r="OPV410" s="589"/>
      <c r="OPW410" s="589"/>
      <c r="OPX410" s="589"/>
      <c r="OPY410" s="589"/>
      <c r="OPZ410" s="589"/>
      <c r="OQA410" s="589"/>
      <c r="OQB410" s="589"/>
      <c r="OQC410" s="589"/>
      <c r="OQD410" s="589"/>
      <c r="OQE410" s="589"/>
      <c r="OQF410" s="589"/>
      <c r="OQG410" s="589"/>
      <c r="OQH410" s="589"/>
      <c r="OQI410" s="589"/>
      <c r="OQJ410" s="589"/>
      <c r="OQK410" s="589"/>
      <c r="OQL410" s="589"/>
      <c r="OQM410" s="589"/>
      <c r="OQN410" s="589"/>
      <c r="OQO410" s="589"/>
      <c r="OQP410" s="589"/>
      <c r="OQQ410" s="589"/>
      <c r="OQR410" s="589"/>
      <c r="OQS410" s="589"/>
      <c r="OQT410" s="589"/>
      <c r="OQU410" s="589"/>
      <c r="OQV410" s="589"/>
      <c r="OQW410" s="589"/>
      <c r="OQX410" s="589"/>
      <c r="OQY410" s="589"/>
      <c r="OQZ410" s="589"/>
      <c r="ORA410" s="589"/>
      <c r="ORB410" s="589"/>
      <c r="ORC410" s="589"/>
      <c r="ORD410" s="589"/>
      <c r="ORE410" s="589"/>
      <c r="ORF410" s="589"/>
      <c r="ORG410" s="589"/>
      <c r="ORH410" s="589"/>
      <c r="ORI410" s="589"/>
      <c r="ORJ410" s="589"/>
      <c r="ORK410" s="589"/>
      <c r="ORL410" s="589"/>
      <c r="ORM410" s="589"/>
      <c r="ORN410" s="589"/>
      <c r="ORO410" s="589"/>
      <c r="ORP410" s="589"/>
      <c r="ORQ410" s="589"/>
      <c r="ORR410" s="589"/>
      <c r="ORS410" s="589"/>
      <c r="ORT410" s="589"/>
      <c r="ORU410" s="589"/>
      <c r="ORV410" s="589"/>
      <c r="ORW410" s="589"/>
      <c r="ORX410" s="589"/>
      <c r="ORY410" s="589"/>
      <c r="ORZ410" s="589"/>
      <c r="OSA410" s="589"/>
      <c r="OSB410" s="589"/>
      <c r="OSC410" s="589"/>
      <c r="OSD410" s="589"/>
      <c r="OSE410" s="589"/>
      <c r="OSF410" s="589"/>
      <c r="OSG410" s="589"/>
      <c r="OSH410" s="589"/>
      <c r="OSI410" s="589"/>
      <c r="OSJ410" s="589"/>
      <c r="OSK410" s="589"/>
      <c r="OSL410" s="589"/>
      <c r="OSM410" s="589"/>
      <c r="OSN410" s="589"/>
      <c r="OSO410" s="589"/>
      <c r="OSP410" s="589"/>
      <c r="OSQ410" s="589"/>
      <c r="OSR410" s="589"/>
      <c r="OSS410" s="589"/>
      <c r="OST410" s="589"/>
      <c r="OSU410" s="589"/>
      <c r="OSV410" s="589"/>
      <c r="OSW410" s="589"/>
      <c r="OSX410" s="589"/>
      <c r="OSY410" s="589"/>
      <c r="OSZ410" s="589"/>
      <c r="OTA410" s="589"/>
      <c r="OTB410" s="589"/>
      <c r="OTC410" s="589"/>
      <c r="OTD410" s="589"/>
      <c r="OTE410" s="589"/>
      <c r="OTF410" s="589"/>
      <c r="OTG410" s="589"/>
      <c r="OTH410" s="589"/>
      <c r="OTI410" s="589"/>
      <c r="OTJ410" s="589"/>
      <c r="OTK410" s="589"/>
      <c r="OTL410" s="589"/>
      <c r="OTM410" s="589"/>
      <c r="OTN410" s="589"/>
      <c r="OTO410" s="589"/>
      <c r="OTP410" s="589"/>
      <c r="OTQ410" s="589"/>
      <c r="OTR410" s="589"/>
      <c r="OTS410" s="589"/>
      <c r="OTT410" s="589"/>
      <c r="OTU410" s="589"/>
      <c r="OTV410" s="589"/>
      <c r="OTW410" s="589"/>
      <c r="OTX410" s="589"/>
      <c r="OTY410" s="589"/>
      <c r="OTZ410" s="589"/>
      <c r="OUA410" s="589"/>
      <c r="OUB410" s="589"/>
      <c r="OUC410" s="589"/>
      <c r="OUD410" s="589"/>
      <c r="OUE410" s="589"/>
      <c r="OUF410" s="589"/>
      <c r="OUG410" s="589"/>
      <c r="OUH410" s="589"/>
      <c r="OUI410" s="589"/>
      <c r="OUJ410" s="589"/>
      <c r="OUK410" s="589"/>
      <c r="OUL410" s="589"/>
      <c r="OUM410" s="589"/>
      <c r="OUN410" s="589"/>
      <c r="OUO410" s="589"/>
      <c r="OUP410" s="589"/>
      <c r="OUQ410" s="589"/>
      <c r="OUR410" s="589"/>
      <c r="OUS410" s="589"/>
      <c r="OUT410" s="589"/>
      <c r="OUU410" s="589"/>
      <c r="OUV410" s="589"/>
      <c r="OUW410" s="589"/>
      <c r="OUX410" s="589"/>
      <c r="OUY410" s="589"/>
      <c r="OUZ410" s="589"/>
      <c r="OVA410" s="589"/>
      <c r="OVB410" s="589"/>
      <c r="OVC410" s="589"/>
      <c r="OVD410" s="589"/>
      <c r="OVE410" s="589"/>
      <c r="OVF410" s="589"/>
      <c r="OVG410" s="589"/>
      <c r="OVH410" s="589"/>
      <c r="OVI410" s="589"/>
      <c r="OVJ410" s="589"/>
      <c r="OVK410" s="589"/>
      <c r="OVL410" s="589"/>
      <c r="OVM410" s="589"/>
      <c r="OVN410" s="589"/>
      <c r="OVO410" s="589"/>
      <c r="OVP410" s="589"/>
      <c r="OVQ410" s="589"/>
      <c r="OVR410" s="589"/>
      <c r="OVS410" s="589"/>
      <c r="OVT410" s="589"/>
      <c r="OVU410" s="589"/>
      <c r="OVV410" s="589"/>
      <c r="OVW410" s="589"/>
      <c r="OVX410" s="589"/>
      <c r="OVY410" s="589"/>
      <c r="OVZ410" s="589"/>
      <c r="OWA410" s="589"/>
      <c r="OWB410" s="589"/>
      <c r="OWC410" s="589"/>
      <c r="OWD410" s="589"/>
      <c r="OWE410" s="589"/>
      <c r="OWF410" s="589"/>
      <c r="OWG410" s="589"/>
      <c r="OWH410" s="589"/>
      <c r="OWI410" s="589"/>
      <c r="OWJ410" s="589"/>
      <c r="OWK410" s="589"/>
      <c r="OWL410" s="589"/>
      <c r="OWM410" s="589"/>
      <c r="OWN410" s="589"/>
      <c r="OWO410" s="589"/>
      <c r="OWP410" s="589"/>
      <c r="OWQ410" s="589"/>
      <c r="OWR410" s="589"/>
      <c r="OWS410" s="589"/>
      <c r="OWT410" s="589"/>
      <c r="OWU410" s="589"/>
      <c r="OWV410" s="589"/>
      <c r="OWW410" s="589"/>
      <c r="OWX410" s="589"/>
      <c r="OWY410" s="589"/>
      <c r="OWZ410" s="589"/>
      <c r="OXA410" s="589"/>
      <c r="OXB410" s="589"/>
      <c r="OXC410" s="589"/>
      <c r="OXD410" s="589"/>
      <c r="OXE410" s="589"/>
      <c r="OXF410" s="589"/>
      <c r="OXG410" s="589"/>
      <c r="OXH410" s="589"/>
      <c r="OXI410" s="589"/>
      <c r="OXJ410" s="589"/>
      <c r="OXK410" s="589"/>
      <c r="OXL410" s="589"/>
      <c r="OXM410" s="589"/>
      <c r="OXN410" s="589"/>
      <c r="OXO410" s="589"/>
      <c r="OXP410" s="589"/>
      <c r="OXQ410" s="589"/>
      <c r="OXR410" s="589"/>
      <c r="OXS410" s="589"/>
      <c r="OXT410" s="589"/>
      <c r="OXU410" s="589"/>
      <c r="OXV410" s="589"/>
      <c r="OXW410" s="589"/>
      <c r="OXX410" s="589"/>
      <c r="OXY410" s="589"/>
      <c r="OXZ410" s="589"/>
      <c r="OYA410" s="589"/>
      <c r="OYB410" s="589"/>
      <c r="OYC410" s="589"/>
      <c r="OYD410" s="589"/>
      <c r="OYE410" s="589"/>
      <c r="OYF410" s="589"/>
      <c r="OYG410" s="589"/>
      <c r="OYH410" s="589"/>
      <c r="OYI410" s="589"/>
      <c r="OYJ410" s="589"/>
      <c r="OYK410" s="589"/>
      <c r="OYL410" s="589"/>
      <c r="OYM410" s="589"/>
      <c r="OYN410" s="589"/>
      <c r="OYO410" s="589"/>
      <c r="OYP410" s="589"/>
      <c r="OYQ410" s="589"/>
      <c r="OYR410" s="589"/>
      <c r="OYS410" s="589"/>
      <c r="OYT410" s="589"/>
      <c r="OYU410" s="589"/>
      <c r="OYV410" s="589"/>
      <c r="OYW410" s="589"/>
      <c r="OYX410" s="589"/>
      <c r="OYY410" s="589"/>
      <c r="OYZ410" s="589"/>
      <c r="OZA410" s="589"/>
      <c r="OZB410" s="589"/>
      <c r="OZC410" s="589"/>
      <c r="OZD410" s="589"/>
      <c r="OZE410" s="589"/>
      <c r="OZF410" s="589"/>
      <c r="OZG410" s="589"/>
      <c r="OZH410" s="589"/>
      <c r="OZI410" s="589"/>
      <c r="OZJ410" s="589"/>
      <c r="OZK410" s="589"/>
      <c r="OZL410" s="589"/>
      <c r="OZM410" s="589"/>
      <c r="OZN410" s="589"/>
      <c r="OZO410" s="589"/>
      <c r="OZP410" s="589"/>
      <c r="OZQ410" s="589"/>
      <c r="OZR410" s="589"/>
      <c r="OZS410" s="589"/>
      <c r="OZT410" s="589"/>
      <c r="OZU410" s="589"/>
      <c r="OZV410" s="589"/>
      <c r="OZW410" s="589"/>
      <c r="OZX410" s="589"/>
      <c r="OZY410" s="589"/>
      <c r="OZZ410" s="589"/>
      <c r="PAA410" s="589"/>
      <c r="PAB410" s="589"/>
      <c r="PAC410" s="589"/>
      <c r="PAD410" s="589"/>
      <c r="PAE410" s="589"/>
      <c r="PAF410" s="589"/>
      <c r="PAG410" s="589"/>
      <c r="PAH410" s="589"/>
      <c r="PAI410" s="589"/>
      <c r="PAJ410" s="589"/>
      <c r="PAK410" s="589"/>
      <c r="PAL410" s="589"/>
      <c r="PAM410" s="589"/>
      <c r="PAN410" s="589"/>
      <c r="PAO410" s="589"/>
      <c r="PAP410" s="589"/>
      <c r="PAQ410" s="589"/>
      <c r="PAR410" s="589"/>
      <c r="PAS410" s="589"/>
      <c r="PAT410" s="589"/>
      <c r="PAU410" s="589"/>
      <c r="PAV410" s="589"/>
      <c r="PAW410" s="589"/>
      <c r="PAX410" s="589"/>
      <c r="PAY410" s="589"/>
      <c r="PAZ410" s="589"/>
      <c r="PBA410" s="589"/>
      <c r="PBB410" s="589"/>
      <c r="PBC410" s="589"/>
      <c r="PBD410" s="589"/>
      <c r="PBE410" s="589"/>
      <c r="PBF410" s="589"/>
      <c r="PBG410" s="589"/>
      <c r="PBH410" s="589"/>
      <c r="PBI410" s="589"/>
      <c r="PBJ410" s="589"/>
      <c r="PBK410" s="589"/>
      <c r="PBL410" s="589"/>
      <c r="PBM410" s="589"/>
      <c r="PBN410" s="589"/>
      <c r="PBO410" s="589"/>
      <c r="PBP410" s="589"/>
      <c r="PBQ410" s="589"/>
      <c r="PBR410" s="589"/>
      <c r="PBS410" s="589"/>
      <c r="PBT410" s="589"/>
      <c r="PBU410" s="589"/>
      <c r="PBV410" s="589"/>
      <c r="PBW410" s="589"/>
      <c r="PBX410" s="589"/>
      <c r="PBY410" s="589"/>
      <c r="PBZ410" s="589"/>
      <c r="PCA410" s="589"/>
      <c r="PCB410" s="589"/>
      <c r="PCC410" s="589"/>
      <c r="PCD410" s="589"/>
      <c r="PCE410" s="589"/>
      <c r="PCF410" s="589"/>
      <c r="PCG410" s="589"/>
      <c r="PCH410" s="589"/>
      <c r="PCI410" s="589"/>
      <c r="PCJ410" s="589"/>
      <c r="PCK410" s="589"/>
      <c r="PCL410" s="589"/>
      <c r="PCM410" s="589"/>
      <c r="PCN410" s="589"/>
      <c r="PCO410" s="589"/>
      <c r="PCP410" s="589"/>
      <c r="PCQ410" s="589"/>
      <c r="PCR410" s="589"/>
      <c r="PCS410" s="589"/>
      <c r="PCT410" s="589"/>
      <c r="PCU410" s="589"/>
      <c r="PCV410" s="589"/>
      <c r="PCW410" s="589"/>
      <c r="PCX410" s="589"/>
      <c r="PCY410" s="589"/>
      <c r="PCZ410" s="589"/>
      <c r="PDA410" s="589"/>
      <c r="PDB410" s="589"/>
      <c r="PDC410" s="589"/>
      <c r="PDD410" s="589"/>
      <c r="PDE410" s="589"/>
      <c r="PDF410" s="589"/>
      <c r="PDG410" s="589"/>
      <c r="PDH410" s="589"/>
      <c r="PDI410" s="589"/>
      <c r="PDJ410" s="589"/>
      <c r="PDK410" s="589"/>
      <c r="PDL410" s="589"/>
      <c r="PDM410" s="589"/>
      <c r="PDN410" s="589"/>
      <c r="PDO410" s="589"/>
      <c r="PDP410" s="589"/>
      <c r="PDQ410" s="589"/>
      <c r="PDR410" s="589"/>
      <c r="PDS410" s="589"/>
      <c r="PDT410" s="589"/>
      <c r="PDU410" s="589"/>
      <c r="PDV410" s="589"/>
      <c r="PDW410" s="589"/>
      <c r="PDX410" s="589"/>
      <c r="PDY410" s="589"/>
      <c r="PDZ410" s="589"/>
      <c r="PEA410" s="589"/>
      <c r="PEB410" s="589"/>
      <c r="PEC410" s="589"/>
      <c r="PED410" s="589"/>
      <c r="PEE410" s="589"/>
      <c r="PEF410" s="589"/>
      <c r="PEG410" s="589"/>
      <c r="PEH410" s="589"/>
      <c r="PEI410" s="589"/>
      <c r="PEJ410" s="589"/>
      <c r="PEK410" s="589"/>
      <c r="PEL410" s="589"/>
      <c r="PEM410" s="589"/>
      <c r="PEN410" s="589"/>
      <c r="PEO410" s="589"/>
      <c r="PEP410" s="589"/>
      <c r="PEQ410" s="589"/>
      <c r="PER410" s="589"/>
      <c r="PES410" s="589"/>
      <c r="PET410" s="589"/>
      <c r="PEU410" s="589"/>
      <c r="PEV410" s="589"/>
      <c r="PEW410" s="589"/>
      <c r="PEX410" s="589"/>
      <c r="PEY410" s="589"/>
      <c r="PEZ410" s="589"/>
      <c r="PFA410" s="589"/>
      <c r="PFB410" s="589"/>
      <c r="PFC410" s="589"/>
      <c r="PFD410" s="589"/>
      <c r="PFE410" s="589"/>
      <c r="PFF410" s="589"/>
      <c r="PFG410" s="589"/>
      <c r="PFH410" s="589"/>
      <c r="PFI410" s="589"/>
      <c r="PFJ410" s="589"/>
      <c r="PFK410" s="589"/>
      <c r="PFL410" s="589"/>
      <c r="PFM410" s="589"/>
      <c r="PFN410" s="589"/>
      <c r="PFO410" s="589"/>
      <c r="PFP410" s="589"/>
      <c r="PFQ410" s="589"/>
      <c r="PFR410" s="589"/>
      <c r="PFS410" s="589"/>
      <c r="PFT410" s="589"/>
      <c r="PFU410" s="589"/>
      <c r="PFV410" s="589"/>
      <c r="PFW410" s="589"/>
      <c r="PFX410" s="589"/>
      <c r="PFY410" s="589"/>
      <c r="PFZ410" s="589"/>
      <c r="PGA410" s="589"/>
      <c r="PGB410" s="589"/>
      <c r="PGC410" s="589"/>
      <c r="PGD410" s="589"/>
      <c r="PGE410" s="589"/>
      <c r="PGF410" s="589"/>
      <c r="PGG410" s="589"/>
      <c r="PGH410" s="589"/>
      <c r="PGI410" s="589"/>
      <c r="PGJ410" s="589"/>
      <c r="PGK410" s="589"/>
      <c r="PGL410" s="589"/>
      <c r="PGM410" s="589"/>
      <c r="PGN410" s="589"/>
      <c r="PGO410" s="589"/>
      <c r="PGP410" s="589"/>
      <c r="PGQ410" s="589"/>
      <c r="PGR410" s="589"/>
      <c r="PGS410" s="589"/>
      <c r="PGT410" s="589"/>
      <c r="PGU410" s="589"/>
      <c r="PGV410" s="589"/>
      <c r="PGW410" s="589"/>
      <c r="PGX410" s="589"/>
      <c r="PGY410" s="589"/>
      <c r="PGZ410" s="589"/>
      <c r="PHA410" s="589"/>
      <c r="PHB410" s="589"/>
      <c r="PHC410" s="589"/>
      <c r="PHD410" s="589"/>
      <c r="PHE410" s="589"/>
      <c r="PHF410" s="589"/>
      <c r="PHG410" s="589"/>
      <c r="PHH410" s="589"/>
      <c r="PHI410" s="589"/>
      <c r="PHJ410" s="589"/>
      <c r="PHK410" s="589"/>
      <c r="PHL410" s="589"/>
      <c r="PHM410" s="589"/>
      <c r="PHN410" s="589"/>
      <c r="PHO410" s="589"/>
      <c r="PHP410" s="589"/>
      <c r="PHQ410" s="589"/>
      <c r="PHR410" s="589"/>
      <c r="PHS410" s="589"/>
      <c r="PHT410" s="589"/>
      <c r="PHU410" s="589"/>
      <c r="PHV410" s="589"/>
      <c r="PHW410" s="589"/>
      <c r="PHX410" s="589"/>
      <c r="PHY410" s="589"/>
      <c r="PHZ410" s="589"/>
      <c r="PIA410" s="589"/>
      <c r="PIB410" s="589"/>
      <c r="PIC410" s="589"/>
      <c r="PID410" s="589"/>
      <c r="PIE410" s="589"/>
      <c r="PIF410" s="589"/>
      <c r="PIG410" s="589"/>
      <c r="PIH410" s="589"/>
      <c r="PII410" s="589"/>
      <c r="PIJ410" s="589"/>
      <c r="PIK410" s="589"/>
      <c r="PIL410" s="589"/>
      <c r="PIM410" s="589"/>
      <c r="PIN410" s="589"/>
      <c r="PIO410" s="589"/>
      <c r="PIP410" s="589"/>
      <c r="PIQ410" s="589"/>
      <c r="PIR410" s="589"/>
      <c r="PIS410" s="589"/>
      <c r="PIT410" s="589"/>
      <c r="PIU410" s="589"/>
      <c r="PIV410" s="589"/>
      <c r="PIW410" s="589"/>
      <c r="PIX410" s="589"/>
      <c r="PIY410" s="589"/>
      <c r="PIZ410" s="589"/>
      <c r="PJA410" s="589"/>
      <c r="PJB410" s="589"/>
      <c r="PJC410" s="589"/>
      <c r="PJD410" s="589"/>
      <c r="PJE410" s="589"/>
      <c r="PJF410" s="589"/>
      <c r="PJG410" s="589"/>
      <c r="PJH410" s="589"/>
      <c r="PJI410" s="589"/>
      <c r="PJJ410" s="589"/>
      <c r="PJK410" s="589"/>
      <c r="PJL410" s="589"/>
      <c r="PJM410" s="589"/>
      <c r="PJN410" s="589"/>
      <c r="PJO410" s="589"/>
      <c r="PJP410" s="589"/>
      <c r="PJQ410" s="589"/>
      <c r="PJR410" s="589"/>
      <c r="PJS410" s="589"/>
      <c r="PJT410" s="589"/>
      <c r="PJU410" s="589"/>
      <c r="PJV410" s="589"/>
      <c r="PJW410" s="589"/>
      <c r="PJX410" s="589"/>
      <c r="PJY410" s="589"/>
      <c r="PJZ410" s="589"/>
      <c r="PKA410" s="589"/>
      <c r="PKB410" s="589"/>
      <c r="PKC410" s="589"/>
      <c r="PKD410" s="589"/>
      <c r="PKE410" s="589"/>
      <c r="PKF410" s="589"/>
      <c r="PKG410" s="589"/>
      <c r="PKH410" s="589"/>
      <c r="PKI410" s="589"/>
      <c r="PKJ410" s="589"/>
      <c r="PKK410" s="589"/>
      <c r="PKL410" s="589"/>
      <c r="PKM410" s="589"/>
      <c r="PKN410" s="589"/>
      <c r="PKO410" s="589"/>
      <c r="PKP410" s="589"/>
      <c r="PKQ410" s="589"/>
      <c r="PKR410" s="589"/>
      <c r="PKS410" s="589"/>
      <c r="PKT410" s="589"/>
      <c r="PKU410" s="589"/>
      <c r="PKV410" s="589"/>
      <c r="PKW410" s="589"/>
      <c r="PKX410" s="589"/>
      <c r="PKY410" s="589"/>
      <c r="PKZ410" s="589"/>
      <c r="PLA410" s="589"/>
      <c r="PLB410" s="589"/>
      <c r="PLC410" s="589"/>
      <c r="PLD410" s="589"/>
      <c r="PLE410" s="589"/>
      <c r="PLF410" s="589"/>
      <c r="PLG410" s="589"/>
      <c r="PLH410" s="589"/>
      <c r="PLI410" s="589"/>
      <c r="PLJ410" s="589"/>
      <c r="PLK410" s="589"/>
      <c r="PLL410" s="589"/>
      <c r="PLM410" s="589"/>
      <c r="PLN410" s="589"/>
      <c r="PLO410" s="589"/>
      <c r="PLP410" s="589"/>
      <c r="PLQ410" s="589"/>
      <c r="PLR410" s="589"/>
      <c r="PLS410" s="589"/>
      <c r="PLT410" s="589"/>
      <c r="PLU410" s="589"/>
      <c r="PLV410" s="589"/>
      <c r="PLW410" s="589"/>
      <c r="PLX410" s="589"/>
      <c r="PLY410" s="589"/>
      <c r="PLZ410" s="589"/>
      <c r="PMA410" s="589"/>
      <c r="PMB410" s="589"/>
      <c r="PMC410" s="589"/>
      <c r="PMD410" s="589"/>
      <c r="PME410" s="589"/>
      <c r="PMF410" s="589"/>
      <c r="PMG410" s="589"/>
      <c r="PMH410" s="589"/>
      <c r="PMI410" s="589"/>
      <c r="PMJ410" s="589"/>
      <c r="PMK410" s="589"/>
      <c r="PML410" s="589"/>
      <c r="PMM410" s="589"/>
      <c r="PMN410" s="589"/>
      <c r="PMO410" s="589"/>
      <c r="PMP410" s="589"/>
      <c r="PMQ410" s="589"/>
      <c r="PMR410" s="589"/>
      <c r="PMS410" s="589"/>
      <c r="PMT410" s="589"/>
      <c r="PMU410" s="589"/>
      <c r="PMV410" s="589"/>
      <c r="PMW410" s="589"/>
      <c r="PMX410" s="589"/>
      <c r="PMY410" s="589"/>
      <c r="PMZ410" s="589"/>
      <c r="PNA410" s="589"/>
      <c r="PNB410" s="589"/>
      <c r="PNC410" s="589"/>
      <c r="PND410" s="589"/>
      <c r="PNE410" s="589"/>
      <c r="PNF410" s="589"/>
      <c r="PNG410" s="589"/>
      <c r="PNH410" s="589"/>
      <c r="PNI410" s="589"/>
      <c r="PNJ410" s="589"/>
      <c r="PNK410" s="589"/>
      <c r="PNL410" s="589"/>
      <c r="PNM410" s="589"/>
      <c r="PNN410" s="589"/>
      <c r="PNO410" s="589"/>
      <c r="PNP410" s="589"/>
      <c r="PNQ410" s="589"/>
      <c r="PNR410" s="589"/>
      <c r="PNS410" s="589"/>
      <c r="PNT410" s="589"/>
      <c r="PNU410" s="589"/>
      <c r="PNV410" s="589"/>
      <c r="PNW410" s="589"/>
      <c r="PNX410" s="589"/>
      <c r="PNY410" s="589"/>
      <c r="PNZ410" s="589"/>
      <c r="POA410" s="589"/>
      <c r="POB410" s="589"/>
      <c r="POC410" s="589"/>
      <c r="POD410" s="589"/>
      <c r="POE410" s="589"/>
      <c r="POF410" s="589"/>
      <c r="POG410" s="589"/>
      <c r="POH410" s="589"/>
      <c r="POI410" s="589"/>
      <c r="POJ410" s="589"/>
      <c r="POK410" s="589"/>
      <c r="POL410" s="589"/>
      <c r="POM410" s="589"/>
      <c r="PON410" s="589"/>
      <c r="POO410" s="589"/>
      <c r="POP410" s="589"/>
      <c r="POQ410" s="589"/>
      <c r="POR410" s="589"/>
      <c r="POS410" s="589"/>
      <c r="POT410" s="589"/>
      <c r="POU410" s="589"/>
      <c r="POV410" s="589"/>
      <c r="POW410" s="589"/>
      <c r="POX410" s="589"/>
      <c r="POY410" s="589"/>
      <c r="POZ410" s="589"/>
      <c r="PPA410" s="589"/>
      <c r="PPB410" s="589"/>
      <c r="PPC410" s="589"/>
      <c r="PPD410" s="589"/>
      <c r="PPE410" s="589"/>
      <c r="PPF410" s="589"/>
      <c r="PPG410" s="589"/>
      <c r="PPH410" s="589"/>
      <c r="PPI410" s="589"/>
      <c r="PPJ410" s="589"/>
      <c r="PPK410" s="589"/>
      <c r="PPL410" s="589"/>
      <c r="PPM410" s="589"/>
      <c r="PPN410" s="589"/>
      <c r="PPO410" s="589"/>
      <c r="PPP410" s="589"/>
      <c r="PPQ410" s="589"/>
      <c r="PPR410" s="589"/>
      <c r="PPS410" s="589"/>
      <c r="PPT410" s="589"/>
      <c r="PPU410" s="589"/>
      <c r="PPV410" s="589"/>
      <c r="PPW410" s="589"/>
      <c r="PPX410" s="589"/>
      <c r="PPY410" s="589"/>
      <c r="PPZ410" s="589"/>
      <c r="PQA410" s="589"/>
      <c r="PQB410" s="589"/>
      <c r="PQC410" s="589"/>
      <c r="PQD410" s="589"/>
      <c r="PQE410" s="589"/>
      <c r="PQF410" s="589"/>
      <c r="PQG410" s="589"/>
      <c r="PQH410" s="589"/>
      <c r="PQI410" s="589"/>
      <c r="PQJ410" s="589"/>
      <c r="PQK410" s="589"/>
      <c r="PQL410" s="589"/>
      <c r="PQM410" s="589"/>
      <c r="PQN410" s="589"/>
      <c r="PQO410" s="589"/>
      <c r="PQP410" s="589"/>
      <c r="PQQ410" s="589"/>
      <c r="PQR410" s="589"/>
      <c r="PQS410" s="589"/>
      <c r="PQT410" s="589"/>
      <c r="PQU410" s="589"/>
      <c r="PQV410" s="589"/>
      <c r="PQW410" s="589"/>
      <c r="PQX410" s="589"/>
      <c r="PQY410" s="589"/>
      <c r="PQZ410" s="589"/>
      <c r="PRA410" s="589"/>
      <c r="PRB410" s="589"/>
      <c r="PRC410" s="589"/>
      <c r="PRD410" s="589"/>
      <c r="PRE410" s="589"/>
      <c r="PRF410" s="589"/>
      <c r="PRG410" s="589"/>
      <c r="PRH410" s="589"/>
      <c r="PRI410" s="589"/>
      <c r="PRJ410" s="589"/>
      <c r="PRK410" s="589"/>
      <c r="PRL410" s="589"/>
      <c r="PRM410" s="589"/>
      <c r="PRN410" s="589"/>
      <c r="PRO410" s="589"/>
      <c r="PRP410" s="589"/>
      <c r="PRQ410" s="589"/>
      <c r="PRR410" s="589"/>
      <c r="PRS410" s="589"/>
      <c r="PRT410" s="589"/>
      <c r="PRU410" s="589"/>
      <c r="PRV410" s="589"/>
      <c r="PRW410" s="589"/>
      <c r="PRX410" s="589"/>
      <c r="PRY410" s="589"/>
      <c r="PRZ410" s="589"/>
      <c r="PSA410" s="589"/>
      <c r="PSB410" s="589"/>
      <c r="PSC410" s="589"/>
      <c r="PSD410" s="589"/>
      <c r="PSE410" s="589"/>
      <c r="PSF410" s="589"/>
      <c r="PSG410" s="589"/>
      <c r="PSH410" s="589"/>
      <c r="PSI410" s="589"/>
      <c r="PSJ410" s="589"/>
      <c r="PSK410" s="589"/>
      <c r="PSL410" s="589"/>
      <c r="PSM410" s="589"/>
      <c r="PSN410" s="589"/>
      <c r="PSO410" s="589"/>
      <c r="PSP410" s="589"/>
      <c r="PSQ410" s="589"/>
      <c r="PSR410" s="589"/>
      <c r="PSS410" s="589"/>
      <c r="PST410" s="589"/>
      <c r="PSU410" s="589"/>
      <c r="PSV410" s="589"/>
      <c r="PSW410" s="589"/>
      <c r="PSX410" s="589"/>
      <c r="PSY410" s="589"/>
      <c r="PSZ410" s="589"/>
      <c r="PTA410" s="589"/>
      <c r="PTB410" s="589"/>
      <c r="PTC410" s="589"/>
      <c r="PTD410" s="589"/>
      <c r="PTE410" s="589"/>
      <c r="PTF410" s="589"/>
      <c r="PTG410" s="589"/>
      <c r="PTH410" s="589"/>
      <c r="PTI410" s="589"/>
      <c r="PTJ410" s="589"/>
      <c r="PTK410" s="589"/>
      <c r="PTL410" s="589"/>
      <c r="PTM410" s="589"/>
      <c r="PTN410" s="589"/>
      <c r="PTO410" s="589"/>
      <c r="PTP410" s="589"/>
      <c r="PTQ410" s="589"/>
      <c r="PTR410" s="589"/>
      <c r="PTS410" s="589"/>
      <c r="PTT410" s="589"/>
      <c r="PTU410" s="589"/>
      <c r="PTV410" s="589"/>
      <c r="PTW410" s="589"/>
      <c r="PTX410" s="589"/>
      <c r="PTY410" s="589"/>
      <c r="PTZ410" s="589"/>
      <c r="PUA410" s="589"/>
      <c r="PUB410" s="589"/>
      <c r="PUC410" s="589"/>
      <c r="PUD410" s="589"/>
      <c r="PUE410" s="589"/>
      <c r="PUF410" s="589"/>
      <c r="PUG410" s="589"/>
      <c r="PUH410" s="589"/>
      <c r="PUI410" s="589"/>
      <c r="PUJ410" s="589"/>
      <c r="PUK410" s="589"/>
      <c r="PUL410" s="589"/>
      <c r="PUM410" s="589"/>
      <c r="PUN410" s="589"/>
      <c r="PUO410" s="589"/>
      <c r="PUP410" s="589"/>
      <c r="PUQ410" s="589"/>
      <c r="PUR410" s="589"/>
      <c r="PUS410" s="589"/>
      <c r="PUT410" s="589"/>
      <c r="PUU410" s="589"/>
      <c r="PUV410" s="589"/>
      <c r="PUW410" s="589"/>
      <c r="PUX410" s="589"/>
      <c r="PUY410" s="589"/>
      <c r="PUZ410" s="589"/>
      <c r="PVA410" s="589"/>
      <c r="PVB410" s="589"/>
      <c r="PVC410" s="589"/>
      <c r="PVD410" s="589"/>
      <c r="PVE410" s="589"/>
      <c r="PVF410" s="589"/>
      <c r="PVG410" s="589"/>
      <c r="PVH410" s="589"/>
      <c r="PVI410" s="589"/>
      <c r="PVJ410" s="589"/>
      <c r="PVK410" s="589"/>
      <c r="PVL410" s="589"/>
      <c r="PVM410" s="589"/>
      <c r="PVN410" s="589"/>
      <c r="PVO410" s="589"/>
      <c r="PVP410" s="589"/>
      <c r="PVQ410" s="589"/>
      <c r="PVR410" s="589"/>
      <c r="PVS410" s="589"/>
      <c r="PVT410" s="589"/>
      <c r="PVU410" s="589"/>
      <c r="PVV410" s="589"/>
      <c r="PVW410" s="589"/>
      <c r="PVX410" s="589"/>
      <c r="PVY410" s="589"/>
      <c r="PVZ410" s="589"/>
      <c r="PWA410" s="589"/>
      <c r="PWB410" s="589"/>
      <c r="PWC410" s="589"/>
      <c r="PWD410" s="589"/>
      <c r="PWE410" s="589"/>
      <c r="PWF410" s="589"/>
      <c r="PWG410" s="589"/>
      <c r="PWH410" s="589"/>
      <c r="PWI410" s="589"/>
      <c r="PWJ410" s="589"/>
      <c r="PWK410" s="589"/>
      <c r="PWL410" s="589"/>
      <c r="PWM410" s="589"/>
      <c r="PWN410" s="589"/>
      <c r="PWO410" s="589"/>
      <c r="PWP410" s="589"/>
      <c r="PWQ410" s="589"/>
      <c r="PWR410" s="589"/>
      <c r="PWS410" s="589"/>
      <c r="PWT410" s="589"/>
      <c r="PWU410" s="589"/>
      <c r="PWV410" s="589"/>
      <c r="PWW410" s="589"/>
      <c r="PWX410" s="589"/>
      <c r="PWY410" s="589"/>
      <c r="PWZ410" s="589"/>
      <c r="PXA410" s="589"/>
      <c r="PXB410" s="589"/>
      <c r="PXC410" s="589"/>
      <c r="PXD410" s="589"/>
      <c r="PXE410" s="589"/>
      <c r="PXF410" s="589"/>
      <c r="PXG410" s="589"/>
      <c r="PXH410" s="589"/>
      <c r="PXI410" s="589"/>
      <c r="PXJ410" s="589"/>
      <c r="PXK410" s="589"/>
      <c r="PXL410" s="589"/>
      <c r="PXM410" s="589"/>
      <c r="PXN410" s="589"/>
      <c r="PXO410" s="589"/>
      <c r="PXP410" s="589"/>
      <c r="PXQ410" s="589"/>
      <c r="PXR410" s="589"/>
      <c r="PXS410" s="589"/>
      <c r="PXT410" s="589"/>
      <c r="PXU410" s="589"/>
      <c r="PXV410" s="589"/>
      <c r="PXW410" s="589"/>
      <c r="PXX410" s="589"/>
      <c r="PXY410" s="589"/>
      <c r="PXZ410" s="589"/>
      <c r="PYA410" s="589"/>
      <c r="PYB410" s="589"/>
      <c r="PYC410" s="589"/>
      <c r="PYD410" s="589"/>
      <c r="PYE410" s="589"/>
      <c r="PYF410" s="589"/>
      <c r="PYG410" s="589"/>
      <c r="PYH410" s="589"/>
      <c r="PYI410" s="589"/>
      <c r="PYJ410" s="589"/>
      <c r="PYK410" s="589"/>
      <c r="PYL410" s="589"/>
      <c r="PYM410" s="589"/>
      <c r="PYN410" s="589"/>
      <c r="PYO410" s="589"/>
      <c r="PYP410" s="589"/>
      <c r="PYQ410" s="589"/>
      <c r="PYR410" s="589"/>
      <c r="PYS410" s="589"/>
      <c r="PYT410" s="589"/>
      <c r="PYU410" s="589"/>
      <c r="PYV410" s="589"/>
      <c r="PYW410" s="589"/>
      <c r="PYX410" s="589"/>
      <c r="PYY410" s="589"/>
      <c r="PYZ410" s="589"/>
      <c r="PZA410" s="589"/>
      <c r="PZB410" s="589"/>
      <c r="PZC410" s="589"/>
      <c r="PZD410" s="589"/>
      <c r="PZE410" s="589"/>
      <c r="PZF410" s="589"/>
      <c r="PZG410" s="589"/>
      <c r="PZH410" s="589"/>
      <c r="PZI410" s="589"/>
      <c r="PZJ410" s="589"/>
      <c r="PZK410" s="589"/>
      <c r="PZL410" s="589"/>
      <c r="PZM410" s="589"/>
      <c r="PZN410" s="589"/>
      <c r="PZO410" s="589"/>
      <c r="PZP410" s="589"/>
      <c r="PZQ410" s="589"/>
      <c r="PZR410" s="589"/>
      <c r="PZS410" s="589"/>
      <c r="PZT410" s="589"/>
      <c r="PZU410" s="589"/>
      <c r="PZV410" s="589"/>
      <c r="PZW410" s="589"/>
      <c r="PZX410" s="589"/>
      <c r="PZY410" s="589"/>
      <c r="PZZ410" s="589"/>
      <c r="QAA410" s="589"/>
      <c r="QAB410" s="589"/>
      <c r="QAC410" s="589"/>
      <c r="QAD410" s="589"/>
      <c r="QAE410" s="589"/>
      <c r="QAF410" s="589"/>
      <c r="QAG410" s="589"/>
      <c r="QAH410" s="589"/>
      <c r="QAI410" s="589"/>
      <c r="QAJ410" s="589"/>
      <c r="QAK410" s="589"/>
      <c r="QAL410" s="589"/>
      <c r="QAM410" s="589"/>
      <c r="QAN410" s="589"/>
      <c r="QAO410" s="589"/>
      <c r="QAP410" s="589"/>
      <c r="QAQ410" s="589"/>
      <c r="QAR410" s="589"/>
      <c r="QAS410" s="589"/>
      <c r="QAT410" s="589"/>
      <c r="QAU410" s="589"/>
      <c r="QAV410" s="589"/>
      <c r="QAW410" s="589"/>
      <c r="QAX410" s="589"/>
      <c r="QAY410" s="589"/>
      <c r="QAZ410" s="589"/>
      <c r="QBA410" s="589"/>
      <c r="QBB410" s="589"/>
      <c r="QBC410" s="589"/>
      <c r="QBD410" s="589"/>
      <c r="QBE410" s="589"/>
      <c r="QBF410" s="589"/>
      <c r="QBG410" s="589"/>
      <c r="QBH410" s="589"/>
      <c r="QBI410" s="589"/>
      <c r="QBJ410" s="589"/>
      <c r="QBK410" s="589"/>
      <c r="QBL410" s="589"/>
      <c r="QBM410" s="589"/>
      <c r="QBN410" s="589"/>
      <c r="QBO410" s="589"/>
      <c r="QBP410" s="589"/>
      <c r="QBQ410" s="589"/>
      <c r="QBR410" s="589"/>
      <c r="QBS410" s="589"/>
      <c r="QBT410" s="589"/>
      <c r="QBU410" s="589"/>
      <c r="QBV410" s="589"/>
      <c r="QBW410" s="589"/>
      <c r="QBX410" s="589"/>
      <c r="QBY410" s="589"/>
      <c r="QBZ410" s="589"/>
      <c r="QCA410" s="589"/>
      <c r="QCB410" s="589"/>
      <c r="QCC410" s="589"/>
      <c r="QCD410" s="589"/>
      <c r="QCE410" s="589"/>
      <c r="QCF410" s="589"/>
      <c r="QCG410" s="589"/>
      <c r="QCH410" s="589"/>
      <c r="QCI410" s="589"/>
      <c r="QCJ410" s="589"/>
      <c r="QCK410" s="589"/>
      <c r="QCL410" s="589"/>
      <c r="QCM410" s="589"/>
      <c r="QCN410" s="589"/>
      <c r="QCO410" s="589"/>
      <c r="QCP410" s="589"/>
      <c r="QCQ410" s="589"/>
      <c r="QCR410" s="589"/>
      <c r="QCS410" s="589"/>
      <c r="QCT410" s="589"/>
      <c r="QCU410" s="589"/>
      <c r="QCV410" s="589"/>
      <c r="QCW410" s="589"/>
      <c r="QCX410" s="589"/>
      <c r="QCY410" s="589"/>
      <c r="QCZ410" s="589"/>
      <c r="QDA410" s="589"/>
      <c r="QDB410" s="589"/>
      <c r="QDC410" s="589"/>
      <c r="QDD410" s="589"/>
      <c r="QDE410" s="589"/>
      <c r="QDF410" s="589"/>
      <c r="QDG410" s="589"/>
      <c r="QDH410" s="589"/>
      <c r="QDI410" s="589"/>
      <c r="QDJ410" s="589"/>
      <c r="QDK410" s="589"/>
      <c r="QDL410" s="589"/>
      <c r="QDM410" s="589"/>
      <c r="QDN410" s="589"/>
      <c r="QDO410" s="589"/>
      <c r="QDP410" s="589"/>
      <c r="QDQ410" s="589"/>
      <c r="QDR410" s="589"/>
      <c r="QDS410" s="589"/>
      <c r="QDT410" s="589"/>
      <c r="QDU410" s="589"/>
      <c r="QDV410" s="589"/>
      <c r="QDW410" s="589"/>
      <c r="QDX410" s="589"/>
      <c r="QDY410" s="589"/>
      <c r="QDZ410" s="589"/>
      <c r="QEA410" s="589"/>
      <c r="QEB410" s="589"/>
      <c r="QEC410" s="589"/>
      <c r="QED410" s="589"/>
      <c r="QEE410" s="589"/>
      <c r="QEF410" s="589"/>
      <c r="QEG410" s="589"/>
      <c r="QEH410" s="589"/>
      <c r="QEI410" s="589"/>
      <c r="QEJ410" s="589"/>
      <c r="QEK410" s="589"/>
      <c r="QEL410" s="589"/>
      <c r="QEM410" s="589"/>
      <c r="QEN410" s="589"/>
      <c r="QEO410" s="589"/>
      <c r="QEP410" s="589"/>
      <c r="QEQ410" s="589"/>
      <c r="QER410" s="589"/>
      <c r="QES410" s="589"/>
      <c r="QET410" s="589"/>
      <c r="QEU410" s="589"/>
      <c r="QEV410" s="589"/>
      <c r="QEW410" s="589"/>
      <c r="QEX410" s="589"/>
      <c r="QEY410" s="589"/>
      <c r="QEZ410" s="589"/>
      <c r="QFA410" s="589"/>
      <c r="QFB410" s="589"/>
      <c r="QFC410" s="589"/>
      <c r="QFD410" s="589"/>
      <c r="QFE410" s="589"/>
      <c r="QFF410" s="589"/>
      <c r="QFG410" s="589"/>
      <c r="QFH410" s="589"/>
      <c r="QFI410" s="589"/>
      <c r="QFJ410" s="589"/>
      <c r="QFK410" s="589"/>
      <c r="QFL410" s="589"/>
      <c r="QFM410" s="589"/>
      <c r="QFN410" s="589"/>
      <c r="QFO410" s="589"/>
      <c r="QFP410" s="589"/>
      <c r="QFQ410" s="589"/>
      <c r="QFR410" s="589"/>
      <c r="QFS410" s="589"/>
      <c r="QFT410" s="589"/>
      <c r="QFU410" s="589"/>
      <c r="QFV410" s="589"/>
      <c r="QFW410" s="589"/>
      <c r="QFX410" s="589"/>
      <c r="QFY410" s="589"/>
      <c r="QFZ410" s="589"/>
      <c r="QGA410" s="589"/>
      <c r="QGB410" s="589"/>
      <c r="QGC410" s="589"/>
      <c r="QGD410" s="589"/>
      <c r="QGE410" s="589"/>
      <c r="QGF410" s="589"/>
      <c r="QGG410" s="589"/>
      <c r="QGH410" s="589"/>
      <c r="QGI410" s="589"/>
      <c r="QGJ410" s="589"/>
      <c r="QGK410" s="589"/>
      <c r="QGL410" s="589"/>
      <c r="QGM410" s="589"/>
      <c r="QGN410" s="589"/>
      <c r="QGO410" s="589"/>
      <c r="QGP410" s="589"/>
      <c r="QGQ410" s="589"/>
      <c r="QGR410" s="589"/>
      <c r="QGS410" s="589"/>
      <c r="QGT410" s="589"/>
      <c r="QGU410" s="589"/>
      <c r="QGV410" s="589"/>
      <c r="QGW410" s="589"/>
      <c r="QGX410" s="589"/>
      <c r="QGY410" s="589"/>
      <c r="QGZ410" s="589"/>
      <c r="QHA410" s="589"/>
      <c r="QHB410" s="589"/>
      <c r="QHC410" s="589"/>
      <c r="QHD410" s="589"/>
      <c r="QHE410" s="589"/>
      <c r="QHF410" s="589"/>
      <c r="QHG410" s="589"/>
      <c r="QHH410" s="589"/>
      <c r="QHI410" s="589"/>
      <c r="QHJ410" s="589"/>
      <c r="QHK410" s="589"/>
      <c r="QHL410" s="589"/>
      <c r="QHM410" s="589"/>
      <c r="QHN410" s="589"/>
      <c r="QHO410" s="589"/>
      <c r="QHP410" s="589"/>
      <c r="QHQ410" s="589"/>
      <c r="QHR410" s="589"/>
      <c r="QHS410" s="589"/>
      <c r="QHT410" s="589"/>
      <c r="QHU410" s="589"/>
      <c r="QHV410" s="589"/>
      <c r="QHW410" s="589"/>
      <c r="QHX410" s="589"/>
      <c r="QHY410" s="589"/>
      <c r="QHZ410" s="589"/>
      <c r="QIA410" s="589"/>
      <c r="QIB410" s="589"/>
      <c r="QIC410" s="589"/>
      <c r="QID410" s="589"/>
      <c r="QIE410" s="589"/>
      <c r="QIF410" s="589"/>
      <c r="QIG410" s="589"/>
      <c r="QIH410" s="589"/>
      <c r="QII410" s="589"/>
      <c r="QIJ410" s="589"/>
      <c r="QIK410" s="589"/>
      <c r="QIL410" s="589"/>
      <c r="QIM410" s="589"/>
      <c r="QIN410" s="589"/>
      <c r="QIO410" s="589"/>
      <c r="QIP410" s="589"/>
      <c r="QIQ410" s="589"/>
      <c r="QIR410" s="589"/>
      <c r="QIS410" s="589"/>
      <c r="QIT410" s="589"/>
      <c r="QIU410" s="589"/>
      <c r="QIV410" s="589"/>
      <c r="QIW410" s="589"/>
      <c r="QIX410" s="589"/>
      <c r="QIY410" s="589"/>
      <c r="QIZ410" s="589"/>
      <c r="QJA410" s="589"/>
      <c r="QJB410" s="589"/>
      <c r="QJC410" s="589"/>
      <c r="QJD410" s="589"/>
      <c r="QJE410" s="589"/>
      <c r="QJF410" s="589"/>
      <c r="QJG410" s="589"/>
      <c r="QJH410" s="589"/>
      <c r="QJI410" s="589"/>
      <c r="QJJ410" s="589"/>
      <c r="QJK410" s="589"/>
      <c r="QJL410" s="589"/>
      <c r="QJM410" s="589"/>
      <c r="QJN410" s="589"/>
      <c r="QJO410" s="589"/>
      <c r="QJP410" s="589"/>
      <c r="QJQ410" s="589"/>
      <c r="QJR410" s="589"/>
      <c r="QJS410" s="589"/>
      <c r="QJT410" s="589"/>
      <c r="QJU410" s="589"/>
      <c r="QJV410" s="589"/>
      <c r="QJW410" s="589"/>
      <c r="QJX410" s="589"/>
      <c r="QJY410" s="589"/>
      <c r="QJZ410" s="589"/>
      <c r="QKA410" s="589"/>
      <c r="QKB410" s="589"/>
      <c r="QKC410" s="589"/>
      <c r="QKD410" s="589"/>
      <c r="QKE410" s="589"/>
      <c r="QKF410" s="589"/>
      <c r="QKG410" s="589"/>
      <c r="QKH410" s="589"/>
      <c r="QKI410" s="589"/>
      <c r="QKJ410" s="589"/>
      <c r="QKK410" s="589"/>
      <c r="QKL410" s="589"/>
      <c r="QKM410" s="589"/>
      <c r="QKN410" s="589"/>
      <c r="QKO410" s="589"/>
      <c r="QKP410" s="589"/>
      <c r="QKQ410" s="589"/>
      <c r="QKR410" s="589"/>
      <c r="QKS410" s="589"/>
      <c r="QKT410" s="589"/>
      <c r="QKU410" s="589"/>
      <c r="QKV410" s="589"/>
      <c r="QKW410" s="589"/>
      <c r="QKX410" s="589"/>
      <c r="QKY410" s="589"/>
      <c r="QKZ410" s="589"/>
      <c r="QLA410" s="589"/>
      <c r="QLB410" s="589"/>
      <c r="QLC410" s="589"/>
      <c r="QLD410" s="589"/>
      <c r="QLE410" s="589"/>
      <c r="QLF410" s="589"/>
      <c r="QLG410" s="589"/>
      <c r="QLH410" s="589"/>
      <c r="QLI410" s="589"/>
      <c r="QLJ410" s="589"/>
      <c r="QLK410" s="589"/>
      <c r="QLL410" s="589"/>
      <c r="QLM410" s="589"/>
      <c r="QLN410" s="589"/>
      <c r="QLO410" s="589"/>
      <c r="QLP410" s="589"/>
      <c r="QLQ410" s="589"/>
      <c r="QLR410" s="589"/>
      <c r="QLS410" s="589"/>
      <c r="QLT410" s="589"/>
      <c r="QLU410" s="589"/>
      <c r="QLV410" s="589"/>
      <c r="QLW410" s="589"/>
      <c r="QLX410" s="589"/>
      <c r="QLY410" s="589"/>
      <c r="QLZ410" s="589"/>
      <c r="QMA410" s="589"/>
      <c r="QMB410" s="589"/>
      <c r="QMC410" s="589"/>
      <c r="QMD410" s="589"/>
      <c r="QME410" s="589"/>
      <c r="QMF410" s="589"/>
      <c r="QMG410" s="589"/>
      <c r="QMH410" s="589"/>
      <c r="QMI410" s="589"/>
      <c r="QMJ410" s="589"/>
      <c r="QMK410" s="589"/>
      <c r="QML410" s="589"/>
      <c r="QMM410" s="589"/>
      <c r="QMN410" s="589"/>
      <c r="QMO410" s="589"/>
      <c r="QMP410" s="589"/>
      <c r="QMQ410" s="589"/>
      <c r="QMR410" s="589"/>
      <c r="QMS410" s="589"/>
      <c r="QMT410" s="589"/>
      <c r="QMU410" s="589"/>
      <c r="QMV410" s="589"/>
      <c r="QMW410" s="589"/>
      <c r="QMX410" s="589"/>
      <c r="QMY410" s="589"/>
      <c r="QMZ410" s="589"/>
      <c r="QNA410" s="589"/>
      <c r="QNB410" s="589"/>
      <c r="QNC410" s="589"/>
      <c r="QND410" s="589"/>
      <c r="QNE410" s="589"/>
      <c r="QNF410" s="589"/>
      <c r="QNG410" s="589"/>
      <c r="QNH410" s="589"/>
      <c r="QNI410" s="589"/>
      <c r="QNJ410" s="589"/>
      <c r="QNK410" s="589"/>
      <c r="QNL410" s="589"/>
      <c r="QNM410" s="589"/>
      <c r="QNN410" s="589"/>
      <c r="QNO410" s="589"/>
      <c r="QNP410" s="589"/>
      <c r="QNQ410" s="589"/>
      <c r="QNR410" s="589"/>
      <c r="QNS410" s="589"/>
      <c r="QNT410" s="589"/>
      <c r="QNU410" s="589"/>
      <c r="QNV410" s="589"/>
      <c r="QNW410" s="589"/>
      <c r="QNX410" s="589"/>
      <c r="QNY410" s="589"/>
      <c r="QNZ410" s="589"/>
      <c r="QOA410" s="589"/>
      <c r="QOB410" s="589"/>
      <c r="QOC410" s="589"/>
      <c r="QOD410" s="589"/>
      <c r="QOE410" s="589"/>
      <c r="QOF410" s="589"/>
      <c r="QOG410" s="589"/>
      <c r="QOH410" s="589"/>
      <c r="QOI410" s="589"/>
      <c r="QOJ410" s="589"/>
      <c r="QOK410" s="589"/>
      <c r="QOL410" s="589"/>
      <c r="QOM410" s="589"/>
      <c r="QON410" s="589"/>
      <c r="QOO410" s="589"/>
      <c r="QOP410" s="589"/>
      <c r="QOQ410" s="589"/>
      <c r="QOR410" s="589"/>
      <c r="QOS410" s="589"/>
      <c r="QOT410" s="589"/>
      <c r="QOU410" s="589"/>
      <c r="QOV410" s="589"/>
      <c r="QOW410" s="589"/>
      <c r="QOX410" s="589"/>
      <c r="QOY410" s="589"/>
      <c r="QOZ410" s="589"/>
      <c r="QPA410" s="589"/>
      <c r="QPB410" s="589"/>
      <c r="QPC410" s="589"/>
      <c r="QPD410" s="589"/>
      <c r="QPE410" s="589"/>
      <c r="QPF410" s="589"/>
      <c r="QPG410" s="589"/>
      <c r="QPH410" s="589"/>
      <c r="QPI410" s="589"/>
      <c r="QPJ410" s="589"/>
      <c r="QPK410" s="589"/>
      <c r="QPL410" s="589"/>
      <c r="QPM410" s="589"/>
      <c r="QPN410" s="589"/>
      <c r="QPO410" s="589"/>
      <c r="QPP410" s="589"/>
      <c r="QPQ410" s="589"/>
      <c r="QPR410" s="589"/>
      <c r="QPS410" s="589"/>
      <c r="QPT410" s="589"/>
      <c r="QPU410" s="589"/>
      <c r="QPV410" s="589"/>
      <c r="QPW410" s="589"/>
      <c r="QPX410" s="589"/>
      <c r="QPY410" s="589"/>
      <c r="QPZ410" s="589"/>
      <c r="QQA410" s="589"/>
      <c r="QQB410" s="589"/>
      <c r="QQC410" s="589"/>
      <c r="QQD410" s="589"/>
      <c r="QQE410" s="589"/>
      <c r="QQF410" s="589"/>
      <c r="QQG410" s="589"/>
      <c r="QQH410" s="589"/>
      <c r="QQI410" s="589"/>
      <c r="QQJ410" s="589"/>
      <c r="QQK410" s="589"/>
      <c r="QQL410" s="589"/>
      <c r="QQM410" s="589"/>
      <c r="QQN410" s="589"/>
      <c r="QQO410" s="589"/>
      <c r="QQP410" s="589"/>
      <c r="QQQ410" s="589"/>
      <c r="QQR410" s="589"/>
      <c r="QQS410" s="589"/>
      <c r="QQT410" s="589"/>
      <c r="QQU410" s="589"/>
      <c r="QQV410" s="589"/>
      <c r="QQW410" s="589"/>
      <c r="QQX410" s="589"/>
      <c r="QQY410" s="589"/>
      <c r="QQZ410" s="589"/>
      <c r="QRA410" s="589"/>
      <c r="QRB410" s="589"/>
      <c r="QRC410" s="589"/>
      <c r="QRD410" s="589"/>
      <c r="QRE410" s="589"/>
      <c r="QRF410" s="589"/>
      <c r="QRG410" s="589"/>
      <c r="QRH410" s="589"/>
      <c r="QRI410" s="589"/>
      <c r="QRJ410" s="589"/>
      <c r="QRK410" s="589"/>
      <c r="QRL410" s="589"/>
      <c r="QRM410" s="589"/>
      <c r="QRN410" s="589"/>
      <c r="QRO410" s="589"/>
      <c r="QRP410" s="589"/>
      <c r="QRQ410" s="589"/>
      <c r="QRR410" s="589"/>
      <c r="QRS410" s="589"/>
      <c r="QRT410" s="589"/>
      <c r="QRU410" s="589"/>
      <c r="QRV410" s="589"/>
      <c r="QRW410" s="589"/>
      <c r="QRX410" s="589"/>
      <c r="QRY410" s="589"/>
      <c r="QRZ410" s="589"/>
      <c r="QSA410" s="589"/>
      <c r="QSB410" s="589"/>
      <c r="QSC410" s="589"/>
      <c r="QSD410" s="589"/>
      <c r="QSE410" s="589"/>
      <c r="QSF410" s="589"/>
      <c r="QSG410" s="589"/>
      <c r="QSH410" s="589"/>
      <c r="QSI410" s="589"/>
      <c r="QSJ410" s="589"/>
      <c r="QSK410" s="589"/>
      <c r="QSL410" s="589"/>
      <c r="QSM410" s="589"/>
      <c r="QSN410" s="589"/>
      <c r="QSO410" s="589"/>
      <c r="QSP410" s="589"/>
      <c r="QSQ410" s="589"/>
      <c r="QSR410" s="589"/>
      <c r="QSS410" s="589"/>
      <c r="QST410" s="589"/>
      <c r="QSU410" s="589"/>
      <c r="QSV410" s="589"/>
      <c r="QSW410" s="589"/>
      <c r="QSX410" s="589"/>
      <c r="QSY410" s="589"/>
      <c r="QSZ410" s="589"/>
      <c r="QTA410" s="589"/>
      <c r="QTB410" s="589"/>
      <c r="QTC410" s="589"/>
      <c r="QTD410" s="589"/>
      <c r="QTE410" s="589"/>
      <c r="QTF410" s="589"/>
      <c r="QTG410" s="589"/>
      <c r="QTH410" s="589"/>
      <c r="QTI410" s="589"/>
      <c r="QTJ410" s="589"/>
      <c r="QTK410" s="589"/>
      <c r="QTL410" s="589"/>
      <c r="QTM410" s="589"/>
      <c r="QTN410" s="589"/>
      <c r="QTO410" s="589"/>
      <c r="QTP410" s="589"/>
      <c r="QTQ410" s="589"/>
      <c r="QTR410" s="589"/>
      <c r="QTS410" s="589"/>
      <c r="QTT410" s="589"/>
      <c r="QTU410" s="589"/>
      <c r="QTV410" s="589"/>
      <c r="QTW410" s="589"/>
      <c r="QTX410" s="589"/>
      <c r="QTY410" s="589"/>
      <c r="QTZ410" s="589"/>
      <c r="QUA410" s="589"/>
      <c r="QUB410" s="589"/>
      <c r="QUC410" s="589"/>
      <c r="QUD410" s="589"/>
      <c r="QUE410" s="589"/>
      <c r="QUF410" s="589"/>
      <c r="QUG410" s="589"/>
      <c r="QUH410" s="589"/>
      <c r="QUI410" s="589"/>
      <c r="QUJ410" s="589"/>
      <c r="QUK410" s="589"/>
      <c r="QUL410" s="589"/>
      <c r="QUM410" s="589"/>
      <c r="QUN410" s="589"/>
      <c r="QUO410" s="589"/>
      <c r="QUP410" s="589"/>
      <c r="QUQ410" s="589"/>
      <c r="QUR410" s="589"/>
      <c r="QUS410" s="589"/>
      <c r="QUT410" s="589"/>
      <c r="QUU410" s="589"/>
      <c r="QUV410" s="589"/>
      <c r="QUW410" s="589"/>
      <c r="QUX410" s="589"/>
      <c r="QUY410" s="589"/>
      <c r="QUZ410" s="589"/>
      <c r="QVA410" s="589"/>
      <c r="QVB410" s="589"/>
      <c r="QVC410" s="589"/>
      <c r="QVD410" s="589"/>
      <c r="QVE410" s="589"/>
      <c r="QVF410" s="589"/>
      <c r="QVG410" s="589"/>
      <c r="QVH410" s="589"/>
      <c r="QVI410" s="589"/>
      <c r="QVJ410" s="589"/>
      <c r="QVK410" s="589"/>
      <c r="QVL410" s="589"/>
      <c r="QVM410" s="589"/>
      <c r="QVN410" s="589"/>
      <c r="QVO410" s="589"/>
      <c r="QVP410" s="589"/>
      <c r="QVQ410" s="589"/>
      <c r="QVR410" s="589"/>
      <c r="QVS410" s="589"/>
      <c r="QVT410" s="589"/>
      <c r="QVU410" s="589"/>
      <c r="QVV410" s="589"/>
      <c r="QVW410" s="589"/>
      <c r="QVX410" s="589"/>
      <c r="QVY410" s="589"/>
      <c r="QVZ410" s="589"/>
      <c r="QWA410" s="589"/>
      <c r="QWB410" s="589"/>
      <c r="QWC410" s="589"/>
      <c r="QWD410" s="589"/>
      <c r="QWE410" s="589"/>
      <c r="QWF410" s="589"/>
      <c r="QWG410" s="589"/>
      <c r="QWH410" s="589"/>
      <c r="QWI410" s="589"/>
      <c r="QWJ410" s="589"/>
      <c r="QWK410" s="589"/>
      <c r="QWL410" s="589"/>
      <c r="QWM410" s="589"/>
      <c r="QWN410" s="589"/>
      <c r="QWO410" s="589"/>
      <c r="QWP410" s="589"/>
      <c r="QWQ410" s="589"/>
      <c r="QWR410" s="589"/>
      <c r="QWS410" s="589"/>
      <c r="QWT410" s="589"/>
      <c r="QWU410" s="589"/>
      <c r="QWV410" s="589"/>
      <c r="QWW410" s="589"/>
      <c r="QWX410" s="589"/>
      <c r="QWY410" s="589"/>
      <c r="QWZ410" s="589"/>
      <c r="QXA410" s="589"/>
      <c r="QXB410" s="589"/>
      <c r="QXC410" s="589"/>
      <c r="QXD410" s="589"/>
      <c r="QXE410" s="589"/>
      <c r="QXF410" s="589"/>
      <c r="QXG410" s="589"/>
      <c r="QXH410" s="589"/>
      <c r="QXI410" s="589"/>
      <c r="QXJ410" s="589"/>
      <c r="QXK410" s="589"/>
      <c r="QXL410" s="589"/>
      <c r="QXM410" s="589"/>
      <c r="QXN410" s="589"/>
      <c r="QXO410" s="589"/>
      <c r="QXP410" s="589"/>
      <c r="QXQ410" s="589"/>
      <c r="QXR410" s="589"/>
      <c r="QXS410" s="589"/>
      <c r="QXT410" s="589"/>
      <c r="QXU410" s="589"/>
      <c r="QXV410" s="589"/>
      <c r="QXW410" s="589"/>
      <c r="QXX410" s="589"/>
      <c r="QXY410" s="589"/>
      <c r="QXZ410" s="589"/>
      <c r="QYA410" s="589"/>
      <c r="QYB410" s="589"/>
      <c r="QYC410" s="589"/>
      <c r="QYD410" s="589"/>
      <c r="QYE410" s="589"/>
      <c r="QYF410" s="589"/>
      <c r="QYG410" s="589"/>
      <c r="QYH410" s="589"/>
      <c r="QYI410" s="589"/>
      <c r="QYJ410" s="589"/>
      <c r="QYK410" s="589"/>
      <c r="QYL410" s="589"/>
      <c r="QYM410" s="589"/>
      <c r="QYN410" s="589"/>
      <c r="QYO410" s="589"/>
      <c r="QYP410" s="589"/>
      <c r="QYQ410" s="589"/>
      <c r="QYR410" s="589"/>
      <c r="QYS410" s="589"/>
      <c r="QYT410" s="589"/>
      <c r="QYU410" s="589"/>
      <c r="QYV410" s="589"/>
      <c r="QYW410" s="589"/>
      <c r="QYX410" s="589"/>
      <c r="QYY410" s="589"/>
      <c r="QYZ410" s="589"/>
      <c r="QZA410" s="589"/>
      <c r="QZB410" s="589"/>
      <c r="QZC410" s="589"/>
      <c r="QZD410" s="589"/>
      <c r="QZE410" s="589"/>
      <c r="QZF410" s="589"/>
      <c r="QZG410" s="589"/>
      <c r="QZH410" s="589"/>
      <c r="QZI410" s="589"/>
      <c r="QZJ410" s="589"/>
      <c r="QZK410" s="589"/>
      <c r="QZL410" s="589"/>
      <c r="QZM410" s="589"/>
      <c r="QZN410" s="589"/>
      <c r="QZO410" s="589"/>
      <c r="QZP410" s="589"/>
      <c r="QZQ410" s="589"/>
      <c r="QZR410" s="589"/>
      <c r="QZS410" s="589"/>
      <c r="QZT410" s="589"/>
      <c r="QZU410" s="589"/>
      <c r="QZV410" s="589"/>
      <c r="QZW410" s="589"/>
      <c r="QZX410" s="589"/>
      <c r="QZY410" s="589"/>
      <c r="QZZ410" s="589"/>
      <c r="RAA410" s="589"/>
      <c r="RAB410" s="589"/>
      <c r="RAC410" s="589"/>
      <c r="RAD410" s="589"/>
      <c r="RAE410" s="589"/>
      <c r="RAF410" s="589"/>
      <c r="RAG410" s="589"/>
      <c r="RAH410" s="589"/>
      <c r="RAI410" s="589"/>
      <c r="RAJ410" s="589"/>
      <c r="RAK410" s="589"/>
      <c r="RAL410" s="589"/>
      <c r="RAM410" s="589"/>
      <c r="RAN410" s="589"/>
      <c r="RAO410" s="589"/>
      <c r="RAP410" s="589"/>
      <c r="RAQ410" s="589"/>
      <c r="RAR410" s="589"/>
      <c r="RAS410" s="589"/>
      <c r="RAT410" s="589"/>
      <c r="RAU410" s="589"/>
      <c r="RAV410" s="589"/>
      <c r="RAW410" s="589"/>
      <c r="RAX410" s="589"/>
      <c r="RAY410" s="589"/>
      <c r="RAZ410" s="589"/>
      <c r="RBA410" s="589"/>
      <c r="RBB410" s="589"/>
      <c r="RBC410" s="589"/>
      <c r="RBD410" s="589"/>
      <c r="RBE410" s="589"/>
      <c r="RBF410" s="589"/>
      <c r="RBG410" s="589"/>
      <c r="RBH410" s="589"/>
      <c r="RBI410" s="589"/>
      <c r="RBJ410" s="589"/>
      <c r="RBK410" s="589"/>
      <c r="RBL410" s="589"/>
      <c r="RBM410" s="589"/>
      <c r="RBN410" s="589"/>
      <c r="RBO410" s="589"/>
      <c r="RBP410" s="589"/>
      <c r="RBQ410" s="589"/>
      <c r="RBR410" s="589"/>
      <c r="RBS410" s="589"/>
      <c r="RBT410" s="589"/>
      <c r="RBU410" s="589"/>
      <c r="RBV410" s="589"/>
      <c r="RBW410" s="589"/>
      <c r="RBX410" s="589"/>
      <c r="RBY410" s="589"/>
      <c r="RBZ410" s="589"/>
      <c r="RCA410" s="589"/>
      <c r="RCB410" s="589"/>
      <c r="RCC410" s="589"/>
      <c r="RCD410" s="589"/>
      <c r="RCE410" s="589"/>
      <c r="RCF410" s="589"/>
      <c r="RCG410" s="589"/>
      <c r="RCH410" s="589"/>
      <c r="RCI410" s="589"/>
      <c r="RCJ410" s="589"/>
      <c r="RCK410" s="589"/>
      <c r="RCL410" s="589"/>
      <c r="RCM410" s="589"/>
      <c r="RCN410" s="589"/>
      <c r="RCO410" s="589"/>
      <c r="RCP410" s="589"/>
      <c r="RCQ410" s="589"/>
      <c r="RCR410" s="589"/>
      <c r="RCS410" s="589"/>
      <c r="RCT410" s="589"/>
      <c r="RCU410" s="589"/>
      <c r="RCV410" s="589"/>
      <c r="RCW410" s="589"/>
      <c r="RCX410" s="589"/>
      <c r="RCY410" s="589"/>
      <c r="RCZ410" s="589"/>
      <c r="RDA410" s="589"/>
      <c r="RDB410" s="589"/>
      <c r="RDC410" s="589"/>
      <c r="RDD410" s="589"/>
      <c r="RDE410" s="589"/>
      <c r="RDF410" s="589"/>
      <c r="RDG410" s="589"/>
      <c r="RDH410" s="589"/>
      <c r="RDI410" s="589"/>
      <c r="RDJ410" s="589"/>
      <c r="RDK410" s="589"/>
      <c r="RDL410" s="589"/>
      <c r="RDM410" s="589"/>
      <c r="RDN410" s="589"/>
      <c r="RDO410" s="589"/>
      <c r="RDP410" s="589"/>
      <c r="RDQ410" s="589"/>
      <c r="RDR410" s="589"/>
      <c r="RDS410" s="589"/>
      <c r="RDT410" s="589"/>
      <c r="RDU410" s="589"/>
      <c r="RDV410" s="589"/>
      <c r="RDW410" s="589"/>
      <c r="RDX410" s="589"/>
      <c r="RDY410" s="589"/>
      <c r="RDZ410" s="589"/>
      <c r="REA410" s="589"/>
      <c r="REB410" s="589"/>
      <c r="REC410" s="589"/>
      <c r="RED410" s="589"/>
      <c r="REE410" s="589"/>
      <c r="REF410" s="589"/>
      <c r="REG410" s="589"/>
      <c r="REH410" s="589"/>
      <c r="REI410" s="589"/>
      <c r="REJ410" s="589"/>
      <c r="REK410" s="589"/>
      <c r="REL410" s="589"/>
      <c r="REM410" s="589"/>
      <c r="REN410" s="589"/>
      <c r="REO410" s="589"/>
      <c r="REP410" s="589"/>
      <c r="REQ410" s="589"/>
      <c r="RER410" s="589"/>
      <c r="RES410" s="589"/>
      <c r="RET410" s="589"/>
      <c r="REU410" s="589"/>
      <c r="REV410" s="589"/>
      <c r="REW410" s="589"/>
      <c r="REX410" s="589"/>
      <c r="REY410" s="589"/>
      <c r="REZ410" s="589"/>
      <c r="RFA410" s="589"/>
      <c r="RFB410" s="589"/>
      <c r="RFC410" s="589"/>
      <c r="RFD410" s="589"/>
      <c r="RFE410" s="589"/>
      <c r="RFF410" s="589"/>
      <c r="RFG410" s="589"/>
      <c r="RFH410" s="589"/>
      <c r="RFI410" s="589"/>
      <c r="RFJ410" s="589"/>
      <c r="RFK410" s="589"/>
      <c r="RFL410" s="589"/>
      <c r="RFM410" s="589"/>
      <c r="RFN410" s="589"/>
      <c r="RFO410" s="589"/>
      <c r="RFP410" s="589"/>
      <c r="RFQ410" s="589"/>
      <c r="RFR410" s="589"/>
      <c r="RFS410" s="589"/>
      <c r="RFT410" s="589"/>
      <c r="RFU410" s="589"/>
      <c r="RFV410" s="589"/>
      <c r="RFW410" s="589"/>
      <c r="RFX410" s="589"/>
      <c r="RFY410" s="589"/>
      <c r="RFZ410" s="589"/>
      <c r="RGA410" s="589"/>
      <c r="RGB410" s="589"/>
      <c r="RGC410" s="589"/>
      <c r="RGD410" s="589"/>
      <c r="RGE410" s="589"/>
      <c r="RGF410" s="589"/>
      <c r="RGG410" s="589"/>
      <c r="RGH410" s="589"/>
      <c r="RGI410" s="589"/>
      <c r="RGJ410" s="589"/>
      <c r="RGK410" s="589"/>
      <c r="RGL410" s="589"/>
      <c r="RGM410" s="589"/>
      <c r="RGN410" s="589"/>
      <c r="RGO410" s="589"/>
      <c r="RGP410" s="589"/>
      <c r="RGQ410" s="589"/>
      <c r="RGR410" s="589"/>
      <c r="RGS410" s="589"/>
      <c r="RGT410" s="589"/>
      <c r="RGU410" s="589"/>
      <c r="RGV410" s="589"/>
      <c r="RGW410" s="589"/>
      <c r="RGX410" s="589"/>
      <c r="RGY410" s="589"/>
      <c r="RGZ410" s="589"/>
      <c r="RHA410" s="589"/>
      <c r="RHB410" s="589"/>
      <c r="RHC410" s="589"/>
      <c r="RHD410" s="589"/>
      <c r="RHE410" s="589"/>
      <c r="RHF410" s="589"/>
      <c r="RHG410" s="589"/>
      <c r="RHH410" s="589"/>
      <c r="RHI410" s="589"/>
      <c r="RHJ410" s="589"/>
      <c r="RHK410" s="589"/>
      <c r="RHL410" s="589"/>
      <c r="RHM410" s="589"/>
      <c r="RHN410" s="589"/>
      <c r="RHO410" s="589"/>
      <c r="RHP410" s="589"/>
      <c r="RHQ410" s="589"/>
      <c r="RHR410" s="589"/>
      <c r="RHS410" s="589"/>
      <c r="RHT410" s="589"/>
      <c r="RHU410" s="589"/>
      <c r="RHV410" s="589"/>
      <c r="RHW410" s="589"/>
      <c r="RHX410" s="589"/>
      <c r="RHY410" s="589"/>
      <c r="RHZ410" s="589"/>
      <c r="RIA410" s="589"/>
      <c r="RIB410" s="589"/>
      <c r="RIC410" s="589"/>
      <c r="RID410" s="589"/>
      <c r="RIE410" s="589"/>
      <c r="RIF410" s="589"/>
      <c r="RIG410" s="589"/>
      <c r="RIH410" s="589"/>
      <c r="RII410" s="589"/>
      <c r="RIJ410" s="589"/>
      <c r="RIK410" s="589"/>
      <c r="RIL410" s="589"/>
      <c r="RIM410" s="589"/>
      <c r="RIN410" s="589"/>
      <c r="RIO410" s="589"/>
      <c r="RIP410" s="589"/>
      <c r="RIQ410" s="589"/>
      <c r="RIR410" s="589"/>
      <c r="RIS410" s="589"/>
      <c r="RIT410" s="589"/>
      <c r="RIU410" s="589"/>
      <c r="RIV410" s="589"/>
      <c r="RIW410" s="589"/>
      <c r="RIX410" s="589"/>
      <c r="RIY410" s="589"/>
      <c r="RIZ410" s="589"/>
      <c r="RJA410" s="589"/>
      <c r="RJB410" s="589"/>
      <c r="RJC410" s="589"/>
      <c r="RJD410" s="589"/>
      <c r="RJE410" s="589"/>
      <c r="RJF410" s="589"/>
      <c r="RJG410" s="589"/>
      <c r="RJH410" s="589"/>
      <c r="RJI410" s="589"/>
      <c r="RJJ410" s="589"/>
      <c r="RJK410" s="589"/>
      <c r="RJL410" s="589"/>
      <c r="RJM410" s="589"/>
      <c r="RJN410" s="589"/>
      <c r="RJO410" s="589"/>
      <c r="RJP410" s="589"/>
      <c r="RJQ410" s="589"/>
      <c r="RJR410" s="589"/>
      <c r="RJS410" s="589"/>
      <c r="RJT410" s="589"/>
      <c r="RJU410" s="589"/>
      <c r="RJV410" s="589"/>
      <c r="RJW410" s="589"/>
      <c r="RJX410" s="589"/>
      <c r="RJY410" s="589"/>
      <c r="RJZ410" s="589"/>
      <c r="RKA410" s="589"/>
      <c r="RKB410" s="589"/>
      <c r="RKC410" s="589"/>
      <c r="RKD410" s="589"/>
      <c r="RKE410" s="589"/>
      <c r="RKF410" s="589"/>
      <c r="RKG410" s="589"/>
      <c r="RKH410" s="589"/>
      <c r="RKI410" s="589"/>
      <c r="RKJ410" s="589"/>
      <c r="RKK410" s="589"/>
      <c r="RKL410" s="589"/>
      <c r="RKM410" s="589"/>
      <c r="RKN410" s="589"/>
      <c r="RKO410" s="589"/>
      <c r="RKP410" s="589"/>
      <c r="RKQ410" s="589"/>
      <c r="RKR410" s="589"/>
      <c r="RKS410" s="589"/>
      <c r="RKT410" s="589"/>
      <c r="RKU410" s="589"/>
      <c r="RKV410" s="589"/>
      <c r="RKW410" s="589"/>
      <c r="RKX410" s="589"/>
      <c r="RKY410" s="589"/>
      <c r="RKZ410" s="589"/>
      <c r="RLA410" s="589"/>
      <c r="RLB410" s="589"/>
      <c r="RLC410" s="589"/>
      <c r="RLD410" s="589"/>
      <c r="RLE410" s="589"/>
      <c r="RLF410" s="589"/>
      <c r="RLG410" s="589"/>
      <c r="RLH410" s="589"/>
      <c r="RLI410" s="589"/>
      <c r="RLJ410" s="589"/>
      <c r="RLK410" s="589"/>
      <c r="RLL410" s="589"/>
      <c r="RLM410" s="589"/>
      <c r="RLN410" s="589"/>
      <c r="RLO410" s="589"/>
      <c r="RLP410" s="589"/>
      <c r="RLQ410" s="589"/>
      <c r="RLR410" s="589"/>
      <c r="RLS410" s="589"/>
      <c r="RLT410" s="589"/>
      <c r="RLU410" s="589"/>
      <c r="RLV410" s="589"/>
      <c r="RLW410" s="589"/>
      <c r="RLX410" s="589"/>
      <c r="RLY410" s="589"/>
      <c r="RLZ410" s="589"/>
      <c r="RMA410" s="589"/>
      <c r="RMB410" s="589"/>
      <c r="RMC410" s="589"/>
      <c r="RMD410" s="589"/>
      <c r="RME410" s="589"/>
      <c r="RMF410" s="589"/>
      <c r="RMG410" s="589"/>
      <c r="RMH410" s="589"/>
      <c r="RMI410" s="589"/>
      <c r="RMJ410" s="589"/>
      <c r="RMK410" s="589"/>
      <c r="RML410" s="589"/>
      <c r="RMM410" s="589"/>
      <c r="RMN410" s="589"/>
      <c r="RMO410" s="589"/>
      <c r="RMP410" s="589"/>
      <c r="RMQ410" s="589"/>
      <c r="RMR410" s="589"/>
      <c r="RMS410" s="589"/>
      <c r="RMT410" s="589"/>
      <c r="RMU410" s="589"/>
      <c r="RMV410" s="589"/>
      <c r="RMW410" s="589"/>
      <c r="RMX410" s="589"/>
      <c r="RMY410" s="589"/>
      <c r="RMZ410" s="589"/>
      <c r="RNA410" s="589"/>
      <c r="RNB410" s="589"/>
      <c r="RNC410" s="589"/>
      <c r="RND410" s="589"/>
      <c r="RNE410" s="589"/>
      <c r="RNF410" s="589"/>
      <c r="RNG410" s="589"/>
      <c r="RNH410" s="589"/>
      <c r="RNI410" s="589"/>
      <c r="RNJ410" s="589"/>
      <c r="RNK410" s="589"/>
      <c r="RNL410" s="589"/>
      <c r="RNM410" s="589"/>
      <c r="RNN410" s="589"/>
      <c r="RNO410" s="589"/>
      <c r="RNP410" s="589"/>
      <c r="RNQ410" s="589"/>
      <c r="RNR410" s="589"/>
      <c r="RNS410" s="589"/>
      <c r="RNT410" s="589"/>
      <c r="RNU410" s="589"/>
      <c r="RNV410" s="589"/>
      <c r="RNW410" s="589"/>
      <c r="RNX410" s="589"/>
      <c r="RNY410" s="589"/>
      <c r="RNZ410" s="589"/>
      <c r="ROA410" s="589"/>
      <c r="ROB410" s="589"/>
      <c r="ROC410" s="589"/>
      <c r="ROD410" s="589"/>
      <c r="ROE410" s="589"/>
      <c r="ROF410" s="589"/>
      <c r="ROG410" s="589"/>
      <c r="ROH410" s="589"/>
      <c r="ROI410" s="589"/>
      <c r="ROJ410" s="589"/>
      <c r="ROK410" s="589"/>
      <c r="ROL410" s="589"/>
      <c r="ROM410" s="589"/>
      <c r="RON410" s="589"/>
      <c r="ROO410" s="589"/>
      <c r="ROP410" s="589"/>
      <c r="ROQ410" s="589"/>
      <c r="ROR410" s="589"/>
      <c r="ROS410" s="589"/>
      <c r="ROT410" s="589"/>
      <c r="ROU410" s="589"/>
      <c r="ROV410" s="589"/>
      <c r="ROW410" s="589"/>
      <c r="ROX410" s="589"/>
      <c r="ROY410" s="589"/>
      <c r="ROZ410" s="589"/>
      <c r="RPA410" s="589"/>
      <c r="RPB410" s="589"/>
      <c r="RPC410" s="589"/>
      <c r="RPD410" s="589"/>
      <c r="RPE410" s="589"/>
      <c r="RPF410" s="589"/>
      <c r="RPG410" s="589"/>
      <c r="RPH410" s="589"/>
      <c r="RPI410" s="589"/>
      <c r="RPJ410" s="589"/>
      <c r="RPK410" s="589"/>
      <c r="RPL410" s="589"/>
      <c r="RPM410" s="589"/>
      <c r="RPN410" s="589"/>
      <c r="RPO410" s="589"/>
      <c r="RPP410" s="589"/>
      <c r="RPQ410" s="589"/>
      <c r="RPR410" s="589"/>
      <c r="RPS410" s="589"/>
      <c r="RPT410" s="589"/>
      <c r="RPU410" s="589"/>
      <c r="RPV410" s="589"/>
      <c r="RPW410" s="589"/>
      <c r="RPX410" s="589"/>
      <c r="RPY410" s="589"/>
      <c r="RPZ410" s="589"/>
      <c r="RQA410" s="589"/>
      <c r="RQB410" s="589"/>
      <c r="RQC410" s="589"/>
      <c r="RQD410" s="589"/>
      <c r="RQE410" s="589"/>
      <c r="RQF410" s="589"/>
      <c r="RQG410" s="589"/>
      <c r="RQH410" s="589"/>
      <c r="RQI410" s="589"/>
      <c r="RQJ410" s="589"/>
      <c r="RQK410" s="589"/>
      <c r="RQL410" s="589"/>
      <c r="RQM410" s="589"/>
      <c r="RQN410" s="589"/>
      <c r="RQO410" s="589"/>
      <c r="RQP410" s="589"/>
      <c r="RQQ410" s="589"/>
      <c r="RQR410" s="589"/>
      <c r="RQS410" s="589"/>
      <c r="RQT410" s="589"/>
      <c r="RQU410" s="589"/>
      <c r="RQV410" s="589"/>
      <c r="RQW410" s="589"/>
      <c r="RQX410" s="589"/>
      <c r="RQY410" s="589"/>
      <c r="RQZ410" s="589"/>
      <c r="RRA410" s="589"/>
      <c r="RRB410" s="589"/>
      <c r="RRC410" s="589"/>
      <c r="RRD410" s="589"/>
      <c r="RRE410" s="589"/>
      <c r="RRF410" s="589"/>
      <c r="RRG410" s="589"/>
      <c r="RRH410" s="589"/>
      <c r="RRI410" s="589"/>
      <c r="RRJ410" s="589"/>
      <c r="RRK410" s="589"/>
      <c r="RRL410" s="589"/>
      <c r="RRM410" s="589"/>
      <c r="RRN410" s="589"/>
      <c r="RRO410" s="589"/>
      <c r="RRP410" s="589"/>
      <c r="RRQ410" s="589"/>
      <c r="RRR410" s="589"/>
      <c r="RRS410" s="589"/>
      <c r="RRT410" s="589"/>
      <c r="RRU410" s="589"/>
      <c r="RRV410" s="589"/>
      <c r="RRW410" s="589"/>
      <c r="RRX410" s="589"/>
      <c r="RRY410" s="589"/>
      <c r="RRZ410" s="589"/>
      <c r="RSA410" s="589"/>
      <c r="RSB410" s="589"/>
      <c r="RSC410" s="589"/>
      <c r="RSD410" s="589"/>
      <c r="RSE410" s="589"/>
      <c r="RSF410" s="589"/>
      <c r="RSG410" s="589"/>
      <c r="RSH410" s="589"/>
      <c r="RSI410" s="589"/>
      <c r="RSJ410" s="589"/>
      <c r="RSK410" s="589"/>
      <c r="RSL410" s="589"/>
      <c r="RSM410" s="589"/>
      <c r="RSN410" s="589"/>
      <c r="RSO410" s="589"/>
      <c r="RSP410" s="589"/>
      <c r="RSQ410" s="589"/>
      <c r="RSR410" s="589"/>
      <c r="RSS410" s="589"/>
      <c r="RST410" s="589"/>
      <c r="RSU410" s="589"/>
      <c r="RSV410" s="589"/>
      <c r="RSW410" s="589"/>
      <c r="RSX410" s="589"/>
      <c r="RSY410" s="589"/>
      <c r="RSZ410" s="589"/>
      <c r="RTA410" s="589"/>
      <c r="RTB410" s="589"/>
      <c r="RTC410" s="589"/>
      <c r="RTD410" s="589"/>
      <c r="RTE410" s="589"/>
      <c r="RTF410" s="589"/>
      <c r="RTG410" s="589"/>
      <c r="RTH410" s="589"/>
      <c r="RTI410" s="589"/>
      <c r="RTJ410" s="589"/>
      <c r="RTK410" s="589"/>
      <c r="RTL410" s="589"/>
      <c r="RTM410" s="589"/>
      <c r="RTN410" s="589"/>
      <c r="RTO410" s="589"/>
      <c r="RTP410" s="589"/>
      <c r="RTQ410" s="589"/>
      <c r="RTR410" s="589"/>
      <c r="RTS410" s="589"/>
      <c r="RTT410" s="589"/>
      <c r="RTU410" s="589"/>
      <c r="RTV410" s="589"/>
      <c r="RTW410" s="589"/>
      <c r="RTX410" s="589"/>
      <c r="RTY410" s="589"/>
      <c r="RTZ410" s="589"/>
      <c r="RUA410" s="589"/>
      <c r="RUB410" s="589"/>
      <c r="RUC410" s="589"/>
      <c r="RUD410" s="589"/>
      <c r="RUE410" s="589"/>
      <c r="RUF410" s="589"/>
      <c r="RUG410" s="589"/>
      <c r="RUH410" s="589"/>
      <c r="RUI410" s="589"/>
      <c r="RUJ410" s="589"/>
      <c r="RUK410" s="589"/>
      <c r="RUL410" s="589"/>
      <c r="RUM410" s="589"/>
      <c r="RUN410" s="589"/>
      <c r="RUO410" s="589"/>
      <c r="RUP410" s="589"/>
      <c r="RUQ410" s="589"/>
      <c r="RUR410" s="589"/>
      <c r="RUS410" s="589"/>
      <c r="RUT410" s="589"/>
      <c r="RUU410" s="589"/>
      <c r="RUV410" s="589"/>
      <c r="RUW410" s="589"/>
      <c r="RUX410" s="589"/>
      <c r="RUY410" s="589"/>
      <c r="RUZ410" s="589"/>
      <c r="RVA410" s="589"/>
      <c r="RVB410" s="589"/>
      <c r="RVC410" s="589"/>
      <c r="RVD410" s="589"/>
      <c r="RVE410" s="589"/>
      <c r="RVF410" s="589"/>
      <c r="RVG410" s="589"/>
      <c r="RVH410" s="589"/>
      <c r="RVI410" s="589"/>
      <c r="RVJ410" s="589"/>
      <c r="RVK410" s="589"/>
      <c r="RVL410" s="589"/>
      <c r="RVM410" s="589"/>
      <c r="RVN410" s="589"/>
      <c r="RVO410" s="589"/>
      <c r="RVP410" s="589"/>
      <c r="RVQ410" s="589"/>
      <c r="RVR410" s="589"/>
      <c r="RVS410" s="589"/>
      <c r="RVT410" s="589"/>
      <c r="RVU410" s="589"/>
      <c r="RVV410" s="589"/>
      <c r="RVW410" s="589"/>
      <c r="RVX410" s="589"/>
      <c r="RVY410" s="589"/>
      <c r="RVZ410" s="589"/>
      <c r="RWA410" s="589"/>
      <c r="RWB410" s="589"/>
      <c r="RWC410" s="589"/>
      <c r="RWD410" s="589"/>
      <c r="RWE410" s="589"/>
      <c r="RWF410" s="589"/>
      <c r="RWG410" s="589"/>
      <c r="RWH410" s="589"/>
      <c r="RWI410" s="589"/>
      <c r="RWJ410" s="589"/>
      <c r="RWK410" s="589"/>
      <c r="RWL410" s="589"/>
      <c r="RWM410" s="589"/>
      <c r="RWN410" s="589"/>
      <c r="RWO410" s="589"/>
      <c r="RWP410" s="589"/>
      <c r="RWQ410" s="589"/>
      <c r="RWR410" s="589"/>
      <c r="RWS410" s="589"/>
      <c r="RWT410" s="589"/>
      <c r="RWU410" s="589"/>
      <c r="RWV410" s="589"/>
      <c r="RWW410" s="589"/>
      <c r="RWX410" s="589"/>
      <c r="RWY410" s="589"/>
      <c r="RWZ410" s="589"/>
      <c r="RXA410" s="589"/>
      <c r="RXB410" s="589"/>
      <c r="RXC410" s="589"/>
      <c r="RXD410" s="589"/>
      <c r="RXE410" s="589"/>
      <c r="RXF410" s="589"/>
      <c r="RXG410" s="589"/>
      <c r="RXH410" s="589"/>
      <c r="RXI410" s="589"/>
      <c r="RXJ410" s="589"/>
      <c r="RXK410" s="589"/>
      <c r="RXL410" s="589"/>
      <c r="RXM410" s="589"/>
      <c r="RXN410" s="589"/>
      <c r="RXO410" s="589"/>
      <c r="RXP410" s="589"/>
      <c r="RXQ410" s="589"/>
      <c r="RXR410" s="589"/>
      <c r="RXS410" s="589"/>
      <c r="RXT410" s="589"/>
      <c r="RXU410" s="589"/>
      <c r="RXV410" s="589"/>
      <c r="RXW410" s="589"/>
      <c r="RXX410" s="589"/>
      <c r="RXY410" s="589"/>
      <c r="RXZ410" s="589"/>
      <c r="RYA410" s="589"/>
      <c r="RYB410" s="589"/>
      <c r="RYC410" s="589"/>
      <c r="RYD410" s="589"/>
      <c r="RYE410" s="589"/>
      <c r="RYF410" s="589"/>
      <c r="RYG410" s="589"/>
      <c r="RYH410" s="589"/>
      <c r="RYI410" s="589"/>
      <c r="RYJ410" s="589"/>
      <c r="RYK410" s="589"/>
      <c r="RYL410" s="589"/>
      <c r="RYM410" s="589"/>
      <c r="RYN410" s="589"/>
      <c r="RYO410" s="589"/>
      <c r="RYP410" s="589"/>
      <c r="RYQ410" s="589"/>
      <c r="RYR410" s="589"/>
      <c r="RYS410" s="589"/>
      <c r="RYT410" s="589"/>
      <c r="RYU410" s="589"/>
      <c r="RYV410" s="589"/>
      <c r="RYW410" s="589"/>
      <c r="RYX410" s="589"/>
      <c r="RYY410" s="589"/>
      <c r="RYZ410" s="589"/>
      <c r="RZA410" s="589"/>
      <c r="RZB410" s="589"/>
      <c r="RZC410" s="589"/>
      <c r="RZD410" s="589"/>
      <c r="RZE410" s="589"/>
      <c r="RZF410" s="589"/>
      <c r="RZG410" s="589"/>
      <c r="RZH410" s="589"/>
      <c r="RZI410" s="589"/>
      <c r="RZJ410" s="589"/>
      <c r="RZK410" s="589"/>
      <c r="RZL410" s="589"/>
      <c r="RZM410" s="589"/>
      <c r="RZN410" s="589"/>
      <c r="RZO410" s="589"/>
      <c r="RZP410" s="589"/>
      <c r="RZQ410" s="589"/>
      <c r="RZR410" s="589"/>
      <c r="RZS410" s="589"/>
      <c r="RZT410" s="589"/>
      <c r="RZU410" s="589"/>
      <c r="RZV410" s="589"/>
      <c r="RZW410" s="589"/>
      <c r="RZX410" s="589"/>
      <c r="RZY410" s="589"/>
      <c r="RZZ410" s="589"/>
      <c r="SAA410" s="589"/>
      <c r="SAB410" s="589"/>
      <c r="SAC410" s="589"/>
      <c r="SAD410" s="589"/>
      <c r="SAE410" s="589"/>
      <c r="SAF410" s="589"/>
      <c r="SAG410" s="589"/>
      <c r="SAH410" s="589"/>
      <c r="SAI410" s="589"/>
      <c r="SAJ410" s="589"/>
      <c r="SAK410" s="589"/>
      <c r="SAL410" s="589"/>
      <c r="SAM410" s="589"/>
      <c r="SAN410" s="589"/>
      <c r="SAO410" s="589"/>
      <c r="SAP410" s="589"/>
      <c r="SAQ410" s="589"/>
      <c r="SAR410" s="589"/>
      <c r="SAS410" s="589"/>
      <c r="SAT410" s="589"/>
      <c r="SAU410" s="589"/>
      <c r="SAV410" s="589"/>
      <c r="SAW410" s="589"/>
      <c r="SAX410" s="589"/>
      <c r="SAY410" s="589"/>
      <c r="SAZ410" s="589"/>
      <c r="SBA410" s="589"/>
      <c r="SBB410" s="589"/>
      <c r="SBC410" s="589"/>
      <c r="SBD410" s="589"/>
      <c r="SBE410" s="589"/>
      <c r="SBF410" s="589"/>
      <c r="SBG410" s="589"/>
      <c r="SBH410" s="589"/>
      <c r="SBI410" s="589"/>
      <c r="SBJ410" s="589"/>
      <c r="SBK410" s="589"/>
      <c r="SBL410" s="589"/>
      <c r="SBM410" s="589"/>
      <c r="SBN410" s="589"/>
      <c r="SBO410" s="589"/>
      <c r="SBP410" s="589"/>
      <c r="SBQ410" s="589"/>
      <c r="SBR410" s="589"/>
      <c r="SBS410" s="589"/>
      <c r="SBT410" s="589"/>
      <c r="SBU410" s="589"/>
      <c r="SBV410" s="589"/>
      <c r="SBW410" s="589"/>
      <c r="SBX410" s="589"/>
      <c r="SBY410" s="589"/>
      <c r="SBZ410" s="589"/>
      <c r="SCA410" s="589"/>
      <c r="SCB410" s="589"/>
      <c r="SCC410" s="589"/>
      <c r="SCD410" s="589"/>
      <c r="SCE410" s="589"/>
      <c r="SCF410" s="589"/>
      <c r="SCG410" s="589"/>
      <c r="SCH410" s="589"/>
      <c r="SCI410" s="589"/>
      <c r="SCJ410" s="589"/>
      <c r="SCK410" s="589"/>
      <c r="SCL410" s="589"/>
      <c r="SCM410" s="589"/>
      <c r="SCN410" s="589"/>
      <c r="SCO410" s="589"/>
      <c r="SCP410" s="589"/>
      <c r="SCQ410" s="589"/>
      <c r="SCR410" s="589"/>
      <c r="SCS410" s="589"/>
      <c r="SCT410" s="589"/>
      <c r="SCU410" s="589"/>
      <c r="SCV410" s="589"/>
      <c r="SCW410" s="589"/>
      <c r="SCX410" s="589"/>
      <c r="SCY410" s="589"/>
      <c r="SCZ410" s="589"/>
      <c r="SDA410" s="589"/>
      <c r="SDB410" s="589"/>
      <c r="SDC410" s="589"/>
      <c r="SDD410" s="589"/>
      <c r="SDE410" s="589"/>
      <c r="SDF410" s="589"/>
      <c r="SDG410" s="589"/>
      <c r="SDH410" s="589"/>
      <c r="SDI410" s="589"/>
      <c r="SDJ410" s="589"/>
      <c r="SDK410" s="589"/>
      <c r="SDL410" s="589"/>
      <c r="SDM410" s="589"/>
      <c r="SDN410" s="589"/>
      <c r="SDO410" s="589"/>
      <c r="SDP410" s="589"/>
      <c r="SDQ410" s="589"/>
      <c r="SDR410" s="589"/>
      <c r="SDS410" s="589"/>
      <c r="SDT410" s="589"/>
      <c r="SDU410" s="589"/>
      <c r="SDV410" s="589"/>
      <c r="SDW410" s="589"/>
      <c r="SDX410" s="589"/>
      <c r="SDY410" s="589"/>
      <c r="SDZ410" s="589"/>
      <c r="SEA410" s="589"/>
      <c r="SEB410" s="589"/>
      <c r="SEC410" s="589"/>
      <c r="SED410" s="589"/>
      <c r="SEE410" s="589"/>
      <c r="SEF410" s="589"/>
      <c r="SEG410" s="589"/>
      <c r="SEH410" s="589"/>
      <c r="SEI410" s="589"/>
      <c r="SEJ410" s="589"/>
      <c r="SEK410" s="589"/>
      <c r="SEL410" s="589"/>
      <c r="SEM410" s="589"/>
      <c r="SEN410" s="589"/>
      <c r="SEO410" s="589"/>
      <c r="SEP410" s="589"/>
      <c r="SEQ410" s="589"/>
      <c r="SER410" s="589"/>
      <c r="SES410" s="589"/>
      <c r="SET410" s="589"/>
      <c r="SEU410" s="589"/>
      <c r="SEV410" s="589"/>
      <c r="SEW410" s="589"/>
      <c r="SEX410" s="589"/>
      <c r="SEY410" s="589"/>
      <c r="SEZ410" s="589"/>
      <c r="SFA410" s="589"/>
      <c r="SFB410" s="589"/>
      <c r="SFC410" s="589"/>
      <c r="SFD410" s="589"/>
      <c r="SFE410" s="589"/>
      <c r="SFF410" s="589"/>
      <c r="SFG410" s="589"/>
      <c r="SFH410" s="589"/>
      <c r="SFI410" s="589"/>
      <c r="SFJ410" s="589"/>
      <c r="SFK410" s="589"/>
      <c r="SFL410" s="589"/>
      <c r="SFM410" s="589"/>
      <c r="SFN410" s="589"/>
      <c r="SFO410" s="589"/>
      <c r="SFP410" s="589"/>
      <c r="SFQ410" s="589"/>
      <c r="SFR410" s="589"/>
      <c r="SFS410" s="589"/>
      <c r="SFT410" s="589"/>
      <c r="SFU410" s="589"/>
      <c r="SFV410" s="589"/>
      <c r="SFW410" s="589"/>
      <c r="SFX410" s="589"/>
      <c r="SFY410" s="589"/>
      <c r="SFZ410" s="589"/>
      <c r="SGA410" s="589"/>
      <c r="SGB410" s="589"/>
      <c r="SGC410" s="589"/>
      <c r="SGD410" s="589"/>
      <c r="SGE410" s="589"/>
      <c r="SGF410" s="589"/>
      <c r="SGG410" s="589"/>
      <c r="SGH410" s="589"/>
      <c r="SGI410" s="589"/>
      <c r="SGJ410" s="589"/>
      <c r="SGK410" s="589"/>
      <c r="SGL410" s="589"/>
      <c r="SGM410" s="589"/>
      <c r="SGN410" s="589"/>
      <c r="SGO410" s="589"/>
      <c r="SGP410" s="589"/>
      <c r="SGQ410" s="589"/>
      <c r="SGR410" s="589"/>
      <c r="SGS410" s="589"/>
      <c r="SGT410" s="589"/>
      <c r="SGU410" s="589"/>
      <c r="SGV410" s="589"/>
      <c r="SGW410" s="589"/>
      <c r="SGX410" s="589"/>
      <c r="SGY410" s="589"/>
      <c r="SGZ410" s="589"/>
      <c r="SHA410" s="589"/>
      <c r="SHB410" s="589"/>
      <c r="SHC410" s="589"/>
      <c r="SHD410" s="589"/>
      <c r="SHE410" s="589"/>
      <c r="SHF410" s="589"/>
      <c r="SHG410" s="589"/>
      <c r="SHH410" s="589"/>
      <c r="SHI410" s="589"/>
      <c r="SHJ410" s="589"/>
      <c r="SHK410" s="589"/>
      <c r="SHL410" s="589"/>
      <c r="SHM410" s="589"/>
      <c r="SHN410" s="589"/>
      <c r="SHO410" s="589"/>
      <c r="SHP410" s="589"/>
      <c r="SHQ410" s="589"/>
      <c r="SHR410" s="589"/>
      <c r="SHS410" s="589"/>
      <c r="SHT410" s="589"/>
      <c r="SHU410" s="589"/>
      <c r="SHV410" s="589"/>
      <c r="SHW410" s="589"/>
      <c r="SHX410" s="589"/>
      <c r="SHY410" s="589"/>
      <c r="SHZ410" s="589"/>
      <c r="SIA410" s="589"/>
      <c r="SIB410" s="589"/>
      <c r="SIC410" s="589"/>
      <c r="SID410" s="589"/>
      <c r="SIE410" s="589"/>
      <c r="SIF410" s="589"/>
      <c r="SIG410" s="589"/>
      <c r="SIH410" s="589"/>
      <c r="SII410" s="589"/>
      <c r="SIJ410" s="589"/>
      <c r="SIK410" s="589"/>
      <c r="SIL410" s="589"/>
      <c r="SIM410" s="589"/>
      <c r="SIN410" s="589"/>
      <c r="SIO410" s="589"/>
      <c r="SIP410" s="589"/>
      <c r="SIQ410" s="589"/>
      <c r="SIR410" s="589"/>
      <c r="SIS410" s="589"/>
      <c r="SIT410" s="589"/>
      <c r="SIU410" s="589"/>
      <c r="SIV410" s="589"/>
      <c r="SIW410" s="589"/>
      <c r="SIX410" s="589"/>
      <c r="SIY410" s="589"/>
      <c r="SIZ410" s="589"/>
      <c r="SJA410" s="589"/>
      <c r="SJB410" s="589"/>
      <c r="SJC410" s="589"/>
      <c r="SJD410" s="589"/>
      <c r="SJE410" s="589"/>
      <c r="SJF410" s="589"/>
      <c r="SJG410" s="589"/>
      <c r="SJH410" s="589"/>
      <c r="SJI410" s="589"/>
      <c r="SJJ410" s="589"/>
      <c r="SJK410" s="589"/>
      <c r="SJL410" s="589"/>
      <c r="SJM410" s="589"/>
      <c r="SJN410" s="589"/>
      <c r="SJO410" s="589"/>
      <c r="SJP410" s="589"/>
      <c r="SJQ410" s="589"/>
      <c r="SJR410" s="589"/>
      <c r="SJS410" s="589"/>
      <c r="SJT410" s="589"/>
      <c r="SJU410" s="589"/>
      <c r="SJV410" s="589"/>
      <c r="SJW410" s="589"/>
      <c r="SJX410" s="589"/>
      <c r="SJY410" s="589"/>
      <c r="SJZ410" s="589"/>
      <c r="SKA410" s="589"/>
      <c r="SKB410" s="589"/>
      <c r="SKC410" s="589"/>
      <c r="SKD410" s="589"/>
      <c r="SKE410" s="589"/>
      <c r="SKF410" s="589"/>
      <c r="SKG410" s="589"/>
      <c r="SKH410" s="589"/>
      <c r="SKI410" s="589"/>
      <c r="SKJ410" s="589"/>
      <c r="SKK410" s="589"/>
      <c r="SKL410" s="589"/>
      <c r="SKM410" s="589"/>
      <c r="SKN410" s="589"/>
      <c r="SKO410" s="589"/>
      <c r="SKP410" s="589"/>
      <c r="SKQ410" s="589"/>
      <c r="SKR410" s="589"/>
      <c r="SKS410" s="589"/>
      <c r="SKT410" s="589"/>
      <c r="SKU410" s="589"/>
      <c r="SKV410" s="589"/>
      <c r="SKW410" s="589"/>
      <c r="SKX410" s="589"/>
      <c r="SKY410" s="589"/>
      <c r="SKZ410" s="589"/>
      <c r="SLA410" s="589"/>
      <c r="SLB410" s="589"/>
      <c r="SLC410" s="589"/>
      <c r="SLD410" s="589"/>
      <c r="SLE410" s="589"/>
      <c r="SLF410" s="589"/>
      <c r="SLG410" s="589"/>
      <c r="SLH410" s="589"/>
      <c r="SLI410" s="589"/>
      <c r="SLJ410" s="589"/>
      <c r="SLK410" s="589"/>
      <c r="SLL410" s="589"/>
      <c r="SLM410" s="589"/>
      <c r="SLN410" s="589"/>
      <c r="SLO410" s="589"/>
      <c r="SLP410" s="589"/>
      <c r="SLQ410" s="589"/>
      <c r="SLR410" s="589"/>
      <c r="SLS410" s="589"/>
      <c r="SLT410" s="589"/>
      <c r="SLU410" s="589"/>
      <c r="SLV410" s="589"/>
      <c r="SLW410" s="589"/>
      <c r="SLX410" s="589"/>
      <c r="SLY410" s="589"/>
      <c r="SLZ410" s="589"/>
      <c r="SMA410" s="589"/>
      <c r="SMB410" s="589"/>
      <c r="SMC410" s="589"/>
      <c r="SMD410" s="589"/>
      <c r="SME410" s="589"/>
      <c r="SMF410" s="589"/>
      <c r="SMG410" s="589"/>
      <c r="SMH410" s="589"/>
      <c r="SMI410" s="589"/>
      <c r="SMJ410" s="589"/>
      <c r="SMK410" s="589"/>
      <c r="SML410" s="589"/>
      <c r="SMM410" s="589"/>
      <c r="SMN410" s="589"/>
      <c r="SMO410" s="589"/>
      <c r="SMP410" s="589"/>
      <c r="SMQ410" s="589"/>
      <c r="SMR410" s="589"/>
      <c r="SMS410" s="589"/>
      <c r="SMT410" s="589"/>
      <c r="SMU410" s="589"/>
      <c r="SMV410" s="589"/>
      <c r="SMW410" s="589"/>
      <c r="SMX410" s="589"/>
      <c r="SMY410" s="589"/>
      <c r="SMZ410" s="589"/>
      <c r="SNA410" s="589"/>
      <c r="SNB410" s="589"/>
      <c r="SNC410" s="589"/>
      <c r="SND410" s="589"/>
      <c r="SNE410" s="589"/>
      <c r="SNF410" s="589"/>
      <c r="SNG410" s="589"/>
      <c r="SNH410" s="589"/>
      <c r="SNI410" s="589"/>
      <c r="SNJ410" s="589"/>
      <c r="SNK410" s="589"/>
      <c r="SNL410" s="589"/>
      <c r="SNM410" s="589"/>
      <c r="SNN410" s="589"/>
      <c r="SNO410" s="589"/>
      <c r="SNP410" s="589"/>
      <c r="SNQ410" s="589"/>
      <c r="SNR410" s="589"/>
      <c r="SNS410" s="589"/>
      <c r="SNT410" s="589"/>
      <c r="SNU410" s="589"/>
      <c r="SNV410" s="589"/>
      <c r="SNW410" s="589"/>
      <c r="SNX410" s="589"/>
      <c r="SNY410" s="589"/>
      <c r="SNZ410" s="589"/>
      <c r="SOA410" s="589"/>
      <c r="SOB410" s="589"/>
      <c r="SOC410" s="589"/>
      <c r="SOD410" s="589"/>
      <c r="SOE410" s="589"/>
      <c r="SOF410" s="589"/>
      <c r="SOG410" s="589"/>
      <c r="SOH410" s="589"/>
      <c r="SOI410" s="589"/>
      <c r="SOJ410" s="589"/>
      <c r="SOK410" s="589"/>
      <c r="SOL410" s="589"/>
      <c r="SOM410" s="589"/>
      <c r="SON410" s="589"/>
      <c r="SOO410" s="589"/>
      <c r="SOP410" s="589"/>
      <c r="SOQ410" s="589"/>
      <c r="SOR410" s="589"/>
      <c r="SOS410" s="589"/>
      <c r="SOT410" s="589"/>
      <c r="SOU410" s="589"/>
      <c r="SOV410" s="589"/>
      <c r="SOW410" s="589"/>
      <c r="SOX410" s="589"/>
      <c r="SOY410" s="589"/>
      <c r="SOZ410" s="589"/>
      <c r="SPA410" s="589"/>
      <c r="SPB410" s="589"/>
      <c r="SPC410" s="589"/>
      <c r="SPD410" s="589"/>
      <c r="SPE410" s="589"/>
      <c r="SPF410" s="589"/>
      <c r="SPG410" s="589"/>
      <c r="SPH410" s="589"/>
      <c r="SPI410" s="589"/>
      <c r="SPJ410" s="589"/>
      <c r="SPK410" s="589"/>
      <c r="SPL410" s="589"/>
      <c r="SPM410" s="589"/>
      <c r="SPN410" s="589"/>
      <c r="SPO410" s="589"/>
      <c r="SPP410" s="589"/>
      <c r="SPQ410" s="589"/>
      <c r="SPR410" s="589"/>
      <c r="SPS410" s="589"/>
      <c r="SPT410" s="589"/>
      <c r="SPU410" s="589"/>
      <c r="SPV410" s="589"/>
      <c r="SPW410" s="589"/>
      <c r="SPX410" s="589"/>
      <c r="SPY410" s="589"/>
      <c r="SPZ410" s="589"/>
      <c r="SQA410" s="589"/>
      <c r="SQB410" s="589"/>
      <c r="SQC410" s="589"/>
      <c r="SQD410" s="589"/>
      <c r="SQE410" s="589"/>
      <c r="SQF410" s="589"/>
      <c r="SQG410" s="589"/>
      <c r="SQH410" s="589"/>
      <c r="SQI410" s="589"/>
      <c r="SQJ410" s="589"/>
      <c r="SQK410" s="589"/>
      <c r="SQL410" s="589"/>
      <c r="SQM410" s="589"/>
      <c r="SQN410" s="589"/>
      <c r="SQO410" s="589"/>
      <c r="SQP410" s="589"/>
      <c r="SQQ410" s="589"/>
      <c r="SQR410" s="589"/>
      <c r="SQS410" s="589"/>
      <c r="SQT410" s="589"/>
      <c r="SQU410" s="589"/>
      <c r="SQV410" s="589"/>
      <c r="SQW410" s="589"/>
      <c r="SQX410" s="589"/>
      <c r="SQY410" s="589"/>
      <c r="SQZ410" s="589"/>
      <c r="SRA410" s="589"/>
      <c r="SRB410" s="589"/>
      <c r="SRC410" s="589"/>
      <c r="SRD410" s="589"/>
      <c r="SRE410" s="589"/>
      <c r="SRF410" s="589"/>
      <c r="SRG410" s="589"/>
      <c r="SRH410" s="589"/>
      <c r="SRI410" s="589"/>
      <c r="SRJ410" s="589"/>
      <c r="SRK410" s="589"/>
      <c r="SRL410" s="589"/>
      <c r="SRM410" s="589"/>
      <c r="SRN410" s="589"/>
      <c r="SRO410" s="589"/>
      <c r="SRP410" s="589"/>
      <c r="SRQ410" s="589"/>
      <c r="SRR410" s="589"/>
      <c r="SRS410" s="589"/>
      <c r="SRT410" s="589"/>
      <c r="SRU410" s="589"/>
      <c r="SRV410" s="589"/>
      <c r="SRW410" s="589"/>
      <c r="SRX410" s="589"/>
      <c r="SRY410" s="589"/>
      <c r="SRZ410" s="589"/>
      <c r="SSA410" s="589"/>
      <c r="SSB410" s="589"/>
      <c r="SSC410" s="589"/>
      <c r="SSD410" s="589"/>
      <c r="SSE410" s="589"/>
      <c r="SSF410" s="589"/>
      <c r="SSG410" s="589"/>
      <c r="SSH410" s="589"/>
      <c r="SSI410" s="589"/>
      <c r="SSJ410" s="589"/>
      <c r="SSK410" s="589"/>
      <c r="SSL410" s="589"/>
      <c r="SSM410" s="589"/>
      <c r="SSN410" s="589"/>
      <c r="SSO410" s="589"/>
      <c r="SSP410" s="589"/>
      <c r="SSQ410" s="589"/>
      <c r="SSR410" s="589"/>
      <c r="SSS410" s="589"/>
      <c r="SST410" s="589"/>
      <c r="SSU410" s="589"/>
      <c r="SSV410" s="589"/>
      <c r="SSW410" s="589"/>
      <c r="SSX410" s="589"/>
      <c r="SSY410" s="589"/>
      <c r="SSZ410" s="589"/>
      <c r="STA410" s="589"/>
      <c r="STB410" s="589"/>
      <c r="STC410" s="589"/>
      <c r="STD410" s="589"/>
      <c r="STE410" s="589"/>
      <c r="STF410" s="589"/>
      <c r="STG410" s="589"/>
      <c r="STH410" s="589"/>
      <c r="STI410" s="589"/>
      <c r="STJ410" s="589"/>
      <c r="STK410" s="589"/>
      <c r="STL410" s="589"/>
      <c r="STM410" s="589"/>
      <c r="STN410" s="589"/>
      <c r="STO410" s="589"/>
      <c r="STP410" s="589"/>
      <c r="STQ410" s="589"/>
      <c r="STR410" s="589"/>
      <c r="STS410" s="589"/>
      <c r="STT410" s="589"/>
      <c r="STU410" s="589"/>
      <c r="STV410" s="589"/>
      <c r="STW410" s="589"/>
      <c r="STX410" s="589"/>
      <c r="STY410" s="589"/>
      <c r="STZ410" s="589"/>
      <c r="SUA410" s="589"/>
      <c r="SUB410" s="589"/>
      <c r="SUC410" s="589"/>
      <c r="SUD410" s="589"/>
      <c r="SUE410" s="589"/>
      <c r="SUF410" s="589"/>
      <c r="SUG410" s="589"/>
      <c r="SUH410" s="589"/>
      <c r="SUI410" s="589"/>
      <c r="SUJ410" s="589"/>
      <c r="SUK410" s="589"/>
      <c r="SUL410" s="589"/>
      <c r="SUM410" s="589"/>
      <c r="SUN410" s="589"/>
      <c r="SUO410" s="589"/>
      <c r="SUP410" s="589"/>
      <c r="SUQ410" s="589"/>
      <c r="SUR410" s="589"/>
      <c r="SUS410" s="589"/>
      <c r="SUT410" s="589"/>
      <c r="SUU410" s="589"/>
      <c r="SUV410" s="589"/>
      <c r="SUW410" s="589"/>
      <c r="SUX410" s="589"/>
      <c r="SUY410" s="589"/>
      <c r="SUZ410" s="589"/>
      <c r="SVA410" s="589"/>
      <c r="SVB410" s="589"/>
      <c r="SVC410" s="589"/>
      <c r="SVD410" s="589"/>
      <c r="SVE410" s="589"/>
      <c r="SVF410" s="589"/>
      <c r="SVG410" s="589"/>
      <c r="SVH410" s="589"/>
      <c r="SVI410" s="589"/>
      <c r="SVJ410" s="589"/>
      <c r="SVK410" s="589"/>
      <c r="SVL410" s="589"/>
      <c r="SVM410" s="589"/>
      <c r="SVN410" s="589"/>
      <c r="SVO410" s="589"/>
      <c r="SVP410" s="589"/>
      <c r="SVQ410" s="589"/>
      <c r="SVR410" s="589"/>
      <c r="SVS410" s="589"/>
      <c r="SVT410" s="589"/>
      <c r="SVU410" s="589"/>
      <c r="SVV410" s="589"/>
      <c r="SVW410" s="589"/>
      <c r="SVX410" s="589"/>
      <c r="SVY410" s="589"/>
      <c r="SVZ410" s="589"/>
      <c r="SWA410" s="589"/>
      <c r="SWB410" s="589"/>
      <c r="SWC410" s="589"/>
      <c r="SWD410" s="589"/>
      <c r="SWE410" s="589"/>
      <c r="SWF410" s="589"/>
      <c r="SWG410" s="589"/>
      <c r="SWH410" s="589"/>
      <c r="SWI410" s="589"/>
      <c r="SWJ410" s="589"/>
      <c r="SWK410" s="589"/>
      <c r="SWL410" s="589"/>
      <c r="SWM410" s="589"/>
      <c r="SWN410" s="589"/>
      <c r="SWO410" s="589"/>
      <c r="SWP410" s="589"/>
      <c r="SWQ410" s="589"/>
      <c r="SWR410" s="589"/>
      <c r="SWS410" s="589"/>
      <c r="SWT410" s="589"/>
      <c r="SWU410" s="589"/>
      <c r="SWV410" s="589"/>
      <c r="SWW410" s="589"/>
      <c r="SWX410" s="589"/>
      <c r="SWY410" s="589"/>
      <c r="SWZ410" s="589"/>
      <c r="SXA410" s="589"/>
      <c r="SXB410" s="589"/>
      <c r="SXC410" s="589"/>
      <c r="SXD410" s="589"/>
      <c r="SXE410" s="589"/>
      <c r="SXF410" s="589"/>
      <c r="SXG410" s="589"/>
      <c r="SXH410" s="589"/>
      <c r="SXI410" s="589"/>
      <c r="SXJ410" s="589"/>
      <c r="SXK410" s="589"/>
      <c r="SXL410" s="589"/>
      <c r="SXM410" s="589"/>
      <c r="SXN410" s="589"/>
      <c r="SXO410" s="589"/>
      <c r="SXP410" s="589"/>
      <c r="SXQ410" s="589"/>
      <c r="SXR410" s="589"/>
      <c r="SXS410" s="589"/>
      <c r="SXT410" s="589"/>
      <c r="SXU410" s="589"/>
      <c r="SXV410" s="589"/>
      <c r="SXW410" s="589"/>
      <c r="SXX410" s="589"/>
      <c r="SXY410" s="589"/>
      <c r="SXZ410" s="589"/>
      <c r="SYA410" s="589"/>
      <c r="SYB410" s="589"/>
      <c r="SYC410" s="589"/>
      <c r="SYD410" s="589"/>
      <c r="SYE410" s="589"/>
      <c r="SYF410" s="589"/>
      <c r="SYG410" s="589"/>
      <c r="SYH410" s="589"/>
      <c r="SYI410" s="589"/>
      <c r="SYJ410" s="589"/>
      <c r="SYK410" s="589"/>
      <c r="SYL410" s="589"/>
      <c r="SYM410" s="589"/>
      <c r="SYN410" s="589"/>
      <c r="SYO410" s="589"/>
      <c r="SYP410" s="589"/>
      <c r="SYQ410" s="589"/>
      <c r="SYR410" s="589"/>
      <c r="SYS410" s="589"/>
      <c r="SYT410" s="589"/>
      <c r="SYU410" s="589"/>
      <c r="SYV410" s="589"/>
      <c r="SYW410" s="589"/>
      <c r="SYX410" s="589"/>
      <c r="SYY410" s="589"/>
      <c r="SYZ410" s="589"/>
      <c r="SZA410" s="589"/>
      <c r="SZB410" s="589"/>
      <c r="SZC410" s="589"/>
      <c r="SZD410" s="589"/>
      <c r="SZE410" s="589"/>
      <c r="SZF410" s="589"/>
      <c r="SZG410" s="589"/>
      <c r="SZH410" s="589"/>
      <c r="SZI410" s="589"/>
      <c r="SZJ410" s="589"/>
      <c r="SZK410" s="589"/>
      <c r="SZL410" s="589"/>
      <c r="SZM410" s="589"/>
      <c r="SZN410" s="589"/>
      <c r="SZO410" s="589"/>
      <c r="SZP410" s="589"/>
      <c r="SZQ410" s="589"/>
      <c r="SZR410" s="589"/>
      <c r="SZS410" s="589"/>
      <c r="SZT410" s="589"/>
      <c r="SZU410" s="589"/>
      <c r="SZV410" s="589"/>
      <c r="SZW410" s="589"/>
      <c r="SZX410" s="589"/>
      <c r="SZY410" s="589"/>
      <c r="SZZ410" s="589"/>
      <c r="TAA410" s="589"/>
      <c r="TAB410" s="589"/>
      <c r="TAC410" s="589"/>
      <c r="TAD410" s="589"/>
      <c r="TAE410" s="589"/>
      <c r="TAF410" s="589"/>
      <c r="TAG410" s="589"/>
      <c r="TAH410" s="589"/>
      <c r="TAI410" s="589"/>
      <c r="TAJ410" s="589"/>
      <c r="TAK410" s="589"/>
      <c r="TAL410" s="589"/>
      <c r="TAM410" s="589"/>
      <c r="TAN410" s="589"/>
      <c r="TAO410" s="589"/>
      <c r="TAP410" s="589"/>
      <c r="TAQ410" s="589"/>
      <c r="TAR410" s="589"/>
      <c r="TAS410" s="589"/>
      <c r="TAT410" s="589"/>
      <c r="TAU410" s="589"/>
      <c r="TAV410" s="589"/>
      <c r="TAW410" s="589"/>
      <c r="TAX410" s="589"/>
      <c r="TAY410" s="589"/>
      <c r="TAZ410" s="589"/>
      <c r="TBA410" s="589"/>
      <c r="TBB410" s="589"/>
      <c r="TBC410" s="589"/>
      <c r="TBD410" s="589"/>
      <c r="TBE410" s="589"/>
      <c r="TBF410" s="589"/>
      <c r="TBG410" s="589"/>
      <c r="TBH410" s="589"/>
      <c r="TBI410" s="589"/>
      <c r="TBJ410" s="589"/>
      <c r="TBK410" s="589"/>
      <c r="TBL410" s="589"/>
      <c r="TBM410" s="589"/>
      <c r="TBN410" s="589"/>
      <c r="TBO410" s="589"/>
      <c r="TBP410" s="589"/>
      <c r="TBQ410" s="589"/>
      <c r="TBR410" s="589"/>
      <c r="TBS410" s="589"/>
      <c r="TBT410" s="589"/>
      <c r="TBU410" s="589"/>
      <c r="TBV410" s="589"/>
      <c r="TBW410" s="589"/>
      <c r="TBX410" s="589"/>
      <c r="TBY410" s="589"/>
      <c r="TBZ410" s="589"/>
      <c r="TCA410" s="589"/>
      <c r="TCB410" s="589"/>
      <c r="TCC410" s="589"/>
      <c r="TCD410" s="589"/>
      <c r="TCE410" s="589"/>
      <c r="TCF410" s="589"/>
      <c r="TCG410" s="589"/>
      <c r="TCH410" s="589"/>
      <c r="TCI410" s="589"/>
      <c r="TCJ410" s="589"/>
      <c r="TCK410" s="589"/>
      <c r="TCL410" s="589"/>
      <c r="TCM410" s="589"/>
      <c r="TCN410" s="589"/>
      <c r="TCO410" s="589"/>
      <c r="TCP410" s="589"/>
      <c r="TCQ410" s="589"/>
      <c r="TCR410" s="589"/>
      <c r="TCS410" s="589"/>
      <c r="TCT410" s="589"/>
      <c r="TCU410" s="589"/>
      <c r="TCV410" s="589"/>
      <c r="TCW410" s="589"/>
      <c r="TCX410" s="589"/>
      <c r="TCY410" s="589"/>
      <c r="TCZ410" s="589"/>
      <c r="TDA410" s="589"/>
      <c r="TDB410" s="589"/>
      <c r="TDC410" s="589"/>
      <c r="TDD410" s="589"/>
      <c r="TDE410" s="589"/>
      <c r="TDF410" s="589"/>
      <c r="TDG410" s="589"/>
      <c r="TDH410" s="589"/>
      <c r="TDI410" s="589"/>
      <c r="TDJ410" s="589"/>
      <c r="TDK410" s="589"/>
      <c r="TDL410" s="589"/>
      <c r="TDM410" s="589"/>
      <c r="TDN410" s="589"/>
      <c r="TDO410" s="589"/>
      <c r="TDP410" s="589"/>
      <c r="TDQ410" s="589"/>
      <c r="TDR410" s="589"/>
      <c r="TDS410" s="589"/>
      <c r="TDT410" s="589"/>
      <c r="TDU410" s="589"/>
      <c r="TDV410" s="589"/>
      <c r="TDW410" s="589"/>
      <c r="TDX410" s="589"/>
      <c r="TDY410" s="589"/>
      <c r="TDZ410" s="589"/>
      <c r="TEA410" s="589"/>
      <c r="TEB410" s="589"/>
      <c r="TEC410" s="589"/>
      <c r="TED410" s="589"/>
      <c r="TEE410" s="589"/>
      <c r="TEF410" s="589"/>
      <c r="TEG410" s="589"/>
      <c r="TEH410" s="589"/>
      <c r="TEI410" s="589"/>
      <c r="TEJ410" s="589"/>
      <c r="TEK410" s="589"/>
      <c r="TEL410" s="589"/>
      <c r="TEM410" s="589"/>
      <c r="TEN410" s="589"/>
      <c r="TEO410" s="589"/>
      <c r="TEP410" s="589"/>
      <c r="TEQ410" s="589"/>
      <c r="TER410" s="589"/>
      <c r="TES410" s="589"/>
      <c r="TET410" s="589"/>
      <c r="TEU410" s="589"/>
      <c r="TEV410" s="589"/>
      <c r="TEW410" s="589"/>
      <c r="TEX410" s="589"/>
      <c r="TEY410" s="589"/>
      <c r="TEZ410" s="589"/>
      <c r="TFA410" s="589"/>
      <c r="TFB410" s="589"/>
      <c r="TFC410" s="589"/>
      <c r="TFD410" s="589"/>
      <c r="TFE410" s="589"/>
      <c r="TFF410" s="589"/>
      <c r="TFG410" s="589"/>
      <c r="TFH410" s="589"/>
      <c r="TFI410" s="589"/>
      <c r="TFJ410" s="589"/>
      <c r="TFK410" s="589"/>
      <c r="TFL410" s="589"/>
      <c r="TFM410" s="589"/>
      <c r="TFN410" s="589"/>
      <c r="TFO410" s="589"/>
      <c r="TFP410" s="589"/>
      <c r="TFQ410" s="589"/>
      <c r="TFR410" s="589"/>
      <c r="TFS410" s="589"/>
      <c r="TFT410" s="589"/>
      <c r="TFU410" s="589"/>
      <c r="TFV410" s="589"/>
      <c r="TFW410" s="589"/>
      <c r="TFX410" s="589"/>
      <c r="TFY410" s="589"/>
      <c r="TFZ410" s="589"/>
      <c r="TGA410" s="589"/>
      <c r="TGB410" s="589"/>
      <c r="TGC410" s="589"/>
      <c r="TGD410" s="589"/>
      <c r="TGE410" s="589"/>
      <c r="TGF410" s="589"/>
      <c r="TGG410" s="589"/>
      <c r="TGH410" s="589"/>
      <c r="TGI410" s="589"/>
      <c r="TGJ410" s="589"/>
      <c r="TGK410" s="589"/>
      <c r="TGL410" s="589"/>
      <c r="TGM410" s="589"/>
      <c r="TGN410" s="589"/>
      <c r="TGO410" s="589"/>
      <c r="TGP410" s="589"/>
      <c r="TGQ410" s="589"/>
      <c r="TGR410" s="589"/>
      <c r="TGS410" s="589"/>
      <c r="TGT410" s="589"/>
      <c r="TGU410" s="589"/>
      <c r="TGV410" s="589"/>
      <c r="TGW410" s="589"/>
      <c r="TGX410" s="589"/>
      <c r="TGY410" s="589"/>
      <c r="TGZ410" s="589"/>
      <c r="THA410" s="589"/>
      <c r="THB410" s="589"/>
      <c r="THC410" s="589"/>
      <c r="THD410" s="589"/>
      <c r="THE410" s="589"/>
      <c r="THF410" s="589"/>
      <c r="THG410" s="589"/>
      <c r="THH410" s="589"/>
      <c r="THI410" s="589"/>
      <c r="THJ410" s="589"/>
      <c r="THK410" s="589"/>
      <c r="THL410" s="589"/>
      <c r="THM410" s="589"/>
      <c r="THN410" s="589"/>
      <c r="THO410" s="589"/>
      <c r="THP410" s="589"/>
      <c r="THQ410" s="589"/>
      <c r="THR410" s="589"/>
      <c r="THS410" s="589"/>
      <c r="THT410" s="589"/>
      <c r="THU410" s="589"/>
      <c r="THV410" s="589"/>
      <c r="THW410" s="589"/>
      <c r="THX410" s="589"/>
      <c r="THY410" s="589"/>
      <c r="THZ410" s="589"/>
      <c r="TIA410" s="589"/>
      <c r="TIB410" s="589"/>
      <c r="TIC410" s="589"/>
      <c r="TID410" s="589"/>
      <c r="TIE410" s="589"/>
      <c r="TIF410" s="589"/>
      <c r="TIG410" s="589"/>
      <c r="TIH410" s="589"/>
      <c r="TII410" s="589"/>
      <c r="TIJ410" s="589"/>
      <c r="TIK410" s="589"/>
      <c r="TIL410" s="589"/>
      <c r="TIM410" s="589"/>
      <c r="TIN410" s="589"/>
      <c r="TIO410" s="589"/>
      <c r="TIP410" s="589"/>
      <c r="TIQ410" s="589"/>
      <c r="TIR410" s="589"/>
      <c r="TIS410" s="589"/>
      <c r="TIT410" s="589"/>
      <c r="TIU410" s="589"/>
      <c r="TIV410" s="589"/>
      <c r="TIW410" s="589"/>
      <c r="TIX410" s="589"/>
      <c r="TIY410" s="589"/>
      <c r="TIZ410" s="589"/>
      <c r="TJA410" s="589"/>
      <c r="TJB410" s="589"/>
      <c r="TJC410" s="589"/>
      <c r="TJD410" s="589"/>
      <c r="TJE410" s="589"/>
      <c r="TJF410" s="589"/>
      <c r="TJG410" s="589"/>
      <c r="TJH410" s="589"/>
      <c r="TJI410" s="589"/>
      <c r="TJJ410" s="589"/>
      <c r="TJK410" s="589"/>
      <c r="TJL410" s="589"/>
      <c r="TJM410" s="589"/>
      <c r="TJN410" s="589"/>
      <c r="TJO410" s="589"/>
      <c r="TJP410" s="589"/>
      <c r="TJQ410" s="589"/>
      <c r="TJR410" s="589"/>
      <c r="TJS410" s="589"/>
      <c r="TJT410" s="589"/>
      <c r="TJU410" s="589"/>
      <c r="TJV410" s="589"/>
      <c r="TJW410" s="589"/>
      <c r="TJX410" s="589"/>
      <c r="TJY410" s="589"/>
      <c r="TJZ410" s="589"/>
      <c r="TKA410" s="589"/>
      <c r="TKB410" s="589"/>
      <c r="TKC410" s="589"/>
      <c r="TKD410" s="589"/>
      <c r="TKE410" s="589"/>
      <c r="TKF410" s="589"/>
      <c r="TKG410" s="589"/>
      <c r="TKH410" s="589"/>
      <c r="TKI410" s="589"/>
      <c r="TKJ410" s="589"/>
      <c r="TKK410" s="589"/>
      <c r="TKL410" s="589"/>
      <c r="TKM410" s="589"/>
      <c r="TKN410" s="589"/>
      <c r="TKO410" s="589"/>
      <c r="TKP410" s="589"/>
      <c r="TKQ410" s="589"/>
      <c r="TKR410" s="589"/>
      <c r="TKS410" s="589"/>
      <c r="TKT410" s="589"/>
      <c r="TKU410" s="589"/>
      <c r="TKV410" s="589"/>
      <c r="TKW410" s="589"/>
      <c r="TKX410" s="589"/>
      <c r="TKY410" s="589"/>
      <c r="TKZ410" s="589"/>
      <c r="TLA410" s="589"/>
      <c r="TLB410" s="589"/>
      <c r="TLC410" s="589"/>
      <c r="TLD410" s="589"/>
      <c r="TLE410" s="589"/>
      <c r="TLF410" s="589"/>
      <c r="TLG410" s="589"/>
      <c r="TLH410" s="589"/>
      <c r="TLI410" s="589"/>
      <c r="TLJ410" s="589"/>
      <c r="TLK410" s="589"/>
      <c r="TLL410" s="589"/>
      <c r="TLM410" s="589"/>
      <c r="TLN410" s="589"/>
      <c r="TLO410" s="589"/>
      <c r="TLP410" s="589"/>
      <c r="TLQ410" s="589"/>
      <c r="TLR410" s="589"/>
      <c r="TLS410" s="589"/>
      <c r="TLT410" s="589"/>
      <c r="TLU410" s="589"/>
      <c r="TLV410" s="589"/>
      <c r="TLW410" s="589"/>
      <c r="TLX410" s="589"/>
      <c r="TLY410" s="589"/>
      <c r="TLZ410" s="589"/>
      <c r="TMA410" s="589"/>
      <c r="TMB410" s="589"/>
      <c r="TMC410" s="589"/>
      <c r="TMD410" s="589"/>
      <c r="TME410" s="589"/>
      <c r="TMF410" s="589"/>
      <c r="TMG410" s="589"/>
      <c r="TMH410" s="589"/>
      <c r="TMI410" s="589"/>
      <c r="TMJ410" s="589"/>
      <c r="TMK410" s="589"/>
      <c r="TML410" s="589"/>
      <c r="TMM410" s="589"/>
      <c r="TMN410" s="589"/>
      <c r="TMO410" s="589"/>
      <c r="TMP410" s="589"/>
      <c r="TMQ410" s="589"/>
      <c r="TMR410" s="589"/>
      <c r="TMS410" s="589"/>
      <c r="TMT410" s="589"/>
      <c r="TMU410" s="589"/>
      <c r="TMV410" s="589"/>
      <c r="TMW410" s="589"/>
      <c r="TMX410" s="589"/>
      <c r="TMY410" s="589"/>
      <c r="TMZ410" s="589"/>
      <c r="TNA410" s="589"/>
      <c r="TNB410" s="589"/>
      <c r="TNC410" s="589"/>
      <c r="TND410" s="589"/>
      <c r="TNE410" s="589"/>
      <c r="TNF410" s="589"/>
      <c r="TNG410" s="589"/>
      <c r="TNH410" s="589"/>
      <c r="TNI410" s="589"/>
      <c r="TNJ410" s="589"/>
      <c r="TNK410" s="589"/>
      <c r="TNL410" s="589"/>
      <c r="TNM410" s="589"/>
      <c r="TNN410" s="589"/>
      <c r="TNO410" s="589"/>
      <c r="TNP410" s="589"/>
      <c r="TNQ410" s="589"/>
      <c r="TNR410" s="589"/>
      <c r="TNS410" s="589"/>
      <c r="TNT410" s="589"/>
      <c r="TNU410" s="589"/>
      <c r="TNV410" s="589"/>
      <c r="TNW410" s="589"/>
      <c r="TNX410" s="589"/>
      <c r="TNY410" s="589"/>
      <c r="TNZ410" s="589"/>
      <c r="TOA410" s="589"/>
      <c r="TOB410" s="589"/>
      <c r="TOC410" s="589"/>
      <c r="TOD410" s="589"/>
      <c r="TOE410" s="589"/>
      <c r="TOF410" s="589"/>
      <c r="TOG410" s="589"/>
      <c r="TOH410" s="589"/>
      <c r="TOI410" s="589"/>
      <c r="TOJ410" s="589"/>
      <c r="TOK410" s="589"/>
      <c r="TOL410" s="589"/>
      <c r="TOM410" s="589"/>
      <c r="TON410" s="589"/>
      <c r="TOO410" s="589"/>
      <c r="TOP410" s="589"/>
      <c r="TOQ410" s="589"/>
      <c r="TOR410" s="589"/>
      <c r="TOS410" s="589"/>
      <c r="TOT410" s="589"/>
      <c r="TOU410" s="589"/>
      <c r="TOV410" s="589"/>
      <c r="TOW410" s="589"/>
      <c r="TOX410" s="589"/>
      <c r="TOY410" s="589"/>
      <c r="TOZ410" s="589"/>
      <c r="TPA410" s="589"/>
      <c r="TPB410" s="589"/>
      <c r="TPC410" s="589"/>
      <c r="TPD410" s="589"/>
      <c r="TPE410" s="589"/>
      <c r="TPF410" s="589"/>
      <c r="TPG410" s="589"/>
      <c r="TPH410" s="589"/>
      <c r="TPI410" s="589"/>
      <c r="TPJ410" s="589"/>
      <c r="TPK410" s="589"/>
      <c r="TPL410" s="589"/>
      <c r="TPM410" s="589"/>
      <c r="TPN410" s="589"/>
      <c r="TPO410" s="589"/>
      <c r="TPP410" s="589"/>
      <c r="TPQ410" s="589"/>
      <c r="TPR410" s="589"/>
      <c r="TPS410" s="589"/>
      <c r="TPT410" s="589"/>
      <c r="TPU410" s="589"/>
      <c r="TPV410" s="589"/>
      <c r="TPW410" s="589"/>
      <c r="TPX410" s="589"/>
      <c r="TPY410" s="589"/>
      <c r="TPZ410" s="589"/>
      <c r="TQA410" s="589"/>
      <c r="TQB410" s="589"/>
      <c r="TQC410" s="589"/>
      <c r="TQD410" s="589"/>
      <c r="TQE410" s="589"/>
      <c r="TQF410" s="589"/>
      <c r="TQG410" s="589"/>
      <c r="TQH410" s="589"/>
      <c r="TQI410" s="589"/>
      <c r="TQJ410" s="589"/>
      <c r="TQK410" s="589"/>
      <c r="TQL410" s="589"/>
      <c r="TQM410" s="589"/>
      <c r="TQN410" s="589"/>
      <c r="TQO410" s="589"/>
      <c r="TQP410" s="589"/>
      <c r="TQQ410" s="589"/>
      <c r="TQR410" s="589"/>
      <c r="TQS410" s="589"/>
      <c r="TQT410" s="589"/>
      <c r="TQU410" s="589"/>
      <c r="TQV410" s="589"/>
      <c r="TQW410" s="589"/>
      <c r="TQX410" s="589"/>
      <c r="TQY410" s="589"/>
      <c r="TQZ410" s="589"/>
      <c r="TRA410" s="589"/>
      <c r="TRB410" s="589"/>
      <c r="TRC410" s="589"/>
      <c r="TRD410" s="589"/>
      <c r="TRE410" s="589"/>
      <c r="TRF410" s="589"/>
      <c r="TRG410" s="589"/>
      <c r="TRH410" s="589"/>
      <c r="TRI410" s="589"/>
      <c r="TRJ410" s="589"/>
      <c r="TRK410" s="589"/>
      <c r="TRL410" s="589"/>
      <c r="TRM410" s="589"/>
      <c r="TRN410" s="589"/>
      <c r="TRO410" s="589"/>
      <c r="TRP410" s="589"/>
      <c r="TRQ410" s="589"/>
      <c r="TRR410" s="589"/>
      <c r="TRS410" s="589"/>
      <c r="TRT410" s="589"/>
      <c r="TRU410" s="589"/>
      <c r="TRV410" s="589"/>
      <c r="TRW410" s="589"/>
      <c r="TRX410" s="589"/>
      <c r="TRY410" s="589"/>
      <c r="TRZ410" s="589"/>
      <c r="TSA410" s="589"/>
      <c r="TSB410" s="589"/>
      <c r="TSC410" s="589"/>
      <c r="TSD410" s="589"/>
      <c r="TSE410" s="589"/>
      <c r="TSF410" s="589"/>
      <c r="TSG410" s="589"/>
      <c r="TSH410" s="589"/>
      <c r="TSI410" s="589"/>
      <c r="TSJ410" s="589"/>
      <c r="TSK410" s="589"/>
      <c r="TSL410" s="589"/>
      <c r="TSM410" s="589"/>
      <c r="TSN410" s="589"/>
      <c r="TSO410" s="589"/>
      <c r="TSP410" s="589"/>
      <c r="TSQ410" s="589"/>
      <c r="TSR410" s="589"/>
      <c r="TSS410" s="589"/>
      <c r="TST410" s="589"/>
      <c r="TSU410" s="589"/>
      <c r="TSV410" s="589"/>
      <c r="TSW410" s="589"/>
      <c r="TSX410" s="589"/>
      <c r="TSY410" s="589"/>
      <c r="TSZ410" s="589"/>
      <c r="TTA410" s="589"/>
      <c r="TTB410" s="589"/>
      <c r="TTC410" s="589"/>
      <c r="TTD410" s="589"/>
      <c r="TTE410" s="589"/>
      <c r="TTF410" s="589"/>
      <c r="TTG410" s="589"/>
      <c r="TTH410" s="589"/>
      <c r="TTI410" s="589"/>
      <c r="TTJ410" s="589"/>
      <c r="TTK410" s="589"/>
      <c r="TTL410" s="589"/>
      <c r="TTM410" s="589"/>
      <c r="TTN410" s="589"/>
      <c r="TTO410" s="589"/>
      <c r="TTP410" s="589"/>
      <c r="TTQ410" s="589"/>
      <c r="TTR410" s="589"/>
      <c r="TTS410" s="589"/>
      <c r="TTT410" s="589"/>
      <c r="TTU410" s="589"/>
      <c r="TTV410" s="589"/>
      <c r="TTW410" s="589"/>
      <c r="TTX410" s="589"/>
      <c r="TTY410" s="589"/>
      <c r="TTZ410" s="589"/>
      <c r="TUA410" s="589"/>
      <c r="TUB410" s="589"/>
      <c r="TUC410" s="589"/>
      <c r="TUD410" s="589"/>
      <c r="TUE410" s="589"/>
      <c r="TUF410" s="589"/>
      <c r="TUG410" s="589"/>
      <c r="TUH410" s="589"/>
      <c r="TUI410" s="589"/>
      <c r="TUJ410" s="589"/>
      <c r="TUK410" s="589"/>
      <c r="TUL410" s="589"/>
      <c r="TUM410" s="589"/>
      <c r="TUN410" s="589"/>
      <c r="TUO410" s="589"/>
      <c r="TUP410" s="589"/>
      <c r="TUQ410" s="589"/>
      <c r="TUR410" s="589"/>
      <c r="TUS410" s="589"/>
      <c r="TUT410" s="589"/>
      <c r="TUU410" s="589"/>
      <c r="TUV410" s="589"/>
      <c r="TUW410" s="589"/>
      <c r="TUX410" s="589"/>
      <c r="TUY410" s="589"/>
      <c r="TUZ410" s="589"/>
      <c r="TVA410" s="589"/>
      <c r="TVB410" s="589"/>
      <c r="TVC410" s="589"/>
      <c r="TVD410" s="589"/>
      <c r="TVE410" s="589"/>
      <c r="TVF410" s="589"/>
      <c r="TVG410" s="589"/>
      <c r="TVH410" s="589"/>
      <c r="TVI410" s="589"/>
      <c r="TVJ410" s="589"/>
      <c r="TVK410" s="589"/>
      <c r="TVL410" s="589"/>
      <c r="TVM410" s="589"/>
      <c r="TVN410" s="589"/>
      <c r="TVO410" s="589"/>
      <c r="TVP410" s="589"/>
      <c r="TVQ410" s="589"/>
      <c r="TVR410" s="589"/>
      <c r="TVS410" s="589"/>
      <c r="TVT410" s="589"/>
      <c r="TVU410" s="589"/>
      <c r="TVV410" s="589"/>
      <c r="TVW410" s="589"/>
      <c r="TVX410" s="589"/>
      <c r="TVY410" s="589"/>
      <c r="TVZ410" s="589"/>
      <c r="TWA410" s="589"/>
      <c r="TWB410" s="589"/>
      <c r="TWC410" s="589"/>
      <c r="TWD410" s="589"/>
      <c r="TWE410" s="589"/>
      <c r="TWF410" s="589"/>
      <c r="TWG410" s="589"/>
      <c r="TWH410" s="589"/>
      <c r="TWI410" s="589"/>
      <c r="TWJ410" s="589"/>
      <c r="TWK410" s="589"/>
      <c r="TWL410" s="589"/>
      <c r="TWM410" s="589"/>
      <c r="TWN410" s="589"/>
      <c r="TWO410" s="589"/>
      <c r="TWP410" s="589"/>
      <c r="TWQ410" s="589"/>
      <c r="TWR410" s="589"/>
      <c r="TWS410" s="589"/>
      <c r="TWT410" s="589"/>
      <c r="TWU410" s="589"/>
      <c r="TWV410" s="589"/>
      <c r="TWW410" s="589"/>
      <c r="TWX410" s="589"/>
      <c r="TWY410" s="589"/>
      <c r="TWZ410" s="589"/>
      <c r="TXA410" s="589"/>
      <c r="TXB410" s="589"/>
      <c r="TXC410" s="589"/>
      <c r="TXD410" s="589"/>
      <c r="TXE410" s="589"/>
      <c r="TXF410" s="589"/>
      <c r="TXG410" s="589"/>
      <c r="TXH410" s="589"/>
      <c r="TXI410" s="589"/>
      <c r="TXJ410" s="589"/>
      <c r="TXK410" s="589"/>
      <c r="TXL410" s="589"/>
      <c r="TXM410" s="589"/>
      <c r="TXN410" s="589"/>
      <c r="TXO410" s="589"/>
      <c r="TXP410" s="589"/>
      <c r="TXQ410" s="589"/>
      <c r="TXR410" s="589"/>
      <c r="TXS410" s="589"/>
      <c r="TXT410" s="589"/>
      <c r="TXU410" s="589"/>
      <c r="TXV410" s="589"/>
      <c r="TXW410" s="589"/>
      <c r="TXX410" s="589"/>
      <c r="TXY410" s="589"/>
      <c r="TXZ410" s="589"/>
      <c r="TYA410" s="589"/>
      <c r="TYB410" s="589"/>
      <c r="TYC410" s="589"/>
      <c r="TYD410" s="589"/>
      <c r="TYE410" s="589"/>
      <c r="TYF410" s="589"/>
      <c r="TYG410" s="589"/>
      <c r="TYH410" s="589"/>
      <c r="TYI410" s="589"/>
      <c r="TYJ410" s="589"/>
      <c r="TYK410" s="589"/>
      <c r="TYL410" s="589"/>
      <c r="TYM410" s="589"/>
      <c r="TYN410" s="589"/>
      <c r="TYO410" s="589"/>
      <c r="TYP410" s="589"/>
      <c r="TYQ410" s="589"/>
      <c r="TYR410" s="589"/>
      <c r="TYS410" s="589"/>
      <c r="TYT410" s="589"/>
      <c r="TYU410" s="589"/>
      <c r="TYV410" s="589"/>
      <c r="TYW410" s="589"/>
      <c r="TYX410" s="589"/>
      <c r="TYY410" s="589"/>
      <c r="TYZ410" s="589"/>
      <c r="TZA410" s="589"/>
      <c r="TZB410" s="589"/>
      <c r="TZC410" s="589"/>
      <c r="TZD410" s="589"/>
      <c r="TZE410" s="589"/>
      <c r="TZF410" s="589"/>
      <c r="TZG410" s="589"/>
      <c r="TZH410" s="589"/>
      <c r="TZI410" s="589"/>
      <c r="TZJ410" s="589"/>
      <c r="TZK410" s="589"/>
      <c r="TZL410" s="589"/>
      <c r="TZM410" s="589"/>
      <c r="TZN410" s="589"/>
      <c r="TZO410" s="589"/>
      <c r="TZP410" s="589"/>
      <c r="TZQ410" s="589"/>
      <c r="TZR410" s="589"/>
      <c r="TZS410" s="589"/>
      <c r="TZT410" s="589"/>
      <c r="TZU410" s="589"/>
      <c r="TZV410" s="589"/>
      <c r="TZW410" s="589"/>
      <c r="TZX410" s="589"/>
      <c r="TZY410" s="589"/>
      <c r="TZZ410" s="589"/>
      <c r="UAA410" s="589"/>
      <c r="UAB410" s="589"/>
      <c r="UAC410" s="589"/>
      <c r="UAD410" s="589"/>
      <c r="UAE410" s="589"/>
      <c r="UAF410" s="589"/>
      <c r="UAG410" s="589"/>
      <c r="UAH410" s="589"/>
      <c r="UAI410" s="589"/>
      <c r="UAJ410" s="589"/>
      <c r="UAK410" s="589"/>
      <c r="UAL410" s="589"/>
      <c r="UAM410" s="589"/>
      <c r="UAN410" s="589"/>
      <c r="UAO410" s="589"/>
      <c r="UAP410" s="589"/>
      <c r="UAQ410" s="589"/>
      <c r="UAR410" s="589"/>
      <c r="UAS410" s="589"/>
      <c r="UAT410" s="589"/>
      <c r="UAU410" s="589"/>
      <c r="UAV410" s="589"/>
      <c r="UAW410" s="589"/>
      <c r="UAX410" s="589"/>
      <c r="UAY410" s="589"/>
      <c r="UAZ410" s="589"/>
      <c r="UBA410" s="589"/>
      <c r="UBB410" s="589"/>
      <c r="UBC410" s="589"/>
      <c r="UBD410" s="589"/>
      <c r="UBE410" s="589"/>
      <c r="UBF410" s="589"/>
      <c r="UBG410" s="589"/>
      <c r="UBH410" s="589"/>
      <c r="UBI410" s="589"/>
      <c r="UBJ410" s="589"/>
      <c r="UBK410" s="589"/>
      <c r="UBL410" s="589"/>
      <c r="UBM410" s="589"/>
      <c r="UBN410" s="589"/>
      <c r="UBO410" s="589"/>
      <c r="UBP410" s="589"/>
      <c r="UBQ410" s="589"/>
      <c r="UBR410" s="589"/>
      <c r="UBS410" s="589"/>
      <c r="UBT410" s="589"/>
      <c r="UBU410" s="589"/>
      <c r="UBV410" s="589"/>
      <c r="UBW410" s="589"/>
      <c r="UBX410" s="589"/>
      <c r="UBY410" s="589"/>
      <c r="UBZ410" s="589"/>
      <c r="UCA410" s="589"/>
      <c r="UCB410" s="589"/>
      <c r="UCC410" s="589"/>
      <c r="UCD410" s="589"/>
      <c r="UCE410" s="589"/>
      <c r="UCF410" s="589"/>
      <c r="UCG410" s="589"/>
      <c r="UCH410" s="589"/>
      <c r="UCI410" s="589"/>
      <c r="UCJ410" s="589"/>
      <c r="UCK410" s="589"/>
      <c r="UCL410" s="589"/>
      <c r="UCM410" s="589"/>
      <c r="UCN410" s="589"/>
      <c r="UCO410" s="589"/>
      <c r="UCP410" s="589"/>
      <c r="UCQ410" s="589"/>
      <c r="UCR410" s="589"/>
      <c r="UCS410" s="589"/>
      <c r="UCT410" s="589"/>
      <c r="UCU410" s="589"/>
      <c r="UCV410" s="589"/>
      <c r="UCW410" s="589"/>
      <c r="UCX410" s="589"/>
      <c r="UCY410" s="589"/>
      <c r="UCZ410" s="589"/>
      <c r="UDA410" s="589"/>
      <c r="UDB410" s="589"/>
      <c r="UDC410" s="589"/>
      <c r="UDD410" s="589"/>
      <c r="UDE410" s="589"/>
      <c r="UDF410" s="589"/>
      <c r="UDG410" s="589"/>
      <c r="UDH410" s="589"/>
      <c r="UDI410" s="589"/>
      <c r="UDJ410" s="589"/>
      <c r="UDK410" s="589"/>
      <c r="UDL410" s="589"/>
      <c r="UDM410" s="589"/>
      <c r="UDN410" s="589"/>
      <c r="UDO410" s="589"/>
      <c r="UDP410" s="589"/>
      <c r="UDQ410" s="589"/>
      <c r="UDR410" s="589"/>
      <c r="UDS410" s="589"/>
      <c r="UDT410" s="589"/>
      <c r="UDU410" s="589"/>
      <c r="UDV410" s="589"/>
      <c r="UDW410" s="589"/>
      <c r="UDX410" s="589"/>
      <c r="UDY410" s="589"/>
      <c r="UDZ410" s="589"/>
      <c r="UEA410" s="589"/>
      <c r="UEB410" s="589"/>
      <c r="UEC410" s="589"/>
      <c r="UED410" s="589"/>
      <c r="UEE410" s="589"/>
      <c r="UEF410" s="589"/>
      <c r="UEG410" s="589"/>
      <c r="UEH410" s="589"/>
      <c r="UEI410" s="589"/>
      <c r="UEJ410" s="589"/>
      <c r="UEK410" s="589"/>
      <c r="UEL410" s="589"/>
      <c r="UEM410" s="589"/>
      <c r="UEN410" s="589"/>
      <c r="UEO410" s="589"/>
      <c r="UEP410" s="589"/>
      <c r="UEQ410" s="589"/>
      <c r="UER410" s="589"/>
      <c r="UES410" s="589"/>
      <c r="UET410" s="589"/>
      <c r="UEU410" s="589"/>
      <c r="UEV410" s="589"/>
      <c r="UEW410" s="589"/>
      <c r="UEX410" s="589"/>
      <c r="UEY410" s="589"/>
      <c r="UEZ410" s="589"/>
      <c r="UFA410" s="589"/>
      <c r="UFB410" s="589"/>
      <c r="UFC410" s="589"/>
      <c r="UFD410" s="589"/>
      <c r="UFE410" s="589"/>
      <c r="UFF410" s="589"/>
      <c r="UFG410" s="589"/>
      <c r="UFH410" s="589"/>
      <c r="UFI410" s="589"/>
      <c r="UFJ410" s="589"/>
      <c r="UFK410" s="589"/>
      <c r="UFL410" s="589"/>
      <c r="UFM410" s="589"/>
      <c r="UFN410" s="589"/>
      <c r="UFO410" s="589"/>
      <c r="UFP410" s="589"/>
      <c r="UFQ410" s="589"/>
      <c r="UFR410" s="589"/>
      <c r="UFS410" s="589"/>
      <c r="UFT410" s="589"/>
      <c r="UFU410" s="589"/>
      <c r="UFV410" s="589"/>
      <c r="UFW410" s="589"/>
      <c r="UFX410" s="589"/>
      <c r="UFY410" s="589"/>
      <c r="UFZ410" s="589"/>
      <c r="UGA410" s="589"/>
      <c r="UGB410" s="589"/>
      <c r="UGC410" s="589"/>
      <c r="UGD410" s="589"/>
      <c r="UGE410" s="589"/>
      <c r="UGF410" s="589"/>
      <c r="UGG410" s="589"/>
      <c r="UGH410" s="589"/>
      <c r="UGI410" s="589"/>
      <c r="UGJ410" s="589"/>
      <c r="UGK410" s="589"/>
      <c r="UGL410" s="589"/>
      <c r="UGM410" s="589"/>
      <c r="UGN410" s="589"/>
      <c r="UGO410" s="589"/>
      <c r="UGP410" s="589"/>
      <c r="UGQ410" s="589"/>
      <c r="UGR410" s="589"/>
      <c r="UGS410" s="589"/>
      <c r="UGT410" s="589"/>
      <c r="UGU410" s="589"/>
      <c r="UGV410" s="589"/>
      <c r="UGW410" s="589"/>
      <c r="UGX410" s="589"/>
      <c r="UGY410" s="589"/>
      <c r="UGZ410" s="589"/>
      <c r="UHA410" s="589"/>
      <c r="UHB410" s="589"/>
      <c r="UHC410" s="589"/>
      <c r="UHD410" s="589"/>
      <c r="UHE410" s="589"/>
      <c r="UHF410" s="589"/>
      <c r="UHG410" s="589"/>
      <c r="UHH410" s="589"/>
      <c r="UHI410" s="589"/>
      <c r="UHJ410" s="589"/>
      <c r="UHK410" s="589"/>
      <c r="UHL410" s="589"/>
      <c r="UHM410" s="589"/>
      <c r="UHN410" s="589"/>
      <c r="UHO410" s="589"/>
      <c r="UHP410" s="589"/>
      <c r="UHQ410" s="589"/>
      <c r="UHR410" s="589"/>
      <c r="UHS410" s="589"/>
      <c r="UHT410" s="589"/>
      <c r="UHU410" s="589"/>
      <c r="UHV410" s="589"/>
      <c r="UHW410" s="589"/>
      <c r="UHX410" s="589"/>
      <c r="UHY410" s="589"/>
      <c r="UHZ410" s="589"/>
      <c r="UIA410" s="589"/>
      <c r="UIB410" s="589"/>
      <c r="UIC410" s="589"/>
      <c r="UID410" s="589"/>
      <c r="UIE410" s="589"/>
      <c r="UIF410" s="589"/>
      <c r="UIG410" s="589"/>
      <c r="UIH410" s="589"/>
      <c r="UII410" s="589"/>
      <c r="UIJ410" s="589"/>
      <c r="UIK410" s="589"/>
      <c r="UIL410" s="589"/>
      <c r="UIM410" s="589"/>
      <c r="UIN410" s="589"/>
      <c r="UIO410" s="589"/>
      <c r="UIP410" s="589"/>
      <c r="UIQ410" s="589"/>
      <c r="UIR410" s="589"/>
      <c r="UIS410" s="589"/>
      <c r="UIT410" s="589"/>
      <c r="UIU410" s="589"/>
      <c r="UIV410" s="589"/>
      <c r="UIW410" s="589"/>
      <c r="UIX410" s="589"/>
      <c r="UIY410" s="589"/>
      <c r="UIZ410" s="589"/>
      <c r="UJA410" s="589"/>
      <c r="UJB410" s="589"/>
      <c r="UJC410" s="589"/>
      <c r="UJD410" s="589"/>
      <c r="UJE410" s="589"/>
      <c r="UJF410" s="589"/>
      <c r="UJG410" s="589"/>
      <c r="UJH410" s="589"/>
      <c r="UJI410" s="589"/>
      <c r="UJJ410" s="589"/>
      <c r="UJK410" s="589"/>
      <c r="UJL410" s="589"/>
      <c r="UJM410" s="589"/>
      <c r="UJN410" s="589"/>
      <c r="UJO410" s="589"/>
      <c r="UJP410" s="589"/>
      <c r="UJQ410" s="589"/>
      <c r="UJR410" s="589"/>
      <c r="UJS410" s="589"/>
      <c r="UJT410" s="589"/>
      <c r="UJU410" s="589"/>
      <c r="UJV410" s="589"/>
      <c r="UJW410" s="589"/>
      <c r="UJX410" s="589"/>
      <c r="UJY410" s="589"/>
      <c r="UJZ410" s="589"/>
      <c r="UKA410" s="589"/>
      <c r="UKB410" s="589"/>
      <c r="UKC410" s="589"/>
      <c r="UKD410" s="589"/>
      <c r="UKE410" s="589"/>
      <c r="UKF410" s="589"/>
      <c r="UKG410" s="589"/>
      <c r="UKH410" s="589"/>
      <c r="UKI410" s="589"/>
      <c r="UKJ410" s="589"/>
      <c r="UKK410" s="589"/>
      <c r="UKL410" s="589"/>
      <c r="UKM410" s="589"/>
      <c r="UKN410" s="589"/>
      <c r="UKO410" s="589"/>
      <c r="UKP410" s="589"/>
      <c r="UKQ410" s="589"/>
      <c r="UKR410" s="589"/>
      <c r="UKS410" s="589"/>
      <c r="UKT410" s="589"/>
      <c r="UKU410" s="589"/>
      <c r="UKV410" s="589"/>
      <c r="UKW410" s="589"/>
      <c r="UKX410" s="589"/>
      <c r="UKY410" s="589"/>
      <c r="UKZ410" s="589"/>
      <c r="ULA410" s="589"/>
      <c r="ULB410" s="589"/>
      <c r="ULC410" s="589"/>
      <c r="ULD410" s="589"/>
      <c r="ULE410" s="589"/>
      <c r="ULF410" s="589"/>
      <c r="ULG410" s="589"/>
      <c r="ULH410" s="589"/>
      <c r="ULI410" s="589"/>
      <c r="ULJ410" s="589"/>
      <c r="ULK410" s="589"/>
      <c r="ULL410" s="589"/>
      <c r="ULM410" s="589"/>
      <c r="ULN410" s="589"/>
      <c r="ULO410" s="589"/>
      <c r="ULP410" s="589"/>
      <c r="ULQ410" s="589"/>
      <c r="ULR410" s="589"/>
      <c r="ULS410" s="589"/>
      <c r="ULT410" s="589"/>
      <c r="ULU410" s="589"/>
      <c r="ULV410" s="589"/>
      <c r="ULW410" s="589"/>
      <c r="ULX410" s="589"/>
      <c r="ULY410" s="589"/>
      <c r="ULZ410" s="589"/>
      <c r="UMA410" s="589"/>
      <c r="UMB410" s="589"/>
      <c r="UMC410" s="589"/>
      <c r="UMD410" s="589"/>
      <c r="UME410" s="589"/>
      <c r="UMF410" s="589"/>
      <c r="UMG410" s="589"/>
      <c r="UMH410" s="589"/>
      <c r="UMI410" s="589"/>
      <c r="UMJ410" s="589"/>
      <c r="UMK410" s="589"/>
      <c r="UML410" s="589"/>
      <c r="UMM410" s="589"/>
      <c r="UMN410" s="589"/>
      <c r="UMO410" s="589"/>
      <c r="UMP410" s="589"/>
      <c r="UMQ410" s="589"/>
      <c r="UMR410" s="589"/>
      <c r="UMS410" s="589"/>
      <c r="UMT410" s="589"/>
      <c r="UMU410" s="589"/>
      <c r="UMV410" s="589"/>
      <c r="UMW410" s="589"/>
      <c r="UMX410" s="589"/>
      <c r="UMY410" s="589"/>
      <c r="UMZ410" s="589"/>
      <c r="UNA410" s="589"/>
      <c r="UNB410" s="589"/>
      <c r="UNC410" s="589"/>
      <c r="UND410" s="589"/>
      <c r="UNE410" s="589"/>
      <c r="UNF410" s="589"/>
      <c r="UNG410" s="589"/>
      <c r="UNH410" s="589"/>
      <c r="UNI410" s="589"/>
      <c r="UNJ410" s="589"/>
      <c r="UNK410" s="589"/>
      <c r="UNL410" s="589"/>
      <c r="UNM410" s="589"/>
      <c r="UNN410" s="589"/>
      <c r="UNO410" s="589"/>
      <c r="UNP410" s="589"/>
      <c r="UNQ410" s="589"/>
      <c r="UNR410" s="589"/>
      <c r="UNS410" s="589"/>
      <c r="UNT410" s="589"/>
      <c r="UNU410" s="589"/>
      <c r="UNV410" s="589"/>
      <c r="UNW410" s="589"/>
      <c r="UNX410" s="589"/>
      <c r="UNY410" s="589"/>
      <c r="UNZ410" s="589"/>
      <c r="UOA410" s="589"/>
      <c r="UOB410" s="589"/>
      <c r="UOC410" s="589"/>
      <c r="UOD410" s="589"/>
      <c r="UOE410" s="589"/>
      <c r="UOF410" s="589"/>
      <c r="UOG410" s="589"/>
      <c r="UOH410" s="589"/>
      <c r="UOI410" s="589"/>
      <c r="UOJ410" s="589"/>
      <c r="UOK410" s="589"/>
      <c r="UOL410" s="589"/>
      <c r="UOM410" s="589"/>
      <c r="UON410" s="589"/>
      <c r="UOO410" s="589"/>
      <c r="UOP410" s="589"/>
      <c r="UOQ410" s="589"/>
      <c r="UOR410" s="589"/>
      <c r="UOS410" s="589"/>
      <c r="UOT410" s="589"/>
      <c r="UOU410" s="589"/>
      <c r="UOV410" s="589"/>
      <c r="UOW410" s="589"/>
      <c r="UOX410" s="589"/>
      <c r="UOY410" s="589"/>
      <c r="UOZ410" s="589"/>
      <c r="UPA410" s="589"/>
      <c r="UPB410" s="589"/>
      <c r="UPC410" s="589"/>
      <c r="UPD410" s="589"/>
      <c r="UPE410" s="589"/>
      <c r="UPF410" s="589"/>
      <c r="UPG410" s="589"/>
      <c r="UPH410" s="589"/>
      <c r="UPI410" s="589"/>
      <c r="UPJ410" s="589"/>
      <c r="UPK410" s="589"/>
      <c r="UPL410" s="589"/>
      <c r="UPM410" s="589"/>
      <c r="UPN410" s="589"/>
      <c r="UPO410" s="589"/>
      <c r="UPP410" s="589"/>
      <c r="UPQ410" s="589"/>
      <c r="UPR410" s="589"/>
      <c r="UPS410" s="589"/>
      <c r="UPT410" s="589"/>
      <c r="UPU410" s="589"/>
      <c r="UPV410" s="589"/>
      <c r="UPW410" s="589"/>
      <c r="UPX410" s="589"/>
      <c r="UPY410" s="589"/>
      <c r="UPZ410" s="589"/>
      <c r="UQA410" s="589"/>
      <c r="UQB410" s="589"/>
      <c r="UQC410" s="589"/>
      <c r="UQD410" s="589"/>
      <c r="UQE410" s="589"/>
      <c r="UQF410" s="589"/>
      <c r="UQG410" s="589"/>
      <c r="UQH410" s="589"/>
      <c r="UQI410" s="589"/>
      <c r="UQJ410" s="589"/>
      <c r="UQK410" s="589"/>
      <c r="UQL410" s="589"/>
      <c r="UQM410" s="589"/>
      <c r="UQN410" s="589"/>
      <c r="UQO410" s="589"/>
      <c r="UQP410" s="589"/>
      <c r="UQQ410" s="589"/>
      <c r="UQR410" s="589"/>
      <c r="UQS410" s="589"/>
      <c r="UQT410" s="589"/>
      <c r="UQU410" s="589"/>
      <c r="UQV410" s="589"/>
      <c r="UQW410" s="589"/>
      <c r="UQX410" s="589"/>
      <c r="UQY410" s="589"/>
      <c r="UQZ410" s="589"/>
      <c r="URA410" s="589"/>
      <c r="URB410" s="589"/>
      <c r="URC410" s="589"/>
      <c r="URD410" s="589"/>
      <c r="URE410" s="589"/>
      <c r="URF410" s="589"/>
      <c r="URG410" s="589"/>
      <c r="URH410" s="589"/>
      <c r="URI410" s="589"/>
      <c r="URJ410" s="589"/>
      <c r="URK410" s="589"/>
      <c r="URL410" s="589"/>
      <c r="URM410" s="589"/>
      <c r="URN410" s="589"/>
      <c r="URO410" s="589"/>
      <c r="URP410" s="589"/>
      <c r="URQ410" s="589"/>
      <c r="URR410" s="589"/>
      <c r="URS410" s="589"/>
      <c r="URT410" s="589"/>
      <c r="URU410" s="589"/>
      <c r="URV410" s="589"/>
      <c r="URW410" s="589"/>
      <c r="URX410" s="589"/>
      <c r="URY410" s="589"/>
      <c r="URZ410" s="589"/>
      <c r="USA410" s="589"/>
      <c r="USB410" s="589"/>
      <c r="USC410" s="589"/>
      <c r="USD410" s="589"/>
      <c r="USE410" s="589"/>
      <c r="USF410" s="589"/>
      <c r="USG410" s="589"/>
      <c r="USH410" s="589"/>
      <c r="USI410" s="589"/>
      <c r="USJ410" s="589"/>
      <c r="USK410" s="589"/>
      <c r="USL410" s="589"/>
      <c r="USM410" s="589"/>
      <c r="USN410" s="589"/>
      <c r="USO410" s="589"/>
      <c r="USP410" s="589"/>
      <c r="USQ410" s="589"/>
      <c r="USR410" s="589"/>
      <c r="USS410" s="589"/>
      <c r="UST410" s="589"/>
      <c r="USU410" s="589"/>
      <c r="USV410" s="589"/>
      <c r="USW410" s="589"/>
      <c r="USX410" s="589"/>
      <c r="USY410" s="589"/>
      <c r="USZ410" s="589"/>
      <c r="UTA410" s="589"/>
      <c r="UTB410" s="589"/>
      <c r="UTC410" s="589"/>
      <c r="UTD410" s="589"/>
      <c r="UTE410" s="589"/>
      <c r="UTF410" s="589"/>
      <c r="UTG410" s="589"/>
      <c r="UTH410" s="589"/>
      <c r="UTI410" s="589"/>
      <c r="UTJ410" s="589"/>
      <c r="UTK410" s="589"/>
      <c r="UTL410" s="589"/>
      <c r="UTM410" s="589"/>
      <c r="UTN410" s="589"/>
      <c r="UTO410" s="589"/>
      <c r="UTP410" s="589"/>
      <c r="UTQ410" s="589"/>
      <c r="UTR410" s="589"/>
      <c r="UTS410" s="589"/>
      <c r="UTT410" s="589"/>
      <c r="UTU410" s="589"/>
      <c r="UTV410" s="589"/>
      <c r="UTW410" s="589"/>
      <c r="UTX410" s="589"/>
      <c r="UTY410" s="589"/>
      <c r="UTZ410" s="589"/>
      <c r="UUA410" s="589"/>
      <c r="UUB410" s="589"/>
      <c r="UUC410" s="589"/>
      <c r="UUD410" s="589"/>
      <c r="UUE410" s="589"/>
      <c r="UUF410" s="589"/>
      <c r="UUG410" s="589"/>
      <c r="UUH410" s="589"/>
      <c r="UUI410" s="589"/>
      <c r="UUJ410" s="589"/>
      <c r="UUK410" s="589"/>
      <c r="UUL410" s="589"/>
      <c r="UUM410" s="589"/>
      <c r="UUN410" s="589"/>
      <c r="UUO410" s="589"/>
      <c r="UUP410" s="589"/>
      <c r="UUQ410" s="589"/>
      <c r="UUR410" s="589"/>
      <c r="UUS410" s="589"/>
      <c r="UUT410" s="589"/>
      <c r="UUU410" s="589"/>
      <c r="UUV410" s="589"/>
      <c r="UUW410" s="589"/>
      <c r="UUX410" s="589"/>
      <c r="UUY410" s="589"/>
      <c r="UUZ410" s="589"/>
      <c r="UVA410" s="589"/>
      <c r="UVB410" s="589"/>
      <c r="UVC410" s="589"/>
      <c r="UVD410" s="589"/>
      <c r="UVE410" s="589"/>
      <c r="UVF410" s="589"/>
      <c r="UVG410" s="589"/>
      <c r="UVH410" s="589"/>
      <c r="UVI410" s="589"/>
      <c r="UVJ410" s="589"/>
      <c r="UVK410" s="589"/>
      <c r="UVL410" s="589"/>
      <c r="UVM410" s="589"/>
      <c r="UVN410" s="589"/>
      <c r="UVO410" s="589"/>
      <c r="UVP410" s="589"/>
      <c r="UVQ410" s="589"/>
      <c r="UVR410" s="589"/>
      <c r="UVS410" s="589"/>
      <c r="UVT410" s="589"/>
      <c r="UVU410" s="589"/>
      <c r="UVV410" s="589"/>
      <c r="UVW410" s="589"/>
      <c r="UVX410" s="589"/>
      <c r="UVY410" s="589"/>
      <c r="UVZ410" s="589"/>
      <c r="UWA410" s="589"/>
      <c r="UWB410" s="589"/>
      <c r="UWC410" s="589"/>
      <c r="UWD410" s="589"/>
      <c r="UWE410" s="589"/>
      <c r="UWF410" s="589"/>
      <c r="UWG410" s="589"/>
      <c r="UWH410" s="589"/>
      <c r="UWI410" s="589"/>
      <c r="UWJ410" s="589"/>
      <c r="UWK410" s="589"/>
      <c r="UWL410" s="589"/>
      <c r="UWM410" s="589"/>
      <c r="UWN410" s="589"/>
      <c r="UWO410" s="589"/>
      <c r="UWP410" s="589"/>
      <c r="UWQ410" s="589"/>
      <c r="UWR410" s="589"/>
      <c r="UWS410" s="589"/>
      <c r="UWT410" s="589"/>
      <c r="UWU410" s="589"/>
      <c r="UWV410" s="589"/>
      <c r="UWW410" s="589"/>
      <c r="UWX410" s="589"/>
      <c r="UWY410" s="589"/>
      <c r="UWZ410" s="589"/>
      <c r="UXA410" s="589"/>
      <c r="UXB410" s="589"/>
      <c r="UXC410" s="589"/>
      <c r="UXD410" s="589"/>
      <c r="UXE410" s="589"/>
      <c r="UXF410" s="589"/>
      <c r="UXG410" s="589"/>
      <c r="UXH410" s="589"/>
      <c r="UXI410" s="589"/>
      <c r="UXJ410" s="589"/>
      <c r="UXK410" s="589"/>
      <c r="UXL410" s="589"/>
      <c r="UXM410" s="589"/>
      <c r="UXN410" s="589"/>
      <c r="UXO410" s="589"/>
      <c r="UXP410" s="589"/>
      <c r="UXQ410" s="589"/>
      <c r="UXR410" s="589"/>
      <c r="UXS410" s="589"/>
      <c r="UXT410" s="589"/>
      <c r="UXU410" s="589"/>
      <c r="UXV410" s="589"/>
      <c r="UXW410" s="589"/>
      <c r="UXX410" s="589"/>
      <c r="UXY410" s="589"/>
      <c r="UXZ410" s="589"/>
      <c r="UYA410" s="589"/>
      <c r="UYB410" s="589"/>
      <c r="UYC410" s="589"/>
      <c r="UYD410" s="589"/>
      <c r="UYE410" s="589"/>
      <c r="UYF410" s="589"/>
      <c r="UYG410" s="589"/>
      <c r="UYH410" s="589"/>
      <c r="UYI410" s="589"/>
      <c r="UYJ410" s="589"/>
      <c r="UYK410" s="589"/>
      <c r="UYL410" s="589"/>
      <c r="UYM410" s="589"/>
      <c r="UYN410" s="589"/>
      <c r="UYO410" s="589"/>
      <c r="UYP410" s="589"/>
      <c r="UYQ410" s="589"/>
      <c r="UYR410" s="589"/>
      <c r="UYS410" s="589"/>
      <c r="UYT410" s="589"/>
      <c r="UYU410" s="589"/>
      <c r="UYV410" s="589"/>
      <c r="UYW410" s="589"/>
      <c r="UYX410" s="589"/>
      <c r="UYY410" s="589"/>
      <c r="UYZ410" s="589"/>
      <c r="UZA410" s="589"/>
      <c r="UZB410" s="589"/>
      <c r="UZC410" s="589"/>
      <c r="UZD410" s="589"/>
      <c r="UZE410" s="589"/>
      <c r="UZF410" s="589"/>
      <c r="UZG410" s="589"/>
      <c r="UZH410" s="589"/>
      <c r="UZI410" s="589"/>
      <c r="UZJ410" s="589"/>
      <c r="UZK410" s="589"/>
      <c r="UZL410" s="589"/>
      <c r="UZM410" s="589"/>
      <c r="UZN410" s="589"/>
      <c r="UZO410" s="589"/>
      <c r="UZP410" s="589"/>
      <c r="UZQ410" s="589"/>
      <c r="UZR410" s="589"/>
      <c r="UZS410" s="589"/>
      <c r="UZT410" s="589"/>
      <c r="UZU410" s="589"/>
      <c r="UZV410" s="589"/>
      <c r="UZW410" s="589"/>
      <c r="UZX410" s="589"/>
      <c r="UZY410" s="589"/>
      <c r="UZZ410" s="589"/>
      <c r="VAA410" s="589"/>
      <c r="VAB410" s="589"/>
      <c r="VAC410" s="589"/>
      <c r="VAD410" s="589"/>
      <c r="VAE410" s="589"/>
      <c r="VAF410" s="589"/>
      <c r="VAG410" s="589"/>
      <c r="VAH410" s="589"/>
      <c r="VAI410" s="589"/>
      <c r="VAJ410" s="589"/>
      <c r="VAK410" s="589"/>
      <c r="VAL410" s="589"/>
      <c r="VAM410" s="589"/>
      <c r="VAN410" s="589"/>
      <c r="VAO410" s="589"/>
      <c r="VAP410" s="589"/>
      <c r="VAQ410" s="589"/>
      <c r="VAR410" s="589"/>
      <c r="VAS410" s="589"/>
      <c r="VAT410" s="589"/>
      <c r="VAU410" s="589"/>
      <c r="VAV410" s="589"/>
      <c r="VAW410" s="589"/>
      <c r="VAX410" s="589"/>
      <c r="VAY410" s="589"/>
      <c r="VAZ410" s="589"/>
      <c r="VBA410" s="589"/>
      <c r="VBB410" s="589"/>
      <c r="VBC410" s="589"/>
      <c r="VBD410" s="589"/>
      <c r="VBE410" s="589"/>
      <c r="VBF410" s="589"/>
      <c r="VBG410" s="589"/>
      <c r="VBH410" s="589"/>
      <c r="VBI410" s="589"/>
      <c r="VBJ410" s="589"/>
      <c r="VBK410" s="589"/>
      <c r="VBL410" s="589"/>
      <c r="VBM410" s="589"/>
      <c r="VBN410" s="589"/>
      <c r="VBO410" s="589"/>
      <c r="VBP410" s="589"/>
      <c r="VBQ410" s="589"/>
      <c r="VBR410" s="589"/>
      <c r="VBS410" s="589"/>
      <c r="VBT410" s="589"/>
      <c r="VBU410" s="589"/>
      <c r="VBV410" s="589"/>
      <c r="VBW410" s="589"/>
      <c r="VBX410" s="589"/>
      <c r="VBY410" s="589"/>
      <c r="VBZ410" s="589"/>
      <c r="VCA410" s="589"/>
      <c r="VCB410" s="589"/>
      <c r="VCC410" s="589"/>
      <c r="VCD410" s="589"/>
      <c r="VCE410" s="589"/>
      <c r="VCF410" s="589"/>
      <c r="VCG410" s="589"/>
      <c r="VCH410" s="589"/>
      <c r="VCI410" s="589"/>
      <c r="VCJ410" s="589"/>
      <c r="VCK410" s="589"/>
      <c r="VCL410" s="589"/>
      <c r="VCM410" s="589"/>
      <c r="VCN410" s="589"/>
      <c r="VCO410" s="589"/>
      <c r="VCP410" s="589"/>
      <c r="VCQ410" s="589"/>
      <c r="VCR410" s="589"/>
      <c r="VCS410" s="589"/>
      <c r="VCT410" s="589"/>
      <c r="VCU410" s="589"/>
      <c r="VCV410" s="589"/>
      <c r="VCW410" s="589"/>
      <c r="VCX410" s="589"/>
      <c r="VCY410" s="589"/>
      <c r="VCZ410" s="589"/>
      <c r="VDA410" s="589"/>
      <c r="VDB410" s="589"/>
      <c r="VDC410" s="589"/>
      <c r="VDD410" s="589"/>
      <c r="VDE410" s="589"/>
      <c r="VDF410" s="589"/>
      <c r="VDG410" s="589"/>
      <c r="VDH410" s="589"/>
      <c r="VDI410" s="589"/>
      <c r="VDJ410" s="589"/>
      <c r="VDK410" s="589"/>
      <c r="VDL410" s="589"/>
      <c r="VDM410" s="589"/>
      <c r="VDN410" s="589"/>
      <c r="VDO410" s="589"/>
      <c r="VDP410" s="589"/>
      <c r="VDQ410" s="589"/>
      <c r="VDR410" s="589"/>
      <c r="VDS410" s="589"/>
      <c r="VDT410" s="589"/>
      <c r="VDU410" s="589"/>
      <c r="VDV410" s="589"/>
      <c r="VDW410" s="589"/>
      <c r="VDX410" s="589"/>
      <c r="VDY410" s="589"/>
      <c r="VDZ410" s="589"/>
      <c r="VEA410" s="589"/>
      <c r="VEB410" s="589"/>
      <c r="VEC410" s="589"/>
      <c r="VED410" s="589"/>
      <c r="VEE410" s="589"/>
      <c r="VEF410" s="589"/>
      <c r="VEG410" s="589"/>
      <c r="VEH410" s="589"/>
      <c r="VEI410" s="589"/>
      <c r="VEJ410" s="589"/>
      <c r="VEK410" s="589"/>
      <c r="VEL410" s="589"/>
      <c r="VEM410" s="589"/>
      <c r="VEN410" s="589"/>
      <c r="VEO410" s="589"/>
      <c r="VEP410" s="589"/>
      <c r="VEQ410" s="589"/>
      <c r="VER410" s="589"/>
      <c r="VES410" s="589"/>
      <c r="VET410" s="589"/>
      <c r="VEU410" s="589"/>
      <c r="VEV410" s="589"/>
      <c r="VEW410" s="589"/>
      <c r="VEX410" s="589"/>
      <c r="VEY410" s="589"/>
      <c r="VEZ410" s="589"/>
      <c r="VFA410" s="589"/>
      <c r="VFB410" s="589"/>
      <c r="VFC410" s="589"/>
      <c r="VFD410" s="589"/>
      <c r="VFE410" s="589"/>
      <c r="VFF410" s="589"/>
      <c r="VFG410" s="589"/>
      <c r="VFH410" s="589"/>
      <c r="VFI410" s="589"/>
      <c r="VFJ410" s="589"/>
      <c r="VFK410" s="589"/>
      <c r="VFL410" s="589"/>
      <c r="VFM410" s="589"/>
      <c r="VFN410" s="589"/>
      <c r="VFO410" s="589"/>
      <c r="VFP410" s="589"/>
      <c r="VFQ410" s="589"/>
      <c r="VFR410" s="589"/>
      <c r="VFS410" s="589"/>
      <c r="VFT410" s="589"/>
      <c r="VFU410" s="589"/>
      <c r="VFV410" s="589"/>
      <c r="VFW410" s="589"/>
      <c r="VFX410" s="589"/>
      <c r="VFY410" s="589"/>
      <c r="VFZ410" s="589"/>
      <c r="VGA410" s="589"/>
      <c r="VGB410" s="589"/>
      <c r="VGC410" s="589"/>
      <c r="VGD410" s="589"/>
      <c r="VGE410" s="589"/>
      <c r="VGF410" s="589"/>
      <c r="VGG410" s="589"/>
      <c r="VGH410" s="589"/>
      <c r="VGI410" s="589"/>
      <c r="VGJ410" s="589"/>
      <c r="VGK410" s="589"/>
      <c r="VGL410" s="589"/>
      <c r="VGM410" s="589"/>
      <c r="VGN410" s="589"/>
      <c r="VGO410" s="589"/>
      <c r="VGP410" s="589"/>
      <c r="VGQ410" s="589"/>
      <c r="VGR410" s="589"/>
      <c r="VGS410" s="589"/>
      <c r="VGT410" s="589"/>
      <c r="VGU410" s="589"/>
      <c r="VGV410" s="589"/>
      <c r="VGW410" s="589"/>
      <c r="VGX410" s="589"/>
      <c r="VGY410" s="589"/>
      <c r="VGZ410" s="589"/>
      <c r="VHA410" s="589"/>
      <c r="VHB410" s="589"/>
      <c r="VHC410" s="589"/>
      <c r="VHD410" s="589"/>
      <c r="VHE410" s="589"/>
      <c r="VHF410" s="589"/>
      <c r="VHG410" s="589"/>
      <c r="VHH410" s="589"/>
      <c r="VHI410" s="589"/>
      <c r="VHJ410" s="589"/>
      <c r="VHK410" s="589"/>
      <c r="VHL410" s="589"/>
      <c r="VHM410" s="589"/>
      <c r="VHN410" s="589"/>
      <c r="VHO410" s="589"/>
      <c r="VHP410" s="589"/>
      <c r="VHQ410" s="589"/>
      <c r="VHR410" s="589"/>
      <c r="VHS410" s="589"/>
      <c r="VHT410" s="589"/>
      <c r="VHU410" s="589"/>
      <c r="VHV410" s="589"/>
      <c r="VHW410" s="589"/>
      <c r="VHX410" s="589"/>
      <c r="VHY410" s="589"/>
      <c r="VHZ410" s="589"/>
      <c r="VIA410" s="589"/>
      <c r="VIB410" s="589"/>
      <c r="VIC410" s="589"/>
      <c r="VID410" s="589"/>
      <c r="VIE410" s="589"/>
      <c r="VIF410" s="589"/>
      <c r="VIG410" s="589"/>
      <c r="VIH410" s="589"/>
      <c r="VII410" s="589"/>
      <c r="VIJ410" s="589"/>
      <c r="VIK410" s="589"/>
      <c r="VIL410" s="589"/>
      <c r="VIM410" s="589"/>
      <c r="VIN410" s="589"/>
      <c r="VIO410" s="589"/>
      <c r="VIP410" s="589"/>
      <c r="VIQ410" s="589"/>
      <c r="VIR410" s="589"/>
      <c r="VIS410" s="589"/>
      <c r="VIT410" s="589"/>
      <c r="VIU410" s="589"/>
      <c r="VIV410" s="589"/>
      <c r="VIW410" s="589"/>
      <c r="VIX410" s="589"/>
      <c r="VIY410" s="589"/>
      <c r="VIZ410" s="589"/>
      <c r="VJA410" s="589"/>
      <c r="VJB410" s="589"/>
      <c r="VJC410" s="589"/>
      <c r="VJD410" s="589"/>
      <c r="VJE410" s="589"/>
      <c r="VJF410" s="589"/>
      <c r="VJG410" s="589"/>
      <c r="VJH410" s="589"/>
      <c r="VJI410" s="589"/>
      <c r="VJJ410" s="589"/>
      <c r="VJK410" s="589"/>
      <c r="VJL410" s="589"/>
      <c r="VJM410" s="589"/>
      <c r="VJN410" s="589"/>
      <c r="VJO410" s="589"/>
      <c r="VJP410" s="589"/>
      <c r="VJQ410" s="589"/>
      <c r="VJR410" s="589"/>
      <c r="VJS410" s="589"/>
      <c r="VJT410" s="589"/>
      <c r="VJU410" s="589"/>
      <c r="VJV410" s="589"/>
      <c r="VJW410" s="589"/>
      <c r="VJX410" s="589"/>
      <c r="VJY410" s="589"/>
      <c r="VJZ410" s="589"/>
      <c r="VKA410" s="589"/>
      <c r="VKB410" s="589"/>
      <c r="VKC410" s="589"/>
      <c r="VKD410" s="589"/>
      <c r="VKE410" s="589"/>
      <c r="VKF410" s="589"/>
      <c r="VKG410" s="589"/>
      <c r="VKH410" s="589"/>
      <c r="VKI410" s="589"/>
      <c r="VKJ410" s="589"/>
      <c r="VKK410" s="589"/>
      <c r="VKL410" s="589"/>
      <c r="VKM410" s="589"/>
      <c r="VKN410" s="589"/>
      <c r="VKO410" s="589"/>
      <c r="VKP410" s="589"/>
      <c r="VKQ410" s="589"/>
      <c r="VKR410" s="589"/>
      <c r="VKS410" s="589"/>
      <c r="VKT410" s="589"/>
      <c r="VKU410" s="589"/>
      <c r="VKV410" s="589"/>
      <c r="VKW410" s="589"/>
      <c r="VKX410" s="589"/>
      <c r="VKY410" s="589"/>
      <c r="VKZ410" s="589"/>
      <c r="VLA410" s="589"/>
      <c r="VLB410" s="589"/>
      <c r="VLC410" s="589"/>
      <c r="VLD410" s="589"/>
      <c r="VLE410" s="589"/>
      <c r="VLF410" s="589"/>
      <c r="VLG410" s="589"/>
      <c r="VLH410" s="589"/>
      <c r="VLI410" s="589"/>
      <c r="VLJ410" s="589"/>
      <c r="VLK410" s="589"/>
      <c r="VLL410" s="589"/>
      <c r="VLM410" s="589"/>
      <c r="VLN410" s="589"/>
      <c r="VLO410" s="589"/>
      <c r="VLP410" s="589"/>
      <c r="VLQ410" s="589"/>
      <c r="VLR410" s="589"/>
      <c r="VLS410" s="589"/>
      <c r="VLT410" s="589"/>
      <c r="VLU410" s="589"/>
      <c r="VLV410" s="589"/>
      <c r="VLW410" s="589"/>
      <c r="VLX410" s="589"/>
      <c r="VLY410" s="589"/>
      <c r="VLZ410" s="589"/>
      <c r="VMA410" s="589"/>
      <c r="VMB410" s="589"/>
      <c r="VMC410" s="589"/>
      <c r="VMD410" s="589"/>
      <c r="VME410" s="589"/>
      <c r="VMF410" s="589"/>
      <c r="VMG410" s="589"/>
      <c r="VMH410" s="589"/>
      <c r="VMI410" s="589"/>
      <c r="VMJ410" s="589"/>
      <c r="VMK410" s="589"/>
      <c r="VML410" s="589"/>
      <c r="VMM410" s="589"/>
      <c r="VMN410" s="589"/>
      <c r="VMO410" s="589"/>
      <c r="VMP410" s="589"/>
      <c r="VMQ410" s="589"/>
      <c r="VMR410" s="589"/>
      <c r="VMS410" s="589"/>
      <c r="VMT410" s="589"/>
      <c r="VMU410" s="589"/>
      <c r="VMV410" s="589"/>
      <c r="VMW410" s="589"/>
      <c r="VMX410" s="589"/>
      <c r="VMY410" s="589"/>
      <c r="VMZ410" s="589"/>
      <c r="VNA410" s="589"/>
      <c r="VNB410" s="589"/>
      <c r="VNC410" s="589"/>
      <c r="VND410" s="589"/>
      <c r="VNE410" s="589"/>
      <c r="VNF410" s="589"/>
      <c r="VNG410" s="589"/>
      <c r="VNH410" s="589"/>
      <c r="VNI410" s="589"/>
      <c r="VNJ410" s="589"/>
      <c r="VNK410" s="589"/>
      <c r="VNL410" s="589"/>
      <c r="VNM410" s="589"/>
      <c r="VNN410" s="589"/>
      <c r="VNO410" s="589"/>
      <c r="VNP410" s="589"/>
      <c r="VNQ410" s="589"/>
      <c r="VNR410" s="589"/>
      <c r="VNS410" s="589"/>
      <c r="VNT410" s="589"/>
      <c r="VNU410" s="589"/>
      <c r="VNV410" s="589"/>
      <c r="VNW410" s="589"/>
      <c r="VNX410" s="589"/>
      <c r="VNY410" s="589"/>
      <c r="VNZ410" s="589"/>
      <c r="VOA410" s="589"/>
      <c r="VOB410" s="589"/>
      <c r="VOC410" s="589"/>
      <c r="VOD410" s="589"/>
      <c r="VOE410" s="589"/>
      <c r="VOF410" s="589"/>
      <c r="VOG410" s="589"/>
      <c r="VOH410" s="589"/>
      <c r="VOI410" s="589"/>
      <c r="VOJ410" s="589"/>
      <c r="VOK410" s="589"/>
      <c r="VOL410" s="589"/>
      <c r="VOM410" s="589"/>
      <c r="VON410" s="589"/>
      <c r="VOO410" s="589"/>
      <c r="VOP410" s="589"/>
      <c r="VOQ410" s="589"/>
      <c r="VOR410" s="589"/>
      <c r="VOS410" s="589"/>
      <c r="VOT410" s="589"/>
      <c r="VOU410" s="589"/>
      <c r="VOV410" s="589"/>
      <c r="VOW410" s="589"/>
      <c r="VOX410" s="589"/>
      <c r="VOY410" s="589"/>
      <c r="VOZ410" s="589"/>
      <c r="VPA410" s="589"/>
      <c r="VPB410" s="589"/>
      <c r="VPC410" s="589"/>
      <c r="VPD410" s="589"/>
      <c r="VPE410" s="589"/>
      <c r="VPF410" s="589"/>
      <c r="VPG410" s="589"/>
      <c r="VPH410" s="589"/>
      <c r="VPI410" s="589"/>
      <c r="VPJ410" s="589"/>
      <c r="VPK410" s="589"/>
      <c r="VPL410" s="589"/>
      <c r="VPM410" s="589"/>
      <c r="VPN410" s="589"/>
      <c r="VPO410" s="589"/>
      <c r="VPP410" s="589"/>
      <c r="VPQ410" s="589"/>
      <c r="VPR410" s="589"/>
      <c r="VPS410" s="589"/>
      <c r="VPT410" s="589"/>
      <c r="VPU410" s="589"/>
      <c r="VPV410" s="589"/>
      <c r="VPW410" s="589"/>
      <c r="VPX410" s="589"/>
      <c r="VPY410" s="589"/>
      <c r="VPZ410" s="589"/>
      <c r="VQA410" s="589"/>
      <c r="VQB410" s="589"/>
      <c r="VQC410" s="589"/>
      <c r="VQD410" s="589"/>
      <c r="VQE410" s="589"/>
      <c r="VQF410" s="589"/>
      <c r="VQG410" s="589"/>
      <c r="VQH410" s="589"/>
      <c r="VQI410" s="589"/>
      <c r="VQJ410" s="589"/>
      <c r="VQK410" s="589"/>
      <c r="VQL410" s="589"/>
      <c r="VQM410" s="589"/>
      <c r="VQN410" s="589"/>
      <c r="VQO410" s="589"/>
      <c r="VQP410" s="589"/>
      <c r="VQQ410" s="589"/>
      <c r="VQR410" s="589"/>
      <c r="VQS410" s="589"/>
      <c r="VQT410" s="589"/>
      <c r="VQU410" s="589"/>
      <c r="VQV410" s="589"/>
      <c r="VQW410" s="589"/>
      <c r="VQX410" s="589"/>
      <c r="VQY410" s="589"/>
      <c r="VQZ410" s="589"/>
      <c r="VRA410" s="589"/>
      <c r="VRB410" s="589"/>
      <c r="VRC410" s="589"/>
      <c r="VRD410" s="589"/>
      <c r="VRE410" s="589"/>
      <c r="VRF410" s="589"/>
      <c r="VRG410" s="589"/>
      <c r="VRH410" s="589"/>
      <c r="VRI410" s="589"/>
      <c r="VRJ410" s="589"/>
      <c r="VRK410" s="589"/>
      <c r="VRL410" s="589"/>
      <c r="VRM410" s="589"/>
      <c r="VRN410" s="589"/>
      <c r="VRO410" s="589"/>
      <c r="VRP410" s="589"/>
      <c r="VRQ410" s="589"/>
      <c r="VRR410" s="589"/>
      <c r="VRS410" s="589"/>
      <c r="VRT410" s="589"/>
      <c r="VRU410" s="589"/>
      <c r="VRV410" s="589"/>
      <c r="VRW410" s="589"/>
      <c r="VRX410" s="589"/>
      <c r="VRY410" s="589"/>
      <c r="VRZ410" s="589"/>
      <c r="VSA410" s="589"/>
      <c r="VSB410" s="589"/>
      <c r="VSC410" s="589"/>
      <c r="VSD410" s="589"/>
      <c r="VSE410" s="589"/>
      <c r="VSF410" s="589"/>
      <c r="VSG410" s="589"/>
      <c r="VSH410" s="589"/>
      <c r="VSI410" s="589"/>
      <c r="VSJ410" s="589"/>
      <c r="VSK410" s="589"/>
      <c r="VSL410" s="589"/>
      <c r="VSM410" s="589"/>
      <c r="VSN410" s="589"/>
      <c r="VSO410" s="589"/>
      <c r="VSP410" s="589"/>
      <c r="VSQ410" s="589"/>
      <c r="VSR410" s="589"/>
      <c r="VSS410" s="589"/>
      <c r="VST410" s="589"/>
      <c r="VSU410" s="589"/>
      <c r="VSV410" s="589"/>
      <c r="VSW410" s="589"/>
      <c r="VSX410" s="589"/>
      <c r="VSY410" s="589"/>
      <c r="VSZ410" s="589"/>
      <c r="VTA410" s="589"/>
      <c r="VTB410" s="589"/>
      <c r="VTC410" s="589"/>
      <c r="VTD410" s="589"/>
      <c r="VTE410" s="589"/>
      <c r="VTF410" s="589"/>
      <c r="VTG410" s="589"/>
      <c r="VTH410" s="589"/>
      <c r="VTI410" s="589"/>
      <c r="VTJ410" s="589"/>
      <c r="VTK410" s="589"/>
      <c r="VTL410" s="589"/>
      <c r="VTM410" s="589"/>
      <c r="VTN410" s="589"/>
      <c r="VTO410" s="589"/>
      <c r="VTP410" s="589"/>
      <c r="VTQ410" s="589"/>
      <c r="VTR410" s="589"/>
      <c r="VTS410" s="589"/>
      <c r="VTT410" s="589"/>
      <c r="VTU410" s="589"/>
      <c r="VTV410" s="589"/>
      <c r="VTW410" s="589"/>
      <c r="VTX410" s="589"/>
      <c r="VTY410" s="589"/>
      <c r="VTZ410" s="589"/>
      <c r="VUA410" s="589"/>
      <c r="VUB410" s="589"/>
      <c r="VUC410" s="589"/>
      <c r="VUD410" s="589"/>
      <c r="VUE410" s="589"/>
      <c r="VUF410" s="589"/>
      <c r="VUG410" s="589"/>
      <c r="VUH410" s="589"/>
      <c r="VUI410" s="589"/>
      <c r="VUJ410" s="589"/>
      <c r="VUK410" s="589"/>
      <c r="VUL410" s="589"/>
      <c r="VUM410" s="589"/>
      <c r="VUN410" s="589"/>
      <c r="VUO410" s="589"/>
      <c r="VUP410" s="589"/>
      <c r="VUQ410" s="589"/>
      <c r="VUR410" s="589"/>
      <c r="VUS410" s="589"/>
      <c r="VUT410" s="589"/>
      <c r="VUU410" s="589"/>
      <c r="VUV410" s="589"/>
      <c r="VUW410" s="589"/>
      <c r="VUX410" s="589"/>
      <c r="VUY410" s="589"/>
      <c r="VUZ410" s="589"/>
      <c r="VVA410" s="589"/>
      <c r="VVB410" s="589"/>
      <c r="VVC410" s="589"/>
      <c r="VVD410" s="589"/>
      <c r="VVE410" s="589"/>
      <c r="VVF410" s="589"/>
      <c r="VVG410" s="589"/>
      <c r="VVH410" s="589"/>
      <c r="VVI410" s="589"/>
      <c r="VVJ410" s="589"/>
      <c r="VVK410" s="589"/>
      <c r="VVL410" s="589"/>
      <c r="VVM410" s="589"/>
      <c r="VVN410" s="589"/>
      <c r="VVO410" s="589"/>
      <c r="VVP410" s="589"/>
      <c r="VVQ410" s="589"/>
      <c r="VVR410" s="589"/>
      <c r="VVS410" s="589"/>
      <c r="VVT410" s="589"/>
      <c r="VVU410" s="589"/>
      <c r="VVV410" s="589"/>
      <c r="VVW410" s="589"/>
      <c r="VVX410" s="589"/>
      <c r="VVY410" s="589"/>
      <c r="VVZ410" s="589"/>
      <c r="VWA410" s="589"/>
      <c r="VWB410" s="589"/>
      <c r="VWC410" s="589"/>
      <c r="VWD410" s="589"/>
      <c r="VWE410" s="589"/>
      <c r="VWF410" s="589"/>
      <c r="VWG410" s="589"/>
      <c r="VWH410" s="589"/>
      <c r="VWI410" s="589"/>
      <c r="VWJ410" s="589"/>
      <c r="VWK410" s="589"/>
      <c r="VWL410" s="589"/>
      <c r="VWM410" s="589"/>
      <c r="VWN410" s="589"/>
      <c r="VWO410" s="589"/>
      <c r="VWP410" s="589"/>
      <c r="VWQ410" s="589"/>
      <c r="VWR410" s="589"/>
      <c r="VWS410" s="589"/>
      <c r="VWT410" s="589"/>
      <c r="VWU410" s="589"/>
      <c r="VWV410" s="589"/>
      <c r="VWW410" s="589"/>
      <c r="VWX410" s="589"/>
      <c r="VWY410" s="589"/>
      <c r="VWZ410" s="589"/>
      <c r="VXA410" s="589"/>
      <c r="VXB410" s="589"/>
      <c r="VXC410" s="589"/>
      <c r="VXD410" s="589"/>
      <c r="VXE410" s="589"/>
      <c r="VXF410" s="589"/>
      <c r="VXG410" s="589"/>
      <c r="VXH410" s="589"/>
      <c r="VXI410" s="589"/>
      <c r="VXJ410" s="589"/>
      <c r="VXK410" s="589"/>
      <c r="VXL410" s="589"/>
      <c r="VXM410" s="589"/>
      <c r="VXN410" s="589"/>
      <c r="VXO410" s="589"/>
      <c r="VXP410" s="589"/>
      <c r="VXQ410" s="589"/>
      <c r="VXR410" s="589"/>
      <c r="VXS410" s="589"/>
      <c r="VXT410" s="589"/>
      <c r="VXU410" s="589"/>
      <c r="VXV410" s="589"/>
      <c r="VXW410" s="589"/>
      <c r="VXX410" s="589"/>
      <c r="VXY410" s="589"/>
      <c r="VXZ410" s="589"/>
      <c r="VYA410" s="589"/>
      <c r="VYB410" s="589"/>
      <c r="VYC410" s="589"/>
      <c r="VYD410" s="589"/>
      <c r="VYE410" s="589"/>
      <c r="VYF410" s="589"/>
      <c r="VYG410" s="589"/>
      <c r="VYH410" s="589"/>
      <c r="VYI410" s="589"/>
      <c r="VYJ410" s="589"/>
      <c r="VYK410" s="589"/>
      <c r="VYL410" s="589"/>
      <c r="VYM410" s="589"/>
      <c r="VYN410" s="589"/>
      <c r="VYO410" s="589"/>
      <c r="VYP410" s="589"/>
      <c r="VYQ410" s="589"/>
      <c r="VYR410" s="589"/>
      <c r="VYS410" s="589"/>
      <c r="VYT410" s="589"/>
      <c r="VYU410" s="589"/>
      <c r="VYV410" s="589"/>
      <c r="VYW410" s="589"/>
      <c r="VYX410" s="589"/>
      <c r="VYY410" s="589"/>
      <c r="VYZ410" s="589"/>
      <c r="VZA410" s="589"/>
      <c r="VZB410" s="589"/>
      <c r="VZC410" s="589"/>
      <c r="VZD410" s="589"/>
      <c r="VZE410" s="589"/>
      <c r="VZF410" s="589"/>
      <c r="VZG410" s="589"/>
      <c r="VZH410" s="589"/>
      <c r="VZI410" s="589"/>
      <c r="VZJ410" s="589"/>
      <c r="VZK410" s="589"/>
      <c r="VZL410" s="589"/>
      <c r="VZM410" s="589"/>
      <c r="VZN410" s="589"/>
      <c r="VZO410" s="589"/>
      <c r="VZP410" s="589"/>
      <c r="VZQ410" s="589"/>
      <c r="VZR410" s="589"/>
      <c r="VZS410" s="589"/>
      <c r="VZT410" s="589"/>
      <c r="VZU410" s="589"/>
      <c r="VZV410" s="589"/>
      <c r="VZW410" s="589"/>
      <c r="VZX410" s="589"/>
      <c r="VZY410" s="589"/>
      <c r="VZZ410" s="589"/>
      <c r="WAA410" s="589"/>
      <c r="WAB410" s="589"/>
      <c r="WAC410" s="589"/>
      <c r="WAD410" s="589"/>
      <c r="WAE410" s="589"/>
      <c r="WAF410" s="589"/>
      <c r="WAG410" s="589"/>
      <c r="WAH410" s="589"/>
      <c r="WAI410" s="589"/>
      <c r="WAJ410" s="589"/>
      <c r="WAK410" s="589"/>
      <c r="WAL410" s="589"/>
      <c r="WAM410" s="589"/>
      <c r="WAN410" s="589"/>
      <c r="WAO410" s="589"/>
      <c r="WAP410" s="589"/>
      <c r="WAQ410" s="589"/>
      <c r="WAR410" s="589"/>
      <c r="WAS410" s="589"/>
      <c r="WAT410" s="589"/>
      <c r="WAU410" s="589"/>
      <c r="WAV410" s="589"/>
      <c r="WAW410" s="589"/>
      <c r="WAX410" s="589"/>
      <c r="WAY410" s="589"/>
      <c r="WAZ410" s="589"/>
      <c r="WBA410" s="589"/>
      <c r="WBB410" s="589"/>
      <c r="WBC410" s="589"/>
      <c r="WBD410" s="589"/>
      <c r="WBE410" s="589"/>
      <c r="WBF410" s="589"/>
      <c r="WBG410" s="589"/>
      <c r="WBH410" s="589"/>
      <c r="WBI410" s="589"/>
      <c r="WBJ410" s="589"/>
      <c r="WBK410" s="589"/>
      <c r="WBL410" s="589"/>
      <c r="WBM410" s="589"/>
      <c r="WBN410" s="589"/>
      <c r="WBO410" s="589"/>
      <c r="WBP410" s="589"/>
      <c r="WBQ410" s="589"/>
      <c r="WBR410" s="589"/>
      <c r="WBS410" s="589"/>
      <c r="WBT410" s="589"/>
      <c r="WBU410" s="589"/>
      <c r="WBV410" s="589"/>
      <c r="WBW410" s="589"/>
      <c r="WBX410" s="589"/>
      <c r="WBY410" s="589"/>
      <c r="WBZ410" s="589"/>
      <c r="WCA410" s="589"/>
      <c r="WCB410" s="589"/>
      <c r="WCC410" s="589"/>
      <c r="WCD410" s="589"/>
      <c r="WCE410" s="589"/>
      <c r="WCF410" s="589"/>
      <c r="WCG410" s="589"/>
      <c r="WCH410" s="589"/>
      <c r="WCI410" s="589"/>
      <c r="WCJ410" s="589"/>
      <c r="WCK410" s="589"/>
      <c r="WCL410" s="589"/>
      <c r="WCM410" s="589"/>
      <c r="WCN410" s="589"/>
      <c r="WCO410" s="589"/>
      <c r="WCP410" s="589"/>
      <c r="WCQ410" s="589"/>
      <c r="WCR410" s="589"/>
      <c r="WCS410" s="589"/>
      <c r="WCT410" s="589"/>
      <c r="WCU410" s="589"/>
      <c r="WCV410" s="589"/>
      <c r="WCW410" s="589"/>
      <c r="WCX410" s="589"/>
      <c r="WCY410" s="589"/>
      <c r="WCZ410" s="589"/>
      <c r="WDA410" s="589"/>
      <c r="WDB410" s="589"/>
      <c r="WDC410" s="589"/>
      <c r="WDD410" s="589"/>
      <c r="WDE410" s="589"/>
      <c r="WDF410" s="589"/>
      <c r="WDG410" s="589"/>
      <c r="WDH410" s="589"/>
      <c r="WDI410" s="589"/>
      <c r="WDJ410" s="589"/>
      <c r="WDK410" s="589"/>
      <c r="WDL410" s="589"/>
      <c r="WDM410" s="589"/>
      <c r="WDN410" s="589"/>
      <c r="WDO410" s="589"/>
      <c r="WDP410" s="589"/>
      <c r="WDQ410" s="589"/>
      <c r="WDR410" s="589"/>
      <c r="WDS410" s="589"/>
      <c r="WDT410" s="589"/>
      <c r="WDU410" s="589"/>
      <c r="WDV410" s="589"/>
      <c r="WDW410" s="589"/>
      <c r="WDX410" s="589"/>
      <c r="WDY410" s="589"/>
      <c r="WDZ410" s="589"/>
      <c r="WEA410" s="589"/>
      <c r="WEB410" s="589"/>
      <c r="WEC410" s="589"/>
      <c r="WED410" s="589"/>
      <c r="WEE410" s="589"/>
      <c r="WEF410" s="589"/>
      <c r="WEG410" s="589"/>
      <c r="WEH410" s="589"/>
      <c r="WEI410" s="589"/>
      <c r="WEJ410" s="589"/>
      <c r="WEK410" s="589"/>
      <c r="WEL410" s="589"/>
      <c r="WEM410" s="589"/>
      <c r="WEN410" s="589"/>
      <c r="WEO410" s="589"/>
      <c r="WEP410" s="589"/>
      <c r="WEQ410" s="589"/>
      <c r="WER410" s="589"/>
      <c r="WES410" s="589"/>
      <c r="WET410" s="589"/>
      <c r="WEU410" s="589"/>
      <c r="WEV410" s="589"/>
      <c r="WEW410" s="589"/>
      <c r="WEX410" s="589"/>
      <c r="WEY410" s="589"/>
      <c r="WEZ410" s="589"/>
      <c r="WFA410" s="589"/>
      <c r="WFB410" s="589"/>
      <c r="WFC410" s="589"/>
      <c r="WFD410" s="589"/>
      <c r="WFE410" s="589"/>
      <c r="WFF410" s="589"/>
      <c r="WFG410" s="589"/>
      <c r="WFH410" s="589"/>
      <c r="WFI410" s="589"/>
      <c r="WFJ410" s="589"/>
      <c r="WFK410" s="589"/>
      <c r="WFL410" s="589"/>
      <c r="WFM410" s="589"/>
      <c r="WFN410" s="589"/>
      <c r="WFO410" s="589"/>
      <c r="WFP410" s="589"/>
      <c r="WFQ410" s="589"/>
      <c r="WFR410" s="589"/>
      <c r="WFS410" s="589"/>
      <c r="WFT410" s="589"/>
      <c r="WFU410" s="589"/>
      <c r="WFV410" s="589"/>
      <c r="WFW410" s="589"/>
      <c r="WFX410" s="589"/>
      <c r="WFY410" s="589"/>
      <c r="WFZ410" s="589"/>
      <c r="WGA410" s="589"/>
      <c r="WGB410" s="589"/>
      <c r="WGC410" s="589"/>
      <c r="WGD410" s="589"/>
      <c r="WGE410" s="589"/>
      <c r="WGF410" s="589"/>
      <c r="WGG410" s="589"/>
      <c r="WGH410" s="589"/>
      <c r="WGI410" s="589"/>
      <c r="WGJ410" s="589"/>
      <c r="WGK410" s="589"/>
      <c r="WGL410" s="589"/>
      <c r="WGM410" s="589"/>
      <c r="WGN410" s="589"/>
      <c r="WGO410" s="589"/>
      <c r="WGP410" s="589"/>
      <c r="WGQ410" s="589"/>
      <c r="WGR410" s="589"/>
      <c r="WGS410" s="589"/>
      <c r="WGT410" s="589"/>
      <c r="WGU410" s="589"/>
      <c r="WGV410" s="589"/>
      <c r="WGW410" s="589"/>
      <c r="WGX410" s="589"/>
      <c r="WGY410" s="589"/>
      <c r="WGZ410" s="589"/>
      <c r="WHA410" s="589"/>
      <c r="WHB410" s="589"/>
      <c r="WHC410" s="589"/>
      <c r="WHD410" s="589"/>
      <c r="WHE410" s="589"/>
      <c r="WHF410" s="589"/>
      <c r="WHG410" s="589"/>
      <c r="WHH410" s="589"/>
      <c r="WHI410" s="589"/>
      <c r="WHJ410" s="589"/>
      <c r="WHK410" s="589"/>
      <c r="WHL410" s="589"/>
      <c r="WHM410" s="589"/>
      <c r="WHN410" s="589"/>
      <c r="WHO410" s="589"/>
      <c r="WHP410" s="589"/>
      <c r="WHQ410" s="589"/>
      <c r="WHR410" s="589"/>
      <c r="WHS410" s="589"/>
      <c r="WHT410" s="589"/>
      <c r="WHU410" s="589"/>
      <c r="WHV410" s="589"/>
      <c r="WHW410" s="589"/>
      <c r="WHX410" s="589"/>
      <c r="WHY410" s="589"/>
      <c r="WHZ410" s="589"/>
      <c r="WIA410" s="589"/>
      <c r="WIB410" s="589"/>
      <c r="WIC410" s="589"/>
      <c r="WID410" s="589"/>
      <c r="WIE410" s="589"/>
      <c r="WIF410" s="589"/>
      <c r="WIG410" s="589"/>
      <c r="WIH410" s="589"/>
      <c r="WII410" s="589"/>
      <c r="WIJ410" s="589"/>
      <c r="WIK410" s="589"/>
      <c r="WIL410" s="589"/>
      <c r="WIM410" s="589"/>
      <c r="WIN410" s="589"/>
      <c r="WIO410" s="589"/>
      <c r="WIP410" s="589"/>
      <c r="WIQ410" s="589"/>
      <c r="WIR410" s="589"/>
      <c r="WIS410" s="589"/>
      <c r="WIT410" s="589"/>
      <c r="WIU410" s="589"/>
      <c r="WIV410" s="589"/>
      <c r="WIW410" s="589"/>
      <c r="WIX410" s="589"/>
      <c r="WIY410" s="589"/>
      <c r="WIZ410" s="589"/>
      <c r="WJA410" s="589"/>
      <c r="WJB410" s="589"/>
      <c r="WJC410" s="589"/>
      <c r="WJD410" s="589"/>
      <c r="WJE410" s="589"/>
      <c r="WJF410" s="589"/>
      <c r="WJG410" s="589"/>
      <c r="WJH410" s="589"/>
      <c r="WJI410" s="589"/>
      <c r="WJJ410" s="589"/>
      <c r="WJK410" s="589"/>
      <c r="WJL410" s="589"/>
      <c r="WJM410" s="589"/>
      <c r="WJN410" s="589"/>
      <c r="WJO410" s="589"/>
      <c r="WJP410" s="589"/>
      <c r="WJQ410" s="589"/>
      <c r="WJR410" s="589"/>
      <c r="WJS410" s="589"/>
      <c r="WJT410" s="589"/>
      <c r="WJU410" s="589"/>
      <c r="WJV410" s="589"/>
      <c r="WJW410" s="589"/>
      <c r="WJX410" s="589"/>
      <c r="WJY410" s="589"/>
      <c r="WJZ410" s="589"/>
      <c r="WKA410" s="589"/>
      <c r="WKB410" s="589"/>
      <c r="WKC410" s="589"/>
      <c r="WKD410" s="589"/>
      <c r="WKE410" s="589"/>
      <c r="WKF410" s="589"/>
      <c r="WKG410" s="589"/>
      <c r="WKH410" s="589"/>
      <c r="WKI410" s="589"/>
      <c r="WKJ410" s="589"/>
      <c r="WKK410" s="589"/>
      <c r="WKL410" s="589"/>
      <c r="WKM410" s="589"/>
      <c r="WKN410" s="589"/>
      <c r="WKO410" s="589"/>
      <c r="WKP410" s="589"/>
      <c r="WKQ410" s="589"/>
      <c r="WKR410" s="589"/>
      <c r="WKS410" s="589"/>
      <c r="WKT410" s="589"/>
      <c r="WKU410" s="589"/>
      <c r="WKV410" s="589"/>
      <c r="WKW410" s="589"/>
      <c r="WKX410" s="589"/>
      <c r="WKY410" s="589"/>
      <c r="WKZ410" s="589"/>
      <c r="WLA410" s="589"/>
      <c r="WLB410" s="589"/>
      <c r="WLC410" s="589"/>
      <c r="WLD410" s="589"/>
      <c r="WLE410" s="589"/>
      <c r="WLF410" s="589"/>
      <c r="WLG410" s="589"/>
      <c r="WLH410" s="589"/>
      <c r="WLI410" s="589"/>
      <c r="WLJ410" s="589"/>
      <c r="WLK410" s="589"/>
      <c r="WLL410" s="589"/>
      <c r="WLM410" s="589"/>
      <c r="WLN410" s="589"/>
      <c r="WLO410" s="589"/>
      <c r="WLP410" s="589"/>
      <c r="WLQ410" s="589"/>
      <c r="WLR410" s="589"/>
      <c r="WLS410" s="589"/>
      <c r="WLT410" s="589"/>
      <c r="WLU410" s="589"/>
      <c r="WLV410" s="589"/>
      <c r="WLW410" s="589"/>
      <c r="WLX410" s="589"/>
      <c r="WLY410" s="589"/>
      <c r="WLZ410" s="589"/>
      <c r="WMA410" s="589"/>
      <c r="WMB410" s="589"/>
      <c r="WMC410" s="589"/>
      <c r="WMD410" s="589"/>
      <c r="WME410" s="589"/>
      <c r="WMF410" s="589"/>
      <c r="WMG410" s="589"/>
      <c r="WMH410" s="589"/>
      <c r="WMI410" s="589"/>
      <c r="WMJ410" s="589"/>
      <c r="WMK410" s="589"/>
      <c r="WML410" s="589"/>
      <c r="WMM410" s="589"/>
      <c r="WMN410" s="589"/>
      <c r="WMO410" s="589"/>
      <c r="WMP410" s="589"/>
      <c r="WMQ410" s="589"/>
      <c r="WMR410" s="589"/>
      <c r="WMS410" s="589"/>
      <c r="WMT410" s="589"/>
      <c r="WMU410" s="589"/>
      <c r="WMV410" s="589"/>
      <c r="WMW410" s="589"/>
      <c r="WMX410" s="589"/>
      <c r="WMY410" s="589"/>
      <c r="WMZ410" s="589"/>
      <c r="WNA410" s="589"/>
      <c r="WNB410" s="589"/>
      <c r="WNC410" s="589"/>
      <c r="WND410" s="589"/>
      <c r="WNE410" s="589"/>
      <c r="WNF410" s="589"/>
      <c r="WNG410" s="589"/>
      <c r="WNH410" s="589"/>
      <c r="WNI410" s="589"/>
      <c r="WNJ410" s="589"/>
      <c r="WNK410" s="589"/>
      <c r="WNL410" s="589"/>
      <c r="WNM410" s="589"/>
      <c r="WNN410" s="589"/>
      <c r="WNO410" s="589"/>
      <c r="WNP410" s="589"/>
      <c r="WNQ410" s="589"/>
      <c r="WNR410" s="589"/>
      <c r="WNS410" s="589"/>
      <c r="WNT410" s="589"/>
      <c r="WNU410" s="589"/>
      <c r="WNV410" s="589"/>
      <c r="WNW410" s="589"/>
      <c r="WNX410" s="589"/>
      <c r="WNY410" s="589"/>
      <c r="WNZ410" s="589"/>
      <c r="WOA410" s="589"/>
      <c r="WOB410" s="589"/>
      <c r="WOC410" s="589"/>
      <c r="WOD410" s="589"/>
      <c r="WOE410" s="589"/>
      <c r="WOF410" s="589"/>
      <c r="WOG410" s="589"/>
      <c r="WOH410" s="589"/>
      <c r="WOI410" s="589"/>
      <c r="WOJ410" s="589"/>
      <c r="WOK410" s="589"/>
      <c r="WOL410" s="589"/>
      <c r="WOM410" s="589"/>
      <c r="WON410" s="589"/>
      <c r="WOO410" s="589"/>
      <c r="WOP410" s="589"/>
      <c r="WOQ410" s="589"/>
      <c r="WOR410" s="589"/>
      <c r="WOS410" s="589"/>
      <c r="WOT410" s="589"/>
      <c r="WOU410" s="589"/>
      <c r="WOV410" s="589"/>
      <c r="WOW410" s="589"/>
      <c r="WOX410" s="589"/>
      <c r="WOY410" s="589"/>
      <c r="WOZ410" s="589"/>
      <c r="WPA410" s="589"/>
      <c r="WPB410" s="589"/>
      <c r="WPC410" s="589"/>
      <c r="WPD410" s="589"/>
      <c r="WPE410" s="589"/>
      <c r="WPF410" s="589"/>
      <c r="WPG410" s="589"/>
      <c r="WPH410" s="589"/>
      <c r="WPI410" s="589"/>
      <c r="WPJ410" s="589"/>
      <c r="WPK410" s="589"/>
      <c r="WPL410" s="589"/>
      <c r="WPM410" s="589"/>
      <c r="WPN410" s="589"/>
      <c r="WPO410" s="589"/>
      <c r="WPP410" s="589"/>
      <c r="WPQ410" s="589"/>
      <c r="WPR410" s="589"/>
      <c r="WPS410" s="589"/>
      <c r="WPT410" s="589"/>
      <c r="WPU410" s="589"/>
      <c r="WPV410" s="589"/>
      <c r="WPW410" s="589"/>
      <c r="WPX410" s="589"/>
      <c r="WPY410" s="589"/>
      <c r="WPZ410" s="589"/>
      <c r="WQA410" s="589"/>
      <c r="WQB410" s="589"/>
      <c r="WQC410" s="589"/>
      <c r="WQD410" s="589"/>
      <c r="WQE410" s="589"/>
      <c r="WQF410" s="589"/>
      <c r="WQG410" s="589"/>
      <c r="WQH410" s="589"/>
      <c r="WQI410" s="589"/>
      <c r="WQJ410" s="589"/>
      <c r="WQK410" s="589"/>
      <c r="WQL410" s="589"/>
      <c r="WQM410" s="589"/>
      <c r="WQN410" s="589"/>
      <c r="WQO410" s="589"/>
      <c r="WQP410" s="589"/>
      <c r="WQQ410" s="589"/>
      <c r="WQR410" s="589"/>
      <c r="WQS410" s="589"/>
      <c r="WQT410" s="589"/>
      <c r="WQU410" s="589"/>
      <c r="WQV410" s="589"/>
      <c r="WQW410" s="589"/>
      <c r="WQX410" s="589"/>
      <c r="WQY410" s="589"/>
      <c r="WQZ410" s="589"/>
      <c r="WRA410" s="589"/>
      <c r="WRB410" s="589"/>
      <c r="WRC410" s="589"/>
      <c r="WRD410" s="589"/>
      <c r="WRE410" s="589"/>
      <c r="WRF410" s="589"/>
      <c r="WRG410" s="589"/>
      <c r="WRH410" s="589"/>
      <c r="WRI410" s="589"/>
      <c r="WRJ410" s="589"/>
      <c r="WRK410" s="589"/>
      <c r="WRL410" s="589"/>
      <c r="WRM410" s="589"/>
      <c r="WRN410" s="589"/>
      <c r="WRO410" s="589"/>
      <c r="WRP410" s="589"/>
      <c r="WRQ410" s="589"/>
      <c r="WRR410" s="589"/>
      <c r="WRS410" s="589"/>
      <c r="WRT410" s="589"/>
      <c r="WRU410" s="589"/>
      <c r="WRV410" s="589"/>
      <c r="WRW410" s="589"/>
      <c r="WRX410" s="589"/>
      <c r="WRY410" s="589"/>
      <c r="WRZ410" s="589"/>
      <c r="WSA410" s="589"/>
      <c r="WSB410" s="589"/>
      <c r="WSC410" s="589"/>
      <c r="WSD410" s="589"/>
      <c r="WSE410" s="589"/>
      <c r="WSF410" s="589"/>
      <c r="WSG410" s="589"/>
      <c r="WSH410" s="589"/>
      <c r="WSI410" s="589"/>
      <c r="WSJ410" s="589"/>
      <c r="WSK410" s="589"/>
      <c r="WSL410" s="589"/>
      <c r="WSM410" s="589"/>
      <c r="WSN410" s="589"/>
      <c r="WSO410" s="589"/>
      <c r="WSP410" s="589"/>
      <c r="WSQ410" s="589"/>
      <c r="WSR410" s="589"/>
      <c r="WSS410" s="589"/>
      <c r="WST410" s="589"/>
      <c r="WSU410" s="589"/>
      <c r="WSV410" s="589"/>
      <c r="WSW410" s="589"/>
      <c r="WSX410" s="589"/>
      <c r="WSY410" s="589"/>
      <c r="WSZ410" s="589"/>
      <c r="WTA410" s="589"/>
      <c r="WTB410" s="589"/>
      <c r="WTC410" s="589"/>
      <c r="WTD410" s="589"/>
      <c r="WTE410" s="589"/>
      <c r="WTF410" s="589"/>
      <c r="WTG410" s="589"/>
      <c r="WTH410" s="589"/>
      <c r="WTI410" s="589"/>
      <c r="WTJ410" s="589"/>
      <c r="WTK410" s="589"/>
      <c r="WTL410" s="589"/>
      <c r="WTM410" s="589"/>
      <c r="WTN410" s="589"/>
      <c r="WTO410" s="589"/>
      <c r="WTP410" s="589"/>
      <c r="WTQ410" s="589"/>
      <c r="WTR410" s="589"/>
      <c r="WTS410" s="589"/>
      <c r="WTT410" s="589"/>
      <c r="WTU410" s="589"/>
      <c r="WTV410" s="589"/>
      <c r="WTW410" s="589"/>
      <c r="WTX410" s="589"/>
      <c r="WTY410" s="589"/>
      <c r="WTZ410" s="589"/>
      <c r="WUA410" s="589"/>
      <c r="WUB410" s="589"/>
      <c r="WUC410" s="589"/>
      <c r="WUD410" s="589"/>
      <c r="WUE410" s="589"/>
      <c r="WUF410" s="589"/>
      <c r="WUG410" s="589"/>
      <c r="WUH410" s="589"/>
      <c r="WUI410" s="589"/>
      <c r="WUJ410" s="589"/>
      <c r="WUK410" s="589"/>
      <c r="WUL410" s="589"/>
      <c r="WUM410" s="589"/>
      <c r="WUN410" s="589"/>
      <c r="WUO410" s="589"/>
      <c r="WUP410" s="589"/>
      <c r="WUQ410" s="589"/>
      <c r="WUR410" s="589"/>
      <c r="WUS410" s="589"/>
      <c r="WUT410" s="589"/>
      <c r="WUU410" s="589"/>
      <c r="WUV410" s="589"/>
      <c r="WUW410" s="589"/>
      <c r="WUX410" s="589"/>
      <c r="WUY410" s="589"/>
      <c r="WUZ410" s="589"/>
      <c r="WVA410" s="589"/>
      <c r="WVB410" s="589"/>
      <c r="WVC410" s="589"/>
      <c r="WVD410" s="589"/>
      <c r="WVE410" s="589"/>
      <c r="WVF410" s="589"/>
      <c r="WVG410" s="589"/>
      <c r="WVH410" s="589"/>
      <c r="WVI410" s="589"/>
      <c r="WVJ410" s="589"/>
      <c r="WVK410" s="589"/>
      <c r="WVL410" s="589"/>
      <c r="WVM410" s="589"/>
      <c r="WVN410" s="589"/>
      <c r="WVO410" s="589"/>
      <c r="WVP410" s="589"/>
      <c r="WVQ410" s="589"/>
      <c r="WVR410" s="589"/>
      <c r="WVS410" s="589"/>
      <c r="WVT410" s="589"/>
      <c r="WVU410" s="589"/>
      <c r="WVV410" s="589"/>
      <c r="WVW410" s="589"/>
      <c r="WVX410" s="589"/>
      <c r="WVY410" s="589"/>
      <c r="WVZ410" s="589"/>
      <c r="WWA410" s="589"/>
      <c r="WWB410" s="589"/>
      <c r="WWC410" s="589"/>
      <c r="WWD410" s="589"/>
      <c r="WWE410" s="589"/>
      <c r="WWF410" s="589"/>
      <c r="WWG410" s="589"/>
      <c r="WWH410" s="589"/>
      <c r="WWI410" s="589"/>
      <c r="WWJ410" s="589"/>
      <c r="WWK410" s="589"/>
      <c r="WWL410" s="589"/>
      <c r="WWM410" s="589"/>
      <c r="WWN410" s="589"/>
      <c r="WWO410" s="589"/>
      <c r="WWP410" s="589"/>
      <c r="WWQ410" s="589"/>
      <c r="WWR410" s="589"/>
      <c r="WWS410" s="589"/>
      <c r="WWT410" s="589"/>
      <c r="WWU410" s="589"/>
      <c r="WWV410" s="589"/>
      <c r="WWW410" s="589"/>
      <c r="WWX410" s="589"/>
      <c r="WWY410" s="589"/>
      <c r="WWZ410" s="589"/>
      <c r="WXA410" s="589"/>
      <c r="WXB410" s="589"/>
      <c r="WXC410" s="589"/>
      <c r="WXD410" s="589"/>
      <c r="WXE410" s="589"/>
      <c r="WXF410" s="589"/>
      <c r="WXG410" s="589"/>
      <c r="WXH410" s="589"/>
      <c r="WXI410" s="589"/>
      <c r="WXJ410" s="589"/>
      <c r="WXK410" s="589"/>
      <c r="WXL410" s="589"/>
      <c r="WXM410" s="589"/>
      <c r="WXN410" s="589"/>
      <c r="WXO410" s="589"/>
      <c r="WXP410" s="589"/>
      <c r="WXQ410" s="589"/>
      <c r="WXR410" s="589"/>
      <c r="WXS410" s="589"/>
      <c r="WXT410" s="589"/>
      <c r="WXU410" s="589"/>
      <c r="WXV410" s="589"/>
      <c r="WXW410" s="589"/>
      <c r="WXX410" s="589"/>
      <c r="WXY410" s="589"/>
      <c r="WXZ410" s="589"/>
      <c r="WYA410" s="589"/>
      <c r="WYB410" s="589"/>
      <c r="WYC410" s="589"/>
      <c r="WYD410" s="589"/>
      <c r="WYE410" s="589"/>
      <c r="WYF410" s="589"/>
      <c r="WYG410" s="589"/>
      <c r="WYH410" s="589"/>
      <c r="WYI410" s="589"/>
      <c r="WYJ410" s="589"/>
      <c r="WYK410" s="589"/>
      <c r="WYL410" s="589"/>
      <c r="WYM410" s="589"/>
      <c r="WYN410" s="589"/>
      <c r="WYO410" s="589"/>
      <c r="WYP410" s="589"/>
      <c r="WYQ410" s="589"/>
      <c r="WYR410" s="589"/>
      <c r="WYS410" s="589"/>
      <c r="WYT410" s="589"/>
      <c r="WYU410" s="589"/>
      <c r="WYV410" s="589"/>
      <c r="WYW410" s="589"/>
      <c r="WYX410" s="589"/>
      <c r="WYY410" s="589"/>
      <c r="WYZ410" s="589"/>
      <c r="WZA410" s="589"/>
      <c r="WZB410" s="589"/>
      <c r="WZC410" s="589"/>
      <c r="WZD410" s="589"/>
      <c r="WZE410" s="589"/>
      <c r="WZF410" s="589"/>
      <c r="WZG410" s="589"/>
      <c r="WZH410" s="589"/>
      <c r="WZI410" s="589"/>
      <c r="WZJ410" s="589"/>
      <c r="WZK410" s="589"/>
      <c r="WZL410" s="589"/>
      <c r="WZM410" s="589"/>
      <c r="WZN410" s="589"/>
      <c r="WZO410" s="589"/>
      <c r="WZP410" s="589"/>
      <c r="WZQ410" s="589"/>
      <c r="WZR410" s="589"/>
      <c r="WZS410" s="589"/>
      <c r="WZT410" s="589"/>
      <c r="WZU410" s="589"/>
      <c r="WZV410" s="589"/>
      <c r="WZW410" s="589"/>
      <c r="WZX410" s="589"/>
      <c r="WZY410" s="589"/>
      <c r="WZZ410" s="589"/>
      <c r="XAA410" s="589"/>
      <c r="XAB410" s="589"/>
      <c r="XAC410" s="589"/>
      <c r="XAD410" s="589"/>
      <c r="XAE410" s="589"/>
      <c r="XAF410" s="589"/>
      <c r="XAG410" s="589"/>
      <c r="XAH410" s="589"/>
      <c r="XAI410" s="589"/>
      <c r="XAJ410" s="589"/>
      <c r="XAK410" s="589"/>
      <c r="XAL410" s="589"/>
      <c r="XAM410" s="589"/>
      <c r="XAN410" s="589"/>
      <c r="XAO410" s="589"/>
      <c r="XAP410" s="589"/>
      <c r="XAQ410" s="589"/>
      <c r="XAR410" s="589"/>
      <c r="XAS410" s="589"/>
      <c r="XAT410" s="589"/>
      <c r="XAU410" s="589"/>
      <c r="XAV410" s="589"/>
      <c r="XAW410" s="589"/>
      <c r="XAX410" s="589"/>
      <c r="XAY410" s="589"/>
      <c r="XAZ410" s="589"/>
      <c r="XBA410" s="589"/>
      <c r="XBB410" s="589"/>
      <c r="XBC410" s="589"/>
      <c r="XBD410" s="589"/>
      <c r="XBE410" s="589"/>
      <c r="XBF410" s="589"/>
      <c r="XBG410" s="589"/>
      <c r="XBH410" s="589"/>
      <c r="XBI410" s="589"/>
      <c r="XBJ410" s="589"/>
      <c r="XBK410" s="589"/>
      <c r="XBL410" s="589"/>
      <c r="XBM410" s="589"/>
      <c r="XBN410" s="589"/>
      <c r="XBO410" s="589"/>
      <c r="XBP410" s="589"/>
      <c r="XBQ410" s="589"/>
      <c r="XBR410" s="589"/>
      <c r="XBS410" s="589"/>
      <c r="XBT410" s="589"/>
      <c r="XBU410" s="589"/>
      <c r="XBV410" s="589"/>
      <c r="XBW410" s="589"/>
      <c r="XBX410" s="589"/>
      <c r="XBY410" s="589"/>
      <c r="XBZ410" s="589"/>
      <c r="XCA410" s="589"/>
      <c r="XCB410" s="589"/>
      <c r="XCC410" s="589"/>
      <c r="XCD410" s="589"/>
      <c r="XCE410" s="589"/>
      <c r="XCF410" s="589"/>
      <c r="XCG410" s="589"/>
      <c r="XCH410" s="589"/>
      <c r="XCI410" s="589"/>
      <c r="XCJ410" s="589"/>
      <c r="XCK410" s="589"/>
      <c r="XCL410" s="589"/>
      <c r="XCM410" s="589"/>
      <c r="XCN410" s="589"/>
      <c r="XCO410" s="589"/>
      <c r="XCP410" s="589"/>
      <c r="XCQ410" s="589"/>
      <c r="XCR410" s="589"/>
      <c r="XCS410" s="589"/>
      <c r="XCT410" s="589"/>
      <c r="XCU410" s="589"/>
      <c r="XCV410" s="589"/>
      <c r="XCW410" s="589"/>
      <c r="XCX410" s="589"/>
      <c r="XCY410" s="589"/>
      <c r="XCZ410" s="589"/>
      <c r="XDA410" s="589"/>
      <c r="XDB410" s="589"/>
      <c r="XDC410" s="589"/>
      <c r="XDD410" s="589"/>
      <c r="XDE410" s="589"/>
      <c r="XDF410" s="589"/>
      <c r="XDG410" s="589"/>
      <c r="XDH410" s="589"/>
      <c r="XDI410" s="589"/>
      <c r="XDJ410" s="589"/>
      <c r="XDK410" s="589"/>
      <c r="XDL410" s="589"/>
      <c r="XDM410" s="589"/>
      <c r="XDN410" s="589"/>
      <c r="XDO410" s="589"/>
      <c r="XDP410" s="589"/>
      <c r="XDQ410" s="589"/>
      <c r="XDR410" s="589"/>
      <c r="XDS410" s="589"/>
      <c r="XDT410" s="589"/>
      <c r="XDU410" s="589"/>
      <c r="XDV410" s="589"/>
      <c r="XDW410" s="589"/>
      <c r="XDX410" s="589"/>
      <c r="XDY410" s="589"/>
      <c r="XDZ410" s="589"/>
      <c r="XEA410" s="589"/>
      <c r="XEB410" s="589"/>
      <c r="XEC410" s="589"/>
      <c r="XED410" s="589"/>
      <c r="XEE410" s="589"/>
      <c r="XEF410" s="589"/>
      <c r="XEG410" s="589"/>
      <c r="XEH410" s="589"/>
      <c r="XEI410" s="589"/>
      <c r="XEJ410" s="589"/>
      <c r="XEK410" s="589"/>
      <c r="XEL410" s="589"/>
      <c r="XEM410" s="589"/>
      <c r="XEN410" s="589"/>
      <c r="XEO410" s="589"/>
      <c r="XEP410" s="589"/>
      <c r="XEQ410" s="589"/>
      <c r="XER410" s="589"/>
      <c r="XES410" s="589"/>
      <c r="XET410" s="589"/>
      <c r="XEU410" s="589"/>
      <c r="XEV410" s="589"/>
      <c r="XEW410" s="589"/>
      <c r="XEX410" s="589"/>
      <c r="XEY410" s="589"/>
      <c r="XEZ410" s="589"/>
      <c r="XFA410" s="589"/>
      <c r="XFB410" s="589"/>
      <c r="XFC410" s="589"/>
      <c r="XFD410" s="589"/>
    </row>
    <row r="411" spans="1:16384" s="547" customFormat="1" ht="15">
      <c r="A411" s="1001" t="s">
        <v>108</v>
      </c>
      <c r="B411" s="956"/>
      <c r="C411" s="956"/>
      <c r="D411" s="956"/>
      <c r="E411" s="956"/>
      <c r="F411" s="956"/>
      <c r="G411" s="956"/>
      <c r="H411" s="956"/>
      <c r="I411" s="956"/>
      <c r="J411" s="956"/>
      <c r="K411" s="956"/>
      <c r="L411" s="956"/>
      <c r="M411" s="956"/>
      <c r="N411" s="956"/>
      <c r="O411" s="1002"/>
      <c r="P411" s="554"/>
      <c r="Q411" s="661" t="s">
        <v>75</v>
      </c>
      <c r="R411" s="661"/>
      <c r="S411" s="851"/>
      <c r="T411" s="851"/>
      <c r="U411" s="851"/>
      <c r="V411" s="851"/>
      <c r="W411" s="851"/>
      <c r="X411" s="851"/>
      <c r="Y411" s="851"/>
      <c r="Z411" s="851"/>
      <c r="AA411" s="851"/>
      <c r="AB411" s="851"/>
      <c r="AC411" s="1003"/>
      <c r="AD411" s="851"/>
      <c r="AE411" s="851"/>
      <c r="AF411" s="851"/>
      <c r="AG411" s="851"/>
      <c r="AH411" s="851"/>
      <c r="AI411" s="851"/>
      <c r="AJ411" s="851"/>
      <c r="AK411" s="851"/>
      <c r="AL411" s="851"/>
      <c r="AM411" s="851"/>
      <c r="AN411" s="851"/>
      <c r="AO411" s="851"/>
      <c r="AP411" s="851"/>
      <c r="AQ411" s="1003"/>
      <c r="AR411" s="851"/>
      <c r="AS411" s="47"/>
      <c r="AT411" s="47"/>
      <c r="AU411" s="47"/>
      <c r="AV411" s="669"/>
      <c r="AW411" s="589"/>
      <c r="AX411" s="589"/>
      <c r="AY411" s="589"/>
      <c r="AZ411" s="589"/>
      <c r="BA411" s="589"/>
      <c r="BB411" s="589"/>
      <c r="BC411" s="589"/>
      <c r="BD411" s="589"/>
      <c r="BE411" s="589"/>
      <c r="BF411" s="589"/>
      <c r="BG411" s="589"/>
      <c r="BH411" s="589"/>
      <c r="BI411" s="589"/>
      <c r="BJ411" s="589"/>
      <c r="BK411" s="589"/>
      <c r="BL411" s="589"/>
      <c r="BM411" s="589"/>
      <c r="BN411" s="589"/>
      <c r="BO411" s="589"/>
      <c r="BP411" s="589"/>
      <c r="BQ411" s="589"/>
      <c r="BR411" s="589"/>
      <c r="BS411" s="589"/>
      <c r="BT411" s="589"/>
      <c r="BU411" s="589"/>
      <c r="BV411" s="589"/>
      <c r="BW411" s="589"/>
      <c r="BX411" s="589"/>
      <c r="BY411" s="589"/>
      <c r="BZ411" s="589"/>
      <c r="CA411" s="589"/>
      <c r="CB411" s="589"/>
      <c r="CC411" s="589"/>
      <c r="CD411" s="589"/>
      <c r="CE411" s="589"/>
      <c r="CF411" s="589"/>
      <c r="CG411" s="589"/>
      <c r="CH411" s="589"/>
      <c r="CI411" s="589"/>
      <c r="CJ411" s="589"/>
      <c r="CK411" s="589"/>
      <c r="CL411" s="589"/>
      <c r="CM411" s="589"/>
      <c r="CN411" s="589"/>
      <c r="CO411" s="589"/>
      <c r="CP411" s="589"/>
      <c r="CQ411" s="589"/>
      <c r="CR411" s="589"/>
      <c r="CS411" s="589"/>
      <c r="CT411" s="589"/>
      <c r="CU411" s="589"/>
      <c r="CV411" s="589"/>
      <c r="CW411" s="589"/>
      <c r="CX411" s="589"/>
      <c r="CY411" s="589"/>
      <c r="CZ411" s="589"/>
      <c r="DA411" s="589"/>
      <c r="DB411" s="589"/>
      <c r="DC411" s="589"/>
      <c r="DD411" s="589"/>
      <c r="DE411" s="589"/>
      <c r="DF411" s="589"/>
      <c r="DG411" s="589"/>
      <c r="DH411" s="589"/>
      <c r="DI411" s="589"/>
      <c r="DJ411" s="589"/>
      <c r="DK411" s="589"/>
      <c r="DL411" s="589"/>
      <c r="DM411" s="589"/>
      <c r="DN411" s="589"/>
      <c r="DO411" s="589"/>
      <c r="DP411" s="589"/>
      <c r="DQ411" s="589"/>
      <c r="DR411" s="589"/>
      <c r="DS411" s="589"/>
      <c r="DT411" s="589"/>
      <c r="DU411" s="589"/>
      <c r="DV411" s="589"/>
      <c r="DW411" s="589"/>
      <c r="DX411" s="589"/>
      <c r="DY411" s="589"/>
      <c r="DZ411" s="589"/>
      <c r="EA411" s="589"/>
      <c r="EB411" s="589"/>
      <c r="EC411" s="589"/>
      <c r="ED411" s="589"/>
      <c r="EE411" s="589"/>
      <c r="EF411" s="589"/>
      <c r="EG411" s="589"/>
      <c r="EH411" s="589"/>
      <c r="EI411" s="589"/>
      <c r="EJ411" s="589"/>
      <c r="EK411" s="589"/>
      <c r="EL411" s="589"/>
      <c r="EM411" s="589"/>
      <c r="EN411" s="589"/>
      <c r="EO411" s="589"/>
      <c r="EP411" s="589"/>
      <c r="EQ411" s="589"/>
      <c r="ER411" s="589"/>
      <c r="ES411" s="589"/>
      <c r="ET411" s="589"/>
      <c r="EU411" s="589"/>
      <c r="EV411" s="589"/>
      <c r="EW411" s="589"/>
      <c r="EX411" s="589"/>
      <c r="EY411" s="589"/>
      <c r="EZ411" s="589"/>
      <c r="FA411" s="589"/>
      <c r="FB411" s="589"/>
      <c r="FC411" s="589"/>
      <c r="FD411" s="589"/>
      <c r="FE411" s="589"/>
      <c r="FF411" s="589"/>
      <c r="FG411" s="589"/>
      <c r="FH411" s="589"/>
      <c r="FI411" s="589"/>
      <c r="FJ411" s="589"/>
      <c r="FK411" s="589"/>
      <c r="FL411" s="589"/>
      <c r="FM411" s="589"/>
      <c r="FN411" s="589"/>
      <c r="FO411" s="589"/>
      <c r="FP411" s="589"/>
      <c r="FQ411" s="589"/>
      <c r="FR411" s="589"/>
      <c r="FS411" s="589"/>
      <c r="FT411" s="589"/>
      <c r="FU411" s="589"/>
      <c r="FV411" s="589"/>
      <c r="FW411" s="589"/>
      <c r="FX411" s="589"/>
      <c r="FY411" s="589"/>
      <c r="FZ411" s="589"/>
      <c r="GA411" s="589"/>
      <c r="GB411" s="589"/>
      <c r="GC411" s="589"/>
      <c r="GD411" s="589"/>
      <c r="GE411" s="589"/>
      <c r="GF411" s="589"/>
      <c r="GG411" s="589"/>
      <c r="GH411" s="589"/>
      <c r="GI411" s="589"/>
      <c r="GJ411" s="589"/>
      <c r="GK411" s="589"/>
      <c r="GL411" s="589"/>
      <c r="GM411" s="589"/>
      <c r="GN411" s="589"/>
      <c r="GO411" s="589"/>
      <c r="GP411" s="589"/>
      <c r="GQ411" s="589"/>
      <c r="GR411" s="589"/>
      <c r="GS411" s="589"/>
      <c r="GT411" s="589"/>
      <c r="GU411" s="589"/>
      <c r="GV411" s="589"/>
      <c r="GW411" s="589"/>
      <c r="GX411" s="589"/>
      <c r="GY411" s="589"/>
      <c r="GZ411" s="589"/>
      <c r="HA411" s="589"/>
      <c r="HB411" s="589"/>
      <c r="HC411" s="589"/>
      <c r="HD411" s="589"/>
      <c r="HE411" s="589"/>
      <c r="HF411" s="589"/>
      <c r="HG411" s="589"/>
      <c r="HH411" s="589"/>
      <c r="HI411" s="589"/>
      <c r="HJ411" s="589"/>
      <c r="HK411" s="589"/>
      <c r="HL411" s="589"/>
      <c r="HM411" s="589"/>
      <c r="HN411" s="589"/>
      <c r="HO411" s="589"/>
      <c r="HP411" s="589"/>
      <c r="HQ411" s="589"/>
      <c r="HR411" s="589"/>
      <c r="HS411" s="589"/>
      <c r="HT411" s="589"/>
      <c r="HU411" s="589"/>
      <c r="HV411" s="589"/>
      <c r="HW411" s="589"/>
      <c r="HX411" s="589"/>
      <c r="HY411" s="589"/>
      <c r="HZ411" s="589"/>
      <c r="IA411" s="589"/>
      <c r="IB411" s="589"/>
      <c r="IC411" s="589"/>
      <c r="ID411" s="589"/>
      <c r="IE411" s="589"/>
      <c r="IF411" s="589"/>
      <c r="IG411" s="589"/>
      <c r="IH411" s="589"/>
      <c r="II411" s="589"/>
      <c r="IJ411" s="589"/>
      <c r="IK411" s="589"/>
      <c r="IL411" s="589"/>
      <c r="IM411" s="589"/>
      <c r="IN411" s="589"/>
      <c r="IO411" s="589"/>
      <c r="IP411" s="589"/>
      <c r="IQ411" s="589"/>
      <c r="IR411" s="589"/>
      <c r="IS411" s="589"/>
      <c r="IT411" s="589"/>
      <c r="IU411" s="589"/>
      <c r="IV411" s="589"/>
      <c r="IW411" s="589"/>
      <c r="IX411" s="589"/>
      <c r="IY411" s="589"/>
      <c r="IZ411" s="589"/>
      <c r="JA411" s="589"/>
      <c r="JB411" s="589"/>
      <c r="JC411" s="589"/>
      <c r="JD411" s="589"/>
      <c r="JE411" s="589"/>
      <c r="JF411" s="589"/>
      <c r="JG411" s="589"/>
      <c r="JH411" s="589"/>
      <c r="JI411" s="589"/>
      <c r="JJ411" s="589"/>
      <c r="JK411" s="589"/>
      <c r="JL411" s="589"/>
      <c r="JM411" s="589"/>
      <c r="JN411" s="589"/>
      <c r="JO411" s="589"/>
      <c r="JP411" s="589"/>
      <c r="JQ411" s="589"/>
      <c r="JR411" s="589"/>
      <c r="JS411" s="589"/>
      <c r="JT411" s="589"/>
      <c r="JU411" s="589"/>
      <c r="JV411" s="589"/>
      <c r="JW411" s="589"/>
      <c r="JX411" s="589"/>
      <c r="JY411" s="589"/>
      <c r="JZ411" s="589"/>
      <c r="KA411" s="589"/>
      <c r="KB411" s="589"/>
      <c r="KC411" s="589"/>
      <c r="KD411" s="589"/>
      <c r="KE411" s="589"/>
      <c r="KF411" s="589"/>
      <c r="KG411" s="589"/>
      <c r="KH411" s="589"/>
      <c r="KI411" s="589"/>
      <c r="KJ411" s="589"/>
      <c r="KK411" s="589"/>
      <c r="KL411" s="589"/>
      <c r="KM411" s="589"/>
      <c r="KN411" s="589"/>
      <c r="KO411" s="589"/>
      <c r="KP411" s="589"/>
      <c r="KQ411" s="589"/>
      <c r="KR411" s="589"/>
      <c r="KS411" s="589"/>
      <c r="KT411" s="589"/>
      <c r="KU411" s="589"/>
      <c r="KV411" s="589"/>
      <c r="KW411" s="589"/>
      <c r="KX411" s="589"/>
      <c r="KY411" s="589"/>
      <c r="KZ411" s="589"/>
      <c r="LA411" s="589"/>
      <c r="LB411" s="589"/>
      <c r="LC411" s="589"/>
      <c r="LD411" s="589"/>
      <c r="LE411" s="589"/>
      <c r="LF411" s="589"/>
      <c r="LG411" s="589"/>
      <c r="LH411" s="589"/>
      <c r="LI411" s="589"/>
      <c r="LJ411" s="589"/>
      <c r="LK411" s="589"/>
      <c r="LL411" s="589"/>
      <c r="LM411" s="589"/>
      <c r="LN411" s="589"/>
      <c r="LO411" s="589"/>
      <c r="LP411" s="589"/>
      <c r="LQ411" s="589"/>
      <c r="LR411" s="589"/>
      <c r="LS411" s="589"/>
      <c r="LT411" s="589"/>
      <c r="LU411" s="589"/>
      <c r="LV411" s="589"/>
      <c r="LW411" s="589"/>
      <c r="LX411" s="589"/>
      <c r="LY411" s="589"/>
      <c r="LZ411" s="589"/>
      <c r="MA411" s="589"/>
      <c r="MB411" s="589"/>
      <c r="MC411" s="589"/>
      <c r="MD411" s="589"/>
      <c r="ME411" s="589"/>
      <c r="MF411" s="589"/>
      <c r="MG411" s="589"/>
      <c r="MH411" s="589"/>
      <c r="MI411" s="589"/>
      <c r="MJ411" s="589"/>
      <c r="MK411" s="589"/>
      <c r="ML411" s="589"/>
      <c r="MM411" s="589"/>
      <c r="MN411" s="589"/>
      <c r="MO411" s="589"/>
      <c r="MP411" s="589"/>
      <c r="MQ411" s="589"/>
      <c r="MR411" s="589"/>
      <c r="MS411" s="589"/>
      <c r="MT411" s="589"/>
      <c r="MU411" s="589"/>
      <c r="MV411" s="589"/>
      <c r="MW411" s="589"/>
      <c r="MX411" s="589"/>
      <c r="MY411" s="589"/>
      <c r="MZ411" s="589"/>
      <c r="NA411" s="589"/>
      <c r="NB411" s="589"/>
      <c r="NC411" s="589"/>
      <c r="ND411" s="589"/>
      <c r="NE411" s="589"/>
      <c r="NF411" s="589"/>
      <c r="NG411" s="589"/>
      <c r="NH411" s="589"/>
      <c r="NI411" s="589"/>
      <c r="NJ411" s="589"/>
      <c r="NK411" s="589"/>
      <c r="NL411" s="589"/>
      <c r="NM411" s="589"/>
      <c r="NN411" s="589"/>
      <c r="NO411" s="589"/>
      <c r="NP411" s="589"/>
      <c r="NQ411" s="589"/>
      <c r="NR411" s="589"/>
      <c r="NS411" s="589"/>
      <c r="NT411" s="589"/>
      <c r="NU411" s="589"/>
      <c r="NV411" s="589"/>
      <c r="NW411" s="589"/>
      <c r="NX411" s="589"/>
      <c r="NY411" s="589"/>
      <c r="NZ411" s="589"/>
      <c r="OA411" s="589"/>
      <c r="OB411" s="589"/>
      <c r="OC411" s="589"/>
      <c r="OD411" s="589"/>
      <c r="OE411" s="589"/>
      <c r="OF411" s="589"/>
      <c r="OG411" s="589"/>
      <c r="OH411" s="589"/>
      <c r="OI411" s="589"/>
      <c r="OJ411" s="589"/>
      <c r="OK411" s="589"/>
      <c r="OL411" s="589"/>
      <c r="OM411" s="589"/>
      <c r="ON411" s="589"/>
      <c r="OO411" s="589"/>
      <c r="OP411" s="589"/>
      <c r="OQ411" s="589"/>
      <c r="OR411" s="589"/>
      <c r="OS411" s="589"/>
      <c r="OT411" s="589"/>
      <c r="OU411" s="589"/>
      <c r="OV411" s="589"/>
      <c r="OW411" s="589"/>
      <c r="OX411" s="589"/>
      <c r="OY411" s="589"/>
      <c r="OZ411" s="589"/>
      <c r="PA411" s="589"/>
      <c r="PB411" s="589"/>
      <c r="PC411" s="589"/>
      <c r="PD411" s="589"/>
      <c r="PE411" s="589"/>
      <c r="PF411" s="589"/>
      <c r="PG411" s="589"/>
      <c r="PH411" s="589"/>
      <c r="PI411" s="589"/>
      <c r="PJ411" s="589"/>
      <c r="PK411" s="589"/>
      <c r="PL411" s="589"/>
      <c r="PM411" s="589"/>
      <c r="PN411" s="589"/>
      <c r="PO411" s="589"/>
      <c r="PP411" s="589"/>
      <c r="PQ411" s="589"/>
      <c r="PR411" s="589"/>
      <c r="PS411" s="589"/>
      <c r="PT411" s="589"/>
      <c r="PU411" s="589"/>
      <c r="PV411" s="589"/>
      <c r="PW411" s="589"/>
      <c r="PX411" s="589"/>
      <c r="PY411" s="589"/>
      <c r="PZ411" s="589"/>
      <c r="QA411" s="589"/>
      <c r="QB411" s="589"/>
      <c r="QC411" s="589"/>
      <c r="QD411" s="589"/>
      <c r="QE411" s="589"/>
      <c r="QF411" s="589"/>
      <c r="QG411" s="589"/>
      <c r="QH411" s="589"/>
      <c r="QI411" s="589"/>
      <c r="QJ411" s="589"/>
      <c r="QK411" s="589"/>
      <c r="QL411" s="589"/>
      <c r="QM411" s="589"/>
      <c r="QN411" s="589"/>
      <c r="QO411" s="589"/>
      <c r="QP411" s="589"/>
      <c r="QQ411" s="589"/>
      <c r="QR411" s="589"/>
      <c r="QS411" s="589"/>
      <c r="QT411" s="589"/>
      <c r="QU411" s="589"/>
      <c r="QV411" s="589"/>
      <c r="QW411" s="589"/>
      <c r="QX411" s="589"/>
      <c r="QY411" s="589"/>
      <c r="QZ411" s="589"/>
      <c r="RA411" s="589"/>
      <c r="RB411" s="589"/>
      <c r="RC411" s="589"/>
      <c r="RD411" s="589"/>
      <c r="RE411" s="589"/>
      <c r="RF411" s="589"/>
      <c r="RG411" s="589"/>
      <c r="RH411" s="589"/>
      <c r="RI411" s="589"/>
      <c r="RJ411" s="589"/>
      <c r="RK411" s="589"/>
      <c r="RL411" s="589"/>
      <c r="RM411" s="589"/>
      <c r="RN411" s="589"/>
      <c r="RO411" s="589"/>
      <c r="RP411" s="589"/>
      <c r="RQ411" s="589"/>
      <c r="RR411" s="589"/>
      <c r="RS411" s="589"/>
      <c r="RT411" s="589"/>
      <c r="RU411" s="589"/>
      <c r="RV411" s="589"/>
      <c r="RW411" s="589"/>
      <c r="RX411" s="589"/>
      <c r="RY411" s="589"/>
      <c r="RZ411" s="589"/>
      <c r="SA411" s="589"/>
      <c r="SB411" s="589"/>
      <c r="SC411" s="589"/>
      <c r="SD411" s="589"/>
      <c r="SE411" s="589"/>
      <c r="SF411" s="589"/>
      <c r="SG411" s="589"/>
      <c r="SH411" s="589"/>
      <c r="SI411" s="589"/>
      <c r="SJ411" s="589"/>
      <c r="SK411" s="589"/>
      <c r="SL411" s="589"/>
      <c r="SM411" s="589"/>
      <c r="SN411" s="589"/>
      <c r="SO411" s="589"/>
      <c r="SP411" s="589"/>
      <c r="SQ411" s="589"/>
      <c r="SR411" s="589"/>
      <c r="SS411" s="589"/>
      <c r="ST411" s="589"/>
      <c r="SU411" s="589"/>
      <c r="SV411" s="589"/>
      <c r="SW411" s="589"/>
      <c r="SX411" s="589"/>
      <c r="SY411" s="589"/>
      <c r="SZ411" s="589"/>
      <c r="TA411" s="589"/>
      <c r="TB411" s="589"/>
      <c r="TC411" s="589"/>
      <c r="TD411" s="589"/>
      <c r="TE411" s="589"/>
      <c r="TF411" s="589"/>
      <c r="TG411" s="589"/>
      <c r="TH411" s="589"/>
      <c r="TI411" s="589"/>
      <c r="TJ411" s="589"/>
      <c r="TK411" s="589"/>
      <c r="TL411" s="589"/>
      <c r="TM411" s="589"/>
      <c r="TN411" s="589"/>
      <c r="TO411" s="589"/>
      <c r="TP411" s="589"/>
      <c r="TQ411" s="589"/>
      <c r="TR411" s="589"/>
      <c r="TS411" s="589"/>
      <c r="TT411" s="589"/>
      <c r="TU411" s="589"/>
      <c r="TV411" s="589"/>
      <c r="TW411" s="589"/>
      <c r="TX411" s="589"/>
      <c r="TY411" s="589"/>
      <c r="TZ411" s="589"/>
      <c r="UA411" s="589"/>
      <c r="UB411" s="589"/>
      <c r="UC411" s="589"/>
      <c r="UD411" s="589"/>
      <c r="UE411" s="589"/>
      <c r="UF411" s="589"/>
      <c r="UG411" s="589"/>
      <c r="UH411" s="589"/>
      <c r="UI411" s="589"/>
      <c r="UJ411" s="589"/>
      <c r="UK411" s="589"/>
      <c r="UL411" s="589"/>
      <c r="UM411" s="589"/>
      <c r="UN411" s="589"/>
      <c r="UO411" s="589"/>
      <c r="UP411" s="589"/>
      <c r="UQ411" s="589"/>
      <c r="UR411" s="589"/>
      <c r="US411" s="589"/>
      <c r="UT411" s="589"/>
      <c r="UU411" s="589"/>
      <c r="UV411" s="589"/>
      <c r="UW411" s="589"/>
      <c r="UX411" s="589"/>
      <c r="UY411" s="589"/>
      <c r="UZ411" s="589"/>
      <c r="VA411" s="589"/>
      <c r="VB411" s="589"/>
      <c r="VC411" s="589"/>
      <c r="VD411" s="589"/>
      <c r="VE411" s="589"/>
      <c r="VF411" s="589"/>
      <c r="VG411" s="589"/>
      <c r="VH411" s="589"/>
      <c r="VI411" s="589"/>
      <c r="VJ411" s="589"/>
      <c r="VK411" s="589"/>
      <c r="VL411" s="589"/>
      <c r="VM411" s="589"/>
      <c r="VN411" s="589"/>
      <c r="VO411" s="589"/>
      <c r="VP411" s="589"/>
      <c r="VQ411" s="589"/>
      <c r="VR411" s="589"/>
      <c r="VS411" s="589"/>
      <c r="VT411" s="589"/>
      <c r="VU411" s="589"/>
      <c r="VV411" s="589"/>
      <c r="VW411" s="589"/>
      <c r="VX411" s="589"/>
      <c r="VY411" s="589"/>
      <c r="VZ411" s="589"/>
      <c r="WA411" s="589"/>
      <c r="WB411" s="589"/>
      <c r="WC411" s="589"/>
      <c r="WD411" s="589"/>
      <c r="WE411" s="589"/>
      <c r="WF411" s="589"/>
      <c r="WG411" s="589"/>
      <c r="WH411" s="589"/>
      <c r="WI411" s="589"/>
      <c r="WJ411" s="589"/>
      <c r="WK411" s="589"/>
      <c r="WL411" s="589"/>
      <c r="WM411" s="589"/>
      <c r="WN411" s="589"/>
      <c r="WO411" s="589"/>
      <c r="WP411" s="589"/>
      <c r="WQ411" s="589"/>
      <c r="WR411" s="589"/>
      <c r="WS411" s="589"/>
      <c r="WT411" s="589"/>
      <c r="WU411" s="589"/>
      <c r="WV411" s="589"/>
      <c r="WW411" s="589"/>
      <c r="WX411" s="589"/>
      <c r="WY411" s="589"/>
      <c r="WZ411" s="589"/>
      <c r="XA411" s="589"/>
      <c r="XB411" s="589"/>
      <c r="XC411" s="589"/>
      <c r="XD411" s="589"/>
      <c r="XE411" s="589"/>
      <c r="XF411" s="589"/>
      <c r="XG411" s="589"/>
      <c r="XH411" s="589"/>
      <c r="XI411" s="589"/>
      <c r="XJ411" s="589"/>
      <c r="XK411" s="589"/>
      <c r="XL411" s="589"/>
      <c r="XM411" s="589"/>
      <c r="XN411" s="589"/>
      <c r="XO411" s="589"/>
      <c r="XP411" s="589"/>
      <c r="XQ411" s="589"/>
      <c r="XR411" s="589"/>
      <c r="XS411" s="589"/>
      <c r="XT411" s="589"/>
      <c r="XU411" s="589"/>
      <c r="XV411" s="589"/>
      <c r="XW411" s="589"/>
      <c r="XX411" s="589"/>
      <c r="XY411" s="589"/>
      <c r="XZ411" s="589"/>
      <c r="YA411" s="589"/>
      <c r="YB411" s="589"/>
      <c r="YC411" s="589"/>
      <c r="YD411" s="589"/>
      <c r="YE411" s="589"/>
      <c r="YF411" s="589"/>
      <c r="YG411" s="589"/>
      <c r="YH411" s="589"/>
      <c r="YI411" s="589"/>
      <c r="YJ411" s="589"/>
      <c r="YK411" s="589"/>
      <c r="YL411" s="589"/>
      <c r="YM411" s="589"/>
      <c r="YN411" s="589"/>
      <c r="YO411" s="589"/>
      <c r="YP411" s="589"/>
      <c r="YQ411" s="589"/>
      <c r="YR411" s="589"/>
      <c r="YS411" s="589"/>
      <c r="YT411" s="589"/>
      <c r="YU411" s="589"/>
      <c r="YV411" s="589"/>
      <c r="YW411" s="589"/>
      <c r="YX411" s="589"/>
      <c r="YY411" s="589"/>
      <c r="YZ411" s="589"/>
      <c r="ZA411" s="589"/>
      <c r="ZB411" s="589"/>
      <c r="ZC411" s="589"/>
      <c r="ZD411" s="589"/>
      <c r="ZE411" s="589"/>
      <c r="ZF411" s="589"/>
      <c r="ZG411" s="589"/>
      <c r="ZH411" s="589"/>
      <c r="ZI411" s="589"/>
      <c r="ZJ411" s="589"/>
      <c r="ZK411" s="589"/>
      <c r="ZL411" s="589"/>
      <c r="ZM411" s="589"/>
      <c r="ZN411" s="589"/>
      <c r="ZO411" s="589"/>
      <c r="ZP411" s="589"/>
      <c r="ZQ411" s="589"/>
      <c r="ZR411" s="589"/>
      <c r="ZS411" s="589"/>
      <c r="ZT411" s="589"/>
      <c r="ZU411" s="589"/>
      <c r="ZV411" s="589"/>
      <c r="ZW411" s="589"/>
      <c r="ZX411" s="589"/>
      <c r="ZY411" s="589"/>
      <c r="ZZ411" s="589"/>
      <c r="AAA411" s="589"/>
      <c r="AAB411" s="589"/>
      <c r="AAC411" s="589"/>
      <c r="AAD411" s="589"/>
      <c r="AAE411" s="589"/>
      <c r="AAF411" s="589"/>
      <c r="AAG411" s="589"/>
      <c r="AAH411" s="589"/>
      <c r="AAI411" s="589"/>
      <c r="AAJ411" s="589"/>
      <c r="AAK411" s="589"/>
      <c r="AAL411" s="589"/>
      <c r="AAM411" s="589"/>
      <c r="AAN411" s="589"/>
      <c r="AAO411" s="589"/>
      <c r="AAP411" s="589"/>
      <c r="AAQ411" s="589"/>
      <c r="AAR411" s="589"/>
      <c r="AAS411" s="589"/>
      <c r="AAT411" s="589"/>
      <c r="AAU411" s="589"/>
      <c r="AAV411" s="589"/>
      <c r="AAW411" s="589"/>
      <c r="AAX411" s="589"/>
      <c r="AAY411" s="589"/>
      <c r="AAZ411" s="589"/>
      <c r="ABA411" s="589"/>
      <c r="ABB411" s="589"/>
      <c r="ABC411" s="589"/>
      <c r="ABD411" s="589"/>
      <c r="ABE411" s="589"/>
      <c r="ABF411" s="589"/>
      <c r="ABG411" s="589"/>
      <c r="ABH411" s="589"/>
      <c r="ABI411" s="589"/>
      <c r="ABJ411" s="589"/>
      <c r="ABK411" s="589"/>
      <c r="ABL411" s="589"/>
      <c r="ABM411" s="589"/>
      <c r="ABN411" s="589"/>
      <c r="ABO411" s="589"/>
      <c r="ABP411" s="589"/>
      <c r="ABQ411" s="589"/>
      <c r="ABR411" s="589"/>
      <c r="ABS411" s="589"/>
      <c r="ABT411" s="589"/>
      <c r="ABU411" s="589"/>
      <c r="ABV411" s="589"/>
      <c r="ABW411" s="589"/>
      <c r="ABX411" s="589"/>
      <c r="ABY411" s="589"/>
      <c r="ABZ411" s="589"/>
      <c r="ACA411" s="589"/>
      <c r="ACB411" s="589"/>
      <c r="ACC411" s="589"/>
      <c r="ACD411" s="589"/>
      <c r="ACE411" s="589"/>
      <c r="ACF411" s="589"/>
      <c r="ACG411" s="589"/>
      <c r="ACH411" s="589"/>
      <c r="ACI411" s="589"/>
      <c r="ACJ411" s="589"/>
      <c r="ACK411" s="589"/>
      <c r="ACL411" s="589"/>
      <c r="ACM411" s="589"/>
      <c r="ACN411" s="589"/>
      <c r="ACO411" s="589"/>
      <c r="ACP411" s="589"/>
      <c r="ACQ411" s="589"/>
      <c r="ACR411" s="589"/>
      <c r="ACS411" s="589"/>
      <c r="ACT411" s="589"/>
      <c r="ACU411" s="589"/>
      <c r="ACV411" s="589"/>
      <c r="ACW411" s="589"/>
      <c r="ACX411" s="589"/>
      <c r="ACY411" s="589"/>
      <c r="ACZ411" s="589"/>
      <c r="ADA411" s="589"/>
      <c r="ADB411" s="589"/>
      <c r="ADC411" s="589"/>
      <c r="ADD411" s="589"/>
      <c r="ADE411" s="589"/>
      <c r="ADF411" s="589"/>
      <c r="ADG411" s="589"/>
      <c r="ADH411" s="589"/>
      <c r="ADI411" s="589"/>
      <c r="ADJ411" s="589"/>
      <c r="ADK411" s="589"/>
      <c r="ADL411" s="589"/>
      <c r="ADM411" s="589"/>
      <c r="ADN411" s="589"/>
      <c r="ADO411" s="589"/>
      <c r="ADP411" s="589"/>
      <c r="ADQ411" s="589"/>
      <c r="ADR411" s="589"/>
      <c r="ADS411" s="589"/>
      <c r="ADT411" s="589"/>
      <c r="ADU411" s="589"/>
      <c r="ADV411" s="589"/>
      <c r="ADW411" s="589"/>
      <c r="ADX411" s="589"/>
      <c r="ADY411" s="589"/>
      <c r="ADZ411" s="589"/>
      <c r="AEA411" s="589"/>
      <c r="AEB411" s="589"/>
      <c r="AEC411" s="589"/>
      <c r="AED411" s="589"/>
      <c r="AEE411" s="589"/>
      <c r="AEF411" s="589"/>
      <c r="AEG411" s="589"/>
      <c r="AEH411" s="589"/>
      <c r="AEI411" s="589"/>
      <c r="AEJ411" s="589"/>
      <c r="AEK411" s="589"/>
      <c r="AEL411" s="589"/>
      <c r="AEM411" s="589"/>
      <c r="AEN411" s="589"/>
      <c r="AEO411" s="589"/>
      <c r="AEP411" s="589"/>
      <c r="AEQ411" s="589"/>
      <c r="AER411" s="589"/>
      <c r="AES411" s="589"/>
      <c r="AET411" s="589"/>
      <c r="AEU411" s="589"/>
      <c r="AEV411" s="589"/>
      <c r="AEW411" s="589"/>
      <c r="AEX411" s="589"/>
      <c r="AEY411" s="589"/>
      <c r="AEZ411" s="589"/>
      <c r="AFA411" s="589"/>
      <c r="AFB411" s="589"/>
      <c r="AFC411" s="589"/>
      <c r="AFD411" s="589"/>
      <c r="AFE411" s="589"/>
      <c r="AFF411" s="589"/>
      <c r="AFG411" s="589"/>
      <c r="AFH411" s="589"/>
      <c r="AFI411" s="589"/>
      <c r="AFJ411" s="589"/>
      <c r="AFK411" s="589"/>
      <c r="AFL411" s="589"/>
      <c r="AFM411" s="589"/>
      <c r="AFN411" s="589"/>
      <c r="AFO411" s="589"/>
      <c r="AFP411" s="589"/>
      <c r="AFQ411" s="589"/>
      <c r="AFR411" s="589"/>
      <c r="AFS411" s="589"/>
      <c r="AFT411" s="589"/>
      <c r="AFU411" s="589"/>
      <c r="AFV411" s="589"/>
      <c r="AFW411" s="589"/>
      <c r="AFX411" s="589"/>
      <c r="AFY411" s="589"/>
      <c r="AFZ411" s="589"/>
      <c r="AGA411" s="589"/>
      <c r="AGB411" s="589"/>
      <c r="AGC411" s="589"/>
      <c r="AGD411" s="589"/>
      <c r="AGE411" s="589"/>
      <c r="AGF411" s="589"/>
      <c r="AGG411" s="589"/>
      <c r="AGH411" s="589"/>
      <c r="AGI411" s="589"/>
      <c r="AGJ411" s="589"/>
      <c r="AGK411" s="589"/>
      <c r="AGL411" s="589"/>
      <c r="AGM411" s="589"/>
      <c r="AGN411" s="589"/>
      <c r="AGO411" s="589"/>
      <c r="AGP411" s="589"/>
      <c r="AGQ411" s="589"/>
      <c r="AGR411" s="589"/>
      <c r="AGS411" s="589"/>
      <c r="AGT411" s="589"/>
      <c r="AGU411" s="589"/>
      <c r="AGV411" s="589"/>
      <c r="AGW411" s="589"/>
      <c r="AGX411" s="589"/>
      <c r="AGY411" s="589"/>
      <c r="AGZ411" s="589"/>
      <c r="AHA411" s="589"/>
      <c r="AHB411" s="589"/>
      <c r="AHC411" s="589"/>
      <c r="AHD411" s="589"/>
      <c r="AHE411" s="589"/>
      <c r="AHF411" s="589"/>
      <c r="AHG411" s="589"/>
      <c r="AHH411" s="589"/>
      <c r="AHI411" s="589"/>
      <c r="AHJ411" s="589"/>
      <c r="AHK411" s="589"/>
      <c r="AHL411" s="589"/>
      <c r="AHM411" s="589"/>
      <c r="AHN411" s="589"/>
      <c r="AHO411" s="589"/>
      <c r="AHP411" s="589"/>
      <c r="AHQ411" s="589"/>
      <c r="AHR411" s="589"/>
      <c r="AHS411" s="589"/>
      <c r="AHT411" s="589"/>
      <c r="AHU411" s="589"/>
      <c r="AHV411" s="589"/>
      <c r="AHW411" s="589"/>
      <c r="AHX411" s="589"/>
      <c r="AHY411" s="589"/>
      <c r="AHZ411" s="589"/>
      <c r="AIA411" s="589"/>
      <c r="AIB411" s="589"/>
      <c r="AIC411" s="589"/>
      <c r="AID411" s="589"/>
      <c r="AIE411" s="589"/>
      <c r="AIF411" s="589"/>
      <c r="AIG411" s="589"/>
      <c r="AIH411" s="589"/>
      <c r="AII411" s="589"/>
      <c r="AIJ411" s="589"/>
      <c r="AIK411" s="589"/>
      <c r="AIL411" s="589"/>
      <c r="AIM411" s="589"/>
      <c r="AIN411" s="589"/>
      <c r="AIO411" s="589"/>
      <c r="AIP411" s="589"/>
      <c r="AIQ411" s="589"/>
      <c r="AIR411" s="589"/>
      <c r="AIS411" s="589"/>
      <c r="AIT411" s="589"/>
      <c r="AIU411" s="589"/>
      <c r="AIV411" s="589"/>
      <c r="AIW411" s="589"/>
      <c r="AIX411" s="589"/>
      <c r="AIY411" s="589"/>
      <c r="AIZ411" s="589"/>
      <c r="AJA411" s="589"/>
      <c r="AJB411" s="589"/>
      <c r="AJC411" s="589"/>
      <c r="AJD411" s="589"/>
      <c r="AJE411" s="589"/>
      <c r="AJF411" s="589"/>
      <c r="AJG411" s="589"/>
      <c r="AJH411" s="589"/>
      <c r="AJI411" s="589"/>
      <c r="AJJ411" s="589"/>
      <c r="AJK411" s="589"/>
      <c r="AJL411" s="589"/>
      <c r="AJM411" s="589"/>
      <c r="AJN411" s="589"/>
      <c r="AJO411" s="589"/>
      <c r="AJP411" s="589"/>
      <c r="AJQ411" s="589"/>
      <c r="AJR411" s="589"/>
      <c r="AJS411" s="589"/>
      <c r="AJT411" s="589"/>
      <c r="AJU411" s="589"/>
      <c r="AJV411" s="589"/>
      <c r="AJW411" s="589"/>
      <c r="AJX411" s="589"/>
      <c r="AJY411" s="589"/>
      <c r="AJZ411" s="589"/>
      <c r="AKA411" s="589"/>
      <c r="AKB411" s="589"/>
      <c r="AKC411" s="589"/>
      <c r="AKD411" s="589"/>
      <c r="AKE411" s="589"/>
      <c r="AKF411" s="589"/>
      <c r="AKG411" s="589"/>
      <c r="AKH411" s="589"/>
      <c r="AKI411" s="589"/>
      <c r="AKJ411" s="589"/>
      <c r="AKK411" s="589"/>
      <c r="AKL411" s="589"/>
      <c r="AKM411" s="589"/>
      <c r="AKN411" s="589"/>
      <c r="AKO411" s="589"/>
      <c r="AKP411" s="589"/>
      <c r="AKQ411" s="589"/>
      <c r="AKR411" s="589"/>
      <c r="AKS411" s="589"/>
      <c r="AKT411" s="589"/>
      <c r="AKU411" s="589"/>
      <c r="AKV411" s="589"/>
      <c r="AKW411" s="589"/>
      <c r="AKX411" s="589"/>
      <c r="AKY411" s="589"/>
      <c r="AKZ411" s="589"/>
      <c r="ALA411" s="589"/>
      <c r="ALB411" s="589"/>
      <c r="ALC411" s="589"/>
      <c r="ALD411" s="589"/>
      <c r="ALE411" s="589"/>
      <c r="ALF411" s="589"/>
      <c r="ALG411" s="589"/>
      <c r="ALH411" s="589"/>
      <c r="ALI411" s="589"/>
      <c r="ALJ411" s="589"/>
      <c r="ALK411" s="589"/>
      <c r="ALL411" s="589"/>
      <c r="ALM411" s="589"/>
      <c r="ALN411" s="589"/>
      <c r="ALO411" s="589"/>
      <c r="ALP411" s="589"/>
      <c r="ALQ411" s="589"/>
      <c r="ALR411" s="589"/>
      <c r="ALS411" s="589"/>
      <c r="ALT411" s="589"/>
      <c r="ALU411" s="589"/>
      <c r="ALV411" s="589"/>
      <c r="ALW411" s="589"/>
      <c r="ALX411" s="589"/>
      <c r="ALY411" s="589"/>
      <c r="ALZ411" s="589"/>
      <c r="AMA411" s="589"/>
      <c r="AMB411" s="589"/>
      <c r="AMC411" s="589"/>
      <c r="AMD411" s="589"/>
      <c r="AME411" s="589"/>
      <c r="AMF411" s="589"/>
      <c r="AMG411" s="589"/>
      <c r="AMH411" s="589"/>
      <c r="AMI411" s="589"/>
      <c r="AMJ411" s="589"/>
      <c r="AMK411" s="589"/>
      <c r="AML411" s="589"/>
      <c r="AMM411" s="589"/>
      <c r="AMN411" s="589"/>
      <c r="AMO411" s="589"/>
      <c r="AMP411" s="589"/>
      <c r="AMQ411" s="589"/>
      <c r="AMR411" s="589"/>
      <c r="AMS411" s="589"/>
      <c r="AMT411" s="589"/>
      <c r="AMU411" s="589"/>
      <c r="AMV411" s="589"/>
      <c r="AMW411" s="589"/>
      <c r="AMX411" s="589"/>
      <c r="AMY411" s="589"/>
      <c r="AMZ411" s="589"/>
      <c r="ANA411" s="589"/>
      <c r="ANB411" s="589"/>
      <c r="ANC411" s="589"/>
      <c r="AND411" s="589"/>
      <c r="ANE411" s="589"/>
      <c r="ANF411" s="589"/>
      <c r="ANG411" s="589"/>
      <c r="ANH411" s="589"/>
      <c r="ANI411" s="589"/>
      <c r="ANJ411" s="589"/>
      <c r="ANK411" s="589"/>
      <c r="ANL411" s="589"/>
      <c r="ANM411" s="589"/>
      <c r="ANN411" s="589"/>
      <c r="ANO411" s="589"/>
      <c r="ANP411" s="589"/>
      <c r="ANQ411" s="589"/>
      <c r="ANR411" s="589"/>
      <c r="ANS411" s="589"/>
      <c r="ANT411" s="589"/>
      <c r="ANU411" s="589"/>
      <c r="ANV411" s="589"/>
      <c r="ANW411" s="589"/>
      <c r="ANX411" s="589"/>
      <c r="ANY411" s="589"/>
      <c r="ANZ411" s="589"/>
      <c r="AOA411" s="589"/>
      <c r="AOB411" s="589"/>
      <c r="AOC411" s="589"/>
      <c r="AOD411" s="589"/>
      <c r="AOE411" s="589"/>
      <c r="AOF411" s="589"/>
      <c r="AOG411" s="589"/>
      <c r="AOH411" s="589"/>
      <c r="AOI411" s="589"/>
      <c r="AOJ411" s="589"/>
      <c r="AOK411" s="589"/>
      <c r="AOL411" s="589"/>
      <c r="AOM411" s="589"/>
      <c r="AON411" s="589"/>
      <c r="AOO411" s="589"/>
      <c r="AOP411" s="589"/>
      <c r="AOQ411" s="589"/>
      <c r="AOR411" s="589"/>
      <c r="AOS411" s="589"/>
      <c r="AOT411" s="589"/>
      <c r="AOU411" s="589"/>
      <c r="AOV411" s="589"/>
      <c r="AOW411" s="589"/>
      <c r="AOX411" s="589"/>
      <c r="AOY411" s="589"/>
      <c r="AOZ411" s="589"/>
      <c r="APA411" s="589"/>
      <c r="APB411" s="589"/>
      <c r="APC411" s="589"/>
      <c r="APD411" s="589"/>
      <c r="APE411" s="589"/>
      <c r="APF411" s="589"/>
      <c r="APG411" s="589"/>
      <c r="APH411" s="589"/>
      <c r="API411" s="589"/>
      <c r="APJ411" s="589"/>
      <c r="APK411" s="589"/>
      <c r="APL411" s="589"/>
      <c r="APM411" s="589"/>
      <c r="APN411" s="589"/>
      <c r="APO411" s="589"/>
      <c r="APP411" s="589"/>
      <c r="APQ411" s="589"/>
      <c r="APR411" s="589"/>
      <c r="APS411" s="589"/>
      <c r="APT411" s="589"/>
      <c r="APU411" s="589"/>
      <c r="APV411" s="589"/>
      <c r="APW411" s="589"/>
      <c r="APX411" s="589"/>
      <c r="APY411" s="589"/>
      <c r="APZ411" s="589"/>
      <c r="AQA411" s="589"/>
      <c r="AQB411" s="589"/>
      <c r="AQC411" s="589"/>
      <c r="AQD411" s="589"/>
      <c r="AQE411" s="589"/>
      <c r="AQF411" s="589"/>
      <c r="AQG411" s="589"/>
      <c r="AQH411" s="589"/>
      <c r="AQI411" s="589"/>
      <c r="AQJ411" s="589"/>
      <c r="AQK411" s="589"/>
      <c r="AQL411" s="589"/>
      <c r="AQM411" s="589"/>
      <c r="AQN411" s="589"/>
      <c r="AQO411" s="589"/>
      <c r="AQP411" s="589"/>
      <c r="AQQ411" s="589"/>
      <c r="AQR411" s="589"/>
      <c r="AQS411" s="589"/>
      <c r="AQT411" s="589"/>
      <c r="AQU411" s="589"/>
      <c r="AQV411" s="589"/>
      <c r="AQW411" s="589"/>
      <c r="AQX411" s="589"/>
      <c r="AQY411" s="589"/>
      <c r="AQZ411" s="589"/>
      <c r="ARA411" s="589"/>
      <c r="ARB411" s="589"/>
      <c r="ARC411" s="589"/>
      <c r="ARD411" s="589"/>
      <c r="ARE411" s="589"/>
      <c r="ARF411" s="589"/>
      <c r="ARG411" s="589"/>
      <c r="ARH411" s="589"/>
      <c r="ARI411" s="589"/>
      <c r="ARJ411" s="589"/>
      <c r="ARK411" s="589"/>
      <c r="ARL411" s="589"/>
      <c r="ARM411" s="589"/>
      <c r="ARN411" s="589"/>
      <c r="ARO411" s="589"/>
      <c r="ARP411" s="589"/>
      <c r="ARQ411" s="589"/>
      <c r="ARR411" s="589"/>
      <c r="ARS411" s="589"/>
      <c r="ART411" s="589"/>
      <c r="ARU411" s="589"/>
      <c r="ARV411" s="589"/>
      <c r="ARW411" s="589"/>
      <c r="ARX411" s="589"/>
      <c r="ARY411" s="589"/>
      <c r="ARZ411" s="589"/>
      <c r="ASA411" s="589"/>
      <c r="ASB411" s="589"/>
      <c r="ASC411" s="589"/>
      <c r="ASD411" s="589"/>
      <c r="ASE411" s="589"/>
      <c r="ASF411" s="589"/>
      <c r="ASG411" s="589"/>
      <c r="ASH411" s="589"/>
      <c r="ASI411" s="589"/>
      <c r="ASJ411" s="589"/>
      <c r="ASK411" s="589"/>
      <c r="ASL411" s="589"/>
      <c r="ASM411" s="589"/>
      <c r="ASN411" s="589"/>
      <c r="ASO411" s="589"/>
      <c r="ASP411" s="589"/>
      <c r="ASQ411" s="589"/>
      <c r="ASR411" s="589"/>
      <c r="ASS411" s="589"/>
      <c r="AST411" s="589"/>
      <c r="ASU411" s="589"/>
      <c r="ASV411" s="589"/>
      <c r="ASW411" s="589"/>
      <c r="ASX411" s="589"/>
      <c r="ASY411" s="589"/>
      <c r="ASZ411" s="589"/>
      <c r="ATA411" s="589"/>
      <c r="ATB411" s="589"/>
      <c r="ATC411" s="589"/>
      <c r="ATD411" s="589"/>
      <c r="ATE411" s="589"/>
      <c r="ATF411" s="589"/>
      <c r="ATG411" s="589"/>
      <c r="ATH411" s="589"/>
      <c r="ATI411" s="589"/>
      <c r="ATJ411" s="589"/>
      <c r="ATK411" s="589"/>
      <c r="ATL411" s="589"/>
      <c r="ATM411" s="589"/>
      <c r="ATN411" s="589"/>
      <c r="ATO411" s="589"/>
      <c r="ATP411" s="589"/>
      <c r="ATQ411" s="589"/>
      <c r="ATR411" s="589"/>
      <c r="ATS411" s="589"/>
      <c r="ATT411" s="589"/>
      <c r="ATU411" s="589"/>
      <c r="ATV411" s="589"/>
      <c r="ATW411" s="589"/>
      <c r="ATX411" s="589"/>
      <c r="ATY411" s="589"/>
      <c r="ATZ411" s="589"/>
      <c r="AUA411" s="589"/>
      <c r="AUB411" s="589"/>
      <c r="AUC411" s="589"/>
      <c r="AUD411" s="589"/>
      <c r="AUE411" s="589"/>
      <c r="AUF411" s="589"/>
      <c r="AUG411" s="589"/>
      <c r="AUH411" s="589"/>
      <c r="AUI411" s="589"/>
      <c r="AUJ411" s="589"/>
      <c r="AUK411" s="589"/>
      <c r="AUL411" s="589"/>
      <c r="AUM411" s="589"/>
      <c r="AUN411" s="589"/>
      <c r="AUO411" s="589"/>
      <c r="AUP411" s="589"/>
      <c r="AUQ411" s="589"/>
      <c r="AUR411" s="589"/>
      <c r="AUS411" s="589"/>
      <c r="AUT411" s="589"/>
      <c r="AUU411" s="589"/>
      <c r="AUV411" s="589"/>
      <c r="AUW411" s="589"/>
      <c r="AUX411" s="589"/>
      <c r="AUY411" s="589"/>
      <c r="AUZ411" s="589"/>
      <c r="AVA411" s="589"/>
      <c r="AVB411" s="589"/>
      <c r="AVC411" s="589"/>
      <c r="AVD411" s="589"/>
      <c r="AVE411" s="589"/>
      <c r="AVF411" s="589"/>
      <c r="AVG411" s="589"/>
      <c r="AVH411" s="589"/>
      <c r="AVI411" s="589"/>
      <c r="AVJ411" s="589"/>
      <c r="AVK411" s="589"/>
      <c r="AVL411" s="589"/>
      <c r="AVM411" s="589"/>
      <c r="AVN411" s="589"/>
      <c r="AVO411" s="589"/>
      <c r="AVP411" s="589"/>
      <c r="AVQ411" s="589"/>
      <c r="AVR411" s="589"/>
      <c r="AVS411" s="589"/>
      <c r="AVT411" s="589"/>
      <c r="AVU411" s="589"/>
      <c r="AVV411" s="589"/>
      <c r="AVW411" s="589"/>
      <c r="AVX411" s="589"/>
      <c r="AVY411" s="589"/>
      <c r="AVZ411" s="589"/>
      <c r="AWA411" s="589"/>
      <c r="AWB411" s="589"/>
      <c r="AWC411" s="589"/>
      <c r="AWD411" s="589"/>
      <c r="AWE411" s="589"/>
      <c r="AWF411" s="589"/>
      <c r="AWG411" s="589"/>
      <c r="AWH411" s="589"/>
      <c r="AWI411" s="589"/>
      <c r="AWJ411" s="589"/>
      <c r="AWK411" s="589"/>
      <c r="AWL411" s="589"/>
      <c r="AWM411" s="589"/>
      <c r="AWN411" s="589"/>
      <c r="AWO411" s="589"/>
      <c r="AWP411" s="589"/>
      <c r="AWQ411" s="589"/>
      <c r="AWR411" s="589"/>
      <c r="AWS411" s="589"/>
      <c r="AWT411" s="589"/>
      <c r="AWU411" s="589"/>
      <c r="AWV411" s="589"/>
      <c r="AWW411" s="589"/>
      <c r="AWX411" s="589"/>
      <c r="AWY411" s="589"/>
      <c r="AWZ411" s="589"/>
      <c r="AXA411" s="589"/>
      <c r="AXB411" s="589"/>
      <c r="AXC411" s="589"/>
      <c r="AXD411" s="589"/>
      <c r="AXE411" s="589"/>
      <c r="AXF411" s="589"/>
      <c r="AXG411" s="589"/>
      <c r="AXH411" s="589"/>
      <c r="AXI411" s="589"/>
      <c r="AXJ411" s="589"/>
      <c r="AXK411" s="589"/>
      <c r="AXL411" s="589"/>
      <c r="AXM411" s="589"/>
      <c r="AXN411" s="589"/>
      <c r="AXO411" s="589"/>
      <c r="AXP411" s="589"/>
      <c r="AXQ411" s="589"/>
      <c r="AXR411" s="589"/>
      <c r="AXS411" s="589"/>
      <c r="AXT411" s="589"/>
      <c r="AXU411" s="589"/>
      <c r="AXV411" s="589"/>
      <c r="AXW411" s="589"/>
      <c r="AXX411" s="589"/>
      <c r="AXY411" s="589"/>
      <c r="AXZ411" s="589"/>
      <c r="AYA411" s="589"/>
      <c r="AYB411" s="589"/>
      <c r="AYC411" s="589"/>
      <c r="AYD411" s="589"/>
      <c r="AYE411" s="589"/>
      <c r="AYF411" s="589"/>
      <c r="AYG411" s="589"/>
      <c r="AYH411" s="589"/>
      <c r="AYI411" s="589"/>
      <c r="AYJ411" s="589"/>
      <c r="AYK411" s="589"/>
      <c r="AYL411" s="589"/>
      <c r="AYM411" s="589"/>
      <c r="AYN411" s="589"/>
      <c r="AYO411" s="589"/>
      <c r="AYP411" s="589"/>
      <c r="AYQ411" s="589"/>
      <c r="AYR411" s="589"/>
      <c r="AYS411" s="589"/>
      <c r="AYT411" s="589"/>
      <c r="AYU411" s="589"/>
      <c r="AYV411" s="589"/>
      <c r="AYW411" s="589"/>
      <c r="AYX411" s="589"/>
      <c r="AYY411" s="589"/>
      <c r="AYZ411" s="589"/>
      <c r="AZA411" s="589"/>
      <c r="AZB411" s="589"/>
      <c r="AZC411" s="589"/>
      <c r="AZD411" s="589"/>
      <c r="AZE411" s="589"/>
      <c r="AZF411" s="589"/>
      <c r="AZG411" s="589"/>
      <c r="AZH411" s="589"/>
      <c r="AZI411" s="589"/>
      <c r="AZJ411" s="589"/>
      <c r="AZK411" s="589"/>
      <c r="AZL411" s="589"/>
      <c r="AZM411" s="589"/>
      <c r="AZN411" s="589"/>
      <c r="AZO411" s="589"/>
      <c r="AZP411" s="589"/>
      <c r="AZQ411" s="589"/>
      <c r="AZR411" s="589"/>
      <c r="AZS411" s="589"/>
      <c r="AZT411" s="589"/>
      <c r="AZU411" s="589"/>
      <c r="AZV411" s="589"/>
      <c r="AZW411" s="589"/>
      <c r="AZX411" s="589"/>
      <c r="AZY411" s="589"/>
      <c r="AZZ411" s="589"/>
      <c r="BAA411" s="589"/>
      <c r="BAB411" s="589"/>
      <c r="BAC411" s="589"/>
      <c r="BAD411" s="589"/>
      <c r="BAE411" s="589"/>
      <c r="BAF411" s="589"/>
      <c r="BAG411" s="589"/>
      <c r="BAH411" s="589"/>
      <c r="BAI411" s="589"/>
      <c r="BAJ411" s="589"/>
      <c r="BAK411" s="589"/>
      <c r="BAL411" s="589"/>
      <c r="BAM411" s="589"/>
      <c r="BAN411" s="589"/>
      <c r="BAO411" s="589"/>
      <c r="BAP411" s="589"/>
      <c r="BAQ411" s="589"/>
      <c r="BAR411" s="589"/>
      <c r="BAS411" s="589"/>
      <c r="BAT411" s="589"/>
      <c r="BAU411" s="589"/>
      <c r="BAV411" s="589"/>
      <c r="BAW411" s="589"/>
      <c r="BAX411" s="589"/>
      <c r="BAY411" s="589"/>
      <c r="BAZ411" s="589"/>
      <c r="BBA411" s="589"/>
      <c r="BBB411" s="589"/>
      <c r="BBC411" s="589"/>
      <c r="BBD411" s="589"/>
      <c r="BBE411" s="589"/>
      <c r="BBF411" s="589"/>
      <c r="BBG411" s="589"/>
      <c r="BBH411" s="589"/>
      <c r="BBI411" s="589"/>
      <c r="BBJ411" s="589"/>
      <c r="BBK411" s="589"/>
      <c r="BBL411" s="589"/>
      <c r="BBM411" s="589"/>
      <c r="BBN411" s="589"/>
      <c r="BBO411" s="589"/>
      <c r="BBP411" s="589"/>
      <c r="BBQ411" s="589"/>
      <c r="BBR411" s="589"/>
      <c r="BBS411" s="589"/>
      <c r="BBT411" s="589"/>
      <c r="BBU411" s="589"/>
      <c r="BBV411" s="589"/>
      <c r="BBW411" s="589"/>
      <c r="BBX411" s="589"/>
      <c r="BBY411" s="589"/>
      <c r="BBZ411" s="589"/>
      <c r="BCA411" s="589"/>
      <c r="BCB411" s="589"/>
      <c r="BCC411" s="589"/>
      <c r="BCD411" s="589"/>
      <c r="BCE411" s="589"/>
      <c r="BCF411" s="589"/>
      <c r="BCG411" s="589"/>
      <c r="BCH411" s="589"/>
      <c r="BCI411" s="589"/>
      <c r="BCJ411" s="589"/>
      <c r="BCK411" s="589"/>
      <c r="BCL411" s="589"/>
      <c r="BCM411" s="589"/>
      <c r="BCN411" s="589"/>
      <c r="BCO411" s="589"/>
      <c r="BCP411" s="589"/>
      <c r="BCQ411" s="589"/>
      <c r="BCR411" s="589"/>
      <c r="BCS411" s="589"/>
      <c r="BCT411" s="589"/>
      <c r="BCU411" s="589"/>
      <c r="BCV411" s="589"/>
      <c r="BCW411" s="589"/>
      <c r="BCX411" s="589"/>
      <c r="BCY411" s="589"/>
      <c r="BCZ411" s="589"/>
      <c r="BDA411" s="589"/>
      <c r="BDB411" s="589"/>
      <c r="BDC411" s="589"/>
      <c r="BDD411" s="589"/>
      <c r="BDE411" s="589"/>
      <c r="BDF411" s="589"/>
      <c r="BDG411" s="589"/>
      <c r="BDH411" s="589"/>
      <c r="BDI411" s="589"/>
      <c r="BDJ411" s="589"/>
      <c r="BDK411" s="589"/>
      <c r="BDL411" s="589"/>
      <c r="BDM411" s="589"/>
      <c r="BDN411" s="589"/>
      <c r="BDO411" s="589"/>
      <c r="BDP411" s="589"/>
      <c r="BDQ411" s="589"/>
      <c r="BDR411" s="589"/>
      <c r="BDS411" s="589"/>
      <c r="BDT411" s="589"/>
      <c r="BDU411" s="589"/>
      <c r="BDV411" s="589"/>
      <c r="BDW411" s="589"/>
      <c r="BDX411" s="589"/>
      <c r="BDY411" s="589"/>
      <c r="BDZ411" s="589"/>
      <c r="BEA411" s="589"/>
      <c r="BEB411" s="589"/>
      <c r="BEC411" s="589"/>
      <c r="BED411" s="589"/>
      <c r="BEE411" s="589"/>
      <c r="BEF411" s="589"/>
      <c r="BEG411" s="589"/>
      <c r="BEH411" s="589"/>
      <c r="BEI411" s="589"/>
      <c r="BEJ411" s="589"/>
      <c r="BEK411" s="589"/>
      <c r="BEL411" s="589"/>
      <c r="BEM411" s="589"/>
      <c r="BEN411" s="589"/>
      <c r="BEO411" s="589"/>
      <c r="BEP411" s="589"/>
      <c r="BEQ411" s="589"/>
      <c r="BER411" s="589"/>
      <c r="BES411" s="589"/>
      <c r="BET411" s="589"/>
      <c r="BEU411" s="589"/>
      <c r="BEV411" s="589"/>
      <c r="BEW411" s="589"/>
      <c r="BEX411" s="589"/>
      <c r="BEY411" s="589"/>
      <c r="BEZ411" s="589"/>
      <c r="BFA411" s="589"/>
      <c r="BFB411" s="589"/>
      <c r="BFC411" s="589"/>
      <c r="BFD411" s="589"/>
      <c r="BFE411" s="589"/>
      <c r="BFF411" s="589"/>
      <c r="BFG411" s="589"/>
      <c r="BFH411" s="589"/>
      <c r="BFI411" s="589"/>
      <c r="BFJ411" s="589"/>
      <c r="BFK411" s="589"/>
      <c r="BFL411" s="589"/>
      <c r="BFM411" s="589"/>
      <c r="BFN411" s="589"/>
      <c r="BFO411" s="589"/>
      <c r="BFP411" s="589"/>
      <c r="BFQ411" s="589"/>
      <c r="BFR411" s="589"/>
      <c r="BFS411" s="589"/>
      <c r="BFT411" s="589"/>
      <c r="BFU411" s="589"/>
      <c r="BFV411" s="589"/>
      <c r="BFW411" s="589"/>
      <c r="BFX411" s="589"/>
      <c r="BFY411" s="589"/>
      <c r="BFZ411" s="589"/>
      <c r="BGA411" s="589"/>
      <c r="BGB411" s="589"/>
      <c r="BGC411" s="589"/>
      <c r="BGD411" s="589"/>
      <c r="BGE411" s="589"/>
      <c r="BGF411" s="589"/>
      <c r="BGG411" s="589"/>
      <c r="BGH411" s="589"/>
      <c r="BGI411" s="589"/>
      <c r="BGJ411" s="589"/>
      <c r="BGK411" s="589"/>
      <c r="BGL411" s="589"/>
      <c r="BGM411" s="589"/>
      <c r="BGN411" s="589"/>
      <c r="BGO411" s="589"/>
      <c r="BGP411" s="589"/>
      <c r="BGQ411" s="589"/>
      <c r="BGR411" s="589"/>
      <c r="BGS411" s="589"/>
      <c r="BGT411" s="589"/>
      <c r="BGU411" s="589"/>
      <c r="BGV411" s="589"/>
      <c r="BGW411" s="589"/>
      <c r="BGX411" s="589"/>
      <c r="BGY411" s="589"/>
      <c r="BGZ411" s="589"/>
      <c r="BHA411" s="589"/>
      <c r="BHB411" s="589"/>
      <c r="BHC411" s="589"/>
      <c r="BHD411" s="589"/>
      <c r="BHE411" s="589"/>
      <c r="BHF411" s="589"/>
      <c r="BHG411" s="589"/>
      <c r="BHH411" s="589"/>
      <c r="BHI411" s="589"/>
      <c r="BHJ411" s="589"/>
      <c r="BHK411" s="589"/>
      <c r="BHL411" s="589"/>
      <c r="BHM411" s="589"/>
      <c r="BHN411" s="589"/>
      <c r="BHO411" s="589"/>
      <c r="BHP411" s="589"/>
      <c r="BHQ411" s="589"/>
      <c r="BHR411" s="589"/>
      <c r="BHS411" s="589"/>
      <c r="BHT411" s="589"/>
      <c r="BHU411" s="589"/>
      <c r="BHV411" s="589"/>
      <c r="BHW411" s="589"/>
      <c r="BHX411" s="589"/>
      <c r="BHY411" s="589"/>
      <c r="BHZ411" s="589"/>
      <c r="BIA411" s="589"/>
      <c r="BIB411" s="589"/>
      <c r="BIC411" s="589"/>
      <c r="BID411" s="589"/>
      <c r="BIE411" s="589"/>
      <c r="BIF411" s="589"/>
      <c r="BIG411" s="589"/>
      <c r="BIH411" s="589"/>
      <c r="BII411" s="589"/>
      <c r="BIJ411" s="589"/>
      <c r="BIK411" s="589"/>
      <c r="BIL411" s="589"/>
      <c r="BIM411" s="589"/>
      <c r="BIN411" s="589"/>
      <c r="BIO411" s="589"/>
      <c r="BIP411" s="589"/>
      <c r="BIQ411" s="589"/>
      <c r="BIR411" s="589"/>
      <c r="BIS411" s="589"/>
      <c r="BIT411" s="589"/>
      <c r="BIU411" s="589"/>
      <c r="BIV411" s="589"/>
      <c r="BIW411" s="589"/>
      <c r="BIX411" s="589"/>
      <c r="BIY411" s="589"/>
      <c r="BIZ411" s="589"/>
      <c r="BJA411" s="589"/>
      <c r="BJB411" s="589"/>
      <c r="BJC411" s="589"/>
      <c r="BJD411" s="589"/>
      <c r="BJE411" s="589"/>
      <c r="BJF411" s="589"/>
      <c r="BJG411" s="589"/>
      <c r="BJH411" s="589"/>
      <c r="BJI411" s="589"/>
      <c r="BJJ411" s="589"/>
      <c r="BJK411" s="589"/>
      <c r="BJL411" s="589"/>
      <c r="BJM411" s="589"/>
      <c r="BJN411" s="589"/>
      <c r="BJO411" s="589"/>
      <c r="BJP411" s="589"/>
      <c r="BJQ411" s="589"/>
      <c r="BJR411" s="589"/>
      <c r="BJS411" s="589"/>
      <c r="BJT411" s="589"/>
      <c r="BJU411" s="589"/>
      <c r="BJV411" s="589"/>
      <c r="BJW411" s="589"/>
      <c r="BJX411" s="589"/>
      <c r="BJY411" s="589"/>
      <c r="BJZ411" s="589"/>
      <c r="BKA411" s="589"/>
      <c r="BKB411" s="589"/>
      <c r="BKC411" s="589"/>
      <c r="BKD411" s="589"/>
      <c r="BKE411" s="589"/>
      <c r="BKF411" s="589"/>
      <c r="BKG411" s="589"/>
      <c r="BKH411" s="589"/>
      <c r="BKI411" s="589"/>
      <c r="BKJ411" s="589"/>
      <c r="BKK411" s="589"/>
      <c r="BKL411" s="589"/>
      <c r="BKM411" s="589"/>
      <c r="BKN411" s="589"/>
      <c r="BKO411" s="589"/>
      <c r="BKP411" s="589"/>
      <c r="BKQ411" s="589"/>
      <c r="BKR411" s="589"/>
      <c r="BKS411" s="589"/>
      <c r="BKT411" s="589"/>
      <c r="BKU411" s="589"/>
      <c r="BKV411" s="589"/>
      <c r="BKW411" s="589"/>
      <c r="BKX411" s="589"/>
      <c r="BKY411" s="589"/>
      <c r="BKZ411" s="589"/>
      <c r="BLA411" s="589"/>
      <c r="BLB411" s="589"/>
      <c r="BLC411" s="589"/>
      <c r="BLD411" s="589"/>
      <c r="BLE411" s="589"/>
      <c r="BLF411" s="589"/>
      <c r="BLG411" s="589"/>
      <c r="BLH411" s="589"/>
      <c r="BLI411" s="589"/>
      <c r="BLJ411" s="589"/>
      <c r="BLK411" s="589"/>
      <c r="BLL411" s="589"/>
      <c r="BLM411" s="589"/>
      <c r="BLN411" s="589"/>
      <c r="BLO411" s="589"/>
      <c r="BLP411" s="589"/>
      <c r="BLQ411" s="589"/>
      <c r="BLR411" s="589"/>
      <c r="BLS411" s="589"/>
      <c r="BLT411" s="589"/>
      <c r="BLU411" s="589"/>
      <c r="BLV411" s="589"/>
      <c r="BLW411" s="589"/>
      <c r="BLX411" s="589"/>
      <c r="BLY411" s="589"/>
      <c r="BLZ411" s="589"/>
      <c r="BMA411" s="589"/>
      <c r="BMB411" s="589"/>
      <c r="BMC411" s="589"/>
      <c r="BMD411" s="589"/>
      <c r="BME411" s="589"/>
      <c r="BMF411" s="589"/>
      <c r="BMG411" s="589"/>
      <c r="BMH411" s="589"/>
      <c r="BMI411" s="589"/>
      <c r="BMJ411" s="589"/>
      <c r="BMK411" s="589"/>
      <c r="BML411" s="589"/>
      <c r="BMM411" s="589"/>
      <c r="BMN411" s="589"/>
      <c r="BMO411" s="589"/>
      <c r="BMP411" s="589"/>
      <c r="BMQ411" s="589"/>
      <c r="BMR411" s="589"/>
      <c r="BMS411" s="589"/>
      <c r="BMT411" s="589"/>
      <c r="BMU411" s="589"/>
      <c r="BMV411" s="589"/>
      <c r="BMW411" s="589"/>
      <c r="BMX411" s="589"/>
      <c r="BMY411" s="589"/>
      <c r="BMZ411" s="589"/>
      <c r="BNA411" s="589"/>
      <c r="BNB411" s="589"/>
      <c r="BNC411" s="589"/>
      <c r="BND411" s="589"/>
      <c r="BNE411" s="589"/>
      <c r="BNF411" s="589"/>
      <c r="BNG411" s="589"/>
      <c r="BNH411" s="589"/>
      <c r="BNI411" s="589"/>
      <c r="BNJ411" s="589"/>
      <c r="BNK411" s="589"/>
      <c r="BNL411" s="589"/>
      <c r="BNM411" s="589"/>
      <c r="BNN411" s="589"/>
      <c r="BNO411" s="589"/>
      <c r="BNP411" s="589"/>
      <c r="BNQ411" s="589"/>
      <c r="BNR411" s="589"/>
      <c r="BNS411" s="589"/>
      <c r="BNT411" s="589"/>
      <c r="BNU411" s="589"/>
      <c r="BNV411" s="589"/>
      <c r="BNW411" s="589"/>
      <c r="BNX411" s="589"/>
      <c r="BNY411" s="589"/>
      <c r="BNZ411" s="589"/>
      <c r="BOA411" s="589"/>
      <c r="BOB411" s="589"/>
      <c r="BOC411" s="589"/>
      <c r="BOD411" s="589"/>
      <c r="BOE411" s="589"/>
      <c r="BOF411" s="589"/>
      <c r="BOG411" s="589"/>
      <c r="BOH411" s="589"/>
      <c r="BOI411" s="589"/>
      <c r="BOJ411" s="589"/>
      <c r="BOK411" s="589"/>
      <c r="BOL411" s="589"/>
      <c r="BOM411" s="589"/>
      <c r="BON411" s="589"/>
      <c r="BOO411" s="589"/>
      <c r="BOP411" s="589"/>
      <c r="BOQ411" s="589"/>
      <c r="BOR411" s="589"/>
      <c r="BOS411" s="589"/>
      <c r="BOT411" s="589"/>
      <c r="BOU411" s="589"/>
      <c r="BOV411" s="589"/>
      <c r="BOW411" s="589"/>
      <c r="BOX411" s="589"/>
      <c r="BOY411" s="589"/>
      <c r="BOZ411" s="589"/>
      <c r="BPA411" s="589"/>
      <c r="BPB411" s="589"/>
      <c r="BPC411" s="589"/>
      <c r="BPD411" s="589"/>
      <c r="BPE411" s="589"/>
      <c r="BPF411" s="589"/>
      <c r="BPG411" s="589"/>
      <c r="BPH411" s="589"/>
      <c r="BPI411" s="589"/>
      <c r="BPJ411" s="589"/>
      <c r="BPK411" s="589"/>
      <c r="BPL411" s="589"/>
      <c r="BPM411" s="589"/>
      <c r="BPN411" s="589"/>
      <c r="BPO411" s="589"/>
      <c r="BPP411" s="589"/>
      <c r="BPQ411" s="589"/>
      <c r="BPR411" s="589"/>
      <c r="BPS411" s="589"/>
      <c r="BPT411" s="589"/>
      <c r="BPU411" s="589"/>
      <c r="BPV411" s="589"/>
      <c r="BPW411" s="589"/>
      <c r="BPX411" s="589"/>
      <c r="BPY411" s="589"/>
      <c r="BPZ411" s="589"/>
      <c r="BQA411" s="589"/>
      <c r="BQB411" s="589"/>
      <c r="BQC411" s="589"/>
      <c r="BQD411" s="589"/>
      <c r="BQE411" s="589"/>
      <c r="BQF411" s="589"/>
      <c r="BQG411" s="589"/>
      <c r="BQH411" s="589"/>
      <c r="BQI411" s="589"/>
      <c r="BQJ411" s="589"/>
      <c r="BQK411" s="589"/>
      <c r="BQL411" s="589"/>
      <c r="BQM411" s="589"/>
      <c r="BQN411" s="589"/>
      <c r="BQO411" s="589"/>
      <c r="BQP411" s="589"/>
      <c r="BQQ411" s="589"/>
      <c r="BQR411" s="589"/>
      <c r="BQS411" s="589"/>
      <c r="BQT411" s="589"/>
      <c r="BQU411" s="589"/>
      <c r="BQV411" s="589"/>
      <c r="BQW411" s="589"/>
      <c r="BQX411" s="589"/>
      <c r="BQY411" s="589"/>
      <c r="BQZ411" s="589"/>
      <c r="BRA411" s="589"/>
      <c r="BRB411" s="589"/>
      <c r="BRC411" s="589"/>
      <c r="BRD411" s="589"/>
      <c r="BRE411" s="589"/>
      <c r="BRF411" s="589"/>
      <c r="BRG411" s="589"/>
      <c r="BRH411" s="589"/>
      <c r="BRI411" s="589"/>
      <c r="BRJ411" s="589"/>
      <c r="BRK411" s="589"/>
      <c r="BRL411" s="589"/>
      <c r="BRM411" s="589"/>
      <c r="BRN411" s="589"/>
      <c r="BRO411" s="589"/>
      <c r="BRP411" s="589"/>
      <c r="BRQ411" s="589"/>
      <c r="BRR411" s="589"/>
      <c r="BRS411" s="589"/>
      <c r="BRT411" s="589"/>
      <c r="BRU411" s="589"/>
      <c r="BRV411" s="589"/>
      <c r="BRW411" s="589"/>
      <c r="BRX411" s="589"/>
      <c r="BRY411" s="589"/>
      <c r="BRZ411" s="589"/>
      <c r="BSA411" s="589"/>
      <c r="BSB411" s="589"/>
      <c r="BSC411" s="589"/>
      <c r="BSD411" s="589"/>
      <c r="BSE411" s="589"/>
      <c r="BSF411" s="589"/>
      <c r="BSG411" s="589"/>
      <c r="BSH411" s="589"/>
      <c r="BSI411" s="589"/>
      <c r="BSJ411" s="589"/>
      <c r="BSK411" s="589"/>
      <c r="BSL411" s="589"/>
      <c r="BSM411" s="589"/>
      <c r="BSN411" s="589"/>
      <c r="BSO411" s="589"/>
      <c r="BSP411" s="589"/>
      <c r="BSQ411" s="589"/>
      <c r="BSR411" s="589"/>
      <c r="BSS411" s="589"/>
      <c r="BST411" s="589"/>
      <c r="BSU411" s="589"/>
      <c r="BSV411" s="589"/>
      <c r="BSW411" s="589"/>
      <c r="BSX411" s="589"/>
      <c r="BSY411" s="589"/>
      <c r="BSZ411" s="589"/>
      <c r="BTA411" s="589"/>
      <c r="BTB411" s="589"/>
      <c r="BTC411" s="589"/>
      <c r="BTD411" s="589"/>
      <c r="BTE411" s="589"/>
      <c r="BTF411" s="589"/>
      <c r="BTG411" s="589"/>
      <c r="BTH411" s="589"/>
      <c r="BTI411" s="589"/>
      <c r="BTJ411" s="589"/>
      <c r="BTK411" s="589"/>
      <c r="BTL411" s="589"/>
      <c r="BTM411" s="589"/>
      <c r="BTN411" s="589"/>
      <c r="BTO411" s="589"/>
      <c r="BTP411" s="589"/>
      <c r="BTQ411" s="589"/>
      <c r="BTR411" s="589"/>
      <c r="BTS411" s="589"/>
      <c r="BTT411" s="589"/>
      <c r="BTU411" s="589"/>
      <c r="BTV411" s="589"/>
      <c r="BTW411" s="589"/>
      <c r="BTX411" s="589"/>
      <c r="BTY411" s="589"/>
      <c r="BTZ411" s="589"/>
      <c r="BUA411" s="589"/>
      <c r="BUB411" s="589"/>
      <c r="BUC411" s="589"/>
      <c r="BUD411" s="589"/>
      <c r="BUE411" s="589"/>
      <c r="BUF411" s="589"/>
      <c r="BUG411" s="589"/>
      <c r="BUH411" s="589"/>
      <c r="BUI411" s="589"/>
      <c r="BUJ411" s="589"/>
      <c r="BUK411" s="589"/>
      <c r="BUL411" s="589"/>
      <c r="BUM411" s="589"/>
      <c r="BUN411" s="589"/>
      <c r="BUO411" s="589"/>
      <c r="BUP411" s="589"/>
      <c r="BUQ411" s="589"/>
      <c r="BUR411" s="589"/>
      <c r="BUS411" s="589"/>
      <c r="BUT411" s="589"/>
      <c r="BUU411" s="589"/>
      <c r="BUV411" s="589"/>
      <c r="BUW411" s="589"/>
      <c r="BUX411" s="589"/>
      <c r="BUY411" s="589"/>
      <c r="BUZ411" s="589"/>
      <c r="BVA411" s="589"/>
      <c r="BVB411" s="589"/>
      <c r="BVC411" s="589"/>
      <c r="BVD411" s="589"/>
      <c r="BVE411" s="589"/>
      <c r="BVF411" s="589"/>
      <c r="BVG411" s="589"/>
      <c r="BVH411" s="589"/>
      <c r="BVI411" s="589"/>
      <c r="BVJ411" s="589"/>
      <c r="BVK411" s="589"/>
      <c r="BVL411" s="589"/>
      <c r="BVM411" s="589"/>
      <c r="BVN411" s="589"/>
      <c r="BVO411" s="589"/>
      <c r="BVP411" s="589"/>
      <c r="BVQ411" s="589"/>
      <c r="BVR411" s="589"/>
      <c r="BVS411" s="589"/>
      <c r="BVT411" s="589"/>
      <c r="BVU411" s="589"/>
      <c r="BVV411" s="589"/>
      <c r="BVW411" s="589"/>
      <c r="BVX411" s="589"/>
      <c r="BVY411" s="589"/>
      <c r="BVZ411" s="589"/>
      <c r="BWA411" s="589"/>
      <c r="BWB411" s="589"/>
      <c r="BWC411" s="589"/>
      <c r="BWD411" s="589"/>
      <c r="BWE411" s="589"/>
      <c r="BWF411" s="589"/>
      <c r="BWG411" s="589"/>
      <c r="BWH411" s="589"/>
      <c r="BWI411" s="589"/>
      <c r="BWJ411" s="589"/>
      <c r="BWK411" s="589"/>
      <c r="BWL411" s="589"/>
      <c r="BWM411" s="589"/>
      <c r="BWN411" s="589"/>
      <c r="BWO411" s="589"/>
      <c r="BWP411" s="589"/>
      <c r="BWQ411" s="589"/>
      <c r="BWR411" s="589"/>
      <c r="BWS411" s="589"/>
      <c r="BWT411" s="589"/>
      <c r="BWU411" s="589"/>
      <c r="BWV411" s="589"/>
      <c r="BWW411" s="589"/>
      <c r="BWX411" s="589"/>
      <c r="BWY411" s="589"/>
      <c r="BWZ411" s="589"/>
      <c r="BXA411" s="589"/>
      <c r="BXB411" s="589"/>
      <c r="BXC411" s="589"/>
      <c r="BXD411" s="589"/>
      <c r="BXE411" s="589"/>
      <c r="BXF411" s="589"/>
      <c r="BXG411" s="589"/>
      <c r="BXH411" s="589"/>
      <c r="BXI411" s="589"/>
      <c r="BXJ411" s="589"/>
      <c r="BXK411" s="589"/>
      <c r="BXL411" s="589"/>
      <c r="BXM411" s="589"/>
      <c r="BXN411" s="589"/>
      <c r="BXO411" s="589"/>
      <c r="BXP411" s="589"/>
      <c r="BXQ411" s="589"/>
      <c r="BXR411" s="589"/>
      <c r="BXS411" s="589"/>
      <c r="BXT411" s="589"/>
      <c r="BXU411" s="589"/>
      <c r="BXV411" s="589"/>
      <c r="BXW411" s="589"/>
      <c r="BXX411" s="589"/>
      <c r="BXY411" s="589"/>
      <c r="BXZ411" s="589"/>
      <c r="BYA411" s="589"/>
      <c r="BYB411" s="589"/>
      <c r="BYC411" s="589"/>
      <c r="BYD411" s="589"/>
      <c r="BYE411" s="589"/>
      <c r="BYF411" s="589"/>
      <c r="BYG411" s="589"/>
      <c r="BYH411" s="589"/>
      <c r="BYI411" s="589"/>
      <c r="BYJ411" s="589"/>
      <c r="BYK411" s="589"/>
      <c r="BYL411" s="589"/>
      <c r="BYM411" s="589"/>
      <c r="BYN411" s="589"/>
      <c r="BYO411" s="589"/>
      <c r="BYP411" s="589"/>
      <c r="BYQ411" s="589"/>
      <c r="BYR411" s="589"/>
      <c r="BYS411" s="589"/>
      <c r="BYT411" s="589"/>
      <c r="BYU411" s="589"/>
      <c r="BYV411" s="589"/>
      <c r="BYW411" s="589"/>
      <c r="BYX411" s="589"/>
      <c r="BYY411" s="589"/>
      <c r="BYZ411" s="589"/>
      <c r="BZA411" s="589"/>
      <c r="BZB411" s="589"/>
      <c r="BZC411" s="589"/>
      <c r="BZD411" s="589"/>
      <c r="BZE411" s="589"/>
      <c r="BZF411" s="589"/>
      <c r="BZG411" s="589"/>
      <c r="BZH411" s="589"/>
      <c r="BZI411" s="589"/>
      <c r="BZJ411" s="589"/>
      <c r="BZK411" s="589"/>
      <c r="BZL411" s="589"/>
      <c r="BZM411" s="589"/>
      <c r="BZN411" s="589"/>
      <c r="BZO411" s="589"/>
      <c r="BZP411" s="589"/>
      <c r="BZQ411" s="589"/>
      <c r="BZR411" s="589"/>
      <c r="BZS411" s="589"/>
      <c r="BZT411" s="589"/>
      <c r="BZU411" s="589"/>
      <c r="BZV411" s="589"/>
      <c r="BZW411" s="589"/>
      <c r="BZX411" s="589"/>
      <c r="BZY411" s="589"/>
      <c r="BZZ411" s="589"/>
      <c r="CAA411" s="589"/>
      <c r="CAB411" s="589"/>
      <c r="CAC411" s="589"/>
      <c r="CAD411" s="589"/>
      <c r="CAE411" s="589"/>
      <c r="CAF411" s="589"/>
      <c r="CAG411" s="589"/>
      <c r="CAH411" s="589"/>
      <c r="CAI411" s="589"/>
      <c r="CAJ411" s="589"/>
      <c r="CAK411" s="589"/>
      <c r="CAL411" s="589"/>
      <c r="CAM411" s="589"/>
      <c r="CAN411" s="589"/>
      <c r="CAO411" s="589"/>
      <c r="CAP411" s="589"/>
      <c r="CAQ411" s="589"/>
      <c r="CAR411" s="589"/>
      <c r="CAS411" s="589"/>
      <c r="CAT411" s="589"/>
      <c r="CAU411" s="589"/>
      <c r="CAV411" s="589"/>
      <c r="CAW411" s="589"/>
      <c r="CAX411" s="589"/>
      <c r="CAY411" s="589"/>
      <c r="CAZ411" s="589"/>
      <c r="CBA411" s="589"/>
      <c r="CBB411" s="589"/>
      <c r="CBC411" s="589"/>
      <c r="CBD411" s="589"/>
      <c r="CBE411" s="589"/>
      <c r="CBF411" s="589"/>
      <c r="CBG411" s="589"/>
      <c r="CBH411" s="589"/>
      <c r="CBI411" s="589"/>
      <c r="CBJ411" s="589"/>
      <c r="CBK411" s="589"/>
      <c r="CBL411" s="589"/>
      <c r="CBM411" s="589"/>
      <c r="CBN411" s="589"/>
      <c r="CBO411" s="589"/>
      <c r="CBP411" s="589"/>
      <c r="CBQ411" s="589"/>
      <c r="CBR411" s="589"/>
      <c r="CBS411" s="589"/>
      <c r="CBT411" s="589"/>
      <c r="CBU411" s="589"/>
      <c r="CBV411" s="589"/>
      <c r="CBW411" s="589"/>
      <c r="CBX411" s="589"/>
      <c r="CBY411" s="589"/>
      <c r="CBZ411" s="589"/>
      <c r="CCA411" s="589"/>
      <c r="CCB411" s="589"/>
      <c r="CCC411" s="589"/>
      <c r="CCD411" s="589"/>
      <c r="CCE411" s="589"/>
      <c r="CCF411" s="589"/>
      <c r="CCG411" s="589"/>
      <c r="CCH411" s="589"/>
      <c r="CCI411" s="589"/>
      <c r="CCJ411" s="589"/>
      <c r="CCK411" s="589"/>
      <c r="CCL411" s="589"/>
      <c r="CCM411" s="589"/>
      <c r="CCN411" s="589"/>
      <c r="CCO411" s="589"/>
      <c r="CCP411" s="589"/>
      <c r="CCQ411" s="589"/>
      <c r="CCR411" s="589"/>
      <c r="CCS411" s="589"/>
      <c r="CCT411" s="589"/>
      <c r="CCU411" s="589"/>
      <c r="CCV411" s="589"/>
      <c r="CCW411" s="589"/>
      <c r="CCX411" s="589"/>
      <c r="CCY411" s="589"/>
      <c r="CCZ411" s="589"/>
      <c r="CDA411" s="589"/>
      <c r="CDB411" s="589"/>
      <c r="CDC411" s="589"/>
      <c r="CDD411" s="589"/>
      <c r="CDE411" s="589"/>
      <c r="CDF411" s="589"/>
      <c r="CDG411" s="589"/>
      <c r="CDH411" s="589"/>
      <c r="CDI411" s="589"/>
      <c r="CDJ411" s="589"/>
      <c r="CDK411" s="589"/>
      <c r="CDL411" s="589"/>
      <c r="CDM411" s="589"/>
      <c r="CDN411" s="589"/>
      <c r="CDO411" s="589"/>
      <c r="CDP411" s="589"/>
      <c r="CDQ411" s="589"/>
      <c r="CDR411" s="589"/>
      <c r="CDS411" s="589"/>
      <c r="CDT411" s="589"/>
      <c r="CDU411" s="589"/>
      <c r="CDV411" s="589"/>
      <c r="CDW411" s="589"/>
      <c r="CDX411" s="589"/>
      <c r="CDY411" s="589"/>
      <c r="CDZ411" s="589"/>
      <c r="CEA411" s="589"/>
      <c r="CEB411" s="589"/>
      <c r="CEC411" s="589"/>
      <c r="CED411" s="589"/>
      <c r="CEE411" s="589"/>
      <c r="CEF411" s="589"/>
      <c r="CEG411" s="589"/>
      <c r="CEH411" s="589"/>
      <c r="CEI411" s="589"/>
      <c r="CEJ411" s="589"/>
      <c r="CEK411" s="589"/>
      <c r="CEL411" s="589"/>
      <c r="CEM411" s="589"/>
      <c r="CEN411" s="589"/>
      <c r="CEO411" s="589"/>
      <c r="CEP411" s="589"/>
      <c r="CEQ411" s="589"/>
      <c r="CER411" s="589"/>
      <c r="CES411" s="589"/>
      <c r="CET411" s="589"/>
      <c r="CEU411" s="589"/>
      <c r="CEV411" s="589"/>
      <c r="CEW411" s="589"/>
      <c r="CEX411" s="589"/>
      <c r="CEY411" s="589"/>
      <c r="CEZ411" s="589"/>
      <c r="CFA411" s="589"/>
      <c r="CFB411" s="589"/>
      <c r="CFC411" s="589"/>
      <c r="CFD411" s="589"/>
      <c r="CFE411" s="589"/>
      <c r="CFF411" s="589"/>
      <c r="CFG411" s="589"/>
      <c r="CFH411" s="589"/>
      <c r="CFI411" s="589"/>
      <c r="CFJ411" s="589"/>
      <c r="CFK411" s="589"/>
      <c r="CFL411" s="589"/>
      <c r="CFM411" s="589"/>
      <c r="CFN411" s="589"/>
      <c r="CFO411" s="589"/>
      <c r="CFP411" s="589"/>
      <c r="CFQ411" s="589"/>
      <c r="CFR411" s="589"/>
      <c r="CFS411" s="589"/>
      <c r="CFT411" s="589"/>
      <c r="CFU411" s="589"/>
      <c r="CFV411" s="589"/>
      <c r="CFW411" s="589"/>
      <c r="CFX411" s="589"/>
      <c r="CFY411" s="589"/>
      <c r="CFZ411" s="589"/>
      <c r="CGA411" s="589"/>
      <c r="CGB411" s="589"/>
      <c r="CGC411" s="589"/>
      <c r="CGD411" s="589"/>
      <c r="CGE411" s="589"/>
      <c r="CGF411" s="589"/>
      <c r="CGG411" s="589"/>
      <c r="CGH411" s="589"/>
      <c r="CGI411" s="589"/>
      <c r="CGJ411" s="589"/>
      <c r="CGK411" s="589"/>
      <c r="CGL411" s="589"/>
      <c r="CGM411" s="589"/>
      <c r="CGN411" s="589"/>
      <c r="CGO411" s="589"/>
      <c r="CGP411" s="589"/>
      <c r="CGQ411" s="589"/>
      <c r="CGR411" s="589"/>
      <c r="CGS411" s="589"/>
      <c r="CGT411" s="589"/>
      <c r="CGU411" s="589"/>
      <c r="CGV411" s="589"/>
      <c r="CGW411" s="589"/>
      <c r="CGX411" s="589"/>
      <c r="CGY411" s="589"/>
      <c r="CGZ411" s="589"/>
      <c r="CHA411" s="589"/>
      <c r="CHB411" s="589"/>
      <c r="CHC411" s="589"/>
      <c r="CHD411" s="589"/>
      <c r="CHE411" s="589"/>
      <c r="CHF411" s="589"/>
      <c r="CHG411" s="589"/>
      <c r="CHH411" s="589"/>
      <c r="CHI411" s="589"/>
      <c r="CHJ411" s="589"/>
      <c r="CHK411" s="589"/>
      <c r="CHL411" s="589"/>
      <c r="CHM411" s="589"/>
      <c r="CHN411" s="589"/>
      <c r="CHO411" s="589"/>
      <c r="CHP411" s="589"/>
      <c r="CHQ411" s="589"/>
      <c r="CHR411" s="589"/>
      <c r="CHS411" s="589"/>
      <c r="CHT411" s="589"/>
      <c r="CHU411" s="589"/>
      <c r="CHV411" s="589"/>
      <c r="CHW411" s="589"/>
      <c r="CHX411" s="589"/>
      <c r="CHY411" s="589"/>
      <c r="CHZ411" s="589"/>
      <c r="CIA411" s="589"/>
      <c r="CIB411" s="589"/>
      <c r="CIC411" s="589"/>
      <c r="CID411" s="589"/>
      <c r="CIE411" s="589"/>
      <c r="CIF411" s="589"/>
      <c r="CIG411" s="589"/>
      <c r="CIH411" s="589"/>
      <c r="CII411" s="589"/>
      <c r="CIJ411" s="589"/>
      <c r="CIK411" s="589"/>
      <c r="CIL411" s="589"/>
      <c r="CIM411" s="589"/>
      <c r="CIN411" s="589"/>
      <c r="CIO411" s="589"/>
      <c r="CIP411" s="589"/>
      <c r="CIQ411" s="589"/>
      <c r="CIR411" s="589"/>
      <c r="CIS411" s="589"/>
      <c r="CIT411" s="589"/>
      <c r="CIU411" s="589"/>
      <c r="CIV411" s="589"/>
      <c r="CIW411" s="589"/>
      <c r="CIX411" s="589"/>
      <c r="CIY411" s="589"/>
      <c r="CIZ411" s="589"/>
      <c r="CJA411" s="589"/>
      <c r="CJB411" s="589"/>
      <c r="CJC411" s="589"/>
      <c r="CJD411" s="589"/>
      <c r="CJE411" s="589"/>
      <c r="CJF411" s="589"/>
      <c r="CJG411" s="589"/>
      <c r="CJH411" s="589"/>
      <c r="CJI411" s="589"/>
      <c r="CJJ411" s="589"/>
      <c r="CJK411" s="589"/>
      <c r="CJL411" s="589"/>
      <c r="CJM411" s="589"/>
      <c r="CJN411" s="589"/>
      <c r="CJO411" s="589"/>
      <c r="CJP411" s="589"/>
      <c r="CJQ411" s="589"/>
      <c r="CJR411" s="589"/>
      <c r="CJS411" s="589"/>
      <c r="CJT411" s="589"/>
      <c r="CJU411" s="589"/>
      <c r="CJV411" s="589"/>
      <c r="CJW411" s="589"/>
      <c r="CJX411" s="589"/>
      <c r="CJY411" s="589"/>
      <c r="CJZ411" s="589"/>
      <c r="CKA411" s="589"/>
      <c r="CKB411" s="589"/>
      <c r="CKC411" s="589"/>
      <c r="CKD411" s="589"/>
      <c r="CKE411" s="589"/>
      <c r="CKF411" s="589"/>
      <c r="CKG411" s="589"/>
      <c r="CKH411" s="589"/>
      <c r="CKI411" s="589"/>
      <c r="CKJ411" s="589"/>
      <c r="CKK411" s="589"/>
      <c r="CKL411" s="589"/>
      <c r="CKM411" s="589"/>
      <c r="CKN411" s="589"/>
      <c r="CKO411" s="589"/>
      <c r="CKP411" s="589"/>
      <c r="CKQ411" s="589"/>
      <c r="CKR411" s="589"/>
      <c r="CKS411" s="589"/>
      <c r="CKT411" s="589"/>
      <c r="CKU411" s="589"/>
      <c r="CKV411" s="589"/>
      <c r="CKW411" s="589"/>
      <c r="CKX411" s="589"/>
      <c r="CKY411" s="589"/>
      <c r="CKZ411" s="589"/>
      <c r="CLA411" s="589"/>
      <c r="CLB411" s="589"/>
      <c r="CLC411" s="589"/>
      <c r="CLD411" s="589"/>
      <c r="CLE411" s="589"/>
      <c r="CLF411" s="589"/>
      <c r="CLG411" s="589"/>
      <c r="CLH411" s="589"/>
      <c r="CLI411" s="589"/>
      <c r="CLJ411" s="589"/>
      <c r="CLK411" s="589"/>
      <c r="CLL411" s="589"/>
      <c r="CLM411" s="589"/>
      <c r="CLN411" s="589"/>
      <c r="CLO411" s="589"/>
      <c r="CLP411" s="589"/>
      <c r="CLQ411" s="589"/>
      <c r="CLR411" s="589"/>
      <c r="CLS411" s="589"/>
      <c r="CLT411" s="589"/>
      <c r="CLU411" s="589"/>
      <c r="CLV411" s="589"/>
      <c r="CLW411" s="589"/>
      <c r="CLX411" s="589"/>
      <c r="CLY411" s="589"/>
      <c r="CLZ411" s="589"/>
      <c r="CMA411" s="589"/>
      <c r="CMB411" s="589"/>
      <c r="CMC411" s="589"/>
      <c r="CMD411" s="589"/>
      <c r="CME411" s="589"/>
      <c r="CMF411" s="589"/>
      <c r="CMG411" s="589"/>
      <c r="CMH411" s="589"/>
      <c r="CMI411" s="589"/>
      <c r="CMJ411" s="589"/>
      <c r="CMK411" s="589"/>
      <c r="CML411" s="589"/>
      <c r="CMM411" s="589"/>
      <c r="CMN411" s="589"/>
      <c r="CMO411" s="589"/>
      <c r="CMP411" s="589"/>
      <c r="CMQ411" s="589"/>
      <c r="CMR411" s="589"/>
      <c r="CMS411" s="589"/>
      <c r="CMT411" s="589"/>
      <c r="CMU411" s="589"/>
      <c r="CMV411" s="589"/>
      <c r="CMW411" s="589"/>
      <c r="CMX411" s="589"/>
      <c r="CMY411" s="589"/>
      <c r="CMZ411" s="589"/>
      <c r="CNA411" s="589"/>
      <c r="CNB411" s="589"/>
      <c r="CNC411" s="589"/>
      <c r="CND411" s="589"/>
      <c r="CNE411" s="589"/>
      <c r="CNF411" s="589"/>
      <c r="CNG411" s="589"/>
      <c r="CNH411" s="589"/>
      <c r="CNI411" s="589"/>
      <c r="CNJ411" s="589"/>
      <c r="CNK411" s="589"/>
      <c r="CNL411" s="589"/>
      <c r="CNM411" s="589"/>
      <c r="CNN411" s="589"/>
      <c r="CNO411" s="589"/>
      <c r="CNP411" s="589"/>
      <c r="CNQ411" s="589"/>
      <c r="CNR411" s="589"/>
      <c r="CNS411" s="589"/>
      <c r="CNT411" s="589"/>
      <c r="CNU411" s="589"/>
      <c r="CNV411" s="589"/>
      <c r="CNW411" s="589"/>
      <c r="CNX411" s="589"/>
      <c r="CNY411" s="589"/>
      <c r="CNZ411" s="589"/>
      <c r="COA411" s="589"/>
      <c r="COB411" s="589"/>
      <c r="COC411" s="589"/>
      <c r="COD411" s="589"/>
      <c r="COE411" s="589"/>
      <c r="COF411" s="589"/>
      <c r="COG411" s="589"/>
      <c r="COH411" s="589"/>
      <c r="COI411" s="589"/>
      <c r="COJ411" s="589"/>
      <c r="COK411" s="589"/>
      <c r="COL411" s="589"/>
      <c r="COM411" s="589"/>
      <c r="CON411" s="589"/>
      <c r="COO411" s="589"/>
      <c r="COP411" s="589"/>
      <c r="COQ411" s="589"/>
      <c r="COR411" s="589"/>
      <c r="COS411" s="589"/>
      <c r="COT411" s="589"/>
      <c r="COU411" s="589"/>
      <c r="COV411" s="589"/>
      <c r="COW411" s="589"/>
      <c r="COX411" s="589"/>
      <c r="COY411" s="589"/>
      <c r="COZ411" s="589"/>
      <c r="CPA411" s="589"/>
      <c r="CPB411" s="589"/>
      <c r="CPC411" s="589"/>
      <c r="CPD411" s="589"/>
      <c r="CPE411" s="589"/>
      <c r="CPF411" s="589"/>
      <c r="CPG411" s="589"/>
      <c r="CPH411" s="589"/>
      <c r="CPI411" s="589"/>
      <c r="CPJ411" s="589"/>
      <c r="CPK411" s="589"/>
      <c r="CPL411" s="589"/>
      <c r="CPM411" s="589"/>
      <c r="CPN411" s="589"/>
      <c r="CPO411" s="589"/>
      <c r="CPP411" s="589"/>
      <c r="CPQ411" s="589"/>
      <c r="CPR411" s="589"/>
      <c r="CPS411" s="589"/>
      <c r="CPT411" s="589"/>
      <c r="CPU411" s="589"/>
      <c r="CPV411" s="589"/>
      <c r="CPW411" s="589"/>
      <c r="CPX411" s="589"/>
      <c r="CPY411" s="589"/>
      <c r="CPZ411" s="589"/>
      <c r="CQA411" s="589"/>
      <c r="CQB411" s="589"/>
      <c r="CQC411" s="589"/>
      <c r="CQD411" s="589"/>
      <c r="CQE411" s="589"/>
      <c r="CQF411" s="589"/>
      <c r="CQG411" s="589"/>
      <c r="CQH411" s="589"/>
      <c r="CQI411" s="589"/>
      <c r="CQJ411" s="589"/>
      <c r="CQK411" s="589"/>
      <c r="CQL411" s="589"/>
      <c r="CQM411" s="589"/>
      <c r="CQN411" s="589"/>
      <c r="CQO411" s="589"/>
      <c r="CQP411" s="589"/>
      <c r="CQQ411" s="589"/>
      <c r="CQR411" s="589"/>
      <c r="CQS411" s="589"/>
      <c r="CQT411" s="589"/>
      <c r="CQU411" s="589"/>
      <c r="CQV411" s="589"/>
      <c r="CQW411" s="589"/>
      <c r="CQX411" s="589"/>
      <c r="CQY411" s="589"/>
      <c r="CQZ411" s="589"/>
      <c r="CRA411" s="589"/>
      <c r="CRB411" s="589"/>
      <c r="CRC411" s="589"/>
      <c r="CRD411" s="589"/>
      <c r="CRE411" s="589"/>
      <c r="CRF411" s="589"/>
      <c r="CRG411" s="589"/>
      <c r="CRH411" s="589"/>
      <c r="CRI411" s="589"/>
      <c r="CRJ411" s="589"/>
      <c r="CRK411" s="589"/>
      <c r="CRL411" s="589"/>
      <c r="CRM411" s="589"/>
      <c r="CRN411" s="589"/>
      <c r="CRO411" s="589"/>
      <c r="CRP411" s="589"/>
      <c r="CRQ411" s="589"/>
      <c r="CRR411" s="589"/>
      <c r="CRS411" s="589"/>
      <c r="CRT411" s="589"/>
      <c r="CRU411" s="589"/>
      <c r="CRV411" s="589"/>
      <c r="CRW411" s="589"/>
      <c r="CRX411" s="589"/>
      <c r="CRY411" s="589"/>
      <c r="CRZ411" s="589"/>
      <c r="CSA411" s="589"/>
      <c r="CSB411" s="589"/>
      <c r="CSC411" s="589"/>
      <c r="CSD411" s="589"/>
      <c r="CSE411" s="589"/>
      <c r="CSF411" s="589"/>
      <c r="CSG411" s="589"/>
      <c r="CSH411" s="589"/>
      <c r="CSI411" s="589"/>
      <c r="CSJ411" s="589"/>
      <c r="CSK411" s="589"/>
      <c r="CSL411" s="589"/>
      <c r="CSM411" s="589"/>
      <c r="CSN411" s="589"/>
      <c r="CSO411" s="589"/>
      <c r="CSP411" s="589"/>
      <c r="CSQ411" s="589"/>
      <c r="CSR411" s="589"/>
      <c r="CSS411" s="589"/>
      <c r="CST411" s="589"/>
      <c r="CSU411" s="589"/>
      <c r="CSV411" s="589"/>
      <c r="CSW411" s="589"/>
      <c r="CSX411" s="589"/>
      <c r="CSY411" s="589"/>
      <c r="CSZ411" s="589"/>
      <c r="CTA411" s="589"/>
      <c r="CTB411" s="589"/>
      <c r="CTC411" s="589"/>
      <c r="CTD411" s="589"/>
      <c r="CTE411" s="589"/>
      <c r="CTF411" s="589"/>
      <c r="CTG411" s="589"/>
      <c r="CTH411" s="589"/>
      <c r="CTI411" s="589"/>
      <c r="CTJ411" s="589"/>
      <c r="CTK411" s="589"/>
      <c r="CTL411" s="589"/>
      <c r="CTM411" s="589"/>
      <c r="CTN411" s="589"/>
      <c r="CTO411" s="589"/>
      <c r="CTP411" s="589"/>
      <c r="CTQ411" s="589"/>
      <c r="CTR411" s="589"/>
      <c r="CTS411" s="589"/>
      <c r="CTT411" s="589"/>
      <c r="CTU411" s="589"/>
      <c r="CTV411" s="589"/>
      <c r="CTW411" s="589"/>
      <c r="CTX411" s="589"/>
      <c r="CTY411" s="589"/>
      <c r="CTZ411" s="589"/>
      <c r="CUA411" s="589"/>
      <c r="CUB411" s="589"/>
      <c r="CUC411" s="589"/>
      <c r="CUD411" s="589"/>
      <c r="CUE411" s="589"/>
      <c r="CUF411" s="589"/>
      <c r="CUG411" s="589"/>
      <c r="CUH411" s="589"/>
      <c r="CUI411" s="589"/>
      <c r="CUJ411" s="589"/>
      <c r="CUK411" s="589"/>
      <c r="CUL411" s="589"/>
      <c r="CUM411" s="589"/>
      <c r="CUN411" s="589"/>
      <c r="CUO411" s="589"/>
      <c r="CUP411" s="589"/>
      <c r="CUQ411" s="589"/>
      <c r="CUR411" s="589"/>
      <c r="CUS411" s="589"/>
      <c r="CUT411" s="589"/>
      <c r="CUU411" s="589"/>
      <c r="CUV411" s="589"/>
      <c r="CUW411" s="589"/>
      <c r="CUX411" s="589"/>
      <c r="CUY411" s="589"/>
      <c r="CUZ411" s="589"/>
      <c r="CVA411" s="589"/>
      <c r="CVB411" s="589"/>
      <c r="CVC411" s="589"/>
      <c r="CVD411" s="589"/>
      <c r="CVE411" s="589"/>
      <c r="CVF411" s="589"/>
      <c r="CVG411" s="589"/>
      <c r="CVH411" s="589"/>
      <c r="CVI411" s="589"/>
      <c r="CVJ411" s="589"/>
      <c r="CVK411" s="589"/>
      <c r="CVL411" s="589"/>
      <c r="CVM411" s="589"/>
      <c r="CVN411" s="589"/>
      <c r="CVO411" s="589"/>
      <c r="CVP411" s="589"/>
      <c r="CVQ411" s="589"/>
      <c r="CVR411" s="589"/>
      <c r="CVS411" s="589"/>
      <c r="CVT411" s="589"/>
      <c r="CVU411" s="589"/>
      <c r="CVV411" s="589"/>
      <c r="CVW411" s="589"/>
      <c r="CVX411" s="589"/>
      <c r="CVY411" s="589"/>
      <c r="CVZ411" s="589"/>
      <c r="CWA411" s="589"/>
      <c r="CWB411" s="589"/>
      <c r="CWC411" s="589"/>
      <c r="CWD411" s="589"/>
      <c r="CWE411" s="589"/>
      <c r="CWF411" s="589"/>
      <c r="CWG411" s="589"/>
      <c r="CWH411" s="589"/>
      <c r="CWI411" s="589"/>
      <c r="CWJ411" s="589"/>
      <c r="CWK411" s="589"/>
      <c r="CWL411" s="589"/>
      <c r="CWM411" s="589"/>
      <c r="CWN411" s="589"/>
      <c r="CWO411" s="589"/>
      <c r="CWP411" s="589"/>
      <c r="CWQ411" s="589"/>
      <c r="CWR411" s="589"/>
      <c r="CWS411" s="589"/>
      <c r="CWT411" s="589"/>
      <c r="CWU411" s="589"/>
      <c r="CWV411" s="589"/>
      <c r="CWW411" s="589"/>
      <c r="CWX411" s="589"/>
      <c r="CWY411" s="589"/>
      <c r="CWZ411" s="589"/>
      <c r="CXA411" s="589"/>
      <c r="CXB411" s="589"/>
      <c r="CXC411" s="589"/>
      <c r="CXD411" s="589"/>
      <c r="CXE411" s="589"/>
      <c r="CXF411" s="589"/>
      <c r="CXG411" s="589"/>
      <c r="CXH411" s="589"/>
      <c r="CXI411" s="589"/>
      <c r="CXJ411" s="589"/>
      <c r="CXK411" s="589"/>
      <c r="CXL411" s="589"/>
      <c r="CXM411" s="589"/>
      <c r="CXN411" s="589"/>
      <c r="CXO411" s="589"/>
      <c r="CXP411" s="589"/>
      <c r="CXQ411" s="589"/>
      <c r="CXR411" s="589"/>
      <c r="CXS411" s="589"/>
      <c r="CXT411" s="589"/>
      <c r="CXU411" s="589"/>
      <c r="CXV411" s="589"/>
      <c r="CXW411" s="589"/>
      <c r="CXX411" s="589"/>
      <c r="CXY411" s="589"/>
      <c r="CXZ411" s="589"/>
      <c r="CYA411" s="589"/>
      <c r="CYB411" s="589"/>
      <c r="CYC411" s="589"/>
      <c r="CYD411" s="589"/>
      <c r="CYE411" s="589"/>
      <c r="CYF411" s="589"/>
      <c r="CYG411" s="589"/>
      <c r="CYH411" s="589"/>
      <c r="CYI411" s="589"/>
      <c r="CYJ411" s="589"/>
      <c r="CYK411" s="589"/>
      <c r="CYL411" s="589"/>
      <c r="CYM411" s="589"/>
      <c r="CYN411" s="589"/>
      <c r="CYO411" s="589"/>
      <c r="CYP411" s="589"/>
      <c r="CYQ411" s="589"/>
      <c r="CYR411" s="589"/>
      <c r="CYS411" s="589"/>
      <c r="CYT411" s="589"/>
      <c r="CYU411" s="589"/>
      <c r="CYV411" s="589"/>
      <c r="CYW411" s="589"/>
      <c r="CYX411" s="589"/>
      <c r="CYY411" s="589"/>
      <c r="CYZ411" s="589"/>
      <c r="CZA411" s="589"/>
      <c r="CZB411" s="589"/>
      <c r="CZC411" s="589"/>
      <c r="CZD411" s="589"/>
      <c r="CZE411" s="589"/>
      <c r="CZF411" s="589"/>
      <c r="CZG411" s="589"/>
      <c r="CZH411" s="589"/>
      <c r="CZI411" s="589"/>
      <c r="CZJ411" s="589"/>
      <c r="CZK411" s="589"/>
      <c r="CZL411" s="589"/>
      <c r="CZM411" s="589"/>
      <c r="CZN411" s="589"/>
      <c r="CZO411" s="589"/>
      <c r="CZP411" s="589"/>
      <c r="CZQ411" s="589"/>
      <c r="CZR411" s="589"/>
      <c r="CZS411" s="589"/>
      <c r="CZT411" s="589"/>
      <c r="CZU411" s="589"/>
      <c r="CZV411" s="589"/>
      <c r="CZW411" s="589"/>
      <c r="CZX411" s="589"/>
      <c r="CZY411" s="589"/>
      <c r="CZZ411" s="589"/>
      <c r="DAA411" s="589"/>
      <c r="DAB411" s="589"/>
      <c r="DAC411" s="589"/>
      <c r="DAD411" s="589"/>
      <c r="DAE411" s="589"/>
      <c r="DAF411" s="589"/>
      <c r="DAG411" s="589"/>
      <c r="DAH411" s="589"/>
      <c r="DAI411" s="589"/>
      <c r="DAJ411" s="589"/>
      <c r="DAK411" s="589"/>
      <c r="DAL411" s="589"/>
      <c r="DAM411" s="589"/>
      <c r="DAN411" s="589"/>
      <c r="DAO411" s="589"/>
      <c r="DAP411" s="589"/>
      <c r="DAQ411" s="589"/>
      <c r="DAR411" s="589"/>
      <c r="DAS411" s="589"/>
      <c r="DAT411" s="589"/>
      <c r="DAU411" s="589"/>
      <c r="DAV411" s="589"/>
      <c r="DAW411" s="589"/>
      <c r="DAX411" s="589"/>
      <c r="DAY411" s="589"/>
      <c r="DAZ411" s="589"/>
      <c r="DBA411" s="589"/>
      <c r="DBB411" s="589"/>
      <c r="DBC411" s="589"/>
      <c r="DBD411" s="589"/>
      <c r="DBE411" s="589"/>
      <c r="DBF411" s="589"/>
      <c r="DBG411" s="589"/>
      <c r="DBH411" s="589"/>
      <c r="DBI411" s="589"/>
      <c r="DBJ411" s="589"/>
      <c r="DBK411" s="589"/>
      <c r="DBL411" s="589"/>
      <c r="DBM411" s="589"/>
      <c r="DBN411" s="589"/>
      <c r="DBO411" s="589"/>
      <c r="DBP411" s="589"/>
      <c r="DBQ411" s="589"/>
      <c r="DBR411" s="589"/>
      <c r="DBS411" s="589"/>
      <c r="DBT411" s="589"/>
      <c r="DBU411" s="589"/>
      <c r="DBV411" s="589"/>
      <c r="DBW411" s="589"/>
      <c r="DBX411" s="589"/>
      <c r="DBY411" s="589"/>
      <c r="DBZ411" s="589"/>
      <c r="DCA411" s="589"/>
      <c r="DCB411" s="589"/>
      <c r="DCC411" s="589"/>
      <c r="DCD411" s="589"/>
      <c r="DCE411" s="589"/>
      <c r="DCF411" s="589"/>
      <c r="DCG411" s="589"/>
      <c r="DCH411" s="589"/>
      <c r="DCI411" s="589"/>
      <c r="DCJ411" s="589"/>
      <c r="DCK411" s="589"/>
      <c r="DCL411" s="589"/>
      <c r="DCM411" s="589"/>
      <c r="DCN411" s="589"/>
      <c r="DCO411" s="589"/>
      <c r="DCP411" s="589"/>
      <c r="DCQ411" s="589"/>
      <c r="DCR411" s="589"/>
      <c r="DCS411" s="589"/>
      <c r="DCT411" s="589"/>
      <c r="DCU411" s="589"/>
      <c r="DCV411" s="589"/>
      <c r="DCW411" s="589"/>
      <c r="DCX411" s="589"/>
      <c r="DCY411" s="589"/>
      <c r="DCZ411" s="589"/>
      <c r="DDA411" s="589"/>
      <c r="DDB411" s="589"/>
      <c r="DDC411" s="589"/>
      <c r="DDD411" s="589"/>
      <c r="DDE411" s="589"/>
      <c r="DDF411" s="589"/>
      <c r="DDG411" s="589"/>
      <c r="DDH411" s="589"/>
      <c r="DDI411" s="589"/>
      <c r="DDJ411" s="589"/>
      <c r="DDK411" s="589"/>
      <c r="DDL411" s="589"/>
      <c r="DDM411" s="589"/>
      <c r="DDN411" s="589"/>
      <c r="DDO411" s="589"/>
      <c r="DDP411" s="589"/>
      <c r="DDQ411" s="589"/>
      <c r="DDR411" s="589"/>
      <c r="DDS411" s="589"/>
      <c r="DDT411" s="589"/>
      <c r="DDU411" s="589"/>
      <c r="DDV411" s="589"/>
      <c r="DDW411" s="589"/>
      <c r="DDX411" s="589"/>
      <c r="DDY411" s="589"/>
      <c r="DDZ411" s="589"/>
      <c r="DEA411" s="589"/>
      <c r="DEB411" s="589"/>
      <c r="DEC411" s="589"/>
      <c r="DED411" s="589"/>
      <c r="DEE411" s="589"/>
      <c r="DEF411" s="589"/>
      <c r="DEG411" s="589"/>
      <c r="DEH411" s="589"/>
      <c r="DEI411" s="589"/>
      <c r="DEJ411" s="589"/>
      <c r="DEK411" s="589"/>
      <c r="DEL411" s="589"/>
      <c r="DEM411" s="589"/>
      <c r="DEN411" s="589"/>
      <c r="DEO411" s="589"/>
      <c r="DEP411" s="589"/>
      <c r="DEQ411" s="589"/>
      <c r="DER411" s="589"/>
      <c r="DES411" s="589"/>
      <c r="DET411" s="589"/>
      <c r="DEU411" s="589"/>
      <c r="DEV411" s="589"/>
      <c r="DEW411" s="589"/>
      <c r="DEX411" s="589"/>
      <c r="DEY411" s="589"/>
      <c r="DEZ411" s="589"/>
      <c r="DFA411" s="589"/>
      <c r="DFB411" s="589"/>
      <c r="DFC411" s="589"/>
      <c r="DFD411" s="589"/>
      <c r="DFE411" s="589"/>
      <c r="DFF411" s="589"/>
      <c r="DFG411" s="589"/>
      <c r="DFH411" s="589"/>
      <c r="DFI411" s="589"/>
      <c r="DFJ411" s="589"/>
      <c r="DFK411" s="589"/>
      <c r="DFL411" s="589"/>
      <c r="DFM411" s="589"/>
      <c r="DFN411" s="589"/>
      <c r="DFO411" s="589"/>
      <c r="DFP411" s="589"/>
      <c r="DFQ411" s="589"/>
      <c r="DFR411" s="589"/>
      <c r="DFS411" s="589"/>
      <c r="DFT411" s="589"/>
      <c r="DFU411" s="589"/>
      <c r="DFV411" s="589"/>
      <c r="DFW411" s="589"/>
      <c r="DFX411" s="589"/>
      <c r="DFY411" s="589"/>
      <c r="DFZ411" s="589"/>
      <c r="DGA411" s="589"/>
      <c r="DGB411" s="589"/>
      <c r="DGC411" s="589"/>
      <c r="DGD411" s="589"/>
      <c r="DGE411" s="589"/>
      <c r="DGF411" s="589"/>
      <c r="DGG411" s="589"/>
      <c r="DGH411" s="589"/>
      <c r="DGI411" s="589"/>
      <c r="DGJ411" s="589"/>
      <c r="DGK411" s="589"/>
      <c r="DGL411" s="589"/>
      <c r="DGM411" s="589"/>
      <c r="DGN411" s="589"/>
      <c r="DGO411" s="589"/>
      <c r="DGP411" s="589"/>
      <c r="DGQ411" s="589"/>
      <c r="DGR411" s="589"/>
      <c r="DGS411" s="589"/>
      <c r="DGT411" s="589"/>
      <c r="DGU411" s="589"/>
      <c r="DGV411" s="589"/>
      <c r="DGW411" s="589"/>
      <c r="DGX411" s="589"/>
      <c r="DGY411" s="589"/>
      <c r="DGZ411" s="589"/>
      <c r="DHA411" s="589"/>
      <c r="DHB411" s="589"/>
      <c r="DHC411" s="589"/>
      <c r="DHD411" s="589"/>
      <c r="DHE411" s="589"/>
      <c r="DHF411" s="589"/>
      <c r="DHG411" s="589"/>
      <c r="DHH411" s="589"/>
      <c r="DHI411" s="589"/>
      <c r="DHJ411" s="589"/>
      <c r="DHK411" s="589"/>
      <c r="DHL411" s="589"/>
      <c r="DHM411" s="589"/>
      <c r="DHN411" s="589"/>
      <c r="DHO411" s="589"/>
      <c r="DHP411" s="589"/>
      <c r="DHQ411" s="589"/>
      <c r="DHR411" s="589"/>
      <c r="DHS411" s="589"/>
      <c r="DHT411" s="589"/>
      <c r="DHU411" s="589"/>
      <c r="DHV411" s="589"/>
      <c r="DHW411" s="589"/>
      <c r="DHX411" s="589"/>
      <c r="DHY411" s="589"/>
      <c r="DHZ411" s="589"/>
      <c r="DIA411" s="589"/>
      <c r="DIB411" s="589"/>
      <c r="DIC411" s="589"/>
      <c r="DID411" s="589"/>
      <c r="DIE411" s="589"/>
      <c r="DIF411" s="589"/>
      <c r="DIG411" s="589"/>
      <c r="DIH411" s="589"/>
      <c r="DII411" s="589"/>
      <c r="DIJ411" s="589"/>
      <c r="DIK411" s="589"/>
      <c r="DIL411" s="589"/>
      <c r="DIM411" s="589"/>
      <c r="DIN411" s="589"/>
      <c r="DIO411" s="589"/>
      <c r="DIP411" s="589"/>
      <c r="DIQ411" s="589"/>
      <c r="DIR411" s="589"/>
      <c r="DIS411" s="589"/>
      <c r="DIT411" s="589"/>
      <c r="DIU411" s="589"/>
      <c r="DIV411" s="589"/>
      <c r="DIW411" s="589"/>
      <c r="DIX411" s="589"/>
      <c r="DIY411" s="589"/>
      <c r="DIZ411" s="589"/>
      <c r="DJA411" s="589"/>
      <c r="DJB411" s="589"/>
      <c r="DJC411" s="589"/>
      <c r="DJD411" s="589"/>
      <c r="DJE411" s="589"/>
      <c r="DJF411" s="589"/>
      <c r="DJG411" s="589"/>
      <c r="DJH411" s="589"/>
      <c r="DJI411" s="589"/>
      <c r="DJJ411" s="589"/>
      <c r="DJK411" s="589"/>
      <c r="DJL411" s="589"/>
      <c r="DJM411" s="589"/>
      <c r="DJN411" s="589"/>
      <c r="DJO411" s="589"/>
      <c r="DJP411" s="589"/>
      <c r="DJQ411" s="589"/>
      <c r="DJR411" s="589"/>
      <c r="DJS411" s="589"/>
      <c r="DJT411" s="589"/>
      <c r="DJU411" s="589"/>
      <c r="DJV411" s="589"/>
      <c r="DJW411" s="589"/>
      <c r="DJX411" s="589"/>
      <c r="DJY411" s="589"/>
      <c r="DJZ411" s="589"/>
      <c r="DKA411" s="589"/>
      <c r="DKB411" s="589"/>
      <c r="DKC411" s="589"/>
      <c r="DKD411" s="589"/>
      <c r="DKE411" s="589"/>
      <c r="DKF411" s="589"/>
      <c r="DKG411" s="589"/>
      <c r="DKH411" s="589"/>
      <c r="DKI411" s="589"/>
      <c r="DKJ411" s="589"/>
      <c r="DKK411" s="589"/>
      <c r="DKL411" s="589"/>
      <c r="DKM411" s="589"/>
      <c r="DKN411" s="589"/>
      <c r="DKO411" s="589"/>
      <c r="DKP411" s="589"/>
      <c r="DKQ411" s="589"/>
      <c r="DKR411" s="589"/>
      <c r="DKS411" s="589"/>
      <c r="DKT411" s="589"/>
      <c r="DKU411" s="589"/>
      <c r="DKV411" s="589"/>
      <c r="DKW411" s="589"/>
      <c r="DKX411" s="589"/>
      <c r="DKY411" s="589"/>
      <c r="DKZ411" s="589"/>
      <c r="DLA411" s="589"/>
      <c r="DLB411" s="589"/>
      <c r="DLC411" s="589"/>
      <c r="DLD411" s="589"/>
      <c r="DLE411" s="589"/>
      <c r="DLF411" s="589"/>
      <c r="DLG411" s="589"/>
      <c r="DLH411" s="589"/>
      <c r="DLI411" s="589"/>
      <c r="DLJ411" s="589"/>
      <c r="DLK411" s="589"/>
      <c r="DLL411" s="589"/>
      <c r="DLM411" s="589"/>
      <c r="DLN411" s="589"/>
      <c r="DLO411" s="589"/>
      <c r="DLP411" s="589"/>
      <c r="DLQ411" s="589"/>
      <c r="DLR411" s="589"/>
      <c r="DLS411" s="589"/>
      <c r="DLT411" s="589"/>
      <c r="DLU411" s="589"/>
      <c r="DLV411" s="589"/>
      <c r="DLW411" s="589"/>
      <c r="DLX411" s="589"/>
      <c r="DLY411" s="589"/>
      <c r="DLZ411" s="589"/>
      <c r="DMA411" s="589"/>
      <c r="DMB411" s="589"/>
      <c r="DMC411" s="589"/>
      <c r="DMD411" s="589"/>
      <c r="DME411" s="589"/>
      <c r="DMF411" s="589"/>
      <c r="DMG411" s="589"/>
      <c r="DMH411" s="589"/>
      <c r="DMI411" s="589"/>
      <c r="DMJ411" s="589"/>
      <c r="DMK411" s="589"/>
      <c r="DML411" s="589"/>
      <c r="DMM411" s="589"/>
      <c r="DMN411" s="589"/>
      <c r="DMO411" s="589"/>
      <c r="DMP411" s="589"/>
      <c r="DMQ411" s="589"/>
      <c r="DMR411" s="589"/>
      <c r="DMS411" s="589"/>
      <c r="DMT411" s="589"/>
      <c r="DMU411" s="589"/>
      <c r="DMV411" s="589"/>
      <c r="DMW411" s="589"/>
      <c r="DMX411" s="589"/>
      <c r="DMY411" s="589"/>
      <c r="DMZ411" s="589"/>
      <c r="DNA411" s="589"/>
      <c r="DNB411" s="589"/>
      <c r="DNC411" s="589"/>
      <c r="DND411" s="589"/>
      <c r="DNE411" s="589"/>
      <c r="DNF411" s="589"/>
      <c r="DNG411" s="589"/>
      <c r="DNH411" s="589"/>
      <c r="DNI411" s="589"/>
      <c r="DNJ411" s="589"/>
      <c r="DNK411" s="589"/>
      <c r="DNL411" s="589"/>
      <c r="DNM411" s="589"/>
      <c r="DNN411" s="589"/>
      <c r="DNO411" s="589"/>
      <c r="DNP411" s="589"/>
      <c r="DNQ411" s="589"/>
      <c r="DNR411" s="589"/>
      <c r="DNS411" s="589"/>
      <c r="DNT411" s="589"/>
      <c r="DNU411" s="589"/>
      <c r="DNV411" s="589"/>
      <c r="DNW411" s="589"/>
      <c r="DNX411" s="589"/>
      <c r="DNY411" s="589"/>
      <c r="DNZ411" s="589"/>
      <c r="DOA411" s="589"/>
      <c r="DOB411" s="589"/>
      <c r="DOC411" s="589"/>
      <c r="DOD411" s="589"/>
      <c r="DOE411" s="589"/>
      <c r="DOF411" s="589"/>
      <c r="DOG411" s="589"/>
      <c r="DOH411" s="589"/>
      <c r="DOI411" s="589"/>
      <c r="DOJ411" s="589"/>
      <c r="DOK411" s="589"/>
      <c r="DOL411" s="589"/>
      <c r="DOM411" s="589"/>
      <c r="DON411" s="589"/>
      <c r="DOO411" s="589"/>
      <c r="DOP411" s="589"/>
      <c r="DOQ411" s="589"/>
      <c r="DOR411" s="589"/>
      <c r="DOS411" s="589"/>
      <c r="DOT411" s="589"/>
      <c r="DOU411" s="589"/>
      <c r="DOV411" s="589"/>
      <c r="DOW411" s="589"/>
      <c r="DOX411" s="589"/>
      <c r="DOY411" s="589"/>
      <c r="DOZ411" s="589"/>
      <c r="DPA411" s="589"/>
      <c r="DPB411" s="589"/>
      <c r="DPC411" s="589"/>
      <c r="DPD411" s="589"/>
      <c r="DPE411" s="589"/>
      <c r="DPF411" s="589"/>
      <c r="DPG411" s="589"/>
      <c r="DPH411" s="589"/>
      <c r="DPI411" s="589"/>
      <c r="DPJ411" s="589"/>
      <c r="DPK411" s="589"/>
      <c r="DPL411" s="589"/>
      <c r="DPM411" s="589"/>
      <c r="DPN411" s="589"/>
      <c r="DPO411" s="589"/>
      <c r="DPP411" s="589"/>
      <c r="DPQ411" s="589"/>
      <c r="DPR411" s="589"/>
      <c r="DPS411" s="589"/>
      <c r="DPT411" s="589"/>
      <c r="DPU411" s="589"/>
      <c r="DPV411" s="589"/>
      <c r="DPW411" s="589"/>
      <c r="DPX411" s="589"/>
      <c r="DPY411" s="589"/>
      <c r="DPZ411" s="589"/>
      <c r="DQA411" s="589"/>
      <c r="DQB411" s="589"/>
      <c r="DQC411" s="589"/>
      <c r="DQD411" s="589"/>
      <c r="DQE411" s="589"/>
      <c r="DQF411" s="589"/>
      <c r="DQG411" s="589"/>
      <c r="DQH411" s="589"/>
      <c r="DQI411" s="589"/>
      <c r="DQJ411" s="589"/>
      <c r="DQK411" s="589"/>
      <c r="DQL411" s="589"/>
      <c r="DQM411" s="589"/>
      <c r="DQN411" s="589"/>
      <c r="DQO411" s="589"/>
      <c r="DQP411" s="589"/>
      <c r="DQQ411" s="589"/>
      <c r="DQR411" s="589"/>
      <c r="DQS411" s="589"/>
      <c r="DQT411" s="589"/>
      <c r="DQU411" s="589"/>
      <c r="DQV411" s="589"/>
      <c r="DQW411" s="589"/>
      <c r="DQX411" s="589"/>
      <c r="DQY411" s="589"/>
      <c r="DQZ411" s="589"/>
      <c r="DRA411" s="589"/>
      <c r="DRB411" s="589"/>
      <c r="DRC411" s="589"/>
      <c r="DRD411" s="589"/>
      <c r="DRE411" s="589"/>
      <c r="DRF411" s="589"/>
      <c r="DRG411" s="589"/>
      <c r="DRH411" s="589"/>
      <c r="DRI411" s="589"/>
      <c r="DRJ411" s="589"/>
      <c r="DRK411" s="589"/>
      <c r="DRL411" s="589"/>
      <c r="DRM411" s="589"/>
      <c r="DRN411" s="589"/>
      <c r="DRO411" s="589"/>
      <c r="DRP411" s="589"/>
      <c r="DRQ411" s="589"/>
      <c r="DRR411" s="589"/>
      <c r="DRS411" s="589"/>
      <c r="DRT411" s="589"/>
      <c r="DRU411" s="589"/>
      <c r="DRV411" s="589"/>
      <c r="DRW411" s="589"/>
      <c r="DRX411" s="589"/>
      <c r="DRY411" s="589"/>
      <c r="DRZ411" s="589"/>
      <c r="DSA411" s="589"/>
      <c r="DSB411" s="589"/>
      <c r="DSC411" s="589"/>
      <c r="DSD411" s="589"/>
      <c r="DSE411" s="589"/>
      <c r="DSF411" s="589"/>
      <c r="DSG411" s="589"/>
      <c r="DSH411" s="589"/>
      <c r="DSI411" s="589"/>
      <c r="DSJ411" s="589"/>
      <c r="DSK411" s="589"/>
      <c r="DSL411" s="589"/>
      <c r="DSM411" s="589"/>
      <c r="DSN411" s="589"/>
      <c r="DSO411" s="589"/>
      <c r="DSP411" s="589"/>
      <c r="DSQ411" s="589"/>
      <c r="DSR411" s="589"/>
      <c r="DSS411" s="589"/>
      <c r="DST411" s="589"/>
      <c r="DSU411" s="589"/>
      <c r="DSV411" s="589"/>
      <c r="DSW411" s="589"/>
      <c r="DSX411" s="589"/>
      <c r="DSY411" s="589"/>
      <c r="DSZ411" s="589"/>
      <c r="DTA411" s="589"/>
      <c r="DTB411" s="589"/>
      <c r="DTC411" s="589"/>
      <c r="DTD411" s="589"/>
      <c r="DTE411" s="589"/>
      <c r="DTF411" s="589"/>
      <c r="DTG411" s="589"/>
      <c r="DTH411" s="589"/>
      <c r="DTI411" s="589"/>
      <c r="DTJ411" s="589"/>
      <c r="DTK411" s="589"/>
      <c r="DTL411" s="589"/>
      <c r="DTM411" s="589"/>
      <c r="DTN411" s="589"/>
      <c r="DTO411" s="589"/>
      <c r="DTP411" s="589"/>
      <c r="DTQ411" s="589"/>
      <c r="DTR411" s="589"/>
      <c r="DTS411" s="589"/>
      <c r="DTT411" s="589"/>
      <c r="DTU411" s="589"/>
      <c r="DTV411" s="589"/>
      <c r="DTW411" s="589"/>
      <c r="DTX411" s="589"/>
      <c r="DTY411" s="589"/>
      <c r="DTZ411" s="589"/>
      <c r="DUA411" s="589"/>
      <c r="DUB411" s="589"/>
      <c r="DUC411" s="589"/>
      <c r="DUD411" s="589"/>
      <c r="DUE411" s="589"/>
      <c r="DUF411" s="589"/>
      <c r="DUG411" s="589"/>
      <c r="DUH411" s="589"/>
      <c r="DUI411" s="589"/>
      <c r="DUJ411" s="589"/>
      <c r="DUK411" s="589"/>
      <c r="DUL411" s="589"/>
      <c r="DUM411" s="589"/>
      <c r="DUN411" s="589"/>
      <c r="DUO411" s="589"/>
      <c r="DUP411" s="589"/>
      <c r="DUQ411" s="589"/>
      <c r="DUR411" s="589"/>
      <c r="DUS411" s="589"/>
      <c r="DUT411" s="589"/>
      <c r="DUU411" s="589"/>
      <c r="DUV411" s="589"/>
      <c r="DUW411" s="589"/>
      <c r="DUX411" s="589"/>
      <c r="DUY411" s="589"/>
      <c r="DUZ411" s="589"/>
      <c r="DVA411" s="589"/>
      <c r="DVB411" s="589"/>
      <c r="DVC411" s="589"/>
      <c r="DVD411" s="589"/>
      <c r="DVE411" s="589"/>
      <c r="DVF411" s="589"/>
      <c r="DVG411" s="589"/>
      <c r="DVH411" s="589"/>
      <c r="DVI411" s="589"/>
      <c r="DVJ411" s="589"/>
      <c r="DVK411" s="589"/>
      <c r="DVL411" s="589"/>
      <c r="DVM411" s="589"/>
      <c r="DVN411" s="589"/>
      <c r="DVO411" s="589"/>
      <c r="DVP411" s="589"/>
      <c r="DVQ411" s="589"/>
      <c r="DVR411" s="589"/>
      <c r="DVS411" s="589"/>
      <c r="DVT411" s="589"/>
      <c r="DVU411" s="589"/>
      <c r="DVV411" s="589"/>
      <c r="DVW411" s="589"/>
      <c r="DVX411" s="589"/>
      <c r="DVY411" s="589"/>
      <c r="DVZ411" s="589"/>
      <c r="DWA411" s="589"/>
      <c r="DWB411" s="589"/>
      <c r="DWC411" s="589"/>
      <c r="DWD411" s="589"/>
      <c r="DWE411" s="589"/>
      <c r="DWF411" s="589"/>
      <c r="DWG411" s="589"/>
      <c r="DWH411" s="589"/>
      <c r="DWI411" s="589"/>
      <c r="DWJ411" s="589"/>
      <c r="DWK411" s="589"/>
      <c r="DWL411" s="589"/>
      <c r="DWM411" s="589"/>
      <c r="DWN411" s="589"/>
      <c r="DWO411" s="589"/>
      <c r="DWP411" s="589"/>
      <c r="DWQ411" s="589"/>
      <c r="DWR411" s="589"/>
      <c r="DWS411" s="589"/>
      <c r="DWT411" s="589"/>
      <c r="DWU411" s="589"/>
      <c r="DWV411" s="589"/>
      <c r="DWW411" s="589"/>
      <c r="DWX411" s="589"/>
      <c r="DWY411" s="589"/>
      <c r="DWZ411" s="589"/>
      <c r="DXA411" s="589"/>
      <c r="DXB411" s="589"/>
      <c r="DXC411" s="589"/>
      <c r="DXD411" s="589"/>
      <c r="DXE411" s="589"/>
      <c r="DXF411" s="589"/>
      <c r="DXG411" s="589"/>
      <c r="DXH411" s="589"/>
      <c r="DXI411" s="589"/>
      <c r="DXJ411" s="589"/>
      <c r="DXK411" s="589"/>
      <c r="DXL411" s="589"/>
      <c r="DXM411" s="589"/>
      <c r="DXN411" s="589"/>
      <c r="DXO411" s="589"/>
      <c r="DXP411" s="589"/>
      <c r="DXQ411" s="589"/>
      <c r="DXR411" s="589"/>
      <c r="DXS411" s="589"/>
      <c r="DXT411" s="589"/>
      <c r="DXU411" s="589"/>
      <c r="DXV411" s="589"/>
      <c r="DXW411" s="589"/>
      <c r="DXX411" s="589"/>
      <c r="DXY411" s="589"/>
      <c r="DXZ411" s="589"/>
      <c r="DYA411" s="589"/>
      <c r="DYB411" s="589"/>
      <c r="DYC411" s="589"/>
      <c r="DYD411" s="589"/>
      <c r="DYE411" s="589"/>
      <c r="DYF411" s="589"/>
      <c r="DYG411" s="589"/>
      <c r="DYH411" s="589"/>
      <c r="DYI411" s="589"/>
      <c r="DYJ411" s="589"/>
      <c r="DYK411" s="589"/>
      <c r="DYL411" s="589"/>
      <c r="DYM411" s="589"/>
      <c r="DYN411" s="589"/>
      <c r="DYO411" s="589"/>
      <c r="DYP411" s="589"/>
      <c r="DYQ411" s="589"/>
      <c r="DYR411" s="589"/>
      <c r="DYS411" s="589"/>
      <c r="DYT411" s="589"/>
      <c r="DYU411" s="589"/>
      <c r="DYV411" s="589"/>
      <c r="DYW411" s="589"/>
      <c r="DYX411" s="589"/>
      <c r="DYY411" s="589"/>
      <c r="DYZ411" s="589"/>
      <c r="DZA411" s="589"/>
      <c r="DZB411" s="589"/>
      <c r="DZC411" s="589"/>
      <c r="DZD411" s="589"/>
      <c r="DZE411" s="589"/>
      <c r="DZF411" s="589"/>
      <c r="DZG411" s="589"/>
      <c r="DZH411" s="589"/>
      <c r="DZI411" s="589"/>
      <c r="DZJ411" s="589"/>
      <c r="DZK411" s="589"/>
      <c r="DZL411" s="589"/>
      <c r="DZM411" s="589"/>
      <c r="DZN411" s="589"/>
      <c r="DZO411" s="589"/>
      <c r="DZP411" s="589"/>
      <c r="DZQ411" s="589"/>
      <c r="DZR411" s="589"/>
      <c r="DZS411" s="589"/>
      <c r="DZT411" s="589"/>
      <c r="DZU411" s="589"/>
      <c r="DZV411" s="589"/>
      <c r="DZW411" s="589"/>
      <c r="DZX411" s="589"/>
      <c r="DZY411" s="589"/>
      <c r="DZZ411" s="589"/>
      <c r="EAA411" s="589"/>
      <c r="EAB411" s="589"/>
      <c r="EAC411" s="589"/>
      <c r="EAD411" s="589"/>
      <c r="EAE411" s="589"/>
      <c r="EAF411" s="589"/>
      <c r="EAG411" s="589"/>
      <c r="EAH411" s="589"/>
      <c r="EAI411" s="589"/>
      <c r="EAJ411" s="589"/>
      <c r="EAK411" s="589"/>
      <c r="EAL411" s="589"/>
      <c r="EAM411" s="589"/>
      <c r="EAN411" s="589"/>
      <c r="EAO411" s="589"/>
      <c r="EAP411" s="589"/>
      <c r="EAQ411" s="589"/>
      <c r="EAR411" s="589"/>
      <c r="EAS411" s="589"/>
      <c r="EAT411" s="589"/>
      <c r="EAU411" s="589"/>
      <c r="EAV411" s="589"/>
      <c r="EAW411" s="589"/>
      <c r="EAX411" s="589"/>
      <c r="EAY411" s="589"/>
      <c r="EAZ411" s="589"/>
      <c r="EBA411" s="589"/>
      <c r="EBB411" s="589"/>
      <c r="EBC411" s="589"/>
      <c r="EBD411" s="589"/>
      <c r="EBE411" s="589"/>
      <c r="EBF411" s="589"/>
      <c r="EBG411" s="589"/>
      <c r="EBH411" s="589"/>
      <c r="EBI411" s="589"/>
      <c r="EBJ411" s="589"/>
      <c r="EBK411" s="589"/>
      <c r="EBL411" s="589"/>
      <c r="EBM411" s="589"/>
      <c r="EBN411" s="589"/>
      <c r="EBO411" s="589"/>
      <c r="EBP411" s="589"/>
      <c r="EBQ411" s="589"/>
      <c r="EBR411" s="589"/>
      <c r="EBS411" s="589"/>
      <c r="EBT411" s="589"/>
      <c r="EBU411" s="589"/>
      <c r="EBV411" s="589"/>
      <c r="EBW411" s="589"/>
      <c r="EBX411" s="589"/>
      <c r="EBY411" s="589"/>
      <c r="EBZ411" s="589"/>
      <c r="ECA411" s="589"/>
      <c r="ECB411" s="589"/>
      <c r="ECC411" s="589"/>
      <c r="ECD411" s="589"/>
      <c r="ECE411" s="589"/>
      <c r="ECF411" s="589"/>
      <c r="ECG411" s="589"/>
      <c r="ECH411" s="589"/>
      <c r="ECI411" s="589"/>
      <c r="ECJ411" s="589"/>
      <c r="ECK411" s="589"/>
      <c r="ECL411" s="589"/>
      <c r="ECM411" s="589"/>
      <c r="ECN411" s="589"/>
      <c r="ECO411" s="589"/>
      <c r="ECP411" s="589"/>
      <c r="ECQ411" s="589"/>
      <c r="ECR411" s="589"/>
      <c r="ECS411" s="589"/>
      <c r="ECT411" s="589"/>
      <c r="ECU411" s="589"/>
      <c r="ECV411" s="589"/>
      <c r="ECW411" s="589"/>
      <c r="ECX411" s="589"/>
      <c r="ECY411" s="589"/>
      <c r="ECZ411" s="589"/>
      <c r="EDA411" s="589"/>
      <c r="EDB411" s="589"/>
      <c r="EDC411" s="589"/>
      <c r="EDD411" s="589"/>
      <c r="EDE411" s="589"/>
      <c r="EDF411" s="589"/>
      <c r="EDG411" s="589"/>
      <c r="EDH411" s="589"/>
      <c r="EDI411" s="589"/>
      <c r="EDJ411" s="589"/>
      <c r="EDK411" s="589"/>
      <c r="EDL411" s="589"/>
      <c r="EDM411" s="589"/>
      <c r="EDN411" s="589"/>
      <c r="EDO411" s="589"/>
      <c r="EDP411" s="589"/>
      <c r="EDQ411" s="589"/>
      <c r="EDR411" s="589"/>
      <c r="EDS411" s="589"/>
      <c r="EDT411" s="589"/>
      <c r="EDU411" s="589"/>
      <c r="EDV411" s="589"/>
      <c r="EDW411" s="589"/>
      <c r="EDX411" s="589"/>
      <c r="EDY411" s="589"/>
      <c r="EDZ411" s="589"/>
      <c r="EEA411" s="589"/>
      <c r="EEB411" s="589"/>
      <c r="EEC411" s="589"/>
      <c r="EED411" s="589"/>
      <c r="EEE411" s="589"/>
      <c r="EEF411" s="589"/>
      <c r="EEG411" s="589"/>
      <c r="EEH411" s="589"/>
      <c r="EEI411" s="589"/>
      <c r="EEJ411" s="589"/>
      <c r="EEK411" s="589"/>
      <c r="EEL411" s="589"/>
      <c r="EEM411" s="589"/>
      <c r="EEN411" s="589"/>
      <c r="EEO411" s="589"/>
      <c r="EEP411" s="589"/>
      <c r="EEQ411" s="589"/>
      <c r="EER411" s="589"/>
      <c r="EES411" s="589"/>
      <c r="EET411" s="589"/>
      <c r="EEU411" s="589"/>
      <c r="EEV411" s="589"/>
      <c r="EEW411" s="589"/>
      <c r="EEX411" s="589"/>
      <c r="EEY411" s="589"/>
      <c r="EEZ411" s="589"/>
      <c r="EFA411" s="589"/>
      <c r="EFB411" s="589"/>
      <c r="EFC411" s="589"/>
      <c r="EFD411" s="589"/>
      <c r="EFE411" s="589"/>
      <c r="EFF411" s="589"/>
      <c r="EFG411" s="589"/>
      <c r="EFH411" s="589"/>
      <c r="EFI411" s="589"/>
      <c r="EFJ411" s="589"/>
      <c r="EFK411" s="589"/>
      <c r="EFL411" s="589"/>
      <c r="EFM411" s="589"/>
      <c r="EFN411" s="589"/>
      <c r="EFO411" s="589"/>
      <c r="EFP411" s="589"/>
      <c r="EFQ411" s="589"/>
      <c r="EFR411" s="589"/>
      <c r="EFS411" s="589"/>
      <c r="EFT411" s="589"/>
      <c r="EFU411" s="589"/>
      <c r="EFV411" s="589"/>
      <c r="EFW411" s="589"/>
      <c r="EFX411" s="589"/>
      <c r="EFY411" s="589"/>
      <c r="EFZ411" s="589"/>
      <c r="EGA411" s="589"/>
      <c r="EGB411" s="589"/>
      <c r="EGC411" s="589"/>
      <c r="EGD411" s="589"/>
      <c r="EGE411" s="589"/>
      <c r="EGF411" s="589"/>
      <c r="EGG411" s="589"/>
      <c r="EGH411" s="589"/>
      <c r="EGI411" s="589"/>
      <c r="EGJ411" s="589"/>
      <c r="EGK411" s="589"/>
      <c r="EGL411" s="589"/>
      <c r="EGM411" s="589"/>
      <c r="EGN411" s="589"/>
      <c r="EGO411" s="589"/>
      <c r="EGP411" s="589"/>
      <c r="EGQ411" s="589"/>
      <c r="EGR411" s="589"/>
      <c r="EGS411" s="589"/>
      <c r="EGT411" s="589"/>
      <c r="EGU411" s="589"/>
      <c r="EGV411" s="589"/>
      <c r="EGW411" s="589"/>
      <c r="EGX411" s="589"/>
      <c r="EGY411" s="589"/>
      <c r="EGZ411" s="589"/>
      <c r="EHA411" s="589"/>
      <c r="EHB411" s="589"/>
      <c r="EHC411" s="589"/>
      <c r="EHD411" s="589"/>
      <c r="EHE411" s="589"/>
      <c r="EHF411" s="589"/>
      <c r="EHG411" s="589"/>
      <c r="EHH411" s="589"/>
      <c r="EHI411" s="589"/>
      <c r="EHJ411" s="589"/>
      <c r="EHK411" s="589"/>
      <c r="EHL411" s="589"/>
      <c r="EHM411" s="589"/>
      <c r="EHN411" s="589"/>
      <c r="EHO411" s="589"/>
      <c r="EHP411" s="589"/>
      <c r="EHQ411" s="589"/>
      <c r="EHR411" s="589"/>
      <c r="EHS411" s="589"/>
      <c r="EHT411" s="589"/>
      <c r="EHU411" s="589"/>
      <c r="EHV411" s="589"/>
      <c r="EHW411" s="589"/>
      <c r="EHX411" s="589"/>
      <c r="EHY411" s="589"/>
      <c r="EHZ411" s="589"/>
      <c r="EIA411" s="589"/>
      <c r="EIB411" s="589"/>
      <c r="EIC411" s="589"/>
      <c r="EID411" s="589"/>
      <c r="EIE411" s="589"/>
      <c r="EIF411" s="589"/>
      <c r="EIG411" s="589"/>
      <c r="EIH411" s="589"/>
      <c r="EII411" s="589"/>
      <c r="EIJ411" s="589"/>
      <c r="EIK411" s="589"/>
      <c r="EIL411" s="589"/>
      <c r="EIM411" s="589"/>
      <c r="EIN411" s="589"/>
      <c r="EIO411" s="589"/>
      <c r="EIP411" s="589"/>
      <c r="EIQ411" s="589"/>
      <c r="EIR411" s="589"/>
      <c r="EIS411" s="589"/>
      <c r="EIT411" s="589"/>
      <c r="EIU411" s="589"/>
      <c r="EIV411" s="589"/>
      <c r="EIW411" s="589"/>
      <c r="EIX411" s="589"/>
      <c r="EIY411" s="589"/>
      <c r="EIZ411" s="589"/>
      <c r="EJA411" s="589"/>
      <c r="EJB411" s="589"/>
      <c r="EJC411" s="589"/>
      <c r="EJD411" s="589"/>
      <c r="EJE411" s="589"/>
      <c r="EJF411" s="589"/>
      <c r="EJG411" s="589"/>
      <c r="EJH411" s="589"/>
      <c r="EJI411" s="589"/>
      <c r="EJJ411" s="589"/>
      <c r="EJK411" s="589"/>
      <c r="EJL411" s="589"/>
      <c r="EJM411" s="589"/>
      <c r="EJN411" s="589"/>
      <c r="EJO411" s="589"/>
      <c r="EJP411" s="589"/>
      <c r="EJQ411" s="589"/>
      <c r="EJR411" s="589"/>
      <c r="EJS411" s="589"/>
      <c r="EJT411" s="589"/>
      <c r="EJU411" s="589"/>
      <c r="EJV411" s="589"/>
      <c r="EJW411" s="589"/>
      <c r="EJX411" s="589"/>
      <c r="EJY411" s="589"/>
      <c r="EJZ411" s="589"/>
      <c r="EKA411" s="589"/>
      <c r="EKB411" s="589"/>
      <c r="EKC411" s="589"/>
      <c r="EKD411" s="589"/>
      <c r="EKE411" s="589"/>
      <c r="EKF411" s="589"/>
      <c r="EKG411" s="589"/>
      <c r="EKH411" s="589"/>
      <c r="EKI411" s="589"/>
      <c r="EKJ411" s="589"/>
      <c r="EKK411" s="589"/>
      <c r="EKL411" s="589"/>
      <c r="EKM411" s="589"/>
      <c r="EKN411" s="589"/>
      <c r="EKO411" s="589"/>
      <c r="EKP411" s="589"/>
      <c r="EKQ411" s="589"/>
      <c r="EKR411" s="589"/>
      <c r="EKS411" s="589"/>
      <c r="EKT411" s="589"/>
      <c r="EKU411" s="589"/>
      <c r="EKV411" s="589"/>
      <c r="EKW411" s="589"/>
      <c r="EKX411" s="589"/>
      <c r="EKY411" s="589"/>
      <c r="EKZ411" s="589"/>
      <c r="ELA411" s="589"/>
      <c r="ELB411" s="589"/>
      <c r="ELC411" s="589"/>
      <c r="ELD411" s="589"/>
      <c r="ELE411" s="589"/>
      <c r="ELF411" s="589"/>
      <c r="ELG411" s="589"/>
      <c r="ELH411" s="589"/>
      <c r="ELI411" s="589"/>
      <c r="ELJ411" s="589"/>
      <c r="ELK411" s="589"/>
      <c r="ELL411" s="589"/>
      <c r="ELM411" s="589"/>
      <c r="ELN411" s="589"/>
      <c r="ELO411" s="589"/>
      <c r="ELP411" s="589"/>
      <c r="ELQ411" s="589"/>
      <c r="ELR411" s="589"/>
      <c r="ELS411" s="589"/>
      <c r="ELT411" s="589"/>
      <c r="ELU411" s="589"/>
      <c r="ELV411" s="589"/>
      <c r="ELW411" s="589"/>
      <c r="ELX411" s="589"/>
      <c r="ELY411" s="589"/>
      <c r="ELZ411" s="589"/>
      <c r="EMA411" s="589"/>
      <c r="EMB411" s="589"/>
      <c r="EMC411" s="589"/>
      <c r="EMD411" s="589"/>
      <c r="EME411" s="589"/>
      <c r="EMF411" s="589"/>
      <c r="EMG411" s="589"/>
      <c r="EMH411" s="589"/>
      <c r="EMI411" s="589"/>
      <c r="EMJ411" s="589"/>
      <c r="EMK411" s="589"/>
      <c r="EML411" s="589"/>
      <c r="EMM411" s="589"/>
      <c r="EMN411" s="589"/>
      <c r="EMO411" s="589"/>
      <c r="EMP411" s="589"/>
      <c r="EMQ411" s="589"/>
      <c r="EMR411" s="589"/>
      <c r="EMS411" s="589"/>
      <c r="EMT411" s="589"/>
      <c r="EMU411" s="589"/>
      <c r="EMV411" s="589"/>
      <c r="EMW411" s="589"/>
      <c r="EMX411" s="589"/>
      <c r="EMY411" s="589"/>
      <c r="EMZ411" s="589"/>
      <c r="ENA411" s="589"/>
      <c r="ENB411" s="589"/>
      <c r="ENC411" s="589"/>
      <c r="END411" s="589"/>
      <c r="ENE411" s="589"/>
      <c r="ENF411" s="589"/>
      <c r="ENG411" s="589"/>
      <c r="ENH411" s="589"/>
      <c r="ENI411" s="589"/>
      <c r="ENJ411" s="589"/>
      <c r="ENK411" s="589"/>
      <c r="ENL411" s="589"/>
      <c r="ENM411" s="589"/>
      <c r="ENN411" s="589"/>
      <c r="ENO411" s="589"/>
      <c r="ENP411" s="589"/>
      <c r="ENQ411" s="589"/>
      <c r="ENR411" s="589"/>
      <c r="ENS411" s="589"/>
      <c r="ENT411" s="589"/>
      <c r="ENU411" s="589"/>
      <c r="ENV411" s="589"/>
      <c r="ENW411" s="589"/>
      <c r="ENX411" s="589"/>
      <c r="ENY411" s="589"/>
      <c r="ENZ411" s="589"/>
      <c r="EOA411" s="589"/>
      <c r="EOB411" s="589"/>
      <c r="EOC411" s="589"/>
      <c r="EOD411" s="589"/>
      <c r="EOE411" s="589"/>
      <c r="EOF411" s="589"/>
      <c r="EOG411" s="589"/>
      <c r="EOH411" s="589"/>
      <c r="EOI411" s="589"/>
      <c r="EOJ411" s="589"/>
      <c r="EOK411" s="589"/>
      <c r="EOL411" s="589"/>
      <c r="EOM411" s="589"/>
      <c r="EON411" s="589"/>
      <c r="EOO411" s="589"/>
      <c r="EOP411" s="589"/>
      <c r="EOQ411" s="589"/>
      <c r="EOR411" s="589"/>
      <c r="EOS411" s="589"/>
      <c r="EOT411" s="589"/>
      <c r="EOU411" s="589"/>
      <c r="EOV411" s="589"/>
      <c r="EOW411" s="589"/>
      <c r="EOX411" s="589"/>
      <c r="EOY411" s="589"/>
      <c r="EOZ411" s="589"/>
      <c r="EPA411" s="589"/>
      <c r="EPB411" s="589"/>
      <c r="EPC411" s="589"/>
      <c r="EPD411" s="589"/>
      <c r="EPE411" s="589"/>
      <c r="EPF411" s="589"/>
      <c r="EPG411" s="589"/>
      <c r="EPH411" s="589"/>
      <c r="EPI411" s="589"/>
      <c r="EPJ411" s="589"/>
      <c r="EPK411" s="589"/>
      <c r="EPL411" s="589"/>
      <c r="EPM411" s="589"/>
      <c r="EPN411" s="589"/>
      <c r="EPO411" s="589"/>
      <c r="EPP411" s="589"/>
      <c r="EPQ411" s="589"/>
      <c r="EPR411" s="589"/>
      <c r="EPS411" s="589"/>
      <c r="EPT411" s="589"/>
      <c r="EPU411" s="589"/>
      <c r="EPV411" s="589"/>
      <c r="EPW411" s="589"/>
      <c r="EPX411" s="589"/>
      <c r="EPY411" s="589"/>
      <c r="EPZ411" s="589"/>
      <c r="EQA411" s="589"/>
      <c r="EQB411" s="589"/>
      <c r="EQC411" s="589"/>
      <c r="EQD411" s="589"/>
      <c r="EQE411" s="589"/>
      <c r="EQF411" s="589"/>
      <c r="EQG411" s="589"/>
      <c r="EQH411" s="589"/>
      <c r="EQI411" s="589"/>
      <c r="EQJ411" s="589"/>
      <c r="EQK411" s="589"/>
      <c r="EQL411" s="589"/>
      <c r="EQM411" s="589"/>
      <c r="EQN411" s="589"/>
      <c r="EQO411" s="589"/>
      <c r="EQP411" s="589"/>
      <c r="EQQ411" s="589"/>
      <c r="EQR411" s="589"/>
      <c r="EQS411" s="589"/>
      <c r="EQT411" s="589"/>
      <c r="EQU411" s="589"/>
      <c r="EQV411" s="589"/>
      <c r="EQW411" s="589"/>
      <c r="EQX411" s="589"/>
      <c r="EQY411" s="589"/>
      <c r="EQZ411" s="589"/>
      <c r="ERA411" s="589"/>
      <c r="ERB411" s="589"/>
      <c r="ERC411" s="589"/>
      <c r="ERD411" s="589"/>
      <c r="ERE411" s="589"/>
      <c r="ERF411" s="589"/>
      <c r="ERG411" s="589"/>
      <c r="ERH411" s="589"/>
      <c r="ERI411" s="589"/>
      <c r="ERJ411" s="589"/>
      <c r="ERK411" s="589"/>
      <c r="ERL411" s="589"/>
      <c r="ERM411" s="589"/>
      <c r="ERN411" s="589"/>
      <c r="ERO411" s="589"/>
      <c r="ERP411" s="589"/>
      <c r="ERQ411" s="589"/>
      <c r="ERR411" s="589"/>
      <c r="ERS411" s="589"/>
      <c r="ERT411" s="589"/>
      <c r="ERU411" s="589"/>
      <c r="ERV411" s="589"/>
      <c r="ERW411" s="589"/>
      <c r="ERX411" s="589"/>
      <c r="ERY411" s="589"/>
      <c r="ERZ411" s="589"/>
      <c r="ESA411" s="589"/>
      <c r="ESB411" s="589"/>
      <c r="ESC411" s="589"/>
      <c r="ESD411" s="589"/>
      <c r="ESE411" s="589"/>
      <c r="ESF411" s="589"/>
      <c r="ESG411" s="589"/>
      <c r="ESH411" s="589"/>
      <c r="ESI411" s="589"/>
      <c r="ESJ411" s="589"/>
      <c r="ESK411" s="589"/>
      <c r="ESL411" s="589"/>
      <c r="ESM411" s="589"/>
      <c r="ESN411" s="589"/>
      <c r="ESO411" s="589"/>
      <c r="ESP411" s="589"/>
      <c r="ESQ411" s="589"/>
      <c r="ESR411" s="589"/>
      <c r="ESS411" s="589"/>
      <c r="EST411" s="589"/>
      <c r="ESU411" s="589"/>
      <c r="ESV411" s="589"/>
      <c r="ESW411" s="589"/>
      <c r="ESX411" s="589"/>
      <c r="ESY411" s="589"/>
      <c r="ESZ411" s="589"/>
      <c r="ETA411" s="589"/>
      <c r="ETB411" s="589"/>
      <c r="ETC411" s="589"/>
      <c r="ETD411" s="589"/>
      <c r="ETE411" s="589"/>
      <c r="ETF411" s="589"/>
      <c r="ETG411" s="589"/>
      <c r="ETH411" s="589"/>
      <c r="ETI411" s="589"/>
      <c r="ETJ411" s="589"/>
      <c r="ETK411" s="589"/>
      <c r="ETL411" s="589"/>
      <c r="ETM411" s="589"/>
      <c r="ETN411" s="589"/>
      <c r="ETO411" s="589"/>
      <c r="ETP411" s="589"/>
      <c r="ETQ411" s="589"/>
      <c r="ETR411" s="589"/>
      <c r="ETS411" s="589"/>
      <c r="ETT411" s="589"/>
      <c r="ETU411" s="589"/>
      <c r="ETV411" s="589"/>
      <c r="ETW411" s="589"/>
      <c r="ETX411" s="589"/>
      <c r="ETY411" s="589"/>
      <c r="ETZ411" s="589"/>
      <c r="EUA411" s="589"/>
      <c r="EUB411" s="589"/>
      <c r="EUC411" s="589"/>
      <c r="EUD411" s="589"/>
      <c r="EUE411" s="589"/>
      <c r="EUF411" s="589"/>
      <c r="EUG411" s="589"/>
      <c r="EUH411" s="589"/>
      <c r="EUI411" s="589"/>
      <c r="EUJ411" s="589"/>
      <c r="EUK411" s="589"/>
      <c r="EUL411" s="589"/>
      <c r="EUM411" s="589"/>
      <c r="EUN411" s="589"/>
      <c r="EUO411" s="589"/>
      <c r="EUP411" s="589"/>
      <c r="EUQ411" s="589"/>
      <c r="EUR411" s="589"/>
      <c r="EUS411" s="589"/>
      <c r="EUT411" s="589"/>
      <c r="EUU411" s="589"/>
      <c r="EUV411" s="589"/>
      <c r="EUW411" s="589"/>
      <c r="EUX411" s="589"/>
      <c r="EUY411" s="589"/>
      <c r="EUZ411" s="589"/>
      <c r="EVA411" s="589"/>
      <c r="EVB411" s="589"/>
      <c r="EVC411" s="589"/>
      <c r="EVD411" s="589"/>
      <c r="EVE411" s="589"/>
      <c r="EVF411" s="589"/>
      <c r="EVG411" s="589"/>
      <c r="EVH411" s="589"/>
      <c r="EVI411" s="589"/>
      <c r="EVJ411" s="589"/>
      <c r="EVK411" s="589"/>
      <c r="EVL411" s="589"/>
      <c r="EVM411" s="589"/>
      <c r="EVN411" s="589"/>
      <c r="EVO411" s="589"/>
      <c r="EVP411" s="589"/>
      <c r="EVQ411" s="589"/>
      <c r="EVR411" s="589"/>
      <c r="EVS411" s="589"/>
      <c r="EVT411" s="589"/>
      <c r="EVU411" s="589"/>
      <c r="EVV411" s="589"/>
      <c r="EVW411" s="589"/>
      <c r="EVX411" s="589"/>
      <c r="EVY411" s="589"/>
      <c r="EVZ411" s="589"/>
      <c r="EWA411" s="589"/>
      <c r="EWB411" s="589"/>
      <c r="EWC411" s="589"/>
      <c r="EWD411" s="589"/>
      <c r="EWE411" s="589"/>
      <c r="EWF411" s="589"/>
      <c r="EWG411" s="589"/>
      <c r="EWH411" s="589"/>
      <c r="EWI411" s="589"/>
      <c r="EWJ411" s="589"/>
      <c r="EWK411" s="589"/>
      <c r="EWL411" s="589"/>
      <c r="EWM411" s="589"/>
      <c r="EWN411" s="589"/>
      <c r="EWO411" s="589"/>
      <c r="EWP411" s="589"/>
      <c r="EWQ411" s="589"/>
      <c r="EWR411" s="589"/>
      <c r="EWS411" s="589"/>
      <c r="EWT411" s="589"/>
      <c r="EWU411" s="589"/>
      <c r="EWV411" s="589"/>
      <c r="EWW411" s="589"/>
      <c r="EWX411" s="589"/>
      <c r="EWY411" s="589"/>
      <c r="EWZ411" s="589"/>
      <c r="EXA411" s="589"/>
      <c r="EXB411" s="589"/>
      <c r="EXC411" s="589"/>
      <c r="EXD411" s="589"/>
      <c r="EXE411" s="589"/>
      <c r="EXF411" s="589"/>
      <c r="EXG411" s="589"/>
      <c r="EXH411" s="589"/>
      <c r="EXI411" s="589"/>
      <c r="EXJ411" s="589"/>
      <c r="EXK411" s="589"/>
      <c r="EXL411" s="589"/>
      <c r="EXM411" s="589"/>
      <c r="EXN411" s="589"/>
      <c r="EXO411" s="589"/>
      <c r="EXP411" s="589"/>
      <c r="EXQ411" s="589"/>
      <c r="EXR411" s="589"/>
      <c r="EXS411" s="589"/>
      <c r="EXT411" s="589"/>
      <c r="EXU411" s="589"/>
      <c r="EXV411" s="589"/>
      <c r="EXW411" s="589"/>
      <c r="EXX411" s="589"/>
      <c r="EXY411" s="589"/>
      <c r="EXZ411" s="589"/>
      <c r="EYA411" s="589"/>
      <c r="EYB411" s="589"/>
      <c r="EYC411" s="589"/>
      <c r="EYD411" s="589"/>
      <c r="EYE411" s="589"/>
      <c r="EYF411" s="589"/>
      <c r="EYG411" s="589"/>
      <c r="EYH411" s="589"/>
      <c r="EYI411" s="589"/>
      <c r="EYJ411" s="589"/>
      <c r="EYK411" s="589"/>
      <c r="EYL411" s="589"/>
      <c r="EYM411" s="589"/>
      <c r="EYN411" s="589"/>
      <c r="EYO411" s="589"/>
      <c r="EYP411" s="589"/>
      <c r="EYQ411" s="589"/>
      <c r="EYR411" s="589"/>
      <c r="EYS411" s="589"/>
      <c r="EYT411" s="589"/>
      <c r="EYU411" s="589"/>
      <c r="EYV411" s="589"/>
      <c r="EYW411" s="589"/>
      <c r="EYX411" s="589"/>
      <c r="EYY411" s="589"/>
      <c r="EYZ411" s="589"/>
      <c r="EZA411" s="589"/>
      <c r="EZB411" s="589"/>
      <c r="EZC411" s="589"/>
      <c r="EZD411" s="589"/>
      <c r="EZE411" s="589"/>
      <c r="EZF411" s="589"/>
      <c r="EZG411" s="589"/>
      <c r="EZH411" s="589"/>
      <c r="EZI411" s="589"/>
      <c r="EZJ411" s="589"/>
      <c r="EZK411" s="589"/>
      <c r="EZL411" s="589"/>
      <c r="EZM411" s="589"/>
      <c r="EZN411" s="589"/>
      <c r="EZO411" s="589"/>
      <c r="EZP411" s="589"/>
      <c r="EZQ411" s="589"/>
      <c r="EZR411" s="589"/>
      <c r="EZS411" s="589"/>
      <c r="EZT411" s="589"/>
      <c r="EZU411" s="589"/>
      <c r="EZV411" s="589"/>
      <c r="EZW411" s="589"/>
      <c r="EZX411" s="589"/>
      <c r="EZY411" s="589"/>
      <c r="EZZ411" s="589"/>
      <c r="FAA411" s="589"/>
      <c r="FAB411" s="589"/>
      <c r="FAC411" s="589"/>
      <c r="FAD411" s="589"/>
      <c r="FAE411" s="589"/>
      <c r="FAF411" s="589"/>
      <c r="FAG411" s="589"/>
      <c r="FAH411" s="589"/>
      <c r="FAI411" s="589"/>
      <c r="FAJ411" s="589"/>
      <c r="FAK411" s="589"/>
      <c r="FAL411" s="589"/>
      <c r="FAM411" s="589"/>
      <c r="FAN411" s="589"/>
      <c r="FAO411" s="589"/>
      <c r="FAP411" s="589"/>
      <c r="FAQ411" s="589"/>
      <c r="FAR411" s="589"/>
      <c r="FAS411" s="589"/>
      <c r="FAT411" s="589"/>
      <c r="FAU411" s="589"/>
      <c r="FAV411" s="589"/>
      <c r="FAW411" s="589"/>
      <c r="FAX411" s="589"/>
      <c r="FAY411" s="589"/>
      <c r="FAZ411" s="589"/>
      <c r="FBA411" s="589"/>
      <c r="FBB411" s="589"/>
      <c r="FBC411" s="589"/>
      <c r="FBD411" s="589"/>
      <c r="FBE411" s="589"/>
      <c r="FBF411" s="589"/>
      <c r="FBG411" s="589"/>
      <c r="FBH411" s="589"/>
      <c r="FBI411" s="589"/>
      <c r="FBJ411" s="589"/>
      <c r="FBK411" s="589"/>
      <c r="FBL411" s="589"/>
      <c r="FBM411" s="589"/>
      <c r="FBN411" s="589"/>
      <c r="FBO411" s="589"/>
      <c r="FBP411" s="589"/>
      <c r="FBQ411" s="589"/>
      <c r="FBR411" s="589"/>
      <c r="FBS411" s="589"/>
      <c r="FBT411" s="589"/>
      <c r="FBU411" s="589"/>
      <c r="FBV411" s="589"/>
      <c r="FBW411" s="589"/>
      <c r="FBX411" s="589"/>
      <c r="FBY411" s="589"/>
      <c r="FBZ411" s="589"/>
      <c r="FCA411" s="589"/>
      <c r="FCB411" s="589"/>
      <c r="FCC411" s="589"/>
      <c r="FCD411" s="589"/>
      <c r="FCE411" s="589"/>
      <c r="FCF411" s="589"/>
      <c r="FCG411" s="589"/>
      <c r="FCH411" s="589"/>
      <c r="FCI411" s="589"/>
      <c r="FCJ411" s="589"/>
      <c r="FCK411" s="589"/>
      <c r="FCL411" s="589"/>
      <c r="FCM411" s="589"/>
      <c r="FCN411" s="589"/>
      <c r="FCO411" s="589"/>
      <c r="FCP411" s="589"/>
      <c r="FCQ411" s="589"/>
      <c r="FCR411" s="589"/>
      <c r="FCS411" s="589"/>
      <c r="FCT411" s="589"/>
      <c r="FCU411" s="589"/>
      <c r="FCV411" s="589"/>
      <c r="FCW411" s="589"/>
      <c r="FCX411" s="589"/>
      <c r="FCY411" s="589"/>
      <c r="FCZ411" s="589"/>
      <c r="FDA411" s="589"/>
      <c r="FDB411" s="589"/>
      <c r="FDC411" s="589"/>
      <c r="FDD411" s="589"/>
      <c r="FDE411" s="589"/>
      <c r="FDF411" s="589"/>
      <c r="FDG411" s="589"/>
      <c r="FDH411" s="589"/>
      <c r="FDI411" s="589"/>
      <c r="FDJ411" s="589"/>
      <c r="FDK411" s="589"/>
      <c r="FDL411" s="589"/>
      <c r="FDM411" s="589"/>
      <c r="FDN411" s="589"/>
      <c r="FDO411" s="589"/>
      <c r="FDP411" s="589"/>
      <c r="FDQ411" s="589"/>
      <c r="FDR411" s="589"/>
      <c r="FDS411" s="589"/>
      <c r="FDT411" s="589"/>
      <c r="FDU411" s="589"/>
      <c r="FDV411" s="589"/>
      <c r="FDW411" s="589"/>
      <c r="FDX411" s="589"/>
      <c r="FDY411" s="589"/>
      <c r="FDZ411" s="589"/>
      <c r="FEA411" s="589"/>
      <c r="FEB411" s="589"/>
      <c r="FEC411" s="589"/>
      <c r="FED411" s="589"/>
      <c r="FEE411" s="589"/>
      <c r="FEF411" s="589"/>
      <c r="FEG411" s="589"/>
      <c r="FEH411" s="589"/>
      <c r="FEI411" s="589"/>
      <c r="FEJ411" s="589"/>
      <c r="FEK411" s="589"/>
      <c r="FEL411" s="589"/>
      <c r="FEM411" s="589"/>
      <c r="FEN411" s="589"/>
      <c r="FEO411" s="589"/>
      <c r="FEP411" s="589"/>
      <c r="FEQ411" s="589"/>
      <c r="FER411" s="589"/>
      <c r="FES411" s="589"/>
      <c r="FET411" s="589"/>
      <c r="FEU411" s="589"/>
      <c r="FEV411" s="589"/>
      <c r="FEW411" s="589"/>
      <c r="FEX411" s="589"/>
      <c r="FEY411" s="589"/>
      <c r="FEZ411" s="589"/>
      <c r="FFA411" s="589"/>
      <c r="FFB411" s="589"/>
      <c r="FFC411" s="589"/>
      <c r="FFD411" s="589"/>
      <c r="FFE411" s="589"/>
      <c r="FFF411" s="589"/>
      <c r="FFG411" s="589"/>
      <c r="FFH411" s="589"/>
      <c r="FFI411" s="589"/>
      <c r="FFJ411" s="589"/>
      <c r="FFK411" s="589"/>
      <c r="FFL411" s="589"/>
      <c r="FFM411" s="589"/>
      <c r="FFN411" s="589"/>
      <c r="FFO411" s="589"/>
      <c r="FFP411" s="589"/>
      <c r="FFQ411" s="589"/>
      <c r="FFR411" s="589"/>
      <c r="FFS411" s="589"/>
      <c r="FFT411" s="589"/>
      <c r="FFU411" s="589"/>
      <c r="FFV411" s="589"/>
      <c r="FFW411" s="589"/>
      <c r="FFX411" s="589"/>
      <c r="FFY411" s="589"/>
      <c r="FFZ411" s="589"/>
      <c r="FGA411" s="589"/>
      <c r="FGB411" s="589"/>
      <c r="FGC411" s="589"/>
      <c r="FGD411" s="589"/>
      <c r="FGE411" s="589"/>
      <c r="FGF411" s="589"/>
      <c r="FGG411" s="589"/>
      <c r="FGH411" s="589"/>
      <c r="FGI411" s="589"/>
      <c r="FGJ411" s="589"/>
      <c r="FGK411" s="589"/>
      <c r="FGL411" s="589"/>
      <c r="FGM411" s="589"/>
      <c r="FGN411" s="589"/>
      <c r="FGO411" s="589"/>
      <c r="FGP411" s="589"/>
      <c r="FGQ411" s="589"/>
      <c r="FGR411" s="589"/>
      <c r="FGS411" s="589"/>
      <c r="FGT411" s="589"/>
      <c r="FGU411" s="589"/>
      <c r="FGV411" s="589"/>
      <c r="FGW411" s="589"/>
      <c r="FGX411" s="589"/>
      <c r="FGY411" s="589"/>
      <c r="FGZ411" s="589"/>
      <c r="FHA411" s="589"/>
      <c r="FHB411" s="589"/>
      <c r="FHC411" s="589"/>
      <c r="FHD411" s="589"/>
      <c r="FHE411" s="589"/>
      <c r="FHF411" s="589"/>
      <c r="FHG411" s="589"/>
      <c r="FHH411" s="589"/>
      <c r="FHI411" s="589"/>
      <c r="FHJ411" s="589"/>
      <c r="FHK411" s="589"/>
      <c r="FHL411" s="589"/>
      <c r="FHM411" s="589"/>
      <c r="FHN411" s="589"/>
      <c r="FHO411" s="589"/>
      <c r="FHP411" s="589"/>
      <c r="FHQ411" s="589"/>
      <c r="FHR411" s="589"/>
      <c r="FHS411" s="589"/>
      <c r="FHT411" s="589"/>
      <c r="FHU411" s="589"/>
      <c r="FHV411" s="589"/>
      <c r="FHW411" s="589"/>
      <c r="FHX411" s="589"/>
      <c r="FHY411" s="589"/>
      <c r="FHZ411" s="589"/>
      <c r="FIA411" s="589"/>
      <c r="FIB411" s="589"/>
      <c r="FIC411" s="589"/>
      <c r="FID411" s="589"/>
      <c r="FIE411" s="589"/>
      <c r="FIF411" s="589"/>
      <c r="FIG411" s="589"/>
      <c r="FIH411" s="589"/>
      <c r="FII411" s="589"/>
      <c r="FIJ411" s="589"/>
      <c r="FIK411" s="589"/>
      <c r="FIL411" s="589"/>
      <c r="FIM411" s="589"/>
      <c r="FIN411" s="589"/>
      <c r="FIO411" s="589"/>
      <c r="FIP411" s="589"/>
      <c r="FIQ411" s="589"/>
      <c r="FIR411" s="589"/>
      <c r="FIS411" s="589"/>
      <c r="FIT411" s="589"/>
      <c r="FIU411" s="589"/>
      <c r="FIV411" s="589"/>
      <c r="FIW411" s="589"/>
      <c r="FIX411" s="589"/>
      <c r="FIY411" s="589"/>
      <c r="FIZ411" s="589"/>
      <c r="FJA411" s="589"/>
      <c r="FJB411" s="589"/>
      <c r="FJC411" s="589"/>
      <c r="FJD411" s="589"/>
      <c r="FJE411" s="589"/>
      <c r="FJF411" s="589"/>
      <c r="FJG411" s="589"/>
      <c r="FJH411" s="589"/>
      <c r="FJI411" s="589"/>
      <c r="FJJ411" s="589"/>
      <c r="FJK411" s="589"/>
      <c r="FJL411" s="589"/>
      <c r="FJM411" s="589"/>
      <c r="FJN411" s="589"/>
      <c r="FJO411" s="589"/>
      <c r="FJP411" s="589"/>
      <c r="FJQ411" s="589"/>
      <c r="FJR411" s="589"/>
      <c r="FJS411" s="589"/>
      <c r="FJT411" s="589"/>
      <c r="FJU411" s="589"/>
      <c r="FJV411" s="589"/>
      <c r="FJW411" s="589"/>
      <c r="FJX411" s="589"/>
      <c r="FJY411" s="589"/>
      <c r="FJZ411" s="589"/>
      <c r="FKA411" s="589"/>
      <c r="FKB411" s="589"/>
      <c r="FKC411" s="589"/>
      <c r="FKD411" s="589"/>
      <c r="FKE411" s="589"/>
      <c r="FKF411" s="589"/>
      <c r="FKG411" s="589"/>
      <c r="FKH411" s="589"/>
      <c r="FKI411" s="589"/>
      <c r="FKJ411" s="589"/>
      <c r="FKK411" s="589"/>
      <c r="FKL411" s="589"/>
      <c r="FKM411" s="589"/>
      <c r="FKN411" s="589"/>
      <c r="FKO411" s="589"/>
      <c r="FKP411" s="589"/>
      <c r="FKQ411" s="589"/>
      <c r="FKR411" s="589"/>
      <c r="FKS411" s="589"/>
      <c r="FKT411" s="589"/>
      <c r="FKU411" s="589"/>
      <c r="FKV411" s="589"/>
      <c r="FKW411" s="589"/>
      <c r="FKX411" s="589"/>
      <c r="FKY411" s="589"/>
      <c r="FKZ411" s="589"/>
      <c r="FLA411" s="589"/>
      <c r="FLB411" s="589"/>
      <c r="FLC411" s="589"/>
      <c r="FLD411" s="589"/>
      <c r="FLE411" s="589"/>
      <c r="FLF411" s="589"/>
      <c r="FLG411" s="589"/>
      <c r="FLH411" s="589"/>
      <c r="FLI411" s="589"/>
      <c r="FLJ411" s="589"/>
      <c r="FLK411" s="589"/>
      <c r="FLL411" s="589"/>
      <c r="FLM411" s="589"/>
      <c r="FLN411" s="589"/>
      <c r="FLO411" s="589"/>
      <c r="FLP411" s="589"/>
      <c r="FLQ411" s="589"/>
      <c r="FLR411" s="589"/>
      <c r="FLS411" s="589"/>
      <c r="FLT411" s="589"/>
      <c r="FLU411" s="589"/>
      <c r="FLV411" s="589"/>
      <c r="FLW411" s="589"/>
      <c r="FLX411" s="589"/>
      <c r="FLY411" s="589"/>
      <c r="FLZ411" s="589"/>
      <c r="FMA411" s="589"/>
      <c r="FMB411" s="589"/>
      <c r="FMC411" s="589"/>
      <c r="FMD411" s="589"/>
      <c r="FME411" s="589"/>
      <c r="FMF411" s="589"/>
      <c r="FMG411" s="589"/>
      <c r="FMH411" s="589"/>
      <c r="FMI411" s="589"/>
      <c r="FMJ411" s="589"/>
      <c r="FMK411" s="589"/>
      <c r="FML411" s="589"/>
      <c r="FMM411" s="589"/>
      <c r="FMN411" s="589"/>
      <c r="FMO411" s="589"/>
      <c r="FMP411" s="589"/>
      <c r="FMQ411" s="589"/>
      <c r="FMR411" s="589"/>
      <c r="FMS411" s="589"/>
      <c r="FMT411" s="589"/>
      <c r="FMU411" s="589"/>
      <c r="FMV411" s="589"/>
      <c r="FMW411" s="589"/>
      <c r="FMX411" s="589"/>
      <c r="FMY411" s="589"/>
      <c r="FMZ411" s="589"/>
      <c r="FNA411" s="589"/>
      <c r="FNB411" s="589"/>
      <c r="FNC411" s="589"/>
      <c r="FND411" s="589"/>
      <c r="FNE411" s="589"/>
      <c r="FNF411" s="589"/>
      <c r="FNG411" s="589"/>
      <c r="FNH411" s="589"/>
      <c r="FNI411" s="589"/>
      <c r="FNJ411" s="589"/>
      <c r="FNK411" s="589"/>
      <c r="FNL411" s="589"/>
      <c r="FNM411" s="589"/>
      <c r="FNN411" s="589"/>
      <c r="FNO411" s="589"/>
      <c r="FNP411" s="589"/>
      <c r="FNQ411" s="589"/>
      <c r="FNR411" s="589"/>
      <c r="FNS411" s="589"/>
      <c r="FNT411" s="589"/>
      <c r="FNU411" s="589"/>
      <c r="FNV411" s="589"/>
      <c r="FNW411" s="589"/>
      <c r="FNX411" s="589"/>
      <c r="FNY411" s="589"/>
      <c r="FNZ411" s="589"/>
      <c r="FOA411" s="589"/>
      <c r="FOB411" s="589"/>
      <c r="FOC411" s="589"/>
      <c r="FOD411" s="589"/>
      <c r="FOE411" s="589"/>
      <c r="FOF411" s="589"/>
      <c r="FOG411" s="589"/>
      <c r="FOH411" s="589"/>
      <c r="FOI411" s="589"/>
      <c r="FOJ411" s="589"/>
      <c r="FOK411" s="589"/>
      <c r="FOL411" s="589"/>
      <c r="FOM411" s="589"/>
      <c r="FON411" s="589"/>
      <c r="FOO411" s="589"/>
      <c r="FOP411" s="589"/>
      <c r="FOQ411" s="589"/>
      <c r="FOR411" s="589"/>
      <c r="FOS411" s="589"/>
      <c r="FOT411" s="589"/>
      <c r="FOU411" s="589"/>
      <c r="FOV411" s="589"/>
      <c r="FOW411" s="589"/>
      <c r="FOX411" s="589"/>
      <c r="FOY411" s="589"/>
      <c r="FOZ411" s="589"/>
      <c r="FPA411" s="589"/>
      <c r="FPB411" s="589"/>
      <c r="FPC411" s="589"/>
      <c r="FPD411" s="589"/>
      <c r="FPE411" s="589"/>
      <c r="FPF411" s="589"/>
      <c r="FPG411" s="589"/>
      <c r="FPH411" s="589"/>
      <c r="FPI411" s="589"/>
      <c r="FPJ411" s="589"/>
      <c r="FPK411" s="589"/>
      <c r="FPL411" s="589"/>
      <c r="FPM411" s="589"/>
      <c r="FPN411" s="589"/>
      <c r="FPO411" s="589"/>
      <c r="FPP411" s="589"/>
      <c r="FPQ411" s="589"/>
      <c r="FPR411" s="589"/>
      <c r="FPS411" s="589"/>
      <c r="FPT411" s="589"/>
      <c r="FPU411" s="589"/>
      <c r="FPV411" s="589"/>
      <c r="FPW411" s="589"/>
      <c r="FPX411" s="589"/>
      <c r="FPY411" s="589"/>
      <c r="FPZ411" s="589"/>
      <c r="FQA411" s="589"/>
      <c r="FQB411" s="589"/>
      <c r="FQC411" s="589"/>
      <c r="FQD411" s="589"/>
      <c r="FQE411" s="589"/>
      <c r="FQF411" s="589"/>
      <c r="FQG411" s="589"/>
      <c r="FQH411" s="589"/>
      <c r="FQI411" s="589"/>
      <c r="FQJ411" s="589"/>
      <c r="FQK411" s="589"/>
      <c r="FQL411" s="589"/>
      <c r="FQM411" s="589"/>
      <c r="FQN411" s="589"/>
      <c r="FQO411" s="589"/>
      <c r="FQP411" s="589"/>
      <c r="FQQ411" s="589"/>
      <c r="FQR411" s="589"/>
      <c r="FQS411" s="589"/>
      <c r="FQT411" s="589"/>
      <c r="FQU411" s="589"/>
      <c r="FQV411" s="589"/>
      <c r="FQW411" s="589"/>
      <c r="FQX411" s="589"/>
      <c r="FQY411" s="589"/>
      <c r="FQZ411" s="589"/>
      <c r="FRA411" s="589"/>
      <c r="FRB411" s="589"/>
      <c r="FRC411" s="589"/>
      <c r="FRD411" s="589"/>
      <c r="FRE411" s="589"/>
      <c r="FRF411" s="589"/>
      <c r="FRG411" s="589"/>
      <c r="FRH411" s="589"/>
      <c r="FRI411" s="589"/>
      <c r="FRJ411" s="589"/>
      <c r="FRK411" s="589"/>
      <c r="FRL411" s="589"/>
      <c r="FRM411" s="589"/>
      <c r="FRN411" s="589"/>
      <c r="FRO411" s="589"/>
      <c r="FRP411" s="589"/>
      <c r="FRQ411" s="589"/>
      <c r="FRR411" s="589"/>
      <c r="FRS411" s="589"/>
      <c r="FRT411" s="589"/>
      <c r="FRU411" s="589"/>
      <c r="FRV411" s="589"/>
      <c r="FRW411" s="589"/>
      <c r="FRX411" s="589"/>
      <c r="FRY411" s="589"/>
      <c r="FRZ411" s="589"/>
      <c r="FSA411" s="589"/>
      <c r="FSB411" s="589"/>
      <c r="FSC411" s="589"/>
      <c r="FSD411" s="589"/>
      <c r="FSE411" s="589"/>
      <c r="FSF411" s="589"/>
      <c r="FSG411" s="589"/>
      <c r="FSH411" s="589"/>
      <c r="FSI411" s="589"/>
      <c r="FSJ411" s="589"/>
      <c r="FSK411" s="589"/>
      <c r="FSL411" s="589"/>
      <c r="FSM411" s="589"/>
      <c r="FSN411" s="589"/>
      <c r="FSO411" s="589"/>
      <c r="FSP411" s="589"/>
      <c r="FSQ411" s="589"/>
      <c r="FSR411" s="589"/>
      <c r="FSS411" s="589"/>
      <c r="FST411" s="589"/>
      <c r="FSU411" s="589"/>
      <c r="FSV411" s="589"/>
      <c r="FSW411" s="589"/>
      <c r="FSX411" s="589"/>
      <c r="FSY411" s="589"/>
      <c r="FSZ411" s="589"/>
      <c r="FTA411" s="589"/>
      <c r="FTB411" s="589"/>
      <c r="FTC411" s="589"/>
      <c r="FTD411" s="589"/>
      <c r="FTE411" s="589"/>
      <c r="FTF411" s="589"/>
      <c r="FTG411" s="589"/>
      <c r="FTH411" s="589"/>
      <c r="FTI411" s="589"/>
      <c r="FTJ411" s="589"/>
      <c r="FTK411" s="589"/>
      <c r="FTL411" s="589"/>
      <c r="FTM411" s="589"/>
      <c r="FTN411" s="589"/>
      <c r="FTO411" s="589"/>
      <c r="FTP411" s="589"/>
      <c r="FTQ411" s="589"/>
      <c r="FTR411" s="589"/>
      <c r="FTS411" s="589"/>
      <c r="FTT411" s="589"/>
      <c r="FTU411" s="589"/>
      <c r="FTV411" s="589"/>
      <c r="FTW411" s="589"/>
      <c r="FTX411" s="589"/>
      <c r="FTY411" s="589"/>
      <c r="FTZ411" s="589"/>
      <c r="FUA411" s="589"/>
      <c r="FUB411" s="589"/>
      <c r="FUC411" s="589"/>
      <c r="FUD411" s="589"/>
      <c r="FUE411" s="589"/>
      <c r="FUF411" s="589"/>
      <c r="FUG411" s="589"/>
      <c r="FUH411" s="589"/>
      <c r="FUI411" s="589"/>
      <c r="FUJ411" s="589"/>
      <c r="FUK411" s="589"/>
      <c r="FUL411" s="589"/>
      <c r="FUM411" s="589"/>
      <c r="FUN411" s="589"/>
      <c r="FUO411" s="589"/>
      <c r="FUP411" s="589"/>
      <c r="FUQ411" s="589"/>
      <c r="FUR411" s="589"/>
      <c r="FUS411" s="589"/>
      <c r="FUT411" s="589"/>
      <c r="FUU411" s="589"/>
      <c r="FUV411" s="589"/>
      <c r="FUW411" s="589"/>
      <c r="FUX411" s="589"/>
      <c r="FUY411" s="589"/>
      <c r="FUZ411" s="589"/>
      <c r="FVA411" s="589"/>
      <c r="FVB411" s="589"/>
      <c r="FVC411" s="589"/>
      <c r="FVD411" s="589"/>
      <c r="FVE411" s="589"/>
      <c r="FVF411" s="589"/>
      <c r="FVG411" s="589"/>
      <c r="FVH411" s="589"/>
      <c r="FVI411" s="589"/>
      <c r="FVJ411" s="589"/>
      <c r="FVK411" s="589"/>
      <c r="FVL411" s="589"/>
      <c r="FVM411" s="589"/>
      <c r="FVN411" s="589"/>
      <c r="FVO411" s="589"/>
      <c r="FVP411" s="589"/>
      <c r="FVQ411" s="589"/>
      <c r="FVR411" s="589"/>
      <c r="FVS411" s="589"/>
      <c r="FVT411" s="589"/>
      <c r="FVU411" s="589"/>
      <c r="FVV411" s="589"/>
      <c r="FVW411" s="589"/>
      <c r="FVX411" s="589"/>
      <c r="FVY411" s="589"/>
      <c r="FVZ411" s="589"/>
      <c r="FWA411" s="589"/>
      <c r="FWB411" s="589"/>
      <c r="FWC411" s="589"/>
      <c r="FWD411" s="589"/>
      <c r="FWE411" s="589"/>
      <c r="FWF411" s="589"/>
      <c r="FWG411" s="589"/>
      <c r="FWH411" s="589"/>
      <c r="FWI411" s="589"/>
      <c r="FWJ411" s="589"/>
      <c r="FWK411" s="589"/>
      <c r="FWL411" s="589"/>
      <c r="FWM411" s="589"/>
      <c r="FWN411" s="589"/>
      <c r="FWO411" s="589"/>
      <c r="FWP411" s="589"/>
      <c r="FWQ411" s="589"/>
      <c r="FWR411" s="589"/>
      <c r="FWS411" s="589"/>
      <c r="FWT411" s="589"/>
      <c r="FWU411" s="589"/>
      <c r="FWV411" s="589"/>
      <c r="FWW411" s="589"/>
      <c r="FWX411" s="589"/>
      <c r="FWY411" s="589"/>
      <c r="FWZ411" s="589"/>
      <c r="FXA411" s="589"/>
      <c r="FXB411" s="589"/>
      <c r="FXC411" s="589"/>
      <c r="FXD411" s="589"/>
      <c r="FXE411" s="589"/>
      <c r="FXF411" s="589"/>
      <c r="FXG411" s="589"/>
      <c r="FXH411" s="589"/>
      <c r="FXI411" s="589"/>
      <c r="FXJ411" s="589"/>
      <c r="FXK411" s="589"/>
      <c r="FXL411" s="589"/>
      <c r="FXM411" s="589"/>
      <c r="FXN411" s="589"/>
      <c r="FXO411" s="589"/>
      <c r="FXP411" s="589"/>
      <c r="FXQ411" s="589"/>
      <c r="FXR411" s="589"/>
      <c r="FXS411" s="589"/>
      <c r="FXT411" s="589"/>
      <c r="FXU411" s="589"/>
      <c r="FXV411" s="589"/>
      <c r="FXW411" s="589"/>
      <c r="FXX411" s="589"/>
      <c r="FXY411" s="589"/>
      <c r="FXZ411" s="589"/>
      <c r="FYA411" s="589"/>
      <c r="FYB411" s="589"/>
      <c r="FYC411" s="589"/>
      <c r="FYD411" s="589"/>
      <c r="FYE411" s="589"/>
      <c r="FYF411" s="589"/>
      <c r="FYG411" s="589"/>
      <c r="FYH411" s="589"/>
      <c r="FYI411" s="589"/>
      <c r="FYJ411" s="589"/>
      <c r="FYK411" s="589"/>
      <c r="FYL411" s="589"/>
      <c r="FYM411" s="589"/>
      <c r="FYN411" s="589"/>
      <c r="FYO411" s="589"/>
      <c r="FYP411" s="589"/>
      <c r="FYQ411" s="589"/>
      <c r="FYR411" s="589"/>
      <c r="FYS411" s="589"/>
      <c r="FYT411" s="589"/>
      <c r="FYU411" s="589"/>
      <c r="FYV411" s="589"/>
      <c r="FYW411" s="589"/>
      <c r="FYX411" s="589"/>
      <c r="FYY411" s="589"/>
      <c r="FYZ411" s="589"/>
      <c r="FZA411" s="589"/>
      <c r="FZB411" s="589"/>
      <c r="FZC411" s="589"/>
      <c r="FZD411" s="589"/>
      <c r="FZE411" s="589"/>
      <c r="FZF411" s="589"/>
      <c r="FZG411" s="589"/>
      <c r="FZH411" s="589"/>
      <c r="FZI411" s="589"/>
      <c r="FZJ411" s="589"/>
      <c r="FZK411" s="589"/>
      <c r="FZL411" s="589"/>
      <c r="FZM411" s="589"/>
      <c r="FZN411" s="589"/>
      <c r="FZO411" s="589"/>
      <c r="FZP411" s="589"/>
      <c r="FZQ411" s="589"/>
      <c r="FZR411" s="589"/>
      <c r="FZS411" s="589"/>
      <c r="FZT411" s="589"/>
      <c r="FZU411" s="589"/>
      <c r="FZV411" s="589"/>
      <c r="FZW411" s="589"/>
      <c r="FZX411" s="589"/>
      <c r="FZY411" s="589"/>
      <c r="FZZ411" s="589"/>
      <c r="GAA411" s="589"/>
      <c r="GAB411" s="589"/>
      <c r="GAC411" s="589"/>
      <c r="GAD411" s="589"/>
      <c r="GAE411" s="589"/>
      <c r="GAF411" s="589"/>
      <c r="GAG411" s="589"/>
      <c r="GAH411" s="589"/>
      <c r="GAI411" s="589"/>
      <c r="GAJ411" s="589"/>
      <c r="GAK411" s="589"/>
      <c r="GAL411" s="589"/>
      <c r="GAM411" s="589"/>
      <c r="GAN411" s="589"/>
      <c r="GAO411" s="589"/>
      <c r="GAP411" s="589"/>
      <c r="GAQ411" s="589"/>
      <c r="GAR411" s="589"/>
      <c r="GAS411" s="589"/>
      <c r="GAT411" s="589"/>
      <c r="GAU411" s="589"/>
      <c r="GAV411" s="589"/>
      <c r="GAW411" s="589"/>
      <c r="GAX411" s="589"/>
      <c r="GAY411" s="589"/>
      <c r="GAZ411" s="589"/>
      <c r="GBA411" s="589"/>
      <c r="GBB411" s="589"/>
      <c r="GBC411" s="589"/>
      <c r="GBD411" s="589"/>
      <c r="GBE411" s="589"/>
      <c r="GBF411" s="589"/>
      <c r="GBG411" s="589"/>
      <c r="GBH411" s="589"/>
      <c r="GBI411" s="589"/>
      <c r="GBJ411" s="589"/>
      <c r="GBK411" s="589"/>
      <c r="GBL411" s="589"/>
      <c r="GBM411" s="589"/>
      <c r="GBN411" s="589"/>
      <c r="GBO411" s="589"/>
      <c r="GBP411" s="589"/>
      <c r="GBQ411" s="589"/>
      <c r="GBR411" s="589"/>
      <c r="GBS411" s="589"/>
      <c r="GBT411" s="589"/>
      <c r="GBU411" s="589"/>
      <c r="GBV411" s="589"/>
      <c r="GBW411" s="589"/>
      <c r="GBX411" s="589"/>
      <c r="GBY411" s="589"/>
      <c r="GBZ411" s="589"/>
      <c r="GCA411" s="589"/>
      <c r="GCB411" s="589"/>
      <c r="GCC411" s="589"/>
      <c r="GCD411" s="589"/>
      <c r="GCE411" s="589"/>
      <c r="GCF411" s="589"/>
      <c r="GCG411" s="589"/>
      <c r="GCH411" s="589"/>
      <c r="GCI411" s="589"/>
      <c r="GCJ411" s="589"/>
      <c r="GCK411" s="589"/>
      <c r="GCL411" s="589"/>
      <c r="GCM411" s="589"/>
      <c r="GCN411" s="589"/>
      <c r="GCO411" s="589"/>
      <c r="GCP411" s="589"/>
      <c r="GCQ411" s="589"/>
      <c r="GCR411" s="589"/>
      <c r="GCS411" s="589"/>
      <c r="GCT411" s="589"/>
      <c r="GCU411" s="589"/>
      <c r="GCV411" s="589"/>
      <c r="GCW411" s="589"/>
      <c r="GCX411" s="589"/>
      <c r="GCY411" s="589"/>
      <c r="GCZ411" s="589"/>
      <c r="GDA411" s="589"/>
      <c r="GDB411" s="589"/>
      <c r="GDC411" s="589"/>
      <c r="GDD411" s="589"/>
      <c r="GDE411" s="589"/>
      <c r="GDF411" s="589"/>
      <c r="GDG411" s="589"/>
      <c r="GDH411" s="589"/>
      <c r="GDI411" s="589"/>
      <c r="GDJ411" s="589"/>
      <c r="GDK411" s="589"/>
      <c r="GDL411" s="589"/>
      <c r="GDM411" s="589"/>
      <c r="GDN411" s="589"/>
      <c r="GDO411" s="589"/>
      <c r="GDP411" s="589"/>
      <c r="GDQ411" s="589"/>
      <c r="GDR411" s="589"/>
      <c r="GDS411" s="589"/>
      <c r="GDT411" s="589"/>
      <c r="GDU411" s="589"/>
      <c r="GDV411" s="589"/>
      <c r="GDW411" s="589"/>
      <c r="GDX411" s="589"/>
      <c r="GDY411" s="589"/>
      <c r="GDZ411" s="589"/>
      <c r="GEA411" s="589"/>
      <c r="GEB411" s="589"/>
      <c r="GEC411" s="589"/>
      <c r="GED411" s="589"/>
      <c r="GEE411" s="589"/>
      <c r="GEF411" s="589"/>
      <c r="GEG411" s="589"/>
      <c r="GEH411" s="589"/>
      <c r="GEI411" s="589"/>
      <c r="GEJ411" s="589"/>
      <c r="GEK411" s="589"/>
      <c r="GEL411" s="589"/>
      <c r="GEM411" s="589"/>
      <c r="GEN411" s="589"/>
      <c r="GEO411" s="589"/>
      <c r="GEP411" s="589"/>
      <c r="GEQ411" s="589"/>
      <c r="GER411" s="589"/>
      <c r="GES411" s="589"/>
      <c r="GET411" s="589"/>
      <c r="GEU411" s="589"/>
      <c r="GEV411" s="589"/>
      <c r="GEW411" s="589"/>
      <c r="GEX411" s="589"/>
      <c r="GEY411" s="589"/>
      <c r="GEZ411" s="589"/>
      <c r="GFA411" s="589"/>
      <c r="GFB411" s="589"/>
      <c r="GFC411" s="589"/>
      <c r="GFD411" s="589"/>
      <c r="GFE411" s="589"/>
      <c r="GFF411" s="589"/>
      <c r="GFG411" s="589"/>
      <c r="GFH411" s="589"/>
      <c r="GFI411" s="589"/>
      <c r="GFJ411" s="589"/>
      <c r="GFK411" s="589"/>
      <c r="GFL411" s="589"/>
      <c r="GFM411" s="589"/>
      <c r="GFN411" s="589"/>
      <c r="GFO411" s="589"/>
      <c r="GFP411" s="589"/>
      <c r="GFQ411" s="589"/>
      <c r="GFR411" s="589"/>
      <c r="GFS411" s="589"/>
      <c r="GFT411" s="589"/>
      <c r="GFU411" s="589"/>
      <c r="GFV411" s="589"/>
      <c r="GFW411" s="589"/>
      <c r="GFX411" s="589"/>
      <c r="GFY411" s="589"/>
      <c r="GFZ411" s="589"/>
      <c r="GGA411" s="589"/>
      <c r="GGB411" s="589"/>
      <c r="GGC411" s="589"/>
      <c r="GGD411" s="589"/>
      <c r="GGE411" s="589"/>
      <c r="GGF411" s="589"/>
      <c r="GGG411" s="589"/>
      <c r="GGH411" s="589"/>
      <c r="GGI411" s="589"/>
      <c r="GGJ411" s="589"/>
      <c r="GGK411" s="589"/>
      <c r="GGL411" s="589"/>
      <c r="GGM411" s="589"/>
      <c r="GGN411" s="589"/>
      <c r="GGO411" s="589"/>
      <c r="GGP411" s="589"/>
      <c r="GGQ411" s="589"/>
      <c r="GGR411" s="589"/>
      <c r="GGS411" s="589"/>
      <c r="GGT411" s="589"/>
      <c r="GGU411" s="589"/>
      <c r="GGV411" s="589"/>
      <c r="GGW411" s="589"/>
      <c r="GGX411" s="589"/>
      <c r="GGY411" s="589"/>
      <c r="GGZ411" s="589"/>
      <c r="GHA411" s="589"/>
      <c r="GHB411" s="589"/>
      <c r="GHC411" s="589"/>
      <c r="GHD411" s="589"/>
      <c r="GHE411" s="589"/>
      <c r="GHF411" s="589"/>
      <c r="GHG411" s="589"/>
      <c r="GHH411" s="589"/>
      <c r="GHI411" s="589"/>
      <c r="GHJ411" s="589"/>
      <c r="GHK411" s="589"/>
      <c r="GHL411" s="589"/>
      <c r="GHM411" s="589"/>
      <c r="GHN411" s="589"/>
      <c r="GHO411" s="589"/>
      <c r="GHP411" s="589"/>
      <c r="GHQ411" s="589"/>
      <c r="GHR411" s="589"/>
      <c r="GHS411" s="589"/>
      <c r="GHT411" s="589"/>
      <c r="GHU411" s="589"/>
      <c r="GHV411" s="589"/>
      <c r="GHW411" s="589"/>
      <c r="GHX411" s="589"/>
      <c r="GHY411" s="589"/>
      <c r="GHZ411" s="589"/>
      <c r="GIA411" s="589"/>
      <c r="GIB411" s="589"/>
      <c r="GIC411" s="589"/>
      <c r="GID411" s="589"/>
      <c r="GIE411" s="589"/>
      <c r="GIF411" s="589"/>
      <c r="GIG411" s="589"/>
      <c r="GIH411" s="589"/>
      <c r="GII411" s="589"/>
      <c r="GIJ411" s="589"/>
      <c r="GIK411" s="589"/>
      <c r="GIL411" s="589"/>
      <c r="GIM411" s="589"/>
      <c r="GIN411" s="589"/>
      <c r="GIO411" s="589"/>
      <c r="GIP411" s="589"/>
      <c r="GIQ411" s="589"/>
      <c r="GIR411" s="589"/>
      <c r="GIS411" s="589"/>
      <c r="GIT411" s="589"/>
      <c r="GIU411" s="589"/>
      <c r="GIV411" s="589"/>
      <c r="GIW411" s="589"/>
      <c r="GIX411" s="589"/>
      <c r="GIY411" s="589"/>
      <c r="GIZ411" s="589"/>
      <c r="GJA411" s="589"/>
      <c r="GJB411" s="589"/>
      <c r="GJC411" s="589"/>
      <c r="GJD411" s="589"/>
      <c r="GJE411" s="589"/>
      <c r="GJF411" s="589"/>
      <c r="GJG411" s="589"/>
      <c r="GJH411" s="589"/>
      <c r="GJI411" s="589"/>
      <c r="GJJ411" s="589"/>
      <c r="GJK411" s="589"/>
      <c r="GJL411" s="589"/>
      <c r="GJM411" s="589"/>
      <c r="GJN411" s="589"/>
      <c r="GJO411" s="589"/>
      <c r="GJP411" s="589"/>
      <c r="GJQ411" s="589"/>
      <c r="GJR411" s="589"/>
      <c r="GJS411" s="589"/>
      <c r="GJT411" s="589"/>
      <c r="GJU411" s="589"/>
      <c r="GJV411" s="589"/>
      <c r="GJW411" s="589"/>
      <c r="GJX411" s="589"/>
      <c r="GJY411" s="589"/>
      <c r="GJZ411" s="589"/>
      <c r="GKA411" s="589"/>
      <c r="GKB411" s="589"/>
      <c r="GKC411" s="589"/>
      <c r="GKD411" s="589"/>
      <c r="GKE411" s="589"/>
      <c r="GKF411" s="589"/>
      <c r="GKG411" s="589"/>
      <c r="GKH411" s="589"/>
      <c r="GKI411" s="589"/>
      <c r="GKJ411" s="589"/>
      <c r="GKK411" s="589"/>
      <c r="GKL411" s="589"/>
      <c r="GKM411" s="589"/>
      <c r="GKN411" s="589"/>
      <c r="GKO411" s="589"/>
      <c r="GKP411" s="589"/>
      <c r="GKQ411" s="589"/>
      <c r="GKR411" s="589"/>
      <c r="GKS411" s="589"/>
      <c r="GKT411" s="589"/>
      <c r="GKU411" s="589"/>
      <c r="GKV411" s="589"/>
      <c r="GKW411" s="589"/>
      <c r="GKX411" s="589"/>
      <c r="GKY411" s="589"/>
      <c r="GKZ411" s="589"/>
      <c r="GLA411" s="589"/>
      <c r="GLB411" s="589"/>
      <c r="GLC411" s="589"/>
      <c r="GLD411" s="589"/>
      <c r="GLE411" s="589"/>
      <c r="GLF411" s="589"/>
      <c r="GLG411" s="589"/>
      <c r="GLH411" s="589"/>
      <c r="GLI411" s="589"/>
      <c r="GLJ411" s="589"/>
      <c r="GLK411" s="589"/>
      <c r="GLL411" s="589"/>
      <c r="GLM411" s="589"/>
      <c r="GLN411" s="589"/>
      <c r="GLO411" s="589"/>
      <c r="GLP411" s="589"/>
      <c r="GLQ411" s="589"/>
      <c r="GLR411" s="589"/>
      <c r="GLS411" s="589"/>
      <c r="GLT411" s="589"/>
      <c r="GLU411" s="589"/>
      <c r="GLV411" s="589"/>
      <c r="GLW411" s="589"/>
      <c r="GLX411" s="589"/>
      <c r="GLY411" s="589"/>
      <c r="GLZ411" s="589"/>
      <c r="GMA411" s="589"/>
      <c r="GMB411" s="589"/>
      <c r="GMC411" s="589"/>
      <c r="GMD411" s="589"/>
      <c r="GME411" s="589"/>
      <c r="GMF411" s="589"/>
      <c r="GMG411" s="589"/>
      <c r="GMH411" s="589"/>
      <c r="GMI411" s="589"/>
      <c r="GMJ411" s="589"/>
      <c r="GMK411" s="589"/>
      <c r="GML411" s="589"/>
      <c r="GMM411" s="589"/>
      <c r="GMN411" s="589"/>
      <c r="GMO411" s="589"/>
      <c r="GMP411" s="589"/>
      <c r="GMQ411" s="589"/>
      <c r="GMR411" s="589"/>
      <c r="GMS411" s="589"/>
      <c r="GMT411" s="589"/>
      <c r="GMU411" s="589"/>
      <c r="GMV411" s="589"/>
      <c r="GMW411" s="589"/>
      <c r="GMX411" s="589"/>
      <c r="GMY411" s="589"/>
      <c r="GMZ411" s="589"/>
      <c r="GNA411" s="589"/>
      <c r="GNB411" s="589"/>
      <c r="GNC411" s="589"/>
      <c r="GND411" s="589"/>
      <c r="GNE411" s="589"/>
      <c r="GNF411" s="589"/>
      <c r="GNG411" s="589"/>
      <c r="GNH411" s="589"/>
      <c r="GNI411" s="589"/>
      <c r="GNJ411" s="589"/>
      <c r="GNK411" s="589"/>
      <c r="GNL411" s="589"/>
      <c r="GNM411" s="589"/>
      <c r="GNN411" s="589"/>
      <c r="GNO411" s="589"/>
      <c r="GNP411" s="589"/>
      <c r="GNQ411" s="589"/>
      <c r="GNR411" s="589"/>
      <c r="GNS411" s="589"/>
      <c r="GNT411" s="589"/>
      <c r="GNU411" s="589"/>
      <c r="GNV411" s="589"/>
      <c r="GNW411" s="589"/>
      <c r="GNX411" s="589"/>
      <c r="GNY411" s="589"/>
      <c r="GNZ411" s="589"/>
      <c r="GOA411" s="589"/>
      <c r="GOB411" s="589"/>
      <c r="GOC411" s="589"/>
      <c r="GOD411" s="589"/>
      <c r="GOE411" s="589"/>
      <c r="GOF411" s="589"/>
      <c r="GOG411" s="589"/>
      <c r="GOH411" s="589"/>
      <c r="GOI411" s="589"/>
      <c r="GOJ411" s="589"/>
      <c r="GOK411" s="589"/>
      <c r="GOL411" s="589"/>
      <c r="GOM411" s="589"/>
      <c r="GON411" s="589"/>
      <c r="GOO411" s="589"/>
      <c r="GOP411" s="589"/>
      <c r="GOQ411" s="589"/>
      <c r="GOR411" s="589"/>
      <c r="GOS411" s="589"/>
      <c r="GOT411" s="589"/>
      <c r="GOU411" s="589"/>
      <c r="GOV411" s="589"/>
      <c r="GOW411" s="589"/>
      <c r="GOX411" s="589"/>
      <c r="GOY411" s="589"/>
      <c r="GOZ411" s="589"/>
      <c r="GPA411" s="589"/>
      <c r="GPB411" s="589"/>
      <c r="GPC411" s="589"/>
      <c r="GPD411" s="589"/>
      <c r="GPE411" s="589"/>
      <c r="GPF411" s="589"/>
      <c r="GPG411" s="589"/>
      <c r="GPH411" s="589"/>
      <c r="GPI411" s="589"/>
      <c r="GPJ411" s="589"/>
      <c r="GPK411" s="589"/>
      <c r="GPL411" s="589"/>
      <c r="GPM411" s="589"/>
      <c r="GPN411" s="589"/>
      <c r="GPO411" s="589"/>
      <c r="GPP411" s="589"/>
      <c r="GPQ411" s="589"/>
      <c r="GPR411" s="589"/>
      <c r="GPS411" s="589"/>
      <c r="GPT411" s="589"/>
      <c r="GPU411" s="589"/>
      <c r="GPV411" s="589"/>
      <c r="GPW411" s="589"/>
      <c r="GPX411" s="589"/>
      <c r="GPY411" s="589"/>
      <c r="GPZ411" s="589"/>
      <c r="GQA411" s="589"/>
      <c r="GQB411" s="589"/>
      <c r="GQC411" s="589"/>
      <c r="GQD411" s="589"/>
      <c r="GQE411" s="589"/>
      <c r="GQF411" s="589"/>
      <c r="GQG411" s="589"/>
      <c r="GQH411" s="589"/>
      <c r="GQI411" s="589"/>
      <c r="GQJ411" s="589"/>
      <c r="GQK411" s="589"/>
      <c r="GQL411" s="589"/>
      <c r="GQM411" s="589"/>
      <c r="GQN411" s="589"/>
      <c r="GQO411" s="589"/>
      <c r="GQP411" s="589"/>
      <c r="GQQ411" s="589"/>
      <c r="GQR411" s="589"/>
      <c r="GQS411" s="589"/>
      <c r="GQT411" s="589"/>
      <c r="GQU411" s="589"/>
      <c r="GQV411" s="589"/>
      <c r="GQW411" s="589"/>
      <c r="GQX411" s="589"/>
      <c r="GQY411" s="589"/>
      <c r="GQZ411" s="589"/>
      <c r="GRA411" s="589"/>
      <c r="GRB411" s="589"/>
      <c r="GRC411" s="589"/>
      <c r="GRD411" s="589"/>
      <c r="GRE411" s="589"/>
      <c r="GRF411" s="589"/>
      <c r="GRG411" s="589"/>
      <c r="GRH411" s="589"/>
      <c r="GRI411" s="589"/>
      <c r="GRJ411" s="589"/>
      <c r="GRK411" s="589"/>
      <c r="GRL411" s="589"/>
      <c r="GRM411" s="589"/>
      <c r="GRN411" s="589"/>
      <c r="GRO411" s="589"/>
      <c r="GRP411" s="589"/>
      <c r="GRQ411" s="589"/>
      <c r="GRR411" s="589"/>
      <c r="GRS411" s="589"/>
      <c r="GRT411" s="589"/>
      <c r="GRU411" s="589"/>
      <c r="GRV411" s="589"/>
      <c r="GRW411" s="589"/>
      <c r="GRX411" s="589"/>
      <c r="GRY411" s="589"/>
      <c r="GRZ411" s="589"/>
      <c r="GSA411" s="589"/>
      <c r="GSB411" s="589"/>
      <c r="GSC411" s="589"/>
      <c r="GSD411" s="589"/>
      <c r="GSE411" s="589"/>
      <c r="GSF411" s="589"/>
      <c r="GSG411" s="589"/>
      <c r="GSH411" s="589"/>
      <c r="GSI411" s="589"/>
      <c r="GSJ411" s="589"/>
      <c r="GSK411" s="589"/>
      <c r="GSL411" s="589"/>
      <c r="GSM411" s="589"/>
      <c r="GSN411" s="589"/>
      <c r="GSO411" s="589"/>
      <c r="GSP411" s="589"/>
      <c r="GSQ411" s="589"/>
      <c r="GSR411" s="589"/>
      <c r="GSS411" s="589"/>
      <c r="GST411" s="589"/>
      <c r="GSU411" s="589"/>
      <c r="GSV411" s="589"/>
      <c r="GSW411" s="589"/>
      <c r="GSX411" s="589"/>
      <c r="GSY411" s="589"/>
      <c r="GSZ411" s="589"/>
      <c r="GTA411" s="589"/>
      <c r="GTB411" s="589"/>
      <c r="GTC411" s="589"/>
      <c r="GTD411" s="589"/>
      <c r="GTE411" s="589"/>
      <c r="GTF411" s="589"/>
      <c r="GTG411" s="589"/>
      <c r="GTH411" s="589"/>
      <c r="GTI411" s="589"/>
      <c r="GTJ411" s="589"/>
      <c r="GTK411" s="589"/>
      <c r="GTL411" s="589"/>
      <c r="GTM411" s="589"/>
      <c r="GTN411" s="589"/>
      <c r="GTO411" s="589"/>
      <c r="GTP411" s="589"/>
      <c r="GTQ411" s="589"/>
      <c r="GTR411" s="589"/>
      <c r="GTS411" s="589"/>
      <c r="GTT411" s="589"/>
      <c r="GTU411" s="589"/>
      <c r="GTV411" s="589"/>
      <c r="GTW411" s="589"/>
      <c r="GTX411" s="589"/>
      <c r="GTY411" s="589"/>
      <c r="GTZ411" s="589"/>
      <c r="GUA411" s="589"/>
      <c r="GUB411" s="589"/>
      <c r="GUC411" s="589"/>
      <c r="GUD411" s="589"/>
      <c r="GUE411" s="589"/>
      <c r="GUF411" s="589"/>
      <c r="GUG411" s="589"/>
      <c r="GUH411" s="589"/>
      <c r="GUI411" s="589"/>
      <c r="GUJ411" s="589"/>
      <c r="GUK411" s="589"/>
      <c r="GUL411" s="589"/>
      <c r="GUM411" s="589"/>
      <c r="GUN411" s="589"/>
      <c r="GUO411" s="589"/>
      <c r="GUP411" s="589"/>
      <c r="GUQ411" s="589"/>
      <c r="GUR411" s="589"/>
      <c r="GUS411" s="589"/>
      <c r="GUT411" s="589"/>
      <c r="GUU411" s="589"/>
      <c r="GUV411" s="589"/>
      <c r="GUW411" s="589"/>
      <c r="GUX411" s="589"/>
      <c r="GUY411" s="589"/>
      <c r="GUZ411" s="589"/>
      <c r="GVA411" s="589"/>
      <c r="GVB411" s="589"/>
      <c r="GVC411" s="589"/>
      <c r="GVD411" s="589"/>
      <c r="GVE411" s="589"/>
      <c r="GVF411" s="589"/>
      <c r="GVG411" s="589"/>
      <c r="GVH411" s="589"/>
      <c r="GVI411" s="589"/>
      <c r="GVJ411" s="589"/>
      <c r="GVK411" s="589"/>
      <c r="GVL411" s="589"/>
      <c r="GVM411" s="589"/>
      <c r="GVN411" s="589"/>
      <c r="GVO411" s="589"/>
      <c r="GVP411" s="589"/>
      <c r="GVQ411" s="589"/>
      <c r="GVR411" s="589"/>
      <c r="GVS411" s="589"/>
      <c r="GVT411" s="589"/>
      <c r="GVU411" s="589"/>
      <c r="GVV411" s="589"/>
      <c r="GVW411" s="589"/>
      <c r="GVX411" s="589"/>
      <c r="GVY411" s="589"/>
      <c r="GVZ411" s="589"/>
      <c r="GWA411" s="589"/>
      <c r="GWB411" s="589"/>
      <c r="GWC411" s="589"/>
      <c r="GWD411" s="589"/>
      <c r="GWE411" s="589"/>
      <c r="GWF411" s="589"/>
      <c r="GWG411" s="589"/>
      <c r="GWH411" s="589"/>
      <c r="GWI411" s="589"/>
      <c r="GWJ411" s="589"/>
      <c r="GWK411" s="589"/>
      <c r="GWL411" s="589"/>
      <c r="GWM411" s="589"/>
      <c r="GWN411" s="589"/>
      <c r="GWO411" s="589"/>
      <c r="GWP411" s="589"/>
      <c r="GWQ411" s="589"/>
      <c r="GWR411" s="589"/>
      <c r="GWS411" s="589"/>
      <c r="GWT411" s="589"/>
      <c r="GWU411" s="589"/>
      <c r="GWV411" s="589"/>
      <c r="GWW411" s="589"/>
      <c r="GWX411" s="589"/>
      <c r="GWY411" s="589"/>
      <c r="GWZ411" s="589"/>
      <c r="GXA411" s="589"/>
      <c r="GXB411" s="589"/>
      <c r="GXC411" s="589"/>
      <c r="GXD411" s="589"/>
      <c r="GXE411" s="589"/>
      <c r="GXF411" s="589"/>
      <c r="GXG411" s="589"/>
      <c r="GXH411" s="589"/>
      <c r="GXI411" s="589"/>
      <c r="GXJ411" s="589"/>
      <c r="GXK411" s="589"/>
      <c r="GXL411" s="589"/>
      <c r="GXM411" s="589"/>
      <c r="GXN411" s="589"/>
      <c r="GXO411" s="589"/>
      <c r="GXP411" s="589"/>
      <c r="GXQ411" s="589"/>
      <c r="GXR411" s="589"/>
      <c r="GXS411" s="589"/>
      <c r="GXT411" s="589"/>
      <c r="GXU411" s="589"/>
      <c r="GXV411" s="589"/>
      <c r="GXW411" s="589"/>
      <c r="GXX411" s="589"/>
      <c r="GXY411" s="589"/>
      <c r="GXZ411" s="589"/>
      <c r="GYA411" s="589"/>
      <c r="GYB411" s="589"/>
      <c r="GYC411" s="589"/>
      <c r="GYD411" s="589"/>
      <c r="GYE411" s="589"/>
      <c r="GYF411" s="589"/>
      <c r="GYG411" s="589"/>
      <c r="GYH411" s="589"/>
      <c r="GYI411" s="589"/>
      <c r="GYJ411" s="589"/>
      <c r="GYK411" s="589"/>
      <c r="GYL411" s="589"/>
      <c r="GYM411" s="589"/>
      <c r="GYN411" s="589"/>
      <c r="GYO411" s="589"/>
      <c r="GYP411" s="589"/>
      <c r="GYQ411" s="589"/>
      <c r="GYR411" s="589"/>
      <c r="GYS411" s="589"/>
      <c r="GYT411" s="589"/>
      <c r="GYU411" s="589"/>
      <c r="GYV411" s="589"/>
      <c r="GYW411" s="589"/>
      <c r="GYX411" s="589"/>
      <c r="GYY411" s="589"/>
      <c r="GYZ411" s="589"/>
      <c r="GZA411" s="589"/>
      <c r="GZB411" s="589"/>
      <c r="GZC411" s="589"/>
      <c r="GZD411" s="589"/>
      <c r="GZE411" s="589"/>
      <c r="GZF411" s="589"/>
      <c r="GZG411" s="589"/>
      <c r="GZH411" s="589"/>
      <c r="GZI411" s="589"/>
      <c r="GZJ411" s="589"/>
      <c r="GZK411" s="589"/>
      <c r="GZL411" s="589"/>
      <c r="GZM411" s="589"/>
      <c r="GZN411" s="589"/>
      <c r="GZO411" s="589"/>
      <c r="GZP411" s="589"/>
      <c r="GZQ411" s="589"/>
      <c r="GZR411" s="589"/>
      <c r="GZS411" s="589"/>
      <c r="GZT411" s="589"/>
      <c r="GZU411" s="589"/>
      <c r="GZV411" s="589"/>
      <c r="GZW411" s="589"/>
      <c r="GZX411" s="589"/>
      <c r="GZY411" s="589"/>
      <c r="GZZ411" s="589"/>
      <c r="HAA411" s="589"/>
      <c r="HAB411" s="589"/>
      <c r="HAC411" s="589"/>
      <c r="HAD411" s="589"/>
      <c r="HAE411" s="589"/>
      <c r="HAF411" s="589"/>
      <c r="HAG411" s="589"/>
      <c r="HAH411" s="589"/>
      <c r="HAI411" s="589"/>
      <c r="HAJ411" s="589"/>
      <c r="HAK411" s="589"/>
      <c r="HAL411" s="589"/>
      <c r="HAM411" s="589"/>
      <c r="HAN411" s="589"/>
      <c r="HAO411" s="589"/>
      <c r="HAP411" s="589"/>
      <c r="HAQ411" s="589"/>
      <c r="HAR411" s="589"/>
      <c r="HAS411" s="589"/>
      <c r="HAT411" s="589"/>
      <c r="HAU411" s="589"/>
      <c r="HAV411" s="589"/>
      <c r="HAW411" s="589"/>
      <c r="HAX411" s="589"/>
      <c r="HAY411" s="589"/>
      <c r="HAZ411" s="589"/>
      <c r="HBA411" s="589"/>
      <c r="HBB411" s="589"/>
      <c r="HBC411" s="589"/>
      <c r="HBD411" s="589"/>
      <c r="HBE411" s="589"/>
      <c r="HBF411" s="589"/>
      <c r="HBG411" s="589"/>
      <c r="HBH411" s="589"/>
      <c r="HBI411" s="589"/>
      <c r="HBJ411" s="589"/>
      <c r="HBK411" s="589"/>
      <c r="HBL411" s="589"/>
      <c r="HBM411" s="589"/>
      <c r="HBN411" s="589"/>
      <c r="HBO411" s="589"/>
      <c r="HBP411" s="589"/>
      <c r="HBQ411" s="589"/>
      <c r="HBR411" s="589"/>
      <c r="HBS411" s="589"/>
      <c r="HBT411" s="589"/>
      <c r="HBU411" s="589"/>
      <c r="HBV411" s="589"/>
      <c r="HBW411" s="589"/>
      <c r="HBX411" s="589"/>
      <c r="HBY411" s="589"/>
      <c r="HBZ411" s="589"/>
      <c r="HCA411" s="589"/>
      <c r="HCB411" s="589"/>
      <c r="HCC411" s="589"/>
      <c r="HCD411" s="589"/>
      <c r="HCE411" s="589"/>
      <c r="HCF411" s="589"/>
      <c r="HCG411" s="589"/>
      <c r="HCH411" s="589"/>
      <c r="HCI411" s="589"/>
      <c r="HCJ411" s="589"/>
      <c r="HCK411" s="589"/>
      <c r="HCL411" s="589"/>
      <c r="HCM411" s="589"/>
      <c r="HCN411" s="589"/>
      <c r="HCO411" s="589"/>
      <c r="HCP411" s="589"/>
      <c r="HCQ411" s="589"/>
      <c r="HCR411" s="589"/>
      <c r="HCS411" s="589"/>
      <c r="HCT411" s="589"/>
      <c r="HCU411" s="589"/>
      <c r="HCV411" s="589"/>
      <c r="HCW411" s="589"/>
      <c r="HCX411" s="589"/>
      <c r="HCY411" s="589"/>
      <c r="HCZ411" s="589"/>
      <c r="HDA411" s="589"/>
      <c r="HDB411" s="589"/>
      <c r="HDC411" s="589"/>
      <c r="HDD411" s="589"/>
      <c r="HDE411" s="589"/>
      <c r="HDF411" s="589"/>
      <c r="HDG411" s="589"/>
      <c r="HDH411" s="589"/>
      <c r="HDI411" s="589"/>
      <c r="HDJ411" s="589"/>
      <c r="HDK411" s="589"/>
      <c r="HDL411" s="589"/>
      <c r="HDM411" s="589"/>
      <c r="HDN411" s="589"/>
      <c r="HDO411" s="589"/>
      <c r="HDP411" s="589"/>
      <c r="HDQ411" s="589"/>
      <c r="HDR411" s="589"/>
      <c r="HDS411" s="589"/>
      <c r="HDT411" s="589"/>
      <c r="HDU411" s="589"/>
      <c r="HDV411" s="589"/>
      <c r="HDW411" s="589"/>
      <c r="HDX411" s="589"/>
      <c r="HDY411" s="589"/>
      <c r="HDZ411" s="589"/>
      <c r="HEA411" s="589"/>
      <c r="HEB411" s="589"/>
      <c r="HEC411" s="589"/>
      <c r="HED411" s="589"/>
      <c r="HEE411" s="589"/>
      <c r="HEF411" s="589"/>
      <c r="HEG411" s="589"/>
      <c r="HEH411" s="589"/>
      <c r="HEI411" s="589"/>
      <c r="HEJ411" s="589"/>
      <c r="HEK411" s="589"/>
      <c r="HEL411" s="589"/>
      <c r="HEM411" s="589"/>
      <c r="HEN411" s="589"/>
      <c r="HEO411" s="589"/>
      <c r="HEP411" s="589"/>
      <c r="HEQ411" s="589"/>
      <c r="HER411" s="589"/>
      <c r="HES411" s="589"/>
      <c r="HET411" s="589"/>
      <c r="HEU411" s="589"/>
      <c r="HEV411" s="589"/>
      <c r="HEW411" s="589"/>
      <c r="HEX411" s="589"/>
      <c r="HEY411" s="589"/>
      <c r="HEZ411" s="589"/>
      <c r="HFA411" s="589"/>
      <c r="HFB411" s="589"/>
      <c r="HFC411" s="589"/>
      <c r="HFD411" s="589"/>
      <c r="HFE411" s="589"/>
      <c r="HFF411" s="589"/>
      <c r="HFG411" s="589"/>
      <c r="HFH411" s="589"/>
      <c r="HFI411" s="589"/>
      <c r="HFJ411" s="589"/>
      <c r="HFK411" s="589"/>
      <c r="HFL411" s="589"/>
      <c r="HFM411" s="589"/>
      <c r="HFN411" s="589"/>
      <c r="HFO411" s="589"/>
      <c r="HFP411" s="589"/>
      <c r="HFQ411" s="589"/>
      <c r="HFR411" s="589"/>
      <c r="HFS411" s="589"/>
      <c r="HFT411" s="589"/>
      <c r="HFU411" s="589"/>
      <c r="HFV411" s="589"/>
      <c r="HFW411" s="589"/>
      <c r="HFX411" s="589"/>
      <c r="HFY411" s="589"/>
      <c r="HFZ411" s="589"/>
      <c r="HGA411" s="589"/>
      <c r="HGB411" s="589"/>
      <c r="HGC411" s="589"/>
      <c r="HGD411" s="589"/>
      <c r="HGE411" s="589"/>
      <c r="HGF411" s="589"/>
      <c r="HGG411" s="589"/>
      <c r="HGH411" s="589"/>
      <c r="HGI411" s="589"/>
      <c r="HGJ411" s="589"/>
      <c r="HGK411" s="589"/>
      <c r="HGL411" s="589"/>
      <c r="HGM411" s="589"/>
      <c r="HGN411" s="589"/>
      <c r="HGO411" s="589"/>
      <c r="HGP411" s="589"/>
      <c r="HGQ411" s="589"/>
      <c r="HGR411" s="589"/>
      <c r="HGS411" s="589"/>
      <c r="HGT411" s="589"/>
      <c r="HGU411" s="589"/>
      <c r="HGV411" s="589"/>
      <c r="HGW411" s="589"/>
      <c r="HGX411" s="589"/>
      <c r="HGY411" s="589"/>
      <c r="HGZ411" s="589"/>
      <c r="HHA411" s="589"/>
      <c r="HHB411" s="589"/>
      <c r="HHC411" s="589"/>
      <c r="HHD411" s="589"/>
      <c r="HHE411" s="589"/>
      <c r="HHF411" s="589"/>
      <c r="HHG411" s="589"/>
      <c r="HHH411" s="589"/>
      <c r="HHI411" s="589"/>
      <c r="HHJ411" s="589"/>
      <c r="HHK411" s="589"/>
      <c r="HHL411" s="589"/>
      <c r="HHM411" s="589"/>
      <c r="HHN411" s="589"/>
      <c r="HHO411" s="589"/>
      <c r="HHP411" s="589"/>
      <c r="HHQ411" s="589"/>
      <c r="HHR411" s="589"/>
      <c r="HHS411" s="589"/>
      <c r="HHT411" s="589"/>
      <c r="HHU411" s="589"/>
      <c r="HHV411" s="589"/>
      <c r="HHW411" s="589"/>
      <c r="HHX411" s="589"/>
      <c r="HHY411" s="589"/>
      <c r="HHZ411" s="589"/>
      <c r="HIA411" s="589"/>
      <c r="HIB411" s="589"/>
      <c r="HIC411" s="589"/>
      <c r="HID411" s="589"/>
      <c r="HIE411" s="589"/>
      <c r="HIF411" s="589"/>
      <c r="HIG411" s="589"/>
      <c r="HIH411" s="589"/>
      <c r="HII411" s="589"/>
      <c r="HIJ411" s="589"/>
      <c r="HIK411" s="589"/>
      <c r="HIL411" s="589"/>
      <c r="HIM411" s="589"/>
      <c r="HIN411" s="589"/>
      <c r="HIO411" s="589"/>
      <c r="HIP411" s="589"/>
      <c r="HIQ411" s="589"/>
      <c r="HIR411" s="589"/>
      <c r="HIS411" s="589"/>
      <c r="HIT411" s="589"/>
      <c r="HIU411" s="589"/>
      <c r="HIV411" s="589"/>
      <c r="HIW411" s="589"/>
      <c r="HIX411" s="589"/>
      <c r="HIY411" s="589"/>
      <c r="HIZ411" s="589"/>
      <c r="HJA411" s="589"/>
      <c r="HJB411" s="589"/>
      <c r="HJC411" s="589"/>
      <c r="HJD411" s="589"/>
      <c r="HJE411" s="589"/>
      <c r="HJF411" s="589"/>
      <c r="HJG411" s="589"/>
      <c r="HJH411" s="589"/>
      <c r="HJI411" s="589"/>
      <c r="HJJ411" s="589"/>
      <c r="HJK411" s="589"/>
      <c r="HJL411" s="589"/>
      <c r="HJM411" s="589"/>
      <c r="HJN411" s="589"/>
      <c r="HJO411" s="589"/>
      <c r="HJP411" s="589"/>
      <c r="HJQ411" s="589"/>
      <c r="HJR411" s="589"/>
      <c r="HJS411" s="589"/>
      <c r="HJT411" s="589"/>
      <c r="HJU411" s="589"/>
      <c r="HJV411" s="589"/>
      <c r="HJW411" s="589"/>
      <c r="HJX411" s="589"/>
      <c r="HJY411" s="589"/>
      <c r="HJZ411" s="589"/>
      <c r="HKA411" s="589"/>
      <c r="HKB411" s="589"/>
      <c r="HKC411" s="589"/>
      <c r="HKD411" s="589"/>
      <c r="HKE411" s="589"/>
      <c r="HKF411" s="589"/>
      <c r="HKG411" s="589"/>
      <c r="HKH411" s="589"/>
      <c r="HKI411" s="589"/>
      <c r="HKJ411" s="589"/>
      <c r="HKK411" s="589"/>
      <c r="HKL411" s="589"/>
      <c r="HKM411" s="589"/>
      <c r="HKN411" s="589"/>
      <c r="HKO411" s="589"/>
      <c r="HKP411" s="589"/>
      <c r="HKQ411" s="589"/>
      <c r="HKR411" s="589"/>
      <c r="HKS411" s="589"/>
      <c r="HKT411" s="589"/>
      <c r="HKU411" s="589"/>
      <c r="HKV411" s="589"/>
      <c r="HKW411" s="589"/>
      <c r="HKX411" s="589"/>
      <c r="HKY411" s="589"/>
      <c r="HKZ411" s="589"/>
      <c r="HLA411" s="589"/>
      <c r="HLB411" s="589"/>
      <c r="HLC411" s="589"/>
      <c r="HLD411" s="589"/>
      <c r="HLE411" s="589"/>
      <c r="HLF411" s="589"/>
      <c r="HLG411" s="589"/>
      <c r="HLH411" s="589"/>
      <c r="HLI411" s="589"/>
      <c r="HLJ411" s="589"/>
      <c r="HLK411" s="589"/>
      <c r="HLL411" s="589"/>
      <c r="HLM411" s="589"/>
      <c r="HLN411" s="589"/>
      <c r="HLO411" s="589"/>
      <c r="HLP411" s="589"/>
      <c r="HLQ411" s="589"/>
      <c r="HLR411" s="589"/>
      <c r="HLS411" s="589"/>
      <c r="HLT411" s="589"/>
      <c r="HLU411" s="589"/>
      <c r="HLV411" s="589"/>
      <c r="HLW411" s="589"/>
      <c r="HLX411" s="589"/>
      <c r="HLY411" s="589"/>
      <c r="HLZ411" s="589"/>
      <c r="HMA411" s="589"/>
      <c r="HMB411" s="589"/>
      <c r="HMC411" s="589"/>
      <c r="HMD411" s="589"/>
      <c r="HME411" s="589"/>
      <c r="HMF411" s="589"/>
      <c r="HMG411" s="589"/>
      <c r="HMH411" s="589"/>
      <c r="HMI411" s="589"/>
      <c r="HMJ411" s="589"/>
      <c r="HMK411" s="589"/>
      <c r="HML411" s="589"/>
      <c r="HMM411" s="589"/>
      <c r="HMN411" s="589"/>
      <c r="HMO411" s="589"/>
      <c r="HMP411" s="589"/>
      <c r="HMQ411" s="589"/>
      <c r="HMR411" s="589"/>
      <c r="HMS411" s="589"/>
      <c r="HMT411" s="589"/>
      <c r="HMU411" s="589"/>
      <c r="HMV411" s="589"/>
      <c r="HMW411" s="589"/>
      <c r="HMX411" s="589"/>
      <c r="HMY411" s="589"/>
      <c r="HMZ411" s="589"/>
      <c r="HNA411" s="589"/>
      <c r="HNB411" s="589"/>
      <c r="HNC411" s="589"/>
      <c r="HND411" s="589"/>
      <c r="HNE411" s="589"/>
      <c r="HNF411" s="589"/>
      <c r="HNG411" s="589"/>
      <c r="HNH411" s="589"/>
      <c r="HNI411" s="589"/>
      <c r="HNJ411" s="589"/>
      <c r="HNK411" s="589"/>
      <c r="HNL411" s="589"/>
      <c r="HNM411" s="589"/>
      <c r="HNN411" s="589"/>
      <c r="HNO411" s="589"/>
      <c r="HNP411" s="589"/>
      <c r="HNQ411" s="589"/>
      <c r="HNR411" s="589"/>
      <c r="HNS411" s="589"/>
      <c r="HNT411" s="589"/>
      <c r="HNU411" s="589"/>
      <c r="HNV411" s="589"/>
      <c r="HNW411" s="589"/>
      <c r="HNX411" s="589"/>
      <c r="HNY411" s="589"/>
      <c r="HNZ411" s="589"/>
      <c r="HOA411" s="589"/>
      <c r="HOB411" s="589"/>
      <c r="HOC411" s="589"/>
      <c r="HOD411" s="589"/>
      <c r="HOE411" s="589"/>
      <c r="HOF411" s="589"/>
      <c r="HOG411" s="589"/>
      <c r="HOH411" s="589"/>
      <c r="HOI411" s="589"/>
      <c r="HOJ411" s="589"/>
      <c r="HOK411" s="589"/>
      <c r="HOL411" s="589"/>
      <c r="HOM411" s="589"/>
      <c r="HON411" s="589"/>
      <c r="HOO411" s="589"/>
      <c r="HOP411" s="589"/>
      <c r="HOQ411" s="589"/>
      <c r="HOR411" s="589"/>
      <c r="HOS411" s="589"/>
      <c r="HOT411" s="589"/>
      <c r="HOU411" s="589"/>
      <c r="HOV411" s="589"/>
      <c r="HOW411" s="589"/>
      <c r="HOX411" s="589"/>
      <c r="HOY411" s="589"/>
      <c r="HOZ411" s="589"/>
      <c r="HPA411" s="589"/>
      <c r="HPB411" s="589"/>
      <c r="HPC411" s="589"/>
      <c r="HPD411" s="589"/>
      <c r="HPE411" s="589"/>
      <c r="HPF411" s="589"/>
      <c r="HPG411" s="589"/>
      <c r="HPH411" s="589"/>
      <c r="HPI411" s="589"/>
      <c r="HPJ411" s="589"/>
      <c r="HPK411" s="589"/>
      <c r="HPL411" s="589"/>
      <c r="HPM411" s="589"/>
      <c r="HPN411" s="589"/>
      <c r="HPO411" s="589"/>
      <c r="HPP411" s="589"/>
      <c r="HPQ411" s="589"/>
      <c r="HPR411" s="589"/>
      <c r="HPS411" s="589"/>
      <c r="HPT411" s="589"/>
      <c r="HPU411" s="589"/>
      <c r="HPV411" s="589"/>
      <c r="HPW411" s="589"/>
      <c r="HPX411" s="589"/>
      <c r="HPY411" s="589"/>
      <c r="HPZ411" s="589"/>
      <c r="HQA411" s="589"/>
      <c r="HQB411" s="589"/>
      <c r="HQC411" s="589"/>
      <c r="HQD411" s="589"/>
      <c r="HQE411" s="589"/>
      <c r="HQF411" s="589"/>
      <c r="HQG411" s="589"/>
      <c r="HQH411" s="589"/>
      <c r="HQI411" s="589"/>
      <c r="HQJ411" s="589"/>
      <c r="HQK411" s="589"/>
      <c r="HQL411" s="589"/>
      <c r="HQM411" s="589"/>
      <c r="HQN411" s="589"/>
      <c r="HQO411" s="589"/>
      <c r="HQP411" s="589"/>
      <c r="HQQ411" s="589"/>
      <c r="HQR411" s="589"/>
      <c r="HQS411" s="589"/>
      <c r="HQT411" s="589"/>
      <c r="HQU411" s="589"/>
      <c r="HQV411" s="589"/>
      <c r="HQW411" s="589"/>
      <c r="HQX411" s="589"/>
      <c r="HQY411" s="589"/>
      <c r="HQZ411" s="589"/>
      <c r="HRA411" s="589"/>
      <c r="HRB411" s="589"/>
      <c r="HRC411" s="589"/>
      <c r="HRD411" s="589"/>
      <c r="HRE411" s="589"/>
      <c r="HRF411" s="589"/>
      <c r="HRG411" s="589"/>
      <c r="HRH411" s="589"/>
      <c r="HRI411" s="589"/>
      <c r="HRJ411" s="589"/>
      <c r="HRK411" s="589"/>
      <c r="HRL411" s="589"/>
      <c r="HRM411" s="589"/>
      <c r="HRN411" s="589"/>
      <c r="HRO411" s="589"/>
      <c r="HRP411" s="589"/>
      <c r="HRQ411" s="589"/>
      <c r="HRR411" s="589"/>
      <c r="HRS411" s="589"/>
      <c r="HRT411" s="589"/>
      <c r="HRU411" s="589"/>
      <c r="HRV411" s="589"/>
      <c r="HRW411" s="589"/>
      <c r="HRX411" s="589"/>
      <c r="HRY411" s="589"/>
      <c r="HRZ411" s="589"/>
      <c r="HSA411" s="589"/>
      <c r="HSB411" s="589"/>
      <c r="HSC411" s="589"/>
      <c r="HSD411" s="589"/>
      <c r="HSE411" s="589"/>
      <c r="HSF411" s="589"/>
      <c r="HSG411" s="589"/>
      <c r="HSH411" s="589"/>
      <c r="HSI411" s="589"/>
      <c r="HSJ411" s="589"/>
      <c r="HSK411" s="589"/>
      <c r="HSL411" s="589"/>
      <c r="HSM411" s="589"/>
      <c r="HSN411" s="589"/>
      <c r="HSO411" s="589"/>
      <c r="HSP411" s="589"/>
      <c r="HSQ411" s="589"/>
      <c r="HSR411" s="589"/>
      <c r="HSS411" s="589"/>
      <c r="HST411" s="589"/>
      <c r="HSU411" s="589"/>
      <c r="HSV411" s="589"/>
      <c r="HSW411" s="589"/>
      <c r="HSX411" s="589"/>
      <c r="HSY411" s="589"/>
      <c r="HSZ411" s="589"/>
      <c r="HTA411" s="589"/>
      <c r="HTB411" s="589"/>
      <c r="HTC411" s="589"/>
      <c r="HTD411" s="589"/>
      <c r="HTE411" s="589"/>
      <c r="HTF411" s="589"/>
      <c r="HTG411" s="589"/>
      <c r="HTH411" s="589"/>
      <c r="HTI411" s="589"/>
      <c r="HTJ411" s="589"/>
      <c r="HTK411" s="589"/>
      <c r="HTL411" s="589"/>
      <c r="HTM411" s="589"/>
      <c r="HTN411" s="589"/>
      <c r="HTO411" s="589"/>
      <c r="HTP411" s="589"/>
      <c r="HTQ411" s="589"/>
      <c r="HTR411" s="589"/>
      <c r="HTS411" s="589"/>
      <c r="HTT411" s="589"/>
      <c r="HTU411" s="589"/>
      <c r="HTV411" s="589"/>
      <c r="HTW411" s="589"/>
      <c r="HTX411" s="589"/>
      <c r="HTY411" s="589"/>
      <c r="HTZ411" s="589"/>
      <c r="HUA411" s="589"/>
      <c r="HUB411" s="589"/>
      <c r="HUC411" s="589"/>
      <c r="HUD411" s="589"/>
      <c r="HUE411" s="589"/>
      <c r="HUF411" s="589"/>
      <c r="HUG411" s="589"/>
      <c r="HUH411" s="589"/>
      <c r="HUI411" s="589"/>
      <c r="HUJ411" s="589"/>
      <c r="HUK411" s="589"/>
      <c r="HUL411" s="589"/>
      <c r="HUM411" s="589"/>
      <c r="HUN411" s="589"/>
      <c r="HUO411" s="589"/>
      <c r="HUP411" s="589"/>
      <c r="HUQ411" s="589"/>
      <c r="HUR411" s="589"/>
      <c r="HUS411" s="589"/>
      <c r="HUT411" s="589"/>
      <c r="HUU411" s="589"/>
      <c r="HUV411" s="589"/>
      <c r="HUW411" s="589"/>
      <c r="HUX411" s="589"/>
      <c r="HUY411" s="589"/>
      <c r="HUZ411" s="589"/>
      <c r="HVA411" s="589"/>
      <c r="HVB411" s="589"/>
      <c r="HVC411" s="589"/>
      <c r="HVD411" s="589"/>
      <c r="HVE411" s="589"/>
      <c r="HVF411" s="589"/>
      <c r="HVG411" s="589"/>
      <c r="HVH411" s="589"/>
      <c r="HVI411" s="589"/>
      <c r="HVJ411" s="589"/>
      <c r="HVK411" s="589"/>
      <c r="HVL411" s="589"/>
      <c r="HVM411" s="589"/>
      <c r="HVN411" s="589"/>
      <c r="HVO411" s="589"/>
      <c r="HVP411" s="589"/>
      <c r="HVQ411" s="589"/>
      <c r="HVR411" s="589"/>
      <c r="HVS411" s="589"/>
      <c r="HVT411" s="589"/>
      <c r="HVU411" s="589"/>
      <c r="HVV411" s="589"/>
      <c r="HVW411" s="589"/>
      <c r="HVX411" s="589"/>
      <c r="HVY411" s="589"/>
      <c r="HVZ411" s="589"/>
      <c r="HWA411" s="589"/>
      <c r="HWB411" s="589"/>
      <c r="HWC411" s="589"/>
      <c r="HWD411" s="589"/>
      <c r="HWE411" s="589"/>
      <c r="HWF411" s="589"/>
      <c r="HWG411" s="589"/>
      <c r="HWH411" s="589"/>
      <c r="HWI411" s="589"/>
      <c r="HWJ411" s="589"/>
      <c r="HWK411" s="589"/>
      <c r="HWL411" s="589"/>
      <c r="HWM411" s="589"/>
      <c r="HWN411" s="589"/>
      <c r="HWO411" s="589"/>
      <c r="HWP411" s="589"/>
      <c r="HWQ411" s="589"/>
      <c r="HWR411" s="589"/>
      <c r="HWS411" s="589"/>
      <c r="HWT411" s="589"/>
      <c r="HWU411" s="589"/>
      <c r="HWV411" s="589"/>
      <c r="HWW411" s="589"/>
      <c r="HWX411" s="589"/>
      <c r="HWY411" s="589"/>
      <c r="HWZ411" s="589"/>
      <c r="HXA411" s="589"/>
      <c r="HXB411" s="589"/>
      <c r="HXC411" s="589"/>
      <c r="HXD411" s="589"/>
      <c r="HXE411" s="589"/>
      <c r="HXF411" s="589"/>
      <c r="HXG411" s="589"/>
      <c r="HXH411" s="589"/>
      <c r="HXI411" s="589"/>
      <c r="HXJ411" s="589"/>
      <c r="HXK411" s="589"/>
      <c r="HXL411" s="589"/>
      <c r="HXM411" s="589"/>
      <c r="HXN411" s="589"/>
      <c r="HXO411" s="589"/>
      <c r="HXP411" s="589"/>
      <c r="HXQ411" s="589"/>
      <c r="HXR411" s="589"/>
      <c r="HXS411" s="589"/>
      <c r="HXT411" s="589"/>
      <c r="HXU411" s="589"/>
      <c r="HXV411" s="589"/>
      <c r="HXW411" s="589"/>
      <c r="HXX411" s="589"/>
      <c r="HXY411" s="589"/>
      <c r="HXZ411" s="589"/>
      <c r="HYA411" s="589"/>
      <c r="HYB411" s="589"/>
      <c r="HYC411" s="589"/>
      <c r="HYD411" s="589"/>
      <c r="HYE411" s="589"/>
      <c r="HYF411" s="589"/>
      <c r="HYG411" s="589"/>
      <c r="HYH411" s="589"/>
      <c r="HYI411" s="589"/>
      <c r="HYJ411" s="589"/>
      <c r="HYK411" s="589"/>
      <c r="HYL411" s="589"/>
      <c r="HYM411" s="589"/>
      <c r="HYN411" s="589"/>
      <c r="HYO411" s="589"/>
      <c r="HYP411" s="589"/>
      <c r="HYQ411" s="589"/>
      <c r="HYR411" s="589"/>
      <c r="HYS411" s="589"/>
      <c r="HYT411" s="589"/>
      <c r="HYU411" s="589"/>
      <c r="HYV411" s="589"/>
      <c r="HYW411" s="589"/>
      <c r="HYX411" s="589"/>
      <c r="HYY411" s="589"/>
      <c r="HYZ411" s="589"/>
      <c r="HZA411" s="589"/>
      <c r="HZB411" s="589"/>
      <c r="HZC411" s="589"/>
      <c r="HZD411" s="589"/>
      <c r="HZE411" s="589"/>
      <c r="HZF411" s="589"/>
      <c r="HZG411" s="589"/>
      <c r="HZH411" s="589"/>
      <c r="HZI411" s="589"/>
      <c r="HZJ411" s="589"/>
      <c r="HZK411" s="589"/>
      <c r="HZL411" s="589"/>
      <c r="HZM411" s="589"/>
      <c r="HZN411" s="589"/>
      <c r="HZO411" s="589"/>
      <c r="HZP411" s="589"/>
      <c r="HZQ411" s="589"/>
      <c r="HZR411" s="589"/>
      <c r="HZS411" s="589"/>
      <c r="HZT411" s="589"/>
      <c r="HZU411" s="589"/>
      <c r="HZV411" s="589"/>
      <c r="HZW411" s="589"/>
      <c r="HZX411" s="589"/>
      <c r="HZY411" s="589"/>
      <c r="HZZ411" s="589"/>
      <c r="IAA411" s="589"/>
      <c r="IAB411" s="589"/>
      <c r="IAC411" s="589"/>
      <c r="IAD411" s="589"/>
      <c r="IAE411" s="589"/>
      <c r="IAF411" s="589"/>
      <c r="IAG411" s="589"/>
      <c r="IAH411" s="589"/>
      <c r="IAI411" s="589"/>
      <c r="IAJ411" s="589"/>
      <c r="IAK411" s="589"/>
      <c r="IAL411" s="589"/>
      <c r="IAM411" s="589"/>
      <c r="IAN411" s="589"/>
      <c r="IAO411" s="589"/>
      <c r="IAP411" s="589"/>
      <c r="IAQ411" s="589"/>
      <c r="IAR411" s="589"/>
      <c r="IAS411" s="589"/>
      <c r="IAT411" s="589"/>
      <c r="IAU411" s="589"/>
      <c r="IAV411" s="589"/>
      <c r="IAW411" s="589"/>
      <c r="IAX411" s="589"/>
      <c r="IAY411" s="589"/>
      <c r="IAZ411" s="589"/>
      <c r="IBA411" s="589"/>
      <c r="IBB411" s="589"/>
      <c r="IBC411" s="589"/>
      <c r="IBD411" s="589"/>
      <c r="IBE411" s="589"/>
      <c r="IBF411" s="589"/>
      <c r="IBG411" s="589"/>
      <c r="IBH411" s="589"/>
      <c r="IBI411" s="589"/>
      <c r="IBJ411" s="589"/>
      <c r="IBK411" s="589"/>
      <c r="IBL411" s="589"/>
      <c r="IBM411" s="589"/>
      <c r="IBN411" s="589"/>
      <c r="IBO411" s="589"/>
      <c r="IBP411" s="589"/>
      <c r="IBQ411" s="589"/>
      <c r="IBR411" s="589"/>
      <c r="IBS411" s="589"/>
      <c r="IBT411" s="589"/>
      <c r="IBU411" s="589"/>
      <c r="IBV411" s="589"/>
      <c r="IBW411" s="589"/>
      <c r="IBX411" s="589"/>
      <c r="IBY411" s="589"/>
      <c r="IBZ411" s="589"/>
      <c r="ICA411" s="589"/>
      <c r="ICB411" s="589"/>
      <c r="ICC411" s="589"/>
      <c r="ICD411" s="589"/>
      <c r="ICE411" s="589"/>
      <c r="ICF411" s="589"/>
      <c r="ICG411" s="589"/>
      <c r="ICH411" s="589"/>
      <c r="ICI411" s="589"/>
      <c r="ICJ411" s="589"/>
      <c r="ICK411" s="589"/>
      <c r="ICL411" s="589"/>
      <c r="ICM411" s="589"/>
      <c r="ICN411" s="589"/>
      <c r="ICO411" s="589"/>
      <c r="ICP411" s="589"/>
      <c r="ICQ411" s="589"/>
      <c r="ICR411" s="589"/>
      <c r="ICS411" s="589"/>
      <c r="ICT411" s="589"/>
      <c r="ICU411" s="589"/>
      <c r="ICV411" s="589"/>
      <c r="ICW411" s="589"/>
      <c r="ICX411" s="589"/>
      <c r="ICY411" s="589"/>
      <c r="ICZ411" s="589"/>
      <c r="IDA411" s="589"/>
      <c r="IDB411" s="589"/>
      <c r="IDC411" s="589"/>
      <c r="IDD411" s="589"/>
      <c r="IDE411" s="589"/>
      <c r="IDF411" s="589"/>
      <c r="IDG411" s="589"/>
      <c r="IDH411" s="589"/>
      <c r="IDI411" s="589"/>
      <c r="IDJ411" s="589"/>
      <c r="IDK411" s="589"/>
      <c r="IDL411" s="589"/>
      <c r="IDM411" s="589"/>
      <c r="IDN411" s="589"/>
      <c r="IDO411" s="589"/>
      <c r="IDP411" s="589"/>
      <c r="IDQ411" s="589"/>
      <c r="IDR411" s="589"/>
      <c r="IDS411" s="589"/>
      <c r="IDT411" s="589"/>
      <c r="IDU411" s="589"/>
      <c r="IDV411" s="589"/>
      <c r="IDW411" s="589"/>
      <c r="IDX411" s="589"/>
      <c r="IDY411" s="589"/>
      <c r="IDZ411" s="589"/>
      <c r="IEA411" s="589"/>
      <c r="IEB411" s="589"/>
      <c r="IEC411" s="589"/>
      <c r="IED411" s="589"/>
      <c r="IEE411" s="589"/>
      <c r="IEF411" s="589"/>
      <c r="IEG411" s="589"/>
      <c r="IEH411" s="589"/>
      <c r="IEI411" s="589"/>
      <c r="IEJ411" s="589"/>
      <c r="IEK411" s="589"/>
      <c r="IEL411" s="589"/>
      <c r="IEM411" s="589"/>
      <c r="IEN411" s="589"/>
      <c r="IEO411" s="589"/>
      <c r="IEP411" s="589"/>
      <c r="IEQ411" s="589"/>
      <c r="IER411" s="589"/>
      <c r="IES411" s="589"/>
      <c r="IET411" s="589"/>
      <c r="IEU411" s="589"/>
      <c r="IEV411" s="589"/>
      <c r="IEW411" s="589"/>
      <c r="IEX411" s="589"/>
      <c r="IEY411" s="589"/>
      <c r="IEZ411" s="589"/>
      <c r="IFA411" s="589"/>
      <c r="IFB411" s="589"/>
      <c r="IFC411" s="589"/>
      <c r="IFD411" s="589"/>
      <c r="IFE411" s="589"/>
      <c r="IFF411" s="589"/>
      <c r="IFG411" s="589"/>
      <c r="IFH411" s="589"/>
      <c r="IFI411" s="589"/>
      <c r="IFJ411" s="589"/>
      <c r="IFK411" s="589"/>
      <c r="IFL411" s="589"/>
      <c r="IFM411" s="589"/>
      <c r="IFN411" s="589"/>
      <c r="IFO411" s="589"/>
      <c r="IFP411" s="589"/>
      <c r="IFQ411" s="589"/>
      <c r="IFR411" s="589"/>
      <c r="IFS411" s="589"/>
      <c r="IFT411" s="589"/>
      <c r="IFU411" s="589"/>
      <c r="IFV411" s="589"/>
      <c r="IFW411" s="589"/>
      <c r="IFX411" s="589"/>
      <c r="IFY411" s="589"/>
      <c r="IFZ411" s="589"/>
      <c r="IGA411" s="589"/>
      <c r="IGB411" s="589"/>
      <c r="IGC411" s="589"/>
      <c r="IGD411" s="589"/>
      <c r="IGE411" s="589"/>
      <c r="IGF411" s="589"/>
      <c r="IGG411" s="589"/>
      <c r="IGH411" s="589"/>
      <c r="IGI411" s="589"/>
      <c r="IGJ411" s="589"/>
      <c r="IGK411" s="589"/>
      <c r="IGL411" s="589"/>
      <c r="IGM411" s="589"/>
      <c r="IGN411" s="589"/>
      <c r="IGO411" s="589"/>
      <c r="IGP411" s="589"/>
      <c r="IGQ411" s="589"/>
      <c r="IGR411" s="589"/>
      <c r="IGS411" s="589"/>
      <c r="IGT411" s="589"/>
      <c r="IGU411" s="589"/>
      <c r="IGV411" s="589"/>
      <c r="IGW411" s="589"/>
      <c r="IGX411" s="589"/>
      <c r="IGY411" s="589"/>
      <c r="IGZ411" s="589"/>
      <c r="IHA411" s="589"/>
      <c r="IHB411" s="589"/>
      <c r="IHC411" s="589"/>
      <c r="IHD411" s="589"/>
      <c r="IHE411" s="589"/>
      <c r="IHF411" s="589"/>
      <c r="IHG411" s="589"/>
      <c r="IHH411" s="589"/>
      <c r="IHI411" s="589"/>
      <c r="IHJ411" s="589"/>
      <c r="IHK411" s="589"/>
      <c r="IHL411" s="589"/>
      <c r="IHM411" s="589"/>
      <c r="IHN411" s="589"/>
      <c r="IHO411" s="589"/>
      <c r="IHP411" s="589"/>
      <c r="IHQ411" s="589"/>
      <c r="IHR411" s="589"/>
      <c r="IHS411" s="589"/>
      <c r="IHT411" s="589"/>
      <c r="IHU411" s="589"/>
      <c r="IHV411" s="589"/>
      <c r="IHW411" s="589"/>
      <c r="IHX411" s="589"/>
      <c r="IHY411" s="589"/>
      <c r="IHZ411" s="589"/>
      <c r="IIA411" s="589"/>
      <c r="IIB411" s="589"/>
      <c r="IIC411" s="589"/>
      <c r="IID411" s="589"/>
      <c r="IIE411" s="589"/>
      <c r="IIF411" s="589"/>
      <c r="IIG411" s="589"/>
      <c r="IIH411" s="589"/>
      <c r="III411" s="589"/>
      <c r="IIJ411" s="589"/>
      <c r="IIK411" s="589"/>
      <c r="IIL411" s="589"/>
      <c r="IIM411" s="589"/>
      <c r="IIN411" s="589"/>
      <c r="IIO411" s="589"/>
      <c r="IIP411" s="589"/>
      <c r="IIQ411" s="589"/>
      <c r="IIR411" s="589"/>
      <c r="IIS411" s="589"/>
      <c r="IIT411" s="589"/>
      <c r="IIU411" s="589"/>
      <c r="IIV411" s="589"/>
      <c r="IIW411" s="589"/>
      <c r="IIX411" s="589"/>
      <c r="IIY411" s="589"/>
      <c r="IIZ411" s="589"/>
      <c r="IJA411" s="589"/>
      <c r="IJB411" s="589"/>
      <c r="IJC411" s="589"/>
      <c r="IJD411" s="589"/>
      <c r="IJE411" s="589"/>
      <c r="IJF411" s="589"/>
      <c r="IJG411" s="589"/>
      <c r="IJH411" s="589"/>
      <c r="IJI411" s="589"/>
      <c r="IJJ411" s="589"/>
      <c r="IJK411" s="589"/>
      <c r="IJL411" s="589"/>
      <c r="IJM411" s="589"/>
      <c r="IJN411" s="589"/>
      <c r="IJO411" s="589"/>
      <c r="IJP411" s="589"/>
      <c r="IJQ411" s="589"/>
      <c r="IJR411" s="589"/>
      <c r="IJS411" s="589"/>
      <c r="IJT411" s="589"/>
      <c r="IJU411" s="589"/>
      <c r="IJV411" s="589"/>
      <c r="IJW411" s="589"/>
      <c r="IJX411" s="589"/>
      <c r="IJY411" s="589"/>
      <c r="IJZ411" s="589"/>
      <c r="IKA411" s="589"/>
      <c r="IKB411" s="589"/>
      <c r="IKC411" s="589"/>
      <c r="IKD411" s="589"/>
      <c r="IKE411" s="589"/>
      <c r="IKF411" s="589"/>
      <c r="IKG411" s="589"/>
      <c r="IKH411" s="589"/>
      <c r="IKI411" s="589"/>
      <c r="IKJ411" s="589"/>
      <c r="IKK411" s="589"/>
      <c r="IKL411" s="589"/>
      <c r="IKM411" s="589"/>
      <c r="IKN411" s="589"/>
      <c r="IKO411" s="589"/>
      <c r="IKP411" s="589"/>
      <c r="IKQ411" s="589"/>
      <c r="IKR411" s="589"/>
      <c r="IKS411" s="589"/>
      <c r="IKT411" s="589"/>
      <c r="IKU411" s="589"/>
      <c r="IKV411" s="589"/>
      <c r="IKW411" s="589"/>
      <c r="IKX411" s="589"/>
      <c r="IKY411" s="589"/>
      <c r="IKZ411" s="589"/>
      <c r="ILA411" s="589"/>
      <c r="ILB411" s="589"/>
      <c r="ILC411" s="589"/>
      <c r="ILD411" s="589"/>
      <c r="ILE411" s="589"/>
      <c r="ILF411" s="589"/>
      <c r="ILG411" s="589"/>
      <c r="ILH411" s="589"/>
      <c r="ILI411" s="589"/>
      <c r="ILJ411" s="589"/>
      <c r="ILK411" s="589"/>
      <c r="ILL411" s="589"/>
      <c r="ILM411" s="589"/>
      <c r="ILN411" s="589"/>
      <c r="ILO411" s="589"/>
      <c r="ILP411" s="589"/>
      <c r="ILQ411" s="589"/>
      <c r="ILR411" s="589"/>
      <c r="ILS411" s="589"/>
      <c r="ILT411" s="589"/>
      <c r="ILU411" s="589"/>
      <c r="ILV411" s="589"/>
      <c r="ILW411" s="589"/>
      <c r="ILX411" s="589"/>
      <c r="ILY411" s="589"/>
      <c r="ILZ411" s="589"/>
      <c r="IMA411" s="589"/>
      <c r="IMB411" s="589"/>
      <c r="IMC411" s="589"/>
      <c r="IMD411" s="589"/>
      <c r="IME411" s="589"/>
      <c r="IMF411" s="589"/>
      <c r="IMG411" s="589"/>
      <c r="IMH411" s="589"/>
      <c r="IMI411" s="589"/>
      <c r="IMJ411" s="589"/>
      <c r="IMK411" s="589"/>
      <c r="IML411" s="589"/>
      <c r="IMM411" s="589"/>
      <c r="IMN411" s="589"/>
      <c r="IMO411" s="589"/>
      <c r="IMP411" s="589"/>
      <c r="IMQ411" s="589"/>
      <c r="IMR411" s="589"/>
      <c r="IMS411" s="589"/>
      <c r="IMT411" s="589"/>
      <c r="IMU411" s="589"/>
      <c r="IMV411" s="589"/>
      <c r="IMW411" s="589"/>
      <c r="IMX411" s="589"/>
      <c r="IMY411" s="589"/>
      <c r="IMZ411" s="589"/>
      <c r="INA411" s="589"/>
      <c r="INB411" s="589"/>
      <c r="INC411" s="589"/>
      <c r="IND411" s="589"/>
      <c r="INE411" s="589"/>
      <c r="INF411" s="589"/>
      <c r="ING411" s="589"/>
      <c r="INH411" s="589"/>
      <c r="INI411" s="589"/>
      <c r="INJ411" s="589"/>
      <c r="INK411" s="589"/>
      <c r="INL411" s="589"/>
      <c r="INM411" s="589"/>
      <c r="INN411" s="589"/>
      <c r="INO411" s="589"/>
      <c r="INP411" s="589"/>
      <c r="INQ411" s="589"/>
      <c r="INR411" s="589"/>
      <c r="INS411" s="589"/>
      <c r="INT411" s="589"/>
      <c r="INU411" s="589"/>
      <c r="INV411" s="589"/>
      <c r="INW411" s="589"/>
      <c r="INX411" s="589"/>
      <c r="INY411" s="589"/>
      <c r="INZ411" s="589"/>
      <c r="IOA411" s="589"/>
      <c r="IOB411" s="589"/>
      <c r="IOC411" s="589"/>
      <c r="IOD411" s="589"/>
      <c r="IOE411" s="589"/>
      <c r="IOF411" s="589"/>
      <c r="IOG411" s="589"/>
      <c r="IOH411" s="589"/>
      <c r="IOI411" s="589"/>
      <c r="IOJ411" s="589"/>
      <c r="IOK411" s="589"/>
      <c r="IOL411" s="589"/>
      <c r="IOM411" s="589"/>
      <c r="ION411" s="589"/>
      <c r="IOO411" s="589"/>
      <c r="IOP411" s="589"/>
      <c r="IOQ411" s="589"/>
      <c r="IOR411" s="589"/>
      <c r="IOS411" s="589"/>
      <c r="IOT411" s="589"/>
      <c r="IOU411" s="589"/>
      <c r="IOV411" s="589"/>
      <c r="IOW411" s="589"/>
      <c r="IOX411" s="589"/>
      <c r="IOY411" s="589"/>
      <c r="IOZ411" s="589"/>
      <c r="IPA411" s="589"/>
      <c r="IPB411" s="589"/>
      <c r="IPC411" s="589"/>
      <c r="IPD411" s="589"/>
      <c r="IPE411" s="589"/>
      <c r="IPF411" s="589"/>
      <c r="IPG411" s="589"/>
      <c r="IPH411" s="589"/>
      <c r="IPI411" s="589"/>
      <c r="IPJ411" s="589"/>
      <c r="IPK411" s="589"/>
      <c r="IPL411" s="589"/>
      <c r="IPM411" s="589"/>
      <c r="IPN411" s="589"/>
      <c r="IPO411" s="589"/>
      <c r="IPP411" s="589"/>
      <c r="IPQ411" s="589"/>
      <c r="IPR411" s="589"/>
      <c r="IPS411" s="589"/>
      <c r="IPT411" s="589"/>
      <c r="IPU411" s="589"/>
      <c r="IPV411" s="589"/>
      <c r="IPW411" s="589"/>
      <c r="IPX411" s="589"/>
      <c r="IPY411" s="589"/>
      <c r="IPZ411" s="589"/>
      <c r="IQA411" s="589"/>
      <c r="IQB411" s="589"/>
      <c r="IQC411" s="589"/>
      <c r="IQD411" s="589"/>
      <c r="IQE411" s="589"/>
      <c r="IQF411" s="589"/>
      <c r="IQG411" s="589"/>
      <c r="IQH411" s="589"/>
      <c r="IQI411" s="589"/>
      <c r="IQJ411" s="589"/>
      <c r="IQK411" s="589"/>
      <c r="IQL411" s="589"/>
      <c r="IQM411" s="589"/>
      <c r="IQN411" s="589"/>
      <c r="IQO411" s="589"/>
      <c r="IQP411" s="589"/>
      <c r="IQQ411" s="589"/>
      <c r="IQR411" s="589"/>
      <c r="IQS411" s="589"/>
      <c r="IQT411" s="589"/>
      <c r="IQU411" s="589"/>
      <c r="IQV411" s="589"/>
      <c r="IQW411" s="589"/>
      <c r="IQX411" s="589"/>
      <c r="IQY411" s="589"/>
      <c r="IQZ411" s="589"/>
      <c r="IRA411" s="589"/>
      <c r="IRB411" s="589"/>
      <c r="IRC411" s="589"/>
      <c r="IRD411" s="589"/>
      <c r="IRE411" s="589"/>
      <c r="IRF411" s="589"/>
      <c r="IRG411" s="589"/>
      <c r="IRH411" s="589"/>
      <c r="IRI411" s="589"/>
      <c r="IRJ411" s="589"/>
      <c r="IRK411" s="589"/>
      <c r="IRL411" s="589"/>
      <c r="IRM411" s="589"/>
      <c r="IRN411" s="589"/>
      <c r="IRO411" s="589"/>
      <c r="IRP411" s="589"/>
      <c r="IRQ411" s="589"/>
      <c r="IRR411" s="589"/>
      <c r="IRS411" s="589"/>
      <c r="IRT411" s="589"/>
      <c r="IRU411" s="589"/>
      <c r="IRV411" s="589"/>
      <c r="IRW411" s="589"/>
      <c r="IRX411" s="589"/>
      <c r="IRY411" s="589"/>
      <c r="IRZ411" s="589"/>
      <c r="ISA411" s="589"/>
      <c r="ISB411" s="589"/>
      <c r="ISC411" s="589"/>
      <c r="ISD411" s="589"/>
      <c r="ISE411" s="589"/>
      <c r="ISF411" s="589"/>
      <c r="ISG411" s="589"/>
      <c r="ISH411" s="589"/>
      <c r="ISI411" s="589"/>
      <c r="ISJ411" s="589"/>
      <c r="ISK411" s="589"/>
      <c r="ISL411" s="589"/>
      <c r="ISM411" s="589"/>
      <c r="ISN411" s="589"/>
      <c r="ISO411" s="589"/>
      <c r="ISP411" s="589"/>
      <c r="ISQ411" s="589"/>
      <c r="ISR411" s="589"/>
      <c r="ISS411" s="589"/>
      <c r="IST411" s="589"/>
      <c r="ISU411" s="589"/>
      <c r="ISV411" s="589"/>
      <c r="ISW411" s="589"/>
      <c r="ISX411" s="589"/>
      <c r="ISY411" s="589"/>
      <c r="ISZ411" s="589"/>
      <c r="ITA411" s="589"/>
      <c r="ITB411" s="589"/>
      <c r="ITC411" s="589"/>
      <c r="ITD411" s="589"/>
      <c r="ITE411" s="589"/>
      <c r="ITF411" s="589"/>
      <c r="ITG411" s="589"/>
      <c r="ITH411" s="589"/>
      <c r="ITI411" s="589"/>
      <c r="ITJ411" s="589"/>
      <c r="ITK411" s="589"/>
      <c r="ITL411" s="589"/>
      <c r="ITM411" s="589"/>
      <c r="ITN411" s="589"/>
      <c r="ITO411" s="589"/>
      <c r="ITP411" s="589"/>
      <c r="ITQ411" s="589"/>
      <c r="ITR411" s="589"/>
      <c r="ITS411" s="589"/>
      <c r="ITT411" s="589"/>
      <c r="ITU411" s="589"/>
      <c r="ITV411" s="589"/>
      <c r="ITW411" s="589"/>
      <c r="ITX411" s="589"/>
      <c r="ITY411" s="589"/>
      <c r="ITZ411" s="589"/>
      <c r="IUA411" s="589"/>
      <c r="IUB411" s="589"/>
      <c r="IUC411" s="589"/>
      <c r="IUD411" s="589"/>
      <c r="IUE411" s="589"/>
      <c r="IUF411" s="589"/>
      <c r="IUG411" s="589"/>
      <c r="IUH411" s="589"/>
      <c r="IUI411" s="589"/>
      <c r="IUJ411" s="589"/>
      <c r="IUK411" s="589"/>
      <c r="IUL411" s="589"/>
      <c r="IUM411" s="589"/>
      <c r="IUN411" s="589"/>
      <c r="IUO411" s="589"/>
      <c r="IUP411" s="589"/>
      <c r="IUQ411" s="589"/>
      <c r="IUR411" s="589"/>
      <c r="IUS411" s="589"/>
      <c r="IUT411" s="589"/>
      <c r="IUU411" s="589"/>
      <c r="IUV411" s="589"/>
      <c r="IUW411" s="589"/>
      <c r="IUX411" s="589"/>
      <c r="IUY411" s="589"/>
      <c r="IUZ411" s="589"/>
      <c r="IVA411" s="589"/>
      <c r="IVB411" s="589"/>
      <c r="IVC411" s="589"/>
      <c r="IVD411" s="589"/>
      <c r="IVE411" s="589"/>
      <c r="IVF411" s="589"/>
      <c r="IVG411" s="589"/>
      <c r="IVH411" s="589"/>
      <c r="IVI411" s="589"/>
      <c r="IVJ411" s="589"/>
      <c r="IVK411" s="589"/>
      <c r="IVL411" s="589"/>
      <c r="IVM411" s="589"/>
      <c r="IVN411" s="589"/>
      <c r="IVO411" s="589"/>
      <c r="IVP411" s="589"/>
      <c r="IVQ411" s="589"/>
      <c r="IVR411" s="589"/>
      <c r="IVS411" s="589"/>
      <c r="IVT411" s="589"/>
      <c r="IVU411" s="589"/>
      <c r="IVV411" s="589"/>
      <c r="IVW411" s="589"/>
      <c r="IVX411" s="589"/>
      <c r="IVY411" s="589"/>
      <c r="IVZ411" s="589"/>
      <c r="IWA411" s="589"/>
      <c r="IWB411" s="589"/>
      <c r="IWC411" s="589"/>
      <c r="IWD411" s="589"/>
      <c r="IWE411" s="589"/>
      <c r="IWF411" s="589"/>
      <c r="IWG411" s="589"/>
      <c r="IWH411" s="589"/>
      <c r="IWI411" s="589"/>
      <c r="IWJ411" s="589"/>
      <c r="IWK411" s="589"/>
      <c r="IWL411" s="589"/>
      <c r="IWM411" s="589"/>
      <c r="IWN411" s="589"/>
      <c r="IWO411" s="589"/>
      <c r="IWP411" s="589"/>
      <c r="IWQ411" s="589"/>
      <c r="IWR411" s="589"/>
      <c r="IWS411" s="589"/>
      <c r="IWT411" s="589"/>
      <c r="IWU411" s="589"/>
      <c r="IWV411" s="589"/>
      <c r="IWW411" s="589"/>
      <c r="IWX411" s="589"/>
      <c r="IWY411" s="589"/>
      <c r="IWZ411" s="589"/>
      <c r="IXA411" s="589"/>
      <c r="IXB411" s="589"/>
      <c r="IXC411" s="589"/>
      <c r="IXD411" s="589"/>
      <c r="IXE411" s="589"/>
      <c r="IXF411" s="589"/>
      <c r="IXG411" s="589"/>
      <c r="IXH411" s="589"/>
      <c r="IXI411" s="589"/>
      <c r="IXJ411" s="589"/>
      <c r="IXK411" s="589"/>
      <c r="IXL411" s="589"/>
      <c r="IXM411" s="589"/>
      <c r="IXN411" s="589"/>
      <c r="IXO411" s="589"/>
      <c r="IXP411" s="589"/>
      <c r="IXQ411" s="589"/>
      <c r="IXR411" s="589"/>
      <c r="IXS411" s="589"/>
      <c r="IXT411" s="589"/>
      <c r="IXU411" s="589"/>
      <c r="IXV411" s="589"/>
      <c r="IXW411" s="589"/>
      <c r="IXX411" s="589"/>
      <c r="IXY411" s="589"/>
      <c r="IXZ411" s="589"/>
      <c r="IYA411" s="589"/>
      <c r="IYB411" s="589"/>
      <c r="IYC411" s="589"/>
      <c r="IYD411" s="589"/>
      <c r="IYE411" s="589"/>
      <c r="IYF411" s="589"/>
      <c r="IYG411" s="589"/>
      <c r="IYH411" s="589"/>
      <c r="IYI411" s="589"/>
      <c r="IYJ411" s="589"/>
      <c r="IYK411" s="589"/>
      <c r="IYL411" s="589"/>
      <c r="IYM411" s="589"/>
      <c r="IYN411" s="589"/>
      <c r="IYO411" s="589"/>
      <c r="IYP411" s="589"/>
      <c r="IYQ411" s="589"/>
      <c r="IYR411" s="589"/>
      <c r="IYS411" s="589"/>
      <c r="IYT411" s="589"/>
      <c r="IYU411" s="589"/>
      <c r="IYV411" s="589"/>
      <c r="IYW411" s="589"/>
      <c r="IYX411" s="589"/>
      <c r="IYY411" s="589"/>
      <c r="IYZ411" s="589"/>
      <c r="IZA411" s="589"/>
      <c r="IZB411" s="589"/>
      <c r="IZC411" s="589"/>
      <c r="IZD411" s="589"/>
      <c r="IZE411" s="589"/>
      <c r="IZF411" s="589"/>
      <c r="IZG411" s="589"/>
      <c r="IZH411" s="589"/>
      <c r="IZI411" s="589"/>
      <c r="IZJ411" s="589"/>
      <c r="IZK411" s="589"/>
      <c r="IZL411" s="589"/>
      <c r="IZM411" s="589"/>
      <c r="IZN411" s="589"/>
      <c r="IZO411" s="589"/>
      <c r="IZP411" s="589"/>
      <c r="IZQ411" s="589"/>
      <c r="IZR411" s="589"/>
      <c r="IZS411" s="589"/>
      <c r="IZT411" s="589"/>
      <c r="IZU411" s="589"/>
      <c r="IZV411" s="589"/>
      <c r="IZW411" s="589"/>
      <c r="IZX411" s="589"/>
      <c r="IZY411" s="589"/>
      <c r="IZZ411" s="589"/>
      <c r="JAA411" s="589"/>
      <c r="JAB411" s="589"/>
      <c r="JAC411" s="589"/>
      <c r="JAD411" s="589"/>
      <c r="JAE411" s="589"/>
      <c r="JAF411" s="589"/>
      <c r="JAG411" s="589"/>
      <c r="JAH411" s="589"/>
      <c r="JAI411" s="589"/>
      <c r="JAJ411" s="589"/>
      <c r="JAK411" s="589"/>
      <c r="JAL411" s="589"/>
      <c r="JAM411" s="589"/>
      <c r="JAN411" s="589"/>
      <c r="JAO411" s="589"/>
      <c r="JAP411" s="589"/>
      <c r="JAQ411" s="589"/>
      <c r="JAR411" s="589"/>
      <c r="JAS411" s="589"/>
      <c r="JAT411" s="589"/>
      <c r="JAU411" s="589"/>
      <c r="JAV411" s="589"/>
      <c r="JAW411" s="589"/>
      <c r="JAX411" s="589"/>
      <c r="JAY411" s="589"/>
      <c r="JAZ411" s="589"/>
      <c r="JBA411" s="589"/>
      <c r="JBB411" s="589"/>
      <c r="JBC411" s="589"/>
      <c r="JBD411" s="589"/>
      <c r="JBE411" s="589"/>
      <c r="JBF411" s="589"/>
      <c r="JBG411" s="589"/>
      <c r="JBH411" s="589"/>
      <c r="JBI411" s="589"/>
      <c r="JBJ411" s="589"/>
      <c r="JBK411" s="589"/>
      <c r="JBL411" s="589"/>
      <c r="JBM411" s="589"/>
      <c r="JBN411" s="589"/>
      <c r="JBO411" s="589"/>
      <c r="JBP411" s="589"/>
      <c r="JBQ411" s="589"/>
      <c r="JBR411" s="589"/>
      <c r="JBS411" s="589"/>
      <c r="JBT411" s="589"/>
      <c r="JBU411" s="589"/>
      <c r="JBV411" s="589"/>
      <c r="JBW411" s="589"/>
      <c r="JBX411" s="589"/>
      <c r="JBY411" s="589"/>
      <c r="JBZ411" s="589"/>
      <c r="JCA411" s="589"/>
      <c r="JCB411" s="589"/>
      <c r="JCC411" s="589"/>
      <c r="JCD411" s="589"/>
      <c r="JCE411" s="589"/>
      <c r="JCF411" s="589"/>
      <c r="JCG411" s="589"/>
      <c r="JCH411" s="589"/>
      <c r="JCI411" s="589"/>
      <c r="JCJ411" s="589"/>
      <c r="JCK411" s="589"/>
      <c r="JCL411" s="589"/>
      <c r="JCM411" s="589"/>
      <c r="JCN411" s="589"/>
      <c r="JCO411" s="589"/>
      <c r="JCP411" s="589"/>
      <c r="JCQ411" s="589"/>
      <c r="JCR411" s="589"/>
      <c r="JCS411" s="589"/>
      <c r="JCT411" s="589"/>
      <c r="JCU411" s="589"/>
      <c r="JCV411" s="589"/>
      <c r="JCW411" s="589"/>
      <c r="JCX411" s="589"/>
      <c r="JCY411" s="589"/>
      <c r="JCZ411" s="589"/>
      <c r="JDA411" s="589"/>
      <c r="JDB411" s="589"/>
      <c r="JDC411" s="589"/>
      <c r="JDD411" s="589"/>
      <c r="JDE411" s="589"/>
      <c r="JDF411" s="589"/>
      <c r="JDG411" s="589"/>
      <c r="JDH411" s="589"/>
      <c r="JDI411" s="589"/>
      <c r="JDJ411" s="589"/>
      <c r="JDK411" s="589"/>
      <c r="JDL411" s="589"/>
      <c r="JDM411" s="589"/>
      <c r="JDN411" s="589"/>
      <c r="JDO411" s="589"/>
      <c r="JDP411" s="589"/>
      <c r="JDQ411" s="589"/>
      <c r="JDR411" s="589"/>
      <c r="JDS411" s="589"/>
      <c r="JDT411" s="589"/>
      <c r="JDU411" s="589"/>
      <c r="JDV411" s="589"/>
      <c r="JDW411" s="589"/>
      <c r="JDX411" s="589"/>
      <c r="JDY411" s="589"/>
      <c r="JDZ411" s="589"/>
      <c r="JEA411" s="589"/>
      <c r="JEB411" s="589"/>
      <c r="JEC411" s="589"/>
      <c r="JED411" s="589"/>
      <c r="JEE411" s="589"/>
      <c r="JEF411" s="589"/>
      <c r="JEG411" s="589"/>
      <c r="JEH411" s="589"/>
      <c r="JEI411" s="589"/>
      <c r="JEJ411" s="589"/>
      <c r="JEK411" s="589"/>
      <c r="JEL411" s="589"/>
      <c r="JEM411" s="589"/>
      <c r="JEN411" s="589"/>
      <c r="JEO411" s="589"/>
      <c r="JEP411" s="589"/>
      <c r="JEQ411" s="589"/>
      <c r="JER411" s="589"/>
      <c r="JES411" s="589"/>
      <c r="JET411" s="589"/>
      <c r="JEU411" s="589"/>
      <c r="JEV411" s="589"/>
      <c r="JEW411" s="589"/>
      <c r="JEX411" s="589"/>
      <c r="JEY411" s="589"/>
      <c r="JEZ411" s="589"/>
      <c r="JFA411" s="589"/>
      <c r="JFB411" s="589"/>
      <c r="JFC411" s="589"/>
      <c r="JFD411" s="589"/>
      <c r="JFE411" s="589"/>
      <c r="JFF411" s="589"/>
      <c r="JFG411" s="589"/>
      <c r="JFH411" s="589"/>
      <c r="JFI411" s="589"/>
      <c r="JFJ411" s="589"/>
      <c r="JFK411" s="589"/>
      <c r="JFL411" s="589"/>
      <c r="JFM411" s="589"/>
      <c r="JFN411" s="589"/>
      <c r="JFO411" s="589"/>
      <c r="JFP411" s="589"/>
      <c r="JFQ411" s="589"/>
      <c r="JFR411" s="589"/>
      <c r="JFS411" s="589"/>
      <c r="JFT411" s="589"/>
      <c r="JFU411" s="589"/>
      <c r="JFV411" s="589"/>
      <c r="JFW411" s="589"/>
      <c r="JFX411" s="589"/>
      <c r="JFY411" s="589"/>
      <c r="JFZ411" s="589"/>
      <c r="JGA411" s="589"/>
      <c r="JGB411" s="589"/>
      <c r="JGC411" s="589"/>
      <c r="JGD411" s="589"/>
      <c r="JGE411" s="589"/>
      <c r="JGF411" s="589"/>
      <c r="JGG411" s="589"/>
      <c r="JGH411" s="589"/>
      <c r="JGI411" s="589"/>
      <c r="JGJ411" s="589"/>
      <c r="JGK411" s="589"/>
      <c r="JGL411" s="589"/>
      <c r="JGM411" s="589"/>
      <c r="JGN411" s="589"/>
      <c r="JGO411" s="589"/>
      <c r="JGP411" s="589"/>
      <c r="JGQ411" s="589"/>
      <c r="JGR411" s="589"/>
      <c r="JGS411" s="589"/>
      <c r="JGT411" s="589"/>
      <c r="JGU411" s="589"/>
      <c r="JGV411" s="589"/>
      <c r="JGW411" s="589"/>
      <c r="JGX411" s="589"/>
      <c r="JGY411" s="589"/>
      <c r="JGZ411" s="589"/>
      <c r="JHA411" s="589"/>
      <c r="JHB411" s="589"/>
      <c r="JHC411" s="589"/>
      <c r="JHD411" s="589"/>
      <c r="JHE411" s="589"/>
      <c r="JHF411" s="589"/>
      <c r="JHG411" s="589"/>
      <c r="JHH411" s="589"/>
      <c r="JHI411" s="589"/>
      <c r="JHJ411" s="589"/>
      <c r="JHK411" s="589"/>
      <c r="JHL411" s="589"/>
      <c r="JHM411" s="589"/>
      <c r="JHN411" s="589"/>
      <c r="JHO411" s="589"/>
      <c r="JHP411" s="589"/>
      <c r="JHQ411" s="589"/>
      <c r="JHR411" s="589"/>
      <c r="JHS411" s="589"/>
      <c r="JHT411" s="589"/>
      <c r="JHU411" s="589"/>
      <c r="JHV411" s="589"/>
      <c r="JHW411" s="589"/>
      <c r="JHX411" s="589"/>
      <c r="JHY411" s="589"/>
      <c r="JHZ411" s="589"/>
      <c r="JIA411" s="589"/>
      <c r="JIB411" s="589"/>
      <c r="JIC411" s="589"/>
      <c r="JID411" s="589"/>
      <c r="JIE411" s="589"/>
      <c r="JIF411" s="589"/>
      <c r="JIG411" s="589"/>
      <c r="JIH411" s="589"/>
      <c r="JII411" s="589"/>
      <c r="JIJ411" s="589"/>
      <c r="JIK411" s="589"/>
      <c r="JIL411" s="589"/>
      <c r="JIM411" s="589"/>
      <c r="JIN411" s="589"/>
      <c r="JIO411" s="589"/>
      <c r="JIP411" s="589"/>
      <c r="JIQ411" s="589"/>
      <c r="JIR411" s="589"/>
      <c r="JIS411" s="589"/>
      <c r="JIT411" s="589"/>
      <c r="JIU411" s="589"/>
      <c r="JIV411" s="589"/>
      <c r="JIW411" s="589"/>
      <c r="JIX411" s="589"/>
      <c r="JIY411" s="589"/>
      <c r="JIZ411" s="589"/>
      <c r="JJA411" s="589"/>
      <c r="JJB411" s="589"/>
      <c r="JJC411" s="589"/>
      <c r="JJD411" s="589"/>
      <c r="JJE411" s="589"/>
      <c r="JJF411" s="589"/>
      <c r="JJG411" s="589"/>
      <c r="JJH411" s="589"/>
      <c r="JJI411" s="589"/>
      <c r="JJJ411" s="589"/>
      <c r="JJK411" s="589"/>
      <c r="JJL411" s="589"/>
      <c r="JJM411" s="589"/>
      <c r="JJN411" s="589"/>
      <c r="JJO411" s="589"/>
      <c r="JJP411" s="589"/>
      <c r="JJQ411" s="589"/>
      <c r="JJR411" s="589"/>
      <c r="JJS411" s="589"/>
      <c r="JJT411" s="589"/>
      <c r="JJU411" s="589"/>
      <c r="JJV411" s="589"/>
      <c r="JJW411" s="589"/>
      <c r="JJX411" s="589"/>
      <c r="JJY411" s="589"/>
      <c r="JJZ411" s="589"/>
      <c r="JKA411" s="589"/>
      <c r="JKB411" s="589"/>
      <c r="JKC411" s="589"/>
      <c r="JKD411" s="589"/>
      <c r="JKE411" s="589"/>
      <c r="JKF411" s="589"/>
      <c r="JKG411" s="589"/>
      <c r="JKH411" s="589"/>
      <c r="JKI411" s="589"/>
      <c r="JKJ411" s="589"/>
      <c r="JKK411" s="589"/>
      <c r="JKL411" s="589"/>
      <c r="JKM411" s="589"/>
      <c r="JKN411" s="589"/>
      <c r="JKO411" s="589"/>
      <c r="JKP411" s="589"/>
      <c r="JKQ411" s="589"/>
      <c r="JKR411" s="589"/>
      <c r="JKS411" s="589"/>
      <c r="JKT411" s="589"/>
      <c r="JKU411" s="589"/>
      <c r="JKV411" s="589"/>
      <c r="JKW411" s="589"/>
      <c r="JKX411" s="589"/>
      <c r="JKY411" s="589"/>
      <c r="JKZ411" s="589"/>
      <c r="JLA411" s="589"/>
      <c r="JLB411" s="589"/>
      <c r="JLC411" s="589"/>
      <c r="JLD411" s="589"/>
      <c r="JLE411" s="589"/>
      <c r="JLF411" s="589"/>
      <c r="JLG411" s="589"/>
      <c r="JLH411" s="589"/>
      <c r="JLI411" s="589"/>
      <c r="JLJ411" s="589"/>
      <c r="JLK411" s="589"/>
      <c r="JLL411" s="589"/>
      <c r="JLM411" s="589"/>
      <c r="JLN411" s="589"/>
      <c r="JLO411" s="589"/>
      <c r="JLP411" s="589"/>
      <c r="JLQ411" s="589"/>
      <c r="JLR411" s="589"/>
      <c r="JLS411" s="589"/>
      <c r="JLT411" s="589"/>
      <c r="JLU411" s="589"/>
      <c r="JLV411" s="589"/>
      <c r="JLW411" s="589"/>
      <c r="JLX411" s="589"/>
      <c r="JLY411" s="589"/>
      <c r="JLZ411" s="589"/>
      <c r="JMA411" s="589"/>
      <c r="JMB411" s="589"/>
      <c r="JMC411" s="589"/>
      <c r="JMD411" s="589"/>
      <c r="JME411" s="589"/>
      <c r="JMF411" s="589"/>
      <c r="JMG411" s="589"/>
      <c r="JMH411" s="589"/>
      <c r="JMI411" s="589"/>
      <c r="JMJ411" s="589"/>
      <c r="JMK411" s="589"/>
      <c r="JML411" s="589"/>
      <c r="JMM411" s="589"/>
      <c r="JMN411" s="589"/>
      <c r="JMO411" s="589"/>
      <c r="JMP411" s="589"/>
      <c r="JMQ411" s="589"/>
      <c r="JMR411" s="589"/>
      <c r="JMS411" s="589"/>
      <c r="JMT411" s="589"/>
      <c r="JMU411" s="589"/>
      <c r="JMV411" s="589"/>
      <c r="JMW411" s="589"/>
      <c r="JMX411" s="589"/>
      <c r="JMY411" s="589"/>
      <c r="JMZ411" s="589"/>
      <c r="JNA411" s="589"/>
      <c r="JNB411" s="589"/>
      <c r="JNC411" s="589"/>
      <c r="JND411" s="589"/>
      <c r="JNE411" s="589"/>
      <c r="JNF411" s="589"/>
      <c r="JNG411" s="589"/>
      <c r="JNH411" s="589"/>
      <c r="JNI411" s="589"/>
      <c r="JNJ411" s="589"/>
      <c r="JNK411" s="589"/>
      <c r="JNL411" s="589"/>
      <c r="JNM411" s="589"/>
      <c r="JNN411" s="589"/>
      <c r="JNO411" s="589"/>
      <c r="JNP411" s="589"/>
      <c r="JNQ411" s="589"/>
      <c r="JNR411" s="589"/>
      <c r="JNS411" s="589"/>
      <c r="JNT411" s="589"/>
      <c r="JNU411" s="589"/>
      <c r="JNV411" s="589"/>
      <c r="JNW411" s="589"/>
      <c r="JNX411" s="589"/>
      <c r="JNY411" s="589"/>
      <c r="JNZ411" s="589"/>
      <c r="JOA411" s="589"/>
      <c r="JOB411" s="589"/>
      <c r="JOC411" s="589"/>
      <c r="JOD411" s="589"/>
      <c r="JOE411" s="589"/>
      <c r="JOF411" s="589"/>
      <c r="JOG411" s="589"/>
      <c r="JOH411" s="589"/>
      <c r="JOI411" s="589"/>
      <c r="JOJ411" s="589"/>
      <c r="JOK411" s="589"/>
      <c r="JOL411" s="589"/>
      <c r="JOM411" s="589"/>
      <c r="JON411" s="589"/>
      <c r="JOO411" s="589"/>
      <c r="JOP411" s="589"/>
      <c r="JOQ411" s="589"/>
      <c r="JOR411" s="589"/>
      <c r="JOS411" s="589"/>
      <c r="JOT411" s="589"/>
      <c r="JOU411" s="589"/>
      <c r="JOV411" s="589"/>
      <c r="JOW411" s="589"/>
      <c r="JOX411" s="589"/>
      <c r="JOY411" s="589"/>
      <c r="JOZ411" s="589"/>
      <c r="JPA411" s="589"/>
      <c r="JPB411" s="589"/>
      <c r="JPC411" s="589"/>
      <c r="JPD411" s="589"/>
      <c r="JPE411" s="589"/>
      <c r="JPF411" s="589"/>
      <c r="JPG411" s="589"/>
      <c r="JPH411" s="589"/>
      <c r="JPI411" s="589"/>
      <c r="JPJ411" s="589"/>
      <c r="JPK411" s="589"/>
      <c r="JPL411" s="589"/>
      <c r="JPM411" s="589"/>
      <c r="JPN411" s="589"/>
      <c r="JPO411" s="589"/>
      <c r="JPP411" s="589"/>
      <c r="JPQ411" s="589"/>
      <c r="JPR411" s="589"/>
      <c r="JPS411" s="589"/>
      <c r="JPT411" s="589"/>
      <c r="JPU411" s="589"/>
      <c r="JPV411" s="589"/>
      <c r="JPW411" s="589"/>
      <c r="JPX411" s="589"/>
      <c r="JPY411" s="589"/>
      <c r="JPZ411" s="589"/>
      <c r="JQA411" s="589"/>
      <c r="JQB411" s="589"/>
      <c r="JQC411" s="589"/>
      <c r="JQD411" s="589"/>
      <c r="JQE411" s="589"/>
      <c r="JQF411" s="589"/>
      <c r="JQG411" s="589"/>
      <c r="JQH411" s="589"/>
      <c r="JQI411" s="589"/>
      <c r="JQJ411" s="589"/>
      <c r="JQK411" s="589"/>
      <c r="JQL411" s="589"/>
      <c r="JQM411" s="589"/>
      <c r="JQN411" s="589"/>
      <c r="JQO411" s="589"/>
      <c r="JQP411" s="589"/>
      <c r="JQQ411" s="589"/>
      <c r="JQR411" s="589"/>
      <c r="JQS411" s="589"/>
      <c r="JQT411" s="589"/>
      <c r="JQU411" s="589"/>
      <c r="JQV411" s="589"/>
      <c r="JQW411" s="589"/>
      <c r="JQX411" s="589"/>
      <c r="JQY411" s="589"/>
      <c r="JQZ411" s="589"/>
      <c r="JRA411" s="589"/>
      <c r="JRB411" s="589"/>
      <c r="JRC411" s="589"/>
      <c r="JRD411" s="589"/>
      <c r="JRE411" s="589"/>
      <c r="JRF411" s="589"/>
      <c r="JRG411" s="589"/>
      <c r="JRH411" s="589"/>
      <c r="JRI411" s="589"/>
      <c r="JRJ411" s="589"/>
      <c r="JRK411" s="589"/>
      <c r="JRL411" s="589"/>
      <c r="JRM411" s="589"/>
      <c r="JRN411" s="589"/>
      <c r="JRO411" s="589"/>
      <c r="JRP411" s="589"/>
      <c r="JRQ411" s="589"/>
      <c r="JRR411" s="589"/>
      <c r="JRS411" s="589"/>
      <c r="JRT411" s="589"/>
      <c r="JRU411" s="589"/>
      <c r="JRV411" s="589"/>
      <c r="JRW411" s="589"/>
      <c r="JRX411" s="589"/>
      <c r="JRY411" s="589"/>
      <c r="JRZ411" s="589"/>
      <c r="JSA411" s="589"/>
      <c r="JSB411" s="589"/>
      <c r="JSC411" s="589"/>
      <c r="JSD411" s="589"/>
      <c r="JSE411" s="589"/>
      <c r="JSF411" s="589"/>
      <c r="JSG411" s="589"/>
      <c r="JSH411" s="589"/>
      <c r="JSI411" s="589"/>
      <c r="JSJ411" s="589"/>
      <c r="JSK411" s="589"/>
      <c r="JSL411" s="589"/>
      <c r="JSM411" s="589"/>
      <c r="JSN411" s="589"/>
      <c r="JSO411" s="589"/>
      <c r="JSP411" s="589"/>
      <c r="JSQ411" s="589"/>
      <c r="JSR411" s="589"/>
      <c r="JSS411" s="589"/>
      <c r="JST411" s="589"/>
      <c r="JSU411" s="589"/>
      <c r="JSV411" s="589"/>
      <c r="JSW411" s="589"/>
      <c r="JSX411" s="589"/>
      <c r="JSY411" s="589"/>
      <c r="JSZ411" s="589"/>
      <c r="JTA411" s="589"/>
      <c r="JTB411" s="589"/>
      <c r="JTC411" s="589"/>
      <c r="JTD411" s="589"/>
      <c r="JTE411" s="589"/>
      <c r="JTF411" s="589"/>
      <c r="JTG411" s="589"/>
      <c r="JTH411" s="589"/>
      <c r="JTI411" s="589"/>
      <c r="JTJ411" s="589"/>
      <c r="JTK411" s="589"/>
      <c r="JTL411" s="589"/>
      <c r="JTM411" s="589"/>
      <c r="JTN411" s="589"/>
      <c r="JTO411" s="589"/>
      <c r="JTP411" s="589"/>
      <c r="JTQ411" s="589"/>
      <c r="JTR411" s="589"/>
      <c r="JTS411" s="589"/>
      <c r="JTT411" s="589"/>
      <c r="JTU411" s="589"/>
      <c r="JTV411" s="589"/>
      <c r="JTW411" s="589"/>
      <c r="JTX411" s="589"/>
      <c r="JTY411" s="589"/>
      <c r="JTZ411" s="589"/>
      <c r="JUA411" s="589"/>
      <c r="JUB411" s="589"/>
      <c r="JUC411" s="589"/>
      <c r="JUD411" s="589"/>
      <c r="JUE411" s="589"/>
      <c r="JUF411" s="589"/>
      <c r="JUG411" s="589"/>
      <c r="JUH411" s="589"/>
      <c r="JUI411" s="589"/>
      <c r="JUJ411" s="589"/>
      <c r="JUK411" s="589"/>
      <c r="JUL411" s="589"/>
      <c r="JUM411" s="589"/>
      <c r="JUN411" s="589"/>
      <c r="JUO411" s="589"/>
      <c r="JUP411" s="589"/>
      <c r="JUQ411" s="589"/>
      <c r="JUR411" s="589"/>
      <c r="JUS411" s="589"/>
      <c r="JUT411" s="589"/>
      <c r="JUU411" s="589"/>
      <c r="JUV411" s="589"/>
      <c r="JUW411" s="589"/>
      <c r="JUX411" s="589"/>
      <c r="JUY411" s="589"/>
      <c r="JUZ411" s="589"/>
      <c r="JVA411" s="589"/>
      <c r="JVB411" s="589"/>
      <c r="JVC411" s="589"/>
      <c r="JVD411" s="589"/>
      <c r="JVE411" s="589"/>
      <c r="JVF411" s="589"/>
      <c r="JVG411" s="589"/>
      <c r="JVH411" s="589"/>
      <c r="JVI411" s="589"/>
      <c r="JVJ411" s="589"/>
      <c r="JVK411" s="589"/>
      <c r="JVL411" s="589"/>
      <c r="JVM411" s="589"/>
      <c r="JVN411" s="589"/>
      <c r="JVO411" s="589"/>
      <c r="JVP411" s="589"/>
      <c r="JVQ411" s="589"/>
      <c r="JVR411" s="589"/>
      <c r="JVS411" s="589"/>
      <c r="JVT411" s="589"/>
      <c r="JVU411" s="589"/>
      <c r="JVV411" s="589"/>
      <c r="JVW411" s="589"/>
      <c r="JVX411" s="589"/>
      <c r="JVY411" s="589"/>
      <c r="JVZ411" s="589"/>
      <c r="JWA411" s="589"/>
      <c r="JWB411" s="589"/>
      <c r="JWC411" s="589"/>
      <c r="JWD411" s="589"/>
      <c r="JWE411" s="589"/>
      <c r="JWF411" s="589"/>
      <c r="JWG411" s="589"/>
      <c r="JWH411" s="589"/>
      <c r="JWI411" s="589"/>
      <c r="JWJ411" s="589"/>
      <c r="JWK411" s="589"/>
      <c r="JWL411" s="589"/>
      <c r="JWM411" s="589"/>
      <c r="JWN411" s="589"/>
      <c r="JWO411" s="589"/>
      <c r="JWP411" s="589"/>
      <c r="JWQ411" s="589"/>
      <c r="JWR411" s="589"/>
      <c r="JWS411" s="589"/>
      <c r="JWT411" s="589"/>
      <c r="JWU411" s="589"/>
      <c r="JWV411" s="589"/>
      <c r="JWW411" s="589"/>
      <c r="JWX411" s="589"/>
      <c r="JWY411" s="589"/>
      <c r="JWZ411" s="589"/>
      <c r="JXA411" s="589"/>
      <c r="JXB411" s="589"/>
      <c r="JXC411" s="589"/>
      <c r="JXD411" s="589"/>
      <c r="JXE411" s="589"/>
      <c r="JXF411" s="589"/>
      <c r="JXG411" s="589"/>
      <c r="JXH411" s="589"/>
      <c r="JXI411" s="589"/>
      <c r="JXJ411" s="589"/>
      <c r="JXK411" s="589"/>
      <c r="JXL411" s="589"/>
      <c r="JXM411" s="589"/>
      <c r="JXN411" s="589"/>
      <c r="JXO411" s="589"/>
      <c r="JXP411" s="589"/>
      <c r="JXQ411" s="589"/>
      <c r="JXR411" s="589"/>
      <c r="JXS411" s="589"/>
      <c r="JXT411" s="589"/>
      <c r="JXU411" s="589"/>
      <c r="JXV411" s="589"/>
      <c r="JXW411" s="589"/>
      <c r="JXX411" s="589"/>
      <c r="JXY411" s="589"/>
      <c r="JXZ411" s="589"/>
      <c r="JYA411" s="589"/>
      <c r="JYB411" s="589"/>
      <c r="JYC411" s="589"/>
      <c r="JYD411" s="589"/>
      <c r="JYE411" s="589"/>
      <c r="JYF411" s="589"/>
      <c r="JYG411" s="589"/>
      <c r="JYH411" s="589"/>
      <c r="JYI411" s="589"/>
      <c r="JYJ411" s="589"/>
      <c r="JYK411" s="589"/>
      <c r="JYL411" s="589"/>
      <c r="JYM411" s="589"/>
      <c r="JYN411" s="589"/>
      <c r="JYO411" s="589"/>
      <c r="JYP411" s="589"/>
      <c r="JYQ411" s="589"/>
      <c r="JYR411" s="589"/>
      <c r="JYS411" s="589"/>
      <c r="JYT411" s="589"/>
      <c r="JYU411" s="589"/>
      <c r="JYV411" s="589"/>
      <c r="JYW411" s="589"/>
      <c r="JYX411" s="589"/>
      <c r="JYY411" s="589"/>
      <c r="JYZ411" s="589"/>
      <c r="JZA411" s="589"/>
      <c r="JZB411" s="589"/>
      <c r="JZC411" s="589"/>
      <c r="JZD411" s="589"/>
      <c r="JZE411" s="589"/>
      <c r="JZF411" s="589"/>
      <c r="JZG411" s="589"/>
      <c r="JZH411" s="589"/>
      <c r="JZI411" s="589"/>
      <c r="JZJ411" s="589"/>
      <c r="JZK411" s="589"/>
      <c r="JZL411" s="589"/>
      <c r="JZM411" s="589"/>
      <c r="JZN411" s="589"/>
      <c r="JZO411" s="589"/>
      <c r="JZP411" s="589"/>
      <c r="JZQ411" s="589"/>
      <c r="JZR411" s="589"/>
      <c r="JZS411" s="589"/>
      <c r="JZT411" s="589"/>
      <c r="JZU411" s="589"/>
      <c r="JZV411" s="589"/>
      <c r="JZW411" s="589"/>
      <c r="JZX411" s="589"/>
      <c r="JZY411" s="589"/>
      <c r="JZZ411" s="589"/>
      <c r="KAA411" s="589"/>
      <c r="KAB411" s="589"/>
      <c r="KAC411" s="589"/>
      <c r="KAD411" s="589"/>
      <c r="KAE411" s="589"/>
      <c r="KAF411" s="589"/>
      <c r="KAG411" s="589"/>
      <c r="KAH411" s="589"/>
      <c r="KAI411" s="589"/>
      <c r="KAJ411" s="589"/>
      <c r="KAK411" s="589"/>
      <c r="KAL411" s="589"/>
      <c r="KAM411" s="589"/>
      <c r="KAN411" s="589"/>
      <c r="KAO411" s="589"/>
      <c r="KAP411" s="589"/>
      <c r="KAQ411" s="589"/>
      <c r="KAR411" s="589"/>
      <c r="KAS411" s="589"/>
      <c r="KAT411" s="589"/>
      <c r="KAU411" s="589"/>
      <c r="KAV411" s="589"/>
      <c r="KAW411" s="589"/>
      <c r="KAX411" s="589"/>
      <c r="KAY411" s="589"/>
      <c r="KAZ411" s="589"/>
      <c r="KBA411" s="589"/>
      <c r="KBB411" s="589"/>
      <c r="KBC411" s="589"/>
      <c r="KBD411" s="589"/>
      <c r="KBE411" s="589"/>
      <c r="KBF411" s="589"/>
      <c r="KBG411" s="589"/>
      <c r="KBH411" s="589"/>
      <c r="KBI411" s="589"/>
      <c r="KBJ411" s="589"/>
      <c r="KBK411" s="589"/>
      <c r="KBL411" s="589"/>
      <c r="KBM411" s="589"/>
      <c r="KBN411" s="589"/>
      <c r="KBO411" s="589"/>
      <c r="KBP411" s="589"/>
      <c r="KBQ411" s="589"/>
      <c r="KBR411" s="589"/>
      <c r="KBS411" s="589"/>
      <c r="KBT411" s="589"/>
      <c r="KBU411" s="589"/>
      <c r="KBV411" s="589"/>
      <c r="KBW411" s="589"/>
      <c r="KBX411" s="589"/>
      <c r="KBY411" s="589"/>
      <c r="KBZ411" s="589"/>
      <c r="KCA411" s="589"/>
      <c r="KCB411" s="589"/>
      <c r="KCC411" s="589"/>
      <c r="KCD411" s="589"/>
      <c r="KCE411" s="589"/>
      <c r="KCF411" s="589"/>
      <c r="KCG411" s="589"/>
      <c r="KCH411" s="589"/>
      <c r="KCI411" s="589"/>
      <c r="KCJ411" s="589"/>
      <c r="KCK411" s="589"/>
      <c r="KCL411" s="589"/>
      <c r="KCM411" s="589"/>
      <c r="KCN411" s="589"/>
      <c r="KCO411" s="589"/>
      <c r="KCP411" s="589"/>
      <c r="KCQ411" s="589"/>
      <c r="KCR411" s="589"/>
      <c r="KCS411" s="589"/>
      <c r="KCT411" s="589"/>
      <c r="KCU411" s="589"/>
      <c r="KCV411" s="589"/>
      <c r="KCW411" s="589"/>
      <c r="KCX411" s="589"/>
      <c r="KCY411" s="589"/>
      <c r="KCZ411" s="589"/>
      <c r="KDA411" s="589"/>
      <c r="KDB411" s="589"/>
      <c r="KDC411" s="589"/>
      <c r="KDD411" s="589"/>
      <c r="KDE411" s="589"/>
      <c r="KDF411" s="589"/>
      <c r="KDG411" s="589"/>
      <c r="KDH411" s="589"/>
      <c r="KDI411" s="589"/>
      <c r="KDJ411" s="589"/>
      <c r="KDK411" s="589"/>
      <c r="KDL411" s="589"/>
      <c r="KDM411" s="589"/>
      <c r="KDN411" s="589"/>
      <c r="KDO411" s="589"/>
      <c r="KDP411" s="589"/>
      <c r="KDQ411" s="589"/>
      <c r="KDR411" s="589"/>
      <c r="KDS411" s="589"/>
      <c r="KDT411" s="589"/>
      <c r="KDU411" s="589"/>
      <c r="KDV411" s="589"/>
      <c r="KDW411" s="589"/>
      <c r="KDX411" s="589"/>
      <c r="KDY411" s="589"/>
      <c r="KDZ411" s="589"/>
      <c r="KEA411" s="589"/>
      <c r="KEB411" s="589"/>
      <c r="KEC411" s="589"/>
      <c r="KED411" s="589"/>
      <c r="KEE411" s="589"/>
      <c r="KEF411" s="589"/>
      <c r="KEG411" s="589"/>
      <c r="KEH411" s="589"/>
      <c r="KEI411" s="589"/>
      <c r="KEJ411" s="589"/>
      <c r="KEK411" s="589"/>
      <c r="KEL411" s="589"/>
      <c r="KEM411" s="589"/>
      <c r="KEN411" s="589"/>
      <c r="KEO411" s="589"/>
      <c r="KEP411" s="589"/>
      <c r="KEQ411" s="589"/>
      <c r="KER411" s="589"/>
      <c r="KES411" s="589"/>
      <c r="KET411" s="589"/>
      <c r="KEU411" s="589"/>
      <c r="KEV411" s="589"/>
      <c r="KEW411" s="589"/>
      <c r="KEX411" s="589"/>
      <c r="KEY411" s="589"/>
      <c r="KEZ411" s="589"/>
      <c r="KFA411" s="589"/>
      <c r="KFB411" s="589"/>
      <c r="KFC411" s="589"/>
      <c r="KFD411" s="589"/>
      <c r="KFE411" s="589"/>
      <c r="KFF411" s="589"/>
      <c r="KFG411" s="589"/>
      <c r="KFH411" s="589"/>
      <c r="KFI411" s="589"/>
      <c r="KFJ411" s="589"/>
      <c r="KFK411" s="589"/>
      <c r="KFL411" s="589"/>
      <c r="KFM411" s="589"/>
      <c r="KFN411" s="589"/>
      <c r="KFO411" s="589"/>
      <c r="KFP411" s="589"/>
      <c r="KFQ411" s="589"/>
      <c r="KFR411" s="589"/>
      <c r="KFS411" s="589"/>
      <c r="KFT411" s="589"/>
      <c r="KFU411" s="589"/>
      <c r="KFV411" s="589"/>
      <c r="KFW411" s="589"/>
      <c r="KFX411" s="589"/>
      <c r="KFY411" s="589"/>
      <c r="KFZ411" s="589"/>
      <c r="KGA411" s="589"/>
      <c r="KGB411" s="589"/>
      <c r="KGC411" s="589"/>
      <c r="KGD411" s="589"/>
      <c r="KGE411" s="589"/>
      <c r="KGF411" s="589"/>
      <c r="KGG411" s="589"/>
      <c r="KGH411" s="589"/>
      <c r="KGI411" s="589"/>
      <c r="KGJ411" s="589"/>
      <c r="KGK411" s="589"/>
      <c r="KGL411" s="589"/>
      <c r="KGM411" s="589"/>
      <c r="KGN411" s="589"/>
      <c r="KGO411" s="589"/>
      <c r="KGP411" s="589"/>
      <c r="KGQ411" s="589"/>
      <c r="KGR411" s="589"/>
      <c r="KGS411" s="589"/>
      <c r="KGT411" s="589"/>
      <c r="KGU411" s="589"/>
      <c r="KGV411" s="589"/>
      <c r="KGW411" s="589"/>
      <c r="KGX411" s="589"/>
      <c r="KGY411" s="589"/>
      <c r="KGZ411" s="589"/>
      <c r="KHA411" s="589"/>
      <c r="KHB411" s="589"/>
      <c r="KHC411" s="589"/>
      <c r="KHD411" s="589"/>
      <c r="KHE411" s="589"/>
      <c r="KHF411" s="589"/>
      <c r="KHG411" s="589"/>
      <c r="KHH411" s="589"/>
      <c r="KHI411" s="589"/>
      <c r="KHJ411" s="589"/>
      <c r="KHK411" s="589"/>
      <c r="KHL411" s="589"/>
      <c r="KHM411" s="589"/>
      <c r="KHN411" s="589"/>
      <c r="KHO411" s="589"/>
      <c r="KHP411" s="589"/>
      <c r="KHQ411" s="589"/>
      <c r="KHR411" s="589"/>
      <c r="KHS411" s="589"/>
      <c r="KHT411" s="589"/>
      <c r="KHU411" s="589"/>
      <c r="KHV411" s="589"/>
      <c r="KHW411" s="589"/>
      <c r="KHX411" s="589"/>
      <c r="KHY411" s="589"/>
      <c r="KHZ411" s="589"/>
      <c r="KIA411" s="589"/>
      <c r="KIB411" s="589"/>
      <c r="KIC411" s="589"/>
      <c r="KID411" s="589"/>
      <c r="KIE411" s="589"/>
      <c r="KIF411" s="589"/>
      <c r="KIG411" s="589"/>
      <c r="KIH411" s="589"/>
      <c r="KII411" s="589"/>
      <c r="KIJ411" s="589"/>
      <c r="KIK411" s="589"/>
      <c r="KIL411" s="589"/>
      <c r="KIM411" s="589"/>
      <c r="KIN411" s="589"/>
      <c r="KIO411" s="589"/>
      <c r="KIP411" s="589"/>
      <c r="KIQ411" s="589"/>
      <c r="KIR411" s="589"/>
      <c r="KIS411" s="589"/>
      <c r="KIT411" s="589"/>
      <c r="KIU411" s="589"/>
      <c r="KIV411" s="589"/>
      <c r="KIW411" s="589"/>
      <c r="KIX411" s="589"/>
      <c r="KIY411" s="589"/>
      <c r="KIZ411" s="589"/>
      <c r="KJA411" s="589"/>
      <c r="KJB411" s="589"/>
      <c r="KJC411" s="589"/>
      <c r="KJD411" s="589"/>
      <c r="KJE411" s="589"/>
      <c r="KJF411" s="589"/>
      <c r="KJG411" s="589"/>
      <c r="KJH411" s="589"/>
      <c r="KJI411" s="589"/>
      <c r="KJJ411" s="589"/>
      <c r="KJK411" s="589"/>
      <c r="KJL411" s="589"/>
      <c r="KJM411" s="589"/>
      <c r="KJN411" s="589"/>
      <c r="KJO411" s="589"/>
      <c r="KJP411" s="589"/>
      <c r="KJQ411" s="589"/>
      <c r="KJR411" s="589"/>
      <c r="KJS411" s="589"/>
      <c r="KJT411" s="589"/>
      <c r="KJU411" s="589"/>
      <c r="KJV411" s="589"/>
      <c r="KJW411" s="589"/>
      <c r="KJX411" s="589"/>
      <c r="KJY411" s="589"/>
      <c r="KJZ411" s="589"/>
      <c r="KKA411" s="589"/>
      <c r="KKB411" s="589"/>
      <c r="KKC411" s="589"/>
      <c r="KKD411" s="589"/>
      <c r="KKE411" s="589"/>
      <c r="KKF411" s="589"/>
      <c r="KKG411" s="589"/>
      <c r="KKH411" s="589"/>
      <c r="KKI411" s="589"/>
      <c r="KKJ411" s="589"/>
      <c r="KKK411" s="589"/>
      <c r="KKL411" s="589"/>
      <c r="KKM411" s="589"/>
      <c r="KKN411" s="589"/>
      <c r="KKO411" s="589"/>
      <c r="KKP411" s="589"/>
      <c r="KKQ411" s="589"/>
      <c r="KKR411" s="589"/>
      <c r="KKS411" s="589"/>
      <c r="KKT411" s="589"/>
      <c r="KKU411" s="589"/>
      <c r="KKV411" s="589"/>
      <c r="KKW411" s="589"/>
      <c r="KKX411" s="589"/>
      <c r="KKY411" s="589"/>
      <c r="KKZ411" s="589"/>
      <c r="KLA411" s="589"/>
      <c r="KLB411" s="589"/>
      <c r="KLC411" s="589"/>
      <c r="KLD411" s="589"/>
      <c r="KLE411" s="589"/>
      <c r="KLF411" s="589"/>
      <c r="KLG411" s="589"/>
      <c r="KLH411" s="589"/>
      <c r="KLI411" s="589"/>
      <c r="KLJ411" s="589"/>
      <c r="KLK411" s="589"/>
      <c r="KLL411" s="589"/>
      <c r="KLM411" s="589"/>
      <c r="KLN411" s="589"/>
      <c r="KLO411" s="589"/>
      <c r="KLP411" s="589"/>
      <c r="KLQ411" s="589"/>
      <c r="KLR411" s="589"/>
      <c r="KLS411" s="589"/>
      <c r="KLT411" s="589"/>
      <c r="KLU411" s="589"/>
      <c r="KLV411" s="589"/>
      <c r="KLW411" s="589"/>
      <c r="KLX411" s="589"/>
      <c r="KLY411" s="589"/>
      <c r="KLZ411" s="589"/>
      <c r="KMA411" s="589"/>
      <c r="KMB411" s="589"/>
      <c r="KMC411" s="589"/>
      <c r="KMD411" s="589"/>
      <c r="KME411" s="589"/>
      <c r="KMF411" s="589"/>
      <c r="KMG411" s="589"/>
      <c r="KMH411" s="589"/>
      <c r="KMI411" s="589"/>
      <c r="KMJ411" s="589"/>
      <c r="KMK411" s="589"/>
      <c r="KML411" s="589"/>
      <c r="KMM411" s="589"/>
      <c r="KMN411" s="589"/>
      <c r="KMO411" s="589"/>
      <c r="KMP411" s="589"/>
      <c r="KMQ411" s="589"/>
      <c r="KMR411" s="589"/>
      <c r="KMS411" s="589"/>
      <c r="KMT411" s="589"/>
      <c r="KMU411" s="589"/>
      <c r="KMV411" s="589"/>
      <c r="KMW411" s="589"/>
      <c r="KMX411" s="589"/>
      <c r="KMY411" s="589"/>
      <c r="KMZ411" s="589"/>
      <c r="KNA411" s="589"/>
      <c r="KNB411" s="589"/>
      <c r="KNC411" s="589"/>
      <c r="KND411" s="589"/>
      <c r="KNE411" s="589"/>
      <c r="KNF411" s="589"/>
      <c r="KNG411" s="589"/>
      <c r="KNH411" s="589"/>
      <c r="KNI411" s="589"/>
      <c r="KNJ411" s="589"/>
      <c r="KNK411" s="589"/>
      <c r="KNL411" s="589"/>
      <c r="KNM411" s="589"/>
      <c r="KNN411" s="589"/>
      <c r="KNO411" s="589"/>
      <c r="KNP411" s="589"/>
      <c r="KNQ411" s="589"/>
      <c r="KNR411" s="589"/>
      <c r="KNS411" s="589"/>
      <c r="KNT411" s="589"/>
      <c r="KNU411" s="589"/>
      <c r="KNV411" s="589"/>
      <c r="KNW411" s="589"/>
      <c r="KNX411" s="589"/>
      <c r="KNY411" s="589"/>
      <c r="KNZ411" s="589"/>
      <c r="KOA411" s="589"/>
      <c r="KOB411" s="589"/>
      <c r="KOC411" s="589"/>
      <c r="KOD411" s="589"/>
      <c r="KOE411" s="589"/>
      <c r="KOF411" s="589"/>
      <c r="KOG411" s="589"/>
      <c r="KOH411" s="589"/>
      <c r="KOI411" s="589"/>
      <c r="KOJ411" s="589"/>
      <c r="KOK411" s="589"/>
      <c r="KOL411" s="589"/>
      <c r="KOM411" s="589"/>
      <c r="KON411" s="589"/>
      <c r="KOO411" s="589"/>
      <c r="KOP411" s="589"/>
      <c r="KOQ411" s="589"/>
      <c r="KOR411" s="589"/>
      <c r="KOS411" s="589"/>
      <c r="KOT411" s="589"/>
      <c r="KOU411" s="589"/>
      <c r="KOV411" s="589"/>
      <c r="KOW411" s="589"/>
      <c r="KOX411" s="589"/>
      <c r="KOY411" s="589"/>
      <c r="KOZ411" s="589"/>
      <c r="KPA411" s="589"/>
      <c r="KPB411" s="589"/>
      <c r="KPC411" s="589"/>
      <c r="KPD411" s="589"/>
      <c r="KPE411" s="589"/>
      <c r="KPF411" s="589"/>
      <c r="KPG411" s="589"/>
      <c r="KPH411" s="589"/>
      <c r="KPI411" s="589"/>
      <c r="KPJ411" s="589"/>
      <c r="KPK411" s="589"/>
      <c r="KPL411" s="589"/>
      <c r="KPM411" s="589"/>
      <c r="KPN411" s="589"/>
      <c r="KPO411" s="589"/>
      <c r="KPP411" s="589"/>
      <c r="KPQ411" s="589"/>
      <c r="KPR411" s="589"/>
      <c r="KPS411" s="589"/>
      <c r="KPT411" s="589"/>
      <c r="KPU411" s="589"/>
      <c r="KPV411" s="589"/>
      <c r="KPW411" s="589"/>
      <c r="KPX411" s="589"/>
      <c r="KPY411" s="589"/>
      <c r="KPZ411" s="589"/>
      <c r="KQA411" s="589"/>
      <c r="KQB411" s="589"/>
      <c r="KQC411" s="589"/>
      <c r="KQD411" s="589"/>
      <c r="KQE411" s="589"/>
      <c r="KQF411" s="589"/>
      <c r="KQG411" s="589"/>
      <c r="KQH411" s="589"/>
      <c r="KQI411" s="589"/>
      <c r="KQJ411" s="589"/>
      <c r="KQK411" s="589"/>
      <c r="KQL411" s="589"/>
      <c r="KQM411" s="589"/>
      <c r="KQN411" s="589"/>
      <c r="KQO411" s="589"/>
      <c r="KQP411" s="589"/>
      <c r="KQQ411" s="589"/>
      <c r="KQR411" s="589"/>
      <c r="KQS411" s="589"/>
      <c r="KQT411" s="589"/>
      <c r="KQU411" s="589"/>
      <c r="KQV411" s="589"/>
      <c r="KQW411" s="589"/>
      <c r="KQX411" s="589"/>
      <c r="KQY411" s="589"/>
      <c r="KQZ411" s="589"/>
      <c r="KRA411" s="589"/>
      <c r="KRB411" s="589"/>
      <c r="KRC411" s="589"/>
      <c r="KRD411" s="589"/>
      <c r="KRE411" s="589"/>
      <c r="KRF411" s="589"/>
      <c r="KRG411" s="589"/>
      <c r="KRH411" s="589"/>
      <c r="KRI411" s="589"/>
      <c r="KRJ411" s="589"/>
      <c r="KRK411" s="589"/>
      <c r="KRL411" s="589"/>
      <c r="KRM411" s="589"/>
      <c r="KRN411" s="589"/>
      <c r="KRO411" s="589"/>
      <c r="KRP411" s="589"/>
      <c r="KRQ411" s="589"/>
      <c r="KRR411" s="589"/>
      <c r="KRS411" s="589"/>
      <c r="KRT411" s="589"/>
      <c r="KRU411" s="589"/>
      <c r="KRV411" s="589"/>
      <c r="KRW411" s="589"/>
      <c r="KRX411" s="589"/>
      <c r="KRY411" s="589"/>
      <c r="KRZ411" s="589"/>
      <c r="KSA411" s="589"/>
      <c r="KSB411" s="589"/>
      <c r="KSC411" s="589"/>
      <c r="KSD411" s="589"/>
      <c r="KSE411" s="589"/>
      <c r="KSF411" s="589"/>
      <c r="KSG411" s="589"/>
      <c r="KSH411" s="589"/>
      <c r="KSI411" s="589"/>
      <c r="KSJ411" s="589"/>
      <c r="KSK411" s="589"/>
      <c r="KSL411" s="589"/>
      <c r="KSM411" s="589"/>
      <c r="KSN411" s="589"/>
      <c r="KSO411" s="589"/>
      <c r="KSP411" s="589"/>
      <c r="KSQ411" s="589"/>
      <c r="KSR411" s="589"/>
      <c r="KSS411" s="589"/>
      <c r="KST411" s="589"/>
      <c r="KSU411" s="589"/>
      <c r="KSV411" s="589"/>
      <c r="KSW411" s="589"/>
      <c r="KSX411" s="589"/>
      <c r="KSY411" s="589"/>
      <c r="KSZ411" s="589"/>
      <c r="KTA411" s="589"/>
      <c r="KTB411" s="589"/>
      <c r="KTC411" s="589"/>
      <c r="KTD411" s="589"/>
      <c r="KTE411" s="589"/>
      <c r="KTF411" s="589"/>
      <c r="KTG411" s="589"/>
      <c r="KTH411" s="589"/>
      <c r="KTI411" s="589"/>
      <c r="KTJ411" s="589"/>
      <c r="KTK411" s="589"/>
      <c r="KTL411" s="589"/>
      <c r="KTM411" s="589"/>
      <c r="KTN411" s="589"/>
      <c r="KTO411" s="589"/>
      <c r="KTP411" s="589"/>
      <c r="KTQ411" s="589"/>
      <c r="KTR411" s="589"/>
      <c r="KTS411" s="589"/>
      <c r="KTT411" s="589"/>
      <c r="KTU411" s="589"/>
      <c r="KTV411" s="589"/>
      <c r="KTW411" s="589"/>
      <c r="KTX411" s="589"/>
      <c r="KTY411" s="589"/>
      <c r="KTZ411" s="589"/>
      <c r="KUA411" s="589"/>
      <c r="KUB411" s="589"/>
      <c r="KUC411" s="589"/>
      <c r="KUD411" s="589"/>
      <c r="KUE411" s="589"/>
      <c r="KUF411" s="589"/>
      <c r="KUG411" s="589"/>
      <c r="KUH411" s="589"/>
      <c r="KUI411" s="589"/>
      <c r="KUJ411" s="589"/>
      <c r="KUK411" s="589"/>
      <c r="KUL411" s="589"/>
      <c r="KUM411" s="589"/>
      <c r="KUN411" s="589"/>
      <c r="KUO411" s="589"/>
      <c r="KUP411" s="589"/>
      <c r="KUQ411" s="589"/>
      <c r="KUR411" s="589"/>
      <c r="KUS411" s="589"/>
      <c r="KUT411" s="589"/>
      <c r="KUU411" s="589"/>
      <c r="KUV411" s="589"/>
      <c r="KUW411" s="589"/>
      <c r="KUX411" s="589"/>
      <c r="KUY411" s="589"/>
      <c r="KUZ411" s="589"/>
      <c r="KVA411" s="589"/>
      <c r="KVB411" s="589"/>
      <c r="KVC411" s="589"/>
      <c r="KVD411" s="589"/>
      <c r="KVE411" s="589"/>
      <c r="KVF411" s="589"/>
      <c r="KVG411" s="589"/>
      <c r="KVH411" s="589"/>
      <c r="KVI411" s="589"/>
      <c r="KVJ411" s="589"/>
      <c r="KVK411" s="589"/>
      <c r="KVL411" s="589"/>
      <c r="KVM411" s="589"/>
      <c r="KVN411" s="589"/>
      <c r="KVO411" s="589"/>
      <c r="KVP411" s="589"/>
      <c r="KVQ411" s="589"/>
      <c r="KVR411" s="589"/>
      <c r="KVS411" s="589"/>
      <c r="KVT411" s="589"/>
      <c r="KVU411" s="589"/>
      <c r="KVV411" s="589"/>
      <c r="KVW411" s="589"/>
      <c r="KVX411" s="589"/>
      <c r="KVY411" s="589"/>
      <c r="KVZ411" s="589"/>
      <c r="KWA411" s="589"/>
      <c r="KWB411" s="589"/>
      <c r="KWC411" s="589"/>
      <c r="KWD411" s="589"/>
      <c r="KWE411" s="589"/>
      <c r="KWF411" s="589"/>
      <c r="KWG411" s="589"/>
      <c r="KWH411" s="589"/>
      <c r="KWI411" s="589"/>
      <c r="KWJ411" s="589"/>
      <c r="KWK411" s="589"/>
      <c r="KWL411" s="589"/>
      <c r="KWM411" s="589"/>
      <c r="KWN411" s="589"/>
      <c r="KWO411" s="589"/>
      <c r="KWP411" s="589"/>
      <c r="KWQ411" s="589"/>
      <c r="KWR411" s="589"/>
      <c r="KWS411" s="589"/>
      <c r="KWT411" s="589"/>
      <c r="KWU411" s="589"/>
      <c r="KWV411" s="589"/>
      <c r="KWW411" s="589"/>
      <c r="KWX411" s="589"/>
      <c r="KWY411" s="589"/>
      <c r="KWZ411" s="589"/>
      <c r="KXA411" s="589"/>
      <c r="KXB411" s="589"/>
      <c r="KXC411" s="589"/>
      <c r="KXD411" s="589"/>
      <c r="KXE411" s="589"/>
      <c r="KXF411" s="589"/>
      <c r="KXG411" s="589"/>
      <c r="KXH411" s="589"/>
      <c r="KXI411" s="589"/>
      <c r="KXJ411" s="589"/>
      <c r="KXK411" s="589"/>
      <c r="KXL411" s="589"/>
      <c r="KXM411" s="589"/>
      <c r="KXN411" s="589"/>
      <c r="KXO411" s="589"/>
      <c r="KXP411" s="589"/>
      <c r="KXQ411" s="589"/>
      <c r="KXR411" s="589"/>
      <c r="KXS411" s="589"/>
      <c r="KXT411" s="589"/>
      <c r="KXU411" s="589"/>
      <c r="KXV411" s="589"/>
      <c r="KXW411" s="589"/>
      <c r="KXX411" s="589"/>
      <c r="KXY411" s="589"/>
      <c r="KXZ411" s="589"/>
      <c r="KYA411" s="589"/>
      <c r="KYB411" s="589"/>
      <c r="KYC411" s="589"/>
      <c r="KYD411" s="589"/>
      <c r="KYE411" s="589"/>
      <c r="KYF411" s="589"/>
      <c r="KYG411" s="589"/>
      <c r="KYH411" s="589"/>
      <c r="KYI411" s="589"/>
      <c r="KYJ411" s="589"/>
      <c r="KYK411" s="589"/>
      <c r="KYL411" s="589"/>
      <c r="KYM411" s="589"/>
      <c r="KYN411" s="589"/>
      <c r="KYO411" s="589"/>
      <c r="KYP411" s="589"/>
      <c r="KYQ411" s="589"/>
      <c r="KYR411" s="589"/>
      <c r="KYS411" s="589"/>
      <c r="KYT411" s="589"/>
      <c r="KYU411" s="589"/>
      <c r="KYV411" s="589"/>
      <c r="KYW411" s="589"/>
      <c r="KYX411" s="589"/>
      <c r="KYY411" s="589"/>
      <c r="KYZ411" s="589"/>
      <c r="KZA411" s="589"/>
      <c r="KZB411" s="589"/>
      <c r="KZC411" s="589"/>
      <c r="KZD411" s="589"/>
      <c r="KZE411" s="589"/>
      <c r="KZF411" s="589"/>
      <c r="KZG411" s="589"/>
      <c r="KZH411" s="589"/>
      <c r="KZI411" s="589"/>
      <c r="KZJ411" s="589"/>
      <c r="KZK411" s="589"/>
      <c r="KZL411" s="589"/>
      <c r="KZM411" s="589"/>
      <c r="KZN411" s="589"/>
      <c r="KZO411" s="589"/>
      <c r="KZP411" s="589"/>
      <c r="KZQ411" s="589"/>
      <c r="KZR411" s="589"/>
      <c r="KZS411" s="589"/>
      <c r="KZT411" s="589"/>
      <c r="KZU411" s="589"/>
      <c r="KZV411" s="589"/>
      <c r="KZW411" s="589"/>
      <c r="KZX411" s="589"/>
      <c r="KZY411" s="589"/>
      <c r="KZZ411" s="589"/>
      <c r="LAA411" s="589"/>
      <c r="LAB411" s="589"/>
      <c r="LAC411" s="589"/>
      <c r="LAD411" s="589"/>
      <c r="LAE411" s="589"/>
      <c r="LAF411" s="589"/>
      <c r="LAG411" s="589"/>
      <c r="LAH411" s="589"/>
      <c r="LAI411" s="589"/>
      <c r="LAJ411" s="589"/>
      <c r="LAK411" s="589"/>
      <c r="LAL411" s="589"/>
      <c r="LAM411" s="589"/>
      <c r="LAN411" s="589"/>
      <c r="LAO411" s="589"/>
      <c r="LAP411" s="589"/>
      <c r="LAQ411" s="589"/>
      <c r="LAR411" s="589"/>
      <c r="LAS411" s="589"/>
      <c r="LAT411" s="589"/>
      <c r="LAU411" s="589"/>
      <c r="LAV411" s="589"/>
      <c r="LAW411" s="589"/>
      <c r="LAX411" s="589"/>
      <c r="LAY411" s="589"/>
      <c r="LAZ411" s="589"/>
      <c r="LBA411" s="589"/>
      <c r="LBB411" s="589"/>
      <c r="LBC411" s="589"/>
      <c r="LBD411" s="589"/>
      <c r="LBE411" s="589"/>
      <c r="LBF411" s="589"/>
      <c r="LBG411" s="589"/>
      <c r="LBH411" s="589"/>
      <c r="LBI411" s="589"/>
      <c r="LBJ411" s="589"/>
      <c r="LBK411" s="589"/>
      <c r="LBL411" s="589"/>
      <c r="LBM411" s="589"/>
      <c r="LBN411" s="589"/>
      <c r="LBO411" s="589"/>
      <c r="LBP411" s="589"/>
      <c r="LBQ411" s="589"/>
      <c r="LBR411" s="589"/>
      <c r="LBS411" s="589"/>
      <c r="LBT411" s="589"/>
      <c r="LBU411" s="589"/>
      <c r="LBV411" s="589"/>
      <c r="LBW411" s="589"/>
      <c r="LBX411" s="589"/>
      <c r="LBY411" s="589"/>
      <c r="LBZ411" s="589"/>
      <c r="LCA411" s="589"/>
      <c r="LCB411" s="589"/>
      <c r="LCC411" s="589"/>
      <c r="LCD411" s="589"/>
      <c r="LCE411" s="589"/>
      <c r="LCF411" s="589"/>
      <c r="LCG411" s="589"/>
      <c r="LCH411" s="589"/>
      <c r="LCI411" s="589"/>
      <c r="LCJ411" s="589"/>
      <c r="LCK411" s="589"/>
      <c r="LCL411" s="589"/>
      <c r="LCM411" s="589"/>
      <c r="LCN411" s="589"/>
      <c r="LCO411" s="589"/>
      <c r="LCP411" s="589"/>
      <c r="LCQ411" s="589"/>
      <c r="LCR411" s="589"/>
      <c r="LCS411" s="589"/>
      <c r="LCT411" s="589"/>
      <c r="LCU411" s="589"/>
      <c r="LCV411" s="589"/>
      <c r="LCW411" s="589"/>
      <c r="LCX411" s="589"/>
      <c r="LCY411" s="589"/>
      <c r="LCZ411" s="589"/>
      <c r="LDA411" s="589"/>
      <c r="LDB411" s="589"/>
      <c r="LDC411" s="589"/>
      <c r="LDD411" s="589"/>
      <c r="LDE411" s="589"/>
      <c r="LDF411" s="589"/>
      <c r="LDG411" s="589"/>
      <c r="LDH411" s="589"/>
      <c r="LDI411" s="589"/>
      <c r="LDJ411" s="589"/>
      <c r="LDK411" s="589"/>
      <c r="LDL411" s="589"/>
      <c r="LDM411" s="589"/>
      <c r="LDN411" s="589"/>
      <c r="LDO411" s="589"/>
      <c r="LDP411" s="589"/>
      <c r="LDQ411" s="589"/>
      <c r="LDR411" s="589"/>
      <c r="LDS411" s="589"/>
      <c r="LDT411" s="589"/>
      <c r="LDU411" s="589"/>
      <c r="LDV411" s="589"/>
      <c r="LDW411" s="589"/>
      <c r="LDX411" s="589"/>
      <c r="LDY411" s="589"/>
      <c r="LDZ411" s="589"/>
      <c r="LEA411" s="589"/>
      <c r="LEB411" s="589"/>
      <c r="LEC411" s="589"/>
      <c r="LED411" s="589"/>
      <c r="LEE411" s="589"/>
      <c r="LEF411" s="589"/>
      <c r="LEG411" s="589"/>
      <c r="LEH411" s="589"/>
      <c r="LEI411" s="589"/>
      <c r="LEJ411" s="589"/>
      <c r="LEK411" s="589"/>
      <c r="LEL411" s="589"/>
      <c r="LEM411" s="589"/>
      <c r="LEN411" s="589"/>
      <c r="LEO411" s="589"/>
      <c r="LEP411" s="589"/>
      <c r="LEQ411" s="589"/>
      <c r="LER411" s="589"/>
      <c r="LES411" s="589"/>
      <c r="LET411" s="589"/>
      <c r="LEU411" s="589"/>
      <c r="LEV411" s="589"/>
      <c r="LEW411" s="589"/>
      <c r="LEX411" s="589"/>
      <c r="LEY411" s="589"/>
      <c r="LEZ411" s="589"/>
      <c r="LFA411" s="589"/>
      <c r="LFB411" s="589"/>
      <c r="LFC411" s="589"/>
      <c r="LFD411" s="589"/>
      <c r="LFE411" s="589"/>
      <c r="LFF411" s="589"/>
      <c r="LFG411" s="589"/>
      <c r="LFH411" s="589"/>
      <c r="LFI411" s="589"/>
      <c r="LFJ411" s="589"/>
      <c r="LFK411" s="589"/>
      <c r="LFL411" s="589"/>
      <c r="LFM411" s="589"/>
      <c r="LFN411" s="589"/>
      <c r="LFO411" s="589"/>
      <c r="LFP411" s="589"/>
      <c r="LFQ411" s="589"/>
      <c r="LFR411" s="589"/>
      <c r="LFS411" s="589"/>
      <c r="LFT411" s="589"/>
      <c r="LFU411" s="589"/>
      <c r="LFV411" s="589"/>
      <c r="LFW411" s="589"/>
      <c r="LFX411" s="589"/>
      <c r="LFY411" s="589"/>
      <c r="LFZ411" s="589"/>
      <c r="LGA411" s="589"/>
      <c r="LGB411" s="589"/>
      <c r="LGC411" s="589"/>
      <c r="LGD411" s="589"/>
      <c r="LGE411" s="589"/>
      <c r="LGF411" s="589"/>
      <c r="LGG411" s="589"/>
      <c r="LGH411" s="589"/>
      <c r="LGI411" s="589"/>
      <c r="LGJ411" s="589"/>
      <c r="LGK411" s="589"/>
      <c r="LGL411" s="589"/>
      <c r="LGM411" s="589"/>
      <c r="LGN411" s="589"/>
      <c r="LGO411" s="589"/>
      <c r="LGP411" s="589"/>
      <c r="LGQ411" s="589"/>
      <c r="LGR411" s="589"/>
      <c r="LGS411" s="589"/>
      <c r="LGT411" s="589"/>
      <c r="LGU411" s="589"/>
      <c r="LGV411" s="589"/>
      <c r="LGW411" s="589"/>
      <c r="LGX411" s="589"/>
      <c r="LGY411" s="589"/>
      <c r="LGZ411" s="589"/>
      <c r="LHA411" s="589"/>
      <c r="LHB411" s="589"/>
      <c r="LHC411" s="589"/>
      <c r="LHD411" s="589"/>
      <c r="LHE411" s="589"/>
      <c r="LHF411" s="589"/>
      <c r="LHG411" s="589"/>
      <c r="LHH411" s="589"/>
      <c r="LHI411" s="589"/>
      <c r="LHJ411" s="589"/>
      <c r="LHK411" s="589"/>
      <c r="LHL411" s="589"/>
      <c r="LHM411" s="589"/>
      <c r="LHN411" s="589"/>
      <c r="LHO411" s="589"/>
      <c r="LHP411" s="589"/>
      <c r="LHQ411" s="589"/>
      <c r="LHR411" s="589"/>
      <c r="LHS411" s="589"/>
      <c r="LHT411" s="589"/>
      <c r="LHU411" s="589"/>
      <c r="LHV411" s="589"/>
      <c r="LHW411" s="589"/>
      <c r="LHX411" s="589"/>
      <c r="LHY411" s="589"/>
      <c r="LHZ411" s="589"/>
      <c r="LIA411" s="589"/>
      <c r="LIB411" s="589"/>
      <c r="LIC411" s="589"/>
      <c r="LID411" s="589"/>
      <c r="LIE411" s="589"/>
      <c r="LIF411" s="589"/>
      <c r="LIG411" s="589"/>
      <c r="LIH411" s="589"/>
      <c r="LII411" s="589"/>
      <c r="LIJ411" s="589"/>
      <c r="LIK411" s="589"/>
      <c r="LIL411" s="589"/>
      <c r="LIM411" s="589"/>
      <c r="LIN411" s="589"/>
      <c r="LIO411" s="589"/>
      <c r="LIP411" s="589"/>
      <c r="LIQ411" s="589"/>
      <c r="LIR411" s="589"/>
      <c r="LIS411" s="589"/>
      <c r="LIT411" s="589"/>
      <c r="LIU411" s="589"/>
      <c r="LIV411" s="589"/>
      <c r="LIW411" s="589"/>
      <c r="LIX411" s="589"/>
      <c r="LIY411" s="589"/>
      <c r="LIZ411" s="589"/>
      <c r="LJA411" s="589"/>
      <c r="LJB411" s="589"/>
      <c r="LJC411" s="589"/>
      <c r="LJD411" s="589"/>
      <c r="LJE411" s="589"/>
      <c r="LJF411" s="589"/>
      <c r="LJG411" s="589"/>
      <c r="LJH411" s="589"/>
      <c r="LJI411" s="589"/>
      <c r="LJJ411" s="589"/>
      <c r="LJK411" s="589"/>
      <c r="LJL411" s="589"/>
      <c r="LJM411" s="589"/>
      <c r="LJN411" s="589"/>
      <c r="LJO411" s="589"/>
      <c r="LJP411" s="589"/>
      <c r="LJQ411" s="589"/>
      <c r="LJR411" s="589"/>
      <c r="LJS411" s="589"/>
      <c r="LJT411" s="589"/>
      <c r="LJU411" s="589"/>
      <c r="LJV411" s="589"/>
      <c r="LJW411" s="589"/>
      <c r="LJX411" s="589"/>
      <c r="LJY411" s="589"/>
      <c r="LJZ411" s="589"/>
      <c r="LKA411" s="589"/>
      <c r="LKB411" s="589"/>
      <c r="LKC411" s="589"/>
      <c r="LKD411" s="589"/>
      <c r="LKE411" s="589"/>
      <c r="LKF411" s="589"/>
      <c r="LKG411" s="589"/>
      <c r="LKH411" s="589"/>
      <c r="LKI411" s="589"/>
      <c r="LKJ411" s="589"/>
      <c r="LKK411" s="589"/>
      <c r="LKL411" s="589"/>
      <c r="LKM411" s="589"/>
      <c r="LKN411" s="589"/>
      <c r="LKO411" s="589"/>
      <c r="LKP411" s="589"/>
      <c r="LKQ411" s="589"/>
      <c r="LKR411" s="589"/>
      <c r="LKS411" s="589"/>
      <c r="LKT411" s="589"/>
      <c r="LKU411" s="589"/>
      <c r="LKV411" s="589"/>
      <c r="LKW411" s="589"/>
      <c r="LKX411" s="589"/>
      <c r="LKY411" s="589"/>
      <c r="LKZ411" s="589"/>
      <c r="LLA411" s="589"/>
      <c r="LLB411" s="589"/>
      <c r="LLC411" s="589"/>
      <c r="LLD411" s="589"/>
      <c r="LLE411" s="589"/>
      <c r="LLF411" s="589"/>
      <c r="LLG411" s="589"/>
      <c r="LLH411" s="589"/>
      <c r="LLI411" s="589"/>
      <c r="LLJ411" s="589"/>
      <c r="LLK411" s="589"/>
      <c r="LLL411" s="589"/>
      <c r="LLM411" s="589"/>
      <c r="LLN411" s="589"/>
      <c r="LLO411" s="589"/>
      <c r="LLP411" s="589"/>
      <c r="LLQ411" s="589"/>
      <c r="LLR411" s="589"/>
      <c r="LLS411" s="589"/>
      <c r="LLT411" s="589"/>
      <c r="LLU411" s="589"/>
      <c r="LLV411" s="589"/>
      <c r="LLW411" s="589"/>
      <c r="LLX411" s="589"/>
      <c r="LLY411" s="589"/>
      <c r="LLZ411" s="589"/>
      <c r="LMA411" s="589"/>
      <c r="LMB411" s="589"/>
      <c r="LMC411" s="589"/>
      <c r="LMD411" s="589"/>
      <c r="LME411" s="589"/>
      <c r="LMF411" s="589"/>
      <c r="LMG411" s="589"/>
      <c r="LMH411" s="589"/>
      <c r="LMI411" s="589"/>
      <c r="LMJ411" s="589"/>
      <c r="LMK411" s="589"/>
      <c r="LML411" s="589"/>
      <c r="LMM411" s="589"/>
      <c r="LMN411" s="589"/>
      <c r="LMO411" s="589"/>
      <c r="LMP411" s="589"/>
      <c r="LMQ411" s="589"/>
      <c r="LMR411" s="589"/>
      <c r="LMS411" s="589"/>
      <c r="LMT411" s="589"/>
      <c r="LMU411" s="589"/>
      <c r="LMV411" s="589"/>
      <c r="LMW411" s="589"/>
      <c r="LMX411" s="589"/>
      <c r="LMY411" s="589"/>
      <c r="LMZ411" s="589"/>
      <c r="LNA411" s="589"/>
      <c r="LNB411" s="589"/>
      <c r="LNC411" s="589"/>
      <c r="LND411" s="589"/>
      <c r="LNE411" s="589"/>
      <c r="LNF411" s="589"/>
      <c r="LNG411" s="589"/>
      <c r="LNH411" s="589"/>
      <c r="LNI411" s="589"/>
      <c r="LNJ411" s="589"/>
      <c r="LNK411" s="589"/>
      <c r="LNL411" s="589"/>
      <c r="LNM411" s="589"/>
      <c r="LNN411" s="589"/>
      <c r="LNO411" s="589"/>
      <c r="LNP411" s="589"/>
      <c r="LNQ411" s="589"/>
      <c r="LNR411" s="589"/>
      <c r="LNS411" s="589"/>
      <c r="LNT411" s="589"/>
      <c r="LNU411" s="589"/>
      <c r="LNV411" s="589"/>
      <c r="LNW411" s="589"/>
      <c r="LNX411" s="589"/>
      <c r="LNY411" s="589"/>
      <c r="LNZ411" s="589"/>
      <c r="LOA411" s="589"/>
      <c r="LOB411" s="589"/>
      <c r="LOC411" s="589"/>
      <c r="LOD411" s="589"/>
      <c r="LOE411" s="589"/>
      <c r="LOF411" s="589"/>
      <c r="LOG411" s="589"/>
      <c r="LOH411" s="589"/>
      <c r="LOI411" s="589"/>
      <c r="LOJ411" s="589"/>
      <c r="LOK411" s="589"/>
      <c r="LOL411" s="589"/>
      <c r="LOM411" s="589"/>
      <c r="LON411" s="589"/>
      <c r="LOO411" s="589"/>
      <c r="LOP411" s="589"/>
      <c r="LOQ411" s="589"/>
      <c r="LOR411" s="589"/>
      <c r="LOS411" s="589"/>
      <c r="LOT411" s="589"/>
      <c r="LOU411" s="589"/>
      <c r="LOV411" s="589"/>
      <c r="LOW411" s="589"/>
      <c r="LOX411" s="589"/>
      <c r="LOY411" s="589"/>
      <c r="LOZ411" s="589"/>
      <c r="LPA411" s="589"/>
      <c r="LPB411" s="589"/>
      <c r="LPC411" s="589"/>
      <c r="LPD411" s="589"/>
      <c r="LPE411" s="589"/>
      <c r="LPF411" s="589"/>
      <c r="LPG411" s="589"/>
      <c r="LPH411" s="589"/>
      <c r="LPI411" s="589"/>
      <c r="LPJ411" s="589"/>
      <c r="LPK411" s="589"/>
      <c r="LPL411" s="589"/>
      <c r="LPM411" s="589"/>
      <c r="LPN411" s="589"/>
      <c r="LPO411" s="589"/>
      <c r="LPP411" s="589"/>
      <c r="LPQ411" s="589"/>
      <c r="LPR411" s="589"/>
      <c r="LPS411" s="589"/>
      <c r="LPT411" s="589"/>
      <c r="LPU411" s="589"/>
      <c r="LPV411" s="589"/>
      <c r="LPW411" s="589"/>
      <c r="LPX411" s="589"/>
      <c r="LPY411" s="589"/>
      <c r="LPZ411" s="589"/>
      <c r="LQA411" s="589"/>
      <c r="LQB411" s="589"/>
      <c r="LQC411" s="589"/>
      <c r="LQD411" s="589"/>
      <c r="LQE411" s="589"/>
      <c r="LQF411" s="589"/>
      <c r="LQG411" s="589"/>
      <c r="LQH411" s="589"/>
      <c r="LQI411" s="589"/>
      <c r="LQJ411" s="589"/>
      <c r="LQK411" s="589"/>
      <c r="LQL411" s="589"/>
      <c r="LQM411" s="589"/>
      <c r="LQN411" s="589"/>
      <c r="LQO411" s="589"/>
      <c r="LQP411" s="589"/>
      <c r="LQQ411" s="589"/>
      <c r="LQR411" s="589"/>
      <c r="LQS411" s="589"/>
      <c r="LQT411" s="589"/>
      <c r="LQU411" s="589"/>
      <c r="LQV411" s="589"/>
      <c r="LQW411" s="589"/>
      <c r="LQX411" s="589"/>
      <c r="LQY411" s="589"/>
      <c r="LQZ411" s="589"/>
      <c r="LRA411" s="589"/>
      <c r="LRB411" s="589"/>
      <c r="LRC411" s="589"/>
      <c r="LRD411" s="589"/>
      <c r="LRE411" s="589"/>
      <c r="LRF411" s="589"/>
      <c r="LRG411" s="589"/>
      <c r="LRH411" s="589"/>
      <c r="LRI411" s="589"/>
      <c r="LRJ411" s="589"/>
      <c r="LRK411" s="589"/>
      <c r="LRL411" s="589"/>
      <c r="LRM411" s="589"/>
      <c r="LRN411" s="589"/>
      <c r="LRO411" s="589"/>
      <c r="LRP411" s="589"/>
      <c r="LRQ411" s="589"/>
      <c r="LRR411" s="589"/>
      <c r="LRS411" s="589"/>
      <c r="LRT411" s="589"/>
      <c r="LRU411" s="589"/>
      <c r="LRV411" s="589"/>
      <c r="LRW411" s="589"/>
      <c r="LRX411" s="589"/>
      <c r="LRY411" s="589"/>
      <c r="LRZ411" s="589"/>
      <c r="LSA411" s="589"/>
      <c r="LSB411" s="589"/>
      <c r="LSC411" s="589"/>
      <c r="LSD411" s="589"/>
      <c r="LSE411" s="589"/>
      <c r="LSF411" s="589"/>
      <c r="LSG411" s="589"/>
      <c r="LSH411" s="589"/>
      <c r="LSI411" s="589"/>
      <c r="LSJ411" s="589"/>
      <c r="LSK411" s="589"/>
      <c r="LSL411" s="589"/>
      <c r="LSM411" s="589"/>
      <c r="LSN411" s="589"/>
      <c r="LSO411" s="589"/>
      <c r="LSP411" s="589"/>
      <c r="LSQ411" s="589"/>
      <c r="LSR411" s="589"/>
      <c r="LSS411" s="589"/>
      <c r="LST411" s="589"/>
      <c r="LSU411" s="589"/>
      <c r="LSV411" s="589"/>
      <c r="LSW411" s="589"/>
      <c r="LSX411" s="589"/>
      <c r="LSY411" s="589"/>
      <c r="LSZ411" s="589"/>
      <c r="LTA411" s="589"/>
      <c r="LTB411" s="589"/>
      <c r="LTC411" s="589"/>
      <c r="LTD411" s="589"/>
      <c r="LTE411" s="589"/>
      <c r="LTF411" s="589"/>
      <c r="LTG411" s="589"/>
      <c r="LTH411" s="589"/>
      <c r="LTI411" s="589"/>
      <c r="LTJ411" s="589"/>
      <c r="LTK411" s="589"/>
      <c r="LTL411" s="589"/>
      <c r="LTM411" s="589"/>
      <c r="LTN411" s="589"/>
      <c r="LTO411" s="589"/>
      <c r="LTP411" s="589"/>
      <c r="LTQ411" s="589"/>
      <c r="LTR411" s="589"/>
      <c r="LTS411" s="589"/>
      <c r="LTT411" s="589"/>
      <c r="LTU411" s="589"/>
      <c r="LTV411" s="589"/>
      <c r="LTW411" s="589"/>
      <c r="LTX411" s="589"/>
      <c r="LTY411" s="589"/>
      <c r="LTZ411" s="589"/>
      <c r="LUA411" s="589"/>
      <c r="LUB411" s="589"/>
      <c r="LUC411" s="589"/>
      <c r="LUD411" s="589"/>
      <c r="LUE411" s="589"/>
      <c r="LUF411" s="589"/>
      <c r="LUG411" s="589"/>
      <c r="LUH411" s="589"/>
      <c r="LUI411" s="589"/>
      <c r="LUJ411" s="589"/>
      <c r="LUK411" s="589"/>
      <c r="LUL411" s="589"/>
      <c r="LUM411" s="589"/>
      <c r="LUN411" s="589"/>
      <c r="LUO411" s="589"/>
      <c r="LUP411" s="589"/>
      <c r="LUQ411" s="589"/>
      <c r="LUR411" s="589"/>
      <c r="LUS411" s="589"/>
      <c r="LUT411" s="589"/>
      <c r="LUU411" s="589"/>
      <c r="LUV411" s="589"/>
      <c r="LUW411" s="589"/>
      <c r="LUX411" s="589"/>
      <c r="LUY411" s="589"/>
      <c r="LUZ411" s="589"/>
      <c r="LVA411" s="589"/>
      <c r="LVB411" s="589"/>
      <c r="LVC411" s="589"/>
      <c r="LVD411" s="589"/>
      <c r="LVE411" s="589"/>
      <c r="LVF411" s="589"/>
      <c r="LVG411" s="589"/>
      <c r="LVH411" s="589"/>
      <c r="LVI411" s="589"/>
      <c r="LVJ411" s="589"/>
      <c r="LVK411" s="589"/>
      <c r="LVL411" s="589"/>
      <c r="LVM411" s="589"/>
      <c r="LVN411" s="589"/>
      <c r="LVO411" s="589"/>
      <c r="LVP411" s="589"/>
      <c r="LVQ411" s="589"/>
      <c r="LVR411" s="589"/>
      <c r="LVS411" s="589"/>
      <c r="LVT411" s="589"/>
      <c r="LVU411" s="589"/>
      <c r="LVV411" s="589"/>
      <c r="LVW411" s="589"/>
      <c r="LVX411" s="589"/>
      <c r="LVY411" s="589"/>
      <c r="LVZ411" s="589"/>
      <c r="LWA411" s="589"/>
      <c r="LWB411" s="589"/>
      <c r="LWC411" s="589"/>
      <c r="LWD411" s="589"/>
      <c r="LWE411" s="589"/>
      <c r="LWF411" s="589"/>
      <c r="LWG411" s="589"/>
      <c r="LWH411" s="589"/>
      <c r="LWI411" s="589"/>
      <c r="LWJ411" s="589"/>
      <c r="LWK411" s="589"/>
      <c r="LWL411" s="589"/>
      <c r="LWM411" s="589"/>
      <c r="LWN411" s="589"/>
      <c r="LWO411" s="589"/>
      <c r="LWP411" s="589"/>
      <c r="LWQ411" s="589"/>
      <c r="LWR411" s="589"/>
      <c r="LWS411" s="589"/>
      <c r="LWT411" s="589"/>
      <c r="LWU411" s="589"/>
      <c r="LWV411" s="589"/>
      <c r="LWW411" s="589"/>
      <c r="LWX411" s="589"/>
      <c r="LWY411" s="589"/>
      <c r="LWZ411" s="589"/>
      <c r="LXA411" s="589"/>
      <c r="LXB411" s="589"/>
      <c r="LXC411" s="589"/>
      <c r="LXD411" s="589"/>
      <c r="LXE411" s="589"/>
      <c r="LXF411" s="589"/>
      <c r="LXG411" s="589"/>
      <c r="LXH411" s="589"/>
      <c r="LXI411" s="589"/>
      <c r="LXJ411" s="589"/>
      <c r="LXK411" s="589"/>
      <c r="LXL411" s="589"/>
      <c r="LXM411" s="589"/>
      <c r="LXN411" s="589"/>
      <c r="LXO411" s="589"/>
      <c r="LXP411" s="589"/>
      <c r="LXQ411" s="589"/>
      <c r="LXR411" s="589"/>
      <c r="LXS411" s="589"/>
      <c r="LXT411" s="589"/>
      <c r="LXU411" s="589"/>
      <c r="LXV411" s="589"/>
      <c r="LXW411" s="589"/>
      <c r="LXX411" s="589"/>
      <c r="LXY411" s="589"/>
      <c r="LXZ411" s="589"/>
      <c r="LYA411" s="589"/>
      <c r="LYB411" s="589"/>
      <c r="LYC411" s="589"/>
      <c r="LYD411" s="589"/>
      <c r="LYE411" s="589"/>
      <c r="LYF411" s="589"/>
      <c r="LYG411" s="589"/>
      <c r="LYH411" s="589"/>
      <c r="LYI411" s="589"/>
      <c r="LYJ411" s="589"/>
      <c r="LYK411" s="589"/>
      <c r="LYL411" s="589"/>
      <c r="LYM411" s="589"/>
      <c r="LYN411" s="589"/>
      <c r="LYO411" s="589"/>
      <c r="LYP411" s="589"/>
      <c r="LYQ411" s="589"/>
      <c r="LYR411" s="589"/>
      <c r="LYS411" s="589"/>
      <c r="LYT411" s="589"/>
      <c r="LYU411" s="589"/>
      <c r="LYV411" s="589"/>
      <c r="LYW411" s="589"/>
      <c r="LYX411" s="589"/>
      <c r="LYY411" s="589"/>
      <c r="LYZ411" s="589"/>
      <c r="LZA411" s="589"/>
      <c r="LZB411" s="589"/>
      <c r="LZC411" s="589"/>
      <c r="LZD411" s="589"/>
      <c r="LZE411" s="589"/>
      <c r="LZF411" s="589"/>
      <c r="LZG411" s="589"/>
      <c r="LZH411" s="589"/>
      <c r="LZI411" s="589"/>
      <c r="LZJ411" s="589"/>
      <c r="LZK411" s="589"/>
      <c r="LZL411" s="589"/>
      <c r="LZM411" s="589"/>
      <c r="LZN411" s="589"/>
      <c r="LZO411" s="589"/>
      <c r="LZP411" s="589"/>
      <c r="LZQ411" s="589"/>
      <c r="LZR411" s="589"/>
      <c r="LZS411" s="589"/>
      <c r="LZT411" s="589"/>
      <c r="LZU411" s="589"/>
      <c r="LZV411" s="589"/>
      <c r="LZW411" s="589"/>
      <c r="LZX411" s="589"/>
      <c r="LZY411" s="589"/>
      <c r="LZZ411" s="589"/>
      <c r="MAA411" s="589"/>
      <c r="MAB411" s="589"/>
      <c r="MAC411" s="589"/>
      <c r="MAD411" s="589"/>
      <c r="MAE411" s="589"/>
      <c r="MAF411" s="589"/>
      <c r="MAG411" s="589"/>
      <c r="MAH411" s="589"/>
      <c r="MAI411" s="589"/>
      <c r="MAJ411" s="589"/>
      <c r="MAK411" s="589"/>
      <c r="MAL411" s="589"/>
      <c r="MAM411" s="589"/>
      <c r="MAN411" s="589"/>
      <c r="MAO411" s="589"/>
      <c r="MAP411" s="589"/>
      <c r="MAQ411" s="589"/>
      <c r="MAR411" s="589"/>
      <c r="MAS411" s="589"/>
      <c r="MAT411" s="589"/>
      <c r="MAU411" s="589"/>
      <c r="MAV411" s="589"/>
      <c r="MAW411" s="589"/>
      <c r="MAX411" s="589"/>
      <c r="MAY411" s="589"/>
      <c r="MAZ411" s="589"/>
      <c r="MBA411" s="589"/>
      <c r="MBB411" s="589"/>
      <c r="MBC411" s="589"/>
      <c r="MBD411" s="589"/>
      <c r="MBE411" s="589"/>
      <c r="MBF411" s="589"/>
      <c r="MBG411" s="589"/>
      <c r="MBH411" s="589"/>
      <c r="MBI411" s="589"/>
      <c r="MBJ411" s="589"/>
      <c r="MBK411" s="589"/>
      <c r="MBL411" s="589"/>
      <c r="MBM411" s="589"/>
      <c r="MBN411" s="589"/>
      <c r="MBO411" s="589"/>
      <c r="MBP411" s="589"/>
      <c r="MBQ411" s="589"/>
      <c r="MBR411" s="589"/>
      <c r="MBS411" s="589"/>
      <c r="MBT411" s="589"/>
      <c r="MBU411" s="589"/>
      <c r="MBV411" s="589"/>
      <c r="MBW411" s="589"/>
      <c r="MBX411" s="589"/>
      <c r="MBY411" s="589"/>
      <c r="MBZ411" s="589"/>
      <c r="MCA411" s="589"/>
      <c r="MCB411" s="589"/>
      <c r="MCC411" s="589"/>
      <c r="MCD411" s="589"/>
      <c r="MCE411" s="589"/>
      <c r="MCF411" s="589"/>
      <c r="MCG411" s="589"/>
      <c r="MCH411" s="589"/>
      <c r="MCI411" s="589"/>
      <c r="MCJ411" s="589"/>
      <c r="MCK411" s="589"/>
      <c r="MCL411" s="589"/>
      <c r="MCM411" s="589"/>
      <c r="MCN411" s="589"/>
      <c r="MCO411" s="589"/>
      <c r="MCP411" s="589"/>
      <c r="MCQ411" s="589"/>
      <c r="MCR411" s="589"/>
      <c r="MCS411" s="589"/>
      <c r="MCT411" s="589"/>
      <c r="MCU411" s="589"/>
      <c r="MCV411" s="589"/>
      <c r="MCW411" s="589"/>
      <c r="MCX411" s="589"/>
      <c r="MCY411" s="589"/>
      <c r="MCZ411" s="589"/>
      <c r="MDA411" s="589"/>
      <c r="MDB411" s="589"/>
      <c r="MDC411" s="589"/>
      <c r="MDD411" s="589"/>
      <c r="MDE411" s="589"/>
      <c r="MDF411" s="589"/>
      <c r="MDG411" s="589"/>
      <c r="MDH411" s="589"/>
      <c r="MDI411" s="589"/>
      <c r="MDJ411" s="589"/>
      <c r="MDK411" s="589"/>
      <c r="MDL411" s="589"/>
      <c r="MDM411" s="589"/>
      <c r="MDN411" s="589"/>
      <c r="MDO411" s="589"/>
      <c r="MDP411" s="589"/>
      <c r="MDQ411" s="589"/>
      <c r="MDR411" s="589"/>
      <c r="MDS411" s="589"/>
      <c r="MDT411" s="589"/>
      <c r="MDU411" s="589"/>
      <c r="MDV411" s="589"/>
      <c r="MDW411" s="589"/>
      <c r="MDX411" s="589"/>
      <c r="MDY411" s="589"/>
      <c r="MDZ411" s="589"/>
      <c r="MEA411" s="589"/>
      <c r="MEB411" s="589"/>
      <c r="MEC411" s="589"/>
      <c r="MED411" s="589"/>
      <c r="MEE411" s="589"/>
      <c r="MEF411" s="589"/>
      <c r="MEG411" s="589"/>
      <c r="MEH411" s="589"/>
      <c r="MEI411" s="589"/>
      <c r="MEJ411" s="589"/>
      <c r="MEK411" s="589"/>
      <c r="MEL411" s="589"/>
      <c r="MEM411" s="589"/>
      <c r="MEN411" s="589"/>
      <c r="MEO411" s="589"/>
      <c r="MEP411" s="589"/>
      <c r="MEQ411" s="589"/>
      <c r="MER411" s="589"/>
      <c r="MES411" s="589"/>
      <c r="MET411" s="589"/>
      <c r="MEU411" s="589"/>
      <c r="MEV411" s="589"/>
      <c r="MEW411" s="589"/>
      <c r="MEX411" s="589"/>
      <c r="MEY411" s="589"/>
      <c r="MEZ411" s="589"/>
      <c r="MFA411" s="589"/>
      <c r="MFB411" s="589"/>
      <c r="MFC411" s="589"/>
      <c r="MFD411" s="589"/>
      <c r="MFE411" s="589"/>
      <c r="MFF411" s="589"/>
      <c r="MFG411" s="589"/>
      <c r="MFH411" s="589"/>
      <c r="MFI411" s="589"/>
      <c r="MFJ411" s="589"/>
      <c r="MFK411" s="589"/>
      <c r="MFL411" s="589"/>
      <c r="MFM411" s="589"/>
      <c r="MFN411" s="589"/>
      <c r="MFO411" s="589"/>
      <c r="MFP411" s="589"/>
      <c r="MFQ411" s="589"/>
      <c r="MFR411" s="589"/>
      <c r="MFS411" s="589"/>
      <c r="MFT411" s="589"/>
      <c r="MFU411" s="589"/>
      <c r="MFV411" s="589"/>
      <c r="MFW411" s="589"/>
      <c r="MFX411" s="589"/>
      <c r="MFY411" s="589"/>
      <c r="MFZ411" s="589"/>
      <c r="MGA411" s="589"/>
      <c r="MGB411" s="589"/>
      <c r="MGC411" s="589"/>
      <c r="MGD411" s="589"/>
      <c r="MGE411" s="589"/>
      <c r="MGF411" s="589"/>
      <c r="MGG411" s="589"/>
      <c r="MGH411" s="589"/>
      <c r="MGI411" s="589"/>
      <c r="MGJ411" s="589"/>
      <c r="MGK411" s="589"/>
      <c r="MGL411" s="589"/>
      <c r="MGM411" s="589"/>
      <c r="MGN411" s="589"/>
      <c r="MGO411" s="589"/>
      <c r="MGP411" s="589"/>
      <c r="MGQ411" s="589"/>
      <c r="MGR411" s="589"/>
      <c r="MGS411" s="589"/>
      <c r="MGT411" s="589"/>
      <c r="MGU411" s="589"/>
      <c r="MGV411" s="589"/>
      <c r="MGW411" s="589"/>
      <c r="MGX411" s="589"/>
      <c r="MGY411" s="589"/>
      <c r="MGZ411" s="589"/>
      <c r="MHA411" s="589"/>
      <c r="MHB411" s="589"/>
      <c r="MHC411" s="589"/>
      <c r="MHD411" s="589"/>
      <c r="MHE411" s="589"/>
      <c r="MHF411" s="589"/>
      <c r="MHG411" s="589"/>
      <c r="MHH411" s="589"/>
      <c r="MHI411" s="589"/>
      <c r="MHJ411" s="589"/>
      <c r="MHK411" s="589"/>
      <c r="MHL411" s="589"/>
      <c r="MHM411" s="589"/>
      <c r="MHN411" s="589"/>
      <c r="MHO411" s="589"/>
      <c r="MHP411" s="589"/>
      <c r="MHQ411" s="589"/>
      <c r="MHR411" s="589"/>
      <c r="MHS411" s="589"/>
      <c r="MHT411" s="589"/>
      <c r="MHU411" s="589"/>
      <c r="MHV411" s="589"/>
      <c r="MHW411" s="589"/>
      <c r="MHX411" s="589"/>
      <c r="MHY411" s="589"/>
      <c r="MHZ411" s="589"/>
      <c r="MIA411" s="589"/>
      <c r="MIB411" s="589"/>
      <c r="MIC411" s="589"/>
      <c r="MID411" s="589"/>
      <c r="MIE411" s="589"/>
      <c r="MIF411" s="589"/>
      <c r="MIG411" s="589"/>
      <c r="MIH411" s="589"/>
      <c r="MII411" s="589"/>
      <c r="MIJ411" s="589"/>
      <c r="MIK411" s="589"/>
      <c r="MIL411" s="589"/>
      <c r="MIM411" s="589"/>
      <c r="MIN411" s="589"/>
      <c r="MIO411" s="589"/>
      <c r="MIP411" s="589"/>
      <c r="MIQ411" s="589"/>
      <c r="MIR411" s="589"/>
      <c r="MIS411" s="589"/>
      <c r="MIT411" s="589"/>
      <c r="MIU411" s="589"/>
      <c r="MIV411" s="589"/>
      <c r="MIW411" s="589"/>
      <c r="MIX411" s="589"/>
      <c r="MIY411" s="589"/>
      <c r="MIZ411" s="589"/>
      <c r="MJA411" s="589"/>
      <c r="MJB411" s="589"/>
      <c r="MJC411" s="589"/>
      <c r="MJD411" s="589"/>
      <c r="MJE411" s="589"/>
      <c r="MJF411" s="589"/>
      <c r="MJG411" s="589"/>
      <c r="MJH411" s="589"/>
      <c r="MJI411" s="589"/>
      <c r="MJJ411" s="589"/>
      <c r="MJK411" s="589"/>
      <c r="MJL411" s="589"/>
      <c r="MJM411" s="589"/>
      <c r="MJN411" s="589"/>
      <c r="MJO411" s="589"/>
      <c r="MJP411" s="589"/>
      <c r="MJQ411" s="589"/>
      <c r="MJR411" s="589"/>
      <c r="MJS411" s="589"/>
      <c r="MJT411" s="589"/>
      <c r="MJU411" s="589"/>
      <c r="MJV411" s="589"/>
      <c r="MJW411" s="589"/>
      <c r="MJX411" s="589"/>
      <c r="MJY411" s="589"/>
      <c r="MJZ411" s="589"/>
      <c r="MKA411" s="589"/>
      <c r="MKB411" s="589"/>
      <c r="MKC411" s="589"/>
      <c r="MKD411" s="589"/>
      <c r="MKE411" s="589"/>
      <c r="MKF411" s="589"/>
      <c r="MKG411" s="589"/>
      <c r="MKH411" s="589"/>
      <c r="MKI411" s="589"/>
      <c r="MKJ411" s="589"/>
      <c r="MKK411" s="589"/>
      <c r="MKL411" s="589"/>
      <c r="MKM411" s="589"/>
      <c r="MKN411" s="589"/>
      <c r="MKO411" s="589"/>
      <c r="MKP411" s="589"/>
      <c r="MKQ411" s="589"/>
      <c r="MKR411" s="589"/>
      <c r="MKS411" s="589"/>
      <c r="MKT411" s="589"/>
      <c r="MKU411" s="589"/>
      <c r="MKV411" s="589"/>
      <c r="MKW411" s="589"/>
      <c r="MKX411" s="589"/>
      <c r="MKY411" s="589"/>
      <c r="MKZ411" s="589"/>
      <c r="MLA411" s="589"/>
      <c r="MLB411" s="589"/>
      <c r="MLC411" s="589"/>
      <c r="MLD411" s="589"/>
      <c r="MLE411" s="589"/>
      <c r="MLF411" s="589"/>
      <c r="MLG411" s="589"/>
      <c r="MLH411" s="589"/>
      <c r="MLI411" s="589"/>
      <c r="MLJ411" s="589"/>
      <c r="MLK411" s="589"/>
      <c r="MLL411" s="589"/>
      <c r="MLM411" s="589"/>
      <c r="MLN411" s="589"/>
      <c r="MLO411" s="589"/>
      <c r="MLP411" s="589"/>
      <c r="MLQ411" s="589"/>
      <c r="MLR411" s="589"/>
      <c r="MLS411" s="589"/>
      <c r="MLT411" s="589"/>
      <c r="MLU411" s="589"/>
      <c r="MLV411" s="589"/>
      <c r="MLW411" s="589"/>
      <c r="MLX411" s="589"/>
      <c r="MLY411" s="589"/>
      <c r="MLZ411" s="589"/>
      <c r="MMA411" s="589"/>
      <c r="MMB411" s="589"/>
      <c r="MMC411" s="589"/>
      <c r="MMD411" s="589"/>
      <c r="MME411" s="589"/>
      <c r="MMF411" s="589"/>
      <c r="MMG411" s="589"/>
      <c r="MMH411" s="589"/>
      <c r="MMI411" s="589"/>
      <c r="MMJ411" s="589"/>
      <c r="MMK411" s="589"/>
      <c r="MML411" s="589"/>
      <c r="MMM411" s="589"/>
      <c r="MMN411" s="589"/>
      <c r="MMO411" s="589"/>
      <c r="MMP411" s="589"/>
      <c r="MMQ411" s="589"/>
      <c r="MMR411" s="589"/>
      <c r="MMS411" s="589"/>
      <c r="MMT411" s="589"/>
      <c r="MMU411" s="589"/>
      <c r="MMV411" s="589"/>
      <c r="MMW411" s="589"/>
      <c r="MMX411" s="589"/>
      <c r="MMY411" s="589"/>
      <c r="MMZ411" s="589"/>
      <c r="MNA411" s="589"/>
      <c r="MNB411" s="589"/>
      <c r="MNC411" s="589"/>
      <c r="MND411" s="589"/>
      <c r="MNE411" s="589"/>
      <c r="MNF411" s="589"/>
      <c r="MNG411" s="589"/>
      <c r="MNH411" s="589"/>
      <c r="MNI411" s="589"/>
      <c r="MNJ411" s="589"/>
      <c r="MNK411" s="589"/>
      <c r="MNL411" s="589"/>
      <c r="MNM411" s="589"/>
      <c r="MNN411" s="589"/>
      <c r="MNO411" s="589"/>
      <c r="MNP411" s="589"/>
      <c r="MNQ411" s="589"/>
      <c r="MNR411" s="589"/>
      <c r="MNS411" s="589"/>
      <c r="MNT411" s="589"/>
      <c r="MNU411" s="589"/>
      <c r="MNV411" s="589"/>
      <c r="MNW411" s="589"/>
      <c r="MNX411" s="589"/>
      <c r="MNY411" s="589"/>
      <c r="MNZ411" s="589"/>
      <c r="MOA411" s="589"/>
      <c r="MOB411" s="589"/>
      <c r="MOC411" s="589"/>
      <c r="MOD411" s="589"/>
      <c r="MOE411" s="589"/>
      <c r="MOF411" s="589"/>
      <c r="MOG411" s="589"/>
      <c r="MOH411" s="589"/>
      <c r="MOI411" s="589"/>
      <c r="MOJ411" s="589"/>
      <c r="MOK411" s="589"/>
      <c r="MOL411" s="589"/>
      <c r="MOM411" s="589"/>
      <c r="MON411" s="589"/>
      <c r="MOO411" s="589"/>
      <c r="MOP411" s="589"/>
      <c r="MOQ411" s="589"/>
      <c r="MOR411" s="589"/>
      <c r="MOS411" s="589"/>
      <c r="MOT411" s="589"/>
      <c r="MOU411" s="589"/>
      <c r="MOV411" s="589"/>
      <c r="MOW411" s="589"/>
      <c r="MOX411" s="589"/>
      <c r="MOY411" s="589"/>
      <c r="MOZ411" s="589"/>
      <c r="MPA411" s="589"/>
      <c r="MPB411" s="589"/>
      <c r="MPC411" s="589"/>
      <c r="MPD411" s="589"/>
      <c r="MPE411" s="589"/>
      <c r="MPF411" s="589"/>
      <c r="MPG411" s="589"/>
      <c r="MPH411" s="589"/>
      <c r="MPI411" s="589"/>
      <c r="MPJ411" s="589"/>
      <c r="MPK411" s="589"/>
      <c r="MPL411" s="589"/>
      <c r="MPM411" s="589"/>
      <c r="MPN411" s="589"/>
      <c r="MPO411" s="589"/>
      <c r="MPP411" s="589"/>
      <c r="MPQ411" s="589"/>
      <c r="MPR411" s="589"/>
      <c r="MPS411" s="589"/>
      <c r="MPT411" s="589"/>
      <c r="MPU411" s="589"/>
      <c r="MPV411" s="589"/>
      <c r="MPW411" s="589"/>
      <c r="MPX411" s="589"/>
      <c r="MPY411" s="589"/>
      <c r="MPZ411" s="589"/>
      <c r="MQA411" s="589"/>
      <c r="MQB411" s="589"/>
      <c r="MQC411" s="589"/>
      <c r="MQD411" s="589"/>
      <c r="MQE411" s="589"/>
      <c r="MQF411" s="589"/>
      <c r="MQG411" s="589"/>
      <c r="MQH411" s="589"/>
      <c r="MQI411" s="589"/>
      <c r="MQJ411" s="589"/>
      <c r="MQK411" s="589"/>
      <c r="MQL411" s="589"/>
      <c r="MQM411" s="589"/>
      <c r="MQN411" s="589"/>
      <c r="MQO411" s="589"/>
      <c r="MQP411" s="589"/>
      <c r="MQQ411" s="589"/>
      <c r="MQR411" s="589"/>
      <c r="MQS411" s="589"/>
      <c r="MQT411" s="589"/>
      <c r="MQU411" s="589"/>
      <c r="MQV411" s="589"/>
      <c r="MQW411" s="589"/>
      <c r="MQX411" s="589"/>
      <c r="MQY411" s="589"/>
      <c r="MQZ411" s="589"/>
      <c r="MRA411" s="589"/>
      <c r="MRB411" s="589"/>
      <c r="MRC411" s="589"/>
      <c r="MRD411" s="589"/>
      <c r="MRE411" s="589"/>
      <c r="MRF411" s="589"/>
      <c r="MRG411" s="589"/>
      <c r="MRH411" s="589"/>
      <c r="MRI411" s="589"/>
      <c r="MRJ411" s="589"/>
      <c r="MRK411" s="589"/>
      <c r="MRL411" s="589"/>
      <c r="MRM411" s="589"/>
      <c r="MRN411" s="589"/>
      <c r="MRO411" s="589"/>
      <c r="MRP411" s="589"/>
      <c r="MRQ411" s="589"/>
      <c r="MRR411" s="589"/>
      <c r="MRS411" s="589"/>
      <c r="MRT411" s="589"/>
      <c r="MRU411" s="589"/>
      <c r="MRV411" s="589"/>
      <c r="MRW411" s="589"/>
      <c r="MRX411" s="589"/>
      <c r="MRY411" s="589"/>
      <c r="MRZ411" s="589"/>
      <c r="MSA411" s="589"/>
      <c r="MSB411" s="589"/>
      <c r="MSC411" s="589"/>
      <c r="MSD411" s="589"/>
      <c r="MSE411" s="589"/>
      <c r="MSF411" s="589"/>
      <c r="MSG411" s="589"/>
      <c r="MSH411" s="589"/>
      <c r="MSI411" s="589"/>
      <c r="MSJ411" s="589"/>
      <c r="MSK411" s="589"/>
      <c r="MSL411" s="589"/>
      <c r="MSM411" s="589"/>
      <c r="MSN411" s="589"/>
      <c r="MSO411" s="589"/>
      <c r="MSP411" s="589"/>
      <c r="MSQ411" s="589"/>
      <c r="MSR411" s="589"/>
      <c r="MSS411" s="589"/>
      <c r="MST411" s="589"/>
      <c r="MSU411" s="589"/>
      <c r="MSV411" s="589"/>
      <c r="MSW411" s="589"/>
      <c r="MSX411" s="589"/>
      <c r="MSY411" s="589"/>
      <c r="MSZ411" s="589"/>
      <c r="MTA411" s="589"/>
      <c r="MTB411" s="589"/>
      <c r="MTC411" s="589"/>
      <c r="MTD411" s="589"/>
      <c r="MTE411" s="589"/>
      <c r="MTF411" s="589"/>
      <c r="MTG411" s="589"/>
      <c r="MTH411" s="589"/>
      <c r="MTI411" s="589"/>
      <c r="MTJ411" s="589"/>
      <c r="MTK411" s="589"/>
      <c r="MTL411" s="589"/>
      <c r="MTM411" s="589"/>
      <c r="MTN411" s="589"/>
      <c r="MTO411" s="589"/>
      <c r="MTP411" s="589"/>
      <c r="MTQ411" s="589"/>
      <c r="MTR411" s="589"/>
      <c r="MTS411" s="589"/>
      <c r="MTT411" s="589"/>
      <c r="MTU411" s="589"/>
      <c r="MTV411" s="589"/>
      <c r="MTW411" s="589"/>
      <c r="MTX411" s="589"/>
      <c r="MTY411" s="589"/>
      <c r="MTZ411" s="589"/>
      <c r="MUA411" s="589"/>
      <c r="MUB411" s="589"/>
      <c r="MUC411" s="589"/>
      <c r="MUD411" s="589"/>
      <c r="MUE411" s="589"/>
      <c r="MUF411" s="589"/>
      <c r="MUG411" s="589"/>
      <c r="MUH411" s="589"/>
      <c r="MUI411" s="589"/>
      <c r="MUJ411" s="589"/>
      <c r="MUK411" s="589"/>
      <c r="MUL411" s="589"/>
      <c r="MUM411" s="589"/>
      <c r="MUN411" s="589"/>
      <c r="MUO411" s="589"/>
      <c r="MUP411" s="589"/>
      <c r="MUQ411" s="589"/>
      <c r="MUR411" s="589"/>
      <c r="MUS411" s="589"/>
      <c r="MUT411" s="589"/>
      <c r="MUU411" s="589"/>
      <c r="MUV411" s="589"/>
      <c r="MUW411" s="589"/>
      <c r="MUX411" s="589"/>
      <c r="MUY411" s="589"/>
      <c r="MUZ411" s="589"/>
      <c r="MVA411" s="589"/>
      <c r="MVB411" s="589"/>
      <c r="MVC411" s="589"/>
      <c r="MVD411" s="589"/>
      <c r="MVE411" s="589"/>
      <c r="MVF411" s="589"/>
      <c r="MVG411" s="589"/>
      <c r="MVH411" s="589"/>
      <c r="MVI411" s="589"/>
      <c r="MVJ411" s="589"/>
      <c r="MVK411" s="589"/>
      <c r="MVL411" s="589"/>
      <c r="MVM411" s="589"/>
      <c r="MVN411" s="589"/>
      <c r="MVO411" s="589"/>
      <c r="MVP411" s="589"/>
      <c r="MVQ411" s="589"/>
      <c r="MVR411" s="589"/>
      <c r="MVS411" s="589"/>
      <c r="MVT411" s="589"/>
      <c r="MVU411" s="589"/>
      <c r="MVV411" s="589"/>
      <c r="MVW411" s="589"/>
      <c r="MVX411" s="589"/>
      <c r="MVY411" s="589"/>
      <c r="MVZ411" s="589"/>
      <c r="MWA411" s="589"/>
      <c r="MWB411" s="589"/>
      <c r="MWC411" s="589"/>
      <c r="MWD411" s="589"/>
      <c r="MWE411" s="589"/>
      <c r="MWF411" s="589"/>
      <c r="MWG411" s="589"/>
      <c r="MWH411" s="589"/>
      <c r="MWI411" s="589"/>
      <c r="MWJ411" s="589"/>
      <c r="MWK411" s="589"/>
      <c r="MWL411" s="589"/>
      <c r="MWM411" s="589"/>
      <c r="MWN411" s="589"/>
      <c r="MWO411" s="589"/>
      <c r="MWP411" s="589"/>
      <c r="MWQ411" s="589"/>
      <c r="MWR411" s="589"/>
      <c r="MWS411" s="589"/>
      <c r="MWT411" s="589"/>
      <c r="MWU411" s="589"/>
      <c r="MWV411" s="589"/>
      <c r="MWW411" s="589"/>
      <c r="MWX411" s="589"/>
      <c r="MWY411" s="589"/>
      <c r="MWZ411" s="589"/>
      <c r="MXA411" s="589"/>
      <c r="MXB411" s="589"/>
      <c r="MXC411" s="589"/>
      <c r="MXD411" s="589"/>
      <c r="MXE411" s="589"/>
      <c r="MXF411" s="589"/>
      <c r="MXG411" s="589"/>
      <c r="MXH411" s="589"/>
      <c r="MXI411" s="589"/>
      <c r="MXJ411" s="589"/>
      <c r="MXK411" s="589"/>
      <c r="MXL411" s="589"/>
      <c r="MXM411" s="589"/>
      <c r="MXN411" s="589"/>
      <c r="MXO411" s="589"/>
      <c r="MXP411" s="589"/>
      <c r="MXQ411" s="589"/>
      <c r="MXR411" s="589"/>
      <c r="MXS411" s="589"/>
      <c r="MXT411" s="589"/>
      <c r="MXU411" s="589"/>
      <c r="MXV411" s="589"/>
      <c r="MXW411" s="589"/>
      <c r="MXX411" s="589"/>
      <c r="MXY411" s="589"/>
      <c r="MXZ411" s="589"/>
      <c r="MYA411" s="589"/>
      <c r="MYB411" s="589"/>
      <c r="MYC411" s="589"/>
      <c r="MYD411" s="589"/>
      <c r="MYE411" s="589"/>
      <c r="MYF411" s="589"/>
      <c r="MYG411" s="589"/>
      <c r="MYH411" s="589"/>
      <c r="MYI411" s="589"/>
      <c r="MYJ411" s="589"/>
      <c r="MYK411" s="589"/>
      <c r="MYL411" s="589"/>
      <c r="MYM411" s="589"/>
      <c r="MYN411" s="589"/>
      <c r="MYO411" s="589"/>
      <c r="MYP411" s="589"/>
      <c r="MYQ411" s="589"/>
      <c r="MYR411" s="589"/>
      <c r="MYS411" s="589"/>
      <c r="MYT411" s="589"/>
      <c r="MYU411" s="589"/>
      <c r="MYV411" s="589"/>
      <c r="MYW411" s="589"/>
      <c r="MYX411" s="589"/>
      <c r="MYY411" s="589"/>
      <c r="MYZ411" s="589"/>
      <c r="MZA411" s="589"/>
      <c r="MZB411" s="589"/>
      <c r="MZC411" s="589"/>
      <c r="MZD411" s="589"/>
      <c r="MZE411" s="589"/>
      <c r="MZF411" s="589"/>
      <c r="MZG411" s="589"/>
      <c r="MZH411" s="589"/>
      <c r="MZI411" s="589"/>
      <c r="MZJ411" s="589"/>
      <c r="MZK411" s="589"/>
      <c r="MZL411" s="589"/>
      <c r="MZM411" s="589"/>
      <c r="MZN411" s="589"/>
      <c r="MZO411" s="589"/>
      <c r="MZP411" s="589"/>
      <c r="MZQ411" s="589"/>
      <c r="MZR411" s="589"/>
      <c r="MZS411" s="589"/>
      <c r="MZT411" s="589"/>
      <c r="MZU411" s="589"/>
      <c r="MZV411" s="589"/>
      <c r="MZW411" s="589"/>
      <c r="MZX411" s="589"/>
      <c r="MZY411" s="589"/>
      <c r="MZZ411" s="589"/>
      <c r="NAA411" s="589"/>
      <c r="NAB411" s="589"/>
      <c r="NAC411" s="589"/>
      <c r="NAD411" s="589"/>
      <c r="NAE411" s="589"/>
      <c r="NAF411" s="589"/>
      <c r="NAG411" s="589"/>
      <c r="NAH411" s="589"/>
      <c r="NAI411" s="589"/>
      <c r="NAJ411" s="589"/>
      <c r="NAK411" s="589"/>
      <c r="NAL411" s="589"/>
      <c r="NAM411" s="589"/>
      <c r="NAN411" s="589"/>
      <c r="NAO411" s="589"/>
      <c r="NAP411" s="589"/>
      <c r="NAQ411" s="589"/>
      <c r="NAR411" s="589"/>
      <c r="NAS411" s="589"/>
      <c r="NAT411" s="589"/>
      <c r="NAU411" s="589"/>
      <c r="NAV411" s="589"/>
      <c r="NAW411" s="589"/>
      <c r="NAX411" s="589"/>
      <c r="NAY411" s="589"/>
      <c r="NAZ411" s="589"/>
      <c r="NBA411" s="589"/>
      <c r="NBB411" s="589"/>
      <c r="NBC411" s="589"/>
      <c r="NBD411" s="589"/>
      <c r="NBE411" s="589"/>
      <c r="NBF411" s="589"/>
      <c r="NBG411" s="589"/>
      <c r="NBH411" s="589"/>
      <c r="NBI411" s="589"/>
      <c r="NBJ411" s="589"/>
      <c r="NBK411" s="589"/>
      <c r="NBL411" s="589"/>
      <c r="NBM411" s="589"/>
      <c r="NBN411" s="589"/>
      <c r="NBO411" s="589"/>
      <c r="NBP411" s="589"/>
      <c r="NBQ411" s="589"/>
      <c r="NBR411" s="589"/>
      <c r="NBS411" s="589"/>
      <c r="NBT411" s="589"/>
      <c r="NBU411" s="589"/>
      <c r="NBV411" s="589"/>
      <c r="NBW411" s="589"/>
      <c r="NBX411" s="589"/>
      <c r="NBY411" s="589"/>
      <c r="NBZ411" s="589"/>
      <c r="NCA411" s="589"/>
      <c r="NCB411" s="589"/>
      <c r="NCC411" s="589"/>
      <c r="NCD411" s="589"/>
      <c r="NCE411" s="589"/>
      <c r="NCF411" s="589"/>
      <c r="NCG411" s="589"/>
      <c r="NCH411" s="589"/>
      <c r="NCI411" s="589"/>
      <c r="NCJ411" s="589"/>
      <c r="NCK411" s="589"/>
      <c r="NCL411" s="589"/>
      <c r="NCM411" s="589"/>
      <c r="NCN411" s="589"/>
      <c r="NCO411" s="589"/>
      <c r="NCP411" s="589"/>
      <c r="NCQ411" s="589"/>
      <c r="NCR411" s="589"/>
      <c r="NCS411" s="589"/>
      <c r="NCT411" s="589"/>
      <c r="NCU411" s="589"/>
      <c r="NCV411" s="589"/>
      <c r="NCW411" s="589"/>
      <c r="NCX411" s="589"/>
      <c r="NCY411" s="589"/>
      <c r="NCZ411" s="589"/>
      <c r="NDA411" s="589"/>
      <c r="NDB411" s="589"/>
      <c r="NDC411" s="589"/>
      <c r="NDD411" s="589"/>
      <c r="NDE411" s="589"/>
      <c r="NDF411" s="589"/>
      <c r="NDG411" s="589"/>
      <c r="NDH411" s="589"/>
      <c r="NDI411" s="589"/>
      <c r="NDJ411" s="589"/>
      <c r="NDK411" s="589"/>
      <c r="NDL411" s="589"/>
      <c r="NDM411" s="589"/>
      <c r="NDN411" s="589"/>
      <c r="NDO411" s="589"/>
      <c r="NDP411" s="589"/>
      <c r="NDQ411" s="589"/>
      <c r="NDR411" s="589"/>
      <c r="NDS411" s="589"/>
      <c r="NDT411" s="589"/>
      <c r="NDU411" s="589"/>
      <c r="NDV411" s="589"/>
      <c r="NDW411" s="589"/>
      <c r="NDX411" s="589"/>
      <c r="NDY411" s="589"/>
      <c r="NDZ411" s="589"/>
      <c r="NEA411" s="589"/>
      <c r="NEB411" s="589"/>
      <c r="NEC411" s="589"/>
      <c r="NED411" s="589"/>
      <c r="NEE411" s="589"/>
      <c r="NEF411" s="589"/>
      <c r="NEG411" s="589"/>
      <c r="NEH411" s="589"/>
      <c r="NEI411" s="589"/>
      <c r="NEJ411" s="589"/>
      <c r="NEK411" s="589"/>
      <c r="NEL411" s="589"/>
      <c r="NEM411" s="589"/>
      <c r="NEN411" s="589"/>
      <c r="NEO411" s="589"/>
      <c r="NEP411" s="589"/>
      <c r="NEQ411" s="589"/>
      <c r="NER411" s="589"/>
      <c r="NES411" s="589"/>
      <c r="NET411" s="589"/>
      <c r="NEU411" s="589"/>
      <c r="NEV411" s="589"/>
      <c r="NEW411" s="589"/>
      <c r="NEX411" s="589"/>
      <c r="NEY411" s="589"/>
      <c r="NEZ411" s="589"/>
      <c r="NFA411" s="589"/>
      <c r="NFB411" s="589"/>
      <c r="NFC411" s="589"/>
      <c r="NFD411" s="589"/>
      <c r="NFE411" s="589"/>
      <c r="NFF411" s="589"/>
      <c r="NFG411" s="589"/>
      <c r="NFH411" s="589"/>
      <c r="NFI411" s="589"/>
      <c r="NFJ411" s="589"/>
      <c r="NFK411" s="589"/>
      <c r="NFL411" s="589"/>
      <c r="NFM411" s="589"/>
      <c r="NFN411" s="589"/>
      <c r="NFO411" s="589"/>
      <c r="NFP411" s="589"/>
      <c r="NFQ411" s="589"/>
      <c r="NFR411" s="589"/>
      <c r="NFS411" s="589"/>
      <c r="NFT411" s="589"/>
      <c r="NFU411" s="589"/>
      <c r="NFV411" s="589"/>
      <c r="NFW411" s="589"/>
      <c r="NFX411" s="589"/>
      <c r="NFY411" s="589"/>
      <c r="NFZ411" s="589"/>
      <c r="NGA411" s="589"/>
      <c r="NGB411" s="589"/>
      <c r="NGC411" s="589"/>
      <c r="NGD411" s="589"/>
      <c r="NGE411" s="589"/>
      <c r="NGF411" s="589"/>
      <c r="NGG411" s="589"/>
      <c r="NGH411" s="589"/>
      <c r="NGI411" s="589"/>
      <c r="NGJ411" s="589"/>
      <c r="NGK411" s="589"/>
      <c r="NGL411" s="589"/>
      <c r="NGM411" s="589"/>
      <c r="NGN411" s="589"/>
      <c r="NGO411" s="589"/>
      <c r="NGP411" s="589"/>
      <c r="NGQ411" s="589"/>
      <c r="NGR411" s="589"/>
      <c r="NGS411" s="589"/>
      <c r="NGT411" s="589"/>
      <c r="NGU411" s="589"/>
      <c r="NGV411" s="589"/>
      <c r="NGW411" s="589"/>
      <c r="NGX411" s="589"/>
      <c r="NGY411" s="589"/>
      <c r="NGZ411" s="589"/>
      <c r="NHA411" s="589"/>
      <c r="NHB411" s="589"/>
      <c r="NHC411" s="589"/>
      <c r="NHD411" s="589"/>
      <c r="NHE411" s="589"/>
      <c r="NHF411" s="589"/>
      <c r="NHG411" s="589"/>
      <c r="NHH411" s="589"/>
      <c r="NHI411" s="589"/>
      <c r="NHJ411" s="589"/>
      <c r="NHK411" s="589"/>
      <c r="NHL411" s="589"/>
      <c r="NHM411" s="589"/>
      <c r="NHN411" s="589"/>
      <c r="NHO411" s="589"/>
      <c r="NHP411" s="589"/>
      <c r="NHQ411" s="589"/>
      <c r="NHR411" s="589"/>
      <c r="NHS411" s="589"/>
      <c r="NHT411" s="589"/>
      <c r="NHU411" s="589"/>
      <c r="NHV411" s="589"/>
      <c r="NHW411" s="589"/>
      <c r="NHX411" s="589"/>
      <c r="NHY411" s="589"/>
      <c r="NHZ411" s="589"/>
      <c r="NIA411" s="589"/>
      <c r="NIB411" s="589"/>
      <c r="NIC411" s="589"/>
      <c r="NID411" s="589"/>
      <c r="NIE411" s="589"/>
      <c r="NIF411" s="589"/>
      <c r="NIG411" s="589"/>
      <c r="NIH411" s="589"/>
      <c r="NII411" s="589"/>
      <c r="NIJ411" s="589"/>
      <c r="NIK411" s="589"/>
      <c r="NIL411" s="589"/>
      <c r="NIM411" s="589"/>
      <c r="NIN411" s="589"/>
      <c r="NIO411" s="589"/>
      <c r="NIP411" s="589"/>
      <c r="NIQ411" s="589"/>
      <c r="NIR411" s="589"/>
      <c r="NIS411" s="589"/>
      <c r="NIT411" s="589"/>
      <c r="NIU411" s="589"/>
      <c r="NIV411" s="589"/>
      <c r="NIW411" s="589"/>
      <c r="NIX411" s="589"/>
      <c r="NIY411" s="589"/>
      <c r="NIZ411" s="589"/>
      <c r="NJA411" s="589"/>
      <c r="NJB411" s="589"/>
      <c r="NJC411" s="589"/>
      <c r="NJD411" s="589"/>
      <c r="NJE411" s="589"/>
      <c r="NJF411" s="589"/>
      <c r="NJG411" s="589"/>
      <c r="NJH411" s="589"/>
      <c r="NJI411" s="589"/>
      <c r="NJJ411" s="589"/>
      <c r="NJK411" s="589"/>
      <c r="NJL411" s="589"/>
      <c r="NJM411" s="589"/>
      <c r="NJN411" s="589"/>
      <c r="NJO411" s="589"/>
      <c r="NJP411" s="589"/>
      <c r="NJQ411" s="589"/>
      <c r="NJR411" s="589"/>
      <c r="NJS411" s="589"/>
      <c r="NJT411" s="589"/>
      <c r="NJU411" s="589"/>
      <c r="NJV411" s="589"/>
      <c r="NJW411" s="589"/>
      <c r="NJX411" s="589"/>
      <c r="NJY411" s="589"/>
      <c r="NJZ411" s="589"/>
      <c r="NKA411" s="589"/>
      <c r="NKB411" s="589"/>
      <c r="NKC411" s="589"/>
      <c r="NKD411" s="589"/>
      <c r="NKE411" s="589"/>
      <c r="NKF411" s="589"/>
      <c r="NKG411" s="589"/>
      <c r="NKH411" s="589"/>
      <c r="NKI411" s="589"/>
      <c r="NKJ411" s="589"/>
      <c r="NKK411" s="589"/>
      <c r="NKL411" s="589"/>
      <c r="NKM411" s="589"/>
      <c r="NKN411" s="589"/>
      <c r="NKO411" s="589"/>
      <c r="NKP411" s="589"/>
      <c r="NKQ411" s="589"/>
      <c r="NKR411" s="589"/>
      <c r="NKS411" s="589"/>
      <c r="NKT411" s="589"/>
      <c r="NKU411" s="589"/>
      <c r="NKV411" s="589"/>
      <c r="NKW411" s="589"/>
      <c r="NKX411" s="589"/>
      <c r="NKY411" s="589"/>
      <c r="NKZ411" s="589"/>
      <c r="NLA411" s="589"/>
      <c r="NLB411" s="589"/>
      <c r="NLC411" s="589"/>
      <c r="NLD411" s="589"/>
      <c r="NLE411" s="589"/>
      <c r="NLF411" s="589"/>
      <c r="NLG411" s="589"/>
      <c r="NLH411" s="589"/>
      <c r="NLI411" s="589"/>
      <c r="NLJ411" s="589"/>
      <c r="NLK411" s="589"/>
      <c r="NLL411" s="589"/>
      <c r="NLM411" s="589"/>
      <c r="NLN411" s="589"/>
      <c r="NLO411" s="589"/>
      <c r="NLP411" s="589"/>
      <c r="NLQ411" s="589"/>
      <c r="NLR411" s="589"/>
      <c r="NLS411" s="589"/>
      <c r="NLT411" s="589"/>
      <c r="NLU411" s="589"/>
      <c r="NLV411" s="589"/>
      <c r="NLW411" s="589"/>
      <c r="NLX411" s="589"/>
      <c r="NLY411" s="589"/>
      <c r="NLZ411" s="589"/>
      <c r="NMA411" s="589"/>
      <c r="NMB411" s="589"/>
      <c r="NMC411" s="589"/>
      <c r="NMD411" s="589"/>
      <c r="NME411" s="589"/>
      <c r="NMF411" s="589"/>
      <c r="NMG411" s="589"/>
      <c r="NMH411" s="589"/>
      <c r="NMI411" s="589"/>
      <c r="NMJ411" s="589"/>
      <c r="NMK411" s="589"/>
      <c r="NML411" s="589"/>
      <c r="NMM411" s="589"/>
      <c r="NMN411" s="589"/>
      <c r="NMO411" s="589"/>
      <c r="NMP411" s="589"/>
      <c r="NMQ411" s="589"/>
      <c r="NMR411" s="589"/>
      <c r="NMS411" s="589"/>
      <c r="NMT411" s="589"/>
      <c r="NMU411" s="589"/>
      <c r="NMV411" s="589"/>
      <c r="NMW411" s="589"/>
      <c r="NMX411" s="589"/>
      <c r="NMY411" s="589"/>
      <c r="NMZ411" s="589"/>
      <c r="NNA411" s="589"/>
      <c r="NNB411" s="589"/>
      <c r="NNC411" s="589"/>
      <c r="NND411" s="589"/>
      <c r="NNE411" s="589"/>
      <c r="NNF411" s="589"/>
      <c r="NNG411" s="589"/>
      <c r="NNH411" s="589"/>
      <c r="NNI411" s="589"/>
      <c r="NNJ411" s="589"/>
      <c r="NNK411" s="589"/>
      <c r="NNL411" s="589"/>
      <c r="NNM411" s="589"/>
      <c r="NNN411" s="589"/>
      <c r="NNO411" s="589"/>
      <c r="NNP411" s="589"/>
      <c r="NNQ411" s="589"/>
      <c r="NNR411" s="589"/>
      <c r="NNS411" s="589"/>
      <c r="NNT411" s="589"/>
      <c r="NNU411" s="589"/>
      <c r="NNV411" s="589"/>
      <c r="NNW411" s="589"/>
      <c r="NNX411" s="589"/>
      <c r="NNY411" s="589"/>
      <c r="NNZ411" s="589"/>
      <c r="NOA411" s="589"/>
      <c r="NOB411" s="589"/>
      <c r="NOC411" s="589"/>
      <c r="NOD411" s="589"/>
      <c r="NOE411" s="589"/>
      <c r="NOF411" s="589"/>
      <c r="NOG411" s="589"/>
      <c r="NOH411" s="589"/>
      <c r="NOI411" s="589"/>
      <c r="NOJ411" s="589"/>
      <c r="NOK411" s="589"/>
      <c r="NOL411" s="589"/>
      <c r="NOM411" s="589"/>
      <c r="NON411" s="589"/>
      <c r="NOO411" s="589"/>
      <c r="NOP411" s="589"/>
      <c r="NOQ411" s="589"/>
      <c r="NOR411" s="589"/>
      <c r="NOS411" s="589"/>
      <c r="NOT411" s="589"/>
      <c r="NOU411" s="589"/>
      <c r="NOV411" s="589"/>
      <c r="NOW411" s="589"/>
      <c r="NOX411" s="589"/>
      <c r="NOY411" s="589"/>
      <c r="NOZ411" s="589"/>
      <c r="NPA411" s="589"/>
      <c r="NPB411" s="589"/>
      <c r="NPC411" s="589"/>
      <c r="NPD411" s="589"/>
      <c r="NPE411" s="589"/>
      <c r="NPF411" s="589"/>
      <c r="NPG411" s="589"/>
      <c r="NPH411" s="589"/>
      <c r="NPI411" s="589"/>
      <c r="NPJ411" s="589"/>
      <c r="NPK411" s="589"/>
      <c r="NPL411" s="589"/>
      <c r="NPM411" s="589"/>
      <c r="NPN411" s="589"/>
      <c r="NPO411" s="589"/>
      <c r="NPP411" s="589"/>
      <c r="NPQ411" s="589"/>
      <c r="NPR411" s="589"/>
      <c r="NPS411" s="589"/>
      <c r="NPT411" s="589"/>
      <c r="NPU411" s="589"/>
      <c r="NPV411" s="589"/>
      <c r="NPW411" s="589"/>
      <c r="NPX411" s="589"/>
      <c r="NPY411" s="589"/>
      <c r="NPZ411" s="589"/>
      <c r="NQA411" s="589"/>
      <c r="NQB411" s="589"/>
      <c r="NQC411" s="589"/>
      <c r="NQD411" s="589"/>
      <c r="NQE411" s="589"/>
      <c r="NQF411" s="589"/>
      <c r="NQG411" s="589"/>
      <c r="NQH411" s="589"/>
      <c r="NQI411" s="589"/>
      <c r="NQJ411" s="589"/>
      <c r="NQK411" s="589"/>
      <c r="NQL411" s="589"/>
      <c r="NQM411" s="589"/>
      <c r="NQN411" s="589"/>
      <c r="NQO411" s="589"/>
      <c r="NQP411" s="589"/>
      <c r="NQQ411" s="589"/>
      <c r="NQR411" s="589"/>
      <c r="NQS411" s="589"/>
      <c r="NQT411" s="589"/>
      <c r="NQU411" s="589"/>
      <c r="NQV411" s="589"/>
      <c r="NQW411" s="589"/>
      <c r="NQX411" s="589"/>
      <c r="NQY411" s="589"/>
      <c r="NQZ411" s="589"/>
      <c r="NRA411" s="589"/>
      <c r="NRB411" s="589"/>
      <c r="NRC411" s="589"/>
      <c r="NRD411" s="589"/>
      <c r="NRE411" s="589"/>
      <c r="NRF411" s="589"/>
      <c r="NRG411" s="589"/>
      <c r="NRH411" s="589"/>
      <c r="NRI411" s="589"/>
      <c r="NRJ411" s="589"/>
      <c r="NRK411" s="589"/>
      <c r="NRL411" s="589"/>
      <c r="NRM411" s="589"/>
      <c r="NRN411" s="589"/>
      <c r="NRO411" s="589"/>
      <c r="NRP411" s="589"/>
      <c r="NRQ411" s="589"/>
      <c r="NRR411" s="589"/>
      <c r="NRS411" s="589"/>
      <c r="NRT411" s="589"/>
      <c r="NRU411" s="589"/>
      <c r="NRV411" s="589"/>
      <c r="NRW411" s="589"/>
      <c r="NRX411" s="589"/>
      <c r="NRY411" s="589"/>
      <c r="NRZ411" s="589"/>
      <c r="NSA411" s="589"/>
      <c r="NSB411" s="589"/>
      <c r="NSC411" s="589"/>
      <c r="NSD411" s="589"/>
      <c r="NSE411" s="589"/>
      <c r="NSF411" s="589"/>
      <c r="NSG411" s="589"/>
      <c r="NSH411" s="589"/>
      <c r="NSI411" s="589"/>
      <c r="NSJ411" s="589"/>
      <c r="NSK411" s="589"/>
      <c r="NSL411" s="589"/>
      <c r="NSM411" s="589"/>
      <c r="NSN411" s="589"/>
      <c r="NSO411" s="589"/>
      <c r="NSP411" s="589"/>
      <c r="NSQ411" s="589"/>
      <c r="NSR411" s="589"/>
      <c r="NSS411" s="589"/>
      <c r="NST411" s="589"/>
      <c r="NSU411" s="589"/>
      <c r="NSV411" s="589"/>
      <c r="NSW411" s="589"/>
      <c r="NSX411" s="589"/>
      <c r="NSY411" s="589"/>
      <c r="NSZ411" s="589"/>
      <c r="NTA411" s="589"/>
      <c r="NTB411" s="589"/>
      <c r="NTC411" s="589"/>
      <c r="NTD411" s="589"/>
      <c r="NTE411" s="589"/>
      <c r="NTF411" s="589"/>
      <c r="NTG411" s="589"/>
      <c r="NTH411" s="589"/>
      <c r="NTI411" s="589"/>
      <c r="NTJ411" s="589"/>
      <c r="NTK411" s="589"/>
      <c r="NTL411" s="589"/>
      <c r="NTM411" s="589"/>
      <c r="NTN411" s="589"/>
      <c r="NTO411" s="589"/>
      <c r="NTP411" s="589"/>
      <c r="NTQ411" s="589"/>
      <c r="NTR411" s="589"/>
      <c r="NTS411" s="589"/>
      <c r="NTT411" s="589"/>
      <c r="NTU411" s="589"/>
      <c r="NTV411" s="589"/>
      <c r="NTW411" s="589"/>
      <c r="NTX411" s="589"/>
      <c r="NTY411" s="589"/>
      <c r="NTZ411" s="589"/>
      <c r="NUA411" s="589"/>
      <c r="NUB411" s="589"/>
      <c r="NUC411" s="589"/>
      <c r="NUD411" s="589"/>
      <c r="NUE411" s="589"/>
      <c r="NUF411" s="589"/>
      <c r="NUG411" s="589"/>
      <c r="NUH411" s="589"/>
      <c r="NUI411" s="589"/>
      <c r="NUJ411" s="589"/>
      <c r="NUK411" s="589"/>
      <c r="NUL411" s="589"/>
      <c r="NUM411" s="589"/>
      <c r="NUN411" s="589"/>
      <c r="NUO411" s="589"/>
      <c r="NUP411" s="589"/>
      <c r="NUQ411" s="589"/>
      <c r="NUR411" s="589"/>
      <c r="NUS411" s="589"/>
      <c r="NUT411" s="589"/>
      <c r="NUU411" s="589"/>
      <c r="NUV411" s="589"/>
      <c r="NUW411" s="589"/>
      <c r="NUX411" s="589"/>
      <c r="NUY411" s="589"/>
      <c r="NUZ411" s="589"/>
      <c r="NVA411" s="589"/>
      <c r="NVB411" s="589"/>
      <c r="NVC411" s="589"/>
      <c r="NVD411" s="589"/>
      <c r="NVE411" s="589"/>
      <c r="NVF411" s="589"/>
      <c r="NVG411" s="589"/>
      <c r="NVH411" s="589"/>
      <c r="NVI411" s="589"/>
      <c r="NVJ411" s="589"/>
      <c r="NVK411" s="589"/>
      <c r="NVL411" s="589"/>
      <c r="NVM411" s="589"/>
      <c r="NVN411" s="589"/>
      <c r="NVO411" s="589"/>
      <c r="NVP411" s="589"/>
      <c r="NVQ411" s="589"/>
      <c r="NVR411" s="589"/>
      <c r="NVS411" s="589"/>
      <c r="NVT411" s="589"/>
      <c r="NVU411" s="589"/>
      <c r="NVV411" s="589"/>
      <c r="NVW411" s="589"/>
      <c r="NVX411" s="589"/>
      <c r="NVY411" s="589"/>
      <c r="NVZ411" s="589"/>
      <c r="NWA411" s="589"/>
      <c r="NWB411" s="589"/>
      <c r="NWC411" s="589"/>
      <c r="NWD411" s="589"/>
      <c r="NWE411" s="589"/>
      <c r="NWF411" s="589"/>
      <c r="NWG411" s="589"/>
      <c r="NWH411" s="589"/>
      <c r="NWI411" s="589"/>
      <c r="NWJ411" s="589"/>
      <c r="NWK411" s="589"/>
      <c r="NWL411" s="589"/>
      <c r="NWM411" s="589"/>
      <c r="NWN411" s="589"/>
      <c r="NWO411" s="589"/>
      <c r="NWP411" s="589"/>
      <c r="NWQ411" s="589"/>
      <c r="NWR411" s="589"/>
      <c r="NWS411" s="589"/>
      <c r="NWT411" s="589"/>
      <c r="NWU411" s="589"/>
      <c r="NWV411" s="589"/>
      <c r="NWW411" s="589"/>
      <c r="NWX411" s="589"/>
      <c r="NWY411" s="589"/>
      <c r="NWZ411" s="589"/>
      <c r="NXA411" s="589"/>
      <c r="NXB411" s="589"/>
      <c r="NXC411" s="589"/>
      <c r="NXD411" s="589"/>
      <c r="NXE411" s="589"/>
      <c r="NXF411" s="589"/>
      <c r="NXG411" s="589"/>
      <c r="NXH411" s="589"/>
      <c r="NXI411" s="589"/>
      <c r="NXJ411" s="589"/>
      <c r="NXK411" s="589"/>
      <c r="NXL411" s="589"/>
      <c r="NXM411" s="589"/>
      <c r="NXN411" s="589"/>
      <c r="NXO411" s="589"/>
      <c r="NXP411" s="589"/>
      <c r="NXQ411" s="589"/>
      <c r="NXR411" s="589"/>
      <c r="NXS411" s="589"/>
      <c r="NXT411" s="589"/>
      <c r="NXU411" s="589"/>
      <c r="NXV411" s="589"/>
      <c r="NXW411" s="589"/>
      <c r="NXX411" s="589"/>
      <c r="NXY411" s="589"/>
      <c r="NXZ411" s="589"/>
      <c r="NYA411" s="589"/>
      <c r="NYB411" s="589"/>
      <c r="NYC411" s="589"/>
      <c r="NYD411" s="589"/>
      <c r="NYE411" s="589"/>
      <c r="NYF411" s="589"/>
      <c r="NYG411" s="589"/>
      <c r="NYH411" s="589"/>
      <c r="NYI411" s="589"/>
      <c r="NYJ411" s="589"/>
      <c r="NYK411" s="589"/>
      <c r="NYL411" s="589"/>
      <c r="NYM411" s="589"/>
      <c r="NYN411" s="589"/>
      <c r="NYO411" s="589"/>
      <c r="NYP411" s="589"/>
      <c r="NYQ411" s="589"/>
      <c r="NYR411" s="589"/>
      <c r="NYS411" s="589"/>
      <c r="NYT411" s="589"/>
      <c r="NYU411" s="589"/>
      <c r="NYV411" s="589"/>
      <c r="NYW411" s="589"/>
      <c r="NYX411" s="589"/>
      <c r="NYY411" s="589"/>
      <c r="NYZ411" s="589"/>
      <c r="NZA411" s="589"/>
      <c r="NZB411" s="589"/>
      <c r="NZC411" s="589"/>
      <c r="NZD411" s="589"/>
      <c r="NZE411" s="589"/>
      <c r="NZF411" s="589"/>
      <c r="NZG411" s="589"/>
      <c r="NZH411" s="589"/>
      <c r="NZI411" s="589"/>
      <c r="NZJ411" s="589"/>
      <c r="NZK411" s="589"/>
      <c r="NZL411" s="589"/>
      <c r="NZM411" s="589"/>
      <c r="NZN411" s="589"/>
      <c r="NZO411" s="589"/>
      <c r="NZP411" s="589"/>
      <c r="NZQ411" s="589"/>
      <c r="NZR411" s="589"/>
      <c r="NZS411" s="589"/>
      <c r="NZT411" s="589"/>
      <c r="NZU411" s="589"/>
      <c r="NZV411" s="589"/>
      <c r="NZW411" s="589"/>
      <c r="NZX411" s="589"/>
      <c r="NZY411" s="589"/>
      <c r="NZZ411" s="589"/>
      <c r="OAA411" s="589"/>
      <c r="OAB411" s="589"/>
      <c r="OAC411" s="589"/>
      <c r="OAD411" s="589"/>
      <c r="OAE411" s="589"/>
      <c r="OAF411" s="589"/>
      <c r="OAG411" s="589"/>
      <c r="OAH411" s="589"/>
      <c r="OAI411" s="589"/>
      <c r="OAJ411" s="589"/>
      <c r="OAK411" s="589"/>
      <c r="OAL411" s="589"/>
      <c r="OAM411" s="589"/>
      <c r="OAN411" s="589"/>
      <c r="OAO411" s="589"/>
      <c r="OAP411" s="589"/>
      <c r="OAQ411" s="589"/>
      <c r="OAR411" s="589"/>
      <c r="OAS411" s="589"/>
      <c r="OAT411" s="589"/>
      <c r="OAU411" s="589"/>
      <c r="OAV411" s="589"/>
      <c r="OAW411" s="589"/>
      <c r="OAX411" s="589"/>
      <c r="OAY411" s="589"/>
      <c r="OAZ411" s="589"/>
      <c r="OBA411" s="589"/>
      <c r="OBB411" s="589"/>
      <c r="OBC411" s="589"/>
      <c r="OBD411" s="589"/>
      <c r="OBE411" s="589"/>
      <c r="OBF411" s="589"/>
      <c r="OBG411" s="589"/>
      <c r="OBH411" s="589"/>
      <c r="OBI411" s="589"/>
      <c r="OBJ411" s="589"/>
      <c r="OBK411" s="589"/>
      <c r="OBL411" s="589"/>
      <c r="OBM411" s="589"/>
      <c r="OBN411" s="589"/>
      <c r="OBO411" s="589"/>
      <c r="OBP411" s="589"/>
      <c r="OBQ411" s="589"/>
      <c r="OBR411" s="589"/>
      <c r="OBS411" s="589"/>
      <c r="OBT411" s="589"/>
      <c r="OBU411" s="589"/>
      <c r="OBV411" s="589"/>
      <c r="OBW411" s="589"/>
      <c r="OBX411" s="589"/>
      <c r="OBY411" s="589"/>
      <c r="OBZ411" s="589"/>
      <c r="OCA411" s="589"/>
      <c r="OCB411" s="589"/>
      <c r="OCC411" s="589"/>
      <c r="OCD411" s="589"/>
      <c r="OCE411" s="589"/>
      <c r="OCF411" s="589"/>
      <c r="OCG411" s="589"/>
      <c r="OCH411" s="589"/>
      <c r="OCI411" s="589"/>
      <c r="OCJ411" s="589"/>
      <c r="OCK411" s="589"/>
      <c r="OCL411" s="589"/>
      <c r="OCM411" s="589"/>
      <c r="OCN411" s="589"/>
      <c r="OCO411" s="589"/>
      <c r="OCP411" s="589"/>
      <c r="OCQ411" s="589"/>
      <c r="OCR411" s="589"/>
      <c r="OCS411" s="589"/>
      <c r="OCT411" s="589"/>
      <c r="OCU411" s="589"/>
      <c r="OCV411" s="589"/>
      <c r="OCW411" s="589"/>
      <c r="OCX411" s="589"/>
      <c r="OCY411" s="589"/>
      <c r="OCZ411" s="589"/>
      <c r="ODA411" s="589"/>
      <c r="ODB411" s="589"/>
      <c r="ODC411" s="589"/>
      <c r="ODD411" s="589"/>
      <c r="ODE411" s="589"/>
      <c r="ODF411" s="589"/>
      <c r="ODG411" s="589"/>
      <c r="ODH411" s="589"/>
      <c r="ODI411" s="589"/>
      <c r="ODJ411" s="589"/>
      <c r="ODK411" s="589"/>
      <c r="ODL411" s="589"/>
      <c r="ODM411" s="589"/>
      <c r="ODN411" s="589"/>
      <c r="ODO411" s="589"/>
      <c r="ODP411" s="589"/>
      <c r="ODQ411" s="589"/>
      <c r="ODR411" s="589"/>
      <c r="ODS411" s="589"/>
      <c r="ODT411" s="589"/>
      <c r="ODU411" s="589"/>
      <c r="ODV411" s="589"/>
      <c r="ODW411" s="589"/>
      <c r="ODX411" s="589"/>
      <c r="ODY411" s="589"/>
      <c r="ODZ411" s="589"/>
      <c r="OEA411" s="589"/>
      <c r="OEB411" s="589"/>
      <c r="OEC411" s="589"/>
      <c r="OED411" s="589"/>
      <c r="OEE411" s="589"/>
      <c r="OEF411" s="589"/>
      <c r="OEG411" s="589"/>
      <c r="OEH411" s="589"/>
      <c r="OEI411" s="589"/>
      <c r="OEJ411" s="589"/>
      <c r="OEK411" s="589"/>
      <c r="OEL411" s="589"/>
      <c r="OEM411" s="589"/>
      <c r="OEN411" s="589"/>
      <c r="OEO411" s="589"/>
      <c r="OEP411" s="589"/>
      <c r="OEQ411" s="589"/>
      <c r="OER411" s="589"/>
      <c r="OES411" s="589"/>
      <c r="OET411" s="589"/>
      <c r="OEU411" s="589"/>
      <c r="OEV411" s="589"/>
      <c r="OEW411" s="589"/>
      <c r="OEX411" s="589"/>
      <c r="OEY411" s="589"/>
      <c r="OEZ411" s="589"/>
      <c r="OFA411" s="589"/>
      <c r="OFB411" s="589"/>
      <c r="OFC411" s="589"/>
      <c r="OFD411" s="589"/>
      <c r="OFE411" s="589"/>
      <c r="OFF411" s="589"/>
      <c r="OFG411" s="589"/>
      <c r="OFH411" s="589"/>
      <c r="OFI411" s="589"/>
      <c r="OFJ411" s="589"/>
      <c r="OFK411" s="589"/>
      <c r="OFL411" s="589"/>
      <c r="OFM411" s="589"/>
      <c r="OFN411" s="589"/>
      <c r="OFO411" s="589"/>
      <c r="OFP411" s="589"/>
      <c r="OFQ411" s="589"/>
      <c r="OFR411" s="589"/>
      <c r="OFS411" s="589"/>
      <c r="OFT411" s="589"/>
      <c r="OFU411" s="589"/>
      <c r="OFV411" s="589"/>
      <c r="OFW411" s="589"/>
      <c r="OFX411" s="589"/>
      <c r="OFY411" s="589"/>
      <c r="OFZ411" s="589"/>
      <c r="OGA411" s="589"/>
      <c r="OGB411" s="589"/>
      <c r="OGC411" s="589"/>
      <c r="OGD411" s="589"/>
      <c r="OGE411" s="589"/>
      <c r="OGF411" s="589"/>
      <c r="OGG411" s="589"/>
      <c r="OGH411" s="589"/>
      <c r="OGI411" s="589"/>
      <c r="OGJ411" s="589"/>
      <c r="OGK411" s="589"/>
      <c r="OGL411" s="589"/>
      <c r="OGM411" s="589"/>
      <c r="OGN411" s="589"/>
      <c r="OGO411" s="589"/>
      <c r="OGP411" s="589"/>
      <c r="OGQ411" s="589"/>
      <c r="OGR411" s="589"/>
      <c r="OGS411" s="589"/>
      <c r="OGT411" s="589"/>
      <c r="OGU411" s="589"/>
      <c r="OGV411" s="589"/>
      <c r="OGW411" s="589"/>
      <c r="OGX411" s="589"/>
      <c r="OGY411" s="589"/>
      <c r="OGZ411" s="589"/>
      <c r="OHA411" s="589"/>
      <c r="OHB411" s="589"/>
      <c r="OHC411" s="589"/>
      <c r="OHD411" s="589"/>
      <c r="OHE411" s="589"/>
      <c r="OHF411" s="589"/>
      <c r="OHG411" s="589"/>
      <c r="OHH411" s="589"/>
      <c r="OHI411" s="589"/>
      <c r="OHJ411" s="589"/>
      <c r="OHK411" s="589"/>
      <c r="OHL411" s="589"/>
      <c r="OHM411" s="589"/>
      <c r="OHN411" s="589"/>
      <c r="OHO411" s="589"/>
      <c r="OHP411" s="589"/>
      <c r="OHQ411" s="589"/>
      <c r="OHR411" s="589"/>
      <c r="OHS411" s="589"/>
      <c r="OHT411" s="589"/>
      <c r="OHU411" s="589"/>
      <c r="OHV411" s="589"/>
      <c r="OHW411" s="589"/>
      <c r="OHX411" s="589"/>
      <c r="OHY411" s="589"/>
      <c r="OHZ411" s="589"/>
      <c r="OIA411" s="589"/>
      <c r="OIB411" s="589"/>
      <c r="OIC411" s="589"/>
      <c r="OID411" s="589"/>
      <c r="OIE411" s="589"/>
      <c r="OIF411" s="589"/>
      <c r="OIG411" s="589"/>
      <c r="OIH411" s="589"/>
      <c r="OII411" s="589"/>
      <c r="OIJ411" s="589"/>
      <c r="OIK411" s="589"/>
      <c r="OIL411" s="589"/>
      <c r="OIM411" s="589"/>
      <c r="OIN411" s="589"/>
      <c r="OIO411" s="589"/>
      <c r="OIP411" s="589"/>
      <c r="OIQ411" s="589"/>
      <c r="OIR411" s="589"/>
      <c r="OIS411" s="589"/>
      <c r="OIT411" s="589"/>
      <c r="OIU411" s="589"/>
      <c r="OIV411" s="589"/>
      <c r="OIW411" s="589"/>
      <c r="OIX411" s="589"/>
      <c r="OIY411" s="589"/>
      <c r="OIZ411" s="589"/>
      <c r="OJA411" s="589"/>
      <c r="OJB411" s="589"/>
      <c r="OJC411" s="589"/>
      <c r="OJD411" s="589"/>
      <c r="OJE411" s="589"/>
      <c r="OJF411" s="589"/>
      <c r="OJG411" s="589"/>
      <c r="OJH411" s="589"/>
      <c r="OJI411" s="589"/>
      <c r="OJJ411" s="589"/>
      <c r="OJK411" s="589"/>
      <c r="OJL411" s="589"/>
      <c r="OJM411" s="589"/>
      <c r="OJN411" s="589"/>
      <c r="OJO411" s="589"/>
      <c r="OJP411" s="589"/>
      <c r="OJQ411" s="589"/>
      <c r="OJR411" s="589"/>
      <c r="OJS411" s="589"/>
      <c r="OJT411" s="589"/>
      <c r="OJU411" s="589"/>
      <c r="OJV411" s="589"/>
      <c r="OJW411" s="589"/>
      <c r="OJX411" s="589"/>
      <c r="OJY411" s="589"/>
      <c r="OJZ411" s="589"/>
      <c r="OKA411" s="589"/>
      <c r="OKB411" s="589"/>
      <c r="OKC411" s="589"/>
      <c r="OKD411" s="589"/>
      <c r="OKE411" s="589"/>
      <c r="OKF411" s="589"/>
      <c r="OKG411" s="589"/>
      <c r="OKH411" s="589"/>
      <c r="OKI411" s="589"/>
      <c r="OKJ411" s="589"/>
      <c r="OKK411" s="589"/>
      <c r="OKL411" s="589"/>
      <c r="OKM411" s="589"/>
      <c r="OKN411" s="589"/>
      <c r="OKO411" s="589"/>
      <c r="OKP411" s="589"/>
      <c r="OKQ411" s="589"/>
      <c r="OKR411" s="589"/>
      <c r="OKS411" s="589"/>
      <c r="OKT411" s="589"/>
      <c r="OKU411" s="589"/>
      <c r="OKV411" s="589"/>
      <c r="OKW411" s="589"/>
      <c r="OKX411" s="589"/>
      <c r="OKY411" s="589"/>
      <c r="OKZ411" s="589"/>
      <c r="OLA411" s="589"/>
      <c r="OLB411" s="589"/>
      <c r="OLC411" s="589"/>
      <c r="OLD411" s="589"/>
      <c r="OLE411" s="589"/>
      <c r="OLF411" s="589"/>
      <c r="OLG411" s="589"/>
      <c r="OLH411" s="589"/>
      <c r="OLI411" s="589"/>
      <c r="OLJ411" s="589"/>
      <c r="OLK411" s="589"/>
      <c r="OLL411" s="589"/>
      <c r="OLM411" s="589"/>
      <c r="OLN411" s="589"/>
      <c r="OLO411" s="589"/>
      <c r="OLP411" s="589"/>
      <c r="OLQ411" s="589"/>
      <c r="OLR411" s="589"/>
      <c r="OLS411" s="589"/>
      <c r="OLT411" s="589"/>
      <c r="OLU411" s="589"/>
      <c r="OLV411" s="589"/>
      <c r="OLW411" s="589"/>
      <c r="OLX411" s="589"/>
      <c r="OLY411" s="589"/>
      <c r="OLZ411" s="589"/>
      <c r="OMA411" s="589"/>
      <c r="OMB411" s="589"/>
      <c r="OMC411" s="589"/>
      <c r="OMD411" s="589"/>
      <c r="OME411" s="589"/>
      <c r="OMF411" s="589"/>
      <c r="OMG411" s="589"/>
      <c r="OMH411" s="589"/>
      <c r="OMI411" s="589"/>
      <c r="OMJ411" s="589"/>
      <c r="OMK411" s="589"/>
      <c r="OML411" s="589"/>
      <c r="OMM411" s="589"/>
      <c r="OMN411" s="589"/>
      <c r="OMO411" s="589"/>
      <c r="OMP411" s="589"/>
      <c r="OMQ411" s="589"/>
      <c r="OMR411" s="589"/>
      <c r="OMS411" s="589"/>
      <c r="OMT411" s="589"/>
      <c r="OMU411" s="589"/>
      <c r="OMV411" s="589"/>
      <c r="OMW411" s="589"/>
      <c r="OMX411" s="589"/>
      <c r="OMY411" s="589"/>
      <c r="OMZ411" s="589"/>
      <c r="ONA411" s="589"/>
      <c r="ONB411" s="589"/>
      <c r="ONC411" s="589"/>
      <c r="OND411" s="589"/>
      <c r="ONE411" s="589"/>
      <c r="ONF411" s="589"/>
      <c r="ONG411" s="589"/>
      <c r="ONH411" s="589"/>
      <c r="ONI411" s="589"/>
      <c r="ONJ411" s="589"/>
      <c r="ONK411" s="589"/>
      <c r="ONL411" s="589"/>
      <c r="ONM411" s="589"/>
      <c r="ONN411" s="589"/>
      <c r="ONO411" s="589"/>
      <c r="ONP411" s="589"/>
      <c r="ONQ411" s="589"/>
      <c r="ONR411" s="589"/>
      <c r="ONS411" s="589"/>
      <c r="ONT411" s="589"/>
      <c r="ONU411" s="589"/>
      <c r="ONV411" s="589"/>
      <c r="ONW411" s="589"/>
      <c r="ONX411" s="589"/>
      <c r="ONY411" s="589"/>
      <c r="ONZ411" s="589"/>
      <c r="OOA411" s="589"/>
      <c r="OOB411" s="589"/>
      <c r="OOC411" s="589"/>
      <c r="OOD411" s="589"/>
      <c r="OOE411" s="589"/>
      <c r="OOF411" s="589"/>
      <c r="OOG411" s="589"/>
      <c r="OOH411" s="589"/>
      <c r="OOI411" s="589"/>
      <c r="OOJ411" s="589"/>
      <c r="OOK411" s="589"/>
      <c r="OOL411" s="589"/>
      <c r="OOM411" s="589"/>
      <c r="OON411" s="589"/>
      <c r="OOO411" s="589"/>
      <c r="OOP411" s="589"/>
      <c r="OOQ411" s="589"/>
      <c r="OOR411" s="589"/>
      <c r="OOS411" s="589"/>
      <c r="OOT411" s="589"/>
      <c r="OOU411" s="589"/>
      <c r="OOV411" s="589"/>
      <c r="OOW411" s="589"/>
      <c r="OOX411" s="589"/>
      <c r="OOY411" s="589"/>
      <c r="OOZ411" s="589"/>
      <c r="OPA411" s="589"/>
      <c r="OPB411" s="589"/>
      <c r="OPC411" s="589"/>
      <c r="OPD411" s="589"/>
      <c r="OPE411" s="589"/>
      <c r="OPF411" s="589"/>
      <c r="OPG411" s="589"/>
      <c r="OPH411" s="589"/>
      <c r="OPI411" s="589"/>
      <c r="OPJ411" s="589"/>
      <c r="OPK411" s="589"/>
      <c r="OPL411" s="589"/>
      <c r="OPM411" s="589"/>
      <c r="OPN411" s="589"/>
      <c r="OPO411" s="589"/>
      <c r="OPP411" s="589"/>
      <c r="OPQ411" s="589"/>
      <c r="OPR411" s="589"/>
      <c r="OPS411" s="589"/>
      <c r="OPT411" s="589"/>
      <c r="OPU411" s="589"/>
      <c r="OPV411" s="589"/>
      <c r="OPW411" s="589"/>
      <c r="OPX411" s="589"/>
      <c r="OPY411" s="589"/>
      <c r="OPZ411" s="589"/>
      <c r="OQA411" s="589"/>
      <c r="OQB411" s="589"/>
      <c r="OQC411" s="589"/>
      <c r="OQD411" s="589"/>
      <c r="OQE411" s="589"/>
      <c r="OQF411" s="589"/>
      <c r="OQG411" s="589"/>
      <c r="OQH411" s="589"/>
      <c r="OQI411" s="589"/>
      <c r="OQJ411" s="589"/>
      <c r="OQK411" s="589"/>
      <c r="OQL411" s="589"/>
      <c r="OQM411" s="589"/>
      <c r="OQN411" s="589"/>
      <c r="OQO411" s="589"/>
      <c r="OQP411" s="589"/>
      <c r="OQQ411" s="589"/>
      <c r="OQR411" s="589"/>
      <c r="OQS411" s="589"/>
      <c r="OQT411" s="589"/>
      <c r="OQU411" s="589"/>
      <c r="OQV411" s="589"/>
      <c r="OQW411" s="589"/>
      <c r="OQX411" s="589"/>
      <c r="OQY411" s="589"/>
      <c r="OQZ411" s="589"/>
      <c r="ORA411" s="589"/>
      <c r="ORB411" s="589"/>
      <c r="ORC411" s="589"/>
      <c r="ORD411" s="589"/>
      <c r="ORE411" s="589"/>
      <c r="ORF411" s="589"/>
      <c r="ORG411" s="589"/>
      <c r="ORH411" s="589"/>
      <c r="ORI411" s="589"/>
      <c r="ORJ411" s="589"/>
      <c r="ORK411" s="589"/>
      <c r="ORL411" s="589"/>
      <c r="ORM411" s="589"/>
      <c r="ORN411" s="589"/>
      <c r="ORO411" s="589"/>
      <c r="ORP411" s="589"/>
      <c r="ORQ411" s="589"/>
      <c r="ORR411" s="589"/>
      <c r="ORS411" s="589"/>
      <c r="ORT411" s="589"/>
      <c r="ORU411" s="589"/>
      <c r="ORV411" s="589"/>
      <c r="ORW411" s="589"/>
      <c r="ORX411" s="589"/>
      <c r="ORY411" s="589"/>
      <c r="ORZ411" s="589"/>
      <c r="OSA411" s="589"/>
      <c r="OSB411" s="589"/>
      <c r="OSC411" s="589"/>
      <c r="OSD411" s="589"/>
      <c r="OSE411" s="589"/>
      <c r="OSF411" s="589"/>
      <c r="OSG411" s="589"/>
      <c r="OSH411" s="589"/>
      <c r="OSI411" s="589"/>
      <c r="OSJ411" s="589"/>
      <c r="OSK411" s="589"/>
      <c r="OSL411" s="589"/>
      <c r="OSM411" s="589"/>
      <c r="OSN411" s="589"/>
      <c r="OSO411" s="589"/>
      <c r="OSP411" s="589"/>
      <c r="OSQ411" s="589"/>
      <c r="OSR411" s="589"/>
      <c r="OSS411" s="589"/>
      <c r="OST411" s="589"/>
      <c r="OSU411" s="589"/>
      <c r="OSV411" s="589"/>
      <c r="OSW411" s="589"/>
      <c r="OSX411" s="589"/>
      <c r="OSY411" s="589"/>
      <c r="OSZ411" s="589"/>
      <c r="OTA411" s="589"/>
      <c r="OTB411" s="589"/>
      <c r="OTC411" s="589"/>
      <c r="OTD411" s="589"/>
      <c r="OTE411" s="589"/>
      <c r="OTF411" s="589"/>
      <c r="OTG411" s="589"/>
      <c r="OTH411" s="589"/>
      <c r="OTI411" s="589"/>
      <c r="OTJ411" s="589"/>
      <c r="OTK411" s="589"/>
      <c r="OTL411" s="589"/>
      <c r="OTM411" s="589"/>
      <c r="OTN411" s="589"/>
      <c r="OTO411" s="589"/>
      <c r="OTP411" s="589"/>
      <c r="OTQ411" s="589"/>
      <c r="OTR411" s="589"/>
      <c r="OTS411" s="589"/>
      <c r="OTT411" s="589"/>
      <c r="OTU411" s="589"/>
      <c r="OTV411" s="589"/>
      <c r="OTW411" s="589"/>
      <c r="OTX411" s="589"/>
      <c r="OTY411" s="589"/>
      <c r="OTZ411" s="589"/>
      <c r="OUA411" s="589"/>
      <c r="OUB411" s="589"/>
      <c r="OUC411" s="589"/>
      <c r="OUD411" s="589"/>
      <c r="OUE411" s="589"/>
      <c r="OUF411" s="589"/>
      <c r="OUG411" s="589"/>
      <c r="OUH411" s="589"/>
      <c r="OUI411" s="589"/>
      <c r="OUJ411" s="589"/>
      <c r="OUK411" s="589"/>
      <c r="OUL411" s="589"/>
      <c r="OUM411" s="589"/>
      <c r="OUN411" s="589"/>
      <c r="OUO411" s="589"/>
      <c r="OUP411" s="589"/>
      <c r="OUQ411" s="589"/>
      <c r="OUR411" s="589"/>
      <c r="OUS411" s="589"/>
      <c r="OUT411" s="589"/>
      <c r="OUU411" s="589"/>
      <c r="OUV411" s="589"/>
      <c r="OUW411" s="589"/>
      <c r="OUX411" s="589"/>
      <c r="OUY411" s="589"/>
      <c r="OUZ411" s="589"/>
      <c r="OVA411" s="589"/>
      <c r="OVB411" s="589"/>
      <c r="OVC411" s="589"/>
      <c r="OVD411" s="589"/>
      <c r="OVE411" s="589"/>
      <c r="OVF411" s="589"/>
      <c r="OVG411" s="589"/>
      <c r="OVH411" s="589"/>
      <c r="OVI411" s="589"/>
      <c r="OVJ411" s="589"/>
      <c r="OVK411" s="589"/>
      <c r="OVL411" s="589"/>
      <c r="OVM411" s="589"/>
      <c r="OVN411" s="589"/>
      <c r="OVO411" s="589"/>
      <c r="OVP411" s="589"/>
      <c r="OVQ411" s="589"/>
      <c r="OVR411" s="589"/>
      <c r="OVS411" s="589"/>
      <c r="OVT411" s="589"/>
      <c r="OVU411" s="589"/>
      <c r="OVV411" s="589"/>
      <c r="OVW411" s="589"/>
      <c r="OVX411" s="589"/>
      <c r="OVY411" s="589"/>
      <c r="OVZ411" s="589"/>
      <c r="OWA411" s="589"/>
      <c r="OWB411" s="589"/>
      <c r="OWC411" s="589"/>
      <c r="OWD411" s="589"/>
      <c r="OWE411" s="589"/>
      <c r="OWF411" s="589"/>
      <c r="OWG411" s="589"/>
      <c r="OWH411" s="589"/>
      <c r="OWI411" s="589"/>
      <c r="OWJ411" s="589"/>
      <c r="OWK411" s="589"/>
      <c r="OWL411" s="589"/>
      <c r="OWM411" s="589"/>
      <c r="OWN411" s="589"/>
      <c r="OWO411" s="589"/>
      <c r="OWP411" s="589"/>
      <c r="OWQ411" s="589"/>
      <c r="OWR411" s="589"/>
      <c r="OWS411" s="589"/>
      <c r="OWT411" s="589"/>
      <c r="OWU411" s="589"/>
      <c r="OWV411" s="589"/>
      <c r="OWW411" s="589"/>
      <c r="OWX411" s="589"/>
      <c r="OWY411" s="589"/>
      <c r="OWZ411" s="589"/>
      <c r="OXA411" s="589"/>
      <c r="OXB411" s="589"/>
      <c r="OXC411" s="589"/>
      <c r="OXD411" s="589"/>
      <c r="OXE411" s="589"/>
      <c r="OXF411" s="589"/>
      <c r="OXG411" s="589"/>
      <c r="OXH411" s="589"/>
      <c r="OXI411" s="589"/>
      <c r="OXJ411" s="589"/>
      <c r="OXK411" s="589"/>
      <c r="OXL411" s="589"/>
      <c r="OXM411" s="589"/>
      <c r="OXN411" s="589"/>
      <c r="OXO411" s="589"/>
      <c r="OXP411" s="589"/>
      <c r="OXQ411" s="589"/>
      <c r="OXR411" s="589"/>
      <c r="OXS411" s="589"/>
      <c r="OXT411" s="589"/>
      <c r="OXU411" s="589"/>
      <c r="OXV411" s="589"/>
      <c r="OXW411" s="589"/>
      <c r="OXX411" s="589"/>
      <c r="OXY411" s="589"/>
      <c r="OXZ411" s="589"/>
      <c r="OYA411" s="589"/>
      <c r="OYB411" s="589"/>
      <c r="OYC411" s="589"/>
      <c r="OYD411" s="589"/>
      <c r="OYE411" s="589"/>
      <c r="OYF411" s="589"/>
      <c r="OYG411" s="589"/>
      <c r="OYH411" s="589"/>
      <c r="OYI411" s="589"/>
      <c r="OYJ411" s="589"/>
      <c r="OYK411" s="589"/>
      <c r="OYL411" s="589"/>
      <c r="OYM411" s="589"/>
      <c r="OYN411" s="589"/>
      <c r="OYO411" s="589"/>
      <c r="OYP411" s="589"/>
      <c r="OYQ411" s="589"/>
      <c r="OYR411" s="589"/>
      <c r="OYS411" s="589"/>
      <c r="OYT411" s="589"/>
      <c r="OYU411" s="589"/>
      <c r="OYV411" s="589"/>
      <c r="OYW411" s="589"/>
      <c r="OYX411" s="589"/>
      <c r="OYY411" s="589"/>
      <c r="OYZ411" s="589"/>
      <c r="OZA411" s="589"/>
      <c r="OZB411" s="589"/>
      <c r="OZC411" s="589"/>
      <c r="OZD411" s="589"/>
      <c r="OZE411" s="589"/>
      <c r="OZF411" s="589"/>
      <c r="OZG411" s="589"/>
      <c r="OZH411" s="589"/>
      <c r="OZI411" s="589"/>
      <c r="OZJ411" s="589"/>
      <c r="OZK411" s="589"/>
      <c r="OZL411" s="589"/>
      <c r="OZM411" s="589"/>
      <c r="OZN411" s="589"/>
      <c r="OZO411" s="589"/>
      <c r="OZP411" s="589"/>
      <c r="OZQ411" s="589"/>
      <c r="OZR411" s="589"/>
      <c r="OZS411" s="589"/>
      <c r="OZT411" s="589"/>
      <c r="OZU411" s="589"/>
      <c r="OZV411" s="589"/>
      <c r="OZW411" s="589"/>
      <c r="OZX411" s="589"/>
      <c r="OZY411" s="589"/>
      <c r="OZZ411" s="589"/>
      <c r="PAA411" s="589"/>
      <c r="PAB411" s="589"/>
      <c r="PAC411" s="589"/>
      <c r="PAD411" s="589"/>
      <c r="PAE411" s="589"/>
      <c r="PAF411" s="589"/>
      <c r="PAG411" s="589"/>
      <c r="PAH411" s="589"/>
      <c r="PAI411" s="589"/>
      <c r="PAJ411" s="589"/>
      <c r="PAK411" s="589"/>
      <c r="PAL411" s="589"/>
      <c r="PAM411" s="589"/>
      <c r="PAN411" s="589"/>
      <c r="PAO411" s="589"/>
      <c r="PAP411" s="589"/>
      <c r="PAQ411" s="589"/>
      <c r="PAR411" s="589"/>
      <c r="PAS411" s="589"/>
      <c r="PAT411" s="589"/>
      <c r="PAU411" s="589"/>
      <c r="PAV411" s="589"/>
      <c r="PAW411" s="589"/>
      <c r="PAX411" s="589"/>
      <c r="PAY411" s="589"/>
      <c r="PAZ411" s="589"/>
      <c r="PBA411" s="589"/>
      <c r="PBB411" s="589"/>
      <c r="PBC411" s="589"/>
      <c r="PBD411" s="589"/>
      <c r="PBE411" s="589"/>
      <c r="PBF411" s="589"/>
      <c r="PBG411" s="589"/>
      <c r="PBH411" s="589"/>
      <c r="PBI411" s="589"/>
      <c r="PBJ411" s="589"/>
      <c r="PBK411" s="589"/>
      <c r="PBL411" s="589"/>
      <c r="PBM411" s="589"/>
      <c r="PBN411" s="589"/>
      <c r="PBO411" s="589"/>
      <c r="PBP411" s="589"/>
      <c r="PBQ411" s="589"/>
      <c r="PBR411" s="589"/>
      <c r="PBS411" s="589"/>
      <c r="PBT411" s="589"/>
      <c r="PBU411" s="589"/>
      <c r="PBV411" s="589"/>
      <c r="PBW411" s="589"/>
      <c r="PBX411" s="589"/>
      <c r="PBY411" s="589"/>
      <c r="PBZ411" s="589"/>
      <c r="PCA411" s="589"/>
      <c r="PCB411" s="589"/>
      <c r="PCC411" s="589"/>
      <c r="PCD411" s="589"/>
      <c r="PCE411" s="589"/>
      <c r="PCF411" s="589"/>
      <c r="PCG411" s="589"/>
      <c r="PCH411" s="589"/>
      <c r="PCI411" s="589"/>
      <c r="PCJ411" s="589"/>
      <c r="PCK411" s="589"/>
      <c r="PCL411" s="589"/>
      <c r="PCM411" s="589"/>
      <c r="PCN411" s="589"/>
      <c r="PCO411" s="589"/>
      <c r="PCP411" s="589"/>
      <c r="PCQ411" s="589"/>
      <c r="PCR411" s="589"/>
      <c r="PCS411" s="589"/>
      <c r="PCT411" s="589"/>
      <c r="PCU411" s="589"/>
      <c r="PCV411" s="589"/>
      <c r="PCW411" s="589"/>
      <c r="PCX411" s="589"/>
      <c r="PCY411" s="589"/>
      <c r="PCZ411" s="589"/>
      <c r="PDA411" s="589"/>
      <c r="PDB411" s="589"/>
      <c r="PDC411" s="589"/>
      <c r="PDD411" s="589"/>
      <c r="PDE411" s="589"/>
      <c r="PDF411" s="589"/>
      <c r="PDG411" s="589"/>
      <c r="PDH411" s="589"/>
      <c r="PDI411" s="589"/>
      <c r="PDJ411" s="589"/>
      <c r="PDK411" s="589"/>
      <c r="PDL411" s="589"/>
      <c r="PDM411" s="589"/>
      <c r="PDN411" s="589"/>
      <c r="PDO411" s="589"/>
      <c r="PDP411" s="589"/>
      <c r="PDQ411" s="589"/>
      <c r="PDR411" s="589"/>
      <c r="PDS411" s="589"/>
      <c r="PDT411" s="589"/>
      <c r="PDU411" s="589"/>
      <c r="PDV411" s="589"/>
      <c r="PDW411" s="589"/>
      <c r="PDX411" s="589"/>
      <c r="PDY411" s="589"/>
      <c r="PDZ411" s="589"/>
      <c r="PEA411" s="589"/>
      <c r="PEB411" s="589"/>
      <c r="PEC411" s="589"/>
      <c r="PED411" s="589"/>
      <c r="PEE411" s="589"/>
      <c r="PEF411" s="589"/>
      <c r="PEG411" s="589"/>
      <c r="PEH411" s="589"/>
      <c r="PEI411" s="589"/>
      <c r="PEJ411" s="589"/>
      <c r="PEK411" s="589"/>
      <c r="PEL411" s="589"/>
      <c r="PEM411" s="589"/>
      <c r="PEN411" s="589"/>
      <c r="PEO411" s="589"/>
      <c r="PEP411" s="589"/>
      <c r="PEQ411" s="589"/>
      <c r="PER411" s="589"/>
      <c r="PES411" s="589"/>
      <c r="PET411" s="589"/>
      <c r="PEU411" s="589"/>
      <c r="PEV411" s="589"/>
      <c r="PEW411" s="589"/>
      <c r="PEX411" s="589"/>
      <c r="PEY411" s="589"/>
      <c r="PEZ411" s="589"/>
      <c r="PFA411" s="589"/>
      <c r="PFB411" s="589"/>
      <c r="PFC411" s="589"/>
      <c r="PFD411" s="589"/>
      <c r="PFE411" s="589"/>
      <c r="PFF411" s="589"/>
      <c r="PFG411" s="589"/>
      <c r="PFH411" s="589"/>
      <c r="PFI411" s="589"/>
      <c r="PFJ411" s="589"/>
      <c r="PFK411" s="589"/>
      <c r="PFL411" s="589"/>
      <c r="PFM411" s="589"/>
      <c r="PFN411" s="589"/>
      <c r="PFO411" s="589"/>
      <c r="PFP411" s="589"/>
      <c r="PFQ411" s="589"/>
      <c r="PFR411" s="589"/>
      <c r="PFS411" s="589"/>
      <c r="PFT411" s="589"/>
      <c r="PFU411" s="589"/>
      <c r="PFV411" s="589"/>
      <c r="PFW411" s="589"/>
      <c r="PFX411" s="589"/>
      <c r="PFY411" s="589"/>
      <c r="PFZ411" s="589"/>
      <c r="PGA411" s="589"/>
      <c r="PGB411" s="589"/>
      <c r="PGC411" s="589"/>
      <c r="PGD411" s="589"/>
      <c r="PGE411" s="589"/>
      <c r="PGF411" s="589"/>
      <c r="PGG411" s="589"/>
      <c r="PGH411" s="589"/>
      <c r="PGI411" s="589"/>
      <c r="PGJ411" s="589"/>
      <c r="PGK411" s="589"/>
      <c r="PGL411" s="589"/>
      <c r="PGM411" s="589"/>
      <c r="PGN411" s="589"/>
      <c r="PGO411" s="589"/>
      <c r="PGP411" s="589"/>
      <c r="PGQ411" s="589"/>
      <c r="PGR411" s="589"/>
      <c r="PGS411" s="589"/>
      <c r="PGT411" s="589"/>
      <c r="PGU411" s="589"/>
      <c r="PGV411" s="589"/>
      <c r="PGW411" s="589"/>
      <c r="PGX411" s="589"/>
      <c r="PGY411" s="589"/>
      <c r="PGZ411" s="589"/>
      <c r="PHA411" s="589"/>
      <c r="PHB411" s="589"/>
      <c r="PHC411" s="589"/>
      <c r="PHD411" s="589"/>
      <c r="PHE411" s="589"/>
      <c r="PHF411" s="589"/>
      <c r="PHG411" s="589"/>
      <c r="PHH411" s="589"/>
      <c r="PHI411" s="589"/>
      <c r="PHJ411" s="589"/>
      <c r="PHK411" s="589"/>
      <c r="PHL411" s="589"/>
      <c r="PHM411" s="589"/>
      <c r="PHN411" s="589"/>
      <c r="PHO411" s="589"/>
      <c r="PHP411" s="589"/>
      <c r="PHQ411" s="589"/>
      <c r="PHR411" s="589"/>
      <c r="PHS411" s="589"/>
      <c r="PHT411" s="589"/>
      <c r="PHU411" s="589"/>
      <c r="PHV411" s="589"/>
      <c r="PHW411" s="589"/>
      <c r="PHX411" s="589"/>
      <c r="PHY411" s="589"/>
      <c r="PHZ411" s="589"/>
      <c r="PIA411" s="589"/>
      <c r="PIB411" s="589"/>
      <c r="PIC411" s="589"/>
      <c r="PID411" s="589"/>
      <c r="PIE411" s="589"/>
      <c r="PIF411" s="589"/>
      <c r="PIG411" s="589"/>
      <c r="PIH411" s="589"/>
      <c r="PII411" s="589"/>
      <c r="PIJ411" s="589"/>
      <c r="PIK411" s="589"/>
      <c r="PIL411" s="589"/>
      <c r="PIM411" s="589"/>
      <c r="PIN411" s="589"/>
      <c r="PIO411" s="589"/>
      <c r="PIP411" s="589"/>
      <c r="PIQ411" s="589"/>
      <c r="PIR411" s="589"/>
      <c r="PIS411" s="589"/>
      <c r="PIT411" s="589"/>
      <c r="PIU411" s="589"/>
      <c r="PIV411" s="589"/>
      <c r="PIW411" s="589"/>
      <c r="PIX411" s="589"/>
      <c r="PIY411" s="589"/>
      <c r="PIZ411" s="589"/>
      <c r="PJA411" s="589"/>
      <c r="PJB411" s="589"/>
      <c r="PJC411" s="589"/>
      <c r="PJD411" s="589"/>
      <c r="PJE411" s="589"/>
      <c r="PJF411" s="589"/>
      <c r="PJG411" s="589"/>
      <c r="PJH411" s="589"/>
      <c r="PJI411" s="589"/>
      <c r="PJJ411" s="589"/>
      <c r="PJK411" s="589"/>
      <c r="PJL411" s="589"/>
      <c r="PJM411" s="589"/>
      <c r="PJN411" s="589"/>
      <c r="PJO411" s="589"/>
      <c r="PJP411" s="589"/>
      <c r="PJQ411" s="589"/>
      <c r="PJR411" s="589"/>
      <c r="PJS411" s="589"/>
      <c r="PJT411" s="589"/>
      <c r="PJU411" s="589"/>
      <c r="PJV411" s="589"/>
      <c r="PJW411" s="589"/>
      <c r="PJX411" s="589"/>
      <c r="PJY411" s="589"/>
      <c r="PJZ411" s="589"/>
      <c r="PKA411" s="589"/>
      <c r="PKB411" s="589"/>
      <c r="PKC411" s="589"/>
      <c r="PKD411" s="589"/>
      <c r="PKE411" s="589"/>
      <c r="PKF411" s="589"/>
      <c r="PKG411" s="589"/>
      <c r="PKH411" s="589"/>
      <c r="PKI411" s="589"/>
      <c r="PKJ411" s="589"/>
      <c r="PKK411" s="589"/>
      <c r="PKL411" s="589"/>
      <c r="PKM411" s="589"/>
      <c r="PKN411" s="589"/>
      <c r="PKO411" s="589"/>
      <c r="PKP411" s="589"/>
      <c r="PKQ411" s="589"/>
      <c r="PKR411" s="589"/>
      <c r="PKS411" s="589"/>
      <c r="PKT411" s="589"/>
      <c r="PKU411" s="589"/>
      <c r="PKV411" s="589"/>
      <c r="PKW411" s="589"/>
      <c r="PKX411" s="589"/>
      <c r="PKY411" s="589"/>
      <c r="PKZ411" s="589"/>
      <c r="PLA411" s="589"/>
      <c r="PLB411" s="589"/>
      <c r="PLC411" s="589"/>
      <c r="PLD411" s="589"/>
      <c r="PLE411" s="589"/>
      <c r="PLF411" s="589"/>
      <c r="PLG411" s="589"/>
      <c r="PLH411" s="589"/>
      <c r="PLI411" s="589"/>
      <c r="PLJ411" s="589"/>
      <c r="PLK411" s="589"/>
      <c r="PLL411" s="589"/>
      <c r="PLM411" s="589"/>
      <c r="PLN411" s="589"/>
      <c r="PLO411" s="589"/>
      <c r="PLP411" s="589"/>
      <c r="PLQ411" s="589"/>
      <c r="PLR411" s="589"/>
      <c r="PLS411" s="589"/>
      <c r="PLT411" s="589"/>
      <c r="PLU411" s="589"/>
      <c r="PLV411" s="589"/>
      <c r="PLW411" s="589"/>
      <c r="PLX411" s="589"/>
      <c r="PLY411" s="589"/>
      <c r="PLZ411" s="589"/>
      <c r="PMA411" s="589"/>
      <c r="PMB411" s="589"/>
      <c r="PMC411" s="589"/>
      <c r="PMD411" s="589"/>
      <c r="PME411" s="589"/>
      <c r="PMF411" s="589"/>
      <c r="PMG411" s="589"/>
      <c r="PMH411" s="589"/>
      <c r="PMI411" s="589"/>
      <c r="PMJ411" s="589"/>
      <c r="PMK411" s="589"/>
      <c r="PML411" s="589"/>
      <c r="PMM411" s="589"/>
      <c r="PMN411" s="589"/>
      <c r="PMO411" s="589"/>
      <c r="PMP411" s="589"/>
      <c r="PMQ411" s="589"/>
      <c r="PMR411" s="589"/>
      <c r="PMS411" s="589"/>
      <c r="PMT411" s="589"/>
      <c r="PMU411" s="589"/>
      <c r="PMV411" s="589"/>
      <c r="PMW411" s="589"/>
      <c r="PMX411" s="589"/>
      <c r="PMY411" s="589"/>
      <c r="PMZ411" s="589"/>
      <c r="PNA411" s="589"/>
      <c r="PNB411" s="589"/>
      <c r="PNC411" s="589"/>
      <c r="PND411" s="589"/>
      <c r="PNE411" s="589"/>
      <c r="PNF411" s="589"/>
      <c r="PNG411" s="589"/>
      <c r="PNH411" s="589"/>
      <c r="PNI411" s="589"/>
      <c r="PNJ411" s="589"/>
      <c r="PNK411" s="589"/>
      <c r="PNL411" s="589"/>
      <c r="PNM411" s="589"/>
      <c r="PNN411" s="589"/>
      <c r="PNO411" s="589"/>
      <c r="PNP411" s="589"/>
      <c r="PNQ411" s="589"/>
      <c r="PNR411" s="589"/>
      <c r="PNS411" s="589"/>
      <c r="PNT411" s="589"/>
      <c r="PNU411" s="589"/>
      <c r="PNV411" s="589"/>
      <c r="PNW411" s="589"/>
      <c r="PNX411" s="589"/>
      <c r="PNY411" s="589"/>
      <c r="PNZ411" s="589"/>
      <c r="POA411" s="589"/>
      <c r="POB411" s="589"/>
      <c r="POC411" s="589"/>
      <c r="POD411" s="589"/>
      <c r="POE411" s="589"/>
      <c r="POF411" s="589"/>
      <c r="POG411" s="589"/>
      <c r="POH411" s="589"/>
      <c r="POI411" s="589"/>
      <c r="POJ411" s="589"/>
      <c r="POK411" s="589"/>
      <c r="POL411" s="589"/>
      <c r="POM411" s="589"/>
      <c r="PON411" s="589"/>
      <c r="POO411" s="589"/>
      <c r="POP411" s="589"/>
      <c r="POQ411" s="589"/>
      <c r="POR411" s="589"/>
      <c r="POS411" s="589"/>
      <c r="POT411" s="589"/>
      <c r="POU411" s="589"/>
      <c r="POV411" s="589"/>
      <c r="POW411" s="589"/>
      <c r="POX411" s="589"/>
      <c r="POY411" s="589"/>
      <c r="POZ411" s="589"/>
      <c r="PPA411" s="589"/>
      <c r="PPB411" s="589"/>
      <c r="PPC411" s="589"/>
      <c r="PPD411" s="589"/>
      <c r="PPE411" s="589"/>
      <c r="PPF411" s="589"/>
      <c r="PPG411" s="589"/>
      <c r="PPH411" s="589"/>
      <c r="PPI411" s="589"/>
      <c r="PPJ411" s="589"/>
      <c r="PPK411" s="589"/>
      <c r="PPL411" s="589"/>
      <c r="PPM411" s="589"/>
      <c r="PPN411" s="589"/>
      <c r="PPO411" s="589"/>
      <c r="PPP411" s="589"/>
      <c r="PPQ411" s="589"/>
      <c r="PPR411" s="589"/>
      <c r="PPS411" s="589"/>
      <c r="PPT411" s="589"/>
      <c r="PPU411" s="589"/>
      <c r="PPV411" s="589"/>
      <c r="PPW411" s="589"/>
      <c r="PPX411" s="589"/>
      <c r="PPY411" s="589"/>
      <c r="PPZ411" s="589"/>
      <c r="PQA411" s="589"/>
      <c r="PQB411" s="589"/>
      <c r="PQC411" s="589"/>
      <c r="PQD411" s="589"/>
      <c r="PQE411" s="589"/>
      <c r="PQF411" s="589"/>
      <c r="PQG411" s="589"/>
      <c r="PQH411" s="589"/>
      <c r="PQI411" s="589"/>
      <c r="PQJ411" s="589"/>
      <c r="PQK411" s="589"/>
      <c r="PQL411" s="589"/>
      <c r="PQM411" s="589"/>
      <c r="PQN411" s="589"/>
      <c r="PQO411" s="589"/>
      <c r="PQP411" s="589"/>
      <c r="PQQ411" s="589"/>
      <c r="PQR411" s="589"/>
      <c r="PQS411" s="589"/>
      <c r="PQT411" s="589"/>
      <c r="PQU411" s="589"/>
      <c r="PQV411" s="589"/>
      <c r="PQW411" s="589"/>
      <c r="PQX411" s="589"/>
      <c r="PQY411" s="589"/>
      <c r="PQZ411" s="589"/>
      <c r="PRA411" s="589"/>
      <c r="PRB411" s="589"/>
      <c r="PRC411" s="589"/>
      <c r="PRD411" s="589"/>
      <c r="PRE411" s="589"/>
      <c r="PRF411" s="589"/>
      <c r="PRG411" s="589"/>
      <c r="PRH411" s="589"/>
      <c r="PRI411" s="589"/>
      <c r="PRJ411" s="589"/>
      <c r="PRK411" s="589"/>
      <c r="PRL411" s="589"/>
      <c r="PRM411" s="589"/>
      <c r="PRN411" s="589"/>
      <c r="PRO411" s="589"/>
      <c r="PRP411" s="589"/>
      <c r="PRQ411" s="589"/>
      <c r="PRR411" s="589"/>
      <c r="PRS411" s="589"/>
      <c r="PRT411" s="589"/>
      <c r="PRU411" s="589"/>
      <c r="PRV411" s="589"/>
      <c r="PRW411" s="589"/>
      <c r="PRX411" s="589"/>
      <c r="PRY411" s="589"/>
      <c r="PRZ411" s="589"/>
      <c r="PSA411" s="589"/>
      <c r="PSB411" s="589"/>
      <c r="PSC411" s="589"/>
      <c r="PSD411" s="589"/>
      <c r="PSE411" s="589"/>
      <c r="PSF411" s="589"/>
      <c r="PSG411" s="589"/>
      <c r="PSH411" s="589"/>
      <c r="PSI411" s="589"/>
      <c r="PSJ411" s="589"/>
      <c r="PSK411" s="589"/>
      <c r="PSL411" s="589"/>
      <c r="PSM411" s="589"/>
      <c r="PSN411" s="589"/>
      <c r="PSO411" s="589"/>
      <c r="PSP411" s="589"/>
      <c r="PSQ411" s="589"/>
      <c r="PSR411" s="589"/>
      <c r="PSS411" s="589"/>
      <c r="PST411" s="589"/>
      <c r="PSU411" s="589"/>
      <c r="PSV411" s="589"/>
      <c r="PSW411" s="589"/>
      <c r="PSX411" s="589"/>
      <c r="PSY411" s="589"/>
      <c r="PSZ411" s="589"/>
      <c r="PTA411" s="589"/>
      <c r="PTB411" s="589"/>
      <c r="PTC411" s="589"/>
      <c r="PTD411" s="589"/>
      <c r="PTE411" s="589"/>
      <c r="PTF411" s="589"/>
      <c r="PTG411" s="589"/>
      <c r="PTH411" s="589"/>
      <c r="PTI411" s="589"/>
      <c r="PTJ411" s="589"/>
      <c r="PTK411" s="589"/>
      <c r="PTL411" s="589"/>
      <c r="PTM411" s="589"/>
      <c r="PTN411" s="589"/>
      <c r="PTO411" s="589"/>
      <c r="PTP411" s="589"/>
      <c r="PTQ411" s="589"/>
      <c r="PTR411" s="589"/>
      <c r="PTS411" s="589"/>
      <c r="PTT411" s="589"/>
      <c r="PTU411" s="589"/>
      <c r="PTV411" s="589"/>
      <c r="PTW411" s="589"/>
      <c r="PTX411" s="589"/>
      <c r="PTY411" s="589"/>
      <c r="PTZ411" s="589"/>
      <c r="PUA411" s="589"/>
      <c r="PUB411" s="589"/>
      <c r="PUC411" s="589"/>
      <c r="PUD411" s="589"/>
      <c r="PUE411" s="589"/>
      <c r="PUF411" s="589"/>
      <c r="PUG411" s="589"/>
      <c r="PUH411" s="589"/>
      <c r="PUI411" s="589"/>
      <c r="PUJ411" s="589"/>
      <c r="PUK411" s="589"/>
      <c r="PUL411" s="589"/>
      <c r="PUM411" s="589"/>
      <c r="PUN411" s="589"/>
      <c r="PUO411" s="589"/>
      <c r="PUP411" s="589"/>
      <c r="PUQ411" s="589"/>
      <c r="PUR411" s="589"/>
      <c r="PUS411" s="589"/>
      <c r="PUT411" s="589"/>
      <c r="PUU411" s="589"/>
      <c r="PUV411" s="589"/>
      <c r="PUW411" s="589"/>
      <c r="PUX411" s="589"/>
      <c r="PUY411" s="589"/>
      <c r="PUZ411" s="589"/>
      <c r="PVA411" s="589"/>
      <c r="PVB411" s="589"/>
      <c r="PVC411" s="589"/>
      <c r="PVD411" s="589"/>
      <c r="PVE411" s="589"/>
      <c r="PVF411" s="589"/>
      <c r="PVG411" s="589"/>
      <c r="PVH411" s="589"/>
      <c r="PVI411" s="589"/>
      <c r="PVJ411" s="589"/>
      <c r="PVK411" s="589"/>
      <c r="PVL411" s="589"/>
      <c r="PVM411" s="589"/>
      <c r="PVN411" s="589"/>
      <c r="PVO411" s="589"/>
      <c r="PVP411" s="589"/>
      <c r="PVQ411" s="589"/>
      <c r="PVR411" s="589"/>
      <c r="PVS411" s="589"/>
      <c r="PVT411" s="589"/>
      <c r="PVU411" s="589"/>
      <c r="PVV411" s="589"/>
      <c r="PVW411" s="589"/>
      <c r="PVX411" s="589"/>
      <c r="PVY411" s="589"/>
      <c r="PVZ411" s="589"/>
      <c r="PWA411" s="589"/>
      <c r="PWB411" s="589"/>
      <c r="PWC411" s="589"/>
      <c r="PWD411" s="589"/>
      <c r="PWE411" s="589"/>
      <c r="PWF411" s="589"/>
      <c r="PWG411" s="589"/>
      <c r="PWH411" s="589"/>
      <c r="PWI411" s="589"/>
      <c r="PWJ411" s="589"/>
      <c r="PWK411" s="589"/>
      <c r="PWL411" s="589"/>
      <c r="PWM411" s="589"/>
      <c r="PWN411" s="589"/>
      <c r="PWO411" s="589"/>
      <c r="PWP411" s="589"/>
      <c r="PWQ411" s="589"/>
      <c r="PWR411" s="589"/>
      <c r="PWS411" s="589"/>
      <c r="PWT411" s="589"/>
      <c r="PWU411" s="589"/>
      <c r="PWV411" s="589"/>
      <c r="PWW411" s="589"/>
      <c r="PWX411" s="589"/>
      <c r="PWY411" s="589"/>
      <c r="PWZ411" s="589"/>
      <c r="PXA411" s="589"/>
      <c r="PXB411" s="589"/>
      <c r="PXC411" s="589"/>
      <c r="PXD411" s="589"/>
      <c r="PXE411" s="589"/>
      <c r="PXF411" s="589"/>
      <c r="PXG411" s="589"/>
      <c r="PXH411" s="589"/>
      <c r="PXI411" s="589"/>
      <c r="PXJ411" s="589"/>
      <c r="PXK411" s="589"/>
      <c r="PXL411" s="589"/>
      <c r="PXM411" s="589"/>
      <c r="PXN411" s="589"/>
      <c r="PXO411" s="589"/>
      <c r="PXP411" s="589"/>
      <c r="PXQ411" s="589"/>
      <c r="PXR411" s="589"/>
      <c r="PXS411" s="589"/>
      <c r="PXT411" s="589"/>
      <c r="PXU411" s="589"/>
      <c r="PXV411" s="589"/>
      <c r="PXW411" s="589"/>
      <c r="PXX411" s="589"/>
      <c r="PXY411" s="589"/>
      <c r="PXZ411" s="589"/>
      <c r="PYA411" s="589"/>
      <c r="PYB411" s="589"/>
      <c r="PYC411" s="589"/>
      <c r="PYD411" s="589"/>
      <c r="PYE411" s="589"/>
      <c r="PYF411" s="589"/>
      <c r="PYG411" s="589"/>
      <c r="PYH411" s="589"/>
      <c r="PYI411" s="589"/>
      <c r="PYJ411" s="589"/>
      <c r="PYK411" s="589"/>
      <c r="PYL411" s="589"/>
      <c r="PYM411" s="589"/>
      <c r="PYN411" s="589"/>
      <c r="PYO411" s="589"/>
      <c r="PYP411" s="589"/>
      <c r="PYQ411" s="589"/>
      <c r="PYR411" s="589"/>
      <c r="PYS411" s="589"/>
      <c r="PYT411" s="589"/>
      <c r="PYU411" s="589"/>
      <c r="PYV411" s="589"/>
      <c r="PYW411" s="589"/>
      <c r="PYX411" s="589"/>
      <c r="PYY411" s="589"/>
      <c r="PYZ411" s="589"/>
      <c r="PZA411" s="589"/>
      <c r="PZB411" s="589"/>
      <c r="PZC411" s="589"/>
      <c r="PZD411" s="589"/>
      <c r="PZE411" s="589"/>
      <c r="PZF411" s="589"/>
      <c r="PZG411" s="589"/>
      <c r="PZH411" s="589"/>
      <c r="PZI411" s="589"/>
      <c r="PZJ411" s="589"/>
      <c r="PZK411" s="589"/>
      <c r="PZL411" s="589"/>
      <c r="PZM411" s="589"/>
      <c r="PZN411" s="589"/>
      <c r="PZO411" s="589"/>
      <c r="PZP411" s="589"/>
      <c r="PZQ411" s="589"/>
      <c r="PZR411" s="589"/>
      <c r="PZS411" s="589"/>
      <c r="PZT411" s="589"/>
      <c r="PZU411" s="589"/>
      <c r="PZV411" s="589"/>
      <c r="PZW411" s="589"/>
      <c r="PZX411" s="589"/>
      <c r="PZY411" s="589"/>
      <c r="PZZ411" s="589"/>
      <c r="QAA411" s="589"/>
      <c r="QAB411" s="589"/>
      <c r="QAC411" s="589"/>
      <c r="QAD411" s="589"/>
      <c r="QAE411" s="589"/>
      <c r="QAF411" s="589"/>
      <c r="QAG411" s="589"/>
      <c r="QAH411" s="589"/>
      <c r="QAI411" s="589"/>
      <c r="QAJ411" s="589"/>
      <c r="QAK411" s="589"/>
      <c r="QAL411" s="589"/>
      <c r="QAM411" s="589"/>
      <c r="QAN411" s="589"/>
      <c r="QAO411" s="589"/>
      <c r="QAP411" s="589"/>
      <c r="QAQ411" s="589"/>
      <c r="QAR411" s="589"/>
      <c r="QAS411" s="589"/>
      <c r="QAT411" s="589"/>
      <c r="QAU411" s="589"/>
      <c r="QAV411" s="589"/>
      <c r="QAW411" s="589"/>
      <c r="QAX411" s="589"/>
      <c r="QAY411" s="589"/>
      <c r="QAZ411" s="589"/>
      <c r="QBA411" s="589"/>
      <c r="QBB411" s="589"/>
      <c r="QBC411" s="589"/>
      <c r="QBD411" s="589"/>
      <c r="QBE411" s="589"/>
      <c r="QBF411" s="589"/>
      <c r="QBG411" s="589"/>
      <c r="QBH411" s="589"/>
      <c r="QBI411" s="589"/>
      <c r="QBJ411" s="589"/>
      <c r="QBK411" s="589"/>
      <c r="QBL411" s="589"/>
      <c r="QBM411" s="589"/>
      <c r="QBN411" s="589"/>
      <c r="QBO411" s="589"/>
      <c r="QBP411" s="589"/>
      <c r="QBQ411" s="589"/>
      <c r="QBR411" s="589"/>
      <c r="QBS411" s="589"/>
      <c r="QBT411" s="589"/>
      <c r="QBU411" s="589"/>
      <c r="QBV411" s="589"/>
      <c r="QBW411" s="589"/>
      <c r="QBX411" s="589"/>
      <c r="QBY411" s="589"/>
      <c r="QBZ411" s="589"/>
      <c r="QCA411" s="589"/>
      <c r="QCB411" s="589"/>
      <c r="QCC411" s="589"/>
      <c r="QCD411" s="589"/>
      <c r="QCE411" s="589"/>
      <c r="QCF411" s="589"/>
      <c r="QCG411" s="589"/>
      <c r="QCH411" s="589"/>
      <c r="QCI411" s="589"/>
      <c r="QCJ411" s="589"/>
      <c r="QCK411" s="589"/>
      <c r="QCL411" s="589"/>
      <c r="QCM411" s="589"/>
      <c r="QCN411" s="589"/>
      <c r="QCO411" s="589"/>
      <c r="QCP411" s="589"/>
      <c r="QCQ411" s="589"/>
      <c r="QCR411" s="589"/>
      <c r="QCS411" s="589"/>
      <c r="QCT411" s="589"/>
      <c r="QCU411" s="589"/>
      <c r="QCV411" s="589"/>
      <c r="QCW411" s="589"/>
      <c r="QCX411" s="589"/>
      <c r="QCY411" s="589"/>
      <c r="QCZ411" s="589"/>
      <c r="QDA411" s="589"/>
      <c r="QDB411" s="589"/>
      <c r="QDC411" s="589"/>
      <c r="QDD411" s="589"/>
      <c r="QDE411" s="589"/>
      <c r="QDF411" s="589"/>
      <c r="QDG411" s="589"/>
      <c r="QDH411" s="589"/>
      <c r="QDI411" s="589"/>
      <c r="QDJ411" s="589"/>
      <c r="QDK411" s="589"/>
      <c r="QDL411" s="589"/>
      <c r="QDM411" s="589"/>
      <c r="QDN411" s="589"/>
      <c r="QDO411" s="589"/>
      <c r="QDP411" s="589"/>
      <c r="QDQ411" s="589"/>
      <c r="QDR411" s="589"/>
      <c r="QDS411" s="589"/>
      <c r="QDT411" s="589"/>
      <c r="QDU411" s="589"/>
      <c r="QDV411" s="589"/>
      <c r="QDW411" s="589"/>
      <c r="QDX411" s="589"/>
      <c r="QDY411" s="589"/>
      <c r="QDZ411" s="589"/>
      <c r="QEA411" s="589"/>
      <c r="QEB411" s="589"/>
      <c r="QEC411" s="589"/>
      <c r="QED411" s="589"/>
      <c r="QEE411" s="589"/>
      <c r="QEF411" s="589"/>
      <c r="QEG411" s="589"/>
      <c r="QEH411" s="589"/>
      <c r="QEI411" s="589"/>
      <c r="QEJ411" s="589"/>
      <c r="QEK411" s="589"/>
      <c r="QEL411" s="589"/>
      <c r="QEM411" s="589"/>
      <c r="QEN411" s="589"/>
      <c r="QEO411" s="589"/>
      <c r="QEP411" s="589"/>
      <c r="QEQ411" s="589"/>
      <c r="QER411" s="589"/>
      <c r="QES411" s="589"/>
      <c r="QET411" s="589"/>
      <c r="QEU411" s="589"/>
      <c r="QEV411" s="589"/>
      <c r="QEW411" s="589"/>
      <c r="QEX411" s="589"/>
      <c r="QEY411" s="589"/>
      <c r="QEZ411" s="589"/>
      <c r="QFA411" s="589"/>
      <c r="QFB411" s="589"/>
      <c r="QFC411" s="589"/>
      <c r="QFD411" s="589"/>
      <c r="QFE411" s="589"/>
      <c r="QFF411" s="589"/>
      <c r="QFG411" s="589"/>
      <c r="QFH411" s="589"/>
      <c r="QFI411" s="589"/>
      <c r="QFJ411" s="589"/>
      <c r="QFK411" s="589"/>
      <c r="QFL411" s="589"/>
      <c r="QFM411" s="589"/>
      <c r="QFN411" s="589"/>
      <c r="QFO411" s="589"/>
      <c r="QFP411" s="589"/>
      <c r="QFQ411" s="589"/>
      <c r="QFR411" s="589"/>
      <c r="QFS411" s="589"/>
      <c r="QFT411" s="589"/>
      <c r="QFU411" s="589"/>
      <c r="QFV411" s="589"/>
      <c r="QFW411" s="589"/>
      <c r="QFX411" s="589"/>
      <c r="QFY411" s="589"/>
      <c r="QFZ411" s="589"/>
      <c r="QGA411" s="589"/>
      <c r="QGB411" s="589"/>
      <c r="QGC411" s="589"/>
      <c r="QGD411" s="589"/>
      <c r="QGE411" s="589"/>
      <c r="QGF411" s="589"/>
      <c r="QGG411" s="589"/>
      <c r="QGH411" s="589"/>
      <c r="QGI411" s="589"/>
      <c r="QGJ411" s="589"/>
      <c r="QGK411" s="589"/>
      <c r="QGL411" s="589"/>
      <c r="QGM411" s="589"/>
      <c r="QGN411" s="589"/>
      <c r="QGO411" s="589"/>
      <c r="QGP411" s="589"/>
      <c r="QGQ411" s="589"/>
      <c r="QGR411" s="589"/>
      <c r="QGS411" s="589"/>
      <c r="QGT411" s="589"/>
      <c r="QGU411" s="589"/>
      <c r="QGV411" s="589"/>
      <c r="QGW411" s="589"/>
      <c r="QGX411" s="589"/>
      <c r="QGY411" s="589"/>
      <c r="QGZ411" s="589"/>
      <c r="QHA411" s="589"/>
      <c r="QHB411" s="589"/>
      <c r="QHC411" s="589"/>
      <c r="QHD411" s="589"/>
      <c r="QHE411" s="589"/>
      <c r="QHF411" s="589"/>
      <c r="QHG411" s="589"/>
      <c r="QHH411" s="589"/>
      <c r="QHI411" s="589"/>
      <c r="QHJ411" s="589"/>
      <c r="QHK411" s="589"/>
      <c r="QHL411" s="589"/>
      <c r="QHM411" s="589"/>
      <c r="QHN411" s="589"/>
      <c r="QHO411" s="589"/>
      <c r="QHP411" s="589"/>
      <c r="QHQ411" s="589"/>
      <c r="QHR411" s="589"/>
      <c r="QHS411" s="589"/>
      <c r="QHT411" s="589"/>
      <c r="QHU411" s="589"/>
      <c r="QHV411" s="589"/>
      <c r="QHW411" s="589"/>
      <c r="QHX411" s="589"/>
      <c r="QHY411" s="589"/>
      <c r="QHZ411" s="589"/>
      <c r="QIA411" s="589"/>
      <c r="QIB411" s="589"/>
      <c r="QIC411" s="589"/>
      <c r="QID411" s="589"/>
      <c r="QIE411" s="589"/>
      <c r="QIF411" s="589"/>
      <c r="QIG411" s="589"/>
      <c r="QIH411" s="589"/>
      <c r="QII411" s="589"/>
      <c r="QIJ411" s="589"/>
      <c r="QIK411" s="589"/>
      <c r="QIL411" s="589"/>
      <c r="QIM411" s="589"/>
      <c r="QIN411" s="589"/>
      <c r="QIO411" s="589"/>
      <c r="QIP411" s="589"/>
      <c r="QIQ411" s="589"/>
      <c r="QIR411" s="589"/>
      <c r="QIS411" s="589"/>
      <c r="QIT411" s="589"/>
      <c r="QIU411" s="589"/>
      <c r="QIV411" s="589"/>
      <c r="QIW411" s="589"/>
      <c r="QIX411" s="589"/>
      <c r="QIY411" s="589"/>
      <c r="QIZ411" s="589"/>
      <c r="QJA411" s="589"/>
      <c r="QJB411" s="589"/>
      <c r="QJC411" s="589"/>
      <c r="QJD411" s="589"/>
      <c r="QJE411" s="589"/>
      <c r="QJF411" s="589"/>
      <c r="QJG411" s="589"/>
      <c r="QJH411" s="589"/>
      <c r="QJI411" s="589"/>
      <c r="QJJ411" s="589"/>
      <c r="QJK411" s="589"/>
      <c r="QJL411" s="589"/>
      <c r="QJM411" s="589"/>
      <c r="QJN411" s="589"/>
      <c r="QJO411" s="589"/>
      <c r="QJP411" s="589"/>
      <c r="QJQ411" s="589"/>
      <c r="QJR411" s="589"/>
      <c r="QJS411" s="589"/>
      <c r="QJT411" s="589"/>
      <c r="QJU411" s="589"/>
      <c r="QJV411" s="589"/>
      <c r="QJW411" s="589"/>
      <c r="QJX411" s="589"/>
      <c r="QJY411" s="589"/>
      <c r="QJZ411" s="589"/>
      <c r="QKA411" s="589"/>
      <c r="QKB411" s="589"/>
      <c r="QKC411" s="589"/>
      <c r="QKD411" s="589"/>
      <c r="QKE411" s="589"/>
      <c r="QKF411" s="589"/>
      <c r="QKG411" s="589"/>
      <c r="QKH411" s="589"/>
      <c r="QKI411" s="589"/>
      <c r="QKJ411" s="589"/>
      <c r="QKK411" s="589"/>
      <c r="QKL411" s="589"/>
      <c r="QKM411" s="589"/>
      <c r="QKN411" s="589"/>
      <c r="QKO411" s="589"/>
      <c r="QKP411" s="589"/>
      <c r="QKQ411" s="589"/>
      <c r="QKR411" s="589"/>
      <c r="QKS411" s="589"/>
      <c r="QKT411" s="589"/>
      <c r="QKU411" s="589"/>
      <c r="QKV411" s="589"/>
      <c r="QKW411" s="589"/>
      <c r="QKX411" s="589"/>
      <c r="QKY411" s="589"/>
      <c r="QKZ411" s="589"/>
      <c r="QLA411" s="589"/>
      <c r="QLB411" s="589"/>
      <c r="QLC411" s="589"/>
      <c r="QLD411" s="589"/>
      <c r="QLE411" s="589"/>
      <c r="QLF411" s="589"/>
      <c r="QLG411" s="589"/>
      <c r="QLH411" s="589"/>
      <c r="QLI411" s="589"/>
      <c r="QLJ411" s="589"/>
      <c r="QLK411" s="589"/>
      <c r="QLL411" s="589"/>
      <c r="QLM411" s="589"/>
      <c r="QLN411" s="589"/>
      <c r="QLO411" s="589"/>
      <c r="QLP411" s="589"/>
      <c r="QLQ411" s="589"/>
      <c r="QLR411" s="589"/>
      <c r="QLS411" s="589"/>
      <c r="QLT411" s="589"/>
      <c r="QLU411" s="589"/>
      <c r="QLV411" s="589"/>
      <c r="QLW411" s="589"/>
      <c r="QLX411" s="589"/>
      <c r="QLY411" s="589"/>
      <c r="QLZ411" s="589"/>
      <c r="QMA411" s="589"/>
      <c r="QMB411" s="589"/>
      <c r="QMC411" s="589"/>
      <c r="QMD411" s="589"/>
      <c r="QME411" s="589"/>
      <c r="QMF411" s="589"/>
      <c r="QMG411" s="589"/>
      <c r="QMH411" s="589"/>
      <c r="QMI411" s="589"/>
      <c r="QMJ411" s="589"/>
      <c r="QMK411" s="589"/>
      <c r="QML411" s="589"/>
      <c r="QMM411" s="589"/>
      <c r="QMN411" s="589"/>
      <c r="QMO411" s="589"/>
      <c r="QMP411" s="589"/>
      <c r="QMQ411" s="589"/>
      <c r="QMR411" s="589"/>
      <c r="QMS411" s="589"/>
      <c r="QMT411" s="589"/>
      <c r="QMU411" s="589"/>
      <c r="QMV411" s="589"/>
      <c r="QMW411" s="589"/>
      <c r="QMX411" s="589"/>
      <c r="QMY411" s="589"/>
      <c r="QMZ411" s="589"/>
      <c r="QNA411" s="589"/>
      <c r="QNB411" s="589"/>
      <c r="QNC411" s="589"/>
      <c r="QND411" s="589"/>
      <c r="QNE411" s="589"/>
      <c r="QNF411" s="589"/>
      <c r="QNG411" s="589"/>
      <c r="QNH411" s="589"/>
      <c r="QNI411" s="589"/>
      <c r="QNJ411" s="589"/>
      <c r="QNK411" s="589"/>
      <c r="QNL411" s="589"/>
      <c r="QNM411" s="589"/>
      <c r="QNN411" s="589"/>
      <c r="QNO411" s="589"/>
      <c r="QNP411" s="589"/>
      <c r="QNQ411" s="589"/>
      <c r="QNR411" s="589"/>
      <c r="QNS411" s="589"/>
      <c r="QNT411" s="589"/>
      <c r="QNU411" s="589"/>
      <c r="QNV411" s="589"/>
      <c r="QNW411" s="589"/>
      <c r="QNX411" s="589"/>
      <c r="QNY411" s="589"/>
      <c r="QNZ411" s="589"/>
      <c r="QOA411" s="589"/>
      <c r="QOB411" s="589"/>
      <c r="QOC411" s="589"/>
      <c r="QOD411" s="589"/>
      <c r="QOE411" s="589"/>
      <c r="QOF411" s="589"/>
      <c r="QOG411" s="589"/>
      <c r="QOH411" s="589"/>
      <c r="QOI411" s="589"/>
      <c r="QOJ411" s="589"/>
      <c r="QOK411" s="589"/>
      <c r="QOL411" s="589"/>
      <c r="QOM411" s="589"/>
      <c r="QON411" s="589"/>
      <c r="QOO411" s="589"/>
      <c r="QOP411" s="589"/>
      <c r="QOQ411" s="589"/>
      <c r="QOR411" s="589"/>
      <c r="QOS411" s="589"/>
      <c r="QOT411" s="589"/>
      <c r="QOU411" s="589"/>
      <c r="QOV411" s="589"/>
      <c r="QOW411" s="589"/>
      <c r="QOX411" s="589"/>
      <c r="QOY411" s="589"/>
      <c r="QOZ411" s="589"/>
      <c r="QPA411" s="589"/>
      <c r="QPB411" s="589"/>
      <c r="QPC411" s="589"/>
      <c r="QPD411" s="589"/>
      <c r="QPE411" s="589"/>
      <c r="QPF411" s="589"/>
      <c r="QPG411" s="589"/>
      <c r="QPH411" s="589"/>
      <c r="QPI411" s="589"/>
      <c r="QPJ411" s="589"/>
      <c r="QPK411" s="589"/>
      <c r="QPL411" s="589"/>
      <c r="QPM411" s="589"/>
      <c r="QPN411" s="589"/>
      <c r="QPO411" s="589"/>
      <c r="QPP411" s="589"/>
      <c r="QPQ411" s="589"/>
      <c r="QPR411" s="589"/>
      <c r="QPS411" s="589"/>
      <c r="QPT411" s="589"/>
      <c r="QPU411" s="589"/>
      <c r="QPV411" s="589"/>
      <c r="QPW411" s="589"/>
      <c r="QPX411" s="589"/>
      <c r="QPY411" s="589"/>
      <c r="QPZ411" s="589"/>
      <c r="QQA411" s="589"/>
      <c r="QQB411" s="589"/>
      <c r="QQC411" s="589"/>
      <c r="QQD411" s="589"/>
      <c r="QQE411" s="589"/>
      <c r="QQF411" s="589"/>
      <c r="QQG411" s="589"/>
      <c r="QQH411" s="589"/>
      <c r="QQI411" s="589"/>
      <c r="QQJ411" s="589"/>
      <c r="QQK411" s="589"/>
      <c r="QQL411" s="589"/>
      <c r="QQM411" s="589"/>
      <c r="QQN411" s="589"/>
      <c r="QQO411" s="589"/>
      <c r="QQP411" s="589"/>
      <c r="QQQ411" s="589"/>
      <c r="QQR411" s="589"/>
      <c r="QQS411" s="589"/>
      <c r="QQT411" s="589"/>
      <c r="QQU411" s="589"/>
      <c r="QQV411" s="589"/>
      <c r="QQW411" s="589"/>
      <c r="QQX411" s="589"/>
      <c r="QQY411" s="589"/>
      <c r="QQZ411" s="589"/>
      <c r="QRA411" s="589"/>
      <c r="QRB411" s="589"/>
      <c r="QRC411" s="589"/>
      <c r="QRD411" s="589"/>
      <c r="QRE411" s="589"/>
      <c r="QRF411" s="589"/>
      <c r="QRG411" s="589"/>
      <c r="QRH411" s="589"/>
      <c r="QRI411" s="589"/>
      <c r="QRJ411" s="589"/>
      <c r="QRK411" s="589"/>
      <c r="QRL411" s="589"/>
      <c r="QRM411" s="589"/>
      <c r="QRN411" s="589"/>
      <c r="QRO411" s="589"/>
      <c r="QRP411" s="589"/>
      <c r="QRQ411" s="589"/>
      <c r="QRR411" s="589"/>
      <c r="QRS411" s="589"/>
      <c r="QRT411" s="589"/>
      <c r="QRU411" s="589"/>
      <c r="QRV411" s="589"/>
      <c r="QRW411" s="589"/>
      <c r="QRX411" s="589"/>
      <c r="QRY411" s="589"/>
      <c r="QRZ411" s="589"/>
      <c r="QSA411" s="589"/>
      <c r="QSB411" s="589"/>
      <c r="QSC411" s="589"/>
      <c r="QSD411" s="589"/>
      <c r="QSE411" s="589"/>
      <c r="QSF411" s="589"/>
      <c r="QSG411" s="589"/>
      <c r="QSH411" s="589"/>
      <c r="QSI411" s="589"/>
      <c r="QSJ411" s="589"/>
      <c r="QSK411" s="589"/>
      <c r="QSL411" s="589"/>
      <c r="QSM411" s="589"/>
      <c r="QSN411" s="589"/>
      <c r="QSO411" s="589"/>
      <c r="QSP411" s="589"/>
      <c r="QSQ411" s="589"/>
      <c r="QSR411" s="589"/>
      <c r="QSS411" s="589"/>
      <c r="QST411" s="589"/>
      <c r="QSU411" s="589"/>
      <c r="QSV411" s="589"/>
      <c r="QSW411" s="589"/>
      <c r="QSX411" s="589"/>
      <c r="QSY411" s="589"/>
      <c r="QSZ411" s="589"/>
      <c r="QTA411" s="589"/>
      <c r="QTB411" s="589"/>
      <c r="QTC411" s="589"/>
      <c r="QTD411" s="589"/>
      <c r="QTE411" s="589"/>
      <c r="QTF411" s="589"/>
      <c r="QTG411" s="589"/>
      <c r="QTH411" s="589"/>
      <c r="QTI411" s="589"/>
      <c r="QTJ411" s="589"/>
      <c r="QTK411" s="589"/>
      <c r="QTL411" s="589"/>
      <c r="QTM411" s="589"/>
      <c r="QTN411" s="589"/>
      <c r="QTO411" s="589"/>
      <c r="QTP411" s="589"/>
      <c r="QTQ411" s="589"/>
      <c r="QTR411" s="589"/>
      <c r="QTS411" s="589"/>
      <c r="QTT411" s="589"/>
      <c r="QTU411" s="589"/>
      <c r="QTV411" s="589"/>
      <c r="QTW411" s="589"/>
      <c r="QTX411" s="589"/>
      <c r="QTY411" s="589"/>
      <c r="QTZ411" s="589"/>
      <c r="QUA411" s="589"/>
      <c r="QUB411" s="589"/>
      <c r="QUC411" s="589"/>
      <c r="QUD411" s="589"/>
      <c r="QUE411" s="589"/>
      <c r="QUF411" s="589"/>
      <c r="QUG411" s="589"/>
      <c r="QUH411" s="589"/>
      <c r="QUI411" s="589"/>
      <c r="QUJ411" s="589"/>
      <c r="QUK411" s="589"/>
      <c r="QUL411" s="589"/>
      <c r="QUM411" s="589"/>
      <c r="QUN411" s="589"/>
      <c r="QUO411" s="589"/>
      <c r="QUP411" s="589"/>
      <c r="QUQ411" s="589"/>
      <c r="QUR411" s="589"/>
      <c r="QUS411" s="589"/>
      <c r="QUT411" s="589"/>
      <c r="QUU411" s="589"/>
      <c r="QUV411" s="589"/>
      <c r="QUW411" s="589"/>
      <c r="QUX411" s="589"/>
      <c r="QUY411" s="589"/>
      <c r="QUZ411" s="589"/>
      <c r="QVA411" s="589"/>
      <c r="QVB411" s="589"/>
      <c r="QVC411" s="589"/>
      <c r="QVD411" s="589"/>
      <c r="QVE411" s="589"/>
      <c r="QVF411" s="589"/>
      <c r="QVG411" s="589"/>
      <c r="QVH411" s="589"/>
      <c r="QVI411" s="589"/>
      <c r="QVJ411" s="589"/>
      <c r="QVK411" s="589"/>
      <c r="QVL411" s="589"/>
      <c r="QVM411" s="589"/>
      <c r="QVN411" s="589"/>
      <c r="QVO411" s="589"/>
      <c r="QVP411" s="589"/>
      <c r="QVQ411" s="589"/>
      <c r="QVR411" s="589"/>
      <c r="QVS411" s="589"/>
      <c r="QVT411" s="589"/>
      <c r="QVU411" s="589"/>
      <c r="QVV411" s="589"/>
      <c r="QVW411" s="589"/>
      <c r="QVX411" s="589"/>
      <c r="QVY411" s="589"/>
      <c r="QVZ411" s="589"/>
      <c r="QWA411" s="589"/>
      <c r="QWB411" s="589"/>
      <c r="QWC411" s="589"/>
      <c r="QWD411" s="589"/>
      <c r="QWE411" s="589"/>
      <c r="QWF411" s="589"/>
      <c r="QWG411" s="589"/>
      <c r="QWH411" s="589"/>
      <c r="QWI411" s="589"/>
      <c r="QWJ411" s="589"/>
      <c r="QWK411" s="589"/>
      <c r="QWL411" s="589"/>
      <c r="QWM411" s="589"/>
      <c r="QWN411" s="589"/>
      <c r="QWO411" s="589"/>
      <c r="QWP411" s="589"/>
      <c r="QWQ411" s="589"/>
      <c r="QWR411" s="589"/>
      <c r="QWS411" s="589"/>
      <c r="QWT411" s="589"/>
      <c r="QWU411" s="589"/>
      <c r="QWV411" s="589"/>
      <c r="QWW411" s="589"/>
      <c r="QWX411" s="589"/>
      <c r="QWY411" s="589"/>
      <c r="QWZ411" s="589"/>
      <c r="QXA411" s="589"/>
      <c r="QXB411" s="589"/>
      <c r="QXC411" s="589"/>
      <c r="QXD411" s="589"/>
      <c r="QXE411" s="589"/>
      <c r="QXF411" s="589"/>
      <c r="QXG411" s="589"/>
      <c r="QXH411" s="589"/>
      <c r="QXI411" s="589"/>
      <c r="QXJ411" s="589"/>
      <c r="QXK411" s="589"/>
      <c r="QXL411" s="589"/>
      <c r="QXM411" s="589"/>
      <c r="QXN411" s="589"/>
      <c r="QXO411" s="589"/>
      <c r="QXP411" s="589"/>
      <c r="QXQ411" s="589"/>
      <c r="QXR411" s="589"/>
      <c r="QXS411" s="589"/>
      <c r="QXT411" s="589"/>
      <c r="QXU411" s="589"/>
      <c r="QXV411" s="589"/>
      <c r="QXW411" s="589"/>
      <c r="QXX411" s="589"/>
      <c r="QXY411" s="589"/>
      <c r="QXZ411" s="589"/>
      <c r="QYA411" s="589"/>
      <c r="QYB411" s="589"/>
      <c r="QYC411" s="589"/>
      <c r="QYD411" s="589"/>
      <c r="QYE411" s="589"/>
      <c r="QYF411" s="589"/>
      <c r="QYG411" s="589"/>
      <c r="QYH411" s="589"/>
      <c r="QYI411" s="589"/>
      <c r="QYJ411" s="589"/>
      <c r="QYK411" s="589"/>
      <c r="QYL411" s="589"/>
      <c r="QYM411" s="589"/>
      <c r="QYN411" s="589"/>
      <c r="QYO411" s="589"/>
      <c r="QYP411" s="589"/>
      <c r="QYQ411" s="589"/>
      <c r="QYR411" s="589"/>
      <c r="QYS411" s="589"/>
      <c r="QYT411" s="589"/>
      <c r="QYU411" s="589"/>
      <c r="QYV411" s="589"/>
      <c r="QYW411" s="589"/>
      <c r="QYX411" s="589"/>
      <c r="QYY411" s="589"/>
      <c r="QYZ411" s="589"/>
      <c r="QZA411" s="589"/>
      <c r="QZB411" s="589"/>
      <c r="QZC411" s="589"/>
      <c r="QZD411" s="589"/>
      <c r="QZE411" s="589"/>
      <c r="QZF411" s="589"/>
      <c r="QZG411" s="589"/>
      <c r="QZH411" s="589"/>
      <c r="QZI411" s="589"/>
      <c r="QZJ411" s="589"/>
      <c r="QZK411" s="589"/>
      <c r="QZL411" s="589"/>
      <c r="QZM411" s="589"/>
      <c r="QZN411" s="589"/>
      <c r="QZO411" s="589"/>
      <c r="QZP411" s="589"/>
      <c r="QZQ411" s="589"/>
      <c r="QZR411" s="589"/>
      <c r="QZS411" s="589"/>
      <c r="QZT411" s="589"/>
      <c r="QZU411" s="589"/>
      <c r="QZV411" s="589"/>
      <c r="QZW411" s="589"/>
      <c r="QZX411" s="589"/>
      <c r="QZY411" s="589"/>
      <c r="QZZ411" s="589"/>
      <c r="RAA411" s="589"/>
      <c r="RAB411" s="589"/>
      <c r="RAC411" s="589"/>
      <c r="RAD411" s="589"/>
      <c r="RAE411" s="589"/>
      <c r="RAF411" s="589"/>
      <c r="RAG411" s="589"/>
      <c r="RAH411" s="589"/>
      <c r="RAI411" s="589"/>
      <c r="RAJ411" s="589"/>
      <c r="RAK411" s="589"/>
      <c r="RAL411" s="589"/>
      <c r="RAM411" s="589"/>
      <c r="RAN411" s="589"/>
      <c r="RAO411" s="589"/>
      <c r="RAP411" s="589"/>
      <c r="RAQ411" s="589"/>
      <c r="RAR411" s="589"/>
      <c r="RAS411" s="589"/>
      <c r="RAT411" s="589"/>
      <c r="RAU411" s="589"/>
      <c r="RAV411" s="589"/>
      <c r="RAW411" s="589"/>
      <c r="RAX411" s="589"/>
      <c r="RAY411" s="589"/>
      <c r="RAZ411" s="589"/>
      <c r="RBA411" s="589"/>
      <c r="RBB411" s="589"/>
      <c r="RBC411" s="589"/>
      <c r="RBD411" s="589"/>
      <c r="RBE411" s="589"/>
      <c r="RBF411" s="589"/>
      <c r="RBG411" s="589"/>
      <c r="RBH411" s="589"/>
      <c r="RBI411" s="589"/>
      <c r="RBJ411" s="589"/>
      <c r="RBK411" s="589"/>
      <c r="RBL411" s="589"/>
      <c r="RBM411" s="589"/>
      <c r="RBN411" s="589"/>
      <c r="RBO411" s="589"/>
      <c r="RBP411" s="589"/>
      <c r="RBQ411" s="589"/>
      <c r="RBR411" s="589"/>
      <c r="RBS411" s="589"/>
      <c r="RBT411" s="589"/>
      <c r="RBU411" s="589"/>
      <c r="RBV411" s="589"/>
      <c r="RBW411" s="589"/>
      <c r="RBX411" s="589"/>
      <c r="RBY411" s="589"/>
      <c r="RBZ411" s="589"/>
      <c r="RCA411" s="589"/>
      <c r="RCB411" s="589"/>
      <c r="RCC411" s="589"/>
      <c r="RCD411" s="589"/>
      <c r="RCE411" s="589"/>
      <c r="RCF411" s="589"/>
      <c r="RCG411" s="589"/>
      <c r="RCH411" s="589"/>
      <c r="RCI411" s="589"/>
      <c r="RCJ411" s="589"/>
      <c r="RCK411" s="589"/>
      <c r="RCL411" s="589"/>
      <c r="RCM411" s="589"/>
      <c r="RCN411" s="589"/>
      <c r="RCO411" s="589"/>
      <c r="RCP411" s="589"/>
      <c r="RCQ411" s="589"/>
      <c r="RCR411" s="589"/>
      <c r="RCS411" s="589"/>
      <c r="RCT411" s="589"/>
      <c r="RCU411" s="589"/>
      <c r="RCV411" s="589"/>
      <c r="RCW411" s="589"/>
      <c r="RCX411" s="589"/>
      <c r="RCY411" s="589"/>
      <c r="RCZ411" s="589"/>
      <c r="RDA411" s="589"/>
      <c r="RDB411" s="589"/>
      <c r="RDC411" s="589"/>
      <c r="RDD411" s="589"/>
      <c r="RDE411" s="589"/>
      <c r="RDF411" s="589"/>
      <c r="RDG411" s="589"/>
      <c r="RDH411" s="589"/>
      <c r="RDI411" s="589"/>
      <c r="RDJ411" s="589"/>
      <c r="RDK411" s="589"/>
      <c r="RDL411" s="589"/>
      <c r="RDM411" s="589"/>
      <c r="RDN411" s="589"/>
      <c r="RDO411" s="589"/>
      <c r="RDP411" s="589"/>
      <c r="RDQ411" s="589"/>
      <c r="RDR411" s="589"/>
      <c r="RDS411" s="589"/>
      <c r="RDT411" s="589"/>
      <c r="RDU411" s="589"/>
      <c r="RDV411" s="589"/>
      <c r="RDW411" s="589"/>
      <c r="RDX411" s="589"/>
      <c r="RDY411" s="589"/>
      <c r="RDZ411" s="589"/>
      <c r="REA411" s="589"/>
      <c r="REB411" s="589"/>
      <c r="REC411" s="589"/>
      <c r="RED411" s="589"/>
      <c r="REE411" s="589"/>
      <c r="REF411" s="589"/>
      <c r="REG411" s="589"/>
      <c r="REH411" s="589"/>
      <c r="REI411" s="589"/>
      <c r="REJ411" s="589"/>
      <c r="REK411" s="589"/>
      <c r="REL411" s="589"/>
      <c r="REM411" s="589"/>
      <c r="REN411" s="589"/>
      <c r="REO411" s="589"/>
      <c r="REP411" s="589"/>
      <c r="REQ411" s="589"/>
      <c r="RER411" s="589"/>
      <c r="RES411" s="589"/>
      <c r="RET411" s="589"/>
      <c r="REU411" s="589"/>
      <c r="REV411" s="589"/>
      <c r="REW411" s="589"/>
      <c r="REX411" s="589"/>
      <c r="REY411" s="589"/>
      <c r="REZ411" s="589"/>
      <c r="RFA411" s="589"/>
      <c r="RFB411" s="589"/>
      <c r="RFC411" s="589"/>
      <c r="RFD411" s="589"/>
      <c r="RFE411" s="589"/>
      <c r="RFF411" s="589"/>
      <c r="RFG411" s="589"/>
      <c r="RFH411" s="589"/>
      <c r="RFI411" s="589"/>
      <c r="RFJ411" s="589"/>
      <c r="RFK411" s="589"/>
      <c r="RFL411" s="589"/>
      <c r="RFM411" s="589"/>
      <c r="RFN411" s="589"/>
      <c r="RFO411" s="589"/>
      <c r="RFP411" s="589"/>
      <c r="RFQ411" s="589"/>
      <c r="RFR411" s="589"/>
      <c r="RFS411" s="589"/>
      <c r="RFT411" s="589"/>
      <c r="RFU411" s="589"/>
      <c r="RFV411" s="589"/>
      <c r="RFW411" s="589"/>
      <c r="RFX411" s="589"/>
      <c r="RFY411" s="589"/>
      <c r="RFZ411" s="589"/>
      <c r="RGA411" s="589"/>
      <c r="RGB411" s="589"/>
      <c r="RGC411" s="589"/>
      <c r="RGD411" s="589"/>
      <c r="RGE411" s="589"/>
      <c r="RGF411" s="589"/>
      <c r="RGG411" s="589"/>
      <c r="RGH411" s="589"/>
      <c r="RGI411" s="589"/>
      <c r="RGJ411" s="589"/>
      <c r="RGK411" s="589"/>
      <c r="RGL411" s="589"/>
      <c r="RGM411" s="589"/>
      <c r="RGN411" s="589"/>
      <c r="RGO411" s="589"/>
      <c r="RGP411" s="589"/>
      <c r="RGQ411" s="589"/>
      <c r="RGR411" s="589"/>
      <c r="RGS411" s="589"/>
      <c r="RGT411" s="589"/>
      <c r="RGU411" s="589"/>
      <c r="RGV411" s="589"/>
      <c r="RGW411" s="589"/>
      <c r="RGX411" s="589"/>
      <c r="RGY411" s="589"/>
      <c r="RGZ411" s="589"/>
      <c r="RHA411" s="589"/>
      <c r="RHB411" s="589"/>
      <c r="RHC411" s="589"/>
      <c r="RHD411" s="589"/>
      <c r="RHE411" s="589"/>
      <c r="RHF411" s="589"/>
      <c r="RHG411" s="589"/>
      <c r="RHH411" s="589"/>
      <c r="RHI411" s="589"/>
      <c r="RHJ411" s="589"/>
      <c r="RHK411" s="589"/>
      <c r="RHL411" s="589"/>
      <c r="RHM411" s="589"/>
      <c r="RHN411" s="589"/>
      <c r="RHO411" s="589"/>
      <c r="RHP411" s="589"/>
      <c r="RHQ411" s="589"/>
      <c r="RHR411" s="589"/>
      <c r="RHS411" s="589"/>
      <c r="RHT411" s="589"/>
      <c r="RHU411" s="589"/>
      <c r="RHV411" s="589"/>
      <c r="RHW411" s="589"/>
      <c r="RHX411" s="589"/>
      <c r="RHY411" s="589"/>
      <c r="RHZ411" s="589"/>
      <c r="RIA411" s="589"/>
      <c r="RIB411" s="589"/>
      <c r="RIC411" s="589"/>
      <c r="RID411" s="589"/>
      <c r="RIE411" s="589"/>
      <c r="RIF411" s="589"/>
      <c r="RIG411" s="589"/>
      <c r="RIH411" s="589"/>
      <c r="RII411" s="589"/>
      <c r="RIJ411" s="589"/>
      <c r="RIK411" s="589"/>
      <c r="RIL411" s="589"/>
      <c r="RIM411" s="589"/>
      <c r="RIN411" s="589"/>
      <c r="RIO411" s="589"/>
      <c r="RIP411" s="589"/>
      <c r="RIQ411" s="589"/>
      <c r="RIR411" s="589"/>
      <c r="RIS411" s="589"/>
      <c r="RIT411" s="589"/>
      <c r="RIU411" s="589"/>
      <c r="RIV411" s="589"/>
      <c r="RIW411" s="589"/>
      <c r="RIX411" s="589"/>
      <c r="RIY411" s="589"/>
      <c r="RIZ411" s="589"/>
      <c r="RJA411" s="589"/>
      <c r="RJB411" s="589"/>
      <c r="RJC411" s="589"/>
      <c r="RJD411" s="589"/>
      <c r="RJE411" s="589"/>
      <c r="RJF411" s="589"/>
      <c r="RJG411" s="589"/>
      <c r="RJH411" s="589"/>
      <c r="RJI411" s="589"/>
      <c r="RJJ411" s="589"/>
      <c r="RJK411" s="589"/>
      <c r="RJL411" s="589"/>
      <c r="RJM411" s="589"/>
      <c r="RJN411" s="589"/>
      <c r="RJO411" s="589"/>
      <c r="RJP411" s="589"/>
      <c r="RJQ411" s="589"/>
      <c r="RJR411" s="589"/>
      <c r="RJS411" s="589"/>
      <c r="RJT411" s="589"/>
      <c r="RJU411" s="589"/>
      <c r="RJV411" s="589"/>
      <c r="RJW411" s="589"/>
      <c r="RJX411" s="589"/>
      <c r="RJY411" s="589"/>
      <c r="RJZ411" s="589"/>
      <c r="RKA411" s="589"/>
      <c r="RKB411" s="589"/>
      <c r="RKC411" s="589"/>
      <c r="RKD411" s="589"/>
      <c r="RKE411" s="589"/>
      <c r="RKF411" s="589"/>
      <c r="RKG411" s="589"/>
      <c r="RKH411" s="589"/>
      <c r="RKI411" s="589"/>
      <c r="RKJ411" s="589"/>
      <c r="RKK411" s="589"/>
      <c r="RKL411" s="589"/>
      <c r="RKM411" s="589"/>
      <c r="RKN411" s="589"/>
      <c r="RKO411" s="589"/>
      <c r="RKP411" s="589"/>
      <c r="RKQ411" s="589"/>
      <c r="RKR411" s="589"/>
      <c r="RKS411" s="589"/>
      <c r="RKT411" s="589"/>
      <c r="RKU411" s="589"/>
      <c r="RKV411" s="589"/>
      <c r="RKW411" s="589"/>
      <c r="RKX411" s="589"/>
      <c r="RKY411" s="589"/>
      <c r="RKZ411" s="589"/>
      <c r="RLA411" s="589"/>
      <c r="RLB411" s="589"/>
      <c r="RLC411" s="589"/>
      <c r="RLD411" s="589"/>
      <c r="RLE411" s="589"/>
      <c r="RLF411" s="589"/>
      <c r="RLG411" s="589"/>
      <c r="RLH411" s="589"/>
      <c r="RLI411" s="589"/>
      <c r="RLJ411" s="589"/>
      <c r="RLK411" s="589"/>
      <c r="RLL411" s="589"/>
      <c r="RLM411" s="589"/>
      <c r="RLN411" s="589"/>
      <c r="RLO411" s="589"/>
      <c r="RLP411" s="589"/>
      <c r="RLQ411" s="589"/>
      <c r="RLR411" s="589"/>
      <c r="RLS411" s="589"/>
      <c r="RLT411" s="589"/>
      <c r="RLU411" s="589"/>
      <c r="RLV411" s="589"/>
      <c r="RLW411" s="589"/>
      <c r="RLX411" s="589"/>
      <c r="RLY411" s="589"/>
      <c r="RLZ411" s="589"/>
      <c r="RMA411" s="589"/>
      <c r="RMB411" s="589"/>
      <c r="RMC411" s="589"/>
      <c r="RMD411" s="589"/>
      <c r="RME411" s="589"/>
      <c r="RMF411" s="589"/>
      <c r="RMG411" s="589"/>
      <c r="RMH411" s="589"/>
      <c r="RMI411" s="589"/>
      <c r="RMJ411" s="589"/>
      <c r="RMK411" s="589"/>
      <c r="RML411" s="589"/>
      <c r="RMM411" s="589"/>
      <c r="RMN411" s="589"/>
      <c r="RMO411" s="589"/>
      <c r="RMP411" s="589"/>
      <c r="RMQ411" s="589"/>
      <c r="RMR411" s="589"/>
      <c r="RMS411" s="589"/>
      <c r="RMT411" s="589"/>
      <c r="RMU411" s="589"/>
      <c r="RMV411" s="589"/>
      <c r="RMW411" s="589"/>
      <c r="RMX411" s="589"/>
      <c r="RMY411" s="589"/>
      <c r="RMZ411" s="589"/>
      <c r="RNA411" s="589"/>
      <c r="RNB411" s="589"/>
      <c r="RNC411" s="589"/>
      <c r="RND411" s="589"/>
      <c r="RNE411" s="589"/>
      <c r="RNF411" s="589"/>
      <c r="RNG411" s="589"/>
      <c r="RNH411" s="589"/>
      <c r="RNI411" s="589"/>
      <c r="RNJ411" s="589"/>
      <c r="RNK411" s="589"/>
      <c r="RNL411" s="589"/>
      <c r="RNM411" s="589"/>
      <c r="RNN411" s="589"/>
      <c r="RNO411" s="589"/>
      <c r="RNP411" s="589"/>
      <c r="RNQ411" s="589"/>
      <c r="RNR411" s="589"/>
      <c r="RNS411" s="589"/>
      <c r="RNT411" s="589"/>
      <c r="RNU411" s="589"/>
      <c r="RNV411" s="589"/>
      <c r="RNW411" s="589"/>
      <c r="RNX411" s="589"/>
      <c r="RNY411" s="589"/>
      <c r="RNZ411" s="589"/>
      <c r="ROA411" s="589"/>
      <c r="ROB411" s="589"/>
      <c r="ROC411" s="589"/>
      <c r="ROD411" s="589"/>
      <c r="ROE411" s="589"/>
      <c r="ROF411" s="589"/>
      <c r="ROG411" s="589"/>
      <c r="ROH411" s="589"/>
      <c r="ROI411" s="589"/>
      <c r="ROJ411" s="589"/>
      <c r="ROK411" s="589"/>
      <c r="ROL411" s="589"/>
      <c r="ROM411" s="589"/>
      <c r="RON411" s="589"/>
      <c r="ROO411" s="589"/>
      <c r="ROP411" s="589"/>
      <c r="ROQ411" s="589"/>
      <c r="ROR411" s="589"/>
      <c r="ROS411" s="589"/>
      <c r="ROT411" s="589"/>
      <c r="ROU411" s="589"/>
      <c r="ROV411" s="589"/>
      <c r="ROW411" s="589"/>
      <c r="ROX411" s="589"/>
      <c r="ROY411" s="589"/>
      <c r="ROZ411" s="589"/>
      <c r="RPA411" s="589"/>
      <c r="RPB411" s="589"/>
      <c r="RPC411" s="589"/>
      <c r="RPD411" s="589"/>
      <c r="RPE411" s="589"/>
      <c r="RPF411" s="589"/>
      <c r="RPG411" s="589"/>
      <c r="RPH411" s="589"/>
      <c r="RPI411" s="589"/>
      <c r="RPJ411" s="589"/>
      <c r="RPK411" s="589"/>
      <c r="RPL411" s="589"/>
      <c r="RPM411" s="589"/>
      <c r="RPN411" s="589"/>
      <c r="RPO411" s="589"/>
      <c r="RPP411" s="589"/>
      <c r="RPQ411" s="589"/>
      <c r="RPR411" s="589"/>
      <c r="RPS411" s="589"/>
      <c r="RPT411" s="589"/>
      <c r="RPU411" s="589"/>
      <c r="RPV411" s="589"/>
      <c r="RPW411" s="589"/>
      <c r="RPX411" s="589"/>
      <c r="RPY411" s="589"/>
      <c r="RPZ411" s="589"/>
      <c r="RQA411" s="589"/>
      <c r="RQB411" s="589"/>
      <c r="RQC411" s="589"/>
      <c r="RQD411" s="589"/>
      <c r="RQE411" s="589"/>
      <c r="RQF411" s="589"/>
      <c r="RQG411" s="589"/>
      <c r="RQH411" s="589"/>
      <c r="RQI411" s="589"/>
      <c r="RQJ411" s="589"/>
      <c r="RQK411" s="589"/>
      <c r="RQL411" s="589"/>
      <c r="RQM411" s="589"/>
      <c r="RQN411" s="589"/>
      <c r="RQO411" s="589"/>
      <c r="RQP411" s="589"/>
      <c r="RQQ411" s="589"/>
      <c r="RQR411" s="589"/>
      <c r="RQS411" s="589"/>
      <c r="RQT411" s="589"/>
      <c r="RQU411" s="589"/>
      <c r="RQV411" s="589"/>
      <c r="RQW411" s="589"/>
      <c r="RQX411" s="589"/>
      <c r="RQY411" s="589"/>
      <c r="RQZ411" s="589"/>
      <c r="RRA411" s="589"/>
      <c r="RRB411" s="589"/>
      <c r="RRC411" s="589"/>
      <c r="RRD411" s="589"/>
      <c r="RRE411" s="589"/>
      <c r="RRF411" s="589"/>
      <c r="RRG411" s="589"/>
      <c r="RRH411" s="589"/>
      <c r="RRI411" s="589"/>
      <c r="RRJ411" s="589"/>
      <c r="RRK411" s="589"/>
      <c r="RRL411" s="589"/>
      <c r="RRM411" s="589"/>
      <c r="RRN411" s="589"/>
      <c r="RRO411" s="589"/>
      <c r="RRP411" s="589"/>
      <c r="RRQ411" s="589"/>
      <c r="RRR411" s="589"/>
      <c r="RRS411" s="589"/>
      <c r="RRT411" s="589"/>
      <c r="RRU411" s="589"/>
      <c r="RRV411" s="589"/>
      <c r="RRW411" s="589"/>
      <c r="RRX411" s="589"/>
      <c r="RRY411" s="589"/>
      <c r="RRZ411" s="589"/>
      <c r="RSA411" s="589"/>
      <c r="RSB411" s="589"/>
      <c r="RSC411" s="589"/>
      <c r="RSD411" s="589"/>
      <c r="RSE411" s="589"/>
      <c r="RSF411" s="589"/>
      <c r="RSG411" s="589"/>
      <c r="RSH411" s="589"/>
      <c r="RSI411" s="589"/>
      <c r="RSJ411" s="589"/>
      <c r="RSK411" s="589"/>
      <c r="RSL411" s="589"/>
      <c r="RSM411" s="589"/>
      <c r="RSN411" s="589"/>
      <c r="RSO411" s="589"/>
      <c r="RSP411" s="589"/>
      <c r="RSQ411" s="589"/>
      <c r="RSR411" s="589"/>
      <c r="RSS411" s="589"/>
      <c r="RST411" s="589"/>
      <c r="RSU411" s="589"/>
      <c r="RSV411" s="589"/>
      <c r="RSW411" s="589"/>
      <c r="RSX411" s="589"/>
      <c r="RSY411" s="589"/>
      <c r="RSZ411" s="589"/>
      <c r="RTA411" s="589"/>
      <c r="RTB411" s="589"/>
      <c r="RTC411" s="589"/>
      <c r="RTD411" s="589"/>
      <c r="RTE411" s="589"/>
      <c r="RTF411" s="589"/>
      <c r="RTG411" s="589"/>
      <c r="RTH411" s="589"/>
      <c r="RTI411" s="589"/>
      <c r="RTJ411" s="589"/>
      <c r="RTK411" s="589"/>
      <c r="RTL411" s="589"/>
      <c r="RTM411" s="589"/>
      <c r="RTN411" s="589"/>
      <c r="RTO411" s="589"/>
      <c r="RTP411" s="589"/>
      <c r="RTQ411" s="589"/>
      <c r="RTR411" s="589"/>
      <c r="RTS411" s="589"/>
      <c r="RTT411" s="589"/>
      <c r="RTU411" s="589"/>
      <c r="RTV411" s="589"/>
      <c r="RTW411" s="589"/>
      <c r="RTX411" s="589"/>
      <c r="RTY411" s="589"/>
      <c r="RTZ411" s="589"/>
      <c r="RUA411" s="589"/>
      <c r="RUB411" s="589"/>
      <c r="RUC411" s="589"/>
      <c r="RUD411" s="589"/>
      <c r="RUE411" s="589"/>
      <c r="RUF411" s="589"/>
      <c r="RUG411" s="589"/>
      <c r="RUH411" s="589"/>
      <c r="RUI411" s="589"/>
      <c r="RUJ411" s="589"/>
      <c r="RUK411" s="589"/>
      <c r="RUL411" s="589"/>
      <c r="RUM411" s="589"/>
      <c r="RUN411" s="589"/>
      <c r="RUO411" s="589"/>
      <c r="RUP411" s="589"/>
      <c r="RUQ411" s="589"/>
      <c r="RUR411" s="589"/>
      <c r="RUS411" s="589"/>
      <c r="RUT411" s="589"/>
      <c r="RUU411" s="589"/>
      <c r="RUV411" s="589"/>
      <c r="RUW411" s="589"/>
      <c r="RUX411" s="589"/>
      <c r="RUY411" s="589"/>
      <c r="RUZ411" s="589"/>
      <c r="RVA411" s="589"/>
      <c r="RVB411" s="589"/>
      <c r="RVC411" s="589"/>
      <c r="RVD411" s="589"/>
      <c r="RVE411" s="589"/>
      <c r="RVF411" s="589"/>
      <c r="RVG411" s="589"/>
      <c r="RVH411" s="589"/>
      <c r="RVI411" s="589"/>
      <c r="RVJ411" s="589"/>
      <c r="RVK411" s="589"/>
      <c r="RVL411" s="589"/>
      <c r="RVM411" s="589"/>
      <c r="RVN411" s="589"/>
      <c r="RVO411" s="589"/>
      <c r="RVP411" s="589"/>
      <c r="RVQ411" s="589"/>
      <c r="RVR411" s="589"/>
      <c r="RVS411" s="589"/>
      <c r="RVT411" s="589"/>
      <c r="RVU411" s="589"/>
      <c r="RVV411" s="589"/>
      <c r="RVW411" s="589"/>
      <c r="RVX411" s="589"/>
      <c r="RVY411" s="589"/>
      <c r="RVZ411" s="589"/>
      <c r="RWA411" s="589"/>
      <c r="RWB411" s="589"/>
      <c r="RWC411" s="589"/>
      <c r="RWD411" s="589"/>
      <c r="RWE411" s="589"/>
      <c r="RWF411" s="589"/>
      <c r="RWG411" s="589"/>
      <c r="RWH411" s="589"/>
      <c r="RWI411" s="589"/>
      <c r="RWJ411" s="589"/>
      <c r="RWK411" s="589"/>
      <c r="RWL411" s="589"/>
      <c r="RWM411" s="589"/>
      <c r="RWN411" s="589"/>
      <c r="RWO411" s="589"/>
      <c r="RWP411" s="589"/>
      <c r="RWQ411" s="589"/>
      <c r="RWR411" s="589"/>
      <c r="RWS411" s="589"/>
      <c r="RWT411" s="589"/>
      <c r="RWU411" s="589"/>
      <c r="RWV411" s="589"/>
      <c r="RWW411" s="589"/>
      <c r="RWX411" s="589"/>
      <c r="RWY411" s="589"/>
      <c r="RWZ411" s="589"/>
      <c r="RXA411" s="589"/>
      <c r="RXB411" s="589"/>
      <c r="RXC411" s="589"/>
      <c r="RXD411" s="589"/>
      <c r="RXE411" s="589"/>
      <c r="RXF411" s="589"/>
      <c r="RXG411" s="589"/>
      <c r="RXH411" s="589"/>
      <c r="RXI411" s="589"/>
      <c r="RXJ411" s="589"/>
      <c r="RXK411" s="589"/>
      <c r="RXL411" s="589"/>
      <c r="RXM411" s="589"/>
      <c r="RXN411" s="589"/>
      <c r="RXO411" s="589"/>
      <c r="RXP411" s="589"/>
      <c r="RXQ411" s="589"/>
      <c r="RXR411" s="589"/>
      <c r="RXS411" s="589"/>
      <c r="RXT411" s="589"/>
      <c r="RXU411" s="589"/>
      <c r="RXV411" s="589"/>
      <c r="RXW411" s="589"/>
      <c r="RXX411" s="589"/>
      <c r="RXY411" s="589"/>
      <c r="RXZ411" s="589"/>
      <c r="RYA411" s="589"/>
      <c r="RYB411" s="589"/>
      <c r="RYC411" s="589"/>
      <c r="RYD411" s="589"/>
      <c r="RYE411" s="589"/>
      <c r="RYF411" s="589"/>
      <c r="RYG411" s="589"/>
      <c r="RYH411" s="589"/>
      <c r="RYI411" s="589"/>
      <c r="RYJ411" s="589"/>
      <c r="RYK411" s="589"/>
      <c r="RYL411" s="589"/>
      <c r="RYM411" s="589"/>
      <c r="RYN411" s="589"/>
      <c r="RYO411" s="589"/>
      <c r="RYP411" s="589"/>
      <c r="RYQ411" s="589"/>
      <c r="RYR411" s="589"/>
      <c r="RYS411" s="589"/>
      <c r="RYT411" s="589"/>
      <c r="RYU411" s="589"/>
      <c r="RYV411" s="589"/>
      <c r="RYW411" s="589"/>
      <c r="RYX411" s="589"/>
      <c r="RYY411" s="589"/>
      <c r="RYZ411" s="589"/>
      <c r="RZA411" s="589"/>
      <c r="RZB411" s="589"/>
      <c r="RZC411" s="589"/>
      <c r="RZD411" s="589"/>
      <c r="RZE411" s="589"/>
      <c r="RZF411" s="589"/>
      <c r="RZG411" s="589"/>
      <c r="RZH411" s="589"/>
      <c r="RZI411" s="589"/>
      <c r="RZJ411" s="589"/>
      <c r="RZK411" s="589"/>
      <c r="RZL411" s="589"/>
      <c r="RZM411" s="589"/>
      <c r="RZN411" s="589"/>
      <c r="RZO411" s="589"/>
      <c r="RZP411" s="589"/>
      <c r="RZQ411" s="589"/>
      <c r="RZR411" s="589"/>
      <c r="RZS411" s="589"/>
      <c r="RZT411" s="589"/>
      <c r="RZU411" s="589"/>
      <c r="RZV411" s="589"/>
      <c r="RZW411" s="589"/>
      <c r="RZX411" s="589"/>
      <c r="RZY411" s="589"/>
      <c r="RZZ411" s="589"/>
      <c r="SAA411" s="589"/>
      <c r="SAB411" s="589"/>
      <c r="SAC411" s="589"/>
      <c r="SAD411" s="589"/>
      <c r="SAE411" s="589"/>
      <c r="SAF411" s="589"/>
      <c r="SAG411" s="589"/>
      <c r="SAH411" s="589"/>
      <c r="SAI411" s="589"/>
      <c r="SAJ411" s="589"/>
      <c r="SAK411" s="589"/>
      <c r="SAL411" s="589"/>
      <c r="SAM411" s="589"/>
      <c r="SAN411" s="589"/>
      <c r="SAO411" s="589"/>
      <c r="SAP411" s="589"/>
      <c r="SAQ411" s="589"/>
      <c r="SAR411" s="589"/>
      <c r="SAS411" s="589"/>
      <c r="SAT411" s="589"/>
      <c r="SAU411" s="589"/>
      <c r="SAV411" s="589"/>
      <c r="SAW411" s="589"/>
      <c r="SAX411" s="589"/>
      <c r="SAY411" s="589"/>
      <c r="SAZ411" s="589"/>
      <c r="SBA411" s="589"/>
      <c r="SBB411" s="589"/>
      <c r="SBC411" s="589"/>
      <c r="SBD411" s="589"/>
      <c r="SBE411" s="589"/>
      <c r="SBF411" s="589"/>
      <c r="SBG411" s="589"/>
      <c r="SBH411" s="589"/>
      <c r="SBI411" s="589"/>
      <c r="SBJ411" s="589"/>
      <c r="SBK411" s="589"/>
      <c r="SBL411" s="589"/>
      <c r="SBM411" s="589"/>
      <c r="SBN411" s="589"/>
      <c r="SBO411" s="589"/>
      <c r="SBP411" s="589"/>
      <c r="SBQ411" s="589"/>
      <c r="SBR411" s="589"/>
      <c r="SBS411" s="589"/>
      <c r="SBT411" s="589"/>
      <c r="SBU411" s="589"/>
      <c r="SBV411" s="589"/>
      <c r="SBW411" s="589"/>
      <c r="SBX411" s="589"/>
      <c r="SBY411" s="589"/>
      <c r="SBZ411" s="589"/>
      <c r="SCA411" s="589"/>
      <c r="SCB411" s="589"/>
      <c r="SCC411" s="589"/>
      <c r="SCD411" s="589"/>
      <c r="SCE411" s="589"/>
      <c r="SCF411" s="589"/>
      <c r="SCG411" s="589"/>
      <c r="SCH411" s="589"/>
      <c r="SCI411" s="589"/>
      <c r="SCJ411" s="589"/>
      <c r="SCK411" s="589"/>
      <c r="SCL411" s="589"/>
      <c r="SCM411" s="589"/>
      <c r="SCN411" s="589"/>
      <c r="SCO411" s="589"/>
      <c r="SCP411" s="589"/>
      <c r="SCQ411" s="589"/>
      <c r="SCR411" s="589"/>
      <c r="SCS411" s="589"/>
      <c r="SCT411" s="589"/>
      <c r="SCU411" s="589"/>
      <c r="SCV411" s="589"/>
      <c r="SCW411" s="589"/>
      <c r="SCX411" s="589"/>
      <c r="SCY411" s="589"/>
      <c r="SCZ411" s="589"/>
      <c r="SDA411" s="589"/>
      <c r="SDB411" s="589"/>
      <c r="SDC411" s="589"/>
      <c r="SDD411" s="589"/>
      <c r="SDE411" s="589"/>
      <c r="SDF411" s="589"/>
      <c r="SDG411" s="589"/>
      <c r="SDH411" s="589"/>
      <c r="SDI411" s="589"/>
      <c r="SDJ411" s="589"/>
      <c r="SDK411" s="589"/>
      <c r="SDL411" s="589"/>
      <c r="SDM411" s="589"/>
      <c r="SDN411" s="589"/>
      <c r="SDO411" s="589"/>
      <c r="SDP411" s="589"/>
      <c r="SDQ411" s="589"/>
      <c r="SDR411" s="589"/>
      <c r="SDS411" s="589"/>
      <c r="SDT411" s="589"/>
      <c r="SDU411" s="589"/>
      <c r="SDV411" s="589"/>
      <c r="SDW411" s="589"/>
      <c r="SDX411" s="589"/>
      <c r="SDY411" s="589"/>
      <c r="SDZ411" s="589"/>
      <c r="SEA411" s="589"/>
      <c r="SEB411" s="589"/>
      <c r="SEC411" s="589"/>
      <c r="SED411" s="589"/>
      <c r="SEE411" s="589"/>
      <c r="SEF411" s="589"/>
      <c r="SEG411" s="589"/>
      <c r="SEH411" s="589"/>
      <c r="SEI411" s="589"/>
      <c r="SEJ411" s="589"/>
      <c r="SEK411" s="589"/>
      <c r="SEL411" s="589"/>
      <c r="SEM411" s="589"/>
      <c r="SEN411" s="589"/>
      <c r="SEO411" s="589"/>
      <c r="SEP411" s="589"/>
      <c r="SEQ411" s="589"/>
      <c r="SER411" s="589"/>
      <c r="SES411" s="589"/>
      <c r="SET411" s="589"/>
      <c r="SEU411" s="589"/>
      <c r="SEV411" s="589"/>
      <c r="SEW411" s="589"/>
      <c r="SEX411" s="589"/>
      <c r="SEY411" s="589"/>
      <c r="SEZ411" s="589"/>
      <c r="SFA411" s="589"/>
      <c r="SFB411" s="589"/>
      <c r="SFC411" s="589"/>
      <c r="SFD411" s="589"/>
      <c r="SFE411" s="589"/>
      <c r="SFF411" s="589"/>
      <c r="SFG411" s="589"/>
      <c r="SFH411" s="589"/>
      <c r="SFI411" s="589"/>
      <c r="SFJ411" s="589"/>
      <c r="SFK411" s="589"/>
      <c r="SFL411" s="589"/>
      <c r="SFM411" s="589"/>
      <c r="SFN411" s="589"/>
      <c r="SFO411" s="589"/>
      <c r="SFP411" s="589"/>
      <c r="SFQ411" s="589"/>
      <c r="SFR411" s="589"/>
      <c r="SFS411" s="589"/>
      <c r="SFT411" s="589"/>
      <c r="SFU411" s="589"/>
      <c r="SFV411" s="589"/>
      <c r="SFW411" s="589"/>
      <c r="SFX411" s="589"/>
      <c r="SFY411" s="589"/>
      <c r="SFZ411" s="589"/>
      <c r="SGA411" s="589"/>
      <c r="SGB411" s="589"/>
      <c r="SGC411" s="589"/>
      <c r="SGD411" s="589"/>
      <c r="SGE411" s="589"/>
      <c r="SGF411" s="589"/>
      <c r="SGG411" s="589"/>
      <c r="SGH411" s="589"/>
      <c r="SGI411" s="589"/>
      <c r="SGJ411" s="589"/>
      <c r="SGK411" s="589"/>
      <c r="SGL411" s="589"/>
      <c r="SGM411" s="589"/>
      <c r="SGN411" s="589"/>
      <c r="SGO411" s="589"/>
      <c r="SGP411" s="589"/>
      <c r="SGQ411" s="589"/>
      <c r="SGR411" s="589"/>
      <c r="SGS411" s="589"/>
      <c r="SGT411" s="589"/>
      <c r="SGU411" s="589"/>
      <c r="SGV411" s="589"/>
      <c r="SGW411" s="589"/>
      <c r="SGX411" s="589"/>
      <c r="SGY411" s="589"/>
      <c r="SGZ411" s="589"/>
      <c r="SHA411" s="589"/>
      <c r="SHB411" s="589"/>
      <c r="SHC411" s="589"/>
      <c r="SHD411" s="589"/>
      <c r="SHE411" s="589"/>
      <c r="SHF411" s="589"/>
      <c r="SHG411" s="589"/>
      <c r="SHH411" s="589"/>
      <c r="SHI411" s="589"/>
      <c r="SHJ411" s="589"/>
      <c r="SHK411" s="589"/>
      <c r="SHL411" s="589"/>
      <c r="SHM411" s="589"/>
      <c r="SHN411" s="589"/>
      <c r="SHO411" s="589"/>
      <c r="SHP411" s="589"/>
      <c r="SHQ411" s="589"/>
      <c r="SHR411" s="589"/>
      <c r="SHS411" s="589"/>
      <c r="SHT411" s="589"/>
      <c r="SHU411" s="589"/>
      <c r="SHV411" s="589"/>
      <c r="SHW411" s="589"/>
      <c r="SHX411" s="589"/>
      <c r="SHY411" s="589"/>
      <c r="SHZ411" s="589"/>
      <c r="SIA411" s="589"/>
      <c r="SIB411" s="589"/>
      <c r="SIC411" s="589"/>
      <c r="SID411" s="589"/>
      <c r="SIE411" s="589"/>
      <c r="SIF411" s="589"/>
      <c r="SIG411" s="589"/>
      <c r="SIH411" s="589"/>
      <c r="SII411" s="589"/>
      <c r="SIJ411" s="589"/>
      <c r="SIK411" s="589"/>
      <c r="SIL411" s="589"/>
      <c r="SIM411" s="589"/>
      <c r="SIN411" s="589"/>
      <c r="SIO411" s="589"/>
      <c r="SIP411" s="589"/>
      <c r="SIQ411" s="589"/>
      <c r="SIR411" s="589"/>
      <c r="SIS411" s="589"/>
      <c r="SIT411" s="589"/>
      <c r="SIU411" s="589"/>
      <c r="SIV411" s="589"/>
      <c r="SIW411" s="589"/>
      <c r="SIX411" s="589"/>
      <c r="SIY411" s="589"/>
      <c r="SIZ411" s="589"/>
      <c r="SJA411" s="589"/>
      <c r="SJB411" s="589"/>
      <c r="SJC411" s="589"/>
      <c r="SJD411" s="589"/>
      <c r="SJE411" s="589"/>
      <c r="SJF411" s="589"/>
      <c r="SJG411" s="589"/>
      <c r="SJH411" s="589"/>
      <c r="SJI411" s="589"/>
      <c r="SJJ411" s="589"/>
      <c r="SJK411" s="589"/>
      <c r="SJL411" s="589"/>
      <c r="SJM411" s="589"/>
      <c r="SJN411" s="589"/>
      <c r="SJO411" s="589"/>
      <c r="SJP411" s="589"/>
      <c r="SJQ411" s="589"/>
      <c r="SJR411" s="589"/>
      <c r="SJS411" s="589"/>
      <c r="SJT411" s="589"/>
      <c r="SJU411" s="589"/>
      <c r="SJV411" s="589"/>
      <c r="SJW411" s="589"/>
      <c r="SJX411" s="589"/>
      <c r="SJY411" s="589"/>
      <c r="SJZ411" s="589"/>
      <c r="SKA411" s="589"/>
      <c r="SKB411" s="589"/>
      <c r="SKC411" s="589"/>
      <c r="SKD411" s="589"/>
      <c r="SKE411" s="589"/>
      <c r="SKF411" s="589"/>
      <c r="SKG411" s="589"/>
      <c r="SKH411" s="589"/>
      <c r="SKI411" s="589"/>
      <c r="SKJ411" s="589"/>
      <c r="SKK411" s="589"/>
      <c r="SKL411" s="589"/>
      <c r="SKM411" s="589"/>
      <c r="SKN411" s="589"/>
      <c r="SKO411" s="589"/>
      <c r="SKP411" s="589"/>
      <c r="SKQ411" s="589"/>
      <c r="SKR411" s="589"/>
      <c r="SKS411" s="589"/>
      <c r="SKT411" s="589"/>
      <c r="SKU411" s="589"/>
      <c r="SKV411" s="589"/>
      <c r="SKW411" s="589"/>
      <c r="SKX411" s="589"/>
      <c r="SKY411" s="589"/>
      <c r="SKZ411" s="589"/>
      <c r="SLA411" s="589"/>
      <c r="SLB411" s="589"/>
      <c r="SLC411" s="589"/>
      <c r="SLD411" s="589"/>
      <c r="SLE411" s="589"/>
      <c r="SLF411" s="589"/>
      <c r="SLG411" s="589"/>
      <c r="SLH411" s="589"/>
      <c r="SLI411" s="589"/>
      <c r="SLJ411" s="589"/>
      <c r="SLK411" s="589"/>
      <c r="SLL411" s="589"/>
      <c r="SLM411" s="589"/>
      <c r="SLN411" s="589"/>
      <c r="SLO411" s="589"/>
      <c r="SLP411" s="589"/>
      <c r="SLQ411" s="589"/>
      <c r="SLR411" s="589"/>
      <c r="SLS411" s="589"/>
      <c r="SLT411" s="589"/>
      <c r="SLU411" s="589"/>
      <c r="SLV411" s="589"/>
      <c r="SLW411" s="589"/>
      <c r="SLX411" s="589"/>
      <c r="SLY411" s="589"/>
      <c r="SLZ411" s="589"/>
      <c r="SMA411" s="589"/>
      <c r="SMB411" s="589"/>
      <c r="SMC411" s="589"/>
      <c r="SMD411" s="589"/>
      <c r="SME411" s="589"/>
      <c r="SMF411" s="589"/>
      <c r="SMG411" s="589"/>
      <c r="SMH411" s="589"/>
      <c r="SMI411" s="589"/>
      <c r="SMJ411" s="589"/>
      <c r="SMK411" s="589"/>
      <c r="SML411" s="589"/>
      <c r="SMM411" s="589"/>
      <c r="SMN411" s="589"/>
      <c r="SMO411" s="589"/>
      <c r="SMP411" s="589"/>
      <c r="SMQ411" s="589"/>
      <c r="SMR411" s="589"/>
      <c r="SMS411" s="589"/>
      <c r="SMT411" s="589"/>
      <c r="SMU411" s="589"/>
      <c r="SMV411" s="589"/>
      <c r="SMW411" s="589"/>
      <c r="SMX411" s="589"/>
      <c r="SMY411" s="589"/>
      <c r="SMZ411" s="589"/>
      <c r="SNA411" s="589"/>
      <c r="SNB411" s="589"/>
      <c r="SNC411" s="589"/>
      <c r="SND411" s="589"/>
      <c r="SNE411" s="589"/>
      <c r="SNF411" s="589"/>
      <c r="SNG411" s="589"/>
      <c r="SNH411" s="589"/>
      <c r="SNI411" s="589"/>
      <c r="SNJ411" s="589"/>
      <c r="SNK411" s="589"/>
      <c r="SNL411" s="589"/>
      <c r="SNM411" s="589"/>
      <c r="SNN411" s="589"/>
      <c r="SNO411" s="589"/>
      <c r="SNP411" s="589"/>
      <c r="SNQ411" s="589"/>
      <c r="SNR411" s="589"/>
      <c r="SNS411" s="589"/>
      <c r="SNT411" s="589"/>
      <c r="SNU411" s="589"/>
      <c r="SNV411" s="589"/>
      <c r="SNW411" s="589"/>
      <c r="SNX411" s="589"/>
      <c r="SNY411" s="589"/>
      <c r="SNZ411" s="589"/>
      <c r="SOA411" s="589"/>
      <c r="SOB411" s="589"/>
      <c r="SOC411" s="589"/>
      <c r="SOD411" s="589"/>
      <c r="SOE411" s="589"/>
      <c r="SOF411" s="589"/>
      <c r="SOG411" s="589"/>
      <c r="SOH411" s="589"/>
      <c r="SOI411" s="589"/>
      <c r="SOJ411" s="589"/>
      <c r="SOK411" s="589"/>
      <c r="SOL411" s="589"/>
      <c r="SOM411" s="589"/>
      <c r="SON411" s="589"/>
      <c r="SOO411" s="589"/>
      <c r="SOP411" s="589"/>
      <c r="SOQ411" s="589"/>
      <c r="SOR411" s="589"/>
      <c r="SOS411" s="589"/>
      <c r="SOT411" s="589"/>
      <c r="SOU411" s="589"/>
      <c r="SOV411" s="589"/>
      <c r="SOW411" s="589"/>
      <c r="SOX411" s="589"/>
      <c r="SOY411" s="589"/>
      <c r="SOZ411" s="589"/>
      <c r="SPA411" s="589"/>
      <c r="SPB411" s="589"/>
      <c r="SPC411" s="589"/>
      <c r="SPD411" s="589"/>
      <c r="SPE411" s="589"/>
      <c r="SPF411" s="589"/>
      <c r="SPG411" s="589"/>
      <c r="SPH411" s="589"/>
      <c r="SPI411" s="589"/>
      <c r="SPJ411" s="589"/>
      <c r="SPK411" s="589"/>
      <c r="SPL411" s="589"/>
      <c r="SPM411" s="589"/>
      <c r="SPN411" s="589"/>
      <c r="SPO411" s="589"/>
      <c r="SPP411" s="589"/>
      <c r="SPQ411" s="589"/>
      <c r="SPR411" s="589"/>
      <c r="SPS411" s="589"/>
      <c r="SPT411" s="589"/>
      <c r="SPU411" s="589"/>
      <c r="SPV411" s="589"/>
      <c r="SPW411" s="589"/>
      <c r="SPX411" s="589"/>
      <c r="SPY411" s="589"/>
      <c r="SPZ411" s="589"/>
      <c r="SQA411" s="589"/>
      <c r="SQB411" s="589"/>
      <c r="SQC411" s="589"/>
      <c r="SQD411" s="589"/>
      <c r="SQE411" s="589"/>
      <c r="SQF411" s="589"/>
      <c r="SQG411" s="589"/>
      <c r="SQH411" s="589"/>
      <c r="SQI411" s="589"/>
      <c r="SQJ411" s="589"/>
      <c r="SQK411" s="589"/>
      <c r="SQL411" s="589"/>
      <c r="SQM411" s="589"/>
      <c r="SQN411" s="589"/>
      <c r="SQO411" s="589"/>
      <c r="SQP411" s="589"/>
      <c r="SQQ411" s="589"/>
      <c r="SQR411" s="589"/>
      <c r="SQS411" s="589"/>
      <c r="SQT411" s="589"/>
      <c r="SQU411" s="589"/>
      <c r="SQV411" s="589"/>
      <c r="SQW411" s="589"/>
      <c r="SQX411" s="589"/>
      <c r="SQY411" s="589"/>
      <c r="SQZ411" s="589"/>
      <c r="SRA411" s="589"/>
      <c r="SRB411" s="589"/>
      <c r="SRC411" s="589"/>
      <c r="SRD411" s="589"/>
      <c r="SRE411" s="589"/>
      <c r="SRF411" s="589"/>
      <c r="SRG411" s="589"/>
      <c r="SRH411" s="589"/>
      <c r="SRI411" s="589"/>
      <c r="SRJ411" s="589"/>
      <c r="SRK411" s="589"/>
      <c r="SRL411" s="589"/>
      <c r="SRM411" s="589"/>
      <c r="SRN411" s="589"/>
      <c r="SRO411" s="589"/>
      <c r="SRP411" s="589"/>
      <c r="SRQ411" s="589"/>
      <c r="SRR411" s="589"/>
      <c r="SRS411" s="589"/>
      <c r="SRT411" s="589"/>
      <c r="SRU411" s="589"/>
      <c r="SRV411" s="589"/>
      <c r="SRW411" s="589"/>
      <c r="SRX411" s="589"/>
      <c r="SRY411" s="589"/>
      <c r="SRZ411" s="589"/>
      <c r="SSA411" s="589"/>
      <c r="SSB411" s="589"/>
      <c r="SSC411" s="589"/>
      <c r="SSD411" s="589"/>
      <c r="SSE411" s="589"/>
      <c r="SSF411" s="589"/>
      <c r="SSG411" s="589"/>
      <c r="SSH411" s="589"/>
      <c r="SSI411" s="589"/>
      <c r="SSJ411" s="589"/>
      <c r="SSK411" s="589"/>
      <c r="SSL411" s="589"/>
      <c r="SSM411" s="589"/>
      <c r="SSN411" s="589"/>
      <c r="SSO411" s="589"/>
      <c r="SSP411" s="589"/>
      <c r="SSQ411" s="589"/>
      <c r="SSR411" s="589"/>
      <c r="SSS411" s="589"/>
      <c r="SST411" s="589"/>
      <c r="SSU411" s="589"/>
      <c r="SSV411" s="589"/>
      <c r="SSW411" s="589"/>
      <c r="SSX411" s="589"/>
      <c r="SSY411" s="589"/>
      <c r="SSZ411" s="589"/>
      <c r="STA411" s="589"/>
      <c r="STB411" s="589"/>
      <c r="STC411" s="589"/>
      <c r="STD411" s="589"/>
      <c r="STE411" s="589"/>
      <c r="STF411" s="589"/>
      <c r="STG411" s="589"/>
      <c r="STH411" s="589"/>
      <c r="STI411" s="589"/>
      <c r="STJ411" s="589"/>
      <c r="STK411" s="589"/>
      <c r="STL411" s="589"/>
      <c r="STM411" s="589"/>
      <c r="STN411" s="589"/>
      <c r="STO411" s="589"/>
      <c r="STP411" s="589"/>
      <c r="STQ411" s="589"/>
      <c r="STR411" s="589"/>
      <c r="STS411" s="589"/>
      <c r="STT411" s="589"/>
      <c r="STU411" s="589"/>
      <c r="STV411" s="589"/>
      <c r="STW411" s="589"/>
      <c r="STX411" s="589"/>
      <c r="STY411" s="589"/>
      <c r="STZ411" s="589"/>
      <c r="SUA411" s="589"/>
      <c r="SUB411" s="589"/>
      <c r="SUC411" s="589"/>
      <c r="SUD411" s="589"/>
      <c r="SUE411" s="589"/>
      <c r="SUF411" s="589"/>
      <c r="SUG411" s="589"/>
      <c r="SUH411" s="589"/>
      <c r="SUI411" s="589"/>
      <c r="SUJ411" s="589"/>
      <c r="SUK411" s="589"/>
      <c r="SUL411" s="589"/>
      <c r="SUM411" s="589"/>
      <c r="SUN411" s="589"/>
      <c r="SUO411" s="589"/>
      <c r="SUP411" s="589"/>
      <c r="SUQ411" s="589"/>
      <c r="SUR411" s="589"/>
      <c r="SUS411" s="589"/>
      <c r="SUT411" s="589"/>
      <c r="SUU411" s="589"/>
      <c r="SUV411" s="589"/>
      <c r="SUW411" s="589"/>
      <c r="SUX411" s="589"/>
      <c r="SUY411" s="589"/>
      <c r="SUZ411" s="589"/>
      <c r="SVA411" s="589"/>
      <c r="SVB411" s="589"/>
      <c r="SVC411" s="589"/>
      <c r="SVD411" s="589"/>
      <c r="SVE411" s="589"/>
      <c r="SVF411" s="589"/>
      <c r="SVG411" s="589"/>
      <c r="SVH411" s="589"/>
      <c r="SVI411" s="589"/>
      <c r="SVJ411" s="589"/>
      <c r="SVK411" s="589"/>
      <c r="SVL411" s="589"/>
      <c r="SVM411" s="589"/>
      <c r="SVN411" s="589"/>
      <c r="SVO411" s="589"/>
      <c r="SVP411" s="589"/>
      <c r="SVQ411" s="589"/>
      <c r="SVR411" s="589"/>
      <c r="SVS411" s="589"/>
      <c r="SVT411" s="589"/>
      <c r="SVU411" s="589"/>
      <c r="SVV411" s="589"/>
      <c r="SVW411" s="589"/>
      <c r="SVX411" s="589"/>
      <c r="SVY411" s="589"/>
      <c r="SVZ411" s="589"/>
      <c r="SWA411" s="589"/>
      <c r="SWB411" s="589"/>
      <c r="SWC411" s="589"/>
      <c r="SWD411" s="589"/>
      <c r="SWE411" s="589"/>
      <c r="SWF411" s="589"/>
      <c r="SWG411" s="589"/>
      <c r="SWH411" s="589"/>
      <c r="SWI411" s="589"/>
      <c r="SWJ411" s="589"/>
      <c r="SWK411" s="589"/>
      <c r="SWL411" s="589"/>
      <c r="SWM411" s="589"/>
      <c r="SWN411" s="589"/>
      <c r="SWO411" s="589"/>
      <c r="SWP411" s="589"/>
      <c r="SWQ411" s="589"/>
      <c r="SWR411" s="589"/>
      <c r="SWS411" s="589"/>
      <c r="SWT411" s="589"/>
      <c r="SWU411" s="589"/>
      <c r="SWV411" s="589"/>
      <c r="SWW411" s="589"/>
      <c r="SWX411" s="589"/>
      <c r="SWY411" s="589"/>
      <c r="SWZ411" s="589"/>
      <c r="SXA411" s="589"/>
      <c r="SXB411" s="589"/>
      <c r="SXC411" s="589"/>
      <c r="SXD411" s="589"/>
      <c r="SXE411" s="589"/>
      <c r="SXF411" s="589"/>
      <c r="SXG411" s="589"/>
      <c r="SXH411" s="589"/>
      <c r="SXI411" s="589"/>
      <c r="SXJ411" s="589"/>
      <c r="SXK411" s="589"/>
      <c r="SXL411" s="589"/>
      <c r="SXM411" s="589"/>
      <c r="SXN411" s="589"/>
      <c r="SXO411" s="589"/>
      <c r="SXP411" s="589"/>
      <c r="SXQ411" s="589"/>
      <c r="SXR411" s="589"/>
      <c r="SXS411" s="589"/>
      <c r="SXT411" s="589"/>
      <c r="SXU411" s="589"/>
      <c r="SXV411" s="589"/>
      <c r="SXW411" s="589"/>
      <c r="SXX411" s="589"/>
      <c r="SXY411" s="589"/>
      <c r="SXZ411" s="589"/>
      <c r="SYA411" s="589"/>
      <c r="SYB411" s="589"/>
      <c r="SYC411" s="589"/>
      <c r="SYD411" s="589"/>
      <c r="SYE411" s="589"/>
      <c r="SYF411" s="589"/>
      <c r="SYG411" s="589"/>
      <c r="SYH411" s="589"/>
      <c r="SYI411" s="589"/>
      <c r="SYJ411" s="589"/>
      <c r="SYK411" s="589"/>
      <c r="SYL411" s="589"/>
      <c r="SYM411" s="589"/>
      <c r="SYN411" s="589"/>
      <c r="SYO411" s="589"/>
      <c r="SYP411" s="589"/>
      <c r="SYQ411" s="589"/>
      <c r="SYR411" s="589"/>
      <c r="SYS411" s="589"/>
      <c r="SYT411" s="589"/>
      <c r="SYU411" s="589"/>
      <c r="SYV411" s="589"/>
      <c r="SYW411" s="589"/>
      <c r="SYX411" s="589"/>
      <c r="SYY411" s="589"/>
      <c r="SYZ411" s="589"/>
      <c r="SZA411" s="589"/>
      <c r="SZB411" s="589"/>
      <c r="SZC411" s="589"/>
      <c r="SZD411" s="589"/>
      <c r="SZE411" s="589"/>
      <c r="SZF411" s="589"/>
      <c r="SZG411" s="589"/>
      <c r="SZH411" s="589"/>
      <c r="SZI411" s="589"/>
      <c r="SZJ411" s="589"/>
      <c r="SZK411" s="589"/>
      <c r="SZL411" s="589"/>
      <c r="SZM411" s="589"/>
      <c r="SZN411" s="589"/>
      <c r="SZO411" s="589"/>
      <c r="SZP411" s="589"/>
      <c r="SZQ411" s="589"/>
      <c r="SZR411" s="589"/>
      <c r="SZS411" s="589"/>
      <c r="SZT411" s="589"/>
      <c r="SZU411" s="589"/>
      <c r="SZV411" s="589"/>
      <c r="SZW411" s="589"/>
      <c r="SZX411" s="589"/>
      <c r="SZY411" s="589"/>
      <c r="SZZ411" s="589"/>
      <c r="TAA411" s="589"/>
      <c r="TAB411" s="589"/>
      <c r="TAC411" s="589"/>
      <c r="TAD411" s="589"/>
      <c r="TAE411" s="589"/>
      <c r="TAF411" s="589"/>
      <c r="TAG411" s="589"/>
      <c r="TAH411" s="589"/>
      <c r="TAI411" s="589"/>
      <c r="TAJ411" s="589"/>
      <c r="TAK411" s="589"/>
      <c r="TAL411" s="589"/>
      <c r="TAM411" s="589"/>
      <c r="TAN411" s="589"/>
      <c r="TAO411" s="589"/>
      <c r="TAP411" s="589"/>
      <c r="TAQ411" s="589"/>
      <c r="TAR411" s="589"/>
      <c r="TAS411" s="589"/>
      <c r="TAT411" s="589"/>
      <c r="TAU411" s="589"/>
      <c r="TAV411" s="589"/>
      <c r="TAW411" s="589"/>
      <c r="TAX411" s="589"/>
      <c r="TAY411" s="589"/>
      <c r="TAZ411" s="589"/>
      <c r="TBA411" s="589"/>
      <c r="TBB411" s="589"/>
      <c r="TBC411" s="589"/>
      <c r="TBD411" s="589"/>
      <c r="TBE411" s="589"/>
      <c r="TBF411" s="589"/>
      <c r="TBG411" s="589"/>
      <c r="TBH411" s="589"/>
      <c r="TBI411" s="589"/>
      <c r="TBJ411" s="589"/>
      <c r="TBK411" s="589"/>
      <c r="TBL411" s="589"/>
      <c r="TBM411" s="589"/>
      <c r="TBN411" s="589"/>
      <c r="TBO411" s="589"/>
      <c r="TBP411" s="589"/>
      <c r="TBQ411" s="589"/>
      <c r="TBR411" s="589"/>
      <c r="TBS411" s="589"/>
      <c r="TBT411" s="589"/>
      <c r="TBU411" s="589"/>
      <c r="TBV411" s="589"/>
      <c r="TBW411" s="589"/>
      <c r="TBX411" s="589"/>
      <c r="TBY411" s="589"/>
      <c r="TBZ411" s="589"/>
      <c r="TCA411" s="589"/>
      <c r="TCB411" s="589"/>
      <c r="TCC411" s="589"/>
      <c r="TCD411" s="589"/>
      <c r="TCE411" s="589"/>
      <c r="TCF411" s="589"/>
      <c r="TCG411" s="589"/>
      <c r="TCH411" s="589"/>
      <c r="TCI411" s="589"/>
      <c r="TCJ411" s="589"/>
      <c r="TCK411" s="589"/>
      <c r="TCL411" s="589"/>
      <c r="TCM411" s="589"/>
      <c r="TCN411" s="589"/>
      <c r="TCO411" s="589"/>
      <c r="TCP411" s="589"/>
      <c r="TCQ411" s="589"/>
      <c r="TCR411" s="589"/>
      <c r="TCS411" s="589"/>
      <c r="TCT411" s="589"/>
      <c r="TCU411" s="589"/>
      <c r="TCV411" s="589"/>
      <c r="TCW411" s="589"/>
      <c r="TCX411" s="589"/>
      <c r="TCY411" s="589"/>
      <c r="TCZ411" s="589"/>
      <c r="TDA411" s="589"/>
      <c r="TDB411" s="589"/>
      <c r="TDC411" s="589"/>
      <c r="TDD411" s="589"/>
      <c r="TDE411" s="589"/>
      <c r="TDF411" s="589"/>
      <c r="TDG411" s="589"/>
      <c r="TDH411" s="589"/>
      <c r="TDI411" s="589"/>
      <c r="TDJ411" s="589"/>
      <c r="TDK411" s="589"/>
      <c r="TDL411" s="589"/>
      <c r="TDM411" s="589"/>
      <c r="TDN411" s="589"/>
      <c r="TDO411" s="589"/>
      <c r="TDP411" s="589"/>
      <c r="TDQ411" s="589"/>
      <c r="TDR411" s="589"/>
      <c r="TDS411" s="589"/>
      <c r="TDT411" s="589"/>
      <c r="TDU411" s="589"/>
      <c r="TDV411" s="589"/>
      <c r="TDW411" s="589"/>
      <c r="TDX411" s="589"/>
      <c r="TDY411" s="589"/>
      <c r="TDZ411" s="589"/>
      <c r="TEA411" s="589"/>
      <c r="TEB411" s="589"/>
      <c r="TEC411" s="589"/>
      <c r="TED411" s="589"/>
      <c r="TEE411" s="589"/>
      <c r="TEF411" s="589"/>
      <c r="TEG411" s="589"/>
      <c r="TEH411" s="589"/>
      <c r="TEI411" s="589"/>
      <c r="TEJ411" s="589"/>
      <c r="TEK411" s="589"/>
      <c r="TEL411" s="589"/>
      <c r="TEM411" s="589"/>
      <c r="TEN411" s="589"/>
      <c r="TEO411" s="589"/>
      <c r="TEP411" s="589"/>
      <c r="TEQ411" s="589"/>
      <c r="TER411" s="589"/>
      <c r="TES411" s="589"/>
      <c r="TET411" s="589"/>
      <c r="TEU411" s="589"/>
      <c r="TEV411" s="589"/>
      <c r="TEW411" s="589"/>
      <c r="TEX411" s="589"/>
      <c r="TEY411" s="589"/>
      <c r="TEZ411" s="589"/>
      <c r="TFA411" s="589"/>
      <c r="TFB411" s="589"/>
      <c r="TFC411" s="589"/>
      <c r="TFD411" s="589"/>
      <c r="TFE411" s="589"/>
      <c r="TFF411" s="589"/>
      <c r="TFG411" s="589"/>
      <c r="TFH411" s="589"/>
      <c r="TFI411" s="589"/>
      <c r="TFJ411" s="589"/>
      <c r="TFK411" s="589"/>
      <c r="TFL411" s="589"/>
      <c r="TFM411" s="589"/>
      <c r="TFN411" s="589"/>
      <c r="TFO411" s="589"/>
      <c r="TFP411" s="589"/>
      <c r="TFQ411" s="589"/>
      <c r="TFR411" s="589"/>
      <c r="TFS411" s="589"/>
      <c r="TFT411" s="589"/>
      <c r="TFU411" s="589"/>
      <c r="TFV411" s="589"/>
      <c r="TFW411" s="589"/>
      <c r="TFX411" s="589"/>
      <c r="TFY411" s="589"/>
      <c r="TFZ411" s="589"/>
      <c r="TGA411" s="589"/>
      <c r="TGB411" s="589"/>
      <c r="TGC411" s="589"/>
      <c r="TGD411" s="589"/>
      <c r="TGE411" s="589"/>
      <c r="TGF411" s="589"/>
      <c r="TGG411" s="589"/>
      <c r="TGH411" s="589"/>
      <c r="TGI411" s="589"/>
      <c r="TGJ411" s="589"/>
      <c r="TGK411" s="589"/>
      <c r="TGL411" s="589"/>
      <c r="TGM411" s="589"/>
      <c r="TGN411" s="589"/>
      <c r="TGO411" s="589"/>
      <c r="TGP411" s="589"/>
      <c r="TGQ411" s="589"/>
      <c r="TGR411" s="589"/>
      <c r="TGS411" s="589"/>
      <c r="TGT411" s="589"/>
      <c r="TGU411" s="589"/>
      <c r="TGV411" s="589"/>
      <c r="TGW411" s="589"/>
      <c r="TGX411" s="589"/>
      <c r="TGY411" s="589"/>
      <c r="TGZ411" s="589"/>
      <c r="THA411" s="589"/>
      <c r="THB411" s="589"/>
      <c r="THC411" s="589"/>
      <c r="THD411" s="589"/>
      <c r="THE411" s="589"/>
      <c r="THF411" s="589"/>
      <c r="THG411" s="589"/>
      <c r="THH411" s="589"/>
      <c r="THI411" s="589"/>
      <c r="THJ411" s="589"/>
      <c r="THK411" s="589"/>
      <c r="THL411" s="589"/>
      <c r="THM411" s="589"/>
      <c r="THN411" s="589"/>
      <c r="THO411" s="589"/>
      <c r="THP411" s="589"/>
      <c r="THQ411" s="589"/>
      <c r="THR411" s="589"/>
      <c r="THS411" s="589"/>
      <c r="THT411" s="589"/>
      <c r="THU411" s="589"/>
      <c r="THV411" s="589"/>
      <c r="THW411" s="589"/>
      <c r="THX411" s="589"/>
      <c r="THY411" s="589"/>
      <c r="THZ411" s="589"/>
      <c r="TIA411" s="589"/>
      <c r="TIB411" s="589"/>
      <c r="TIC411" s="589"/>
      <c r="TID411" s="589"/>
      <c r="TIE411" s="589"/>
      <c r="TIF411" s="589"/>
      <c r="TIG411" s="589"/>
      <c r="TIH411" s="589"/>
      <c r="TII411" s="589"/>
      <c r="TIJ411" s="589"/>
      <c r="TIK411" s="589"/>
      <c r="TIL411" s="589"/>
      <c r="TIM411" s="589"/>
      <c r="TIN411" s="589"/>
      <c r="TIO411" s="589"/>
      <c r="TIP411" s="589"/>
      <c r="TIQ411" s="589"/>
      <c r="TIR411" s="589"/>
      <c r="TIS411" s="589"/>
      <c r="TIT411" s="589"/>
      <c r="TIU411" s="589"/>
      <c r="TIV411" s="589"/>
      <c r="TIW411" s="589"/>
      <c r="TIX411" s="589"/>
      <c r="TIY411" s="589"/>
      <c r="TIZ411" s="589"/>
      <c r="TJA411" s="589"/>
      <c r="TJB411" s="589"/>
      <c r="TJC411" s="589"/>
      <c r="TJD411" s="589"/>
      <c r="TJE411" s="589"/>
      <c r="TJF411" s="589"/>
      <c r="TJG411" s="589"/>
      <c r="TJH411" s="589"/>
      <c r="TJI411" s="589"/>
      <c r="TJJ411" s="589"/>
      <c r="TJK411" s="589"/>
      <c r="TJL411" s="589"/>
      <c r="TJM411" s="589"/>
      <c r="TJN411" s="589"/>
      <c r="TJO411" s="589"/>
      <c r="TJP411" s="589"/>
      <c r="TJQ411" s="589"/>
      <c r="TJR411" s="589"/>
      <c r="TJS411" s="589"/>
      <c r="TJT411" s="589"/>
      <c r="TJU411" s="589"/>
      <c r="TJV411" s="589"/>
      <c r="TJW411" s="589"/>
      <c r="TJX411" s="589"/>
      <c r="TJY411" s="589"/>
      <c r="TJZ411" s="589"/>
      <c r="TKA411" s="589"/>
      <c r="TKB411" s="589"/>
      <c r="TKC411" s="589"/>
      <c r="TKD411" s="589"/>
      <c r="TKE411" s="589"/>
      <c r="TKF411" s="589"/>
      <c r="TKG411" s="589"/>
      <c r="TKH411" s="589"/>
      <c r="TKI411" s="589"/>
      <c r="TKJ411" s="589"/>
      <c r="TKK411" s="589"/>
      <c r="TKL411" s="589"/>
      <c r="TKM411" s="589"/>
      <c r="TKN411" s="589"/>
      <c r="TKO411" s="589"/>
      <c r="TKP411" s="589"/>
      <c r="TKQ411" s="589"/>
      <c r="TKR411" s="589"/>
      <c r="TKS411" s="589"/>
      <c r="TKT411" s="589"/>
      <c r="TKU411" s="589"/>
      <c r="TKV411" s="589"/>
      <c r="TKW411" s="589"/>
      <c r="TKX411" s="589"/>
      <c r="TKY411" s="589"/>
      <c r="TKZ411" s="589"/>
      <c r="TLA411" s="589"/>
      <c r="TLB411" s="589"/>
      <c r="TLC411" s="589"/>
      <c r="TLD411" s="589"/>
      <c r="TLE411" s="589"/>
      <c r="TLF411" s="589"/>
      <c r="TLG411" s="589"/>
      <c r="TLH411" s="589"/>
      <c r="TLI411" s="589"/>
      <c r="TLJ411" s="589"/>
      <c r="TLK411" s="589"/>
      <c r="TLL411" s="589"/>
      <c r="TLM411" s="589"/>
      <c r="TLN411" s="589"/>
      <c r="TLO411" s="589"/>
      <c r="TLP411" s="589"/>
      <c r="TLQ411" s="589"/>
      <c r="TLR411" s="589"/>
      <c r="TLS411" s="589"/>
      <c r="TLT411" s="589"/>
      <c r="TLU411" s="589"/>
      <c r="TLV411" s="589"/>
      <c r="TLW411" s="589"/>
      <c r="TLX411" s="589"/>
      <c r="TLY411" s="589"/>
      <c r="TLZ411" s="589"/>
      <c r="TMA411" s="589"/>
      <c r="TMB411" s="589"/>
      <c r="TMC411" s="589"/>
      <c r="TMD411" s="589"/>
      <c r="TME411" s="589"/>
      <c r="TMF411" s="589"/>
      <c r="TMG411" s="589"/>
      <c r="TMH411" s="589"/>
      <c r="TMI411" s="589"/>
      <c r="TMJ411" s="589"/>
      <c r="TMK411" s="589"/>
      <c r="TML411" s="589"/>
      <c r="TMM411" s="589"/>
      <c r="TMN411" s="589"/>
      <c r="TMO411" s="589"/>
      <c r="TMP411" s="589"/>
      <c r="TMQ411" s="589"/>
      <c r="TMR411" s="589"/>
      <c r="TMS411" s="589"/>
      <c r="TMT411" s="589"/>
      <c r="TMU411" s="589"/>
      <c r="TMV411" s="589"/>
      <c r="TMW411" s="589"/>
      <c r="TMX411" s="589"/>
      <c r="TMY411" s="589"/>
      <c r="TMZ411" s="589"/>
      <c r="TNA411" s="589"/>
      <c r="TNB411" s="589"/>
      <c r="TNC411" s="589"/>
      <c r="TND411" s="589"/>
      <c r="TNE411" s="589"/>
      <c r="TNF411" s="589"/>
      <c r="TNG411" s="589"/>
      <c r="TNH411" s="589"/>
      <c r="TNI411" s="589"/>
      <c r="TNJ411" s="589"/>
      <c r="TNK411" s="589"/>
      <c r="TNL411" s="589"/>
      <c r="TNM411" s="589"/>
      <c r="TNN411" s="589"/>
      <c r="TNO411" s="589"/>
      <c r="TNP411" s="589"/>
      <c r="TNQ411" s="589"/>
      <c r="TNR411" s="589"/>
      <c r="TNS411" s="589"/>
      <c r="TNT411" s="589"/>
      <c r="TNU411" s="589"/>
      <c r="TNV411" s="589"/>
      <c r="TNW411" s="589"/>
      <c r="TNX411" s="589"/>
      <c r="TNY411" s="589"/>
      <c r="TNZ411" s="589"/>
      <c r="TOA411" s="589"/>
      <c r="TOB411" s="589"/>
      <c r="TOC411" s="589"/>
      <c r="TOD411" s="589"/>
      <c r="TOE411" s="589"/>
      <c r="TOF411" s="589"/>
      <c r="TOG411" s="589"/>
      <c r="TOH411" s="589"/>
      <c r="TOI411" s="589"/>
      <c r="TOJ411" s="589"/>
      <c r="TOK411" s="589"/>
      <c r="TOL411" s="589"/>
      <c r="TOM411" s="589"/>
      <c r="TON411" s="589"/>
      <c r="TOO411" s="589"/>
      <c r="TOP411" s="589"/>
      <c r="TOQ411" s="589"/>
      <c r="TOR411" s="589"/>
      <c r="TOS411" s="589"/>
      <c r="TOT411" s="589"/>
      <c r="TOU411" s="589"/>
      <c r="TOV411" s="589"/>
      <c r="TOW411" s="589"/>
      <c r="TOX411" s="589"/>
      <c r="TOY411" s="589"/>
      <c r="TOZ411" s="589"/>
      <c r="TPA411" s="589"/>
      <c r="TPB411" s="589"/>
      <c r="TPC411" s="589"/>
      <c r="TPD411" s="589"/>
      <c r="TPE411" s="589"/>
      <c r="TPF411" s="589"/>
      <c r="TPG411" s="589"/>
      <c r="TPH411" s="589"/>
      <c r="TPI411" s="589"/>
      <c r="TPJ411" s="589"/>
      <c r="TPK411" s="589"/>
      <c r="TPL411" s="589"/>
      <c r="TPM411" s="589"/>
      <c r="TPN411" s="589"/>
      <c r="TPO411" s="589"/>
      <c r="TPP411" s="589"/>
      <c r="TPQ411" s="589"/>
      <c r="TPR411" s="589"/>
      <c r="TPS411" s="589"/>
      <c r="TPT411" s="589"/>
      <c r="TPU411" s="589"/>
      <c r="TPV411" s="589"/>
      <c r="TPW411" s="589"/>
      <c r="TPX411" s="589"/>
      <c r="TPY411" s="589"/>
      <c r="TPZ411" s="589"/>
      <c r="TQA411" s="589"/>
      <c r="TQB411" s="589"/>
      <c r="TQC411" s="589"/>
      <c r="TQD411" s="589"/>
      <c r="TQE411" s="589"/>
      <c r="TQF411" s="589"/>
      <c r="TQG411" s="589"/>
      <c r="TQH411" s="589"/>
      <c r="TQI411" s="589"/>
      <c r="TQJ411" s="589"/>
      <c r="TQK411" s="589"/>
      <c r="TQL411" s="589"/>
      <c r="TQM411" s="589"/>
      <c r="TQN411" s="589"/>
      <c r="TQO411" s="589"/>
      <c r="TQP411" s="589"/>
      <c r="TQQ411" s="589"/>
      <c r="TQR411" s="589"/>
      <c r="TQS411" s="589"/>
      <c r="TQT411" s="589"/>
      <c r="TQU411" s="589"/>
      <c r="TQV411" s="589"/>
      <c r="TQW411" s="589"/>
      <c r="TQX411" s="589"/>
      <c r="TQY411" s="589"/>
      <c r="TQZ411" s="589"/>
      <c r="TRA411" s="589"/>
      <c r="TRB411" s="589"/>
      <c r="TRC411" s="589"/>
      <c r="TRD411" s="589"/>
      <c r="TRE411" s="589"/>
      <c r="TRF411" s="589"/>
      <c r="TRG411" s="589"/>
      <c r="TRH411" s="589"/>
      <c r="TRI411" s="589"/>
      <c r="TRJ411" s="589"/>
      <c r="TRK411" s="589"/>
      <c r="TRL411" s="589"/>
      <c r="TRM411" s="589"/>
      <c r="TRN411" s="589"/>
      <c r="TRO411" s="589"/>
      <c r="TRP411" s="589"/>
      <c r="TRQ411" s="589"/>
      <c r="TRR411" s="589"/>
      <c r="TRS411" s="589"/>
      <c r="TRT411" s="589"/>
      <c r="TRU411" s="589"/>
      <c r="TRV411" s="589"/>
      <c r="TRW411" s="589"/>
      <c r="TRX411" s="589"/>
      <c r="TRY411" s="589"/>
      <c r="TRZ411" s="589"/>
      <c r="TSA411" s="589"/>
      <c r="TSB411" s="589"/>
      <c r="TSC411" s="589"/>
      <c r="TSD411" s="589"/>
      <c r="TSE411" s="589"/>
      <c r="TSF411" s="589"/>
      <c r="TSG411" s="589"/>
      <c r="TSH411" s="589"/>
      <c r="TSI411" s="589"/>
      <c r="TSJ411" s="589"/>
      <c r="TSK411" s="589"/>
      <c r="TSL411" s="589"/>
      <c r="TSM411" s="589"/>
      <c r="TSN411" s="589"/>
      <c r="TSO411" s="589"/>
      <c r="TSP411" s="589"/>
      <c r="TSQ411" s="589"/>
      <c r="TSR411" s="589"/>
      <c r="TSS411" s="589"/>
      <c r="TST411" s="589"/>
      <c r="TSU411" s="589"/>
      <c r="TSV411" s="589"/>
      <c r="TSW411" s="589"/>
      <c r="TSX411" s="589"/>
      <c r="TSY411" s="589"/>
      <c r="TSZ411" s="589"/>
      <c r="TTA411" s="589"/>
      <c r="TTB411" s="589"/>
      <c r="TTC411" s="589"/>
      <c r="TTD411" s="589"/>
      <c r="TTE411" s="589"/>
      <c r="TTF411" s="589"/>
      <c r="TTG411" s="589"/>
      <c r="TTH411" s="589"/>
      <c r="TTI411" s="589"/>
      <c r="TTJ411" s="589"/>
      <c r="TTK411" s="589"/>
      <c r="TTL411" s="589"/>
      <c r="TTM411" s="589"/>
      <c r="TTN411" s="589"/>
      <c r="TTO411" s="589"/>
      <c r="TTP411" s="589"/>
      <c r="TTQ411" s="589"/>
      <c r="TTR411" s="589"/>
      <c r="TTS411" s="589"/>
      <c r="TTT411" s="589"/>
      <c r="TTU411" s="589"/>
      <c r="TTV411" s="589"/>
      <c r="TTW411" s="589"/>
      <c r="TTX411" s="589"/>
      <c r="TTY411" s="589"/>
      <c r="TTZ411" s="589"/>
      <c r="TUA411" s="589"/>
      <c r="TUB411" s="589"/>
      <c r="TUC411" s="589"/>
      <c r="TUD411" s="589"/>
      <c r="TUE411" s="589"/>
      <c r="TUF411" s="589"/>
      <c r="TUG411" s="589"/>
      <c r="TUH411" s="589"/>
      <c r="TUI411" s="589"/>
      <c r="TUJ411" s="589"/>
      <c r="TUK411" s="589"/>
      <c r="TUL411" s="589"/>
      <c r="TUM411" s="589"/>
      <c r="TUN411" s="589"/>
      <c r="TUO411" s="589"/>
      <c r="TUP411" s="589"/>
      <c r="TUQ411" s="589"/>
      <c r="TUR411" s="589"/>
      <c r="TUS411" s="589"/>
      <c r="TUT411" s="589"/>
      <c r="TUU411" s="589"/>
      <c r="TUV411" s="589"/>
      <c r="TUW411" s="589"/>
      <c r="TUX411" s="589"/>
      <c r="TUY411" s="589"/>
      <c r="TUZ411" s="589"/>
      <c r="TVA411" s="589"/>
      <c r="TVB411" s="589"/>
      <c r="TVC411" s="589"/>
      <c r="TVD411" s="589"/>
      <c r="TVE411" s="589"/>
      <c r="TVF411" s="589"/>
      <c r="TVG411" s="589"/>
      <c r="TVH411" s="589"/>
      <c r="TVI411" s="589"/>
      <c r="TVJ411" s="589"/>
      <c r="TVK411" s="589"/>
      <c r="TVL411" s="589"/>
      <c r="TVM411" s="589"/>
      <c r="TVN411" s="589"/>
      <c r="TVO411" s="589"/>
      <c r="TVP411" s="589"/>
      <c r="TVQ411" s="589"/>
      <c r="TVR411" s="589"/>
      <c r="TVS411" s="589"/>
      <c r="TVT411" s="589"/>
      <c r="TVU411" s="589"/>
      <c r="TVV411" s="589"/>
      <c r="TVW411" s="589"/>
      <c r="TVX411" s="589"/>
      <c r="TVY411" s="589"/>
      <c r="TVZ411" s="589"/>
      <c r="TWA411" s="589"/>
      <c r="TWB411" s="589"/>
      <c r="TWC411" s="589"/>
      <c r="TWD411" s="589"/>
      <c r="TWE411" s="589"/>
      <c r="TWF411" s="589"/>
      <c r="TWG411" s="589"/>
      <c r="TWH411" s="589"/>
      <c r="TWI411" s="589"/>
      <c r="TWJ411" s="589"/>
      <c r="TWK411" s="589"/>
      <c r="TWL411" s="589"/>
      <c r="TWM411" s="589"/>
      <c r="TWN411" s="589"/>
      <c r="TWO411" s="589"/>
      <c r="TWP411" s="589"/>
      <c r="TWQ411" s="589"/>
      <c r="TWR411" s="589"/>
      <c r="TWS411" s="589"/>
      <c r="TWT411" s="589"/>
      <c r="TWU411" s="589"/>
      <c r="TWV411" s="589"/>
      <c r="TWW411" s="589"/>
      <c r="TWX411" s="589"/>
      <c r="TWY411" s="589"/>
      <c r="TWZ411" s="589"/>
      <c r="TXA411" s="589"/>
      <c r="TXB411" s="589"/>
      <c r="TXC411" s="589"/>
      <c r="TXD411" s="589"/>
      <c r="TXE411" s="589"/>
      <c r="TXF411" s="589"/>
      <c r="TXG411" s="589"/>
      <c r="TXH411" s="589"/>
      <c r="TXI411" s="589"/>
      <c r="TXJ411" s="589"/>
      <c r="TXK411" s="589"/>
      <c r="TXL411" s="589"/>
      <c r="TXM411" s="589"/>
      <c r="TXN411" s="589"/>
      <c r="TXO411" s="589"/>
      <c r="TXP411" s="589"/>
      <c r="TXQ411" s="589"/>
      <c r="TXR411" s="589"/>
      <c r="TXS411" s="589"/>
      <c r="TXT411" s="589"/>
      <c r="TXU411" s="589"/>
      <c r="TXV411" s="589"/>
      <c r="TXW411" s="589"/>
      <c r="TXX411" s="589"/>
      <c r="TXY411" s="589"/>
      <c r="TXZ411" s="589"/>
      <c r="TYA411" s="589"/>
      <c r="TYB411" s="589"/>
      <c r="TYC411" s="589"/>
      <c r="TYD411" s="589"/>
      <c r="TYE411" s="589"/>
      <c r="TYF411" s="589"/>
      <c r="TYG411" s="589"/>
      <c r="TYH411" s="589"/>
      <c r="TYI411" s="589"/>
      <c r="TYJ411" s="589"/>
      <c r="TYK411" s="589"/>
      <c r="TYL411" s="589"/>
      <c r="TYM411" s="589"/>
      <c r="TYN411" s="589"/>
      <c r="TYO411" s="589"/>
      <c r="TYP411" s="589"/>
      <c r="TYQ411" s="589"/>
      <c r="TYR411" s="589"/>
      <c r="TYS411" s="589"/>
      <c r="TYT411" s="589"/>
      <c r="TYU411" s="589"/>
      <c r="TYV411" s="589"/>
      <c r="TYW411" s="589"/>
      <c r="TYX411" s="589"/>
      <c r="TYY411" s="589"/>
      <c r="TYZ411" s="589"/>
      <c r="TZA411" s="589"/>
      <c r="TZB411" s="589"/>
      <c r="TZC411" s="589"/>
      <c r="TZD411" s="589"/>
      <c r="TZE411" s="589"/>
      <c r="TZF411" s="589"/>
      <c r="TZG411" s="589"/>
      <c r="TZH411" s="589"/>
      <c r="TZI411" s="589"/>
      <c r="TZJ411" s="589"/>
      <c r="TZK411" s="589"/>
      <c r="TZL411" s="589"/>
      <c r="TZM411" s="589"/>
      <c r="TZN411" s="589"/>
      <c r="TZO411" s="589"/>
      <c r="TZP411" s="589"/>
      <c r="TZQ411" s="589"/>
      <c r="TZR411" s="589"/>
      <c r="TZS411" s="589"/>
      <c r="TZT411" s="589"/>
      <c r="TZU411" s="589"/>
      <c r="TZV411" s="589"/>
      <c r="TZW411" s="589"/>
      <c r="TZX411" s="589"/>
      <c r="TZY411" s="589"/>
      <c r="TZZ411" s="589"/>
      <c r="UAA411" s="589"/>
      <c r="UAB411" s="589"/>
      <c r="UAC411" s="589"/>
      <c r="UAD411" s="589"/>
      <c r="UAE411" s="589"/>
      <c r="UAF411" s="589"/>
      <c r="UAG411" s="589"/>
      <c r="UAH411" s="589"/>
      <c r="UAI411" s="589"/>
      <c r="UAJ411" s="589"/>
      <c r="UAK411" s="589"/>
      <c r="UAL411" s="589"/>
      <c r="UAM411" s="589"/>
      <c r="UAN411" s="589"/>
      <c r="UAO411" s="589"/>
      <c r="UAP411" s="589"/>
      <c r="UAQ411" s="589"/>
      <c r="UAR411" s="589"/>
      <c r="UAS411" s="589"/>
      <c r="UAT411" s="589"/>
      <c r="UAU411" s="589"/>
      <c r="UAV411" s="589"/>
      <c r="UAW411" s="589"/>
      <c r="UAX411" s="589"/>
      <c r="UAY411" s="589"/>
      <c r="UAZ411" s="589"/>
      <c r="UBA411" s="589"/>
      <c r="UBB411" s="589"/>
      <c r="UBC411" s="589"/>
      <c r="UBD411" s="589"/>
      <c r="UBE411" s="589"/>
      <c r="UBF411" s="589"/>
      <c r="UBG411" s="589"/>
      <c r="UBH411" s="589"/>
      <c r="UBI411" s="589"/>
      <c r="UBJ411" s="589"/>
      <c r="UBK411" s="589"/>
      <c r="UBL411" s="589"/>
      <c r="UBM411" s="589"/>
      <c r="UBN411" s="589"/>
      <c r="UBO411" s="589"/>
      <c r="UBP411" s="589"/>
      <c r="UBQ411" s="589"/>
      <c r="UBR411" s="589"/>
      <c r="UBS411" s="589"/>
      <c r="UBT411" s="589"/>
      <c r="UBU411" s="589"/>
      <c r="UBV411" s="589"/>
      <c r="UBW411" s="589"/>
      <c r="UBX411" s="589"/>
      <c r="UBY411" s="589"/>
      <c r="UBZ411" s="589"/>
      <c r="UCA411" s="589"/>
      <c r="UCB411" s="589"/>
      <c r="UCC411" s="589"/>
      <c r="UCD411" s="589"/>
      <c r="UCE411" s="589"/>
      <c r="UCF411" s="589"/>
      <c r="UCG411" s="589"/>
      <c r="UCH411" s="589"/>
      <c r="UCI411" s="589"/>
      <c r="UCJ411" s="589"/>
      <c r="UCK411" s="589"/>
      <c r="UCL411" s="589"/>
      <c r="UCM411" s="589"/>
      <c r="UCN411" s="589"/>
      <c r="UCO411" s="589"/>
      <c r="UCP411" s="589"/>
      <c r="UCQ411" s="589"/>
      <c r="UCR411" s="589"/>
      <c r="UCS411" s="589"/>
      <c r="UCT411" s="589"/>
      <c r="UCU411" s="589"/>
      <c r="UCV411" s="589"/>
      <c r="UCW411" s="589"/>
      <c r="UCX411" s="589"/>
      <c r="UCY411" s="589"/>
      <c r="UCZ411" s="589"/>
      <c r="UDA411" s="589"/>
      <c r="UDB411" s="589"/>
      <c r="UDC411" s="589"/>
      <c r="UDD411" s="589"/>
      <c r="UDE411" s="589"/>
      <c r="UDF411" s="589"/>
      <c r="UDG411" s="589"/>
      <c r="UDH411" s="589"/>
      <c r="UDI411" s="589"/>
      <c r="UDJ411" s="589"/>
      <c r="UDK411" s="589"/>
      <c r="UDL411" s="589"/>
      <c r="UDM411" s="589"/>
      <c r="UDN411" s="589"/>
      <c r="UDO411" s="589"/>
      <c r="UDP411" s="589"/>
      <c r="UDQ411" s="589"/>
      <c r="UDR411" s="589"/>
      <c r="UDS411" s="589"/>
      <c r="UDT411" s="589"/>
      <c r="UDU411" s="589"/>
      <c r="UDV411" s="589"/>
      <c r="UDW411" s="589"/>
      <c r="UDX411" s="589"/>
      <c r="UDY411" s="589"/>
      <c r="UDZ411" s="589"/>
      <c r="UEA411" s="589"/>
      <c r="UEB411" s="589"/>
      <c r="UEC411" s="589"/>
      <c r="UED411" s="589"/>
      <c r="UEE411" s="589"/>
      <c r="UEF411" s="589"/>
      <c r="UEG411" s="589"/>
      <c r="UEH411" s="589"/>
      <c r="UEI411" s="589"/>
      <c r="UEJ411" s="589"/>
      <c r="UEK411" s="589"/>
      <c r="UEL411" s="589"/>
      <c r="UEM411" s="589"/>
      <c r="UEN411" s="589"/>
      <c r="UEO411" s="589"/>
      <c r="UEP411" s="589"/>
      <c r="UEQ411" s="589"/>
      <c r="UER411" s="589"/>
      <c r="UES411" s="589"/>
      <c r="UET411" s="589"/>
      <c r="UEU411" s="589"/>
      <c r="UEV411" s="589"/>
      <c r="UEW411" s="589"/>
      <c r="UEX411" s="589"/>
      <c r="UEY411" s="589"/>
      <c r="UEZ411" s="589"/>
      <c r="UFA411" s="589"/>
      <c r="UFB411" s="589"/>
      <c r="UFC411" s="589"/>
      <c r="UFD411" s="589"/>
      <c r="UFE411" s="589"/>
      <c r="UFF411" s="589"/>
      <c r="UFG411" s="589"/>
      <c r="UFH411" s="589"/>
      <c r="UFI411" s="589"/>
      <c r="UFJ411" s="589"/>
      <c r="UFK411" s="589"/>
      <c r="UFL411" s="589"/>
      <c r="UFM411" s="589"/>
      <c r="UFN411" s="589"/>
      <c r="UFO411" s="589"/>
      <c r="UFP411" s="589"/>
      <c r="UFQ411" s="589"/>
      <c r="UFR411" s="589"/>
      <c r="UFS411" s="589"/>
      <c r="UFT411" s="589"/>
      <c r="UFU411" s="589"/>
      <c r="UFV411" s="589"/>
      <c r="UFW411" s="589"/>
      <c r="UFX411" s="589"/>
      <c r="UFY411" s="589"/>
      <c r="UFZ411" s="589"/>
      <c r="UGA411" s="589"/>
      <c r="UGB411" s="589"/>
      <c r="UGC411" s="589"/>
      <c r="UGD411" s="589"/>
      <c r="UGE411" s="589"/>
      <c r="UGF411" s="589"/>
      <c r="UGG411" s="589"/>
      <c r="UGH411" s="589"/>
      <c r="UGI411" s="589"/>
      <c r="UGJ411" s="589"/>
      <c r="UGK411" s="589"/>
      <c r="UGL411" s="589"/>
      <c r="UGM411" s="589"/>
      <c r="UGN411" s="589"/>
      <c r="UGO411" s="589"/>
      <c r="UGP411" s="589"/>
      <c r="UGQ411" s="589"/>
      <c r="UGR411" s="589"/>
      <c r="UGS411" s="589"/>
      <c r="UGT411" s="589"/>
      <c r="UGU411" s="589"/>
      <c r="UGV411" s="589"/>
      <c r="UGW411" s="589"/>
      <c r="UGX411" s="589"/>
      <c r="UGY411" s="589"/>
      <c r="UGZ411" s="589"/>
      <c r="UHA411" s="589"/>
      <c r="UHB411" s="589"/>
      <c r="UHC411" s="589"/>
      <c r="UHD411" s="589"/>
      <c r="UHE411" s="589"/>
      <c r="UHF411" s="589"/>
      <c r="UHG411" s="589"/>
      <c r="UHH411" s="589"/>
      <c r="UHI411" s="589"/>
      <c r="UHJ411" s="589"/>
      <c r="UHK411" s="589"/>
      <c r="UHL411" s="589"/>
      <c r="UHM411" s="589"/>
      <c r="UHN411" s="589"/>
      <c r="UHO411" s="589"/>
      <c r="UHP411" s="589"/>
      <c r="UHQ411" s="589"/>
      <c r="UHR411" s="589"/>
      <c r="UHS411" s="589"/>
      <c r="UHT411" s="589"/>
      <c r="UHU411" s="589"/>
      <c r="UHV411" s="589"/>
      <c r="UHW411" s="589"/>
      <c r="UHX411" s="589"/>
      <c r="UHY411" s="589"/>
      <c r="UHZ411" s="589"/>
      <c r="UIA411" s="589"/>
      <c r="UIB411" s="589"/>
      <c r="UIC411" s="589"/>
      <c r="UID411" s="589"/>
      <c r="UIE411" s="589"/>
      <c r="UIF411" s="589"/>
      <c r="UIG411" s="589"/>
      <c r="UIH411" s="589"/>
      <c r="UII411" s="589"/>
      <c r="UIJ411" s="589"/>
      <c r="UIK411" s="589"/>
      <c r="UIL411" s="589"/>
      <c r="UIM411" s="589"/>
      <c r="UIN411" s="589"/>
      <c r="UIO411" s="589"/>
      <c r="UIP411" s="589"/>
      <c r="UIQ411" s="589"/>
      <c r="UIR411" s="589"/>
      <c r="UIS411" s="589"/>
      <c r="UIT411" s="589"/>
      <c r="UIU411" s="589"/>
      <c r="UIV411" s="589"/>
      <c r="UIW411" s="589"/>
      <c r="UIX411" s="589"/>
      <c r="UIY411" s="589"/>
      <c r="UIZ411" s="589"/>
      <c r="UJA411" s="589"/>
      <c r="UJB411" s="589"/>
      <c r="UJC411" s="589"/>
      <c r="UJD411" s="589"/>
      <c r="UJE411" s="589"/>
      <c r="UJF411" s="589"/>
      <c r="UJG411" s="589"/>
      <c r="UJH411" s="589"/>
      <c r="UJI411" s="589"/>
      <c r="UJJ411" s="589"/>
      <c r="UJK411" s="589"/>
      <c r="UJL411" s="589"/>
      <c r="UJM411" s="589"/>
      <c r="UJN411" s="589"/>
      <c r="UJO411" s="589"/>
      <c r="UJP411" s="589"/>
      <c r="UJQ411" s="589"/>
      <c r="UJR411" s="589"/>
      <c r="UJS411" s="589"/>
      <c r="UJT411" s="589"/>
      <c r="UJU411" s="589"/>
      <c r="UJV411" s="589"/>
      <c r="UJW411" s="589"/>
      <c r="UJX411" s="589"/>
      <c r="UJY411" s="589"/>
      <c r="UJZ411" s="589"/>
      <c r="UKA411" s="589"/>
      <c r="UKB411" s="589"/>
      <c r="UKC411" s="589"/>
      <c r="UKD411" s="589"/>
      <c r="UKE411" s="589"/>
      <c r="UKF411" s="589"/>
      <c r="UKG411" s="589"/>
      <c r="UKH411" s="589"/>
      <c r="UKI411" s="589"/>
      <c r="UKJ411" s="589"/>
      <c r="UKK411" s="589"/>
      <c r="UKL411" s="589"/>
      <c r="UKM411" s="589"/>
      <c r="UKN411" s="589"/>
      <c r="UKO411" s="589"/>
      <c r="UKP411" s="589"/>
      <c r="UKQ411" s="589"/>
      <c r="UKR411" s="589"/>
      <c r="UKS411" s="589"/>
      <c r="UKT411" s="589"/>
      <c r="UKU411" s="589"/>
      <c r="UKV411" s="589"/>
      <c r="UKW411" s="589"/>
      <c r="UKX411" s="589"/>
      <c r="UKY411" s="589"/>
      <c r="UKZ411" s="589"/>
      <c r="ULA411" s="589"/>
      <c r="ULB411" s="589"/>
      <c r="ULC411" s="589"/>
      <c r="ULD411" s="589"/>
      <c r="ULE411" s="589"/>
      <c r="ULF411" s="589"/>
      <c r="ULG411" s="589"/>
      <c r="ULH411" s="589"/>
      <c r="ULI411" s="589"/>
      <c r="ULJ411" s="589"/>
      <c r="ULK411" s="589"/>
      <c r="ULL411" s="589"/>
      <c r="ULM411" s="589"/>
      <c r="ULN411" s="589"/>
      <c r="ULO411" s="589"/>
      <c r="ULP411" s="589"/>
      <c r="ULQ411" s="589"/>
      <c r="ULR411" s="589"/>
      <c r="ULS411" s="589"/>
      <c r="ULT411" s="589"/>
      <c r="ULU411" s="589"/>
      <c r="ULV411" s="589"/>
      <c r="ULW411" s="589"/>
      <c r="ULX411" s="589"/>
      <c r="ULY411" s="589"/>
      <c r="ULZ411" s="589"/>
      <c r="UMA411" s="589"/>
      <c r="UMB411" s="589"/>
      <c r="UMC411" s="589"/>
      <c r="UMD411" s="589"/>
      <c r="UME411" s="589"/>
      <c r="UMF411" s="589"/>
      <c r="UMG411" s="589"/>
      <c r="UMH411" s="589"/>
      <c r="UMI411" s="589"/>
      <c r="UMJ411" s="589"/>
      <c r="UMK411" s="589"/>
      <c r="UML411" s="589"/>
      <c r="UMM411" s="589"/>
      <c r="UMN411" s="589"/>
      <c r="UMO411" s="589"/>
      <c r="UMP411" s="589"/>
      <c r="UMQ411" s="589"/>
      <c r="UMR411" s="589"/>
      <c r="UMS411" s="589"/>
      <c r="UMT411" s="589"/>
      <c r="UMU411" s="589"/>
      <c r="UMV411" s="589"/>
      <c r="UMW411" s="589"/>
      <c r="UMX411" s="589"/>
      <c r="UMY411" s="589"/>
      <c r="UMZ411" s="589"/>
      <c r="UNA411" s="589"/>
      <c r="UNB411" s="589"/>
      <c r="UNC411" s="589"/>
      <c r="UND411" s="589"/>
      <c r="UNE411" s="589"/>
      <c r="UNF411" s="589"/>
      <c r="UNG411" s="589"/>
      <c r="UNH411" s="589"/>
      <c r="UNI411" s="589"/>
      <c r="UNJ411" s="589"/>
      <c r="UNK411" s="589"/>
      <c r="UNL411" s="589"/>
      <c r="UNM411" s="589"/>
      <c r="UNN411" s="589"/>
      <c r="UNO411" s="589"/>
      <c r="UNP411" s="589"/>
      <c r="UNQ411" s="589"/>
      <c r="UNR411" s="589"/>
      <c r="UNS411" s="589"/>
      <c r="UNT411" s="589"/>
      <c r="UNU411" s="589"/>
      <c r="UNV411" s="589"/>
      <c r="UNW411" s="589"/>
      <c r="UNX411" s="589"/>
      <c r="UNY411" s="589"/>
      <c r="UNZ411" s="589"/>
      <c r="UOA411" s="589"/>
      <c r="UOB411" s="589"/>
      <c r="UOC411" s="589"/>
      <c r="UOD411" s="589"/>
      <c r="UOE411" s="589"/>
      <c r="UOF411" s="589"/>
      <c r="UOG411" s="589"/>
      <c r="UOH411" s="589"/>
      <c r="UOI411" s="589"/>
      <c r="UOJ411" s="589"/>
      <c r="UOK411" s="589"/>
      <c r="UOL411" s="589"/>
      <c r="UOM411" s="589"/>
      <c r="UON411" s="589"/>
      <c r="UOO411" s="589"/>
      <c r="UOP411" s="589"/>
      <c r="UOQ411" s="589"/>
      <c r="UOR411" s="589"/>
      <c r="UOS411" s="589"/>
      <c r="UOT411" s="589"/>
      <c r="UOU411" s="589"/>
      <c r="UOV411" s="589"/>
      <c r="UOW411" s="589"/>
      <c r="UOX411" s="589"/>
      <c r="UOY411" s="589"/>
      <c r="UOZ411" s="589"/>
      <c r="UPA411" s="589"/>
      <c r="UPB411" s="589"/>
      <c r="UPC411" s="589"/>
      <c r="UPD411" s="589"/>
      <c r="UPE411" s="589"/>
      <c r="UPF411" s="589"/>
      <c r="UPG411" s="589"/>
      <c r="UPH411" s="589"/>
      <c r="UPI411" s="589"/>
      <c r="UPJ411" s="589"/>
      <c r="UPK411" s="589"/>
      <c r="UPL411" s="589"/>
      <c r="UPM411" s="589"/>
      <c r="UPN411" s="589"/>
      <c r="UPO411" s="589"/>
      <c r="UPP411" s="589"/>
      <c r="UPQ411" s="589"/>
      <c r="UPR411" s="589"/>
      <c r="UPS411" s="589"/>
      <c r="UPT411" s="589"/>
      <c r="UPU411" s="589"/>
      <c r="UPV411" s="589"/>
      <c r="UPW411" s="589"/>
      <c r="UPX411" s="589"/>
      <c r="UPY411" s="589"/>
      <c r="UPZ411" s="589"/>
      <c r="UQA411" s="589"/>
      <c r="UQB411" s="589"/>
      <c r="UQC411" s="589"/>
      <c r="UQD411" s="589"/>
      <c r="UQE411" s="589"/>
      <c r="UQF411" s="589"/>
      <c r="UQG411" s="589"/>
      <c r="UQH411" s="589"/>
      <c r="UQI411" s="589"/>
      <c r="UQJ411" s="589"/>
      <c r="UQK411" s="589"/>
      <c r="UQL411" s="589"/>
      <c r="UQM411" s="589"/>
      <c r="UQN411" s="589"/>
      <c r="UQO411" s="589"/>
      <c r="UQP411" s="589"/>
      <c r="UQQ411" s="589"/>
      <c r="UQR411" s="589"/>
      <c r="UQS411" s="589"/>
      <c r="UQT411" s="589"/>
      <c r="UQU411" s="589"/>
      <c r="UQV411" s="589"/>
      <c r="UQW411" s="589"/>
      <c r="UQX411" s="589"/>
      <c r="UQY411" s="589"/>
      <c r="UQZ411" s="589"/>
      <c r="URA411" s="589"/>
      <c r="URB411" s="589"/>
      <c r="URC411" s="589"/>
      <c r="URD411" s="589"/>
      <c r="URE411" s="589"/>
      <c r="URF411" s="589"/>
      <c r="URG411" s="589"/>
      <c r="URH411" s="589"/>
      <c r="URI411" s="589"/>
      <c r="URJ411" s="589"/>
      <c r="URK411" s="589"/>
      <c r="URL411" s="589"/>
      <c r="URM411" s="589"/>
      <c r="URN411" s="589"/>
      <c r="URO411" s="589"/>
      <c r="URP411" s="589"/>
      <c r="URQ411" s="589"/>
      <c r="URR411" s="589"/>
      <c r="URS411" s="589"/>
      <c r="URT411" s="589"/>
      <c r="URU411" s="589"/>
      <c r="URV411" s="589"/>
      <c r="URW411" s="589"/>
      <c r="URX411" s="589"/>
      <c r="URY411" s="589"/>
      <c r="URZ411" s="589"/>
      <c r="USA411" s="589"/>
      <c r="USB411" s="589"/>
      <c r="USC411" s="589"/>
      <c r="USD411" s="589"/>
      <c r="USE411" s="589"/>
      <c r="USF411" s="589"/>
      <c r="USG411" s="589"/>
      <c r="USH411" s="589"/>
      <c r="USI411" s="589"/>
      <c r="USJ411" s="589"/>
      <c r="USK411" s="589"/>
      <c r="USL411" s="589"/>
      <c r="USM411" s="589"/>
      <c r="USN411" s="589"/>
      <c r="USO411" s="589"/>
      <c r="USP411" s="589"/>
      <c r="USQ411" s="589"/>
      <c r="USR411" s="589"/>
      <c r="USS411" s="589"/>
      <c r="UST411" s="589"/>
      <c r="USU411" s="589"/>
      <c r="USV411" s="589"/>
      <c r="USW411" s="589"/>
      <c r="USX411" s="589"/>
      <c r="USY411" s="589"/>
      <c r="USZ411" s="589"/>
      <c r="UTA411" s="589"/>
      <c r="UTB411" s="589"/>
      <c r="UTC411" s="589"/>
      <c r="UTD411" s="589"/>
      <c r="UTE411" s="589"/>
      <c r="UTF411" s="589"/>
      <c r="UTG411" s="589"/>
      <c r="UTH411" s="589"/>
      <c r="UTI411" s="589"/>
      <c r="UTJ411" s="589"/>
      <c r="UTK411" s="589"/>
      <c r="UTL411" s="589"/>
      <c r="UTM411" s="589"/>
      <c r="UTN411" s="589"/>
      <c r="UTO411" s="589"/>
      <c r="UTP411" s="589"/>
      <c r="UTQ411" s="589"/>
      <c r="UTR411" s="589"/>
      <c r="UTS411" s="589"/>
      <c r="UTT411" s="589"/>
      <c r="UTU411" s="589"/>
      <c r="UTV411" s="589"/>
      <c r="UTW411" s="589"/>
      <c r="UTX411" s="589"/>
      <c r="UTY411" s="589"/>
      <c r="UTZ411" s="589"/>
      <c r="UUA411" s="589"/>
      <c r="UUB411" s="589"/>
      <c r="UUC411" s="589"/>
      <c r="UUD411" s="589"/>
      <c r="UUE411" s="589"/>
      <c r="UUF411" s="589"/>
      <c r="UUG411" s="589"/>
      <c r="UUH411" s="589"/>
      <c r="UUI411" s="589"/>
      <c r="UUJ411" s="589"/>
      <c r="UUK411" s="589"/>
      <c r="UUL411" s="589"/>
      <c r="UUM411" s="589"/>
      <c r="UUN411" s="589"/>
      <c r="UUO411" s="589"/>
      <c r="UUP411" s="589"/>
      <c r="UUQ411" s="589"/>
      <c r="UUR411" s="589"/>
      <c r="UUS411" s="589"/>
      <c r="UUT411" s="589"/>
      <c r="UUU411" s="589"/>
      <c r="UUV411" s="589"/>
      <c r="UUW411" s="589"/>
      <c r="UUX411" s="589"/>
      <c r="UUY411" s="589"/>
      <c r="UUZ411" s="589"/>
      <c r="UVA411" s="589"/>
      <c r="UVB411" s="589"/>
      <c r="UVC411" s="589"/>
      <c r="UVD411" s="589"/>
      <c r="UVE411" s="589"/>
      <c r="UVF411" s="589"/>
      <c r="UVG411" s="589"/>
      <c r="UVH411" s="589"/>
      <c r="UVI411" s="589"/>
      <c r="UVJ411" s="589"/>
      <c r="UVK411" s="589"/>
      <c r="UVL411" s="589"/>
      <c r="UVM411" s="589"/>
      <c r="UVN411" s="589"/>
      <c r="UVO411" s="589"/>
      <c r="UVP411" s="589"/>
      <c r="UVQ411" s="589"/>
      <c r="UVR411" s="589"/>
      <c r="UVS411" s="589"/>
      <c r="UVT411" s="589"/>
      <c r="UVU411" s="589"/>
      <c r="UVV411" s="589"/>
      <c r="UVW411" s="589"/>
      <c r="UVX411" s="589"/>
      <c r="UVY411" s="589"/>
      <c r="UVZ411" s="589"/>
      <c r="UWA411" s="589"/>
      <c r="UWB411" s="589"/>
      <c r="UWC411" s="589"/>
      <c r="UWD411" s="589"/>
      <c r="UWE411" s="589"/>
      <c r="UWF411" s="589"/>
      <c r="UWG411" s="589"/>
      <c r="UWH411" s="589"/>
      <c r="UWI411" s="589"/>
      <c r="UWJ411" s="589"/>
      <c r="UWK411" s="589"/>
      <c r="UWL411" s="589"/>
      <c r="UWM411" s="589"/>
      <c r="UWN411" s="589"/>
      <c r="UWO411" s="589"/>
      <c r="UWP411" s="589"/>
      <c r="UWQ411" s="589"/>
      <c r="UWR411" s="589"/>
      <c r="UWS411" s="589"/>
      <c r="UWT411" s="589"/>
      <c r="UWU411" s="589"/>
      <c r="UWV411" s="589"/>
      <c r="UWW411" s="589"/>
      <c r="UWX411" s="589"/>
      <c r="UWY411" s="589"/>
      <c r="UWZ411" s="589"/>
      <c r="UXA411" s="589"/>
      <c r="UXB411" s="589"/>
      <c r="UXC411" s="589"/>
      <c r="UXD411" s="589"/>
      <c r="UXE411" s="589"/>
      <c r="UXF411" s="589"/>
      <c r="UXG411" s="589"/>
      <c r="UXH411" s="589"/>
      <c r="UXI411" s="589"/>
      <c r="UXJ411" s="589"/>
      <c r="UXK411" s="589"/>
      <c r="UXL411" s="589"/>
      <c r="UXM411" s="589"/>
      <c r="UXN411" s="589"/>
      <c r="UXO411" s="589"/>
      <c r="UXP411" s="589"/>
      <c r="UXQ411" s="589"/>
      <c r="UXR411" s="589"/>
      <c r="UXS411" s="589"/>
      <c r="UXT411" s="589"/>
      <c r="UXU411" s="589"/>
      <c r="UXV411" s="589"/>
      <c r="UXW411" s="589"/>
      <c r="UXX411" s="589"/>
      <c r="UXY411" s="589"/>
      <c r="UXZ411" s="589"/>
      <c r="UYA411" s="589"/>
      <c r="UYB411" s="589"/>
      <c r="UYC411" s="589"/>
      <c r="UYD411" s="589"/>
      <c r="UYE411" s="589"/>
      <c r="UYF411" s="589"/>
      <c r="UYG411" s="589"/>
      <c r="UYH411" s="589"/>
      <c r="UYI411" s="589"/>
      <c r="UYJ411" s="589"/>
      <c r="UYK411" s="589"/>
      <c r="UYL411" s="589"/>
      <c r="UYM411" s="589"/>
      <c r="UYN411" s="589"/>
      <c r="UYO411" s="589"/>
      <c r="UYP411" s="589"/>
      <c r="UYQ411" s="589"/>
      <c r="UYR411" s="589"/>
      <c r="UYS411" s="589"/>
      <c r="UYT411" s="589"/>
      <c r="UYU411" s="589"/>
      <c r="UYV411" s="589"/>
      <c r="UYW411" s="589"/>
      <c r="UYX411" s="589"/>
      <c r="UYY411" s="589"/>
      <c r="UYZ411" s="589"/>
      <c r="UZA411" s="589"/>
      <c r="UZB411" s="589"/>
      <c r="UZC411" s="589"/>
      <c r="UZD411" s="589"/>
      <c r="UZE411" s="589"/>
      <c r="UZF411" s="589"/>
      <c r="UZG411" s="589"/>
      <c r="UZH411" s="589"/>
      <c r="UZI411" s="589"/>
      <c r="UZJ411" s="589"/>
      <c r="UZK411" s="589"/>
      <c r="UZL411" s="589"/>
      <c r="UZM411" s="589"/>
      <c r="UZN411" s="589"/>
      <c r="UZO411" s="589"/>
      <c r="UZP411" s="589"/>
      <c r="UZQ411" s="589"/>
      <c r="UZR411" s="589"/>
      <c r="UZS411" s="589"/>
      <c r="UZT411" s="589"/>
      <c r="UZU411" s="589"/>
      <c r="UZV411" s="589"/>
      <c r="UZW411" s="589"/>
      <c r="UZX411" s="589"/>
      <c r="UZY411" s="589"/>
      <c r="UZZ411" s="589"/>
      <c r="VAA411" s="589"/>
      <c r="VAB411" s="589"/>
      <c r="VAC411" s="589"/>
      <c r="VAD411" s="589"/>
      <c r="VAE411" s="589"/>
      <c r="VAF411" s="589"/>
      <c r="VAG411" s="589"/>
      <c r="VAH411" s="589"/>
      <c r="VAI411" s="589"/>
      <c r="VAJ411" s="589"/>
      <c r="VAK411" s="589"/>
      <c r="VAL411" s="589"/>
      <c r="VAM411" s="589"/>
      <c r="VAN411" s="589"/>
      <c r="VAO411" s="589"/>
      <c r="VAP411" s="589"/>
      <c r="VAQ411" s="589"/>
      <c r="VAR411" s="589"/>
      <c r="VAS411" s="589"/>
      <c r="VAT411" s="589"/>
      <c r="VAU411" s="589"/>
      <c r="VAV411" s="589"/>
      <c r="VAW411" s="589"/>
      <c r="VAX411" s="589"/>
      <c r="VAY411" s="589"/>
      <c r="VAZ411" s="589"/>
      <c r="VBA411" s="589"/>
      <c r="VBB411" s="589"/>
      <c r="VBC411" s="589"/>
      <c r="VBD411" s="589"/>
      <c r="VBE411" s="589"/>
      <c r="VBF411" s="589"/>
      <c r="VBG411" s="589"/>
      <c r="VBH411" s="589"/>
      <c r="VBI411" s="589"/>
      <c r="VBJ411" s="589"/>
      <c r="VBK411" s="589"/>
      <c r="VBL411" s="589"/>
      <c r="VBM411" s="589"/>
      <c r="VBN411" s="589"/>
      <c r="VBO411" s="589"/>
      <c r="VBP411" s="589"/>
      <c r="VBQ411" s="589"/>
      <c r="VBR411" s="589"/>
      <c r="VBS411" s="589"/>
      <c r="VBT411" s="589"/>
      <c r="VBU411" s="589"/>
      <c r="VBV411" s="589"/>
      <c r="VBW411" s="589"/>
      <c r="VBX411" s="589"/>
      <c r="VBY411" s="589"/>
      <c r="VBZ411" s="589"/>
      <c r="VCA411" s="589"/>
      <c r="VCB411" s="589"/>
      <c r="VCC411" s="589"/>
      <c r="VCD411" s="589"/>
      <c r="VCE411" s="589"/>
      <c r="VCF411" s="589"/>
      <c r="VCG411" s="589"/>
      <c r="VCH411" s="589"/>
      <c r="VCI411" s="589"/>
      <c r="VCJ411" s="589"/>
      <c r="VCK411" s="589"/>
      <c r="VCL411" s="589"/>
      <c r="VCM411" s="589"/>
      <c r="VCN411" s="589"/>
      <c r="VCO411" s="589"/>
      <c r="VCP411" s="589"/>
      <c r="VCQ411" s="589"/>
      <c r="VCR411" s="589"/>
      <c r="VCS411" s="589"/>
      <c r="VCT411" s="589"/>
      <c r="VCU411" s="589"/>
      <c r="VCV411" s="589"/>
      <c r="VCW411" s="589"/>
      <c r="VCX411" s="589"/>
      <c r="VCY411" s="589"/>
      <c r="VCZ411" s="589"/>
      <c r="VDA411" s="589"/>
      <c r="VDB411" s="589"/>
      <c r="VDC411" s="589"/>
      <c r="VDD411" s="589"/>
      <c r="VDE411" s="589"/>
      <c r="VDF411" s="589"/>
      <c r="VDG411" s="589"/>
      <c r="VDH411" s="589"/>
      <c r="VDI411" s="589"/>
      <c r="VDJ411" s="589"/>
      <c r="VDK411" s="589"/>
      <c r="VDL411" s="589"/>
      <c r="VDM411" s="589"/>
      <c r="VDN411" s="589"/>
      <c r="VDO411" s="589"/>
      <c r="VDP411" s="589"/>
      <c r="VDQ411" s="589"/>
      <c r="VDR411" s="589"/>
      <c r="VDS411" s="589"/>
      <c r="VDT411" s="589"/>
      <c r="VDU411" s="589"/>
      <c r="VDV411" s="589"/>
      <c r="VDW411" s="589"/>
      <c r="VDX411" s="589"/>
      <c r="VDY411" s="589"/>
      <c r="VDZ411" s="589"/>
      <c r="VEA411" s="589"/>
      <c r="VEB411" s="589"/>
      <c r="VEC411" s="589"/>
      <c r="VED411" s="589"/>
      <c r="VEE411" s="589"/>
      <c r="VEF411" s="589"/>
      <c r="VEG411" s="589"/>
      <c r="VEH411" s="589"/>
      <c r="VEI411" s="589"/>
      <c r="VEJ411" s="589"/>
      <c r="VEK411" s="589"/>
      <c r="VEL411" s="589"/>
      <c r="VEM411" s="589"/>
      <c r="VEN411" s="589"/>
      <c r="VEO411" s="589"/>
      <c r="VEP411" s="589"/>
      <c r="VEQ411" s="589"/>
      <c r="VER411" s="589"/>
      <c r="VES411" s="589"/>
      <c r="VET411" s="589"/>
      <c r="VEU411" s="589"/>
      <c r="VEV411" s="589"/>
      <c r="VEW411" s="589"/>
      <c r="VEX411" s="589"/>
      <c r="VEY411" s="589"/>
      <c r="VEZ411" s="589"/>
      <c r="VFA411" s="589"/>
      <c r="VFB411" s="589"/>
      <c r="VFC411" s="589"/>
      <c r="VFD411" s="589"/>
      <c r="VFE411" s="589"/>
      <c r="VFF411" s="589"/>
      <c r="VFG411" s="589"/>
      <c r="VFH411" s="589"/>
      <c r="VFI411" s="589"/>
      <c r="VFJ411" s="589"/>
      <c r="VFK411" s="589"/>
      <c r="VFL411" s="589"/>
      <c r="VFM411" s="589"/>
      <c r="VFN411" s="589"/>
      <c r="VFO411" s="589"/>
      <c r="VFP411" s="589"/>
      <c r="VFQ411" s="589"/>
      <c r="VFR411" s="589"/>
      <c r="VFS411" s="589"/>
      <c r="VFT411" s="589"/>
      <c r="VFU411" s="589"/>
      <c r="VFV411" s="589"/>
      <c r="VFW411" s="589"/>
      <c r="VFX411" s="589"/>
      <c r="VFY411" s="589"/>
      <c r="VFZ411" s="589"/>
      <c r="VGA411" s="589"/>
      <c r="VGB411" s="589"/>
      <c r="VGC411" s="589"/>
      <c r="VGD411" s="589"/>
      <c r="VGE411" s="589"/>
      <c r="VGF411" s="589"/>
      <c r="VGG411" s="589"/>
      <c r="VGH411" s="589"/>
      <c r="VGI411" s="589"/>
      <c r="VGJ411" s="589"/>
      <c r="VGK411" s="589"/>
      <c r="VGL411" s="589"/>
      <c r="VGM411" s="589"/>
      <c r="VGN411" s="589"/>
      <c r="VGO411" s="589"/>
      <c r="VGP411" s="589"/>
      <c r="VGQ411" s="589"/>
      <c r="VGR411" s="589"/>
      <c r="VGS411" s="589"/>
      <c r="VGT411" s="589"/>
      <c r="VGU411" s="589"/>
      <c r="VGV411" s="589"/>
      <c r="VGW411" s="589"/>
      <c r="VGX411" s="589"/>
      <c r="VGY411" s="589"/>
      <c r="VGZ411" s="589"/>
      <c r="VHA411" s="589"/>
      <c r="VHB411" s="589"/>
      <c r="VHC411" s="589"/>
      <c r="VHD411" s="589"/>
      <c r="VHE411" s="589"/>
      <c r="VHF411" s="589"/>
      <c r="VHG411" s="589"/>
      <c r="VHH411" s="589"/>
      <c r="VHI411" s="589"/>
      <c r="VHJ411" s="589"/>
      <c r="VHK411" s="589"/>
      <c r="VHL411" s="589"/>
      <c r="VHM411" s="589"/>
      <c r="VHN411" s="589"/>
      <c r="VHO411" s="589"/>
      <c r="VHP411" s="589"/>
      <c r="VHQ411" s="589"/>
      <c r="VHR411" s="589"/>
      <c r="VHS411" s="589"/>
      <c r="VHT411" s="589"/>
      <c r="VHU411" s="589"/>
      <c r="VHV411" s="589"/>
      <c r="VHW411" s="589"/>
      <c r="VHX411" s="589"/>
      <c r="VHY411" s="589"/>
      <c r="VHZ411" s="589"/>
      <c r="VIA411" s="589"/>
      <c r="VIB411" s="589"/>
      <c r="VIC411" s="589"/>
      <c r="VID411" s="589"/>
      <c r="VIE411" s="589"/>
      <c r="VIF411" s="589"/>
      <c r="VIG411" s="589"/>
      <c r="VIH411" s="589"/>
      <c r="VII411" s="589"/>
      <c r="VIJ411" s="589"/>
      <c r="VIK411" s="589"/>
      <c r="VIL411" s="589"/>
      <c r="VIM411" s="589"/>
      <c r="VIN411" s="589"/>
      <c r="VIO411" s="589"/>
      <c r="VIP411" s="589"/>
      <c r="VIQ411" s="589"/>
      <c r="VIR411" s="589"/>
      <c r="VIS411" s="589"/>
      <c r="VIT411" s="589"/>
      <c r="VIU411" s="589"/>
      <c r="VIV411" s="589"/>
      <c r="VIW411" s="589"/>
      <c r="VIX411" s="589"/>
      <c r="VIY411" s="589"/>
      <c r="VIZ411" s="589"/>
      <c r="VJA411" s="589"/>
      <c r="VJB411" s="589"/>
      <c r="VJC411" s="589"/>
      <c r="VJD411" s="589"/>
      <c r="VJE411" s="589"/>
      <c r="VJF411" s="589"/>
      <c r="VJG411" s="589"/>
      <c r="VJH411" s="589"/>
      <c r="VJI411" s="589"/>
      <c r="VJJ411" s="589"/>
      <c r="VJK411" s="589"/>
      <c r="VJL411" s="589"/>
      <c r="VJM411" s="589"/>
      <c r="VJN411" s="589"/>
      <c r="VJO411" s="589"/>
      <c r="VJP411" s="589"/>
      <c r="VJQ411" s="589"/>
      <c r="VJR411" s="589"/>
      <c r="VJS411" s="589"/>
      <c r="VJT411" s="589"/>
      <c r="VJU411" s="589"/>
      <c r="VJV411" s="589"/>
      <c r="VJW411" s="589"/>
      <c r="VJX411" s="589"/>
      <c r="VJY411" s="589"/>
      <c r="VJZ411" s="589"/>
      <c r="VKA411" s="589"/>
      <c r="VKB411" s="589"/>
      <c r="VKC411" s="589"/>
      <c r="VKD411" s="589"/>
      <c r="VKE411" s="589"/>
      <c r="VKF411" s="589"/>
      <c r="VKG411" s="589"/>
      <c r="VKH411" s="589"/>
      <c r="VKI411" s="589"/>
      <c r="VKJ411" s="589"/>
      <c r="VKK411" s="589"/>
      <c r="VKL411" s="589"/>
      <c r="VKM411" s="589"/>
      <c r="VKN411" s="589"/>
      <c r="VKO411" s="589"/>
      <c r="VKP411" s="589"/>
      <c r="VKQ411" s="589"/>
      <c r="VKR411" s="589"/>
      <c r="VKS411" s="589"/>
      <c r="VKT411" s="589"/>
      <c r="VKU411" s="589"/>
      <c r="VKV411" s="589"/>
      <c r="VKW411" s="589"/>
      <c r="VKX411" s="589"/>
      <c r="VKY411" s="589"/>
      <c r="VKZ411" s="589"/>
      <c r="VLA411" s="589"/>
      <c r="VLB411" s="589"/>
      <c r="VLC411" s="589"/>
      <c r="VLD411" s="589"/>
      <c r="VLE411" s="589"/>
      <c r="VLF411" s="589"/>
      <c r="VLG411" s="589"/>
      <c r="VLH411" s="589"/>
      <c r="VLI411" s="589"/>
      <c r="VLJ411" s="589"/>
      <c r="VLK411" s="589"/>
      <c r="VLL411" s="589"/>
      <c r="VLM411" s="589"/>
      <c r="VLN411" s="589"/>
      <c r="VLO411" s="589"/>
      <c r="VLP411" s="589"/>
      <c r="VLQ411" s="589"/>
      <c r="VLR411" s="589"/>
      <c r="VLS411" s="589"/>
      <c r="VLT411" s="589"/>
      <c r="VLU411" s="589"/>
      <c r="VLV411" s="589"/>
      <c r="VLW411" s="589"/>
      <c r="VLX411" s="589"/>
      <c r="VLY411" s="589"/>
      <c r="VLZ411" s="589"/>
      <c r="VMA411" s="589"/>
      <c r="VMB411" s="589"/>
      <c r="VMC411" s="589"/>
      <c r="VMD411" s="589"/>
      <c r="VME411" s="589"/>
      <c r="VMF411" s="589"/>
      <c r="VMG411" s="589"/>
      <c r="VMH411" s="589"/>
      <c r="VMI411" s="589"/>
      <c r="VMJ411" s="589"/>
      <c r="VMK411" s="589"/>
      <c r="VML411" s="589"/>
      <c r="VMM411" s="589"/>
      <c r="VMN411" s="589"/>
      <c r="VMO411" s="589"/>
      <c r="VMP411" s="589"/>
      <c r="VMQ411" s="589"/>
      <c r="VMR411" s="589"/>
      <c r="VMS411" s="589"/>
      <c r="VMT411" s="589"/>
      <c r="VMU411" s="589"/>
      <c r="VMV411" s="589"/>
      <c r="VMW411" s="589"/>
      <c r="VMX411" s="589"/>
      <c r="VMY411" s="589"/>
      <c r="VMZ411" s="589"/>
      <c r="VNA411" s="589"/>
      <c r="VNB411" s="589"/>
      <c r="VNC411" s="589"/>
      <c r="VND411" s="589"/>
      <c r="VNE411" s="589"/>
      <c r="VNF411" s="589"/>
      <c r="VNG411" s="589"/>
      <c r="VNH411" s="589"/>
      <c r="VNI411" s="589"/>
      <c r="VNJ411" s="589"/>
      <c r="VNK411" s="589"/>
      <c r="VNL411" s="589"/>
      <c r="VNM411" s="589"/>
      <c r="VNN411" s="589"/>
      <c r="VNO411" s="589"/>
      <c r="VNP411" s="589"/>
      <c r="VNQ411" s="589"/>
      <c r="VNR411" s="589"/>
      <c r="VNS411" s="589"/>
      <c r="VNT411" s="589"/>
      <c r="VNU411" s="589"/>
      <c r="VNV411" s="589"/>
      <c r="VNW411" s="589"/>
      <c r="VNX411" s="589"/>
      <c r="VNY411" s="589"/>
      <c r="VNZ411" s="589"/>
      <c r="VOA411" s="589"/>
      <c r="VOB411" s="589"/>
      <c r="VOC411" s="589"/>
      <c r="VOD411" s="589"/>
      <c r="VOE411" s="589"/>
      <c r="VOF411" s="589"/>
      <c r="VOG411" s="589"/>
      <c r="VOH411" s="589"/>
      <c r="VOI411" s="589"/>
      <c r="VOJ411" s="589"/>
      <c r="VOK411" s="589"/>
      <c r="VOL411" s="589"/>
      <c r="VOM411" s="589"/>
      <c r="VON411" s="589"/>
      <c r="VOO411" s="589"/>
      <c r="VOP411" s="589"/>
      <c r="VOQ411" s="589"/>
      <c r="VOR411" s="589"/>
      <c r="VOS411" s="589"/>
      <c r="VOT411" s="589"/>
      <c r="VOU411" s="589"/>
      <c r="VOV411" s="589"/>
      <c r="VOW411" s="589"/>
      <c r="VOX411" s="589"/>
      <c r="VOY411" s="589"/>
      <c r="VOZ411" s="589"/>
      <c r="VPA411" s="589"/>
      <c r="VPB411" s="589"/>
      <c r="VPC411" s="589"/>
      <c r="VPD411" s="589"/>
      <c r="VPE411" s="589"/>
      <c r="VPF411" s="589"/>
      <c r="VPG411" s="589"/>
      <c r="VPH411" s="589"/>
      <c r="VPI411" s="589"/>
      <c r="VPJ411" s="589"/>
      <c r="VPK411" s="589"/>
      <c r="VPL411" s="589"/>
      <c r="VPM411" s="589"/>
      <c r="VPN411" s="589"/>
      <c r="VPO411" s="589"/>
      <c r="VPP411" s="589"/>
      <c r="VPQ411" s="589"/>
      <c r="VPR411" s="589"/>
      <c r="VPS411" s="589"/>
      <c r="VPT411" s="589"/>
      <c r="VPU411" s="589"/>
      <c r="VPV411" s="589"/>
      <c r="VPW411" s="589"/>
      <c r="VPX411" s="589"/>
      <c r="VPY411" s="589"/>
      <c r="VPZ411" s="589"/>
      <c r="VQA411" s="589"/>
      <c r="VQB411" s="589"/>
      <c r="VQC411" s="589"/>
      <c r="VQD411" s="589"/>
      <c r="VQE411" s="589"/>
      <c r="VQF411" s="589"/>
      <c r="VQG411" s="589"/>
      <c r="VQH411" s="589"/>
      <c r="VQI411" s="589"/>
      <c r="VQJ411" s="589"/>
      <c r="VQK411" s="589"/>
      <c r="VQL411" s="589"/>
      <c r="VQM411" s="589"/>
      <c r="VQN411" s="589"/>
      <c r="VQO411" s="589"/>
      <c r="VQP411" s="589"/>
      <c r="VQQ411" s="589"/>
      <c r="VQR411" s="589"/>
      <c r="VQS411" s="589"/>
      <c r="VQT411" s="589"/>
      <c r="VQU411" s="589"/>
      <c r="VQV411" s="589"/>
      <c r="VQW411" s="589"/>
      <c r="VQX411" s="589"/>
      <c r="VQY411" s="589"/>
      <c r="VQZ411" s="589"/>
      <c r="VRA411" s="589"/>
      <c r="VRB411" s="589"/>
      <c r="VRC411" s="589"/>
      <c r="VRD411" s="589"/>
      <c r="VRE411" s="589"/>
      <c r="VRF411" s="589"/>
      <c r="VRG411" s="589"/>
      <c r="VRH411" s="589"/>
      <c r="VRI411" s="589"/>
      <c r="VRJ411" s="589"/>
      <c r="VRK411" s="589"/>
      <c r="VRL411" s="589"/>
      <c r="VRM411" s="589"/>
      <c r="VRN411" s="589"/>
      <c r="VRO411" s="589"/>
      <c r="VRP411" s="589"/>
      <c r="VRQ411" s="589"/>
      <c r="VRR411" s="589"/>
      <c r="VRS411" s="589"/>
      <c r="VRT411" s="589"/>
      <c r="VRU411" s="589"/>
      <c r="VRV411" s="589"/>
      <c r="VRW411" s="589"/>
      <c r="VRX411" s="589"/>
      <c r="VRY411" s="589"/>
      <c r="VRZ411" s="589"/>
      <c r="VSA411" s="589"/>
      <c r="VSB411" s="589"/>
      <c r="VSC411" s="589"/>
      <c r="VSD411" s="589"/>
      <c r="VSE411" s="589"/>
      <c r="VSF411" s="589"/>
      <c r="VSG411" s="589"/>
      <c r="VSH411" s="589"/>
      <c r="VSI411" s="589"/>
      <c r="VSJ411" s="589"/>
      <c r="VSK411" s="589"/>
      <c r="VSL411" s="589"/>
      <c r="VSM411" s="589"/>
      <c r="VSN411" s="589"/>
      <c r="VSO411" s="589"/>
      <c r="VSP411" s="589"/>
      <c r="VSQ411" s="589"/>
      <c r="VSR411" s="589"/>
      <c r="VSS411" s="589"/>
      <c r="VST411" s="589"/>
      <c r="VSU411" s="589"/>
      <c r="VSV411" s="589"/>
      <c r="VSW411" s="589"/>
      <c r="VSX411" s="589"/>
      <c r="VSY411" s="589"/>
      <c r="VSZ411" s="589"/>
      <c r="VTA411" s="589"/>
      <c r="VTB411" s="589"/>
      <c r="VTC411" s="589"/>
      <c r="VTD411" s="589"/>
      <c r="VTE411" s="589"/>
      <c r="VTF411" s="589"/>
      <c r="VTG411" s="589"/>
      <c r="VTH411" s="589"/>
      <c r="VTI411" s="589"/>
      <c r="VTJ411" s="589"/>
      <c r="VTK411" s="589"/>
      <c r="VTL411" s="589"/>
      <c r="VTM411" s="589"/>
      <c r="VTN411" s="589"/>
      <c r="VTO411" s="589"/>
      <c r="VTP411" s="589"/>
      <c r="VTQ411" s="589"/>
      <c r="VTR411" s="589"/>
      <c r="VTS411" s="589"/>
      <c r="VTT411" s="589"/>
      <c r="VTU411" s="589"/>
      <c r="VTV411" s="589"/>
      <c r="VTW411" s="589"/>
      <c r="VTX411" s="589"/>
      <c r="VTY411" s="589"/>
      <c r="VTZ411" s="589"/>
      <c r="VUA411" s="589"/>
      <c r="VUB411" s="589"/>
      <c r="VUC411" s="589"/>
      <c r="VUD411" s="589"/>
      <c r="VUE411" s="589"/>
      <c r="VUF411" s="589"/>
      <c r="VUG411" s="589"/>
      <c r="VUH411" s="589"/>
      <c r="VUI411" s="589"/>
      <c r="VUJ411" s="589"/>
      <c r="VUK411" s="589"/>
      <c r="VUL411" s="589"/>
      <c r="VUM411" s="589"/>
      <c r="VUN411" s="589"/>
      <c r="VUO411" s="589"/>
      <c r="VUP411" s="589"/>
      <c r="VUQ411" s="589"/>
      <c r="VUR411" s="589"/>
      <c r="VUS411" s="589"/>
      <c r="VUT411" s="589"/>
      <c r="VUU411" s="589"/>
      <c r="VUV411" s="589"/>
      <c r="VUW411" s="589"/>
      <c r="VUX411" s="589"/>
      <c r="VUY411" s="589"/>
      <c r="VUZ411" s="589"/>
      <c r="VVA411" s="589"/>
      <c r="VVB411" s="589"/>
      <c r="VVC411" s="589"/>
      <c r="VVD411" s="589"/>
      <c r="VVE411" s="589"/>
      <c r="VVF411" s="589"/>
      <c r="VVG411" s="589"/>
      <c r="VVH411" s="589"/>
      <c r="VVI411" s="589"/>
      <c r="VVJ411" s="589"/>
      <c r="VVK411" s="589"/>
      <c r="VVL411" s="589"/>
      <c r="VVM411" s="589"/>
      <c r="VVN411" s="589"/>
      <c r="VVO411" s="589"/>
      <c r="VVP411" s="589"/>
      <c r="VVQ411" s="589"/>
      <c r="VVR411" s="589"/>
      <c r="VVS411" s="589"/>
      <c r="VVT411" s="589"/>
      <c r="VVU411" s="589"/>
      <c r="VVV411" s="589"/>
      <c r="VVW411" s="589"/>
      <c r="VVX411" s="589"/>
      <c r="VVY411" s="589"/>
      <c r="VVZ411" s="589"/>
      <c r="VWA411" s="589"/>
      <c r="VWB411" s="589"/>
      <c r="VWC411" s="589"/>
      <c r="VWD411" s="589"/>
      <c r="VWE411" s="589"/>
      <c r="VWF411" s="589"/>
      <c r="VWG411" s="589"/>
      <c r="VWH411" s="589"/>
      <c r="VWI411" s="589"/>
      <c r="VWJ411" s="589"/>
      <c r="VWK411" s="589"/>
      <c r="VWL411" s="589"/>
      <c r="VWM411" s="589"/>
      <c r="VWN411" s="589"/>
      <c r="VWO411" s="589"/>
      <c r="VWP411" s="589"/>
      <c r="VWQ411" s="589"/>
      <c r="VWR411" s="589"/>
      <c r="VWS411" s="589"/>
      <c r="VWT411" s="589"/>
      <c r="VWU411" s="589"/>
      <c r="VWV411" s="589"/>
      <c r="VWW411" s="589"/>
      <c r="VWX411" s="589"/>
      <c r="VWY411" s="589"/>
      <c r="VWZ411" s="589"/>
      <c r="VXA411" s="589"/>
      <c r="VXB411" s="589"/>
      <c r="VXC411" s="589"/>
      <c r="VXD411" s="589"/>
      <c r="VXE411" s="589"/>
      <c r="VXF411" s="589"/>
      <c r="VXG411" s="589"/>
      <c r="VXH411" s="589"/>
      <c r="VXI411" s="589"/>
      <c r="VXJ411" s="589"/>
      <c r="VXK411" s="589"/>
      <c r="VXL411" s="589"/>
      <c r="VXM411" s="589"/>
      <c r="VXN411" s="589"/>
      <c r="VXO411" s="589"/>
      <c r="VXP411" s="589"/>
      <c r="VXQ411" s="589"/>
      <c r="VXR411" s="589"/>
      <c r="VXS411" s="589"/>
      <c r="VXT411" s="589"/>
      <c r="VXU411" s="589"/>
      <c r="VXV411" s="589"/>
      <c r="VXW411" s="589"/>
      <c r="VXX411" s="589"/>
      <c r="VXY411" s="589"/>
      <c r="VXZ411" s="589"/>
      <c r="VYA411" s="589"/>
      <c r="VYB411" s="589"/>
      <c r="VYC411" s="589"/>
      <c r="VYD411" s="589"/>
      <c r="VYE411" s="589"/>
      <c r="VYF411" s="589"/>
      <c r="VYG411" s="589"/>
      <c r="VYH411" s="589"/>
      <c r="VYI411" s="589"/>
      <c r="VYJ411" s="589"/>
      <c r="VYK411" s="589"/>
      <c r="VYL411" s="589"/>
      <c r="VYM411" s="589"/>
      <c r="VYN411" s="589"/>
      <c r="VYO411" s="589"/>
      <c r="VYP411" s="589"/>
      <c r="VYQ411" s="589"/>
      <c r="VYR411" s="589"/>
      <c r="VYS411" s="589"/>
      <c r="VYT411" s="589"/>
      <c r="VYU411" s="589"/>
      <c r="VYV411" s="589"/>
      <c r="VYW411" s="589"/>
      <c r="VYX411" s="589"/>
      <c r="VYY411" s="589"/>
      <c r="VYZ411" s="589"/>
      <c r="VZA411" s="589"/>
      <c r="VZB411" s="589"/>
      <c r="VZC411" s="589"/>
      <c r="VZD411" s="589"/>
      <c r="VZE411" s="589"/>
      <c r="VZF411" s="589"/>
      <c r="VZG411" s="589"/>
      <c r="VZH411" s="589"/>
      <c r="VZI411" s="589"/>
      <c r="VZJ411" s="589"/>
      <c r="VZK411" s="589"/>
      <c r="VZL411" s="589"/>
      <c r="VZM411" s="589"/>
      <c r="VZN411" s="589"/>
      <c r="VZO411" s="589"/>
      <c r="VZP411" s="589"/>
      <c r="VZQ411" s="589"/>
      <c r="VZR411" s="589"/>
      <c r="VZS411" s="589"/>
      <c r="VZT411" s="589"/>
      <c r="VZU411" s="589"/>
      <c r="VZV411" s="589"/>
      <c r="VZW411" s="589"/>
      <c r="VZX411" s="589"/>
      <c r="VZY411" s="589"/>
      <c r="VZZ411" s="589"/>
      <c r="WAA411" s="589"/>
      <c r="WAB411" s="589"/>
      <c r="WAC411" s="589"/>
      <c r="WAD411" s="589"/>
      <c r="WAE411" s="589"/>
      <c r="WAF411" s="589"/>
      <c r="WAG411" s="589"/>
      <c r="WAH411" s="589"/>
      <c r="WAI411" s="589"/>
      <c r="WAJ411" s="589"/>
      <c r="WAK411" s="589"/>
      <c r="WAL411" s="589"/>
      <c r="WAM411" s="589"/>
      <c r="WAN411" s="589"/>
      <c r="WAO411" s="589"/>
      <c r="WAP411" s="589"/>
      <c r="WAQ411" s="589"/>
      <c r="WAR411" s="589"/>
      <c r="WAS411" s="589"/>
      <c r="WAT411" s="589"/>
      <c r="WAU411" s="589"/>
      <c r="WAV411" s="589"/>
      <c r="WAW411" s="589"/>
      <c r="WAX411" s="589"/>
      <c r="WAY411" s="589"/>
      <c r="WAZ411" s="589"/>
      <c r="WBA411" s="589"/>
      <c r="WBB411" s="589"/>
      <c r="WBC411" s="589"/>
      <c r="WBD411" s="589"/>
      <c r="WBE411" s="589"/>
      <c r="WBF411" s="589"/>
      <c r="WBG411" s="589"/>
      <c r="WBH411" s="589"/>
      <c r="WBI411" s="589"/>
      <c r="WBJ411" s="589"/>
      <c r="WBK411" s="589"/>
      <c r="WBL411" s="589"/>
      <c r="WBM411" s="589"/>
      <c r="WBN411" s="589"/>
      <c r="WBO411" s="589"/>
      <c r="WBP411" s="589"/>
      <c r="WBQ411" s="589"/>
      <c r="WBR411" s="589"/>
      <c r="WBS411" s="589"/>
      <c r="WBT411" s="589"/>
      <c r="WBU411" s="589"/>
      <c r="WBV411" s="589"/>
      <c r="WBW411" s="589"/>
      <c r="WBX411" s="589"/>
      <c r="WBY411" s="589"/>
      <c r="WBZ411" s="589"/>
      <c r="WCA411" s="589"/>
      <c r="WCB411" s="589"/>
      <c r="WCC411" s="589"/>
      <c r="WCD411" s="589"/>
      <c r="WCE411" s="589"/>
      <c r="WCF411" s="589"/>
      <c r="WCG411" s="589"/>
      <c r="WCH411" s="589"/>
      <c r="WCI411" s="589"/>
      <c r="WCJ411" s="589"/>
      <c r="WCK411" s="589"/>
      <c r="WCL411" s="589"/>
      <c r="WCM411" s="589"/>
      <c r="WCN411" s="589"/>
      <c r="WCO411" s="589"/>
      <c r="WCP411" s="589"/>
      <c r="WCQ411" s="589"/>
      <c r="WCR411" s="589"/>
      <c r="WCS411" s="589"/>
      <c r="WCT411" s="589"/>
      <c r="WCU411" s="589"/>
      <c r="WCV411" s="589"/>
      <c r="WCW411" s="589"/>
      <c r="WCX411" s="589"/>
      <c r="WCY411" s="589"/>
      <c r="WCZ411" s="589"/>
      <c r="WDA411" s="589"/>
      <c r="WDB411" s="589"/>
      <c r="WDC411" s="589"/>
      <c r="WDD411" s="589"/>
      <c r="WDE411" s="589"/>
      <c r="WDF411" s="589"/>
      <c r="WDG411" s="589"/>
      <c r="WDH411" s="589"/>
      <c r="WDI411" s="589"/>
      <c r="WDJ411" s="589"/>
      <c r="WDK411" s="589"/>
      <c r="WDL411" s="589"/>
      <c r="WDM411" s="589"/>
      <c r="WDN411" s="589"/>
      <c r="WDO411" s="589"/>
      <c r="WDP411" s="589"/>
      <c r="WDQ411" s="589"/>
      <c r="WDR411" s="589"/>
      <c r="WDS411" s="589"/>
      <c r="WDT411" s="589"/>
      <c r="WDU411" s="589"/>
      <c r="WDV411" s="589"/>
      <c r="WDW411" s="589"/>
      <c r="WDX411" s="589"/>
      <c r="WDY411" s="589"/>
      <c r="WDZ411" s="589"/>
      <c r="WEA411" s="589"/>
      <c r="WEB411" s="589"/>
      <c r="WEC411" s="589"/>
      <c r="WED411" s="589"/>
      <c r="WEE411" s="589"/>
      <c r="WEF411" s="589"/>
      <c r="WEG411" s="589"/>
      <c r="WEH411" s="589"/>
      <c r="WEI411" s="589"/>
      <c r="WEJ411" s="589"/>
      <c r="WEK411" s="589"/>
      <c r="WEL411" s="589"/>
      <c r="WEM411" s="589"/>
      <c r="WEN411" s="589"/>
      <c r="WEO411" s="589"/>
      <c r="WEP411" s="589"/>
      <c r="WEQ411" s="589"/>
      <c r="WER411" s="589"/>
      <c r="WES411" s="589"/>
      <c r="WET411" s="589"/>
      <c r="WEU411" s="589"/>
      <c r="WEV411" s="589"/>
      <c r="WEW411" s="589"/>
      <c r="WEX411" s="589"/>
      <c r="WEY411" s="589"/>
      <c r="WEZ411" s="589"/>
      <c r="WFA411" s="589"/>
      <c r="WFB411" s="589"/>
      <c r="WFC411" s="589"/>
      <c r="WFD411" s="589"/>
      <c r="WFE411" s="589"/>
      <c r="WFF411" s="589"/>
      <c r="WFG411" s="589"/>
      <c r="WFH411" s="589"/>
      <c r="WFI411" s="589"/>
      <c r="WFJ411" s="589"/>
      <c r="WFK411" s="589"/>
      <c r="WFL411" s="589"/>
      <c r="WFM411" s="589"/>
      <c r="WFN411" s="589"/>
      <c r="WFO411" s="589"/>
      <c r="WFP411" s="589"/>
      <c r="WFQ411" s="589"/>
      <c r="WFR411" s="589"/>
      <c r="WFS411" s="589"/>
      <c r="WFT411" s="589"/>
      <c r="WFU411" s="589"/>
      <c r="WFV411" s="589"/>
      <c r="WFW411" s="589"/>
      <c r="WFX411" s="589"/>
      <c r="WFY411" s="589"/>
      <c r="WFZ411" s="589"/>
      <c r="WGA411" s="589"/>
      <c r="WGB411" s="589"/>
      <c r="WGC411" s="589"/>
      <c r="WGD411" s="589"/>
      <c r="WGE411" s="589"/>
      <c r="WGF411" s="589"/>
      <c r="WGG411" s="589"/>
      <c r="WGH411" s="589"/>
      <c r="WGI411" s="589"/>
      <c r="WGJ411" s="589"/>
      <c r="WGK411" s="589"/>
      <c r="WGL411" s="589"/>
      <c r="WGM411" s="589"/>
      <c r="WGN411" s="589"/>
      <c r="WGO411" s="589"/>
      <c r="WGP411" s="589"/>
      <c r="WGQ411" s="589"/>
      <c r="WGR411" s="589"/>
      <c r="WGS411" s="589"/>
      <c r="WGT411" s="589"/>
      <c r="WGU411" s="589"/>
      <c r="WGV411" s="589"/>
      <c r="WGW411" s="589"/>
      <c r="WGX411" s="589"/>
      <c r="WGY411" s="589"/>
      <c r="WGZ411" s="589"/>
      <c r="WHA411" s="589"/>
      <c r="WHB411" s="589"/>
      <c r="WHC411" s="589"/>
      <c r="WHD411" s="589"/>
      <c r="WHE411" s="589"/>
      <c r="WHF411" s="589"/>
      <c r="WHG411" s="589"/>
      <c r="WHH411" s="589"/>
      <c r="WHI411" s="589"/>
      <c r="WHJ411" s="589"/>
      <c r="WHK411" s="589"/>
      <c r="WHL411" s="589"/>
      <c r="WHM411" s="589"/>
      <c r="WHN411" s="589"/>
      <c r="WHO411" s="589"/>
      <c r="WHP411" s="589"/>
      <c r="WHQ411" s="589"/>
      <c r="WHR411" s="589"/>
      <c r="WHS411" s="589"/>
      <c r="WHT411" s="589"/>
      <c r="WHU411" s="589"/>
      <c r="WHV411" s="589"/>
      <c r="WHW411" s="589"/>
      <c r="WHX411" s="589"/>
      <c r="WHY411" s="589"/>
      <c r="WHZ411" s="589"/>
      <c r="WIA411" s="589"/>
      <c r="WIB411" s="589"/>
      <c r="WIC411" s="589"/>
      <c r="WID411" s="589"/>
      <c r="WIE411" s="589"/>
      <c r="WIF411" s="589"/>
      <c r="WIG411" s="589"/>
      <c r="WIH411" s="589"/>
      <c r="WII411" s="589"/>
      <c r="WIJ411" s="589"/>
      <c r="WIK411" s="589"/>
      <c r="WIL411" s="589"/>
      <c r="WIM411" s="589"/>
      <c r="WIN411" s="589"/>
      <c r="WIO411" s="589"/>
      <c r="WIP411" s="589"/>
      <c r="WIQ411" s="589"/>
      <c r="WIR411" s="589"/>
      <c r="WIS411" s="589"/>
      <c r="WIT411" s="589"/>
      <c r="WIU411" s="589"/>
      <c r="WIV411" s="589"/>
      <c r="WIW411" s="589"/>
      <c r="WIX411" s="589"/>
      <c r="WIY411" s="589"/>
      <c r="WIZ411" s="589"/>
      <c r="WJA411" s="589"/>
      <c r="WJB411" s="589"/>
      <c r="WJC411" s="589"/>
      <c r="WJD411" s="589"/>
      <c r="WJE411" s="589"/>
      <c r="WJF411" s="589"/>
      <c r="WJG411" s="589"/>
      <c r="WJH411" s="589"/>
      <c r="WJI411" s="589"/>
      <c r="WJJ411" s="589"/>
      <c r="WJK411" s="589"/>
      <c r="WJL411" s="589"/>
      <c r="WJM411" s="589"/>
      <c r="WJN411" s="589"/>
      <c r="WJO411" s="589"/>
      <c r="WJP411" s="589"/>
      <c r="WJQ411" s="589"/>
      <c r="WJR411" s="589"/>
      <c r="WJS411" s="589"/>
      <c r="WJT411" s="589"/>
      <c r="WJU411" s="589"/>
      <c r="WJV411" s="589"/>
      <c r="WJW411" s="589"/>
      <c r="WJX411" s="589"/>
      <c r="WJY411" s="589"/>
      <c r="WJZ411" s="589"/>
      <c r="WKA411" s="589"/>
      <c r="WKB411" s="589"/>
      <c r="WKC411" s="589"/>
      <c r="WKD411" s="589"/>
      <c r="WKE411" s="589"/>
      <c r="WKF411" s="589"/>
      <c r="WKG411" s="589"/>
      <c r="WKH411" s="589"/>
      <c r="WKI411" s="589"/>
      <c r="WKJ411" s="589"/>
      <c r="WKK411" s="589"/>
      <c r="WKL411" s="589"/>
      <c r="WKM411" s="589"/>
      <c r="WKN411" s="589"/>
      <c r="WKO411" s="589"/>
      <c r="WKP411" s="589"/>
      <c r="WKQ411" s="589"/>
      <c r="WKR411" s="589"/>
      <c r="WKS411" s="589"/>
      <c r="WKT411" s="589"/>
      <c r="WKU411" s="589"/>
      <c r="WKV411" s="589"/>
      <c r="WKW411" s="589"/>
      <c r="WKX411" s="589"/>
      <c r="WKY411" s="589"/>
      <c r="WKZ411" s="589"/>
      <c r="WLA411" s="589"/>
      <c r="WLB411" s="589"/>
      <c r="WLC411" s="589"/>
      <c r="WLD411" s="589"/>
      <c r="WLE411" s="589"/>
      <c r="WLF411" s="589"/>
      <c r="WLG411" s="589"/>
      <c r="WLH411" s="589"/>
      <c r="WLI411" s="589"/>
      <c r="WLJ411" s="589"/>
      <c r="WLK411" s="589"/>
      <c r="WLL411" s="589"/>
      <c r="WLM411" s="589"/>
      <c r="WLN411" s="589"/>
      <c r="WLO411" s="589"/>
      <c r="WLP411" s="589"/>
      <c r="WLQ411" s="589"/>
      <c r="WLR411" s="589"/>
      <c r="WLS411" s="589"/>
      <c r="WLT411" s="589"/>
      <c r="WLU411" s="589"/>
      <c r="WLV411" s="589"/>
      <c r="WLW411" s="589"/>
      <c r="WLX411" s="589"/>
      <c r="WLY411" s="589"/>
      <c r="WLZ411" s="589"/>
      <c r="WMA411" s="589"/>
      <c r="WMB411" s="589"/>
      <c r="WMC411" s="589"/>
      <c r="WMD411" s="589"/>
      <c r="WME411" s="589"/>
      <c r="WMF411" s="589"/>
      <c r="WMG411" s="589"/>
      <c r="WMH411" s="589"/>
      <c r="WMI411" s="589"/>
      <c r="WMJ411" s="589"/>
      <c r="WMK411" s="589"/>
      <c r="WML411" s="589"/>
      <c r="WMM411" s="589"/>
      <c r="WMN411" s="589"/>
      <c r="WMO411" s="589"/>
      <c r="WMP411" s="589"/>
      <c r="WMQ411" s="589"/>
      <c r="WMR411" s="589"/>
      <c r="WMS411" s="589"/>
      <c r="WMT411" s="589"/>
      <c r="WMU411" s="589"/>
      <c r="WMV411" s="589"/>
      <c r="WMW411" s="589"/>
      <c r="WMX411" s="589"/>
      <c r="WMY411" s="589"/>
      <c r="WMZ411" s="589"/>
      <c r="WNA411" s="589"/>
      <c r="WNB411" s="589"/>
      <c r="WNC411" s="589"/>
      <c r="WND411" s="589"/>
      <c r="WNE411" s="589"/>
      <c r="WNF411" s="589"/>
      <c r="WNG411" s="589"/>
      <c r="WNH411" s="589"/>
      <c r="WNI411" s="589"/>
      <c r="WNJ411" s="589"/>
      <c r="WNK411" s="589"/>
      <c r="WNL411" s="589"/>
      <c r="WNM411" s="589"/>
      <c r="WNN411" s="589"/>
      <c r="WNO411" s="589"/>
      <c r="WNP411" s="589"/>
      <c r="WNQ411" s="589"/>
      <c r="WNR411" s="589"/>
      <c r="WNS411" s="589"/>
      <c r="WNT411" s="589"/>
      <c r="WNU411" s="589"/>
      <c r="WNV411" s="589"/>
      <c r="WNW411" s="589"/>
      <c r="WNX411" s="589"/>
      <c r="WNY411" s="589"/>
      <c r="WNZ411" s="589"/>
      <c r="WOA411" s="589"/>
      <c r="WOB411" s="589"/>
      <c r="WOC411" s="589"/>
      <c r="WOD411" s="589"/>
      <c r="WOE411" s="589"/>
      <c r="WOF411" s="589"/>
      <c r="WOG411" s="589"/>
      <c r="WOH411" s="589"/>
      <c r="WOI411" s="589"/>
      <c r="WOJ411" s="589"/>
      <c r="WOK411" s="589"/>
      <c r="WOL411" s="589"/>
      <c r="WOM411" s="589"/>
      <c r="WON411" s="589"/>
      <c r="WOO411" s="589"/>
      <c r="WOP411" s="589"/>
      <c r="WOQ411" s="589"/>
      <c r="WOR411" s="589"/>
      <c r="WOS411" s="589"/>
      <c r="WOT411" s="589"/>
      <c r="WOU411" s="589"/>
      <c r="WOV411" s="589"/>
      <c r="WOW411" s="589"/>
      <c r="WOX411" s="589"/>
      <c r="WOY411" s="589"/>
      <c r="WOZ411" s="589"/>
      <c r="WPA411" s="589"/>
      <c r="WPB411" s="589"/>
      <c r="WPC411" s="589"/>
      <c r="WPD411" s="589"/>
      <c r="WPE411" s="589"/>
      <c r="WPF411" s="589"/>
      <c r="WPG411" s="589"/>
      <c r="WPH411" s="589"/>
      <c r="WPI411" s="589"/>
      <c r="WPJ411" s="589"/>
      <c r="WPK411" s="589"/>
      <c r="WPL411" s="589"/>
      <c r="WPM411" s="589"/>
      <c r="WPN411" s="589"/>
      <c r="WPO411" s="589"/>
      <c r="WPP411" s="589"/>
      <c r="WPQ411" s="589"/>
      <c r="WPR411" s="589"/>
      <c r="WPS411" s="589"/>
      <c r="WPT411" s="589"/>
      <c r="WPU411" s="589"/>
      <c r="WPV411" s="589"/>
      <c r="WPW411" s="589"/>
      <c r="WPX411" s="589"/>
      <c r="WPY411" s="589"/>
      <c r="WPZ411" s="589"/>
      <c r="WQA411" s="589"/>
      <c r="WQB411" s="589"/>
      <c r="WQC411" s="589"/>
      <c r="WQD411" s="589"/>
      <c r="WQE411" s="589"/>
      <c r="WQF411" s="589"/>
      <c r="WQG411" s="589"/>
      <c r="WQH411" s="589"/>
      <c r="WQI411" s="589"/>
      <c r="WQJ411" s="589"/>
      <c r="WQK411" s="589"/>
      <c r="WQL411" s="589"/>
      <c r="WQM411" s="589"/>
      <c r="WQN411" s="589"/>
      <c r="WQO411" s="589"/>
      <c r="WQP411" s="589"/>
      <c r="WQQ411" s="589"/>
      <c r="WQR411" s="589"/>
      <c r="WQS411" s="589"/>
      <c r="WQT411" s="589"/>
      <c r="WQU411" s="589"/>
      <c r="WQV411" s="589"/>
      <c r="WQW411" s="589"/>
      <c r="WQX411" s="589"/>
      <c r="WQY411" s="589"/>
      <c r="WQZ411" s="589"/>
      <c r="WRA411" s="589"/>
      <c r="WRB411" s="589"/>
      <c r="WRC411" s="589"/>
      <c r="WRD411" s="589"/>
      <c r="WRE411" s="589"/>
      <c r="WRF411" s="589"/>
      <c r="WRG411" s="589"/>
      <c r="WRH411" s="589"/>
      <c r="WRI411" s="589"/>
      <c r="WRJ411" s="589"/>
      <c r="WRK411" s="589"/>
      <c r="WRL411" s="589"/>
      <c r="WRM411" s="589"/>
      <c r="WRN411" s="589"/>
      <c r="WRO411" s="589"/>
      <c r="WRP411" s="589"/>
      <c r="WRQ411" s="589"/>
      <c r="WRR411" s="589"/>
      <c r="WRS411" s="589"/>
      <c r="WRT411" s="589"/>
      <c r="WRU411" s="589"/>
      <c r="WRV411" s="589"/>
      <c r="WRW411" s="589"/>
      <c r="WRX411" s="589"/>
      <c r="WRY411" s="589"/>
      <c r="WRZ411" s="589"/>
      <c r="WSA411" s="589"/>
      <c r="WSB411" s="589"/>
      <c r="WSC411" s="589"/>
      <c r="WSD411" s="589"/>
      <c r="WSE411" s="589"/>
      <c r="WSF411" s="589"/>
      <c r="WSG411" s="589"/>
      <c r="WSH411" s="589"/>
      <c r="WSI411" s="589"/>
      <c r="WSJ411" s="589"/>
      <c r="WSK411" s="589"/>
      <c r="WSL411" s="589"/>
      <c r="WSM411" s="589"/>
      <c r="WSN411" s="589"/>
      <c r="WSO411" s="589"/>
      <c r="WSP411" s="589"/>
      <c r="WSQ411" s="589"/>
      <c r="WSR411" s="589"/>
      <c r="WSS411" s="589"/>
      <c r="WST411" s="589"/>
      <c r="WSU411" s="589"/>
      <c r="WSV411" s="589"/>
      <c r="WSW411" s="589"/>
      <c r="WSX411" s="589"/>
      <c r="WSY411" s="589"/>
      <c r="WSZ411" s="589"/>
      <c r="WTA411" s="589"/>
      <c r="WTB411" s="589"/>
      <c r="WTC411" s="589"/>
      <c r="WTD411" s="589"/>
      <c r="WTE411" s="589"/>
      <c r="WTF411" s="589"/>
      <c r="WTG411" s="589"/>
      <c r="WTH411" s="589"/>
      <c r="WTI411" s="589"/>
      <c r="WTJ411" s="589"/>
      <c r="WTK411" s="589"/>
      <c r="WTL411" s="589"/>
      <c r="WTM411" s="589"/>
      <c r="WTN411" s="589"/>
      <c r="WTO411" s="589"/>
      <c r="WTP411" s="589"/>
      <c r="WTQ411" s="589"/>
      <c r="WTR411" s="589"/>
      <c r="WTS411" s="589"/>
      <c r="WTT411" s="589"/>
      <c r="WTU411" s="589"/>
      <c r="WTV411" s="589"/>
      <c r="WTW411" s="589"/>
      <c r="WTX411" s="589"/>
      <c r="WTY411" s="589"/>
      <c r="WTZ411" s="589"/>
      <c r="WUA411" s="589"/>
      <c r="WUB411" s="589"/>
      <c r="WUC411" s="589"/>
      <c r="WUD411" s="589"/>
      <c r="WUE411" s="589"/>
      <c r="WUF411" s="589"/>
      <c r="WUG411" s="589"/>
      <c r="WUH411" s="589"/>
      <c r="WUI411" s="589"/>
      <c r="WUJ411" s="589"/>
      <c r="WUK411" s="589"/>
      <c r="WUL411" s="589"/>
      <c r="WUM411" s="589"/>
      <c r="WUN411" s="589"/>
      <c r="WUO411" s="589"/>
      <c r="WUP411" s="589"/>
      <c r="WUQ411" s="589"/>
      <c r="WUR411" s="589"/>
      <c r="WUS411" s="589"/>
      <c r="WUT411" s="589"/>
      <c r="WUU411" s="589"/>
      <c r="WUV411" s="589"/>
      <c r="WUW411" s="589"/>
      <c r="WUX411" s="589"/>
      <c r="WUY411" s="589"/>
      <c r="WUZ411" s="589"/>
      <c r="WVA411" s="589"/>
      <c r="WVB411" s="589"/>
      <c r="WVC411" s="589"/>
      <c r="WVD411" s="589"/>
      <c r="WVE411" s="589"/>
      <c r="WVF411" s="589"/>
      <c r="WVG411" s="589"/>
      <c r="WVH411" s="589"/>
      <c r="WVI411" s="589"/>
      <c r="WVJ411" s="589"/>
      <c r="WVK411" s="589"/>
      <c r="WVL411" s="589"/>
      <c r="WVM411" s="589"/>
      <c r="WVN411" s="589"/>
      <c r="WVO411" s="589"/>
      <c r="WVP411" s="589"/>
      <c r="WVQ411" s="589"/>
      <c r="WVR411" s="589"/>
      <c r="WVS411" s="589"/>
      <c r="WVT411" s="589"/>
      <c r="WVU411" s="589"/>
      <c r="WVV411" s="589"/>
      <c r="WVW411" s="589"/>
      <c r="WVX411" s="589"/>
      <c r="WVY411" s="589"/>
      <c r="WVZ411" s="589"/>
      <c r="WWA411" s="589"/>
      <c r="WWB411" s="589"/>
      <c r="WWC411" s="589"/>
      <c r="WWD411" s="589"/>
      <c r="WWE411" s="589"/>
      <c r="WWF411" s="589"/>
      <c r="WWG411" s="589"/>
      <c r="WWH411" s="589"/>
      <c r="WWI411" s="589"/>
      <c r="WWJ411" s="589"/>
      <c r="WWK411" s="589"/>
      <c r="WWL411" s="589"/>
      <c r="WWM411" s="589"/>
      <c r="WWN411" s="589"/>
      <c r="WWO411" s="589"/>
      <c r="WWP411" s="589"/>
      <c r="WWQ411" s="589"/>
      <c r="WWR411" s="589"/>
      <c r="WWS411" s="589"/>
      <c r="WWT411" s="589"/>
      <c r="WWU411" s="589"/>
      <c r="WWV411" s="589"/>
      <c r="WWW411" s="589"/>
      <c r="WWX411" s="589"/>
      <c r="WWY411" s="589"/>
      <c r="WWZ411" s="589"/>
      <c r="WXA411" s="589"/>
      <c r="WXB411" s="589"/>
      <c r="WXC411" s="589"/>
      <c r="WXD411" s="589"/>
      <c r="WXE411" s="589"/>
      <c r="WXF411" s="589"/>
      <c r="WXG411" s="589"/>
      <c r="WXH411" s="589"/>
      <c r="WXI411" s="589"/>
      <c r="WXJ411" s="589"/>
      <c r="WXK411" s="589"/>
      <c r="WXL411" s="589"/>
      <c r="WXM411" s="589"/>
      <c r="WXN411" s="589"/>
      <c r="WXO411" s="589"/>
      <c r="WXP411" s="589"/>
      <c r="WXQ411" s="589"/>
      <c r="WXR411" s="589"/>
      <c r="WXS411" s="589"/>
      <c r="WXT411" s="589"/>
      <c r="WXU411" s="589"/>
      <c r="WXV411" s="589"/>
      <c r="WXW411" s="589"/>
      <c r="WXX411" s="589"/>
      <c r="WXY411" s="589"/>
      <c r="WXZ411" s="589"/>
      <c r="WYA411" s="589"/>
      <c r="WYB411" s="589"/>
      <c r="WYC411" s="589"/>
      <c r="WYD411" s="589"/>
      <c r="WYE411" s="589"/>
      <c r="WYF411" s="589"/>
      <c r="WYG411" s="589"/>
      <c r="WYH411" s="589"/>
      <c r="WYI411" s="589"/>
      <c r="WYJ411" s="589"/>
      <c r="WYK411" s="589"/>
      <c r="WYL411" s="589"/>
      <c r="WYM411" s="589"/>
      <c r="WYN411" s="589"/>
      <c r="WYO411" s="589"/>
      <c r="WYP411" s="589"/>
      <c r="WYQ411" s="589"/>
      <c r="WYR411" s="589"/>
      <c r="WYS411" s="589"/>
      <c r="WYT411" s="589"/>
      <c r="WYU411" s="589"/>
      <c r="WYV411" s="589"/>
      <c r="WYW411" s="589"/>
      <c r="WYX411" s="589"/>
      <c r="WYY411" s="589"/>
      <c r="WYZ411" s="589"/>
      <c r="WZA411" s="589"/>
      <c r="WZB411" s="589"/>
      <c r="WZC411" s="589"/>
      <c r="WZD411" s="589"/>
      <c r="WZE411" s="589"/>
      <c r="WZF411" s="589"/>
      <c r="WZG411" s="589"/>
      <c r="WZH411" s="589"/>
      <c r="WZI411" s="589"/>
      <c r="WZJ411" s="589"/>
      <c r="WZK411" s="589"/>
      <c r="WZL411" s="589"/>
      <c r="WZM411" s="589"/>
      <c r="WZN411" s="589"/>
      <c r="WZO411" s="589"/>
      <c r="WZP411" s="589"/>
      <c r="WZQ411" s="589"/>
      <c r="WZR411" s="589"/>
      <c r="WZS411" s="589"/>
      <c r="WZT411" s="589"/>
      <c r="WZU411" s="589"/>
      <c r="WZV411" s="589"/>
      <c r="WZW411" s="589"/>
      <c r="WZX411" s="589"/>
      <c r="WZY411" s="589"/>
      <c r="WZZ411" s="589"/>
      <c r="XAA411" s="589"/>
      <c r="XAB411" s="589"/>
      <c r="XAC411" s="589"/>
      <c r="XAD411" s="589"/>
      <c r="XAE411" s="589"/>
      <c r="XAF411" s="589"/>
      <c r="XAG411" s="589"/>
      <c r="XAH411" s="589"/>
      <c r="XAI411" s="589"/>
      <c r="XAJ411" s="589"/>
      <c r="XAK411" s="589"/>
      <c r="XAL411" s="589"/>
      <c r="XAM411" s="589"/>
      <c r="XAN411" s="589"/>
      <c r="XAO411" s="589"/>
      <c r="XAP411" s="589"/>
      <c r="XAQ411" s="589"/>
      <c r="XAR411" s="589"/>
      <c r="XAS411" s="589"/>
      <c r="XAT411" s="589"/>
      <c r="XAU411" s="589"/>
      <c r="XAV411" s="589"/>
      <c r="XAW411" s="589"/>
      <c r="XAX411" s="589"/>
      <c r="XAY411" s="589"/>
      <c r="XAZ411" s="589"/>
      <c r="XBA411" s="589"/>
      <c r="XBB411" s="589"/>
      <c r="XBC411" s="589"/>
      <c r="XBD411" s="589"/>
      <c r="XBE411" s="589"/>
      <c r="XBF411" s="589"/>
      <c r="XBG411" s="589"/>
      <c r="XBH411" s="589"/>
      <c r="XBI411" s="589"/>
      <c r="XBJ411" s="589"/>
      <c r="XBK411" s="589"/>
      <c r="XBL411" s="589"/>
      <c r="XBM411" s="589"/>
      <c r="XBN411" s="589"/>
      <c r="XBO411" s="589"/>
      <c r="XBP411" s="589"/>
      <c r="XBQ411" s="589"/>
      <c r="XBR411" s="589"/>
      <c r="XBS411" s="589"/>
      <c r="XBT411" s="589"/>
      <c r="XBU411" s="589"/>
      <c r="XBV411" s="589"/>
      <c r="XBW411" s="589"/>
      <c r="XBX411" s="589"/>
      <c r="XBY411" s="589"/>
      <c r="XBZ411" s="589"/>
      <c r="XCA411" s="589"/>
      <c r="XCB411" s="589"/>
      <c r="XCC411" s="589"/>
      <c r="XCD411" s="589"/>
      <c r="XCE411" s="589"/>
      <c r="XCF411" s="589"/>
      <c r="XCG411" s="589"/>
      <c r="XCH411" s="589"/>
      <c r="XCI411" s="589"/>
      <c r="XCJ411" s="589"/>
      <c r="XCK411" s="589"/>
      <c r="XCL411" s="589"/>
      <c r="XCM411" s="589"/>
      <c r="XCN411" s="589"/>
      <c r="XCO411" s="589"/>
      <c r="XCP411" s="589"/>
      <c r="XCQ411" s="589"/>
      <c r="XCR411" s="589"/>
      <c r="XCS411" s="589"/>
      <c r="XCT411" s="589"/>
      <c r="XCU411" s="589"/>
      <c r="XCV411" s="589"/>
      <c r="XCW411" s="589"/>
      <c r="XCX411" s="589"/>
      <c r="XCY411" s="589"/>
      <c r="XCZ411" s="589"/>
      <c r="XDA411" s="589"/>
      <c r="XDB411" s="589"/>
      <c r="XDC411" s="589"/>
      <c r="XDD411" s="589"/>
      <c r="XDE411" s="589"/>
      <c r="XDF411" s="589"/>
      <c r="XDG411" s="589"/>
      <c r="XDH411" s="589"/>
      <c r="XDI411" s="589"/>
      <c r="XDJ411" s="589"/>
      <c r="XDK411" s="589"/>
      <c r="XDL411" s="589"/>
      <c r="XDM411" s="589"/>
      <c r="XDN411" s="589"/>
      <c r="XDO411" s="589"/>
      <c r="XDP411" s="589"/>
      <c r="XDQ411" s="589"/>
      <c r="XDR411" s="589"/>
      <c r="XDS411" s="589"/>
      <c r="XDT411" s="589"/>
      <c r="XDU411" s="589"/>
      <c r="XDV411" s="589"/>
      <c r="XDW411" s="589"/>
      <c r="XDX411" s="589"/>
      <c r="XDY411" s="589"/>
      <c r="XDZ411" s="589"/>
      <c r="XEA411" s="589"/>
      <c r="XEB411" s="589"/>
      <c r="XEC411" s="589"/>
      <c r="XED411" s="589"/>
      <c r="XEE411" s="589"/>
      <c r="XEF411" s="589"/>
      <c r="XEG411" s="589"/>
      <c r="XEH411" s="589"/>
      <c r="XEI411" s="589"/>
      <c r="XEJ411" s="589"/>
      <c r="XEK411" s="589"/>
      <c r="XEL411" s="589"/>
      <c r="XEM411" s="589"/>
      <c r="XEN411" s="589"/>
      <c r="XEO411" s="589"/>
      <c r="XEP411" s="589"/>
      <c r="XEQ411" s="589"/>
      <c r="XER411" s="589"/>
      <c r="XES411" s="589"/>
      <c r="XET411" s="589"/>
      <c r="XEU411" s="589"/>
      <c r="XEV411" s="589"/>
      <c r="XEW411" s="589"/>
      <c r="XEX411" s="589"/>
      <c r="XEY411" s="589"/>
      <c r="XEZ411" s="589"/>
      <c r="XFA411" s="589"/>
      <c r="XFB411" s="589"/>
      <c r="XFC411" s="589"/>
      <c r="XFD411" s="589"/>
    </row>
    <row r="412" spans="1:16384" s="547" customFormat="1" ht="14">
      <c r="A412" s="1000" t="s">
        <v>1024</v>
      </c>
      <c r="B412" s="956"/>
      <c r="C412" s="956"/>
      <c r="D412" s="956"/>
      <c r="E412" s="956"/>
      <c r="F412" s="956"/>
      <c r="G412" s="956"/>
      <c r="H412" s="956"/>
      <c r="I412" s="956"/>
      <c r="J412" s="956"/>
      <c r="K412" s="956"/>
      <c r="L412" s="956"/>
      <c r="M412" s="956"/>
      <c r="N412" s="956"/>
      <c r="O412" s="573"/>
      <c r="P412" s="554"/>
      <c r="Q412" s="851"/>
      <c r="R412" s="851"/>
      <c r="S412" s="851"/>
      <c r="T412" s="851"/>
      <c r="U412" s="851"/>
      <c r="V412" s="851"/>
      <c r="W412" s="851"/>
      <c r="X412" s="851"/>
      <c r="Y412" s="851"/>
      <c r="Z412" s="851"/>
      <c r="AA412" s="851"/>
      <c r="AB412" s="851"/>
      <c r="AC412" s="972"/>
      <c r="AD412" s="851"/>
      <c r="AE412" s="851"/>
      <c r="AF412" s="851"/>
      <c r="AG412" s="851"/>
      <c r="AH412" s="851"/>
      <c r="AI412" s="851"/>
      <c r="AJ412" s="851"/>
      <c r="AK412" s="851"/>
      <c r="AL412" s="851"/>
      <c r="AM412" s="851"/>
      <c r="AN412" s="851"/>
      <c r="AO412" s="851"/>
      <c r="AP412" s="851"/>
      <c r="AQ412" s="972"/>
      <c r="AR412" s="851"/>
      <c r="AS412" s="47"/>
      <c r="AT412" s="47"/>
      <c r="AU412" s="47"/>
      <c r="AV412" s="669"/>
      <c r="AW412" s="589"/>
      <c r="AX412" s="589"/>
      <c r="AY412" s="589"/>
      <c r="AZ412" s="589"/>
      <c r="BA412" s="589"/>
      <c r="BB412" s="589"/>
      <c r="BC412" s="589"/>
      <c r="BD412" s="589"/>
      <c r="BE412" s="589"/>
      <c r="BF412" s="589"/>
      <c r="BG412" s="589"/>
      <c r="BH412" s="589"/>
      <c r="BI412" s="589"/>
      <c r="BJ412" s="589"/>
      <c r="BK412" s="589"/>
      <c r="BL412" s="589"/>
      <c r="BM412" s="589"/>
      <c r="BN412" s="589"/>
      <c r="BO412" s="589"/>
      <c r="BP412" s="589"/>
      <c r="BQ412" s="589"/>
      <c r="BR412" s="589"/>
      <c r="BS412" s="589"/>
      <c r="BT412" s="589"/>
      <c r="BU412" s="589"/>
      <c r="BV412" s="589"/>
      <c r="BW412" s="589"/>
      <c r="BX412" s="589"/>
      <c r="BY412" s="589"/>
      <c r="BZ412" s="589"/>
      <c r="CA412" s="589"/>
      <c r="CB412" s="589"/>
      <c r="CC412" s="589"/>
      <c r="CD412" s="589"/>
      <c r="CE412" s="589"/>
      <c r="CF412" s="589"/>
      <c r="CG412" s="589"/>
      <c r="CH412" s="589"/>
      <c r="CI412" s="589"/>
      <c r="CJ412" s="589"/>
      <c r="CK412" s="589"/>
      <c r="CL412" s="589"/>
      <c r="CM412" s="589"/>
      <c r="CN412" s="589"/>
      <c r="CO412" s="589"/>
      <c r="CP412" s="589"/>
      <c r="CQ412" s="589"/>
      <c r="CR412" s="589"/>
      <c r="CS412" s="589"/>
      <c r="CT412" s="589"/>
      <c r="CU412" s="589"/>
      <c r="CV412" s="589"/>
      <c r="CW412" s="589"/>
      <c r="CX412" s="589"/>
      <c r="CY412" s="589"/>
      <c r="CZ412" s="589"/>
      <c r="DA412" s="589"/>
      <c r="DB412" s="589"/>
      <c r="DC412" s="589"/>
      <c r="DD412" s="589"/>
      <c r="DE412" s="589"/>
      <c r="DF412" s="589"/>
      <c r="DG412" s="589"/>
      <c r="DH412" s="589"/>
      <c r="DI412" s="589"/>
      <c r="DJ412" s="589"/>
      <c r="DK412" s="589"/>
      <c r="DL412" s="589"/>
      <c r="DM412" s="589"/>
      <c r="DN412" s="589"/>
      <c r="DO412" s="589"/>
      <c r="DP412" s="589"/>
      <c r="DQ412" s="589"/>
      <c r="DR412" s="589"/>
      <c r="DS412" s="589"/>
      <c r="DT412" s="589"/>
      <c r="DU412" s="589"/>
      <c r="DV412" s="589"/>
      <c r="DW412" s="589"/>
      <c r="DX412" s="589"/>
      <c r="DY412" s="589"/>
      <c r="DZ412" s="589"/>
      <c r="EA412" s="589"/>
      <c r="EB412" s="589"/>
      <c r="EC412" s="589"/>
      <c r="ED412" s="589"/>
      <c r="EE412" s="589"/>
      <c r="EF412" s="589"/>
      <c r="EG412" s="589"/>
      <c r="EH412" s="589"/>
      <c r="EI412" s="589"/>
      <c r="EJ412" s="589"/>
      <c r="EK412" s="589"/>
      <c r="EL412" s="589"/>
      <c r="EM412" s="589"/>
      <c r="EN412" s="589"/>
      <c r="EO412" s="589"/>
      <c r="EP412" s="589"/>
      <c r="EQ412" s="589"/>
      <c r="ER412" s="589"/>
      <c r="ES412" s="589"/>
      <c r="ET412" s="589"/>
      <c r="EU412" s="589"/>
      <c r="EV412" s="589"/>
      <c r="EW412" s="589"/>
      <c r="EX412" s="589"/>
      <c r="EY412" s="589"/>
      <c r="EZ412" s="589"/>
      <c r="FA412" s="589"/>
      <c r="FB412" s="589"/>
      <c r="FC412" s="589"/>
      <c r="FD412" s="589"/>
      <c r="FE412" s="589"/>
      <c r="FF412" s="589"/>
      <c r="FG412" s="589"/>
      <c r="FH412" s="589"/>
      <c r="FI412" s="589"/>
      <c r="FJ412" s="589"/>
      <c r="FK412" s="589"/>
      <c r="FL412" s="589"/>
      <c r="FM412" s="589"/>
      <c r="FN412" s="589"/>
      <c r="FO412" s="589"/>
      <c r="FP412" s="589"/>
      <c r="FQ412" s="589"/>
      <c r="FR412" s="589"/>
      <c r="FS412" s="589"/>
      <c r="FT412" s="589"/>
      <c r="FU412" s="589"/>
      <c r="FV412" s="589"/>
      <c r="FW412" s="589"/>
      <c r="FX412" s="589"/>
      <c r="FY412" s="589"/>
      <c r="FZ412" s="589"/>
      <c r="GA412" s="589"/>
      <c r="GB412" s="589"/>
      <c r="GC412" s="589"/>
      <c r="GD412" s="589"/>
      <c r="GE412" s="589"/>
      <c r="GF412" s="589"/>
      <c r="GG412" s="589"/>
      <c r="GH412" s="589"/>
      <c r="GI412" s="589"/>
      <c r="GJ412" s="589"/>
      <c r="GK412" s="589"/>
      <c r="GL412" s="589"/>
      <c r="GM412" s="589"/>
      <c r="GN412" s="589"/>
      <c r="GO412" s="589"/>
      <c r="GP412" s="589"/>
      <c r="GQ412" s="589"/>
      <c r="GR412" s="589"/>
      <c r="GS412" s="589"/>
      <c r="GT412" s="589"/>
      <c r="GU412" s="589"/>
      <c r="GV412" s="589"/>
      <c r="GW412" s="589"/>
      <c r="GX412" s="589"/>
      <c r="GY412" s="589"/>
      <c r="GZ412" s="589"/>
      <c r="HA412" s="589"/>
      <c r="HB412" s="589"/>
      <c r="HC412" s="589"/>
      <c r="HD412" s="589"/>
      <c r="HE412" s="589"/>
      <c r="HF412" s="589"/>
      <c r="HG412" s="589"/>
      <c r="HH412" s="589"/>
      <c r="HI412" s="589"/>
      <c r="HJ412" s="589"/>
      <c r="HK412" s="589"/>
      <c r="HL412" s="589"/>
      <c r="HM412" s="589"/>
      <c r="HN412" s="589"/>
      <c r="HO412" s="589"/>
      <c r="HP412" s="589"/>
      <c r="HQ412" s="589"/>
      <c r="HR412" s="589"/>
      <c r="HS412" s="589"/>
      <c r="HT412" s="589"/>
      <c r="HU412" s="589"/>
      <c r="HV412" s="589"/>
      <c r="HW412" s="589"/>
      <c r="HX412" s="589"/>
      <c r="HY412" s="589"/>
      <c r="HZ412" s="589"/>
      <c r="IA412" s="589"/>
      <c r="IB412" s="589"/>
      <c r="IC412" s="589"/>
      <c r="ID412" s="589"/>
      <c r="IE412" s="589"/>
      <c r="IF412" s="589"/>
      <c r="IG412" s="589"/>
      <c r="IH412" s="589"/>
      <c r="II412" s="589"/>
      <c r="IJ412" s="589"/>
      <c r="IK412" s="589"/>
      <c r="IL412" s="589"/>
      <c r="IM412" s="589"/>
      <c r="IN412" s="589"/>
      <c r="IO412" s="589"/>
      <c r="IP412" s="589"/>
      <c r="IQ412" s="589"/>
      <c r="IR412" s="589"/>
      <c r="IS412" s="589"/>
      <c r="IT412" s="589"/>
      <c r="IU412" s="589"/>
      <c r="IV412" s="589"/>
      <c r="IW412" s="589"/>
      <c r="IX412" s="589"/>
      <c r="IY412" s="589"/>
      <c r="IZ412" s="589"/>
      <c r="JA412" s="589"/>
      <c r="JB412" s="589"/>
      <c r="JC412" s="589"/>
      <c r="JD412" s="589"/>
      <c r="JE412" s="589"/>
      <c r="JF412" s="589"/>
      <c r="JG412" s="589"/>
      <c r="JH412" s="589"/>
      <c r="JI412" s="589"/>
      <c r="JJ412" s="589"/>
      <c r="JK412" s="589"/>
      <c r="JL412" s="589"/>
      <c r="JM412" s="589"/>
      <c r="JN412" s="589"/>
      <c r="JO412" s="589"/>
      <c r="JP412" s="589"/>
      <c r="JQ412" s="589"/>
      <c r="JR412" s="589"/>
      <c r="JS412" s="589"/>
      <c r="JT412" s="589"/>
      <c r="JU412" s="589"/>
      <c r="JV412" s="589"/>
      <c r="JW412" s="589"/>
      <c r="JX412" s="589"/>
      <c r="JY412" s="589"/>
      <c r="JZ412" s="589"/>
      <c r="KA412" s="589"/>
      <c r="KB412" s="589"/>
      <c r="KC412" s="589"/>
      <c r="KD412" s="589"/>
      <c r="KE412" s="589"/>
      <c r="KF412" s="589"/>
      <c r="KG412" s="589"/>
      <c r="KH412" s="589"/>
      <c r="KI412" s="589"/>
      <c r="KJ412" s="589"/>
      <c r="KK412" s="589"/>
      <c r="KL412" s="589"/>
      <c r="KM412" s="589"/>
      <c r="KN412" s="589"/>
      <c r="KO412" s="589"/>
      <c r="KP412" s="589"/>
      <c r="KQ412" s="589"/>
      <c r="KR412" s="589"/>
      <c r="KS412" s="589"/>
      <c r="KT412" s="589"/>
      <c r="KU412" s="589"/>
      <c r="KV412" s="589"/>
      <c r="KW412" s="589"/>
      <c r="KX412" s="589"/>
      <c r="KY412" s="589"/>
      <c r="KZ412" s="589"/>
      <c r="LA412" s="589"/>
      <c r="LB412" s="589"/>
      <c r="LC412" s="589"/>
      <c r="LD412" s="589"/>
      <c r="LE412" s="589"/>
      <c r="LF412" s="589"/>
      <c r="LG412" s="589"/>
      <c r="LH412" s="589"/>
      <c r="LI412" s="589"/>
      <c r="LJ412" s="589"/>
      <c r="LK412" s="589"/>
      <c r="LL412" s="589"/>
      <c r="LM412" s="589"/>
      <c r="LN412" s="589"/>
      <c r="LO412" s="589"/>
      <c r="LP412" s="589"/>
      <c r="LQ412" s="589"/>
      <c r="LR412" s="589"/>
      <c r="LS412" s="589"/>
      <c r="LT412" s="589"/>
      <c r="LU412" s="589"/>
      <c r="LV412" s="589"/>
      <c r="LW412" s="589"/>
      <c r="LX412" s="589"/>
      <c r="LY412" s="589"/>
      <c r="LZ412" s="589"/>
      <c r="MA412" s="589"/>
      <c r="MB412" s="589"/>
      <c r="MC412" s="589"/>
      <c r="MD412" s="589"/>
      <c r="ME412" s="589"/>
      <c r="MF412" s="589"/>
      <c r="MG412" s="589"/>
      <c r="MH412" s="589"/>
      <c r="MI412" s="589"/>
      <c r="MJ412" s="589"/>
      <c r="MK412" s="589"/>
      <c r="ML412" s="589"/>
      <c r="MM412" s="589"/>
      <c r="MN412" s="589"/>
      <c r="MO412" s="589"/>
      <c r="MP412" s="589"/>
      <c r="MQ412" s="589"/>
      <c r="MR412" s="589"/>
      <c r="MS412" s="589"/>
      <c r="MT412" s="589"/>
      <c r="MU412" s="589"/>
      <c r="MV412" s="589"/>
      <c r="MW412" s="589"/>
      <c r="MX412" s="589"/>
      <c r="MY412" s="589"/>
      <c r="MZ412" s="589"/>
      <c r="NA412" s="589"/>
      <c r="NB412" s="589"/>
      <c r="NC412" s="589"/>
      <c r="ND412" s="589"/>
      <c r="NE412" s="589"/>
      <c r="NF412" s="589"/>
      <c r="NG412" s="589"/>
      <c r="NH412" s="589"/>
      <c r="NI412" s="589"/>
      <c r="NJ412" s="589"/>
      <c r="NK412" s="589"/>
      <c r="NL412" s="589"/>
      <c r="NM412" s="589"/>
      <c r="NN412" s="589"/>
      <c r="NO412" s="589"/>
      <c r="NP412" s="589"/>
      <c r="NQ412" s="589"/>
      <c r="NR412" s="589"/>
      <c r="NS412" s="589"/>
      <c r="NT412" s="589"/>
      <c r="NU412" s="589"/>
      <c r="NV412" s="589"/>
      <c r="NW412" s="589"/>
      <c r="NX412" s="589"/>
      <c r="NY412" s="589"/>
      <c r="NZ412" s="589"/>
      <c r="OA412" s="589"/>
      <c r="OB412" s="589"/>
      <c r="OC412" s="589"/>
      <c r="OD412" s="589"/>
      <c r="OE412" s="589"/>
      <c r="OF412" s="589"/>
      <c r="OG412" s="589"/>
      <c r="OH412" s="589"/>
      <c r="OI412" s="589"/>
      <c r="OJ412" s="589"/>
      <c r="OK412" s="589"/>
      <c r="OL412" s="589"/>
      <c r="OM412" s="589"/>
      <c r="ON412" s="589"/>
      <c r="OO412" s="589"/>
      <c r="OP412" s="589"/>
      <c r="OQ412" s="589"/>
      <c r="OR412" s="589"/>
      <c r="OS412" s="589"/>
      <c r="OT412" s="589"/>
      <c r="OU412" s="589"/>
      <c r="OV412" s="589"/>
      <c r="OW412" s="589"/>
      <c r="OX412" s="589"/>
      <c r="OY412" s="589"/>
      <c r="OZ412" s="589"/>
      <c r="PA412" s="589"/>
      <c r="PB412" s="589"/>
      <c r="PC412" s="589"/>
      <c r="PD412" s="589"/>
      <c r="PE412" s="589"/>
      <c r="PF412" s="589"/>
      <c r="PG412" s="589"/>
      <c r="PH412" s="589"/>
      <c r="PI412" s="589"/>
      <c r="PJ412" s="589"/>
      <c r="PK412" s="589"/>
      <c r="PL412" s="589"/>
      <c r="PM412" s="589"/>
      <c r="PN412" s="589"/>
      <c r="PO412" s="589"/>
      <c r="PP412" s="589"/>
      <c r="PQ412" s="589"/>
      <c r="PR412" s="589"/>
      <c r="PS412" s="589"/>
      <c r="PT412" s="589"/>
      <c r="PU412" s="589"/>
      <c r="PV412" s="589"/>
      <c r="PW412" s="589"/>
      <c r="PX412" s="589"/>
      <c r="PY412" s="589"/>
      <c r="PZ412" s="589"/>
      <c r="QA412" s="589"/>
      <c r="QB412" s="589"/>
      <c r="QC412" s="589"/>
      <c r="QD412" s="589"/>
      <c r="QE412" s="589"/>
      <c r="QF412" s="589"/>
      <c r="QG412" s="589"/>
      <c r="QH412" s="589"/>
      <c r="QI412" s="589"/>
      <c r="QJ412" s="589"/>
      <c r="QK412" s="589"/>
      <c r="QL412" s="589"/>
      <c r="QM412" s="589"/>
      <c r="QN412" s="589"/>
      <c r="QO412" s="589"/>
      <c r="QP412" s="589"/>
      <c r="QQ412" s="589"/>
      <c r="QR412" s="589"/>
      <c r="QS412" s="589"/>
      <c r="QT412" s="589"/>
      <c r="QU412" s="589"/>
      <c r="QV412" s="589"/>
      <c r="QW412" s="589"/>
      <c r="QX412" s="589"/>
      <c r="QY412" s="589"/>
      <c r="QZ412" s="589"/>
      <c r="RA412" s="589"/>
      <c r="RB412" s="589"/>
      <c r="RC412" s="589"/>
      <c r="RD412" s="589"/>
      <c r="RE412" s="589"/>
      <c r="RF412" s="589"/>
      <c r="RG412" s="589"/>
      <c r="RH412" s="589"/>
      <c r="RI412" s="589"/>
      <c r="RJ412" s="589"/>
      <c r="RK412" s="589"/>
      <c r="RL412" s="589"/>
      <c r="RM412" s="589"/>
      <c r="RN412" s="589"/>
      <c r="RO412" s="589"/>
      <c r="RP412" s="589"/>
      <c r="RQ412" s="589"/>
      <c r="RR412" s="589"/>
      <c r="RS412" s="589"/>
      <c r="RT412" s="589"/>
      <c r="RU412" s="589"/>
      <c r="RV412" s="589"/>
      <c r="RW412" s="589"/>
      <c r="RX412" s="589"/>
      <c r="RY412" s="589"/>
      <c r="RZ412" s="589"/>
      <c r="SA412" s="589"/>
      <c r="SB412" s="589"/>
      <c r="SC412" s="589"/>
      <c r="SD412" s="589"/>
      <c r="SE412" s="589"/>
      <c r="SF412" s="589"/>
      <c r="SG412" s="589"/>
      <c r="SH412" s="589"/>
      <c r="SI412" s="589"/>
      <c r="SJ412" s="589"/>
      <c r="SK412" s="589"/>
      <c r="SL412" s="589"/>
      <c r="SM412" s="589"/>
      <c r="SN412" s="589"/>
      <c r="SO412" s="589"/>
      <c r="SP412" s="589"/>
      <c r="SQ412" s="589"/>
      <c r="SR412" s="589"/>
      <c r="SS412" s="589"/>
      <c r="ST412" s="589"/>
      <c r="SU412" s="589"/>
      <c r="SV412" s="589"/>
      <c r="SW412" s="589"/>
      <c r="SX412" s="589"/>
      <c r="SY412" s="589"/>
      <c r="SZ412" s="589"/>
      <c r="TA412" s="589"/>
      <c r="TB412" s="589"/>
      <c r="TC412" s="589"/>
      <c r="TD412" s="589"/>
      <c r="TE412" s="589"/>
      <c r="TF412" s="589"/>
      <c r="TG412" s="589"/>
      <c r="TH412" s="589"/>
      <c r="TI412" s="589"/>
      <c r="TJ412" s="589"/>
      <c r="TK412" s="589"/>
      <c r="TL412" s="589"/>
      <c r="TM412" s="589"/>
      <c r="TN412" s="589"/>
      <c r="TO412" s="589"/>
      <c r="TP412" s="589"/>
      <c r="TQ412" s="589"/>
      <c r="TR412" s="589"/>
      <c r="TS412" s="589"/>
      <c r="TT412" s="589"/>
      <c r="TU412" s="589"/>
      <c r="TV412" s="589"/>
      <c r="TW412" s="589"/>
      <c r="TX412" s="589"/>
      <c r="TY412" s="589"/>
      <c r="TZ412" s="589"/>
      <c r="UA412" s="589"/>
      <c r="UB412" s="589"/>
      <c r="UC412" s="589"/>
      <c r="UD412" s="589"/>
      <c r="UE412" s="589"/>
      <c r="UF412" s="589"/>
      <c r="UG412" s="589"/>
      <c r="UH412" s="589"/>
      <c r="UI412" s="589"/>
      <c r="UJ412" s="589"/>
      <c r="UK412" s="589"/>
      <c r="UL412" s="589"/>
      <c r="UM412" s="589"/>
      <c r="UN412" s="589"/>
      <c r="UO412" s="589"/>
      <c r="UP412" s="589"/>
      <c r="UQ412" s="589"/>
      <c r="UR412" s="589"/>
      <c r="US412" s="589"/>
      <c r="UT412" s="589"/>
      <c r="UU412" s="589"/>
      <c r="UV412" s="589"/>
      <c r="UW412" s="589"/>
      <c r="UX412" s="589"/>
      <c r="UY412" s="589"/>
      <c r="UZ412" s="589"/>
      <c r="VA412" s="589"/>
      <c r="VB412" s="589"/>
      <c r="VC412" s="589"/>
      <c r="VD412" s="589"/>
      <c r="VE412" s="589"/>
      <c r="VF412" s="589"/>
      <c r="VG412" s="589"/>
      <c r="VH412" s="589"/>
      <c r="VI412" s="589"/>
      <c r="VJ412" s="589"/>
      <c r="VK412" s="589"/>
      <c r="VL412" s="589"/>
      <c r="VM412" s="589"/>
      <c r="VN412" s="589"/>
      <c r="VO412" s="589"/>
      <c r="VP412" s="589"/>
      <c r="VQ412" s="589"/>
      <c r="VR412" s="589"/>
      <c r="VS412" s="589"/>
      <c r="VT412" s="589"/>
      <c r="VU412" s="589"/>
      <c r="VV412" s="589"/>
      <c r="VW412" s="589"/>
      <c r="VX412" s="589"/>
      <c r="VY412" s="589"/>
      <c r="VZ412" s="589"/>
      <c r="WA412" s="589"/>
      <c r="WB412" s="589"/>
      <c r="WC412" s="589"/>
      <c r="WD412" s="589"/>
      <c r="WE412" s="589"/>
      <c r="WF412" s="589"/>
      <c r="WG412" s="589"/>
      <c r="WH412" s="589"/>
      <c r="WI412" s="589"/>
      <c r="WJ412" s="589"/>
      <c r="WK412" s="589"/>
      <c r="WL412" s="589"/>
      <c r="WM412" s="589"/>
      <c r="WN412" s="589"/>
      <c r="WO412" s="589"/>
      <c r="WP412" s="589"/>
      <c r="WQ412" s="589"/>
      <c r="WR412" s="589"/>
      <c r="WS412" s="589"/>
      <c r="WT412" s="589"/>
      <c r="WU412" s="589"/>
      <c r="WV412" s="589"/>
      <c r="WW412" s="589"/>
      <c r="WX412" s="589"/>
      <c r="WY412" s="589"/>
      <c r="WZ412" s="589"/>
      <c r="XA412" s="589"/>
      <c r="XB412" s="589"/>
      <c r="XC412" s="589"/>
      <c r="XD412" s="589"/>
      <c r="XE412" s="589"/>
      <c r="XF412" s="589"/>
      <c r="XG412" s="589"/>
      <c r="XH412" s="589"/>
      <c r="XI412" s="589"/>
      <c r="XJ412" s="589"/>
      <c r="XK412" s="589"/>
      <c r="XL412" s="589"/>
      <c r="XM412" s="589"/>
      <c r="XN412" s="589"/>
      <c r="XO412" s="589"/>
      <c r="XP412" s="589"/>
      <c r="XQ412" s="589"/>
      <c r="XR412" s="589"/>
      <c r="XS412" s="589"/>
      <c r="XT412" s="589"/>
      <c r="XU412" s="589"/>
      <c r="XV412" s="589"/>
      <c r="XW412" s="589"/>
      <c r="XX412" s="589"/>
      <c r="XY412" s="589"/>
      <c r="XZ412" s="589"/>
      <c r="YA412" s="589"/>
      <c r="YB412" s="589"/>
      <c r="YC412" s="589"/>
      <c r="YD412" s="589"/>
      <c r="YE412" s="589"/>
      <c r="YF412" s="589"/>
      <c r="YG412" s="589"/>
      <c r="YH412" s="589"/>
      <c r="YI412" s="589"/>
      <c r="YJ412" s="589"/>
      <c r="YK412" s="589"/>
      <c r="YL412" s="589"/>
      <c r="YM412" s="589"/>
      <c r="YN412" s="589"/>
      <c r="YO412" s="589"/>
      <c r="YP412" s="589"/>
      <c r="YQ412" s="589"/>
      <c r="YR412" s="589"/>
      <c r="YS412" s="589"/>
      <c r="YT412" s="589"/>
      <c r="YU412" s="589"/>
      <c r="YV412" s="589"/>
      <c r="YW412" s="589"/>
      <c r="YX412" s="589"/>
      <c r="YY412" s="589"/>
      <c r="YZ412" s="589"/>
      <c r="ZA412" s="589"/>
      <c r="ZB412" s="589"/>
      <c r="ZC412" s="589"/>
      <c r="ZD412" s="589"/>
      <c r="ZE412" s="589"/>
      <c r="ZF412" s="589"/>
      <c r="ZG412" s="589"/>
      <c r="ZH412" s="589"/>
      <c r="ZI412" s="589"/>
      <c r="ZJ412" s="589"/>
      <c r="ZK412" s="589"/>
      <c r="ZL412" s="589"/>
      <c r="ZM412" s="589"/>
      <c r="ZN412" s="589"/>
      <c r="ZO412" s="589"/>
      <c r="ZP412" s="589"/>
      <c r="ZQ412" s="589"/>
      <c r="ZR412" s="589"/>
      <c r="ZS412" s="589"/>
      <c r="ZT412" s="589"/>
      <c r="ZU412" s="589"/>
      <c r="ZV412" s="589"/>
      <c r="ZW412" s="589"/>
      <c r="ZX412" s="589"/>
      <c r="ZY412" s="589"/>
      <c r="ZZ412" s="589"/>
      <c r="AAA412" s="589"/>
      <c r="AAB412" s="589"/>
      <c r="AAC412" s="589"/>
      <c r="AAD412" s="589"/>
      <c r="AAE412" s="589"/>
      <c r="AAF412" s="589"/>
      <c r="AAG412" s="589"/>
      <c r="AAH412" s="589"/>
      <c r="AAI412" s="589"/>
      <c r="AAJ412" s="589"/>
      <c r="AAK412" s="589"/>
      <c r="AAL412" s="589"/>
      <c r="AAM412" s="589"/>
      <c r="AAN412" s="589"/>
      <c r="AAO412" s="589"/>
      <c r="AAP412" s="589"/>
      <c r="AAQ412" s="589"/>
      <c r="AAR412" s="589"/>
      <c r="AAS412" s="589"/>
      <c r="AAT412" s="589"/>
      <c r="AAU412" s="589"/>
      <c r="AAV412" s="589"/>
      <c r="AAW412" s="589"/>
      <c r="AAX412" s="589"/>
      <c r="AAY412" s="589"/>
      <c r="AAZ412" s="589"/>
      <c r="ABA412" s="589"/>
      <c r="ABB412" s="589"/>
      <c r="ABC412" s="589"/>
      <c r="ABD412" s="589"/>
      <c r="ABE412" s="589"/>
      <c r="ABF412" s="589"/>
      <c r="ABG412" s="589"/>
      <c r="ABH412" s="589"/>
      <c r="ABI412" s="589"/>
      <c r="ABJ412" s="589"/>
      <c r="ABK412" s="589"/>
      <c r="ABL412" s="589"/>
      <c r="ABM412" s="589"/>
      <c r="ABN412" s="589"/>
      <c r="ABO412" s="589"/>
      <c r="ABP412" s="589"/>
      <c r="ABQ412" s="589"/>
      <c r="ABR412" s="589"/>
      <c r="ABS412" s="589"/>
      <c r="ABT412" s="589"/>
      <c r="ABU412" s="589"/>
      <c r="ABV412" s="589"/>
      <c r="ABW412" s="589"/>
      <c r="ABX412" s="589"/>
      <c r="ABY412" s="589"/>
      <c r="ABZ412" s="589"/>
      <c r="ACA412" s="589"/>
      <c r="ACB412" s="589"/>
      <c r="ACC412" s="589"/>
      <c r="ACD412" s="589"/>
      <c r="ACE412" s="589"/>
      <c r="ACF412" s="589"/>
      <c r="ACG412" s="589"/>
      <c r="ACH412" s="589"/>
      <c r="ACI412" s="589"/>
      <c r="ACJ412" s="589"/>
      <c r="ACK412" s="589"/>
      <c r="ACL412" s="589"/>
      <c r="ACM412" s="589"/>
      <c r="ACN412" s="589"/>
      <c r="ACO412" s="589"/>
      <c r="ACP412" s="589"/>
      <c r="ACQ412" s="589"/>
      <c r="ACR412" s="589"/>
      <c r="ACS412" s="589"/>
      <c r="ACT412" s="589"/>
      <c r="ACU412" s="589"/>
      <c r="ACV412" s="589"/>
      <c r="ACW412" s="589"/>
      <c r="ACX412" s="589"/>
      <c r="ACY412" s="589"/>
      <c r="ACZ412" s="589"/>
      <c r="ADA412" s="589"/>
      <c r="ADB412" s="589"/>
      <c r="ADC412" s="589"/>
      <c r="ADD412" s="589"/>
      <c r="ADE412" s="589"/>
      <c r="ADF412" s="589"/>
      <c r="ADG412" s="589"/>
      <c r="ADH412" s="589"/>
      <c r="ADI412" s="589"/>
      <c r="ADJ412" s="589"/>
      <c r="ADK412" s="589"/>
      <c r="ADL412" s="589"/>
      <c r="ADM412" s="589"/>
      <c r="ADN412" s="589"/>
      <c r="ADO412" s="589"/>
      <c r="ADP412" s="589"/>
      <c r="ADQ412" s="589"/>
      <c r="ADR412" s="589"/>
      <c r="ADS412" s="589"/>
      <c r="ADT412" s="589"/>
      <c r="ADU412" s="589"/>
      <c r="ADV412" s="589"/>
      <c r="ADW412" s="589"/>
      <c r="ADX412" s="589"/>
      <c r="ADY412" s="589"/>
      <c r="ADZ412" s="589"/>
      <c r="AEA412" s="589"/>
      <c r="AEB412" s="589"/>
      <c r="AEC412" s="589"/>
      <c r="AED412" s="589"/>
      <c r="AEE412" s="589"/>
      <c r="AEF412" s="589"/>
      <c r="AEG412" s="589"/>
      <c r="AEH412" s="589"/>
      <c r="AEI412" s="589"/>
      <c r="AEJ412" s="589"/>
      <c r="AEK412" s="589"/>
      <c r="AEL412" s="589"/>
      <c r="AEM412" s="589"/>
      <c r="AEN412" s="589"/>
      <c r="AEO412" s="589"/>
      <c r="AEP412" s="589"/>
      <c r="AEQ412" s="589"/>
      <c r="AER412" s="589"/>
      <c r="AES412" s="589"/>
      <c r="AET412" s="589"/>
      <c r="AEU412" s="589"/>
      <c r="AEV412" s="589"/>
      <c r="AEW412" s="589"/>
      <c r="AEX412" s="589"/>
      <c r="AEY412" s="589"/>
      <c r="AEZ412" s="589"/>
      <c r="AFA412" s="589"/>
      <c r="AFB412" s="589"/>
      <c r="AFC412" s="589"/>
      <c r="AFD412" s="589"/>
      <c r="AFE412" s="589"/>
      <c r="AFF412" s="589"/>
      <c r="AFG412" s="589"/>
      <c r="AFH412" s="589"/>
      <c r="AFI412" s="589"/>
      <c r="AFJ412" s="589"/>
      <c r="AFK412" s="589"/>
      <c r="AFL412" s="589"/>
      <c r="AFM412" s="589"/>
      <c r="AFN412" s="589"/>
      <c r="AFO412" s="589"/>
      <c r="AFP412" s="589"/>
      <c r="AFQ412" s="589"/>
      <c r="AFR412" s="589"/>
      <c r="AFS412" s="589"/>
      <c r="AFT412" s="589"/>
      <c r="AFU412" s="589"/>
      <c r="AFV412" s="589"/>
      <c r="AFW412" s="589"/>
      <c r="AFX412" s="589"/>
      <c r="AFY412" s="589"/>
      <c r="AFZ412" s="589"/>
      <c r="AGA412" s="589"/>
      <c r="AGB412" s="589"/>
      <c r="AGC412" s="589"/>
      <c r="AGD412" s="589"/>
      <c r="AGE412" s="589"/>
      <c r="AGF412" s="589"/>
      <c r="AGG412" s="589"/>
      <c r="AGH412" s="589"/>
      <c r="AGI412" s="589"/>
      <c r="AGJ412" s="589"/>
      <c r="AGK412" s="589"/>
      <c r="AGL412" s="589"/>
      <c r="AGM412" s="589"/>
      <c r="AGN412" s="589"/>
      <c r="AGO412" s="589"/>
      <c r="AGP412" s="589"/>
      <c r="AGQ412" s="589"/>
      <c r="AGR412" s="589"/>
      <c r="AGS412" s="589"/>
      <c r="AGT412" s="589"/>
      <c r="AGU412" s="589"/>
      <c r="AGV412" s="589"/>
      <c r="AGW412" s="589"/>
      <c r="AGX412" s="589"/>
      <c r="AGY412" s="589"/>
      <c r="AGZ412" s="589"/>
      <c r="AHA412" s="589"/>
      <c r="AHB412" s="589"/>
      <c r="AHC412" s="589"/>
      <c r="AHD412" s="589"/>
      <c r="AHE412" s="589"/>
      <c r="AHF412" s="589"/>
      <c r="AHG412" s="589"/>
      <c r="AHH412" s="589"/>
      <c r="AHI412" s="589"/>
      <c r="AHJ412" s="589"/>
      <c r="AHK412" s="589"/>
      <c r="AHL412" s="589"/>
      <c r="AHM412" s="589"/>
      <c r="AHN412" s="589"/>
      <c r="AHO412" s="589"/>
      <c r="AHP412" s="589"/>
      <c r="AHQ412" s="589"/>
      <c r="AHR412" s="589"/>
      <c r="AHS412" s="589"/>
      <c r="AHT412" s="589"/>
      <c r="AHU412" s="589"/>
      <c r="AHV412" s="589"/>
      <c r="AHW412" s="589"/>
      <c r="AHX412" s="589"/>
      <c r="AHY412" s="589"/>
      <c r="AHZ412" s="589"/>
      <c r="AIA412" s="589"/>
      <c r="AIB412" s="589"/>
      <c r="AIC412" s="589"/>
      <c r="AID412" s="589"/>
      <c r="AIE412" s="589"/>
      <c r="AIF412" s="589"/>
      <c r="AIG412" s="589"/>
      <c r="AIH412" s="589"/>
      <c r="AII412" s="589"/>
      <c r="AIJ412" s="589"/>
      <c r="AIK412" s="589"/>
      <c r="AIL412" s="589"/>
      <c r="AIM412" s="589"/>
      <c r="AIN412" s="589"/>
      <c r="AIO412" s="589"/>
      <c r="AIP412" s="589"/>
      <c r="AIQ412" s="589"/>
      <c r="AIR412" s="589"/>
      <c r="AIS412" s="589"/>
      <c r="AIT412" s="589"/>
      <c r="AIU412" s="589"/>
      <c r="AIV412" s="589"/>
      <c r="AIW412" s="589"/>
      <c r="AIX412" s="589"/>
      <c r="AIY412" s="589"/>
      <c r="AIZ412" s="589"/>
      <c r="AJA412" s="589"/>
      <c r="AJB412" s="589"/>
      <c r="AJC412" s="589"/>
      <c r="AJD412" s="589"/>
      <c r="AJE412" s="589"/>
      <c r="AJF412" s="589"/>
      <c r="AJG412" s="589"/>
      <c r="AJH412" s="589"/>
      <c r="AJI412" s="589"/>
      <c r="AJJ412" s="589"/>
      <c r="AJK412" s="589"/>
      <c r="AJL412" s="589"/>
      <c r="AJM412" s="589"/>
      <c r="AJN412" s="589"/>
      <c r="AJO412" s="589"/>
      <c r="AJP412" s="589"/>
      <c r="AJQ412" s="589"/>
      <c r="AJR412" s="589"/>
      <c r="AJS412" s="589"/>
      <c r="AJT412" s="589"/>
      <c r="AJU412" s="589"/>
      <c r="AJV412" s="589"/>
      <c r="AJW412" s="589"/>
      <c r="AJX412" s="589"/>
      <c r="AJY412" s="589"/>
      <c r="AJZ412" s="589"/>
      <c r="AKA412" s="589"/>
      <c r="AKB412" s="589"/>
      <c r="AKC412" s="589"/>
      <c r="AKD412" s="589"/>
      <c r="AKE412" s="589"/>
      <c r="AKF412" s="589"/>
      <c r="AKG412" s="589"/>
      <c r="AKH412" s="589"/>
      <c r="AKI412" s="589"/>
      <c r="AKJ412" s="589"/>
      <c r="AKK412" s="589"/>
      <c r="AKL412" s="589"/>
      <c r="AKM412" s="589"/>
      <c r="AKN412" s="589"/>
      <c r="AKO412" s="589"/>
      <c r="AKP412" s="589"/>
      <c r="AKQ412" s="589"/>
      <c r="AKR412" s="589"/>
      <c r="AKS412" s="589"/>
      <c r="AKT412" s="589"/>
      <c r="AKU412" s="589"/>
      <c r="AKV412" s="589"/>
      <c r="AKW412" s="589"/>
      <c r="AKX412" s="589"/>
      <c r="AKY412" s="589"/>
      <c r="AKZ412" s="589"/>
      <c r="ALA412" s="589"/>
      <c r="ALB412" s="589"/>
      <c r="ALC412" s="589"/>
      <c r="ALD412" s="589"/>
      <c r="ALE412" s="589"/>
      <c r="ALF412" s="589"/>
      <c r="ALG412" s="589"/>
      <c r="ALH412" s="589"/>
      <c r="ALI412" s="589"/>
      <c r="ALJ412" s="589"/>
      <c r="ALK412" s="589"/>
      <c r="ALL412" s="589"/>
      <c r="ALM412" s="589"/>
      <c r="ALN412" s="589"/>
      <c r="ALO412" s="589"/>
      <c r="ALP412" s="589"/>
      <c r="ALQ412" s="589"/>
      <c r="ALR412" s="589"/>
      <c r="ALS412" s="589"/>
      <c r="ALT412" s="589"/>
      <c r="ALU412" s="589"/>
      <c r="ALV412" s="589"/>
      <c r="ALW412" s="589"/>
      <c r="ALX412" s="589"/>
      <c r="ALY412" s="589"/>
      <c r="ALZ412" s="589"/>
      <c r="AMA412" s="589"/>
      <c r="AMB412" s="589"/>
      <c r="AMC412" s="589"/>
      <c r="AMD412" s="589"/>
      <c r="AME412" s="589"/>
      <c r="AMF412" s="589"/>
      <c r="AMG412" s="589"/>
      <c r="AMH412" s="589"/>
      <c r="AMI412" s="589"/>
      <c r="AMJ412" s="589"/>
      <c r="AMK412" s="589"/>
      <c r="AML412" s="589"/>
      <c r="AMM412" s="589"/>
      <c r="AMN412" s="589"/>
      <c r="AMO412" s="589"/>
      <c r="AMP412" s="589"/>
      <c r="AMQ412" s="589"/>
      <c r="AMR412" s="589"/>
      <c r="AMS412" s="589"/>
      <c r="AMT412" s="589"/>
      <c r="AMU412" s="589"/>
      <c r="AMV412" s="589"/>
      <c r="AMW412" s="589"/>
      <c r="AMX412" s="589"/>
      <c r="AMY412" s="589"/>
      <c r="AMZ412" s="589"/>
      <c r="ANA412" s="589"/>
      <c r="ANB412" s="589"/>
      <c r="ANC412" s="589"/>
      <c r="AND412" s="589"/>
      <c r="ANE412" s="589"/>
      <c r="ANF412" s="589"/>
      <c r="ANG412" s="589"/>
      <c r="ANH412" s="589"/>
      <c r="ANI412" s="589"/>
      <c r="ANJ412" s="589"/>
      <c r="ANK412" s="589"/>
      <c r="ANL412" s="589"/>
      <c r="ANM412" s="589"/>
      <c r="ANN412" s="589"/>
      <c r="ANO412" s="589"/>
      <c r="ANP412" s="589"/>
      <c r="ANQ412" s="589"/>
      <c r="ANR412" s="589"/>
      <c r="ANS412" s="589"/>
      <c r="ANT412" s="589"/>
      <c r="ANU412" s="589"/>
      <c r="ANV412" s="589"/>
      <c r="ANW412" s="589"/>
      <c r="ANX412" s="589"/>
      <c r="ANY412" s="589"/>
      <c r="ANZ412" s="589"/>
      <c r="AOA412" s="589"/>
      <c r="AOB412" s="589"/>
      <c r="AOC412" s="589"/>
      <c r="AOD412" s="589"/>
      <c r="AOE412" s="589"/>
      <c r="AOF412" s="589"/>
      <c r="AOG412" s="589"/>
      <c r="AOH412" s="589"/>
      <c r="AOI412" s="589"/>
      <c r="AOJ412" s="589"/>
      <c r="AOK412" s="589"/>
      <c r="AOL412" s="589"/>
      <c r="AOM412" s="589"/>
      <c r="AON412" s="589"/>
      <c r="AOO412" s="589"/>
      <c r="AOP412" s="589"/>
      <c r="AOQ412" s="589"/>
      <c r="AOR412" s="589"/>
      <c r="AOS412" s="589"/>
      <c r="AOT412" s="589"/>
      <c r="AOU412" s="589"/>
      <c r="AOV412" s="589"/>
      <c r="AOW412" s="589"/>
      <c r="AOX412" s="589"/>
      <c r="AOY412" s="589"/>
      <c r="AOZ412" s="589"/>
      <c r="APA412" s="589"/>
      <c r="APB412" s="589"/>
      <c r="APC412" s="589"/>
      <c r="APD412" s="589"/>
      <c r="APE412" s="589"/>
      <c r="APF412" s="589"/>
      <c r="APG412" s="589"/>
      <c r="APH412" s="589"/>
      <c r="API412" s="589"/>
      <c r="APJ412" s="589"/>
      <c r="APK412" s="589"/>
      <c r="APL412" s="589"/>
      <c r="APM412" s="589"/>
      <c r="APN412" s="589"/>
      <c r="APO412" s="589"/>
      <c r="APP412" s="589"/>
      <c r="APQ412" s="589"/>
      <c r="APR412" s="589"/>
      <c r="APS412" s="589"/>
      <c r="APT412" s="589"/>
      <c r="APU412" s="589"/>
      <c r="APV412" s="589"/>
      <c r="APW412" s="589"/>
      <c r="APX412" s="589"/>
      <c r="APY412" s="589"/>
      <c r="APZ412" s="589"/>
      <c r="AQA412" s="589"/>
      <c r="AQB412" s="589"/>
      <c r="AQC412" s="589"/>
      <c r="AQD412" s="589"/>
      <c r="AQE412" s="589"/>
      <c r="AQF412" s="589"/>
      <c r="AQG412" s="589"/>
      <c r="AQH412" s="589"/>
      <c r="AQI412" s="589"/>
      <c r="AQJ412" s="589"/>
      <c r="AQK412" s="589"/>
      <c r="AQL412" s="589"/>
      <c r="AQM412" s="589"/>
      <c r="AQN412" s="589"/>
      <c r="AQO412" s="589"/>
      <c r="AQP412" s="589"/>
      <c r="AQQ412" s="589"/>
      <c r="AQR412" s="589"/>
      <c r="AQS412" s="589"/>
      <c r="AQT412" s="589"/>
      <c r="AQU412" s="589"/>
      <c r="AQV412" s="589"/>
      <c r="AQW412" s="589"/>
      <c r="AQX412" s="589"/>
      <c r="AQY412" s="589"/>
      <c r="AQZ412" s="589"/>
      <c r="ARA412" s="589"/>
      <c r="ARB412" s="589"/>
      <c r="ARC412" s="589"/>
      <c r="ARD412" s="589"/>
      <c r="ARE412" s="589"/>
      <c r="ARF412" s="589"/>
      <c r="ARG412" s="589"/>
      <c r="ARH412" s="589"/>
      <c r="ARI412" s="589"/>
      <c r="ARJ412" s="589"/>
      <c r="ARK412" s="589"/>
      <c r="ARL412" s="589"/>
      <c r="ARM412" s="589"/>
      <c r="ARN412" s="589"/>
      <c r="ARO412" s="589"/>
      <c r="ARP412" s="589"/>
      <c r="ARQ412" s="589"/>
      <c r="ARR412" s="589"/>
      <c r="ARS412" s="589"/>
      <c r="ART412" s="589"/>
      <c r="ARU412" s="589"/>
      <c r="ARV412" s="589"/>
      <c r="ARW412" s="589"/>
      <c r="ARX412" s="589"/>
      <c r="ARY412" s="589"/>
      <c r="ARZ412" s="589"/>
      <c r="ASA412" s="589"/>
      <c r="ASB412" s="589"/>
      <c r="ASC412" s="589"/>
      <c r="ASD412" s="589"/>
      <c r="ASE412" s="589"/>
      <c r="ASF412" s="589"/>
      <c r="ASG412" s="589"/>
      <c r="ASH412" s="589"/>
      <c r="ASI412" s="589"/>
      <c r="ASJ412" s="589"/>
      <c r="ASK412" s="589"/>
      <c r="ASL412" s="589"/>
      <c r="ASM412" s="589"/>
      <c r="ASN412" s="589"/>
      <c r="ASO412" s="589"/>
      <c r="ASP412" s="589"/>
      <c r="ASQ412" s="589"/>
      <c r="ASR412" s="589"/>
      <c r="ASS412" s="589"/>
      <c r="AST412" s="589"/>
      <c r="ASU412" s="589"/>
      <c r="ASV412" s="589"/>
      <c r="ASW412" s="589"/>
      <c r="ASX412" s="589"/>
      <c r="ASY412" s="589"/>
      <c r="ASZ412" s="589"/>
      <c r="ATA412" s="589"/>
      <c r="ATB412" s="589"/>
      <c r="ATC412" s="589"/>
      <c r="ATD412" s="589"/>
      <c r="ATE412" s="589"/>
      <c r="ATF412" s="589"/>
      <c r="ATG412" s="589"/>
      <c r="ATH412" s="589"/>
      <c r="ATI412" s="589"/>
      <c r="ATJ412" s="589"/>
      <c r="ATK412" s="589"/>
      <c r="ATL412" s="589"/>
      <c r="ATM412" s="589"/>
      <c r="ATN412" s="589"/>
      <c r="ATO412" s="589"/>
      <c r="ATP412" s="589"/>
      <c r="ATQ412" s="589"/>
      <c r="ATR412" s="589"/>
      <c r="ATS412" s="589"/>
      <c r="ATT412" s="589"/>
      <c r="ATU412" s="589"/>
      <c r="ATV412" s="589"/>
      <c r="ATW412" s="589"/>
      <c r="ATX412" s="589"/>
      <c r="ATY412" s="589"/>
      <c r="ATZ412" s="589"/>
      <c r="AUA412" s="589"/>
      <c r="AUB412" s="589"/>
      <c r="AUC412" s="589"/>
      <c r="AUD412" s="589"/>
      <c r="AUE412" s="589"/>
      <c r="AUF412" s="589"/>
      <c r="AUG412" s="589"/>
      <c r="AUH412" s="589"/>
      <c r="AUI412" s="589"/>
      <c r="AUJ412" s="589"/>
      <c r="AUK412" s="589"/>
      <c r="AUL412" s="589"/>
      <c r="AUM412" s="589"/>
      <c r="AUN412" s="589"/>
      <c r="AUO412" s="589"/>
      <c r="AUP412" s="589"/>
      <c r="AUQ412" s="589"/>
      <c r="AUR412" s="589"/>
      <c r="AUS412" s="589"/>
      <c r="AUT412" s="589"/>
      <c r="AUU412" s="589"/>
      <c r="AUV412" s="589"/>
      <c r="AUW412" s="589"/>
      <c r="AUX412" s="589"/>
      <c r="AUY412" s="589"/>
      <c r="AUZ412" s="589"/>
      <c r="AVA412" s="589"/>
      <c r="AVB412" s="589"/>
      <c r="AVC412" s="589"/>
      <c r="AVD412" s="589"/>
      <c r="AVE412" s="589"/>
      <c r="AVF412" s="589"/>
      <c r="AVG412" s="589"/>
      <c r="AVH412" s="589"/>
      <c r="AVI412" s="589"/>
      <c r="AVJ412" s="589"/>
      <c r="AVK412" s="589"/>
      <c r="AVL412" s="589"/>
      <c r="AVM412" s="589"/>
      <c r="AVN412" s="589"/>
      <c r="AVO412" s="589"/>
      <c r="AVP412" s="589"/>
      <c r="AVQ412" s="589"/>
      <c r="AVR412" s="589"/>
      <c r="AVS412" s="589"/>
      <c r="AVT412" s="589"/>
      <c r="AVU412" s="589"/>
      <c r="AVV412" s="589"/>
      <c r="AVW412" s="589"/>
      <c r="AVX412" s="589"/>
      <c r="AVY412" s="589"/>
      <c r="AVZ412" s="589"/>
      <c r="AWA412" s="589"/>
      <c r="AWB412" s="589"/>
      <c r="AWC412" s="589"/>
      <c r="AWD412" s="589"/>
      <c r="AWE412" s="589"/>
      <c r="AWF412" s="589"/>
      <c r="AWG412" s="589"/>
      <c r="AWH412" s="589"/>
      <c r="AWI412" s="589"/>
      <c r="AWJ412" s="589"/>
      <c r="AWK412" s="589"/>
      <c r="AWL412" s="589"/>
      <c r="AWM412" s="589"/>
      <c r="AWN412" s="589"/>
      <c r="AWO412" s="589"/>
      <c r="AWP412" s="589"/>
      <c r="AWQ412" s="589"/>
      <c r="AWR412" s="589"/>
      <c r="AWS412" s="589"/>
      <c r="AWT412" s="589"/>
      <c r="AWU412" s="589"/>
      <c r="AWV412" s="589"/>
      <c r="AWW412" s="589"/>
      <c r="AWX412" s="589"/>
      <c r="AWY412" s="589"/>
      <c r="AWZ412" s="589"/>
      <c r="AXA412" s="589"/>
      <c r="AXB412" s="589"/>
      <c r="AXC412" s="589"/>
      <c r="AXD412" s="589"/>
      <c r="AXE412" s="589"/>
      <c r="AXF412" s="589"/>
      <c r="AXG412" s="589"/>
      <c r="AXH412" s="589"/>
      <c r="AXI412" s="589"/>
      <c r="AXJ412" s="589"/>
      <c r="AXK412" s="589"/>
      <c r="AXL412" s="589"/>
      <c r="AXM412" s="589"/>
      <c r="AXN412" s="589"/>
      <c r="AXO412" s="589"/>
      <c r="AXP412" s="589"/>
      <c r="AXQ412" s="589"/>
      <c r="AXR412" s="589"/>
      <c r="AXS412" s="589"/>
      <c r="AXT412" s="589"/>
      <c r="AXU412" s="589"/>
      <c r="AXV412" s="589"/>
      <c r="AXW412" s="589"/>
      <c r="AXX412" s="589"/>
      <c r="AXY412" s="589"/>
      <c r="AXZ412" s="589"/>
      <c r="AYA412" s="589"/>
      <c r="AYB412" s="589"/>
      <c r="AYC412" s="589"/>
      <c r="AYD412" s="589"/>
      <c r="AYE412" s="589"/>
      <c r="AYF412" s="589"/>
      <c r="AYG412" s="589"/>
      <c r="AYH412" s="589"/>
      <c r="AYI412" s="589"/>
      <c r="AYJ412" s="589"/>
      <c r="AYK412" s="589"/>
      <c r="AYL412" s="589"/>
      <c r="AYM412" s="589"/>
      <c r="AYN412" s="589"/>
      <c r="AYO412" s="589"/>
      <c r="AYP412" s="589"/>
      <c r="AYQ412" s="589"/>
      <c r="AYR412" s="589"/>
      <c r="AYS412" s="589"/>
      <c r="AYT412" s="589"/>
      <c r="AYU412" s="589"/>
      <c r="AYV412" s="589"/>
      <c r="AYW412" s="589"/>
      <c r="AYX412" s="589"/>
      <c r="AYY412" s="589"/>
      <c r="AYZ412" s="589"/>
      <c r="AZA412" s="589"/>
      <c r="AZB412" s="589"/>
      <c r="AZC412" s="589"/>
      <c r="AZD412" s="589"/>
      <c r="AZE412" s="589"/>
      <c r="AZF412" s="589"/>
      <c r="AZG412" s="589"/>
      <c r="AZH412" s="589"/>
      <c r="AZI412" s="589"/>
      <c r="AZJ412" s="589"/>
      <c r="AZK412" s="589"/>
      <c r="AZL412" s="589"/>
      <c r="AZM412" s="589"/>
      <c r="AZN412" s="589"/>
      <c r="AZO412" s="589"/>
      <c r="AZP412" s="589"/>
      <c r="AZQ412" s="589"/>
      <c r="AZR412" s="589"/>
      <c r="AZS412" s="589"/>
      <c r="AZT412" s="589"/>
      <c r="AZU412" s="589"/>
      <c r="AZV412" s="589"/>
      <c r="AZW412" s="589"/>
      <c r="AZX412" s="589"/>
      <c r="AZY412" s="589"/>
      <c r="AZZ412" s="589"/>
      <c r="BAA412" s="589"/>
      <c r="BAB412" s="589"/>
      <c r="BAC412" s="589"/>
      <c r="BAD412" s="589"/>
      <c r="BAE412" s="589"/>
      <c r="BAF412" s="589"/>
      <c r="BAG412" s="589"/>
      <c r="BAH412" s="589"/>
      <c r="BAI412" s="589"/>
      <c r="BAJ412" s="589"/>
      <c r="BAK412" s="589"/>
      <c r="BAL412" s="589"/>
      <c r="BAM412" s="589"/>
      <c r="BAN412" s="589"/>
      <c r="BAO412" s="589"/>
      <c r="BAP412" s="589"/>
      <c r="BAQ412" s="589"/>
      <c r="BAR412" s="589"/>
      <c r="BAS412" s="589"/>
      <c r="BAT412" s="589"/>
      <c r="BAU412" s="589"/>
      <c r="BAV412" s="589"/>
      <c r="BAW412" s="589"/>
      <c r="BAX412" s="589"/>
      <c r="BAY412" s="589"/>
      <c r="BAZ412" s="589"/>
      <c r="BBA412" s="589"/>
      <c r="BBB412" s="589"/>
      <c r="BBC412" s="589"/>
      <c r="BBD412" s="589"/>
      <c r="BBE412" s="589"/>
      <c r="BBF412" s="589"/>
      <c r="BBG412" s="589"/>
      <c r="BBH412" s="589"/>
      <c r="BBI412" s="589"/>
      <c r="BBJ412" s="589"/>
      <c r="BBK412" s="589"/>
      <c r="BBL412" s="589"/>
      <c r="BBM412" s="589"/>
      <c r="BBN412" s="589"/>
      <c r="BBO412" s="589"/>
      <c r="BBP412" s="589"/>
      <c r="BBQ412" s="589"/>
      <c r="BBR412" s="589"/>
      <c r="BBS412" s="589"/>
      <c r="BBT412" s="589"/>
      <c r="BBU412" s="589"/>
      <c r="BBV412" s="589"/>
      <c r="BBW412" s="589"/>
      <c r="BBX412" s="589"/>
      <c r="BBY412" s="589"/>
      <c r="BBZ412" s="589"/>
      <c r="BCA412" s="589"/>
      <c r="BCB412" s="589"/>
      <c r="BCC412" s="589"/>
      <c r="BCD412" s="589"/>
      <c r="BCE412" s="589"/>
      <c r="BCF412" s="589"/>
      <c r="BCG412" s="589"/>
      <c r="BCH412" s="589"/>
      <c r="BCI412" s="589"/>
      <c r="BCJ412" s="589"/>
      <c r="BCK412" s="589"/>
      <c r="BCL412" s="589"/>
      <c r="BCM412" s="589"/>
      <c r="BCN412" s="589"/>
      <c r="BCO412" s="589"/>
      <c r="BCP412" s="589"/>
      <c r="BCQ412" s="589"/>
      <c r="BCR412" s="589"/>
      <c r="BCS412" s="589"/>
      <c r="BCT412" s="589"/>
      <c r="BCU412" s="589"/>
      <c r="BCV412" s="589"/>
      <c r="BCW412" s="589"/>
      <c r="BCX412" s="589"/>
      <c r="BCY412" s="589"/>
      <c r="BCZ412" s="589"/>
      <c r="BDA412" s="589"/>
      <c r="BDB412" s="589"/>
      <c r="BDC412" s="589"/>
      <c r="BDD412" s="589"/>
      <c r="BDE412" s="589"/>
      <c r="BDF412" s="589"/>
      <c r="BDG412" s="589"/>
      <c r="BDH412" s="589"/>
      <c r="BDI412" s="589"/>
      <c r="BDJ412" s="589"/>
      <c r="BDK412" s="589"/>
      <c r="BDL412" s="589"/>
      <c r="BDM412" s="589"/>
      <c r="BDN412" s="589"/>
      <c r="BDO412" s="589"/>
      <c r="BDP412" s="589"/>
      <c r="BDQ412" s="589"/>
      <c r="BDR412" s="589"/>
      <c r="BDS412" s="589"/>
      <c r="BDT412" s="589"/>
      <c r="BDU412" s="589"/>
      <c r="BDV412" s="589"/>
      <c r="BDW412" s="589"/>
      <c r="BDX412" s="589"/>
      <c r="BDY412" s="589"/>
      <c r="BDZ412" s="589"/>
      <c r="BEA412" s="589"/>
      <c r="BEB412" s="589"/>
      <c r="BEC412" s="589"/>
      <c r="BED412" s="589"/>
      <c r="BEE412" s="589"/>
      <c r="BEF412" s="589"/>
      <c r="BEG412" s="589"/>
      <c r="BEH412" s="589"/>
      <c r="BEI412" s="589"/>
      <c r="BEJ412" s="589"/>
      <c r="BEK412" s="589"/>
      <c r="BEL412" s="589"/>
      <c r="BEM412" s="589"/>
      <c r="BEN412" s="589"/>
      <c r="BEO412" s="589"/>
      <c r="BEP412" s="589"/>
      <c r="BEQ412" s="589"/>
      <c r="BER412" s="589"/>
      <c r="BES412" s="589"/>
      <c r="BET412" s="589"/>
      <c r="BEU412" s="589"/>
      <c r="BEV412" s="589"/>
      <c r="BEW412" s="589"/>
      <c r="BEX412" s="589"/>
      <c r="BEY412" s="589"/>
      <c r="BEZ412" s="589"/>
      <c r="BFA412" s="589"/>
      <c r="BFB412" s="589"/>
      <c r="BFC412" s="589"/>
      <c r="BFD412" s="589"/>
      <c r="BFE412" s="589"/>
      <c r="BFF412" s="589"/>
      <c r="BFG412" s="589"/>
      <c r="BFH412" s="589"/>
      <c r="BFI412" s="589"/>
      <c r="BFJ412" s="589"/>
      <c r="BFK412" s="589"/>
      <c r="BFL412" s="589"/>
      <c r="BFM412" s="589"/>
      <c r="BFN412" s="589"/>
      <c r="BFO412" s="589"/>
      <c r="BFP412" s="589"/>
      <c r="BFQ412" s="589"/>
      <c r="BFR412" s="589"/>
      <c r="BFS412" s="589"/>
      <c r="BFT412" s="589"/>
      <c r="BFU412" s="589"/>
      <c r="BFV412" s="589"/>
      <c r="BFW412" s="589"/>
      <c r="BFX412" s="589"/>
      <c r="BFY412" s="589"/>
      <c r="BFZ412" s="589"/>
      <c r="BGA412" s="589"/>
      <c r="BGB412" s="589"/>
      <c r="BGC412" s="589"/>
      <c r="BGD412" s="589"/>
      <c r="BGE412" s="589"/>
      <c r="BGF412" s="589"/>
      <c r="BGG412" s="589"/>
      <c r="BGH412" s="589"/>
      <c r="BGI412" s="589"/>
      <c r="BGJ412" s="589"/>
      <c r="BGK412" s="589"/>
      <c r="BGL412" s="589"/>
      <c r="BGM412" s="589"/>
      <c r="BGN412" s="589"/>
      <c r="BGO412" s="589"/>
      <c r="BGP412" s="589"/>
      <c r="BGQ412" s="589"/>
      <c r="BGR412" s="589"/>
      <c r="BGS412" s="589"/>
      <c r="BGT412" s="589"/>
      <c r="BGU412" s="589"/>
      <c r="BGV412" s="589"/>
      <c r="BGW412" s="589"/>
      <c r="BGX412" s="589"/>
      <c r="BGY412" s="589"/>
      <c r="BGZ412" s="589"/>
      <c r="BHA412" s="589"/>
      <c r="BHB412" s="589"/>
      <c r="BHC412" s="589"/>
      <c r="BHD412" s="589"/>
      <c r="BHE412" s="589"/>
      <c r="BHF412" s="589"/>
      <c r="BHG412" s="589"/>
      <c r="BHH412" s="589"/>
      <c r="BHI412" s="589"/>
      <c r="BHJ412" s="589"/>
      <c r="BHK412" s="589"/>
      <c r="BHL412" s="589"/>
      <c r="BHM412" s="589"/>
      <c r="BHN412" s="589"/>
      <c r="BHO412" s="589"/>
      <c r="BHP412" s="589"/>
      <c r="BHQ412" s="589"/>
      <c r="BHR412" s="589"/>
      <c r="BHS412" s="589"/>
      <c r="BHT412" s="589"/>
      <c r="BHU412" s="589"/>
      <c r="BHV412" s="589"/>
      <c r="BHW412" s="589"/>
      <c r="BHX412" s="589"/>
      <c r="BHY412" s="589"/>
      <c r="BHZ412" s="589"/>
      <c r="BIA412" s="589"/>
      <c r="BIB412" s="589"/>
      <c r="BIC412" s="589"/>
      <c r="BID412" s="589"/>
      <c r="BIE412" s="589"/>
      <c r="BIF412" s="589"/>
      <c r="BIG412" s="589"/>
      <c r="BIH412" s="589"/>
      <c r="BII412" s="589"/>
      <c r="BIJ412" s="589"/>
      <c r="BIK412" s="589"/>
      <c r="BIL412" s="589"/>
      <c r="BIM412" s="589"/>
      <c r="BIN412" s="589"/>
      <c r="BIO412" s="589"/>
      <c r="BIP412" s="589"/>
      <c r="BIQ412" s="589"/>
      <c r="BIR412" s="589"/>
      <c r="BIS412" s="589"/>
      <c r="BIT412" s="589"/>
      <c r="BIU412" s="589"/>
      <c r="BIV412" s="589"/>
      <c r="BIW412" s="589"/>
      <c r="BIX412" s="589"/>
      <c r="BIY412" s="589"/>
      <c r="BIZ412" s="589"/>
      <c r="BJA412" s="589"/>
      <c r="BJB412" s="589"/>
      <c r="BJC412" s="589"/>
      <c r="BJD412" s="589"/>
      <c r="BJE412" s="589"/>
      <c r="BJF412" s="589"/>
      <c r="BJG412" s="589"/>
      <c r="BJH412" s="589"/>
      <c r="BJI412" s="589"/>
      <c r="BJJ412" s="589"/>
      <c r="BJK412" s="589"/>
      <c r="BJL412" s="589"/>
      <c r="BJM412" s="589"/>
      <c r="BJN412" s="589"/>
      <c r="BJO412" s="589"/>
      <c r="BJP412" s="589"/>
      <c r="BJQ412" s="589"/>
      <c r="BJR412" s="589"/>
      <c r="BJS412" s="589"/>
      <c r="BJT412" s="589"/>
      <c r="BJU412" s="589"/>
      <c r="BJV412" s="589"/>
      <c r="BJW412" s="589"/>
      <c r="BJX412" s="589"/>
      <c r="BJY412" s="589"/>
      <c r="BJZ412" s="589"/>
      <c r="BKA412" s="589"/>
      <c r="BKB412" s="589"/>
      <c r="BKC412" s="589"/>
      <c r="BKD412" s="589"/>
      <c r="BKE412" s="589"/>
      <c r="BKF412" s="589"/>
      <c r="BKG412" s="589"/>
      <c r="BKH412" s="589"/>
      <c r="BKI412" s="589"/>
      <c r="BKJ412" s="589"/>
      <c r="BKK412" s="589"/>
      <c r="BKL412" s="589"/>
      <c r="BKM412" s="589"/>
      <c r="BKN412" s="589"/>
      <c r="BKO412" s="589"/>
      <c r="BKP412" s="589"/>
      <c r="BKQ412" s="589"/>
      <c r="BKR412" s="589"/>
      <c r="BKS412" s="589"/>
      <c r="BKT412" s="589"/>
      <c r="BKU412" s="589"/>
      <c r="BKV412" s="589"/>
      <c r="BKW412" s="589"/>
      <c r="BKX412" s="589"/>
      <c r="BKY412" s="589"/>
      <c r="BKZ412" s="589"/>
      <c r="BLA412" s="589"/>
      <c r="BLB412" s="589"/>
      <c r="BLC412" s="589"/>
      <c r="BLD412" s="589"/>
      <c r="BLE412" s="589"/>
      <c r="BLF412" s="589"/>
      <c r="BLG412" s="589"/>
      <c r="BLH412" s="589"/>
      <c r="BLI412" s="589"/>
      <c r="BLJ412" s="589"/>
      <c r="BLK412" s="589"/>
      <c r="BLL412" s="589"/>
      <c r="BLM412" s="589"/>
      <c r="BLN412" s="589"/>
      <c r="BLO412" s="589"/>
      <c r="BLP412" s="589"/>
      <c r="BLQ412" s="589"/>
      <c r="BLR412" s="589"/>
      <c r="BLS412" s="589"/>
      <c r="BLT412" s="589"/>
      <c r="BLU412" s="589"/>
      <c r="BLV412" s="589"/>
      <c r="BLW412" s="589"/>
      <c r="BLX412" s="589"/>
      <c r="BLY412" s="589"/>
      <c r="BLZ412" s="589"/>
      <c r="BMA412" s="589"/>
      <c r="BMB412" s="589"/>
      <c r="BMC412" s="589"/>
      <c r="BMD412" s="589"/>
      <c r="BME412" s="589"/>
      <c r="BMF412" s="589"/>
      <c r="BMG412" s="589"/>
      <c r="BMH412" s="589"/>
      <c r="BMI412" s="589"/>
      <c r="BMJ412" s="589"/>
      <c r="BMK412" s="589"/>
      <c r="BML412" s="589"/>
      <c r="BMM412" s="589"/>
      <c r="BMN412" s="589"/>
      <c r="BMO412" s="589"/>
      <c r="BMP412" s="589"/>
      <c r="BMQ412" s="589"/>
      <c r="BMR412" s="589"/>
      <c r="BMS412" s="589"/>
      <c r="BMT412" s="589"/>
      <c r="BMU412" s="589"/>
      <c r="BMV412" s="589"/>
      <c r="BMW412" s="589"/>
      <c r="BMX412" s="589"/>
      <c r="BMY412" s="589"/>
      <c r="BMZ412" s="589"/>
      <c r="BNA412" s="589"/>
      <c r="BNB412" s="589"/>
      <c r="BNC412" s="589"/>
      <c r="BND412" s="589"/>
      <c r="BNE412" s="589"/>
      <c r="BNF412" s="589"/>
      <c r="BNG412" s="589"/>
      <c r="BNH412" s="589"/>
      <c r="BNI412" s="589"/>
      <c r="BNJ412" s="589"/>
      <c r="BNK412" s="589"/>
      <c r="BNL412" s="589"/>
      <c r="BNM412" s="589"/>
      <c r="BNN412" s="589"/>
      <c r="BNO412" s="589"/>
      <c r="BNP412" s="589"/>
      <c r="BNQ412" s="589"/>
      <c r="BNR412" s="589"/>
      <c r="BNS412" s="589"/>
      <c r="BNT412" s="589"/>
      <c r="BNU412" s="589"/>
      <c r="BNV412" s="589"/>
      <c r="BNW412" s="589"/>
      <c r="BNX412" s="589"/>
      <c r="BNY412" s="589"/>
      <c r="BNZ412" s="589"/>
      <c r="BOA412" s="589"/>
      <c r="BOB412" s="589"/>
      <c r="BOC412" s="589"/>
      <c r="BOD412" s="589"/>
      <c r="BOE412" s="589"/>
      <c r="BOF412" s="589"/>
      <c r="BOG412" s="589"/>
      <c r="BOH412" s="589"/>
      <c r="BOI412" s="589"/>
      <c r="BOJ412" s="589"/>
      <c r="BOK412" s="589"/>
      <c r="BOL412" s="589"/>
      <c r="BOM412" s="589"/>
      <c r="BON412" s="589"/>
      <c r="BOO412" s="589"/>
      <c r="BOP412" s="589"/>
      <c r="BOQ412" s="589"/>
      <c r="BOR412" s="589"/>
      <c r="BOS412" s="589"/>
      <c r="BOT412" s="589"/>
      <c r="BOU412" s="589"/>
      <c r="BOV412" s="589"/>
      <c r="BOW412" s="589"/>
      <c r="BOX412" s="589"/>
      <c r="BOY412" s="589"/>
      <c r="BOZ412" s="589"/>
      <c r="BPA412" s="589"/>
      <c r="BPB412" s="589"/>
      <c r="BPC412" s="589"/>
      <c r="BPD412" s="589"/>
      <c r="BPE412" s="589"/>
      <c r="BPF412" s="589"/>
      <c r="BPG412" s="589"/>
      <c r="BPH412" s="589"/>
      <c r="BPI412" s="589"/>
      <c r="BPJ412" s="589"/>
      <c r="BPK412" s="589"/>
      <c r="BPL412" s="589"/>
      <c r="BPM412" s="589"/>
      <c r="BPN412" s="589"/>
      <c r="BPO412" s="589"/>
      <c r="BPP412" s="589"/>
      <c r="BPQ412" s="589"/>
      <c r="BPR412" s="589"/>
      <c r="BPS412" s="589"/>
      <c r="BPT412" s="589"/>
      <c r="BPU412" s="589"/>
      <c r="BPV412" s="589"/>
      <c r="BPW412" s="589"/>
      <c r="BPX412" s="589"/>
      <c r="BPY412" s="589"/>
      <c r="BPZ412" s="589"/>
      <c r="BQA412" s="589"/>
      <c r="BQB412" s="589"/>
      <c r="BQC412" s="589"/>
      <c r="BQD412" s="589"/>
      <c r="BQE412" s="589"/>
      <c r="BQF412" s="589"/>
      <c r="BQG412" s="589"/>
      <c r="BQH412" s="589"/>
      <c r="BQI412" s="589"/>
      <c r="BQJ412" s="589"/>
      <c r="BQK412" s="589"/>
      <c r="BQL412" s="589"/>
      <c r="BQM412" s="589"/>
      <c r="BQN412" s="589"/>
      <c r="BQO412" s="589"/>
      <c r="BQP412" s="589"/>
      <c r="BQQ412" s="589"/>
      <c r="BQR412" s="589"/>
      <c r="BQS412" s="589"/>
      <c r="BQT412" s="589"/>
      <c r="BQU412" s="589"/>
      <c r="BQV412" s="589"/>
      <c r="BQW412" s="589"/>
      <c r="BQX412" s="589"/>
      <c r="BQY412" s="589"/>
      <c r="BQZ412" s="589"/>
      <c r="BRA412" s="589"/>
      <c r="BRB412" s="589"/>
      <c r="BRC412" s="589"/>
      <c r="BRD412" s="589"/>
      <c r="BRE412" s="589"/>
      <c r="BRF412" s="589"/>
      <c r="BRG412" s="589"/>
      <c r="BRH412" s="589"/>
      <c r="BRI412" s="589"/>
      <c r="BRJ412" s="589"/>
      <c r="BRK412" s="589"/>
      <c r="BRL412" s="589"/>
      <c r="BRM412" s="589"/>
      <c r="BRN412" s="589"/>
      <c r="BRO412" s="589"/>
      <c r="BRP412" s="589"/>
      <c r="BRQ412" s="589"/>
      <c r="BRR412" s="589"/>
      <c r="BRS412" s="589"/>
      <c r="BRT412" s="589"/>
      <c r="BRU412" s="589"/>
      <c r="BRV412" s="589"/>
      <c r="BRW412" s="589"/>
      <c r="BRX412" s="589"/>
      <c r="BRY412" s="589"/>
      <c r="BRZ412" s="589"/>
      <c r="BSA412" s="589"/>
      <c r="BSB412" s="589"/>
      <c r="BSC412" s="589"/>
      <c r="BSD412" s="589"/>
      <c r="BSE412" s="589"/>
      <c r="BSF412" s="589"/>
      <c r="BSG412" s="589"/>
      <c r="BSH412" s="589"/>
      <c r="BSI412" s="589"/>
      <c r="BSJ412" s="589"/>
      <c r="BSK412" s="589"/>
      <c r="BSL412" s="589"/>
      <c r="BSM412" s="589"/>
      <c r="BSN412" s="589"/>
      <c r="BSO412" s="589"/>
      <c r="BSP412" s="589"/>
      <c r="BSQ412" s="589"/>
      <c r="BSR412" s="589"/>
      <c r="BSS412" s="589"/>
      <c r="BST412" s="589"/>
      <c r="BSU412" s="589"/>
      <c r="BSV412" s="589"/>
      <c r="BSW412" s="589"/>
      <c r="BSX412" s="589"/>
      <c r="BSY412" s="589"/>
      <c r="BSZ412" s="589"/>
      <c r="BTA412" s="589"/>
      <c r="BTB412" s="589"/>
      <c r="BTC412" s="589"/>
      <c r="BTD412" s="589"/>
      <c r="BTE412" s="589"/>
      <c r="BTF412" s="589"/>
      <c r="BTG412" s="589"/>
      <c r="BTH412" s="589"/>
      <c r="BTI412" s="589"/>
      <c r="BTJ412" s="589"/>
      <c r="BTK412" s="589"/>
      <c r="BTL412" s="589"/>
      <c r="BTM412" s="589"/>
      <c r="BTN412" s="589"/>
      <c r="BTO412" s="589"/>
      <c r="BTP412" s="589"/>
      <c r="BTQ412" s="589"/>
      <c r="BTR412" s="589"/>
      <c r="BTS412" s="589"/>
      <c r="BTT412" s="589"/>
      <c r="BTU412" s="589"/>
      <c r="BTV412" s="589"/>
      <c r="BTW412" s="589"/>
      <c r="BTX412" s="589"/>
      <c r="BTY412" s="589"/>
      <c r="BTZ412" s="589"/>
      <c r="BUA412" s="589"/>
      <c r="BUB412" s="589"/>
      <c r="BUC412" s="589"/>
      <c r="BUD412" s="589"/>
      <c r="BUE412" s="589"/>
      <c r="BUF412" s="589"/>
      <c r="BUG412" s="589"/>
      <c r="BUH412" s="589"/>
      <c r="BUI412" s="589"/>
      <c r="BUJ412" s="589"/>
      <c r="BUK412" s="589"/>
      <c r="BUL412" s="589"/>
      <c r="BUM412" s="589"/>
      <c r="BUN412" s="589"/>
      <c r="BUO412" s="589"/>
      <c r="BUP412" s="589"/>
      <c r="BUQ412" s="589"/>
      <c r="BUR412" s="589"/>
      <c r="BUS412" s="589"/>
      <c r="BUT412" s="589"/>
      <c r="BUU412" s="589"/>
      <c r="BUV412" s="589"/>
      <c r="BUW412" s="589"/>
      <c r="BUX412" s="589"/>
      <c r="BUY412" s="589"/>
      <c r="BUZ412" s="589"/>
      <c r="BVA412" s="589"/>
      <c r="BVB412" s="589"/>
      <c r="BVC412" s="589"/>
      <c r="BVD412" s="589"/>
      <c r="BVE412" s="589"/>
      <c r="BVF412" s="589"/>
      <c r="BVG412" s="589"/>
      <c r="BVH412" s="589"/>
      <c r="BVI412" s="589"/>
      <c r="BVJ412" s="589"/>
      <c r="BVK412" s="589"/>
      <c r="BVL412" s="589"/>
      <c r="BVM412" s="589"/>
      <c r="BVN412" s="589"/>
      <c r="BVO412" s="589"/>
      <c r="BVP412" s="589"/>
      <c r="BVQ412" s="589"/>
      <c r="BVR412" s="589"/>
      <c r="BVS412" s="589"/>
      <c r="BVT412" s="589"/>
      <c r="BVU412" s="589"/>
      <c r="BVV412" s="589"/>
      <c r="BVW412" s="589"/>
      <c r="BVX412" s="589"/>
      <c r="BVY412" s="589"/>
      <c r="BVZ412" s="589"/>
      <c r="BWA412" s="589"/>
      <c r="BWB412" s="589"/>
      <c r="BWC412" s="589"/>
      <c r="BWD412" s="589"/>
      <c r="BWE412" s="589"/>
      <c r="BWF412" s="589"/>
      <c r="BWG412" s="589"/>
      <c r="BWH412" s="589"/>
      <c r="BWI412" s="589"/>
      <c r="BWJ412" s="589"/>
      <c r="BWK412" s="589"/>
      <c r="BWL412" s="589"/>
      <c r="BWM412" s="589"/>
      <c r="BWN412" s="589"/>
      <c r="BWO412" s="589"/>
      <c r="BWP412" s="589"/>
      <c r="BWQ412" s="589"/>
      <c r="BWR412" s="589"/>
      <c r="BWS412" s="589"/>
      <c r="BWT412" s="589"/>
      <c r="BWU412" s="589"/>
      <c r="BWV412" s="589"/>
      <c r="BWW412" s="589"/>
      <c r="BWX412" s="589"/>
      <c r="BWY412" s="589"/>
      <c r="BWZ412" s="589"/>
      <c r="BXA412" s="589"/>
      <c r="BXB412" s="589"/>
      <c r="BXC412" s="589"/>
      <c r="BXD412" s="589"/>
      <c r="BXE412" s="589"/>
      <c r="BXF412" s="589"/>
      <c r="BXG412" s="589"/>
      <c r="BXH412" s="589"/>
      <c r="BXI412" s="589"/>
      <c r="BXJ412" s="589"/>
      <c r="BXK412" s="589"/>
      <c r="BXL412" s="589"/>
      <c r="BXM412" s="589"/>
      <c r="BXN412" s="589"/>
      <c r="BXO412" s="589"/>
      <c r="BXP412" s="589"/>
      <c r="BXQ412" s="589"/>
      <c r="BXR412" s="589"/>
      <c r="BXS412" s="589"/>
      <c r="BXT412" s="589"/>
      <c r="BXU412" s="589"/>
      <c r="BXV412" s="589"/>
      <c r="BXW412" s="589"/>
      <c r="BXX412" s="589"/>
      <c r="BXY412" s="589"/>
      <c r="BXZ412" s="589"/>
      <c r="BYA412" s="589"/>
      <c r="BYB412" s="589"/>
      <c r="BYC412" s="589"/>
      <c r="BYD412" s="589"/>
      <c r="BYE412" s="589"/>
      <c r="BYF412" s="589"/>
      <c r="BYG412" s="589"/>
      <c r="BYH412" s="589"/>
      <c r="BYI412" s="589"/>
      <c r="BYJ412" s="589"/>
      <c r="BYK412" s="589"/>
      <c r="BYL412" s="589"/>
      <c r="BYM412" s="589"/>
      <c r="BYN412" s="589"/>
      <c r="BYO412" s="589"/>
      <c r="BYP412" s="589"/>
      <c r="BYQ412" s="589"/>
      <c r="BYR412" s="589"/>
      <c r="BYS412" s="589"/>
      <c r="BYT412" s="589"/>
      <c r="BYU412" s="589"/>
      <c r="BYV412" s="589"/>
      <c r="BYW412" s="589"/>
      <c r="BYX412" s="589"/>
      <c r="BYY412" s="589"/>
      <c r="BYZ412" s="589"/>
      <c r="BZA412" s="589"/>
      <c r="BZB412" s="589"/>
      <c r="BZC412" s="589"/>
      <c r="BZD412" s="589"/>
      <c r="BZE412" s="589"/>
      <c r="BZF412" s="589"/>
      <c r="BZG412" s="589"/>
      <c r="BZH412" s="589"/>
      <c r="BZI412" s="589"/>
      <c r="BZJ412" s="589"/>
      <c r="BZK412" s="589"/>
      <c r="BZL412" s="589"/>
      <c r="BZM412" s="589"/>
      <c r="BZN412" s="589"/>
      <c r="BZO412" s="589"/>
      <c r="BZP412" s="589"/>
      <c r="BZQ412" s="589"/>
      <c r="BZR412" s="589"/>
      <c r="BZS412" s="589"/>
      <c r="BZT412" s="589"/>
      <c r="BZU412" s="589"/>
      <c r="BZV412" s="589"/>
      <c r="BZW412" s="589"/>
      <c r="BZX412" s="589"/>
      <c r="BZY412" s="589"/>
      <c r="BZZ412" s="589"/>
      <c r="CAA412" s="589"/>
      <c r="CAB412" s="589"/>
      <c r="CAC412" s="589"/>
      <c r="CAD412" s="589"/>
      <c r="CAE412" s="589"/>
      <c r="CAF412" s="589"/>
      <c r="CAG412" s="589"/>
      <c r="CAH412" s="589"/>
      <c r="CAI412" s="589"/>
      <c r="CAJ412" s="589"/>
      <c r="CAK412" s="589"/>
      <c r="CAL412" s="589"/>
      <c r="CAM412" s="589"/>
      <c r="CAN412" s="589"/>
      <c r="CAO412" s="589"/>
      <c r="CAP412" s="589"/>
      <c r="CAQ412" s="589"/>
      <c r="CAR412" s="589"/>
      <c r="CAS412" s="589"/>
      <c r="CAT412" s="589"/>
      <c r="CAU412" s="589"/>
      <c r="CAV412" s="589"/>
      <c r="CAW412" s="589"/>
      <c r="CAX412" s="589"/>
      <c r="CAY412" s="589"/>
      <c r="CAZ412" s="589"/>
      <c r="CBA412" s="589"/>
      <c r="CBB412" s="589"/>
      <c r="CBC412" s="589"/>
      <c r="CBD412" s="589"/>
      <c r="CBE412" s="589"/>
      <c r="CBF412" s="589"/>
      <c r="CBG412" s="589"/>
      <c r="CBH412" s="589"/>
      <c r="CBI412" s="589"/>
      <c r="CBJ412" s="589"/>
      <c r="CBK412" s="589"/>
      <c r="CBL412" s="589"/>
      <c r="CBM412" s="589"/>
      <c r="CBN412" s="589"/>
      <c r="CBO412" s="589"/>
      <c r="CBP412" s="589"/>
      <c r="CBQ412" s="589"/>
      <c r="CBR412" s="589"/>
      <c r="CBS412" s="589"/>
      <c r="CBT412" s="589"/>
      <c r="CBU412" s="589"/>
      <c r="CBV412" s="589"/>
      <c r="CBW412" s="589"/>
      <c r="CBX412" s="589"/>
      <c r="CBY412" s="589"/>
      <c r="CBZ412" s="589"/>
      <c r="CCA412" s="589"/>
      <c r="CCB412" s="589"/>
      <c r="CCC412" s="589"/>
      <c r="CCD412" s="589"/>
      <c r="CCE412" s="589"/>
      <c r="CCF412" s="589"/>
      <c r="CCG412" s="589"/>
      <c r="CCH412" s="589"/>
      <c r="CCI412" s="589"/>
      <c r="CCJ412" s="589"/>
      <c r="CCK412" s="589"/>
      <c r="CCL412" s="589"/>
      <c r="CCM412" s="589"/>
      <c r="CCN412" s="589"/>
      <c r="CCO412" s="589"/>
      <c r="CCP412" s="589"/>
      <c r="CCQ412" s="589"/>
      <c r="CCR412" s="589"/>
      <c r="CCS412" s="589"/>
      <c r="CCT412" s="589"/>
      <c r="CCU412" s="589"/>
      <c r="CCV412" s="589"/>
      <c r="CCW412" s="589"/>
      <c r="CCX412" s="589"/>
      <c r="CCY412" s="589"/>
      <c r="CCZ412" s="589"/>
      <c r="CDA412" s="589"/>
      <c r="CDB412" s="589"/>
      <c r="CDC412" s="589"/>
      <c r="CDD412" s="589"/>
      <c r="CDE412" s="589"/>
      <c r="CDF412" s="589"/>
      <c r="CDG412" s="589"/>
      <c r="CDH412" s="589"/>
      <c r="CDI412" s="589"/>
      <c r="CDJ412" s="589"/>
      <c r="CDK412" s="589"/>
      <c r="CDL412" s="589"/>
      <c r="CDM412" s="589"/>
      <c r="CDN412" s="589"/>
      <c r="CDO412" s="589"/>
      <c r="CDP412" s="589"/>
      <c r="CDQ412" s="589"/>
      <c r="CDR412" s="589"/>
      <c r="CDS412" s="589"/>
      <c r="CDT412" s="589"/>
      <c r="CDU412" s="589"/>
      <c r="CDV412" s="589"/>
      <c r="CDW412" s="589"/>
      <c r="CDX412" s="589"/>
      <c r="CDY412" s="589"/>
      <c r="CDZ412" s="589"/>
      <c r="CEA412" s="589"/>
      <c r="CEB412" s="589"/>
      <c r="CEC412" s="589"/>
      <c r="CED412" s="589"/>
      <c r="CEE412" s="589"/>
      <c r="CEF412" s="589"/>
      <c r="CEG412" s="589"/>
      <c r="CEH412" s="589"/>
      <c r="CEI412" s="589"/>
      <c r="CEJ412" s="589"/>
      <c r="CEK412" s="589"/>
      <c r="CEL412" s="589"/>
      <c r="CEM412" s="589"/>
      <c r="CEN412" s="589"/>
      <c r="CEO412" s="589"/>
      <c r="CEP412" s="589"/>
      <c r="CEQ412" s="589"/>
      <c r="CER412" s="589"/>
      <c r="CES412" s="589"/>
      <c r="CET412" s="589"/>
      <c r="CEU412" s="589"/>
      <c r="CEV412" s="589"/>
      <c r="CEW412" s="589"/>
      <c r="CEX412" s="589"/>
      <c r="CEY412" s="589"/>
      <c r="CEZ412" s="589"/>
      <c r="CFA412" s="589"/>
      <c r="CFB412" s="589"/>
      <c r="CFC412" s="589"/>
      <c r="CFD412" s="589"/>
      <c r="CFE412" s="589"/>
      <c r="CFF412" s="589"/>
      <c r="CFG412" s="589"/>
      <c r="CFH412" s="589"/>
      <c r="CFI412" s="589"/>
      <c r="CFJ412" s="589"/>
      <c r="CFK412" s="589"/>
      <c r="CFL412" s="589"/>
      <c r="CFM412" s="589"/>
      <c r="CFN412" s="589"/>
      <c r="CFO412" s="589"/>
      <c r="CFP412" s="589"/>
      <c r="CFQ412" s="589"/>
      <c r="CFR412" s="589"/>
      <c r="CFS412" s="589"/>
      <c r="CFT412" s="589"/>
      <c r="CFU412" s="589"/>
      <c r="CFV412" s="589"/>
      <c r="CFW412" s="589"/>
      <c r="CFX412" s="589"/>
      <c r="CFY412" s="589"/>
      <c r="CFZ412" s="589"/>
      <c r="CGA412" s="589"/>
      <c r="CGB412" s="589"/>
      <c r="CGC412" s="589"/>
      <c r="CGD412" s="589"/>
      <c r="CGE412" s="589"/>
      <c r="CGF412" s="589"/>
      <c r="CGG412" s="589"/>
      <c r="CGH412" s="589"/>
      <c r="CGI412" s="589"/>
      <c r="CGJ412" s="589"/>
      <c r="CGK412" s="589"/>
      <c r="CGL412" s="589"/>
      <c r="CGM412" s="589"/>
      <c r="CGN412" s="589"/>
      <c r="CGO412" s="589"/>
      <c r="CGP412" s="589"/>
      <c r="CGQ412" s="589"/>
      <c r="CGR412" s="589"/>
      <c r="CGS412" s="589"/>
      <c r="CGT412" s="589"/>
      <c r="CGU412" s="589"/>
      <c r="CGV412" s="589"/>
      <c r="CGW412" s="589"/>
      <c r="CGX412" s="589"/>
      <c r="CGY412" s="589"/>
      <c r="CGZ412" s="589"/>
      <c r="CHA412" s="589"/>
      <c r="CHB412" s="589"/>
      <c r="CHC412" s="589"/>
      <c r="CHD412" s="589"/>
      <c r="CHE412" s="589"/>
      <c r="CHF412" s="589"/>
      <c r="CHG412" s="589"/>
      <c r="CHH412" s="589"/>
      <c r="CHI412" s="589"/>
      <c r="CHJ412" s="589"/>
      <c r="CHK412" s="589"/>
      <c r="CHL412" s="589"/>
      <c r="CHM412" s="589"/>
      <c r="CHN412" s="589"/>
      <c r="CHO412" s="589"/>
      <c r="CHP412" s="589"/>
      <c r="CHQ412" s="589"/>
      <c r="CHR412" s="589"/>
      <c r="CHS412" s="589"/>
      <c r="CHT412" s="589"/>
      <c r="CHU412" s="589"/>
      <c r="CHV412" s="589"/>
      <c r="CHW412" s="589"/>
      <c r="CHX412" s="589"/>
      <c r="CHY412" s="589"/>
      <c r="CHZ412" s="589"/>
      <c r="CIA412" s="589"/>
      <c r="CIB412" s="589"/>
      <c r="CIC412" s="589"/>
      <c r="CID412" s="589"/>
      <c r="CIE412" s="589"/>
      <c r="CIF412" s="589"/>
      <c r="CIG412" s="589"/>
      <c r="CIH412" s="589"/>
      <c r="CII412" s="589"/>
      <c r="CIJ412" s="589"/>
      <c r="CIK412" s="589"/>
      <c r="CIL412" s="589"/>
      <c r="CIM412" s="589"/>
      <c r="CIN412" s="589"/>
      <c r="CIO412" s="589"/>
      <c r="CIP412" s="589"/>
      <c r="CIQ412" s="589"/>
      <c r="CIR412" s="589"/>
      <c r="CIS412" s="589"/>
      <c r="CIT412" s="589"/>
      <c r="CIU412" s="589"/>
      <c r="CIV412" s="589"/>
      <c r="CIW412" s="589"/>
      <c r="CIX412" s="589"/>
      <c r="CIY412" s="589"/>
      <c r="CIZ412" s="589"/>
      <c r="CJA412" s="589"/>
      <c r="CJB412" s="589"/>
      <c r="CJC412" s="589"/>
      <c r="CJD412" s="589"/>
      <c r="CJE412" s="589"/>
      <c r="CJF412" s="589"/>
      <c r="CJG412" s="589"/>
      <c r="CJH412" s="589"/>
      <c r="CJI412" s="589"/>
      <c r="CJJ412" s="589"/>
      <c r="CJK412" s="589"/>
      <c r="CJL412" s="589"/>
      <c r="CJM412" s="589"/>
      <c r="CJN412" s="589"/>
      <c r="CJO412" s="589"/>
      <c r="CJP412" s="589"/>
      <c r="CJQ412" s="589"/>
      <c r="CJR412" s="589"/>
      <c r="CJS412" s="589"/>
      <c r="CJT412" s="589"/>
      <c r="CJU412" s="589"/>
      <c r="CJV412" s="589"/>
      <c r="CJW412" s="589"/>
      <c r="CJX412" s="589"/>
      <c r="CJY412" s="589"/>
      <c r="CJZ412" s="589"/>
      <c r="CKA412" s="589"/>
      <c r="CKB412" s="589"/>
      <c r="CKC412" s="589"/>
      <c r="CKD412" s="589"/>
      <c r="CKE412" s="589"/>
      <c r="CKF412" s="589"/>
      <c r="CKG412" s="589"/>
      <c r="CKH412" s="589"/>
      <c r="CKI412" s="589"/>
      <c r="CKJ412" s="589"/>
      <c r="CKK412" s="589"/>
      <c r="CKL412" s="589"/>
      <c r="CKM412" s="589"/>
      <c r="CKN412" s="589"/>
      <c r="CKO412" s="589"/>
      <c r="CKP412" s="589"/>
      <c r="CKQ412" s="589"/>
      <c r="CKR412" s="589"/>
      <c r="CKS412" s="589"/>
      <c r="CKT412" s="589"/>
      <c r="CKU412" s="589"/>
      <c r="CKV412" s="589"/>
      <c r="CKW412" s="589"/>
      <c r="CKX412" s="589"/>
      <c r="CKY412" s="589"/>
      <c r="CKZ412" s="589"/>
      <c r="CLA412" s="589"/>
      <c r="CLB412" s="589"/>
      <c r="CLC412" s="589"/>
      <c r="CLD412" s="589"/>
      <c r="CLE412" s="589"/>
      <c r="CLF412" s="589"/>
      <c r="CLG412" s="589"/>
      <c r="CLH412" s="589"/>
      <c r="CLI412" s="589"/>
      <c r="CLJ412" s="589"/>
      <c r="CLK412" s="589"/>
      <c r="CLL412" s="589"/>
      <c r="CLM412" s="589"/>
      <c r="CLN412" s="589"/>
      <c r="CLO412" s="589"/>
      <c r="CLP412" s="589"/>
      <c r="CLQ412" s="589"/>
      <c r="CLR412" s="589"/>
      <c r="CLS412" s="589"/>
      <c r="CLT412" s="589"/>
      <c r="CLU412" s="589"/>
      <c r="CLV412" s="589"/>
      <c r="CLW412" s="589"/>
      <c r="CLX412" s="589"/>
      <c r="CLY412" s="589"/>
      <c r="CLZ412" s="589"/>
      <c r="CMA412" s="589"/>
      <c r="CMB412" s="589"/>
      <c r="CMC412" s="589"/>
      <c r="CMD412" s="589"/>
      <c r="CME412" s="589"/>
      <c r="CMF412" s="589"/>
      <c r="CMG412" s="589"/>
      <c r="CMH412" s="589"/>
      <c r="CMI412" s="589"/>
      <c r="CMJ412" s="589"/>
      <c r="CMK412" s="589"/>
      <c r="CML412" s="589"/>
      <c r="CMM412" s="589"/>
      <c r="CMN412" s="589"/>
      <c r="CMO412" s="589"/>
      <c r="CMP412" s="589"/>
      <c r="CMQ412" s="589"/>
      <c r="CMR412" s="589"/>
      <c r="CMS412" s="589"/>
      <c r="CMT412" s="589"/>
      <c r="CMU412" s="589"/>
      <c r="CMV412" s="589"/>
      <c r="CMW412" s="589"/>
      <c r="CMX412" s="589"/>
      <c r="CMY412" s="589"/>
      <c r="CMZ412" s="589"/>
      <c r="CNA412" s="589"/>
      <c r="CNB412" s="589"/>
      <c r="CNC412" s="589"/>
      <c r="CND412" s="589"/>
      <c r="CNE412" s="589"/>
      <c r="CNF412" s="589"/>
      <c r="CNG412" s="589"/>
      <c r="CNH412" s="589"/>
      <c r="CNI412" s="589"/>
      <c r="CNJ412" s="589"/>
      <c r="CNK412" s="589"/>
      <c r="CNL412" s="589"/>
      <c r="CNM412" s="589"/>
      <c r="CNN412" s="589"/>
      <c r="CNO412" s="589"/>
      <c r="CNP412" s="589"/>
      <c r="CNQ412" s="589"/>
      <c r="CNR412" s="589"/>
      <c r="CNS412" s="589"/>
      <c r="CNT412" s="589"/>
      <c r="CNU412" s="589"/>
      <c r="CNV412" s="589"/>
      <c r="CNW412" s="589"/>
      <c r="CNX412" s="589"/>
      <c r="CNY412" s="589"/>
      <c r="CNZ412" s="589"/>
      <c r="COA412" s="589"/>
      <c r="COB412" s="589"/>
      <c r="COC412" s="589"/>
      <c r="COD412" s="589"/>
      <c r="COE412" s="589"/>
      <c r="COF412" s="589"/>
      <c r="COG412" s="589"/>
      <c r="COH412" s="589"/>
      <c r="COI412" s="589"/>
      <c r="COJ412" s="589"/>
      <c r="COK412" s="589"/>
      <c r="COL412" s="589"/>
      <c r="COM412" s="589"/>
      <c r="CON412" s="589"/>
      <c r="COO412" s="589"/>
      <c r="COP412" s="589"/>
      <c r="COQ412" s="589"/>
      <c r="COR412" s="589"/>
      <c r="COS412" s="589"/>
      <c r="COT412" s="589"/>
      <c r="COU412" s="589"/>
      <c r="COV412" s="589"/>
      <c r="COW412" s="589"/>
      <c r="COX412" s="589"/>
      <c r="COY412" s="589"/>
      <c r="COZ412" s="589"/>
      <c r="CPA412" s="589"/>
      <c r="CPB412" s="589"/>
      <c r="CPC412" s="589"/>
      <c r="CPD412" s="589"/>
      <c r="CPE412" s="589"/>
      <c r="CPF412" s="589"/>
      <c r="CPG412" s="589"/>
      <c r="CPH412" s="589"/>
      <c r="CPI412" s="589"/>
      <c r="CPJ412" s="589"/>
      <c r="CPK412" s="589"/>
      <c r="CPL412" s="589"/>
      <c r="CPM412" s="589"/>
      <c r="CPN412" s="589"/>
      <c r="CPO412" s="589"/>
      <c r="CPP412" s="589"/>
      <c r="CPQ412" s="589"/>
      <c r="CPR412" s="589"/>
      <c r="CPS412" s="589"/>
      <c r="CPT412" s="589"/>
      <c r="CPU412" s="589"/>
      <c r="CPV412" s="589"/>
      <c r="CPW412" s="589"/>
      <c r="CPX412" s="589"/>
      <c r="CPY412" s="589"/>
      <c r="CPZ412" s="589"/>
      <c r="CQA412" s="589"/>
      <c r="CQB412" s="589"/>
      <c r="CQC412" s="589"/>
      <c r="CQD412" s="589"/>
      <c r="CQE412" s="589"/>
      <c r="CQF412" s="589"/>
      <c r="CQG412" s="589"/>
      <c r="CQH412" s="589"/>
      <c r="CQI412" s="589"/>
      <c r="CQJ412" s="589"/>
      <c r="CQK412" s="589"/>
      <c r="CQL412" s="589"/>
      <c r="CQM412" s="589"/>
      <c r="CQN412" s="589"/>
      <c r="CQO412" s="589"/>
      <c r="CQP412" s="589"/>
      <c r="CQQ412" s="589"/>
      <c r="CQR412" s="589"/>
      <c r="CQS412" s="589"/>
      <c r="CQT412" s="589"/>
      <c r="CQU412" s="589"/>
      <c r="CQV412" s="589"/>
      <c r="CQW412" s="589"/>
      <c r="CQX412" s="589"/>
      <c r="CQY412" s="589"/>
      <c r="CQZ412" s="589"/>
      <c r="CRA412" s="589"/>
      <c r="CRB412" s="589"/>
      <c r="CRC412" s="589"/>
      <c r="CRD412" s="589"/>
      <c r="CRE412" s="589"/>
      <c r="CRF412" s="589"/>
      <c r="CRG412" s="589"/>
      <c r="CRH412" s="589"/>
      <c r="CRI412" s="589"/>
      <c r="CRJ412" s="589"/>
      <c r="CRK412" s="589"/>
      <c r="CRL412" s="589"/>
      <c r="CRM412" s="589"/>
      <c r="CRN412" s="589"/>
      <c r="CRO412" s="589"/>
      <c r="CRP412" s="589"/>
      <c r="CRQ412" s="589"/>
      <c r="CRR412" s="589"/>
      <c r="CRS412" s="589"/>
      <c r="CRT412" s="589"/>
      <c r="CRU412" s="589"/>
      <c r="CRV412" s="589"/>
      <c r="CRW412" s="589"/>
      <c r="CRX412" s="589"/>
      <c r="CRY412" s="589"/>
      <c r="CRZ412" s="589"/>
      <c r="CSA412" s="589"/>
      <c r="CSB412" s="589"/>
      <c r="CSC412" s="589"/>
      <c r="CSD412" s="589"/>
      <c r="CSE412" s="589"/>
      <c r="CSF412" s="589"/>
      <c r="CSG412" s="589"/>
      <c r="CSH412" s="589"/>
      <c r="CSI412" s="589"/>
      <c r="CSJ412" s="589"/>
      <c r="CSK412" s="589"/>
      <c r="CSL412" s="589"/>
      <c r="CSM412" s="589"/>
      <c r="CSN412" s="589"/>
      <c r="CSO412" s="589"/>
      <c r="CSP412" s="589"/>
      <c r="CSQ412" s="589"/>
      <c r="CSR412" s="589"/>
      <c r="CSS412" s="589"/>
      <c r="CST412" s="589"/>
      <c r="CSU412" s="589"/>
      <c r="CSV412" s="589"/>
      <c r="CSW412" s="589"/>
      <c r="CSX412" s="589"/>
      <c r="CSY412" s="589"/>
      <c r="CSZ412" s="589"/>
      <c r="CTA412" s="589"/>
      <c r="CTB412" s="589"/>
      <c r="CTC412" s="589"/>
      <c r="CTD412" s="589"/>
      <c r="CTE412" s="589"/>
      <c r="CTF412" s="589"/>
      <c r="CTG412" s="589"/>
      <c r="CTH412" s="589"/>
      <c r="CTI412" s="589"/>
      <c r="CTJ412" s="589"/>
      <c r="CTK412" s="589"/>
      <c r="CTL412" s="589"/>
      <c r="CTM412" s="589"/>
      <c r="CTN412" s="589"/>
      <c r="CTO412" s="589"/>
      <c r="CTP412" s="589"/>
      <c r="CTQ412" s="589"/>
      <c r="CTR412" s="589"/>
      <c r="CTS412" s="589"/>
      <c r="CTT412" s="589"/>
      <c r="CTU412" s="589"/>
      <c r="CTV412" s="589"/>
      <c r="CTW412" s="589"/>
      <c r="CTX412" s="589"/>
      <c r="CTY412" s="589"/>
      <c r="CTZ412" s="589"/>
      <c r="CUA412" s="589"/>
      <c r="CUB412" s="589"/>
      <c r="CUC412" s="589"/>
      <c r="CUD412" s="589"/>
      <c r="CUE412" s="589"/>
      <c r="CUF412" s="589"/>
      <c r="CUG412" s="589"/>
      <c r="CUH412" s="589"/>
      <c r="CUI412" s="589"/>
      <c r="CUJ412" s="589"/>
      <c r="CUK412" s="589"/>
      <c r="CUL412" s="589"/>
      <c r="CUM412" s="589"/>
      <c r="CUN412" s="589"/>
      <c r="CUO412" s="589"/>
      <c r="CUP412" s="589"/>
      <c r="CUQ412" s="589"/>
      <c r="CUR412" s="589"/>
      <c r="CUS412" s="589"/>
      <c r="CUT412" s="589"/>
      <c r="CUU412" s="589"/>
      <c r="CUV412" s="589"/>
      <c r="CUW412" s="589"/>
      <c r="CUX412" s="589"/>
      <c r="CUY412" s="589"/>
      <c r="CUZ412" s="589"/>
      <c r="CVA412" s="589"/>
      <c r="CVB412" s="589"/>
      <c r="CVC412" s="589"/>
      <c r="CVD412" s="589"/>
      <c r="CVE412" s="589"/>
      <c r="CVF412" s="589"/>
      <c r="CVG412" s="589"/>
      <c r="CVH412" s="589"/>
      <c r="CVI412" s="589"/>
      <c r="CVJ412" s="589"/>
      <c r="CVK412" s="589"/>
      <c r="CVL412" s="589"/>
      <c r="CVM412" s="589"/>
      <c r="CVN412" s="589"/>
      <c r="CVO412" s="589"/>
      <c r="CVP412" s="589"/>
      <c r="CVQ412" s="589"/>
      <c r="CVR412" s="589"/>
      <c r="CVS412" s="589"/>
      <c r="CVT412" s="589"/>
      <c r="CVU412" s="589"/>
      <c r="CVV412" s="589"/>
      <c r="CVW412" s="589"/>
      <c r="CVX412" s="589"/>
      <c r="CVY412" s="589"/>
      <c r="CVZ412" s="589"/>
      <c r="CWA412" s="589"/>
      <c r="CWB412" s="589"/>
      <c r="CWC412" s="589"/>
      <c r="CWD412" s="589"/>
      <c r="CWE412" s="589"/>
      <c r="CWF412" s="589"/>
      <c r="CWG412" s="589"/>
      <c r="CWH412" s="589"/>
      <c r="CWI412" s="589"/>
      <c r="CWJ412" s="589"/>
      <c r="CWK412" s="589"/>
      <c r="CWL412" s="589"/>
      <c r="CWM412" s="589"/>
      <c r="CWN412" s="589"/>
      <c r="CWO412" s="589"/>
      <c r="CWP412" s="589"/>
      <c r="CWQ412" s="589"/>
      <c r="CWR412" s="589"/>
      <c r="CWS412" s="589"/>
      <c r="CWT412" s="589"/>
      <c r="CWU412" s="589"/>
      <c r="CWV412" s="589"/>
      <c r="CWW412" s="589"/>
      <c r="CWX412" s="589"/>
      <c r="CWY412" s="589"/>
      <c r="CWZ412" s="589"/>
      <c r="CXA412" s="589"/>
      <c r="CXB412" s="589"/>
      <c r="CXC412" s="589"/>
      <c r="CXD412" s="589"/>
      <c r="CXE412" s="589"/>
      <c r="CXF412" s="589"/>
      <c r="CXG412" s="589"/>
      <c r="CXH412" s="589"/>
      <c r="CXI412" s="589"/>
      <c r="CXJ412" s="589"/>
      <c r="CXK412" s="589"/>
      <c r="CXL412" s="589"/>
      <c r="CXM412" s="589"/>
      <c r="CXN412" s="589"/>
      <c r="CXO412" s="589"/>
      <c r="CXP412" s="589"/>
      <c r="CXQ412" s="589"/>
      <c r="CXR412" s="589"/>
      <c r="CXS412" s="589"/>
      <c r="CXT412" s="589"/>
      <c r="CXU412" s="589"/>
      <c r="CXV412" s="589"/>
      <c r="CXW412" s="589"/>
      <c r="CXX412" s="589"/>
      <c r="CXY412" s="589"/>
      <c r="CXZ412" s="589"/>
      <c r="CYA412" s="589"/>
      <c r="CYB412" s="589"/>
      <c r="CYC412" s="589"/>
      <c r="CYD412" s="589"/>
      <c r="CYE412" s="589"/>
      <c r="CYF412" s="589"/>
      <c r="CYG412" s="589"/>
      <c r="CYH412" s="589"/>
      <c r="CYI412" s="589"/>
      <c r="CYJ412" s="589"/>
      <c r="CYK412" s="589"/>
      <c r="CYL412" s="589"/>
      <c r="CYM412" s="589"/>
      <c r="CYN412" s="589"/>
      <c r="CYO412" s="589"/>
      <c r="CYP412" s="589"/>
      <c r="CYQ412" s="589"/>
      <c r="CYR412" s="589"/>
      <c r="CYS412" s="589"/>
      <c r="CYT412" s="589"/>
      <c r="CYU412" s="589"/>
      <c r="CYV412" s="589"/>
      <c r="CYW412" s="589"/>
      <c r="CYX412" s="589"/>
      <c r="CYY412" s="589"/>
      <c r="CYZ412" s="589"/>
      <c r="CZA412" s="589"/>
      <c r="CZB412" s="589"/>
      <c r="CZC412" s="589"/>
      <c r="CZD412" s="589"/>
      <c r="CZE412" s="589"/>
      <c r="CZF412" s="589"/>
      <c r="CZG412" s="589"/>
      <c r="CZH412" s="589"/>
      <c r="CZI412" s="589"/>
      <c r="CZJ412" s="589"/>
      <c r="CZK412" s="589"/>
      <c r="CZL412" s="589"/>
      <c r="CZM412" s="589"/>
      <c r="CZN412" s="589"/>
      <c r="CZO412" s="589"/>
      <c r="CZP412" s="589"/>
      <c r="CZQ412" s="589"/>
      <c r="CZR412" s="589"/>
      <c r="CZS412" s="589"/>
      <c r="CZT412" s="589"/>
      <c r="CZU412" s="589"/>
      <c r="CZV412" s="589"/>
      <c r="CZW412" s="589"/>
      <c r="CZX412" s="589"/>
      <c r="CZY412" s="589"/>
      <c r="CZZ412" s="589"/>
      <c r="DAA412" s="589"/>
      <c r="DAB412" s="589"/>
      <c r="DAC412" s="589"/>
      <c r="DAD412" s="589"/>
      <c r="DAE412" s="589"/>
      <c r="DAF412" s="589"/>
      <c r="DAG412" s="589"/>
      <c r="DAH412" s="589"/>
      <c r="DAI412" s="589"/>
      <c r="DAJ412" s="589"/>
      <c r="DAK412" s="589"/>
      <c r="DAL412" s="589"/>
      <c r="DAM412" s="589"/>
      <c r="DAN412" s="589"/>
      <c r="DAO412" s="589"/>
      <c r="DAP412" s="589"/>
      <c r="DAQ412" s="589"/>
      <c r="DAR412" s="589"/>
      <c r="DAS412" s="589"/>
      <c r="DAT412" s="589"/>
      <c r="DAU412" s="589"/>
      <c r="DAV412" s="589"/>
      <c r="DAW412" s="589"/>
      <c r="DAX412" s="589"/>
      <c r="DAY412" s="589"/>
      <c r="DAZ412" s="589"/>
      <c r="DBA412" s="589"/>
      <c r="DBB412" s="589"/>
      <c r="DBC412" s="589"/>
      <c r="DBD412" s="589"/>
      <c r="DBE412" s="589"/>
      <c r="DBF412" s="589"/>
      <c r="DBG412" s="589"/>
      <c r="DBH412" s="589"/>
      <c r="DBI412" s="589"/>
      <c r="DBJ412" s="589"/>
      <c r="DBK412" s="589"/>
      <c r="DBL412" s="589"/>
      <c r="DBM412" s="589"/>
      <c r="DBN412" s="589"/>
      <c r="DBO412" s="589"/>
      <c r="DBP412" s="589"/>
      <c r="DBQ412" s="589"/>
      <c r="DBR412" s="589"/>
      <c r="DBS412" s="589"/>
      <c r="DBT412" s="589"/>
      <c r="DBU412" s="589"/>
      <c r="DBV412" s="589"/>
      <c r="DBW412" s="589"/>
      <c r="DBX412" s="589"/>
      <c r="DBY412" s="589"/>
      <c r="DBZ412" s="589"/>
      <c r="DCA412" s="589"/>
      <c r="DCB412" s="589"/>
      <c r="DCC412" s="589"/>
      <c r="DCD412" s="589"/>
      <c r="DCE412" s="589"/>
      <c r="DCF412" s="589"/>
      <c r="DCG412" s="589"/>
      <c r="DCH412" s="589"/>
      <c r="DCI412" s="589"/>
      <c r="DCJ412" s="589"/>
      <c r="DCK412" s="589"/>
      <c r="DCL412" s="589"/>
      <c r="DCM412" s="589"/>
      <c r="DCN412" s="589"/>
      <c r="DCO412" s="589"/>
      <c r="DCP412" s="589"/>
      <c r="DCQ412" s="589"/>
      <c r="DCR412" s="589"/>
      <c r="DCS412" s="589"/>
      <c r="DCT412" s="589"/>
      <c r="DCU412" s="589"/>
      <c r="DCV412" s="589"/>
      <c r="DCW412" s="589"/>
      <c r="DCX412" s="589"/>
      <c r="DCY412" s="589"/>
      <c r="DCZ412" s="589"/>
      <c r="DDA412" s="589"/>
      <c r="DDB412" s="589"/>
      <c r="DDC412" s="589"/>
      <c r="DDD412" s="589"/>
      <c r="DDE412" s="589"/>
      <c r="DDF412" s="589"/>
      <c r="DDG412" s="589"/>
      <c r="DDH412" s="589"/>
      <c r="DDI412" s="589"/>
      <c r="DDJ412" s="589"/>
      <c r="DDK412" s="589"/>
      <c r="DDL412" s="589"/>
      <c r="DDM412" s="589"/>
      <c r="DDN412" s="589"/>
      <c r="DDO412" s="589"/>
      <c r="DDP412" s="589"/>
      <c r="DDQ412" s="589"/>
      <c r="DDR412" s="589"/>
      <c r="DDS412" s="589"/>
      <c r="DDT412" s="589"/>
      <c r="DDU412" s="589"/>
      <c r="DDV412" s="589"/>
      <c r="DDW412" s="589"/>
      <c r="DDX412" s="589"/>
      <c r="DDY412" s="589"/>
      <c r="DDZ412" s="589"/>
      <c r="DEA412" s="589"/>
      <c r="DEB412" s="589"/>
      <c r="DEC412" s="589"/>
      <c r="DED412" s="589"/>
      <c r="DEE412" s="589"/>
      <c r="DEF412" s="589"/>
      <c r="DEG412" s="589"/>
      <c r="DEH412" s="589"/>
      <c r="DEI412" s="589"/>
      <c r="DEJ412" s="589"/>
      <c r="DEK412" s="589"/>
      <c r="DEL412" s="589"/>
      <c r="DEM412" s="589"/>
      <c r="DEN412" s="589"/>
      <c r="DEO412" s="589"/>
      <c r="DEP412" s="589"/>
      <c r="DEQ412" s="589"/>
      <c r="DER412" s="589"/>
      <c r="DES412" s="589"/>
      <c r="DET412" s="589"/>
      <c r="DEU412" s="589"/>
      <c r="DEV412" s="589"/>
      <c r="DEW412" s="589"/>
      <c r="DEX412" s="589"/>
      <c r="DEY412" s="589"/>
      <c r="DEZ412" s="589"/>
      <c r="DFA412" s="589"/>
      <c r="DFB412" s="589"/>
      <c r="DFC412" s="589"/>
      <c r="DFD412" s="589"/>
      <c r="DFE412" s="589"/>
      <c r="DFF412" s="589"/>
      <c r="DFG412" s="589"/>
      <c r="DFH412" s="589"/>
      <c r="DFI412" s="589"/>
      <c r="DFJ412" s="589"/>
      <c r="DFK412" s="589"/>
      <c r="DFL412" s="589"/>
      <c r="DFM412" s="589"/>
      <c r="DFN412" s="589"/>
      <c r="DFO412" s="589"/>
      <c r="DFP412" s="589"/>
      <c r="DFQ412" s="589"/>
      <c r="DFR412" s="589"/>
      <c r="DFS412" s="589"/>
      <c r="DFT412" s="589"/>
      <c r="DFU412" s="589"/>
      <c r="DFV412" s="589"/>
      <c r="DFW412" s="589"/>
      <c r="DFX412" s="589"/>
      <c r="DFY412" s="589"/>
      <c r="DFZ412" s="589"/>
      <c r="DGA412" s="589"/>
      <c r="DGB412" s="589"/>
      <c r="DGC412" s="589"/>
      <c r="DGD412" s="589"/>
      <c r="DGE412" s="589"/>
      <c r="DGF412" s="589"/>
      <c r="DGG412" s="589"/>
      <c r="DGH412" s="589"/>
      <c r="DGI412" s="589"/>
      <c r="DGJ412" s="589"/>
      <c r="DGK412" s="589"/>
      <c r="DGL412" s="589"/>
      <c r="DGM412" s="589"/>
      <c r="DGN412" s="589"/>
      <c r="DGO412" s="589"/>
      <c r="DGP412" s="589"/>
      <c r="DGQ412" s="589"/>
      <c r="DGR412" s="589"/>
      <c r="DGS412" s="589"/>
      <c r="DGT412" s="589"/>
      <c r="DGU412" s="589"/>
      <c r="DGV412" s="589"/>
      <c r="DGW412" s="589"/>
      <c r="DGX412" s="589"/>
      <c r="DGY412" s="589"/>
      <c r="DGZ412" s="589"/>
      <c r="DHA412" s="589"/>
      <c r="DHB412" s="589"/>
      <c r="DHC412" s="589"/>
      <c r="DHD412" s="589"/>
      <c r="DHE412" s="589"/>
      <c r="DHF412" s="589"/>
      <c r="DHG412" s="589"/>
      <c r="DHH412" s="589"/>
      <c r="DHI412" s="589"/>
      <c r="DHJ412" s="589"/>
      <c r="DHK412" s="589"/>
      <c r="DHL412" s="589"/>
      <c r="DHM412" s="589"/>
      <c r="DHN412" s="589"/>
      <c r="DHO412" s="589"/>
      <c r="DHP412" s="589"/>
      <c r="DHQ412" s="589"/>
      <c r="DHR412" s="589"/>
      <c r="DHS412" s="589"/>
      <c r="DHT412" s="589"/>
      <c r="DHU412" s="589"/>
      <c r="DHV412" s="589"/>
      <c r="DHW412" s="589"/>
      <c r="DHX412" s="589"/>
      <c r="DHY412" s="589"/>
      <c r="DHZ412" s="589"/>
      <c r="DIA412" s="589"/>
      <c r="DIB412" s="589"/>
      <c r="DIC412" s="589"/>
      <c r="DID412" s="589"/>
      <c r="DIE412" s="589"/>
      <c r="DIF412" s="589"/>
      <c r="DIG412" s="589"/>
      <c r="DIH412" s="589"/>
      <c r="DII412" s="589"/>
      <c r="DIJ412" s="589"/>
      <c r="DIK412" s="589"/>
      <c r="DIL412" s="589"/>
      <c r="DIM412" s="589"/>
      <c r="DIN412" s="589"/>
      <c r="DIO412" s="589"/>
      <c r="DIP412" s="589"/>
      <c r="DIQ412" s="589"/>
      <c r="DIR412" s="589"/>
      <c r="DIS412" s="589"/>
      <c r="DIT412" s="589"/>
      <c r="DIU412" s="589"/>
      <c r="DIV412" s="589"/>
      <c r="DIW412" s="589"/>
      <c r="DIX412" s="589"/>
      <c r="DIY412" s="589"/>
      <c r="DIZ412" s="589"/>
      <c r="DJA412" s="589"/>
      <c r="DJB412" s="589"/>
      <c r="DJC412" s="589"/>
      <c r="DJD412" s="589"/>
      <c r="DJE412" s="589"/>
      <c r="DJF412" s="589"/>
      <c r="DJG412" s="589"/>
      <c r="DJH412" s="589"/>
      <c r="DJI412" s="589"/>
      <c r="DJJ412" s="589"/>
      <c r="DJK412" s="589"/>
      <c r="DJL412" s="589"/>
      <c r="DJM412" s="589"/>
      <c r="DJN412" s="589"/>
      <c r="DJO412" s="589"/>
      <c r="DJP412" s="589"/>
      <c r="DJQ412" s="589"/>
      <c r="DJR412" s="589"/>
      <c r="DJS412" s="589"/>
      <c r="DJT412" s="589"/>
      <c r="DJU412" s="589"/>
      <c r="DJV412" s="589"/>
      <c r="DJW412" s="589"/>
      <c r="DJX412" s="589"/>
      <c r="DJY412" s="589"/>
      <c r="DJZ412" s="589"/>
      <c r="DKA412" s="589"/>
      <c r="DKB412" s="589"/>
      <c r="DKC412" s="589"/>
      <c r="DKD412" s="589"/>
      <c r="DKE412" s="589"/>
      <c r="DKF412" s="589"/>
      <c r="DKG412" s="589"/>
      <c r="DKH412" s="589"/>
      <c r="DKI412" s="589"/>
      <c r="DKJ412" s="589"/>
      <c r="DKK412" s="589"/>
      <c r="DKL412" s="589"/>
      <c r="DKM412" s="589"/>
      <c r="DKN412" s="589"/>
      <c r="DKO412" s="589"/>
      <c r="DKP412" s="589"/>
      <c r="DKQ412" s="589"/>
      <c r="DKR412" s="589"/>
      <c r="DKS412" s="589"/>
      <c r="DKT412" s="589"/>
      <c r="DKU412" s="589"/>
      <c r="DKV412" s="589"/>
      <c r="DKW412" s="589"/>
      <c r="DKX412" s="589"/>
      <c r="DKY412" s="589"/>
      <c r="DKZ412" s="589"/>
      <c r="DLA412" s="589"/>
      <c r="DLB412" s="589"/>
      <c r="DLC412" s="589"/>
      <c r="DLD412" s="589"/>
      <c r="DLE412" s="589"/>
      <c r="DLF412" s="589"/>
      <c r="DLG412" s="589"/>
      <c r="DLH412" s="589"/>
      <c r="DLI412" s="589"/>
      <c r="DLJ412" s="589"/>
      <c r="DLK412" s="589"/>
      <c r="DLL412" s="589"/>
      <c r="DLM412" s="589"/>
      <c r="DLN412" s="589"/>
      <c r="DLO412" s="589"/>
      <c r="DLP412" s="589"/>
      <c r="DLQ412" s="589"/>
      <c r="DLR412" s="589"/>
      <c r="DLS412" s="589"/>
      <c r="DLT412" s="589"/>
      <c r="DLU412" s="589"/>
      <c r="DLV412" s="589"/>
      <c r="DLW412" s="589"/>
      <c r="DLX412" s="589"/>
      <c r="DLY412" s="589"/>
      <c r="DLZ412" s="589"/>
      <c r="DMA412" s="589"/>
      <c r="DMB412" s="589"/>
      <c r="DMC412" s="589"/>
      <c r="DMD412" s="589"/>
      <c r="DME412" s="589"/>
      <c r="DMF412" s="589"/>
      <c r="DMG412" s="589"/>
      <c r="DMH412" s="589"/>
      <c r="DMI412" s="589"/>
      <c r="DMJ412" s="589"/>
      <c r="DMK412" s="589"/>
      <c r="DML412" s="589"/>
      <c r="DMM412" s="589"/>
      <c r="DMN412" s="589"/>
      <c r="DMO412" s="589"/>
      <c r="DMP412" s="589"/>
      <c r="DMQ412" s="589"/>
      <c r="DMR412" s="589"/>
      <c r="DMS412" s="589"/>
      <c r="DMT412" s="589"/>
      <c r="DMU412" s="589"/>
      <c r="DMV412" s="589"/>
      <c r="DMW412" s="589"/>
      <c r="DMX412" s="589"/>
      <c r="DMY412" s="589"/>
      <c r="DMZ412" s="589"/>
      <c r="DNA412" s="589"/>
      <c r="DNB412" s="589"/>
      <c r="DNC412" s="589"/>
      <c r="DND412" s="589"/>
      <c r="DNE412" s="589"/>
      <c r="DNF412" s="589"/>
      <c r="DNG412" s="589"/>
      <c r="DNH412" s="589"/>
      <c r="DNI412" s="589"/>
      <c r="DNJ412" s="589"/>
      <c r="DNK412" s="589"/>
      <c r="DNL412" s="589"/>
      <c r="DNM412" s="589"/>
      <c r="DNN412" s="589"/>
      <c r="DNO412" s="589"/>
      <c r="DNP412" s="589"/>
      <c r="DNQ412" s="589"/>
      <c r="DNR412" s="589"/>
      <c r="DNS412" s="589"/>
      <c r="DNT412" s="589"/>
      <c r="DNU412" s="589"/>
      <c r="DNV412" s="589"/>
      <c r="DNW412" s="589"/>
      <c r="DNX412" s="589"/>
      <c r="DNY412" s="589"/>
      <c r="DNZ412" s="589"/>
      <c r="DOA412" s="589"/>
      <c r="DOB412" s="589"/>
      <c r="DOC412" s="589"/>
      <c r="DOD412" s="589"/>
      <c r="DOE412" s="589"/>
      <c r="DOF412" s="589"/>
      <c r="DOG412" s="589"/>
      <c r="DOH412" s="589"/>
      <c r="DOI412" s="589"/>
      <c r="DOJ412" s="589"/>
      <c r="DOK412" s="589"/>
      <c r="DOL412" s="589"/>
      <c r="DOM412" s="589"/>
      <c r="DON412" s="589"/>
      <c r="DOO412" s="589"/>
      <c r="DOP412" s="589"/>
      <c r="DOQ412" s="589"/>
      <c r="DOR412" s="589"/>
      <c r="DOS412" s="589"/>
      <c r="DOT412" s="589"/>
      <c r="DOU412" s="589"/>
      <c r="DOV412" s="589"/>
      <c r="DOW412" s="589"/>
      <c r="DOX412" s="589"/>
      <c r="DOY412" s="589"/>
      <c r="DOZ412" s="589"/>
      <c r="DPA412" s="589"/>
      <c r="DPB412" s="589"/>
      <c r="DPC412" s="589"/>
      <c r="DPD412" s="589"/>
      <c r="DPE412" s="589"/>
      <c r="DPF412" s="589"/>
      <c r="DPG412" s="589"/>
      <c r="DPH412" s="589"/>
      <c r="DPI412" s="589"/>
      <c r="DPJ412" s="589"/>
      <c r="DPK412" s="589"/>
      <c r="DPL412" s="589"/>
      <c r="DPM412" s="589"/>
      <c r="DPN412" s="589"/>
      <c r="DPO412" s="589"/>
      <c r="DPP412" s="589"/>
      <c r="DPQ412" s="589"/>
      <c r="DPR412" s="589"/>
      <c r="DPS412" s="589"/>
      <c r="DPT412" s="589"/>
      <c r="DPU412" s="589"/>
      <c r="DPV412" s="589"/>
      <c r="DPW412" s="589"/>
      <c r="DPX412" s="589"/>
      <c r="DPY412" s="589"/>
      <c r="DPZ412" s="589"/>
      <c r="DQA412" s="589"/>
      <c r="DQB412" s="589"/>
      <c r="DQC412" s="589"/>
      <c r="DQD412" s="589"/>
      <c r="DQE412" s="589"/>
      <c r="DQF412" s="589"/>
      <c r="DQG412" s="589"/>
      <c r="DQH412" s="589"/>
      <c r="DQI412" s="589"/>
      <c r="DQJ412" s="589"/>
      <c r="DQK412" s="589"/>
      <c r="DQL412" s="589"/>
      <c r="DQM412" s="589"/>
      <c r="DQN412" s="589"/>
      <c r="DQO412" s="589"/>
      <c r="DQP412" s="589"/>
      <c r="DQQ412" s="589"/>
      <c r="DQR412" s="589"/>
      <c r="DQS412" s="589"/>
      <c r="DQT412" s="589"/>
      <c r="DQU412" s="589"/>
      <c r="DQV412" s="589"/>
      <c r="DQW412" s="589"/>
      <c r="DQX412" s="589"/>
      <c r="DQY412" s="589"/>
      <c r="DQZ412" s="589"/>
      <c r="DRA412" s="589"/>
      <c r="DRB412" s="589"/>
      <c r="DRC412" s="589"/>
      <c r="DRD412" s="589"/>
      <c r="DRE412" s="589"/>
      <c r="DRF412" s="589"/>
      <c r="DRG412" s="589"/>
      <c r="DRH412" s="589"/>
      <c r="DRI412" s="589"/>
      <c r="DRJ412" s="589"/>
      <c r="DRK412" s="589"/>
      <c r="DRL412" s="589"/>
      <c r="DRM412" s="589"/>
      <c r="DRN412" s="589"/>
      <c r="DRO412" s="589"/>
      <c r="DRP412" s="589"/>
      <c r="DRQ412" s="589"/>
      <c r="DRR412" s="589"/>
      <c r="DRS412" s="589"/>
      <c r="DRT412" s="589"/>
      <c r="DRU412" s="589"/>
      <c r="DRV412" s="589"/>
      <c r="DRW412" s="589"/>
      <c r="DRX412" s="589"/>
      <c r="DRY412" s="589"/>
      <c r="DRZ412" s="589"/>
      <c r="DSA412" s="589"/>
      <c r="DSB412" s="589"/>
      <c r="DSC412" s="589"/>
      <c r="DSD412" s="589"/>
      <c r="DSE412" s="589"/>
      <c r="DSF412" s="589"/>
      <c r="DSG412" s="589"/>
      <c r="DSH412" s="589"/>
      <c r="DSI412" s="589"/>
      <c r="DSJ412" s="589"/>
      <c r="DSK412" s="589"/>
      <c r="DSL412" s="589"/>
      <c r="DSM412" s="589"/>
      <c r="DSN412" s="589"/>
      <c r="DSO412" s="589"/>
      <c r="DSP412" s="589"/>
      <c r="DSQ412" s="589"/>
      <c r="DSR412" s="589"/>
      <c r="DSS412" s="589"/>
      <c r="DST412" s="589"/>
      <c r="DSU412" s="589"/>
      <c r="DSV412" s="589"/>
      <c r="DSW412" s="589"/>
      <c r="DSX412" s="589"/>
      <c r="DSY412" s="589"/>
      <c r="DSZ412" s="589"/>
      <c r="DTA412" s="589"/>
      <c r="DTB412" s="589"/>
      <c r="DTC412" s="589"/>
      <c r="DTD412" s="589"/>
      <c r="DTE412" s="589"/>
      <c r="DTF412" s="589"/>
      <c r="DTG412" s="589"/>
      <c r="DTH412" s="589"/>
      <c r="DTI412" s="589"/>
      <c r="DTJ412" s="589"/>
      <c r="DTK412" s="589"/>
      <c r="DTL412" s="589"/>
      <c r="DTM412" s="589"/>
      <c r="DTN412" s="589"/>
      <c r="DTO412" s="589"/>
      <c r="DTP412" s="589"/>
      <c r="DTQ412" s="589"/>
      <c r="DTR412" s="589"/>
      <c r="DTS412" s="589"/>
      <c r="DTT412" s="589"/>
      <c r="DTU412" s="589"/>
      <c r="DTV412" s="589"/>
      <c r="DTW412" s="589"/>
      <c r="DTX412" s="589"/>
      <c r="DTY412" s="589"/>
      <c r="DTZ412" s="589"/>
      <c r="DUA412" s="589"/>
      <c r="DUB412" s="589"/>
      <c r="DUC412" s="589"/>
      <c r="DUD412" s="589"/>
      <c r="DUE412" s="589"/>
      <c r="DUF412" s="589"/>
      <c r="DUG412" s="589"/>
      <c r="DUH412" s="589"/>
      <c r="DUI412" s="589"/>
      <c r="DUJ412" s="589"/>
      <c r="DUK412" s="589"/>
      <c r="DUL412" s="589"/>
      <c r="DUM412" s="589"/>
      <c r="DUN412" s="589"/>
      <c r="DUO412" s="589"/>
      <c r="DUP412" s="589"/>
      <c r="DUQ412" s="589"/>
      <c r="DUR412" s="589"/>
      <c r="DUS412" s="589"/>
      <c r="DUT412" s="589"/>
      <c r="DUU412" s="589"/>
      <c r="DUV412" s="589"/>
      <c r="DUW412" s="589"/>
      <c r="DUX412" s="589"/>
      <c r="DUY412" s="589"/>
      <c r="DUZ412" s="589"/>
      <c r="DVA412" s="589"/>
      <c r="DVB412" s="589"/>
      <c r="DVC412" s="589"/>
      <c r="DVD412" s="589"/>
      <c r="DVE412" s="589"/>
      <c r="DVF412" s="589"/>
      <c r="DVG412" s="589"/>
      <c r="DVH412" s="589"/>
      <c r="DVI412" s="589"/>
      <c r="DVJ412" s="589"/>
      <c r="DVK412" s="589"/>
      <c r="DVL412" s="589"/>
      <c r="DVM412" s="589"/>
      <c r="DVN412" s="589"/>
      <c r="DVO412" s="589"/>
      <c r="DVP412" s="589"/>
      <c r="DVQ412" s="589"/>
      <c r="DVR412" s="589"/>
      <c r="DVS412" s="589"/>
      <c r="DVT412" s="589"/>
      <c r="DVU412" s="589"/>
      <c r="DVV412" s="589"/>
      <c r="DVW412" s="589"/>
      <c r="DVX412" s="589"/>
      <c r="DVY412" s="589"/>
      <c r="DVZ412" s="589"/>
      <c r="DWA412" s="589"/>
      <c r="DWB412" s="589"/>
      <c r="DWC412" s="589"/>
      <c r="DWD412" s="589"/>
      <c r="DWE412" s="589"/>
      <c r="DWF412" s="589"/>
      <c r="DWG412" s="589"/>
      <c r="DWH412" s="589"/>
      <c r="DWI412" s="589"/>
      <c r="DWJ412" s="589"/>
      <c r="DWK412" s="589"/>
      <c r="DWL412" s="589"/>
      <c r="DWM412" s="589"/>
      <c r="DWN412" s="589"/>
      <c r="DWO412" s="589"/>
      <c r="DWP412" s="589"/>
      <c r="DWQ412" s="589"/>
      <c r="DWR412" s="589"/>
      <c r="DWS412" s="589"/>
      <c r="DWT412" s="589"/>
      <c r="DWU412" s="589"/>
      <c r="DWV412" s="589"/>
      <c r="DWW412" s="589"/>
      <c r="DWX412" s="589"/>
      <c r="DWY412" s="589"/>
      <c r="DWZ412" s="589"/>
      <c r="DXA412" s="589"/>
      <c r="DXB412" s="589"/>
      <c r="DXC412" s="589"/>
      <c r="DXD412" s="589"/>
      <c r="DXE412" s="589"/>
      <c r="DXF412" s="589"/>
      <c r="DXG412" s="589"/>
      <c r="DXH412" s="589"/>
      <c r="DXI412" s="589"/>
      <c r="DXJ412" s="589"/>
      <c r="DXK412" s="589"/>
      <c r="DXL412" s="589"/>
      <c r="DXM412" s="589"/>
      <c r="DXN412" s="589"/>
      <c r="DXO412" s="589"/>
      <c r="DXP412" s="589"/>
      <c r="DXQ412" s="589"/>
      <c r="DXR412" s="589"/>
      <c r="DXS412" s="589"/>
      <c r="DXT412" s="589"/>
      <c r="DXU412" s="589"/>
      <c r="DXV412" s="589"/>
      <c r="DXW412" s="589"/>
      <c r="DXX412" s="589"/>
      <c r="DXY412" s="589"/>
      <c r="DXZ412" s="589"/>
      <c r="DYA412" s="589"/>
      <c r="DYB412" s="589"/>
      <c r="DYC412" s="589"/>
      <c r="DYD412" s="589"/>
      <c r="DYE412" s="589"/>
      <c r="DYF412" s="589"/>
      <c r="DYG412" s="589"/>
      <c r="DYH412" s="589"/>
      <c r="DYI412" s="589"/>
      <c r="DYJ412" s="589"/>
      <c r="DYK412" s="589"/>
      <c r="DYL412" s="589"/>
      <c r="DYM412" s="589"/>
      <c r="DYN412" s="589"/>
      <c r="DYO412" s="589"/>
      <c r="DYP412" s="589"/>
      <c r="DYQ412" s="589"/>
      <c r="DYR412" s="589"/>
      <c r="DYS412" s="589"/>
      <c r="DYT412" s="589"/>
      <c r="DYU412" s="589"/>
      <c r="DYV412" s="589"/>
      <c r="DYW412" s="589"/>
      <c r="DYX412" s="589"/>
      <c r="DYY412" s="589"/>
      <c r="DYZ412" s="589"/>
      <c r="DZA412" s="589"/>
      <c r="DZB412" s="589"/>
      <c r="DZC412" s="589"/>
      <c r="DZD412" s="589"/>
      <c r="DZE412" s="589"/>
      <c r="DZF412" s="589"/>
      <c r="DZG412" s="589"/>
      <c r="DZH412" s="589"/>
      <c r="DZI412" s="589"/>
      <c r="DZJ412" s="589"/>
      <c r="DZK412" s="589"/>
      <c r="DZL412" s="589"/>
      <c r="DZM412" s="589"/>
      <c r="DZN412" s="589"/>
      <c r="DZO412" s="589"/>
      <c r="DZP412" s="589"/>
      <c r="DZQ412" s="589"/>
      <c r="DZR412" s="589"/>
      <c r="DZS412" s="589"/>
      <c r="DZT412" s="589"/>
      <c r="DZU412" s="589"/>
      <c r="DZV412" s="589"/>
      <c r="DZW412" s="589"/>
      <c r="DZX412" s="589"/>
      <c r="DZY412" s="589"/>
      <c r="DZZ412" s="589"/>
      <c r="EAA412" s="589"/>
      <c r="EAB412" s="589"/>
      <c r="EAC412" s="589"/>
      <c r="EAD412" s="589"/>
      <c r="EAE412" s="589"/>
      <c r="EAF412" s="589"/>
      <c r="EAG412" s="589"/>
      <c r="EAH412" s="589"/>
      <c r="EAI412" s="589"/>
      <c r="EAJ412" s="589"/>
      <c r="EAK412" s="589"/>
      <c r="EAL412" s="589"/>
      <c r="EAM412" s="589"/>
      <c r="EAN412" s="589"/>
      <c r="EAO412" s="589"/>
      <c r="EAP412" s="589"/>
      <c r="EAQ412" s="589"/>
      <c r="EAR412" s="589"/>
      <c r="EAS412" s="589"/>
      <c r="EAT412" s="589"/>
      <c r="EAU412" s="589"/>
      <c r="EAV412" s="589"/>
      <c r="EAW412" s="589"/>
      <c r="EAX412" s="589"/>
      <c r="EAY412" s="589"/>
      <c r="EAZ412" s="589"/>
      <c r="EBA412" s="589"/>
      <c r="EBB412" s="589"/>
      <c r="EBC412" s="589"/>
      <c r="EBD412" s="589"/>
      <c r="EBE412" s="589"/>
      <c r="EBF412" s="589"/>
      <c r="EBG412" s="589"/>
      <c r="EBH412" s="589"/>
      <c r="EBI412" s="589"/>
      <c r="EBJ412" s="589"/>
      <c r="EBK412" s="589"/>
      <c r="EBL412" s="589"/>
      <c r="EBM412" s="589"/>
      <c r="EBN412" s="589"/>
      <c r="EBO412" s="589"/>
      <c r="EBP412" s="589"/>
      <c r="EBQ412" s="589"/>
      <c r="EBR412" s="589"/>
      <c r="EBS412" s="589"/>
      <c r="EBT412" s="589"/>
      <c r="EBU412" s="589"/>
      <c r="EBV412" s="589"/>
      <c r="EBW412" s="589"/>
      <c r="EBX412" s="589"/>
      <c r="EBY412" s="589"/>
      <c r="EBZ412" s="589"/>
      <c r="ECA412" s="589"/>
      <c r="ECB412" s="589"/>
      <c r="ECC412" s="589"/>
      <c r="ECD412" s="589"/>
      <c r="ECE412" s="589"/>
      <c r="ECF412" s="589"/>
      <c r="ECG412" s="589"/>
      <c r="ECH412" s="589"/>
      <c r="ECI412" s="589"/>
      <c r="ECJ412" s="589"/>
      <c r="ECK412" s="589"/>
      <c r="ECL412" s="589"/>
      <c r="ECM412" s="589"/>
      <c r="ECN412" s="589"/>
      <c r="ECO412" s="589"/>
      <c r="ECP412" s="589"/>
      <c r="ECQ412" s="589"/>
      <c r="ECR412" s="589"/>
      <c r="ECS412" s="589"/>
      <c r="ECT412" s="589"/>
      <c r="ECU412" s="589"/>
      <c r="ECV412" s="589"/>
      <c r="ECW412" s="589"/>
      <c r="ECX412" s="589"/>
      <c r="ECY412" s="589"/>
      <c r="ECZ412" s="589"/>
      <c r="EDA412" s="589"/>
      <c r="EDB412" s="589"/>
      <c r="EDC412" s="589"/>
      <c r="EDD412" s="589"/>
      <c r="EDE412" s="589"/>
      <c r="EDF412" s="589"/>
      <c r="EDG412" s="589"/>
      <c r="EDH412" s="589"/>
      <c r="EDI412" s="589"/>
      <c r="EDJ412" s="589"/>
      <c r="EDK412" s="589"/>
      <c r="EDL412" s="589"/>
      <c r="EDM412" s="589"/>
      <c r="EDN412" s="589"/>
      <c r="EDO412" s="589"/>
      <c r="EDP412" s="589"/>
      <c r="EDQ412" s="589"/>
      <c r="EDR412" s="589"/>
      <c r="EDS412" s="589"/>
      <c r="EDT412" s="589"/>
      <c r="EDU412" s="589"/>
      <c r="EDV412" s="589"/>
      <c r="EDW412" s="589"/>
      <c r="EDX412" s="589"/>
      <c r="EDY412" s="589"/>
      <c r="EDZ412" s="589"/>
      <c r="EEA412" s="589"/>
      <c r="EEB412" s="589"/>
      <c r="EEC412" s="589"/>
      <c r="EED412" s="589"/>
      <c r="EEE412" s="589"/>
      <c r="EEF412" s="589"/>
      <c r="EEG412" s="589"/>
      <c r="EEH412" s="589"/>
      <c r="EEI412" s="589"/>
      <c r="EEJ412" s="589"/>
      <c r="EEK412" s="589"/>
      <c r="EEL412" s="589"/>
      <c r="EEM412" s="589"/>
      <c r="EEN412" s="589"/>
      <c r="EEO412" s="589"/>
      <c r="EEP412" s="589"/>
      <c r="EEQ412" s="589"/>
      <c r="EER412" s="589"/>
      <c r="EES412" s="589"/>
      <c r="EET412" s="589"/>
      <c r="EEU412" s="589"/>
      <c r="EEV412" s="589"/>
      <c r="EEW412" s="589"/>
      <c r="EEX412" s="589"/>
      <c r="EEY412" s="589"/>
      <c r="EEZ412" s="589"/>
      <c r="EFA412" s="589"/>
      <c r="EFB412" s="589"/>
      <c r="EFC412" s="589"/>
      <c r="EFD412" s="589"/>
      <c r="EFE412" s="589"/>
      <c r="EFF412" s="589"/>
      <c r="EFG412" s="589"/>
      <c r="EFH412" s="589"/>
      <c r="EFI412" s="589"/>
      <c r="EFJ412" s="589"/>
      <c r="EFK412" s="589"/>
      <c r="EFL412" s="589"/>
      <c r="EFM412" s="589"/>
      <c r="EFN412" s="589"/>
      <c r="EFO412" s="589"/>
      <c r="EFP412" s="589"/>
      <c r="EFQ412" s="589"/>
      <c r="EFR412" s="589"/>
      <c r="EFS412" s="589"/>
      <c r="EFT412" s="589"/>
      <c r="EFU412" s="589"/>
      <c r="EFV412" s="589"/>
      <c r="EFW412" s="589"/>
      <c r="EFX412" s="589"/>
      <c r="EFY412" s="589"/>
      <c r="EFZ412" s="589"/>
      <c r="EGA412" s="589"/>
      <c r="EGB412" s="589"/>
      <c r="EGC412" s="589"/>
      <c r="EGD412" s="589"/>
      <c r="EGE412" s="589"/>
      <c r="EGF412" s="589"/>
      <c r="EGG412" s="589"/>
      <c r="EGH412" s="589"/>
      <c r="EGI412" s="589"/>
      <c r="EGJ412" s="589"/>
      <c r="EGK412" s="589"/>
      <c r="EGL412" s="589"/>
      <c r="EGM412" s="589"/>
      <c r="EGN412" s="589"/>
      <c r="EGO412" s="589"/>
      <c r="EGP412" s="589"/>
      <c r="EGQ412" s="589"/>
      <c r="EGR412" s="589"/>
      <c r="EGS412" s="589"/>
      <c r="EGT412" s="589"/>
      <c r="EGU412" s="589"/>
      <c r="EGV412" s="589"/>
      <c r="EGW412" s="589"/>
      <c r="EGX412" s="589"/>
      <c r="EGY412" s="589"/>
      <c r="EGZ412" s="589"/>
      <c r="EHA412" s="589"/>
      <c r="EHB412" s="589"/>
      <c r="EHC412" s="589"/>
      <c r="EHD412" s="589"/>
      <c r="EHE412" s="589"/>
      <c r="EHF412" s="589"/>
      <c r="EHG412" s="589"/>
      <c r="EHH412" s="589"/>
      <c r="EHI412" s="589"/>
      <c r="EHJ412" s="589"/>
      <c r="EHK412" s="589"/>
      <c r="EHL412" s="589"/>
      <c r="EHM412" s="589"/>
      <c r="EHN412" s="589"/>
      <c r="EHO412" s="589"/>
      <c r="EHP412" s="589"/>
      <c r="EHQ412" s="589"/>
      <c r="EHR412" s="589"/>
      <c r="EHS412" s="589"/>
      <c r="EHT412" s="589"/>
      <c r="EHU412" s="589"/>
      <c r="EHV412" s="589"/>
      <c r="EHW412" s="589"/>
      <c r="EHX412" s="589"/>
      <c r="EHY412" s="589"/>
      <c r="EHZ412" s="589"/>
      <c r="EIA412" s="589"/>
      <c r="EIB412" s="589"/>
      <c r="EIC412" s="589"/>
      <c r="EID412" s="589"/>
      <c r="EIE412" s="589"/>
      <c r="EIF412" s="589"/>
      <c r="EIG412" s="589"/>
      <c r="EIH412" s="589"/>
      <c r="EII412" s="589"/>
      <c r="EIJ412" s="589"/>
      <c r="EIK412" s="589"/>
      <c r="EIL412" s="589"/>
      <c r="EIM412" s="589"/>
      <c r="EIN412" s="589"/>
      <c r="EIO412" s="589"/>
      <c r="EIP412" s="589"/>
      <c r="EIQ412" s="589"/>
      <c r="EIR412" s="589"/>
      <c r="EIS412" s="589"/>
      <c r="EIT412" s="589"/>
      <c r="EIU412" s="589"/>
      <c r="EIV412" s="589"/>
      <c r="EIW412" s="589"/>
      <c r="EIX412" s="589"/>
      <c r="EIY412" s="589"/>
      <c r="EIZ412" s="589"/>
      <c r="EJA412" s="589"/>
      <c r="EJB412" s="589"/>
      <c r="EJC412" s="589"/>
      <c r="EJD412" s="589"/>
      <c r="EJE412" s="589"/>
      <c r="EJF412" s="589"/>
      <c r="EJG412" s="589"/>
      <c r="EJH412" s="589"/>
      <c r="EJI412" s="589"/>
      <c r="EJJ412" s="589"/>
      <c r="EJK412" s="589"/>
      <c r="EJL412" s="589"/>
      <c r="EJM412" s="589"/>
      <c r="EJN412" s="589"/>
      <c r="EJO412" s="589"/>
      <c r="EJP412" s="589"/>
      <c r="EJQ412" s="589"/>
      <c r="EJR412" s="589"/>
      <c r="EJS412" s="589"/>
      <c r="EJT412" s="589"/>
      <c r="EJU412" s="589"/>
      <c r="EJV412" s="589"/>
      <c r="EJW412" s="589"/>
      <c r="EJX412" s="589"/>
      <c r="EJY412" s="589"/>
      <c r="EJZ412" s="589"/>
      <c r="EKA412" s="589"/>
      <c r="EKB412" s="589"/>
      <c r="EKC412" s="589"/>
      <c r="EKD412" s="589"/>
      <c r="EKE412" s="589"/>
      <c r="EKF412" s="589"/>
      <c r="EKG412" s="589"/>
      <c r="EKH412" s="589"/>
      <c r="EKI412" s="589"/>
      <c r="EKJ412" s="589"/>
      <c r="EKK412" s="589"/>
      <c r="EKL412" s="589"/>
      <c r="EKM412" s="589"/>
      <c r="EKN412" s="589"/>
      <c r="EKO412" s="589"/>
      <c r="EKP412" s="589"/>
      <c r="EKQ412" s="589"/>
      <c r="EKR412" s="589"/>
      <c r="EKS412" s="589"/>
      <c r="EKT412" s="589"/>
      <c r="EKU412" s="589"/>
      <c r="EKV412" s="589"/>
      <c r="EKW412" s="589"/>
      <c r="EKX412" s="589"/>
      <c r="EKY412" s="589"/>
      <c r="EKZ412" s="589"/>
      <c r="ELA412" s="589"/>
      <c r="ELB412" s="589"/>
      <c r="ELC412" s="589"/>
      <c r="ELD412" s="589"/>
      <c r="ELE412" s="589"/>
      <c r="ELF412" s="589"/>
      <c r="ELG412" s="589"/>
      <c r="ELH412" s="589"/>
      <c r="ELI412" s="589"/>
      <c r="ELJ412" s="589"/>
      <c r="ELK412" s="589"/>
      <c r="ELL412" s="589"/>
      <c r="ELM412" s="589"/>
      <c r="ELN412" s="589"/>
      <c r="ELO412" s="589"/>
      <c r="ELP412" s="589"/>
      <c r="ELQ412" s="589"/>
      <c r="ELR412" s="589"/>
      <c r="ELS412" s="589"/>
      <c r="ELT412" s="589"/>
      <c r="ELU412" s="589"/>
      <c r="ELV412" s="589"/>
      <c r="ELW412" s="589"/>
      <c r="ELX412" s="589"/>
      <c r="ELY412" s="589"/>
      <c r="ELZ412" s="589"/>
      <c r="EMA412" s="589"/>
      <c r="EMB412" s="589"/>
      <c r="EMC412" s="589"/>
      <c r="EMD412" s="589"/>
      <c r="EME412" s="589"/>
      <c r="EMF412" s="589"/>
      <c r="EMG412" s="589"/>
      <c r="EMH412" s="589"/>
      <c r="EMI412" s="589"/>
      <c r="EMJ412" s="589"/>
      <c r="EMK412" s="589"/>
      <c r="EML412" s="589"/>
      <c r="EMM412" s="589"/>
      <c r="EMN412" s="589"/>
      <c r="EMO412" s="589"/>
      <c r="EMP412" s="589"/>
      <c r="EMQ412" s="589"/>
      <c r="EMR412" s="589"/>
      <c r="EMS412" s="589"/>
      <c r="EMT412" s="589"/>
      <c r="EMU412" s="589"/>
      <c r="EMV412" s="589"/>
      <c r="EMW412" s="589"/>
      <c r="EMX412" s="589"/>
      <c r="EMY412" s="589"/>
      <c r="EMZ412" s="589"/>
      <c r="ENA412" s="589"/>
      <c r="ENB412" s="589"/>
      <c r="ENC412" s="589"/>
      <c r="END412" s="589"/>
      <c r="ENE412" s="589"/>
      <c r="ENF412" s="589"/>
      <c r="ENG412" s="589"/>
      <c r="ENH412" s="589"/>
      <c r="ENI412" s="589"/>
      <c r="ENJ412" s="589"/>
      <c r="ENK412" s="589"/>
      <c r="ENL412" s="589"/>
      <c r="ENM412" s="589"/>
      <c r="ENN412" s="589"/>
      <c r="ENO412" s="589"/>
      <c r="ENP412" s="589"/>
      <c r="ENQ412" s="589"/>
      <c r="ENR412" s="589"/>
      <c r="ENS412" s="589"/>
      <c r="ENT412" s="589"/>
      <c r="ENU412" s="589"/>
      <c r="ENV412" s="589"/>
      <c r="ENW412" s="589"/>
      <c r="ENX412" s="589"/>
      <c r="ENY412" s="589"/>
      <c r="ENZ412" s="589"/>
      <c r="EOA412" s="589"/>
      <c r="EOB412" s="589"/>
      <c r="EOC412" s="589"/>
      <c r="EOD412" s="589"/>
      <c r="EOE412" s="589"/>
      <c r="EOF412" s="589"/>
      <c r="EOG412" s="589"/>
      <c r="EOH412" s="589"/>
      <c r="EOI412" s="589"/>
      <c r="EOJ412" s="589"/>
      <c r="EOK412" s="589"/>
      <c r="EOL412" s="589"/>
      <c r="EOM412" s="589"/>
      <c r="EON412" s="589"/>
      <c r="EOO412" s="589"/>
      <c r="EOP412" s="589"/>
      <c r="EOQ412" s="589"/>
      <c r="EOR412" s="589"/>
      <c r="EOS412" s="589"/>
      <c r="EOT412" s="589"/>
      <c r="EOU412" s="589"/>
      <c r="EOV412" s="589"/>
      <c r="EOW412" s="589"/>
      <c r="EOX412" s="589"/>
      <c r="EOY412" s="589"/>
      <c r="EOZ412" s="589"/>
      <c r="EPA412" s="589"/>
      <c r="EPB412" s="589"/>
      <c r="EPC412" s="589"/>
      <c r="EPD412" s="589"/>
      <c r="EPE412" s="589"/>
      <c r="EPF412" s="589"/>
      <c r="EPG412" s="589"/>
      <c r="EPH412" s="589"/>
      <c r="EPI412" s="589"/>
      <c r="EPJ412" s="589"/>
      <c r="EPK412" s="589"/>
      <c r="EPL412" s="589"/>
      <c r="EPM412" s="589"/>
      <c r="EPN412" s="589"/>
      <c r="EPO412" s="589"/>
      <c r="EPP412" s="589"/>
      <c r="EPQ412" s="589"/>
      <c r="EPR412" s="589"/>
      <c r="EPS412" s="589"/>
      <c r="EPT412" s="589"/>
      <c r="EPU412" s="589"/>
      <c r="EPV412" s="589"/>
      <c r="EPW412" s="589"/>
      <c r="EPX412" s="589"/>
      <c r="EPY412" s="589"/>
      <c r="EPZ412" s="589"/>
      <c r="EQA412" s="589"/>
      <c r="EQB412" s="589"/>
      <c r="EQC412" s="589"/>
      <c r="EQD412" s="589"/>
      <c r="EQE412" s="589"/>
      <c r="EQF412" s="589"/>
      <c r="EQG412" s="589"/>
      <c r="EQH412" s="589"/>
      <c r="EQI412" s="589"/>
      <c r="EQJ412" s="589"/>
      <c r="EQK412" s="589"/>
      <c r="EQL412" s="589"/>
      <c r="EQM412" s="589"/>
      <c r="EQN412" s="589"/>
      <c r="EQO412" s="589"/>
      <c r="EQP412" s="589"/>
      <c r="EQQ412" s="589"/>
      <c r="EQR412" s="589"/>
      <c r="EQS412" s="589"/>
      <c r="EQT412" s="589"/>
      <c r="EQU412" s="589"/>
      <c r="EQV412" s="589"/>
      <c r="EQW412" s="589"/>
      <c r="EQX412" s="589"/>
      <c r="EQY412" s="589"/>
      <c r="EQZ412" s="589"/>
      <c r="ERA412" s="589"/>
      <c r="ERB412" s="589"/>
      <c r="ERC412" s="589"/>
      <c r="ERD412" s="589"/>
      <c r="ERE412" s="589"/>
      <c r="ERF412" s="589"/>
      <c r="ERG412" s="589"/>
      <c r="ERH412" s="589"/>
      <c r="ERI412" s="589"/>
      <c r="ERJ412" s="589"/>
      <c r="ERK412" s="589"/>
      <c r="ERL412" s="589"/>
      <c r="ERM412" s="589"/>
      <c r="ERN412" s="589"/>
      <c r="ERO412" s="589"/>
      <c r="ERP412" s="589"/>
      <c r="ERQ412" s="589"/>
      <c r="ERR412" s="589"/>
      <c r="ERS412" s="589"/>
      <c r="ERT412" s="589"/>
      <c r="ERU412" s="589"/>
      <c r="ERV412" s="589"/>
      <c r="ERW412" s="589"/>
      <c r="ERX412" s="589"/>
      <c r="ERY412" s="589"/>
      <c r="ERZ412" s="589"/>
      <c r="ESA412" s="589"/>
      <c r="ESB412" s="589"/>
      <c r="ESC412" s="589"/>
      <c r="ESD412" s="589"/>
      <c r="ESE412" s="589"/>
      <c r="ESF412" s="589"/>
      <c r="ESG412" s="589"/>
      <c r="ESH412" s="589"/>
      <c r="ESI412" s="589"/>
      <c r="ESJ412" s="589"/>
      <c r="ESK412" s="589"/>
      <c r="ESL412" s="589"/>
      <c r="ESM412" s="589"/>
      <c r="ESN412" s="589"/>
      <c r="ESO412" s="589"/>
      <c r="ESP412" s="589"/>
      <c r="ESQ412" s="589"/>
      <c r="ESR412" s="589"/>
      <c r="ESS412" s="589"/>
      <c r="EST412" s="589"/>
      <c r="ESU412" s="589"/>
      <c r="ESV412" s="589"/>
      <c r="ESW412" s="589"/>
      <c r="ESX412" s="589"/>
      <c r="ESY412" s="589"/>
      <c r="ESZ412" s="589"/>
      <c r="ETA412" s="589"/>
      <c r="ETB412" s="589"/>
      <c r="ETC412" s="589"/>
      <c r="ETD412" s="589"/>
      <c r="ETE412" s="589"/>
      <c r="ETF412" s="589"/>
      <c r="ETG412" s="589"/>
      <c r="ETH412" s="589"/>
      <c r="ETI412" s="589"/>
      <c r="ETJ412" s="589"/>
      <c r="ETK412" s="589"/>
      <c r="ETL412" s="589"/>
      <c r="ETM412" s="589"/>
      <c r="ETN412" s="589"/>
      <c r="ETO412" s="589"/>
      <c r="ETP412" s="589"/>
      <c r="ETQ412" s="589"/>
      <c r="ETR412" s="589"/>
      <c r="ETS412" s="589"/>
      <c r="ETT412" s="589"/>
      <c r="ETU412" s="589"/>
      <c r="ETV412" s="589"/>
      <c r="ETW412" s="589"/>
      <c r="ETX412" s="589"/>
      <c r="ETY412" s="589"/>
      <c r="ETZ412" s="589"/>
      <c r="EUA412" s="589"/>
      <c r="EUB412" s="589"/>
      <c r="EUC412" s="589"/>
      <c r="EUD412" s="589"/>
      <c r="EUE412" s="589"/>
      <c r="EUF412" s="589"/>
      <c r="EUG412" s="589"/>
      <c r="EUH412" s="589"/>
      <c r="EUI412" s="589"/>
      <c r="EUJ412" s="589"/>
      <c r="EUK412" s="589"/>
      <c r="EUL412" s="589"/>
      <c r="EUM412" s="589"/>
      <c r="EUN412" s="589"/>
      <c r="EUO412" s="589"/>
      <c r="EUP412" s="589"/>
      <c r="EUQ412" s="589"/>
      <c r="EUR412" s="589"/>
      <c r="EUS412" s="589"/>
      <c r="EUT412" s="589"/>
      <c r="EUU412" s="589"/>
      <c r="EUV412" s="589"/>
      <c r="EUW412" s="589"/>
      <c r="EUX412" s="589"/>
      <c r="EUY412" s="589"/>
      <c r="EUZ412" s="589"/>
      <c r="EVA412" s="589"/>
      <c r="EVB412" s="589"/>
      <c r="EVC412" s="589"/>
      <c r="EVD412" s="589"/>
      <c r="EVE412" s="589"/>
      <c r="EVF412" s="589"/>
      <c r="EVG412" s="589"/>
      <c r="EVH412" s="589"/>
      <c r="EVI412" s="589"/>
      <c r="EVJ412" s="589"/>
      <c r="EVK412" s="589"/>
      <c r="EVL412" s="589"/>
      <c r="EVM412" s="589"/>
      <c r="EVN412" s="589"/>
      <c r="EVO412" s="589"/>
      <c r="EVP412" s="589"/>
      <c r="EVQ412" s="589"/>
      <c r="EVR412" s="589"/>
      <c r="EVS412" s="589"/>
      <c r="EVT412" s="589"/>
      <c r="EVU412" s="589"/>
      <c r="EVV412" s="589"/>
      <c r="EVW412" s="589"/>
      <c r="EVX412" s="589"/>
      <c r="EVY412" s="589"/>
      <c r="EVZ412" s="589"/>
      <c r="EWA412" s="589"/>
      <c r="EWB412" s="589"/>
      <c r="EWC412" s="589"/>
      <c r="EWD412" s="589"/>
      <c r="EWE412" s="589"/>
      <c r="EWF412" s="589"/>
      <c r="EWG412" s="589"/>
      <c r="EWH412" s="589"/>
      <c r="EWI412" s="589"/>
      <c r="EWJ412" s="589"/>
      <c r="EWK412" s="589"/>
      <c r="EWL412" s="589"/>
      <c r="EWM412" s="589"/>
      <c r="EWN412" s="589"/>
      <c r="EWO412" s="589"/>
      <c r="EWP412" s="589"/>
      <c r="EWQ412" s="589"/>
      <c r="EWR412" s="589"/>
      <c r="EWS412" s="589"/>
      <c r="EWT412" s="589"/>
      <c r="EWU412" s="589"/>
      <c r="EWV412" s="589"/>
      <c r="EWW412" s="589"/>
      <c r="EWX412" s="589"/>
      <c r="EWY412" s="589"/>
      <c r="EWZ412" s="589"/>
      <c r="EXA412" s="589"/>
      <c r="EXB412" s="589"/>
      <c r="EXC412" s="589"/>
      <c r="EXD412" s="589"/>
      <c r="EXE412" s="589"/>
      <c r="EXF412" s="589"/>
      <c r="EXG412" s="589"/>
      <c r="EXH412" s="589"/>
      <c r="EXI412" s="589"/>
      <c r="EXJ412" s="589"/>
      <c r="EXK412" s="589"/>
      <c r="EXL412" s="589"/>
      <c r="EXM412" s="589"/>
      <c r="EXN412" s="589"/>
      <c r="EXO412" s="589"/>
      <c r="EXP412" s="589"/>
      <c r="EXQ412" s="589"/>
      <c r="EXR412" s="589"/>
      <c r="EXS412" s="589"/>
      <c r="EXT412" s="589"/>
      <c r="EXU412" s="589"/>
      <c r="EXV412" s="589"/>
      <c r="EXW412" s="589"/>
      <c r="EXX412" s="589"/>
      <c r="EXY412" s="589"/>
      <c r="EXZ412" s="589"/>
      <c r="EYA412" s="589"/>
      <c r="EYB412" s="589"/>
      <c r="EYC412" s="589"/>
      <c r="EYD412" s="589"/>
      <c r="EYE412" s="589"/>
      <c r="EYF412" s="589"/>
      <c r="EYG412" s="589"/>
      <c r="EYH412" s="589"/>
      <c r="EYI412" s="589"/>
      <c r="EYJ412" s="589"/>
      <c r="EYK412" s="589"/>
      <c r="EYL412" s="589"/>
      <c r="EYM412" s="589"/>
      <c r="EYN412" s="589"/>
      <c r="EYO412" s="589"/>
      <c r="EYP412" s="589"/>
      <c r="EYQ412" s="589"/>
      <c r="EYR412" s="589"/>
      <c r="EYS412" s="589"/>
      <c r="EYT412" s="589"/>
      <c r="EYU412" s="589"/>
      <c r="EYV412" s="589"/>
      <c r="EYW412" s="589"/>
      <c r="EYX412" s="589"/>
      <c r="EYY412" s="589"/>
      <c r="EYZ412" s="589"/>
      <c r="EZA412" s="589"/>
      <c r="EZB412" s="589"/>
      <c r="EZC412" s="589"/>
      <c r="EZD412" s="589"/>
      <c r="EZE412" s="589"/>
      <c r="EZF412" s="589"/>
      <c r="EZG412" s="589"/>
      <c r="EZH412" s="589"/>
      <c r="EZI412" s="589"/>
      <c r="EZJ412" s="589"/>
      <c r="EZK412" s="589"/>
      <c r="EZL412" s="589"/>
      <c r="EZM412" s="589"/>
      <c r="EZN412" s="589"/>
      <c r="EZO412" s="589"/>
      <c r="EZP412" s="589"/>
      <c r="EZQ412" s="589"/>
      <c r="EZR412" s="589"/>
      <c r="EZS412" s="589"/>
      <c r="EZT412" s="589"/>
      <c r="EZU412" s="589"/>
      <c r="EZV412" s="589"/>
      <c r="EZW412" s="589"/>
      <c r="EZX412" s="589"/>
      <c r="EZY412" s="589"/>
      <c r="EZZ412" s="589"/>
      <c r="FAA412" s="589"/>
      <c r="FAB412" s="589"/>
      <c r="FAC412" s="589"/>
      <c r="FAD412" s="589"/>
      <c r="FAE412" s="589"/>
      <c r="FAF412" s="589"/>
      <c r="FAG412" s="589"/>
      <c r="FAH412" s="589"/>
      <c r="FAI412" s="589"/>
      <c r="FAJ412" s="589"/>
      <c r="FAK412" s="589"/>
      <c r="FAL412" s="589"/>
      <c r="FAM412" s="589"/>
      <c r="FAN412" s="589"/>
      <c r="FAO412" s="589"/>
      <c r="FAP412" s="589"/>
      <c r="FAQ412" s="589"/>
      <c r="FAR412" s="589"/>
      <c r="FAS412" s="589"/>
      <c r="FAT412" s="589"/>
      <c r="FAU412" s="589"/>
      <c r="FAV412" s="589"/>
      <c r="FAW412" s="589"/>
      <c r="FAX412" s="589"/>
      <c r="FAY412" s="589"/>
      <c r="FAZ412" s="589"/>
      <c r="FBA412" s="589"/>
      <c r="FBB412" s="589"/>
      <c r="FBC412" s="589"/>
      <c r="FBD412" s="589"/>
      <c r="FBE412" s="589"/>
      <c r="FBF412" s="589"/>
      <c r="FBG412" s="589"/>
      <c r="FBH412" s="589"/>
      <c r="FBI412" s="589"/>
      <c r="FBJ412" s="589"/>
      <c r="FBK412" s="589"/>
      <c r="FBL412" s="589"/>
      <c r="FBM412" s="589"/>
      <c r="FBN412" s="589"/>
      <c r="FBO412" s="589"/>
      <c r="FBP412" s="589"/>
      <c r="FBQ412" s="589"/>
      <c r="FBR412" s="589"/>
      <c r="FBS412" s="589"/>
      <c r="FBT412" s="589"/>
      <c r="FBU412" s="589"/>
      <c r="FBV412" s="589"/>
      <c r="FBW412" s="589"/>
      <c r="FBX412" s="589"/>
      <c r="FBY412" s="589"/>
      <c r="FBZ412" s="589"/>
      <c r="FCA412" s="589"/>
      <c r="FCB412" s="589"/>
      <c r="FCC412" s="589"/>
      <c r="FCD412" s="589"/>
      <c r="FCE412" s="589"/>
      <c r="FCF412" s="589"/>
      <c r="FCG412" s="589"/>
      <c r="FCH412" s="589"/>
      <c r="FCI412" s="589"/>
      <c r="FCJ412" s="589"/>
      <c r="FCK412" s="589"/>
      <c r="FCL412" s="589"/>
      <c r="FCM412" s="589"/>
      <c r="FCN412" s="589"/>
      <c r="FCO412" s="589"/>
      <c r="FCP412" s="589"/>
      <c r="FCQ412" s="589"/>
      <c r="FCR412" s="589"/>
      <c r="FCS412" s="589"/>
      <c r="FCT412" s="589"/>
      <c r="FCU412" s="589"/>
      <c r="FCV412" s="589"/>
      <c r="FCW412" s="589"/>
      <c r="FCX412" s="589"/>
      <c r="FCY412" s="589"/>
      <c r="FCZ412" s="589"/>
      <c r="FDA412" s="589"/>
      <c r="FDB412" s="589"/>
      <c r="FDC412" s="589"/>
      <c r="FDD412" s="589"/>
      <c r="FDE412" s="589"/>
      <c r="FDF412" s="589"/>
      <c r="FDG412" s="589"/>
      <c r="FDH412" s="589"/>
      <c r="FDI412" s="589"/>
      <c r="FDJ412" s="589"/>
      <c r="FDK412" s="589"/>
      <c r="FDL412" s="589"/>
      <c r="FDM412" s="589"/>
      <c r="FDN412" s="589"/>
      <c r="FDO412" s="589"/>
      <c r="FDP412" s="589"/>
      <c r="FDQ412" s="589"/>
      <c r="FDR412" s="589"/>
      <c r="FDS412" s="589"/>
      <c r="FDT412" s="589"/>
      <c r="FDU412" s="589"/>
      <c r="FDV412" s="589"/>
      <c r="FDW412" s="589"/>
      <c r="FDX412" s="589"/>
      <c r="FDY412" s="589"/>
      <c r="FDZ412" s="589"/>
      <c r="FEA412" s="589"/>
      <c r="FEB412" s="589"/>
      <c r="FEC412" s="589"/>
      <c r="FED412" s="589"/>
      <c r="FEE412" s="589"/>
      <c r="FEF412" s="589"/>
      <c r="FEG412" s="589"/>
      <c r="FEH412" s="589"/>
      <c r="FEI412" s="589"/>
      <c r="FEJ412" s="589"/>
      <c r="FEK412" s="589"/>
      <c r="FEL412" s="589"/>
      <c r="FEM412" s="589"/>
      <c r="FEN412" s="589"/>
      <c r="FEO412" s="589"/>
      <c r="FEP412" s="589"/>
      <c r="FEQ412" s="589"/>
      <c r="FER412" s="589"/>
      <c r="FES412" s="589"/>
      <c r="FET412" s="589"/>
      <c r="FEU412" s="589"/>
      <c r="FEV412" s="589"/>
      <c r="FEW412" s="589"/>
      <c r="FEX412" s="589"/>
      <c r="FEY412" s="589"/>
      <c r="FEZ412" s="589"/>
      <c r="FFA412" s="589"/>
      <c r="FFB412" s="589"/>
      <c r="FFC412" s="589"/>
      <c r="FFD412" s="589"/>
      <c r="FFE412" s="589"/>
      <c r="FFF412" s="589"/>
      <c r="FFG412" s="589"/>
      <c r="FFH412" s="589"/>
      <c r="FFI412" s="589"/>
      <c r="FFJ412" s="589"/>
      <c r="FFK412" s="589"/>
      <c r="FFL412" s="589"/>
      <c r="FFM412" s="589"/>
      <c r="FFN412" s="589"/>
      <c r="FFO412" s="589"/>
      <c r="FFP412" s="589"/>
      <c r="FFQ412" s="589"/>
      <c r="FFR412" s="589"/>
      <c r="FFS412" s="589"/>
      <c r="FFT412" s="589"/>
      <c r="FFU412" s="589"/>
      <c r="FFV412" s="589"/>
      <c r="FFW412" s="589"/>
      <c r="FFX412" s="589"/>
      <c r="FFY412" s="589"/>
      <c r="FFZ412" s="589"/>
      <c r="FGA412" s="589"/>
      <c r="FGB412" s="589"/>
      <c r="FGC412" s="589"/>
      <c r="FGD412" s="589"/>
      <c r="FGE412" s="589"/>
      <c r="FGF412" s="589"/>
      <c r="FGG412" s="589"/>
      <c r="FGH412" s="589"/>
      <c r="FGI412" s="589"/>
      <c r="FGJ412" s="589"/>
      <c r="FGK412" s="589"/>
      <c r="FGL412" s="589"/>
      <c r="FGM412" s="589"/>
      <c r="FGN412" s="589"/>
      <c r="FGO412" s="589"/>
      <c r="FGP412" s="589"/>
      <c r="FGQ412" s="589"/>
      <c r="FGR412" s="589"/>
      <c r="FGS412" s="589"/>
      <c r="FGT412" s="589"/>
      <c r="FGU412" s="589"/>
      <c r="FGV412" s="589"/>
      <c r="FGW412" s="589"/>
      <c r="FGX412" s="589"/>
      <c r="FGY412" s="589"/>
      <c r="FGZ412" s="589"/>
      <c r="FHA412" s="589"/>
      <c r="FHB412" s="589"/>
      <c r="FHC412" s="589"/>
      <c r="FHD412" s="589"/>
      <c r="FHE412" s="589"/>
      <c r="FHF412" s="589"/>
      <c r="FHG412" s="589"/>
      <c r="FHH412" s="589"/>
      <c r="FHI412" s="589"/>
      <c r="FHJ412" s="589"/>
      <c r="FHK412" s="589"/>
      <c r="FHL412" s="589"/>
      <c r="FHM412" s="589"/>
      <c r="FHN412" s="589"/>
      <c r="FHO412" s="589"/>
      <c r="FHP412" s="589"/>
      <c r="FHQ412" s="589"/>
      <c r="FHR412" s="589"/>
      <c r="FHS412" s="589"/>
      <c r="FHT412" s="589"/>
      <c r="FHU412" s="589"/>
      <c r="FHV412" s="589"/>
      <c r="FHW412" s="589"/>
      <c r="FHX412" s="589"/>
      <c r="FHY412" s="589"/>
      <c r="FHZ412" s="589"/>
      <c r="FIA412" s="589"/>
      <c r="FIB412" s="589"/>
      <c r="FIC412" s="589"/>
      <c r="FID412" s="589"/>
      <c r="FIE412" s="589"/>
      <c r="FIF412" s="589"/>
      <c r="FIG412" s="589"/>
      <c r="FIH412" s="589"/>
      <c r="FII412" s="589"/>
      <c r="FIJ412" s="589"/>
      <c r="FIK412" s="589"/>
      <c r="FIL412" s="589"/>
      <c r="FIM412" s="589"/>
      <c r="FIN412" s="589"/>
      <c r="FIO412" s="589"/>
      <c r="FIP412" s="589"/>
      <c r="FIQ412" s="589"/>
      <c r="FIR412" s="589"/>
      <c r="FIS412" s="589"/>
      <c r="FIT412" s="589"/>
      <c r="FIU412" s="589"/>
      <c r="FIV412" s="589"/>
      <c r="FIW412" s="589"/>
      <c r="FIX412" s="589"/>
      <c r="FIY412" s="589"/>
      <c r="FIZ412" s="589"/>
      <c r="FJA412" s="589"/>
      <c r="FJB412" s="589"/>
      <c r="FJC412" s="589"/>
      <c r="FJD412" s="589"/>
      <c r="FJE412" s="589"/>
      <c r="FJF412" s="589"/>
      <c r="FJG412" s="589"/>
      <c r="FJH412" s="589"/>
      <c r="FJI412" s="589"/>
      <c r="FJJ412" s="589"/>
      <c r="FJK412" s="589"/>
      <c r="FJL412" s="589"/>
      <c r="FJM412" s="589"/>
      <c r="FJN412" s="589"/>
      <c r="FJO412" s="589"/>
      <c r="FJP412" s="589"/>
      <c r="FJQ412" s="589"/>
      <c r="FJR412" s="589"/>
      <c r="FJS412" s="589"/>
      <c r="FJT412" s="589"/>
      <c r="FJU412" s="589"/>
      <c r="FJV412" s="589"/>
      <c r="FJW412" s="589"/>
      <c r="FJX412" s="589"/>
      <c r="FJY412" s="589"/>
      <c r="FJZ412" s="589"/>
      <c r="FKA412" s="589"/>
      <c r="FKB412" s="589"/>
      <c r="FKC412" s="589"/>
      <c r="FKD412" s="589"/>
      <c r="FKE412" s="589"/>
      <c r="FKF412" s="589"/>
      <c r="FKG412" s="589"/>
      <c r="FKH412" s="589"/>
      <c r="FKI412" s="589"/>
      <c r="FKJ412" s="589"/>
      <c r="FKK412" s="589"/>
      <c r="FKL412" s="589"/>
      <c r="FKM412" s="589"/>
      <c r="FKN412" s="589"/>
      <c r="FKO412" s="589"/>
      <c r="FKP412" s="589"/>
      <c r="FKQ412" s="589"/>
      <c r="FKR412" s="589"/>
      <c r="FKS412" s="589"/>
      <c r="FKT412" s="589"/>
      <c r="FKU412" s="589"/>
      <c r="FKV412" s="589"/>
      <c r="FKW412" s="589"/>
      <c r="FKX412" s="589"/>
      <c r="FKY412" s="589"/>
      <c r="FKZ412" s="589"/>
      <c r="FLA412" s="589"/>
      <c r="FLB412" s="589"/>
      <c r="FLC412" s="589"/>
      <c r="FLD412" s="589"/>
      <c r="FLE412" s="589"/>
      <c r="FLF412" s="589"/>
      <c r="FLG412" s="589"/>
      <c r="FLH412" s="589"/>
      <c r="FLI412" s="589"/>
      <c r="FLJ412" s="589"/>
      <c r="FLK412" s="589"/>
      <c r="FLL412" s="589"/>
      <c r="FLM412" s="589"/>
      <c r="FLN412" s="589"/>
      <c r="FLO412" s="589"/>
      <c r="FLP412" s="589"/>
      <c r="FLQ412" s="589"/>
      <c r="FLR412" s="589"/>
      <c r="FLS412" s="589"/>
      <c r="FLT412" s="589"/>
      <c r="FLU412" s="589"/>
      <c r="FLV412" s="589"/>
      <c r="FLW412" s="589"/>
      <c r="FLX412" s="589"/>
      <c r="FLY412" s="589"/>
      <c r="FLZ412" s="589"/>
      <c r="FMA412" s="589"/>
      <c r="FMB412" s="589"/>
      <c r="FMC412" s="589"/>
      <c r="FMD412" s="589"/>
      <c r="FME412" s="589"/>
      <c r="FMF412" s="589"/>
      <c r="FMG412" s="589"/>
      <c r="FMH412" s="589"/>
      <c r="FMI412" s="589"/>
      <c r="FMJ412" s="589"/>
      <c r="FMK412" s="589"/>
      <c r="FML412" s="589"/>
      <c r="FMM412" s="589"/>
      <c r="FMN412" s="589"/>
      <c r="FMO412" s="589"/>
      <c r="FMP412" s="589"/>
      <c r="FMQ412" s="589"/>
      <c r="FMR412" s="589"/>
      <c r="FMS412" s="589"/>
      <c r="FMT412" s="589"/>
      <c r="FMU412" s="589"/>
      <c r="FMV412" s="589"/>
      <c r="FMW412" s="589"/>
      <c r="FMX412" s="589"/>
      <c r="FMY412" s="589"/>
      <c r="FMZ412" s="589"/>
      <c r="FNA412" s="589"/>
      <c r="FNB412" s="589"/>
      <c r="FNC412" s="589"/>
      <c r="FND412" s="589"/>
      <c r="FNE412" s="589"/>
      <c r="FNF412" s="589"/>
      <c r="FNG412" s="589"/>
      <c r="FNH412" s="589"/>
      <c r="FNI412" s="589"/>
      <c r="FNJ412" s="589"/>
      <c r="FNK412" s="589"/>
      <c r="FNL412" s="589"/>
      <c r="FNM412" s="589"/>
      <c r="FNN412" s="589"/>
      <c r="FNO412" s="589"/>
      <c r="FNP412" s="589"/>
      <c r="FNQ412" s="589"/>
      <c r="FNR412" s="589"/>
      <c r="FNS412" s="589"/>
      <c r="FNT412" s="589"/>
      <c r="FNU412" s="589"/>
      <c r="FNV412" s="589"/>
      <c r="FNW412" s="589"/>
      <c r="FNX412" s="589"/>
      <c r="FNY412" s="589"/>
      <c r="FNZ412" s="589"/>
      <c r="FOA412" s="589"/>
      <c r="FOB412" s="589"/>
      <c r="FOC412" s="589"/>
      <c r="FOD412" s="589"/>
      <c r="FOE412" s="589"/>
      <c r="FOF412" s="589"/>
      <c r="FOG412" s="589"/>
      <c r="FOH412" s="589"/>
      <c r="FOI412" s="589"/>
      <c r="FOJ412" s="589"/>
      <c r="FOK412" s="589"/>
      <c r="FOL412" s="589"/>
      <c r="FOM412" s="589"/>
      <c r="FON412" s="589"/>
      <c r="FOO412" s="589"/>
      <c r="FOP412" s="589"/>
      <c r="FOQ412" s="589"/>
      <c r="FOR412" s="589"/>
      <c r="FOS412" s="589"/>
      <c r="FOT412" s="589"/>
      <c r="FOU412" s="589"/>
      <c r="FOV412" s="589"/>
      <c r="FOW412" s="589"/>
      <c r="FOX412" s="589"/>
      <c r="FOY412" s="589"/>
      <c r="FOZ412" s="589"/>
      <c r="FPA412" s="589"/>
      <c r="FPB412" s="589"/>
      <c r="FPC412" s="589"/>
      <c r="FPD412" s="589"/>
      <c r="FPE412" s="589"/>
      <c r="FPF412" s="589"/>
      <c r="FPG412" s="589"/>
      <c r="FPH412" s="589"/>
      <c r="FPI412" s="589"/>
      <c r="FPJ412" s="589"/>
      <c r="FPK412" s="589"/>
      <c r="FPL412" s="589"/>
      <c r="FPM412" s="589"/>
      <c r="FPN412" s="589"/>
      <c r="FPO412" s="589"/>
      <c r="FPP412" s="589"/>
      <c r="FPQ412" s="589"/>
      <c r="FPR412" s="589"/>
      <c r="FPS412" s="589"/>
      <c r="FPT412" s="589"/>
      <c r="FPU412" s="589"/>
      <c r="FPV412" s="589"/>
      <c r="FPW412" s="589"/>
      <c r="FPX412" s="589"/>
      <c r="FPY412" s="589"/>
      <c r="FPZ412" s="589"/>
      <c r="FQA412" s="589"/>
      <c r="FQB412" s="589"/>
      <c r="FQC412" s="589"/>
      <c r="FQD412" s="589"/>
      <c r="FQE412" s="589"/>
      <c r="FQF412" s="589"/>
      <c r="FQG412" s="589"/>
      <c r="FQH412" s="589"/>
      <c r="FQI412" s="589"/>
      <c r="FQJ412" s="589"/>
      <c r="FQK412" s="589"/>
      <c r="FQL412" s="589"/>
      <c r="FQM412" s="589"/>
      <c r="FQN412" s="589"/>
      <c r="FQO412" s="589"/>
      <c r="FQP412" s="589"/>
      <c r="FQQ412" s="589"/>
      <c r="FQR412" s="589"/>
      <c r="FQS412" s="589"/>
      <c r="FQT412" s="589"/>
      <c r="FQU412" s="589"/>
      <c r="FQV412" s="589"/>
      <c r="FQW412" s="589"/>
      <c r="FQX412" s="589"/>
      <c r="FQY412" s="589"/>
      <c r="FQZ412" s="589"/>
      <c r="FRA412" s="589"/>
      <c r="FRB412" s="589"/>
      <c r="FRC412" s="589"/>
      <c r="FRD412" s="589"/>
      <c r="FRE412" s="589"/>
      <c r="FRF412" s="589"/>
      <c r="FRG412" s="589"/>
      <c r="FRH412" s="589"/>
      <c r="FRI412" s="589"/>
      <c r="FRJ412" s="589"/>
      <c r="FRK412" s="589"/>
      <c r="FRL412" s="589"/>
      <c r="FRM412" s="589"/>
      <c r="FRN412" s="589"/>
      <c r="FRO412" s="589"/>
      <c r="FRP412" s="589"/>
      <c r="FRQ412" s="589"/>
      <c r="FRR412" s="589"/>
      <c r="FRS412" s="589"/>
      <c r="FRT412" s="589"/>
      <c r="FRU412" s="589"/>
      <c r="FRV412" s="589"/>
      <c r="FRW412" s="589"/>
      <c r="FRX412" s="589"/>
      <c r="FRY412" s="589"/>
      <c r="FRZ412" s="589"/>
      <c r="FSA412" s="589"/>
      <c r="FSB412" s="589"/>
      <c r="FSC412" s="589"/>
      <c r="FSD412" s="589"/>
      <c r="FSE412" s="589"/>
      <c r="FSF412" s="589"/>
      <c r="FSG412" s="589"/>
      <c r="FSH412" s="589"/>
      <c r="FSI412" s="589"/>
      <c r="FSJ412" s="589"/>
      <c r="FSK412" s="589"/>
      <c r="FSL412" s="589"/>
      <c r="FSM412" s="589"/>
      <c r="FSN412" s="589"/>
      <c r="FSO412" s="589"/>
      <c r="FSP412" s="589"/>
      <c r="FSQ412" s="589"/>
      <c r="FSR412" s="589"/>
      <c r="FSS412" s="589"/>
      <c r="FST412" s="589"/>
      <c r="FSU412" s="589"/>
      <c r="FSV412" s="589"/>
      <c r="FSW412" s="589"/>
      <c r="FSX412" s="589"/>
      <c r="FSY412" s="589"/>
      <c r="FSZ412" s="589"/>
      <c r="FTA412" s="589"/>
      <c r="FTB412" s="589"/>
      <c r="FTC412" s="589"/>
      <c r="FTD412" s="589"/>
      <c r="FTE412" s="589"/>
      <c r="FTF412" s="589"/>
      <c r="FTG412" s="589"/>
      <c r="FTH412" s="589"/>
      <c r="FTI412" s="589"/>
      <c r="FTJ412" s="589"/>
      <c r="FTK412" s="589"/>
      <c r="FTL412" s="589"/>
      <c r="FTM412" s="589"/>
      <c r="FTN412" s="589"/>
      <c r="FTO412" s="589"/>
      <c r="FTP412" s="589"/>
      <c r="FTQ412" s="589"/>
      <c r="FTR412" s="589"/>
      <c r="FTS412" s="589"/>
      <c r="FTT412" s="589"/>
      <c r="FTU412" s="589"/>
      <c r="FTV412" s="589"/>
      <c r="FTW412" s="589"/>
      <c r="FTX412" s="589"/>
      <c r="FTY412" s="589"/>
      <c r="FTZ412" s="589"/>
      <c r="FUA412" s="589"/>
      <c r="FUB412" s="589"/>
      <c r="FUC412" s="589"/>
      <c r="FUD412" s="589"/>
      <c r="FUE412" s="589"/>
      <c r="FUF412" s="589"/>
      <c r="FUG412" s="589"/>
      <c r="FUH412" s="589"/>
      <c r="FUI412" s="589"/>
      <c r="FUJ412" s="589"/>
      <c r="FUK412" s="589"/>
      <c r="FUL412" s="589"/>
      <c r="FUM412" s="589"/>
      <c r="FUN412" s="589"/>
      <c r="FUO412" s="589"/>
      <c r="FUP412" s="589"/>
      <c r="FUQ412" s="589"/>
      <c r="FUR412" s="589"/>
      <c r="FUS412" s="589"/>
      <c r="FUT412" s="589"/>
      <c r="FUU412" s="589"/>
      <c r="FUV412" s="589"/>
      <c r="FUW412" s="589"/>
      <c r="FUX412" s="589"/>
      <c r="FUY412" s="589"/>
      <c r="FUZ412" s="589"/>
      <c r="FVA412" s="589"/>
      <c r="FVB412" s="589"/>
      <c r="FVC412" s="589"/>
      <c r="FVD412" s="589"/>
      <c r="FVE412" s="589"/>
      <c r="FVF412" s="589"/>
      <c r="FVG412" s="589"/>
      <c r="FVH412" s="589"/>
      <c r="FVI412" s="589"/>
      <c r="FVJ412" s="589"/>
      <c r="FVK412" s="589"/>
      <c r="FVL412" s="589"/>
      <c r="FVM412" s="589"/>
      <c r="FVN412" s="589"/>
      <c r="FVO412" s="589"/>
      <c r="FVP412" s="589"/>
      <c r="FVQ412" s="589"/>
      <c r="FVR412" s="589"/>
      <c r="FVS412" s="589"/>
      <c r="FVT412" s="589"/>
      <c r="FVU412" s="589"/>
      <c r="FVV412" s="589"/>
      <c r="FVW412" s="589"/>
      <c r="FVX412" s="589"/>
      <c r="FVY412" s="589"/>
      <c r="FVZ412" s="589"/>
      <c r="FWA412" s="589"/>
      <c r="FWB412" s="589"/>
      <c r="FWC412" s="589"/>
      <c r="FWD412" s="589"/>
      <c r="FWE412" s="589"/>
      <c r="FWF412" s="589"/>
      <c r="FWG412" s="589"/>
      <c r="FWH412" s="589"/>
      <c r="FWI412" s="589"/>
      <c r="FWJ412" s="589"/>
      <c r="FWK412" s="589"/>
      <c r="FWL412" s="589"/>
      <c r="FWM412" s="589"/>
      <c r="FWN412" s="589"/>
      <c r="FWO412" s="589"/>
      <c r="FWP412" s="589"/>
      <c r="FWQ412" s="589"/>
      <c r="FWR412" s="589"/>
      <c r="FWS412" s="589"/>
      <c r="FWT412" s="589"/>
      <c r="FWU412" s="589"/>
      <c r="FWV412" s="589"/>
      <c r="FWW412" s="589"/>
      <c r="FWX412" s="589"/>
      <c r="FWY412" s="589"/>
      <c r="FWZ412" s="589"/>
      <c r="FXA412" s="589"/>
      <c r="FXB412" s="589"/>
      <c r="FXC412" s="589"/>
      <c r="FXD412" s="589"/>
      <c r="FXE412" s="589"/>
      <c r="FXF412" s="589"/>
      <c r="FXG412" s="589"/>
      <c r="FXH412" s="589"/>
      <c r="FXI412" s="589"/>
      <c r="FXJ412" s="589"/>
      <c r="FXK412" s="589"/>
      <c r="FXL412" s="589"/>
      <c r="FXM412" s="589"/>
      <c r="FXN412" s="589"/>
      <c r="FXO412" s="589"/>
      <c r="FXP412" s="589"/>
      <c r="FXQ412" s="589"/>
      <c r="FXR412" s="589"/>
      <c r="FXS412" s="589"/>
      <c r="FXT412" s="589"/>
      <c r="FXU412" s="589"/>
      <c r="FXV412" s="589"/>
      <c r="FXW412" s="589"/>
      <c r="FXX412" s="589"/>
      <c r="FXY412" s="589"/>
      <c r="FXZ412" s="589"/>
      <c r="FYA412" s="589"/>
      <c r="FYB412" s="589"/>
      <c r="FYC412" s="589"/>
      <c r="FYD412" s="589"/>
      <c r="FYE412" s="589"/>
      <c r="FYF412" s="589"/>
      <c r="FYG412" s="589"/>
      <c r="FYH412" s="589"/>
      <c r="FYI412" s="589"/>
      <c r="FYJ412" s="589"/>
      <c r="FYK412" s="589"/>
      <c r="FYL412" s="589"/>
      <c r="FYM412" s="589"/>
      <c r="FYN412" s="589"/>
      <c r="FYO412" s="589"/>
      <c r="FYP412" s="589"/>
      <c r="FYQ412" s="589"/>
      <c r="FYR412" s="589"/>
      <c r="FYS412" s="589"/>
      <c r="FYT412" s="589"/>
      <c r="FYU412" s="589"/>
      <c r="FYV412" s="589"/>
      <c r="FYW412" s="589"/>
      <c r="FYX412" s="589"/>
      <c r="FYY412" s="589"/>
      <c r="FYZ412" s="589"/>
      <c r="FZA412" s="589"/>
      <c r="FZB412" s="589"/>
      <c r="FZC412" s="589"/>
      <c r="FZD412" s="589"/>
      <c r="FZE412" s="589"/>
      <c r="FZF412" s="589"/>
      <c r="FZG412" s="589"/>
      <c r="FZH412" s="589"/>
      <c r="FZI412" s="589"/>
      <c r="FZJ412" s="589"/>
      <c r="FZK412" s="589"/>
      <c r="FZL412" s="589"/>
      <c r="FZM412" s="589"/>
      <c r="FZN412" s="589"/>
      <c r="FZO412" s="589"/>
      <c r="FZP412" s="589"/>
      <c r="FZQ412" s="589"/>
      <c r="FZR412" s="589"/>
      <c r="FZS412" s="589"/>
      <c r="FZT412" s="589"/>
      <c r="FZU412" s="589"/>
      <c r="FZV412" s="589"/>
      <c r="FZW412" s="589"/>
      <c r="FZX412" s="589"/>
      <c r="FZY412" s="589"/>
      <c r="FZZ412" s="589"/>
      <c r="GAA412" s="589"/>
      <c r="GAB412" s="589"/>
      <c r="GAC412" s="589"/>
      <c r="GAD412" s="589"/>
      <c r="GAE412" s="589"/>
      <c r="GAF412" s="589"/>
      <c r="GAG412" s="589"/>
      <c r="GAH412" s="589"/>
      <c r="GAI412" s="589"/>
      <c r="GAJ412" s="589"/>
      <c r="GAK412" s="589"/>
      <c r="GAL412" s="589"/>
      <c r="GAM412" s="589"/>
      <c r="GAN412" s="589"/>
      <c r="GAO412" s="589"/>
      <c r="GAP412" s="589"/>
      <c r="GAQ412" s="589"/>
      <c r="GAR412" s="589"/>
      <c r="GAS412" s="589"/>
      <c r="GAT412" s="589"/>
      <c r="GAU412" s="589"/>
      <c r="GAV412" s="589"/>
      <c r="GAW412" s="589"/>
      <c r="GAX412" s="589"/>
      <c r="GAY412" s="589"/>
      <c r="GAZ412" s="589"/>
      <c r="GBA412" s="589"/>
      <c r="GBB412" s="589"/>
      <c r="GBC412" s="589"/>
      <c r="GBD412" s="589"/>
      <c r="GBE412" s="589"/>
      <c r="GBF412" s="589"/>
      <c r="GBG412" s="589"/>
      <c r="GBH412" s="589"/>
      <c r="GBI412" s="589"/>
      <c r="GBJ412" s="589"/>
      <c r="GBK412" s="589"/>
      <c r="GBL412" s="589"/>
      <c r="GBM412" s="589"/>
      <c r="GBN412" s="589"/>
      <c r="GBO412" s="589"/>
      <c r="GBP412" s="589"/>
      <c r="GBQ412" s="589"/>
      <c r="GBR412" s="589"/>
      <c r="GBS412" s="589"/>
      <c r="GBT412" s="589"/>
      <c r="GBU412" s="589"/>
      <c r="GBV412" s="589"/>
      <c r="GBW412" s="589"/>
      <c r="GBX412" s="589"/>
      <c r="GBY412" s="589"/>
      <c r="GBZ412" s="589"/>
      <c r="GCA412" s="589"/>
      <c r="GCB412" s="589"/>
      <c r="GCC412" s="589"/>
      <c r="GCD412" s="589"/>
      <c r="GCE412" s="589"/>
      <c r="GCF412" s="589"/>
      <c r="GCG412" s="589"/>
      <c r="GCH412" s="589"/>
      <c r="GCI412" s="589"/>
      <c r="GCJ412" s="589"/>
      <c r="GCK412" s="589"/>
      <c r="GCL412" s="589"/>
      <c r="GCM412" s="589"/>
      <c r="GCN412" s="589"/>
      <c r="GCO412" s="589"/>
      <c r="GCP412" s="589"/>
      <c r="GCQ412" s="589"/>
      <c r="GCR412" s="589"/>
      <c r="GCS412" s="589"/>
      <c r="GCT412" s="589"/>
      <c r="GCU412" s="589"/>
      <c r="GCV412" s="589"/>
      <c r="GCW412" s="589"/>
      <c r="GCX412" s="589"/>
      <c r="GCY412" s="589"/>
      <c r="GCZ412" s="589"/>
      <c r="GDA412" s="589"/>
      <c r="GDB412" s="589"/>
      <c r="GDC412" s="589"/>
      <c r="GDD412" s="589"/>
      <c r="GDE412" s="589"/>
      <c r="GDF412" s="589"/>
      <c r="GDG412" s="589"/>
      <c r="GDH412" s="589"/>
      <c r="GDI412" s="589"/>
      <c r="GDJ412" s="589"/>
      <c r="GDK412" s="589"/>
      <c r="GDL412" s="589"/>
      <c r="GDM412" s="589"/>
      <c r="GDN412" s="589"/>
      <c r="GDO412" s="589"/>
      <c r="GDP412" s="589"/>
      <c r="GDQ412" s="589"/>
      <c r="GDR412" s="589"/>
      <c r="GDS412" s="589"/>
      <c r="GDT412" s="589"/>
      <c r="GDU412" s="589"/>
      <c r="GDV412" s="589"/>
      <c r="GDW412" s="589"/>
      <c r="GDX412" s="589"/>
      <c r="GDY412" s="589"/>
      <c r="GDZ412" s="589"/>
      <c r="GEA412" s="589"/>
      <c r="GEB412" s="589"/>
      <c r="GEC412" s="589"/>
      <c r="GED412" s="589"/>
      <c r="GEE412" s="589"/>
      <c r="GEF412" s="589"/>
      <c r="GEG412" s="589"/>
      <c r="GEH412" s="589"/>
      <c r="GEI412" s="589"/>
      <c r="GEJ412" s="589"/>
      <c r="GEK412" s="589"/>
      <c r="GEL412" s="589"/>
      <c r="GEM412" s="589"/>
      <c r="GEN412" s="589"/>
      <c r="GEO412" s="589"/>
      <c r="GEP412" s="589"/>
      <c r="GEQ412" s="589"/>
      <c r="GER412" s="589"/>
      <c r="GES412" s="589"/>
      <c r="GET412" s="589"/>
      <c r="GEU412" s="589"/>
      <c r="GEV412" s="589"/>
      <c r="GEW412" s="589"/>
      <c r="GEX412" s="589"/>
      <c r="GEY412" s="589"/>
      <c r="GEZ412" s="589"/>
      <c r="GFA412" s="589"/>
      <c r="GFB412" s="589"/>
      <c r="GFC412" s="589"/>
      <c r="GFD412" s="589"/>
      <c r="GFE412" s="589"/>
      <c r="GFF412" s="589"/>
      <c r="GFG412" s="589"/>
      <c r="GFH412" s="589"/>
      <c r="GFI412" s="589"/>
      <c r="GFJ412" s="589"/>
      <c r="GFK412" s="589"/>
      <c r="GFL412" s="589"/>
      <c r="GFM412" s="589"/>
      <c r="GFN412" s="589"/>
      <c r="GFO412" s="589"/>
      <c r="GFP412" s="589"/>
      <c r="GFQ412" s="589"/>
      <c r="GFR412" s="589"/>
      <c r="GFS412" s="589"/>
      <c r="GFT412" s="589"/>
      <c r="GFU412" s="589"/>
      <c r="GFV412" s="589"/>
      <c r="GFW412" s="589"/>
      <c r="GFX412" s="589"/>
      <c r="GFY412" s="589"/>
      <c r="GFZ412" s="589"/>
      <c r="GGA412" s="589"/>
      <c r="GGB412" s="589"/>
      <c r="GGC412" s="589"/>
      <c r="GGD412" s="589"/>
      <c r="GGE412" s="589"/>
      <c r="GGF412" s="589"/>
      <c r="GGG412" s="589"/>
      <c r="GGH412" s="589"/>
      <c r="GGI412" s="589"/>
      <c r="GGJ412" s="589"/>
      <c r="GGK412" s="589"/>
      <c r="GGL412" s="589"/>
      <c r="GGM412" s="589"/>
      <c r="GGN412" s="589"/>
      <c r="GGO412" s="589"/>
      <c r="GGP412" s="589"/>
      <c r="GGQ412" s="589"/>
      <c r="GGR412" s="589"/>
      <c r="GGS412" s="589"/>
      <c r="GGT412" s="589"/>
      <c r="GGU412" s="589"/>
      <c r="GGV412" s="589"/>
      <c r="GGW412" s="589"/>
      <c r="GGX412" s="589"/>
      <c r="GGY412" s="589"/>
      <c r="GGZ412" s="589"/>
      <c r="GHA412" s="589"/>
      <c r="GHB412" s="589"/>
      <c r="GHC412" s="589"/>
      <c r="GHD412" s="589"/>
      <c r="GHE412" s="589"/>
      <c r="GHF412" s="589"/>
      <c r="GHG412" s="589"/>
      <c r="GHH412" s="589"/>
      <c r="GHI412" s="589"/>
      <c r="GHJ412" s="589"/>
      <c r="GHK412" s="589"/>
      <c r="GHL412" s="589"/>
      <c r="GHM412" s="589"/>
      <c r="GHN412" s="589"/>
      <c r="GHO412" s="589"/>
      <c r="GHP412" s="589"/>
      <c r="GHQ412" s="589"/>
      <c r="GHR412" s="589"/>
      <c r="GHS412" s="589"/>
      <c r="GHT412" s="589"/>
      <c r="GHU412" s="589"/>
      <c r="GHV412" s="589"/>
      <c r="GHW412" s="589"/>
      <c r="GHX412" s="589"/>
      <c r="GHY412" s="589"/>
      <c r="GHZ412" s="589"/>
      <c r="GIA412" s="589"/>
      <c r="GIB412" s="589"/>
      <c r="GIC412" s="589"/>
      <c r="GID412" s="589"/>
      <c r="GIE412" s="589"/>
      <c r="GIF412" s="589"/>
      <c r="GIG412" s="589"/>
      <c r="GIH412" s="589"/>
      <c r="GII412" s="589"/>
      <c r="GIJ412" s="589"/>
      <c r="GIK412" s="589"/>
      <c r="GIL412" s="589"/>
      <c r="GIM412" s="589"/>
      <c r="GIN412" s="589"/>
      <c r="GIO412" s="589"/>
      <c r="GIP412" s="589"/>
      <c r="GIQ412" s="589"/>
      <c r="GIR412" s="589"/>
      <c r="GIS412" s="589"/>
      <c r="GIT412" s="589"/>
      <c r="GIU412" s="589"/>
      <c r="GIV412" s="589"/>
      <c r="GIW412" s="589"/>
      <c r="GIX412" s="589"/>
      <c r="GIY412" s="589"/>
      <c r="GIZ412" s="589"/>
      <c r="GJA412" s="589"/>
      <c r="GJB412" s="589"/>
      <c r="GJC412" s="589"/>
      <c r="GJD412" s="589"/>
      <c r="GJE412" s="589"/>
      <c r="GJF412" s="589"/>
      <c r="GJG412" s="589"/>
      <c r="GJH412" s="589"/>
      <c r="GJI412" s="589"/>
      <c r="GJJ412" s="589"/>
      <c r="GJK412" s="589"/>
      <c r="GJL412" s="589"/>
      <c r="GJM412" s="589"/>
      <c r="GJN412" s="589"/>
      <c r="GJO412" s="589"/>
      <c r="GJP412" s="589"/>
      <c r="GJQ412" s="589"/>
      <c r="GJR412" s="589"/>
      <c r="GJS412" s="589"/>
      <c r="GJT412" s="589"/>
      <c r="GJU412" s="589"/>
      <c r="GJV412" s="589"/>
      <c r="GJW412" s="589"/>
      <c r="GJX412" s="589"/>
      <c r="GJY412" s="589"/>
      <c r="GJZ412" s="589"/>
      <c r="GKA412" s="589"/>
      <c r="GKB412" s="589"/>
      <c r="GKC412" s="589"/>
      <c r="GKD412" s="589"/>
      <c r="GKE412" s="589"/>
      <c r="GKF412" s="589"/>
      <c r="GKG412" s="589"/>
      <c r="GKH412" s="589"/>
      <c r="GKI412" s="589"/>
      <c r="GKJ412" s="589"/>
      <c r="GKK412" s="589"/>
      <c r="GKL412" s="589"/>
      <c r="GKM412" s="589"/>
      <c r="GKN412" s="589"/>
      <c r="GKO412" s="589"/>
      <c r="GKP412" s="589"/>
      <c r="GKQ412" s="589"/>
      <c r="GKR412" s="589"/>
      <c r="GKS412" s="589"/>
      <c r="GKT412" s="589"/>
      <c r="GKU412" s="589"/>
      <c r="GKV412" s="589"/>
      <c r="GKW412" s="589"/>
      <c r="GKX412" s="589"/>
      <c r="GKY412" s="589"/>
      <c r="GKZ412" s="589"/>
      <c r="GLA412" s="589"/>
      <c r="GLB412" s="589"/>
      <c r="GLC412" s="589"/>
      <c r="GLD412" s="589"/>
      <c r="GLE412" s="589"/>
      <c r="GLF412" s="589"/>
      <c r="GLG412" s="589"/>
      <c r="GLH412" s="589"/>
      <c r="GLI412" s="589"/>
      <c r="GLJ412" s="589"/>
      <c r="GLK412" s="589"/>
      <c r="GLL412" s="589"/>
      <c r="GLM412" s="589"/>
      <c r="GLN412" s="589"/>
      <c r="GLO412" s="589"/>
      <c r="GLP412" s="589"/>
      <c r="GLQ412" s="589"/>
      <c r="GLR412" s="589"/>
      <c r="GLS412" s="589"/>
      <c r="GLT412" s="589"/>
      <c r="GLU412" s="589"/>
      <c r="GLV412" s="589"/>
      <c r="GLW412" s="589"/>
      <c r="GLX412" s="589"/>
      <c r="GLY412" s="589"/>
      <c r="GLZ412" s="589"/>
      <c r="GMA412" s="589"/>
      <c r="GMB412" s="589"/>
      <c r="GMC412" s="589"/>
      <c r="GMD412" s="589"/>
      <c r="GME412" s="589"/>
      <c r="GMF412" s="589"/>
      <c r="GMG412" s="589"/>
      <c r="GMH412" s="589"/>
      <c r="GMI412" s="589"/>
      <c r="GMJ412" s="589"/>
      <c r="GMK412" s="589"/>
      <c r="GML412" s="589"/>
      <c r="GMM412" s="589"/>
      <c r="GMN412" s="589"/>
      <c r="GMO412" s="589"/>
      <c r="GMP412" s="589"/>
      <c r="GMQ412" s="589"/>
      <c r="GMR412" s="589"/>
      <c r="GMS412" s="589"/>
      <c r="GMT412" s="589"/>
      <c r="GMU412" s="589"/>
      <c r="GMV412" s="589"/>
      <c r="GMW412" s="589"/>
      <c r="GMX412" s="589"/>
      <c r="GMY412" s="589"/>
      <c r="GMZ412" s="589"/>
      <c r="GNA412" s="589"/>
      <c r="GNB412" s="589"/>
      <c r="GNC412" s="589"/>
      <c r="GND412" s="589"/>
      <c r="GNE412" s="589"/>
      <c r="GNF412" s="589"/>
      <c r="GNG412" s="589"/>
      <c r="GNH412" s="589"/>
      <c r="GNI412" s="589"/>
      <c r="GNJ412" s="589"/>
      <c r="GNK412" s="589"/>
      <c r="GNL412" s="589"/>
      <c r="GNM412" s="589"/>
      <c r="GNN412" s="589"/>
      <c r="GNO412" s="589"/>
      <c r="GNP412" s="589"/>
      <c r="GNQ412" s="589"/>
      <c r="GNR412" s="589"/>
      <c r="GNS412" s="589"/>
      <c r="GNT412" s="589"/>
      <c r="GNU412" s="589"/>
      <c r="GNV412" s="589"/>
      <c r="GNW412" s="589"/>
      <c r="GNX412" s="589"/>
      <c r="GNY412" s="589"/>
      <c r="GNZ412" s="589"/>
      <c r="GOA412" s="589"/>
      <c r="GOB412" s="589"/>
      <c r="GOC412" s="589"/>
      <c r="GOD412" s="589"/>
      <c r="GOE412" s="589"/>
      <c r="GOF412" s="589"/>
      <c r="GOG412" s="589"/>
      <c r="GOH412" s="589"/>
      <c r="GOI412" s="589"/>
      <c r="GOJ412" s="589"/>
      <c r="GOK412" s="589"/>
      <c r="GOL412" s="589"/>
      <c r="GOM412" s="589"/>
      <c r="GON412" s="589"/>
      <c r="GOO412" s="589"/>
      <c r="GOP412" s="589"/>
      <c r="GOQ412" s="589"/>
      <c r="GOR412" s="589"/>
      <c r="GOS412" s="589"/>
      <c r="GOT412" s="589"/>
      <c r="GOU412" s="589"/>
      <c r="GOV412" s="589"/>
      <c r="GOW412" s="589"/>
      <c r="GOX412" s="589"/>
      <c r="GOY412" s="589"/>
      <c r="GOZ412" s="589"/>
      <c r="GPA412" s="589"/>
      <c r="GPB412" s="589"/>
      <c r="GPC412" s="589"/>
      <c r="GPD412" s="589"/>
      <c r="GPE412" s="589"/>
      <c r="GPF412" s="589"/>
      <c r="GPG412" s="589"/>
      <c r="GPH412" s="589"/>
      <c r="GPI412" s="589"/>
      <c r="GPJ412" s="589"/>
      <c r="GPK412" s="589"/>
      <c r="GPL412" s="589"/>
      <c r="GPM412" s="589"/>
      <c r="GPN412" s="589"/>
      <c r="GPO412" s="589"/>
      <c r="GPP412" s="589"/>
      <c r="GPQ412" s="589"/>
      <c r="GPR412" s="589"/>
      <c r="GPS412" s="589"/>
      <c r="GPT412" s="589"/>
      <c r="GPU412" s="589"/>
      <c r="GPV412" s="589"/>
      <c r="GPW412" s="589"/>
      <c r="GPX412" s="589"/>
      <c r="GPY412" s="589"/>
      <c r="GPZ412" s="589"/>
      <c r="GQA412" s="589"/>
      <c r="GQB412" s="589"/>
      <c r="GQC412" s="589"/>
      <c r="GQD412" s="589"/>
      <c r="GQE412" s="589"/>
      <c r="GQF412" s="589"/>
      <c r="GQG412" s="589"/>
      <c r="GQH412" s="589"/>
      <c r="GQI412" s="589"/>
      <c r="GQJ412" s="589"/>
      <c r="GQK412" s="589"/>
      <c r="GQL412" s="589"/>
      <c r="GQM412" s="589"/>
      <c r="GQN412" s="589"/>
      <c r="GQO412" s="589"/>
      <c r="GQP412" s="589"/>
      <c r="GQQ412" s="589"/>
      <c r="GQR412" s="589"/>
      <c r="GQS412" s="589"/>
      <c r="GQT412" s="589"/>
      <c r="GQU412" s="589"/>
      <c r="GQV412" s="589"/>
      <c r="GQW412" s="589"/>
      <c r="GQX412" s="589"/>
      <c r="GQY412" s="589"/>
      <c r="GQZ412" s="589"/>
      <c r="GRA412" s="589"/>
      <c r="GRB412" s="589"/>
      <c r="GRC412" s="589"/>
      <c r="GRD412" s="589"/>
      <c r="GRE412" s="589"/>
      <c r="GRF412" s="589"/>
      <c r="GRG412" s="589"/>
      <c r="GRH412" s="589"/>
      <c r="GRI412" s="589"/>
      <c r="GRJ412" s="589"/>
      <c r="GRK412" s="589"/>
      <c r="GRL412" s="589"/>
      <c r="GRM412" s="589"/>
      <c r="GRN412" s="589"/>
      <c r="GRO412" s="589"/>
      <c r="GRP412" s="589"/>
      <c r="GRQ412" s="589"/>
      <c r="GRR412" s="589"/>
      <c r="GRS412" s="589"/>
      <c r="GRT412" s="589"/>
      <c r="GRU412" s="589"/>
      <c r="GRV412" s="589"/>
      <c r="GRW412" s="589"/>
      <c r="GRX412" s="589"/>
      <c r="GRY412" s="589"/>
      <c r="GRZ412" s="589"/>
      <c r="GSA412" s="589"/>
      <c r="GSB412" s="589"/>
      <c r="GSC412" s="589"/>
      <c r="GSD412" s="589"/>
      <c r="GSE412" s="589"/>
      <c r="GSF412" s="589"/>
      <c r="GSG412" s="589"/>
      <c r="GSH412" s="589"/>
      <c r="GSI412" s="589"/>
      <c r="GSJ412" s="589"/>
      <c r="GSK412" s="589"/>
      <c r="GSL412" s="589"/>
      <c r="GSM412" s="589"/>
      <c r="GSN412" s="589"/>
      <c r="GSO412" s="589"/>
      <c r="GSP412" s="589"/>
      <c r="GSQ412" s="589"/>
      <c r="GSR412" s="589"/>
      <c r="GSS412" s="589"/>
      <c r="GST412" s="589"/>
      <c r="GSU412" s="589"/>
      <c r="GSV412" s="589"/>
      <c r="GSW412" s="589"/>
      <c r="GSX412" s="589"/>
      <c r="GSY412" s="589"/>
      <c r="GSZ412" s="589"/>
      <c r="GTA412" s="589"/>
      <c r="GTB412" s="589"/>
      <c r="GTC412" s="589"/>
      <c r="GTD412" s="589"/>
      <c r="GTE412" s="589"/>
      <c r="GTF412" s="589"/>
      <c r="GTG412" s="589"/>
      <c r="GTH412" s="589"/>
      <c r="GTI412" s="589"/>
      <c r="GTJ412" s="589"/>
      <c r="GTK412" s="589"/>
      <c r="GTL412" s="589"/>
      <c r="GTM412" s="589"/>
      <c r="GTN412" s="589"/>
      <c r="GTO412" s="589"/>
      <c r="GTP412" s="589"/>
      <c r="GTQ412" s="589"/>
      <c r="GTR412" s="589"/>
      <c r="GTS412" s="589"/>
      <c r="GTT412" s="589"/>
      <c r="GTU412" s="589"/>
      <c r="GTV412" s="589"/>
      <c r="GTW412" s="589"/>
      <c r="GTX412" s="589"/>
      <c r="GTY412" s="589"/>
      <c r="GTZ412" s="589"/>
      <c r="GUA412" s="589"/>
      <c r="GUB412" s="589"/>
      <c r="GUC412" s="589"/>
      <c r="GUD412" s="589"/>
      <c r="GUE412" s="589"/>
      <c r="GUF412" s="589"/>
      <c r="GUG412" s="589"/>
      <c r="GUH412" s="589"/>
      <c r="GUI412" s="589"/>
      <c r="GUJ412" s="589"/>
      <c r="GUK412" s="589"/>
      <c r="GUL412" s="589"/>
      <c r="GUM412" s="589"/>
      <c r="GUN412" s="589"/>
      <c r="GUO412" s="589"/>
      <c r="GUP412" s="589"/>
      <c r="GUQ412" s="589"/>
      <c r="GUR412" s="589"/>
      <c r="GUS412" s="589"/>
      <c r="GUT412" s="589"/>
      <c r="GUU412" s="589"/>
      <c r="GUV412" s="589"/>
      <c r="GUW412" s="589"/>
      <c r="GUX412" s="589"/>
      <c r="GUY412" s="589"/>
      <c r="GUZ412" s="589"/>
      <c r="GVA412" s="589"/>
      <c r="GVB412" s="589"/>
      <c r="GVC412" s="589"/>
      <c r="GVD412" s="589"/>
      <c r="GVE412" s="589"/>
      <c r="GVF412" s="589"/>
      <c r="GVG412" s="589"/>
      <c r="GVH412" s="589"/>
      <c r="GVI412" s="589"/>
      <c r="GVJ412" s="589"/>
      <c r="GVK412" s="589"/>
      <c r="GVL412" s="589"/>
      <c r="GVM412" s="589"/>
      <c r="GVN412" s="589"/>
      <c r="GVO412" s="589"/>
      <c r="GVP412" s="589"/>
      <c r="GVQ412" s="589"/>
      <c r="GVR412" s="589"/>
      <c r="GVS412" s="589"/>
      <c r="GVT412" s="589"/>
      <c r="GVU412" s="589"/>
      <c r="GVV412" s="589"/>
      <c r="GVW412" s="589"/>
      <c r="GVX412" s="589"/>
      <c r="GVY412" s="589"/>
      <c r="GVZ412" s="589"/>
      <c r="GWA412" s="589"/>
      <c r="GWB412" s="589"/>
      <c r="GWC412" s="589"/>
      <c r="GWD412" s="589"/>
      <c r="GWE412" s="589"/>
      <c r="GWF412" s="589"/>
      <c r="GWG412" s="589"/>
      <c r="GWH412" s="589"/>
      <c r="GWI412" s="589"/>
      <c r="GWJ412" s="589"/>
      <c r="GWK412" s="589"/>
      <c r="GWL412" s="589"/>
      <c r="GWM412" s="589"/>
      <c r="GWN412" s="589"/>
      <c r="GWO412" s="589"/>
      <c r="GWP412" s="589"/>
      <c r="GWQ412" s="589"/>
      <c r="GWR412" s="589"/>
      <c r="GWS412" s="589"/>
      <c r="GWT412" s="589"/>
      <c r="GWU412" s="589"/>
      <c r="GWV412" s="589"/>
      <c r="GWW412" s="589"/>
      <c r="GWX412" s="589"/>
      <c r="GWY412" s="589"/>
      <c r="GWZ412" s="589"/>
      <c r="GXA412" s="589"/>
      <c r="GXB412" s="589"/>
      <c r="GXC412" s="589"/>
      <c r="GXD412" s="589"/>
      <c r="GXE412" s="589"/>
      <c r="GXF412" s="589"/>
      <c r="GXG412" s="589"/>
      <c r="GXH412" s="589"/>
      <c r="GXI412" s="589"/>
      <c r="GXJ412" s="589"/>
      <c r="GXK412" s="589"/>
      <c r="GXL412" s="589"/>
      <c r="GXM412" s="589"/>
      <c r="GXN412" s="589"/>
      <c r="GXO412" s="589"/>
      <c r="GXP412" s="589"/>
      <c r="GXQ412" s="589"/>
      <c r="GXR412" s="589"/>
      <c r="GXS412" s="589"/>
      <c r="GXT412" s="589"/>
      <c r="GXU412" s="589"/>
      <c r="GXV412" s="589"/>
      <c r="GXW412" s="589"/>
      <c r="GXX412" s="589"/>
      <c r="GXY412" s="589"/>
      <c r="GXZ412" s="589"/>
      <c r="GYA412" s="589"/>
      <c r="GYB412" s="589"/>
      <c r="GYC412" s="589"/>
      <c r="GYD412" s="589"/>
      <c r="GYE412" s="589"/>
      <c r="GYF412" s="589"/>
      <c r="GYG412" s="589"/>
      <c r="GYH412" s="589"/>
      <c r="GYI412" s="589"/>
      <c r="GYJ412" s="589"/>
      <c r="GYK412" s="589"/>
      <c r="GYL412" s="589"/>
      <c r="GYM412" s="589"/>
      <c r="GYN412" s="589"/>
      <c r="GYO412" s="589"/>
      <c r="GYP412" s="589"/>
      <c r="GYQ412" s="589"/>
      <c r="GYR412" s="589"/>
      <c r="GYS412" s="589"/>
      <c r="GYT412" s="589"/>
      <c r="GYU412" s="589"/>
      <c r="GYV412" s="589"/>
      <c r="GYW412" s="589"/>
      <c r="GYX412" s="589"/>
      <c r="GYY412" s="589"/>
      <c r="GYZ412" s="589"/>
      <c r="GZA412" s="589"/>
      <c r="GZB412" s="589"/>
      <c r="GZC412" s="589"/>
      <c r="GZD412" s="589"/>
      <c r="GZE412" s="589"/>
      <c r="GZF412" s="589"/>
      <c r="GZG412" s="589"/>
      <c r="GZH412" s="589"/>
      <c r="GZI412" s="589"/>
      <c r="GZJ412" s="589"/>
      <c r="GZK412" s="589"/>
      <c r="GZL412" s="589"/>
      <c r="GZM412" s="589"/>
      <c r="GZN412" s="589"/>
      <c r="GZO412" s="589"/>
      <c r="GZP412" s="589"/>
      <c r="GZQ412" s="589"/>
      <c r="GZR412" s="589"/>
      <c r="GZS412" s="589"/>
      <c r="GZT412" s="589"/>
      <c r="GZU412" s="589"/>
      <c r="GZV412" s="589"/>
      <c r="GZW412" s="589"/>
      <c r="GZX412" s="589"/>
      <c r="GZY412" s="589"/>
      <c r="GZZ412" s="589"/>
      <c r="HAA412" s="589"/>
      <c r="HAB412" s="589"/>
      <c r="HAC412" s="589"/>
      <c r="HAD412" s="589"/>
      <c r="HAE412" s="589"/>
      <c r="HAF412" s="589"/>
      <c r="HAG412" s="589"/>
      <c r="HAH412" s="589"/>
      <c r="HAI412" s="589"/>
      <c r="HAJ412" s="589"/>
      <c r="HAK412" s="589"/>
      <c r="HAL412" s="589"/>
      <c r="HAM412" s="589"/>
      <c r="HAN412" s="589"/>
      <c r="HAO412" s="589"/>
      <c r="HAP412" s="589"/>
      <c r="HAQ412" s="589"/>
      <c r="HAR412" s="589"/>
      <c r="HAS412" s="589"/>
      <c r="HAT412" s="589"/>
      <c r="HAU412" s="589"/>
      <c r="HAV412" s="589"/>
      <c r="HAW412" s="589"/>
      <c r="HAX412" s="589"/>
      <c r="HAY412" s="589"/>
      <c r="HAZ412" s="589"/>
      <c r="HBA412" s="589"/>
      <c r="HBB412" s="589"/>
      <c r="HBC412" s="589"/>
      <c r="HBD412" s="589"/>
      <c r="HBE412" s="589"/>
      <c r="HBF412" s="589"/>
      <c r="HBG412" s="589"/>
      <c r="HBH412" s="589"/>
      <c r="HBI412" s="589"/>
      <c r="HBJ412" s="589"/>
      <c r="HBK412" s="589"/>
      <c r="HBL412" s="589"/>
      <c r="HBM412" s="589"/>
      <c r="HBN412" s="589"/>
      <c r="HBO412" s="589"/>
      <c r="HBP412" s="589"/>
      <c r="HBQ412" s="589"/>
      <c r="HBR412" s="589"/>
      <c r="HBS412" s="589"/>
      <c r="HBT412" s="589"/>
      <c r="HBU412" s="589"/>
      <c r="HBV412" s="589"/>
      <c r="HBW412" s="589"/>
      <c r="HBX412" s="589"/>
      <c r="HBY412" s="589"/>
      <c r="HBZ412" s="589"/>
      <c r="HCA412" s="589"/>
      <c r="HCB412" s="589"/>
      <c r="HCC412" s="589"/>
      <c r="HCD412" s="589"/>
      <c r="HCE412" s="589"/>
      <c r="HCF412" s="589"/>
      <c r="HCG412" s="589"/>
      <c r="HCH412" s="589"/>
      <c r="HCI412" s="589"/>
      <c r="HCJ412" s="589"/>
      <c r="HCK412" s="589"/>
      <c r="HCL412" s="589"/>
      <c r="HCM412" s="589"/>
      <c r="HCN412" s="589"/>
      <c r="HCO412" s="589"/>
      <c r="HCP412" s="589"/>
      <c r="HCQ412" s="589"/>
      <c r="HCR412" s="589"/>
      <c r="HCS412" s="589"/>
      <c r="HCT412" s="589"/>
      <c r="HCU412" s="589"/>
      <c r="HCV412" s="589"/>
      <c r="HCW412" s="589"/>
      <c r="HCX412" s="589"/>
      <c r="HCY412" s="589"/>
      <c r="HCZ412" s="589"/>
      <c r="HDA412" s="589"/>
      <c r="HDB412" s="589"/>
      <c r="HDC412" s="589"/>
      <c r="HDD412" s="589"/>
      <c r="HDE412" s="589"/>
      <c r="HDF412" s="589"/>
      <c r="HDG412" s="589"/>
      <c r="HDH412" s="589"/>
      <c r="HDI412" s="589"/>
      <c r="HDJ412" s="589"/>
      <c r="HDK412" s="589"/>
      <c r="HDL412" s="589"/>
      <c r="HDM412" s="589"/>
      <c r="HDN412" s="589"/>
      <c r="HDO412" s="589"/>
      <c r="HDP412" s="589"/>
      <c r="HDQ412" s="589"/>
      <c r="HDR412" s="589"/>
      <c r="HDS412" s="589"/>
      <c r="HDT412" s="589"/>
      <c r="HDU412" s="589"/>
      <c r="HDV412" s="589"/>
      <c r="HDW412" s="589"/>
      <c r="HDX412" s="589"/>
      <c r="HDY412" s="589"/>
      <c r="HDZ412" s="589"/>
      <c r="HEA412" s="589"/>
      <c r="HEB412" s="589"/>
      <c r="HEC412" s="589"/>
      <c r="HED412" s="589"/>
      <c r="HEE412" s="589"/>
      <c r="HEF412" s="589"/>
      <c r="HEG412" s="589"/>
      <c r="HEH412" s="589"/>
      <c r="HEI412" s="589"/>
      <c r="HEJ412" s="589"/>
      <c r="HEK412" s="589"/>
      <c r="HEL412" s="589"/>
      <c r="HEM412" s="589"/>
      <c r="HEN412" s="589"/>
      <c r="HEO412" s="589"/>
      <c r="HEP412" s="589"/>
      <c r="HEQ412" s="589"/>
      <c r="HER412" s="589"/>
      <c r="HES412" s="589"/>
      <c r="HET412" s="589"/>
      <c r="HEU412" s="589"/>
      <c r="HEV412" s="589"/>
      <c r="HEW412" s="589"/>
      <c r="HEX412" s="589"/>
      <c r="HEY412" s="589"/>
      <c r="HEZ412" s="589"/>
      <c r="HFA412" s="589"/>
      <c r="HFB412" s="589"/>
      <c r="HFC412" s="589"/>
      <c r="HFD412" s="589"/>
      <c r="HFE412" s="589"/>
      <c r="HFF412" s="589"/>
      <c r="HFG412" s="589"/>
      <c r="HFH412" s="589"/>
      <c r="HFI412" s="589"/>
      <c r="HFJ412" s="589"/>
      <c r="HFK412" s="589"/>
      <c r="HFL412" s="589"/>
      <c r="HFM412" s="589"/>
      <c r="HFN412" s="589"/>
      <c r="HFO412" s="589"/>
      <c r="HFP412" s="589"/>
      <c r="HFQ412" s="589"/>
      <c r="HFR412" s="589"/>
      <c r="HFS412" s="589"/>
      <c r="HFT412" s="589"/>
      <c r="HFU412" s="589"/>
      <c r="HFV412" s="589"/>
      <c r="HFW412" s="589"/>
      <c r="HFX412" s="589"/>
      <c r="HFY412" s="589"/>
      <c r="HFZ412" s="589"/>
      <c r="HGA412" s="589"/>
      <c r="HGB412" s="589"/>
      <c r="HGC412" s="589"/>
      <c r="HGD412" s="589"/>
      <c r="HGE412" s="589"/>
      <c r="HGF412" s="589"/>
      <c r="HGG412" s="589"/>
      <c r="HGH412" s="589"/>
      <c r="HGI412" s="589"/>
      <c r="HGJ412" s="589"/>
      <c r="HGK412" s="589"/>
      <c r="HGL412" s="589"/>
      <c r="HGM412" s="589"/>
      <c r="HGN412" s="589"/>
      <c r="HGO412" s="589"/>
      <c r="HGP412" s="589"/>
      <c r="HGQ412" s="589"/>
      <c r="HGR412" s="589"/>
      <c r="HGS412" s="589"/>
      <c r="HGT412" s="589"/>
      <c r="HGU412" s="589"/>
      <c r="HGV412" s="589"/>
      <c r="HGW412" s="589"/>
      <c r="HGX412" s="589"/>
      <c r="HGY412" s="589"/>
      <c r="HGZ412" s="589"/>
      <c r="HHA412" s="589"/>
      <c r="HHB412" s="589"/>
      <c r="HHC412" s="589"/>
      <c r="HHD412" s="589"/>
      <c r="HHE412" s="589"/>
      <c r="HHF412" s="589"/>
      <c r="HHG412" s="589"/>
      <c r="HHH412" s="589"/>
      <c r="HHI412" s="589"/>
      <c r="HHJ412" s="589"/>
      <c r="HHK412" s="589"/>
      <c r="HHL412" s="589"/>
      <c r="HHM412" s="589"/>
      <c r="HHN412" s="589"/>
      <c r="HHO412" s="589"/>
      <c r="HHP412" s="589"/>
      <c r="HHQ412" s="589"/>
      <c r="HHR412" s="589"/>
      <c r="HHS412" s="589"/>
      <c r="HHT412" s="589"/>
      <c r="HHU412" s="589"/>
      <c r="HHV412" s="589"/>
      <c r="HHW412" s="589"/>
      <c r="HHX412" s="589"/>
      <c r="HHY412" s="589"/>
      <c r="HHZ412" s="589"/>
      <c r="HIA412" s="589"/>
      <c r="HIB412" s="589"/>
      <c r="HIC412" s="589"/>
      <c r="HID412" s="589"/>
      <c r="HIE412" s="589"/>
      <c r="HIF412" s="589"/>
      <c r="HIG412" s="589"/>
      <c r="HIH412" s="589"/>
      <c r="HII412" s="589"/>
      <c r="HIJ412" s="589"/>
      <c r="HIK412" s="589"/>
      <c r="HIL412" s="589"/>
      <c r="HIM412" s="589"/>
      <c r="HIN412" s="589"/>
      <c r="HIO412" s="589"/>
      <c r="HIP412" s="589"/>
      <c r="HIQ412" s="589"/>
      <c r="HIR412" s="589"/>
      <c r="HIS412" s="589"/>
      <c r="HIT412" s="589"/>
      <c r="HIU412" s="589"/>
      <c r="HIV412" s="589"/>
      <c r="HIW412" s="589"/>
      <c r="HIX412" s="589"/>
      <c r="HIY412" s="589"/>
      <c r="HIZ412" s="589"/>
      <c r="HJA412" s="589"/>
      <c r="HJB412" s="589"/>
      <c r="HJC412" s="589"/>
      <c r="HJD412" s="589"/>
      <c r="HJE412" s="589"/>
      <c r="HJF412" s="589"/>
      <c r="HJG412" s="589"/>
      <c r="HJH412" s="589"/>
      <c r="HJI412" s="589"/>
      <c r="HJJ412" s="589"/>
      <c r="HJK412" s="589"/>
      <c r="HJL412" s="589"/>
      <c r="HJM412" s="589"/>
      <c r="HJN412" s="589"/>
      <c r="HJO412" s="589"/>
      <c r="HJP412" s="589"/>
      <c r="HJQ412" s="589"/>
      <c r="HJR412" s="589"/>
      <c r="HJS412" s="589"/>
      <c r="HJT412" s="589"/>
      <c r="HJU412" s="589"/>
      <c r="HJV412" s="589"/>
      <c r="HJW412" s="589"/>
      <c r="HJX412" s="589"/>
      <c r="HJY412" s="589"/>
      <c r="HJZ412" s="589"/>
      <c r="HKA412" s="589"/>
      <c r="HKB412" s="589"/>
      <c r="HKC412" s="589"/>
      <c r="HKD412" s="589"/>
      <c r="HKE412" s="589"/>
      <c r="HKF412" s="589"/>
      <c r="HKG412" s="589"/>
      <c r="HKH412" s="589"/>
      <c r="HKI412" s="589"/>
      <c r="HKJ412" s="589"/>
      <c r="HKK412" s="589"/>
      <c r="HKL412" s="589"/>
      <c r="HKM412" s="589"/>
      <c r="HKN412" s="589"/>
      <c r="HKO412" s="589"/>
      <c r="HKP412" s="589"/>
      <c r="HKQ412" s="589"/>
      <c r="HKR412" s="589"/>
      <c r="HKS412" s="589"/>
      <c r="HKT412" s="589"/>
      <c r="HKU412" s="589"/>
      <c r="HKV412" s="589"/>
      <c r="HKW412" s="589"/>
      <c r="HKX412" s="589"/>
      <c r="HKY412" s="589"/>
      <c r="HKZ412" s="589"/>
      <c r="HLA412" s="589"/>
      <c r="HLB412" s="589"/>
      <c r="HLC412" s="589"/>
      <c r="HLD412" s="589"/>
      <c r="HLE412" s="589"/>
      <c r="HLF412" s="589"/>
      <c r="HLG412" s="589"/>
      <c r="HLH412" s="589"/>
      <c r="HLI412" s="589"/>
      <c r="HLJ412" s="589"/>
      <c r="HLK412" s="589"/>
      <c r="HLL412" s="589"/>
      <c r="HLM412" s="589"/>
      <c r="HLN412" s="589"/>
      <c r="HLO412" s="589"/>
      <c r="HLP412" s="589"/>
      <c r="HLQ412" s="589"/>
      <c r="HLR412" s="589"/>
      <c r="HLS412" s="589"/>
      <c r="HLT412" s="589"/>
      <c r="HLU412" s="589"/>
      <c r="HLV412" s="589"/>
      <c r="HLW412" s="589"/>
      <c r="HLX412" s="589"/>
      <c r="HLY412" s="589"/>
      <c r="HLZ412" s="589"/>
      <c r="HMA412" s="589"/>
      <c r="HMB412" s="589"/>
      <c r="HMC412" s="589"/>
      <c r="HMD412" s="589"/>
      <c r="HME412" s="589"/>
      <c r="HMF412" s="589"/>
      <c r="HMG412" s="589"/>
      <c r="HMH412" s="589"/>
      <c r="HMI412" s="589"/>
      <c r="HMJ412" s="589"/>
      <c r="HMK412" s="589"/>
      <c r="HML412" s="589"/>
      <c r="HMM412" s="589"/>
      <c r="HMN412" s="589"/>
      <c r="HMO412" s="589"/>
      <c r="HMP412" s="589"/>
      <c r="HMQ412" s="589"/>
      <c r="HMR412" s="589"/>
      <c r="HMS412" s="589"/>
      <c r="HMT412" s="589"/>
      <c r="HMU412" s="589"/>
      <c r="HMV412" s="589"/>
      <c r="HMW412" s="589"/>
      <c r="HMX412" s="589"/>
      <c r="HMY412" s="589"/>
      <c r="HMZ412" s="589"/>
      <c r="HNA412" s="589"/>
      <c r="HNB412" s="589"/>
      <c r="HNC412" s="589"/>
      <c r="HND412" s="589"/>
      <c r="HNE412" s="589"/>
      <c r="HNF412" s="589"/>
      <c r="HNG412" s="589"/>
      <c r="HNH412" s="589"/>
      <c r="HNI412" s="589"/>
      <c r="HNJ412" s="589"/>
      <c r="HNK412" s="589"/>
      <c r="HNL412" s="589"/>
      <c r="HNM412" s="589"/>
      <c r="HNN412" s="589"/>
      <c r="HNO412" s="589"/>
      <c r="HNP412" s="589"/>
      <c r="HNQ412" s="589"/>
      <c r="HNR412" s="589"/>
      <c r="HNS412" s="589"/>
      <c r="HNT412" s="589"/>
      <c r="HNU412" s="589"/>
      <c r="HNV412" s="589"/>
      <c r="HNW412" s="589"/>
      <c r="HNX412" s="589"/>
      <c r="HNY412" s="589"/>
      <c r="HNZ412" s="589"/>
      <c r="HOA412" s="589"/>
      <c r="HOB412" s="589"/>
      <c r="HOC412" s="589"/>
      <c r="HOD412" s="589"/>
      <c r="HOE412" s="589"/>
      <c r="HOF412" s="589"/>
      <c r="HOG412" s="589"/>
      <c r="HOH412" s="589"/>
      <c r="HOI412" s="589"/>
      <c r="HOJ412" s="589"/>
      <c r="HOK412" s="589"/>
      <c r="HOL412" s="589"/>
      <c r="HOM412" s="589"/>
      <c r="HON412" s="589"/>
      <c r="HOO412" s="589"/>
      <c r="HOP412" s="589"/>
      <c r="HOQ412" s="589"/>
      <c r="HOR412" s="589"/>
      <c r="HOS412" s="589"/>
      <c r="HOT412" s="589"/>
      <c r="HOU412" s="589"/>
      <c r="HOV412" s="589"/>
      <c r="HOW412" s="589"/>
      <c r="HOX412" s="589"/>
      <c r="HOY412" s="589"/>
      <c r="HOZ412" s="589"/>
      <c r="HPA412" s="589"/>
      <c r="HPB412" s="589"/>
      <c r="HPC412" s="589"/>
      <c r="HPD412" s="589"/>
      <c r="HPE412" s="589"/>
      <c r="HPF412" s="589"/>
      <c r="HPG412" s="589"/>
      <c r="HPH412" s="589"/>
      <c r="HPI412" s="589"/>
      <c r="HPJ412" s="589"/>
      <c r="HPK412" s="589"/>
      <c r="HPL412" s="589"/>
      <c r="HPM412" s="589"/>
      <c r="HPN412" s="589"/>
      <c r="HPO412" s="589"/>
      <c r="HPP412" s="589"/>
      <c r="HPQ412" s="589"/>
      <c r="HPR412" s="589"/>
      <c r="HPS412" s="589"/>
      <c r="HPT412" s="589"/>
      <c r="HPU412" s="589"/>
      <c r="HPV412" s="589"/>
      <c r="HPW412" s="589"/>
      <c r="HPX412" s="589"/>
      <c r="HPY412" s="589"/>
      <c r="HPZ412" s="589"/>
      <c r="HQA412" s="589"/>
      <c r="HQB412" s="589"/>
      <c r="HQC412" s="589"/>
      <c r="HQD412" s="589"/>
      <c r="HQE412" s="589"/>
      <c r="HQF412" s="589"/>
      <c r="HQG412" s="589"/>
      <c r="HQH412" s="589"/>
      <c r="HQI412" s="589"/>
      <c r="HQJ412" s="589"/>
      <c r="HQK412" s="589"/>
      <c r="HQL412" s="589"/>
      <c r="HQM412" s="589"/>
      <c r="HQN412" s="589"/>
      <c r="HQO412" s="589"/>
      <c r="HQP412" s="589"/>
      <c r="HQQ412" s="589"/>
      <c r="HQR412" s="589"/>
      <c r="HQS412" s="589"/>
      <c r="HQT412" s="589"/>
      <c r="HQU412" s="589"/>
      <c r="HQV412" s="589"/>
      <c r="HQW412" s="589"/>
      <c r="HQX412" s="589"/>
      <c r="HQY412" s="589"/>
      <c r="HQZ412" s="589"/>
      <c r="HRA412" s="589"/>
      <c r="HRB412" s="589"/>
      <c r="HRC412" s="589"/>
      <c r="HRD412" s="589"/>
      <c r="HRE412" s="589"/>
      <c r="HRF412" s="589"/>
      <c r="HRG412" s="589"/>
      <c r="HRH412" s="589"/>
      <c r="HRI412" s="589"/>
      <c r="HRJ412" s="589"/>
      <c r="HRK412" s="589"/>
      <c r="HRL412" s="589"/>
      <c r="HRM412" s="589"/>
      <c r="HRN412" s="589"/>
      <c r="HRO412" s="589"/>
      <c r="HRP412" s="589"/>
      <c r="HRQ412" s="589"/>
      <c r="HRR412" s="589"/>
      <c r="HRS412" s="589"/>
      <c r="HRT412" s="589"/>
      <c r="HRU412" s="589"/>
      <c r="HRV412" s="589"/>
      <c r="HRW412" s="589"/>
      <c r="HRX412" s="589"/>
      <c r="HRY412" s="589"/>
      <c r="HRZ412" s="589"/>
      <c r="HSA412" s="589"/>
      <c r="HSB412" s="589"/>
      <c r="HSC412" s="589"/>
      <c r="HSD412" s="589"/>
      <c r="HSE412" s="589"/>
      <c r="HSF412" s="589"/>
      <c r="HSG412" s="589"/>
      <c r="HSH412" s="589"/>
      <c r="HSI412" s="589"/>
      <c r="HSJ412" s="589"/>
      <c r="HSK412" s="589"/>
      <c r="HSL412" s="589"/>
      <c r="HSM412" s="589"/>
      <c r="HSN412" s="589"/>
      <c r="HSO412" s="589"/>
      <c r="HSP412" s="589"/>
      <c r="HSQ412" s="589"/>
      <c r="HSR412" s="589"/>
      <c r="HSS412" s="589"/>
      <c r="HST412" s="589"/>
      <c r="HSU412" s="589"/>
      <c r="HSV412" s="589"/>
      <c r="HSW412" s="589"/>
      <c r="HSX412" s="589"/>
      <c r="HSY412" s="589"/>
      <c r="HSZ412" s="589"/>
      <c r="HTA412" s="589"/>
      <c r="HTB412" s="589"/>
      <c r="HTC412" s="589"/>
      <c r="HTD412" s="589"/>
      <c r="HTE412" s="589"/>
      <c r="HTF412" s="589"/>
      <c r="HTG412" s="589"/>
      <c r="HTH412" s="589"/>
      <c r="HTI412" s="589"/>
      <c r="HTJ412" s="589"/>
      <c r="HTK412" s="589"/>
      <c r="HTL412" s="589"/>
      <c r="HTM412" s="589"/>
      <c r="HTN412" s="589"/>
      <c r="HTO412" s="589"/>
      <c r="HTP412" s="589"/>
      <c r="HTQ412" s="589"/>
      <c r="HTR412" s="589"/>
      <c r="HTS412" s="589"/>
      <c r="HTT412" s="589"/>
      <c r="HTU412" s="589"/>
      <c r="HTV412" s="589"/>
      <c r="HTW412" s="589"/>
      <c r="HTX412" s="589"/>
      <c r="HTY412" s="589"/>
      <c r="HTZ412" s="589"/>
      <c r="HUA412" s="589"/>
      <c r="HUB412" s="589"/>
      <c r="HUC412" s="589"/>
      <c r="HUD412" s="589"/>
      <c r="HUE412" s="589"/>
      <c r="HUF412" s="589"/>
      <c r="HUG412" s="589"/>
      <c r="HUH412" s="589"/>
      <c r="HUI412" s="589"/>
      <c r="HUJ412" s="589"/>
      <c r="HUK412" s="589"/>
      <c r="HUL412" s="589"/>
      <c r="HUM412" s="589"/>
      <c r="HUN412" s="589"/>
      <c r="HUO412" s="589"/>
      <c r="HUP412" s="589"/>
      <c r="HUQ412" s="589"/>
      <c r="HUR412" s="589"/>
      <c r="HUS412" s="589"/>
      <c r="HUT412" s="589"/>
      <c r="HUU412" s="589"/>
      <c r="HUV412" s="589"/>
      <c r="HUW412" s="589"/>
      <c r="HUX412" s="589"/>
      <c r="HUY412" s="589"/>
      <c r="HUZ412" s="589"/>
      <c r="HVA412" s="589"/>
      <c r="HVB412" s="589"/>
      <c r="HVC412" s="589"/>
      <c r="HVD412" s="589"/>
      <c r="HVE412" s="589"/>
      <c r="HVF412" s="589"/>
      <c r="HVG412" s="589"/>
      <c r="HVH412" s="589"/>
      <c r="HVI412" s="589"/>
      <c r="HVJ412" s="589"/>
      <c r="HVK412" s="589"/>
      <c r="HVL412" s="589"/>
      <c r="HVM412" s="589"/>
      <c r="HVN412" s="589"/>
      <c r="HVO412" s="589"/>
      <c r="HVP412" s="589"/>
      <c r="HVQ412" s="589"/>
      <c r="HVR412" s="589"/>
      <c r="HVS412" s="589"/>
      <c r="HVT412" s="589"/>
      <c r="HVU412" s="589"/>
      <c r="HVV412" s="589"/>
      <c r="HVW412" s="589"/>
      <c r="HVX412" s="589"/>
      <c r="HVY412" s="589"/>
      <c r="HVZ412" s="589"/>
      <c r="HWA412" s="589"/>
      <c r="HWB412" s="589"/>
      <c r="HWC412" s="589"/>
      <c r="HWD412" s="589"/>
      <c r="HWE412" s="589"/>
      <c r="HWF412" s="589"/>
      <c r="HWG412" s="589"/>
      <c r="HWH412" s="589"/>
      <c r="HWI412" s="589"/>
      <c r="HWJ412" s="589"/>
      <c r="HWK412" s="589"/>
      <c r="HWL412" s="589"/>
      <c r="HWM412" s="589"/>
      <c r="HWN412" s="589"/>
      <c r="HWO412" s="589"/>
      <c r="HWP412" s="589"/>
      <c r="HWQ412" s="589"/>
      <c r="HWR412" s="589"/>
      <c r="HWS412" s="589"/>
      <c r="HWT412" s="589"/>
      <c r="HWU412" s="589"/>
      <c r="HWV412" s="589"/>
      <c r="HWW412" s="589"/>
      <c r="HWX412" s="589"/>
      <c r="HWY412" s="589"/>
      <c r="HWZ412" s="589"/>
      <c r="HXA412" s="589"/>
      <c r="HXB412" s="589"/>
      <c r="HXC412" s="589"/>
      <c r="HXD412" s="589"/>
      <c r="HXE412" s="589"/>
      <c r="HXF412" s="589"/>
      <c r="HXG412" s="589"/>
      <c r="HXH412" s="589"/>
      <c r="HXI412" s="589"/>
      <c r="HXJ412" s="589"/>
      <c r="HXK412" s="589"/>
      <c r="HXL412" s="589"/>
      <c r="HXM412" s="589"/>
      <c r="HXN412" s="589"/>
      <c r="HXO412" s="589"/>
      <c r="HXP412" s="589"/>
      <c r="HXQ412" s="589"/>
      <c r="HXR412" s="589"/>
      <c r="HXS412" s="589"/>
      <c r="HXT412" s="589"/>
      <c r="HXU412" s="589"/>
      <c r="HXV412" s="589"/>
      <c r="HXW412" s="589"/>
      <c r="HXX412" s="589"/>
      <c r="HXY412" s="589"/>
      <c r="HXZ412" s="589"/>
      <c r="HYA412" s="589"/>
      <c r="HYB412" s="589"/>
      <c r="HYC412" s="589"/>
      <c r="HYD412" s="589"/>
      <c r="HYE412" s="589"/>
      <c r="HYF412" s="589"/>
      <c r="HYG412" s="589"/>
      <c r="HYH412" s="589"/>
      <c r="HYI412" s="589"/>
      <c r="HYJ412" s="589"/>
      <c r="HYK412" s="589"/>
      <c r="HYL412" s="589"/>
      <c r="HYM412" s="589"/>
      <c r="HYN412" s="589"/>
      <c r="HYO412" s="589"/>
      <c r="HYP412" s="589"/>
      <c r="HYQ412" s="589"/>
      <c r="HYR412" s="589"/>
      <c r="HYS412" s="589"/>
      <c r="HYT412" s="589"/>
      <c r="HYU412" s="589"/>
      <c r="HYV412" s="589"/>
      <c r="HYW412" s="589"/>
      <c r="HYX412" s="589"/>
      <c r="HYY412" s="589"/>
      <c r="HYZ412" s="589"/>
      <c r="HZA412" s="589"/>
      <c r="HZB412" s="589"/>
      <c r="HZC412" s="589"/>
      <c r="HZD412" s="589"/>
      <c r="HZE412" s="589"/>
      <c r="HZF412" s="589"/>
      <c r="HZG412" s="589"/>
      <c r="HZH412" s="589"/>
      <c r="HZI412" s="589"/>
      <c r="HZJ412" s="589"/>
      <c r="HZK412" s="589"/>
      <c r="HZL412" s="589"/>
      <c r="HZM412" s="589"/>
      <c r="HZN412" s="589"/>
      <c r="HZO412" s="589"/>
      <c r="HZP412" s="589"/>
      <c r="HZQ412" s="589"/>
      <c r="HZR412" s="589"/>
      <c r="HZS412" s="589"/>
      <c r="HZT412" s="589"/>
      <c r="HZU412" s="589"/>
      <c r="HZV412" s="589"/>
      <c r="HZW412" s="589"/>
      <c r="HZX412" s="589"/>
      <c r="HZY412" s="589"/>
      <c r="HZZ412" s="589"/>
      <c r="IAA412" s="589"/>
      <c r="IAB412" s="589"/>
      <c r="IAC412" s="589"/>
      <c r="IAD412" s="589"/>
      <c r="IAE412" s="589"/>
      <c r="IAF412" s="589"/>
      <c r="IAG412" s="589"/>
      <c r="IAH412" s="589"/>
      <c r="IAI412" s="589"/>
      <c r="IAJ412" s="589"/>
      <c r="IAK412" s="589"/>
      <c r="IAL412" s="589"/>
      <c r="IAM412" s="589"/>
      <c r="IAN412" s="589"/>
      <c r="IAO412" s="589"/>
      <c r="IAP412" s="589"/>
      <c r="IAQ412" s="589"/>
      <c r="IAR412" s="589"/>
      <c r="IAS412" s="589"/>
      <c r="IAT412" s="589"/>
      <c r="IAU412" s="589"/>
      <c r="IAV412" s="589"/>
      <c r="IAW412" s="589"/>
      <c r="IAX412" s="589"/>
      <c r="IAY412" s="589"/>
      <c r="IAZ412" s="589"/>
      <c r="IBA412" s="589"/>
      <c r="IBB412" s="589"/>
      <c r="IBC412" s="589"/>
      <c r="IBD412" s="589"/>
      <c r="IBE412" s="589"/>
      <c r="IBF412" s="589"/>
      <c r="IBG412" s="589"/>
      <c r="IBH412" s="589"/>
      <c r="IBI412" s="589"/>
      <c r="IBJ412" s="589"/>
      <c r="IBK412" s="589"/>
      <c r="IBL412" s="589"/>
      <c r="IBM412" s="589"/>
      <c r="IBN412" s="589"/>
      <c r="IBO412" s="589"/>
      <c r="IBP412" s="589"/>
      <c r="IBQ412" s="589"/>
      <c r="IBR412" s="589"/>
      <c r="IBS412" s="589"/>
      <c r="IBT412" s="589"/>
      <c r="IBU412" s="589"/>
      <c r="IBV412" s="589"/>
      <c r="IBW412" s="589"/>
      <c r="IBX412" s="589"/>
      <c r="IBY412" s="589"/>
      <c r="IBZ412" s="589"/>
      <c r="ICA412" s="589"/>
      <c r="ICB412" s="589"/>
      <c r="ICC412" s="589"/>
      <c r="ICD412" s="589"/>
      <c r="ICE412" s="589"/>
      <c r="ICF412" s="589"/>
      <c r="ICG412" s="589"/>
      <c r="ICH412" s="589"/>
      <c r="ICI412" s="589"/>
      <c r="ICJ412" s="589"/>
      <c r="ICK412" s="589"/>
      <c r="ICL412" s="589"/>
      <c r="ICM412" s="589"/>
      <c r="ICN412" s="589"/>
      <c r="ICO412" s="589"/>
      <c r="ICP412" s="589"/>
      <c r="ICQ412" s="589"/>
      <c r="ICR412" s="589"/>
      <c r="ICS412" s="589"/>
      <c r="ICT412" s="589"/>
      <c r="ICU412" s="589"/>
      <c r="ICV412" s="589"/>
      <c r="ICW412" s="589"/>
      <c r="ICX412" s="589"/>
      <c r="ICY412" s="589"/>
      <c r="ICZ412" s="589"/>
      <c r="IDA412" s="589"/>
      <c r="IDB412" s="589"/>
      <c r="IDC412" s="589"/>
      <c r="IDD412" s="589"/>
      <c r="IDE412" s="589"/>
      <c r="IDF412" s="589"/>
      <c r="IDG412" s="589"/>
      <c r="IDH412" s="589"/>
      <c r="IDI412" s="589"/>
      <c r="IDJ412" s="589"/>
      <c r="IDK412" s="589"/>
      <c r="IDL412" s="589"/>
      <c r="IDM412" s="589"/>
      <c r="IDN412" s="589"/>
      <c r="IDO412" s="589"/>
      <c r="IDP412" s="589"/>
      <c r="IDQ412" s="589"/>
      <c r="IDR412" s="589"/>
      <c r="IDS412" s="589"/>
      <c r="IDT412" s="589"/>
      <c r="IDU412" s="589"/>
      <c r="IDV412" s="589"/>
      <c r="IDW412" s="589"/>
      <c r="IDX412" s="589"/>
      <c r="IDY412" s="589"/>
      <c r="IDZ412" s="589"/>
      <c r="IEA412" s="589"/>
      <c r="IEB412" s="589"/>
      <c r="IEC412" s="589"/>
      <c r="IED412" s="589"/>
      <c r="IEE412" s="589"/>
      <c r="IEF412" s="589"/>
      <c r="IEG412" s="589"/>
      <c r="IEH412" s="589"/>
      <c r="IEI412" s="589"/>
      <c r="IEJ412" s="589"/>
      <c r="IEK412" s="589"/>
      <c r="IEL412" s="589"/>
      <c r="IEM412" s="589"/>
      <c r="IEN412" s="589"/>
      <c r="IEO412" s="589"/>
      <c r="IEP412" s="589"/>
      <c r="IEQ412" s="589"/>
      <c r="IER412" s="589"/>
      <c r="IES412" s="589"/>
      <c r="IET412" s="589"/>
      <c r="IEU412" s="589"/>
      <c r="IEV412" s="589"/>
      <c r="IEW412" s="589"/>
      <c r="IEX412" s="589"/>
      <c r="IEY412" s="589"/>
      <c r="IEZ412" s="589"/>
      <c r="IFA412" s="589"/>
      <c r="IFB412" s="589"/>
      <c r="IFC412" s="589"/>
      <c r="IFD412" s="589"/>
      <c r="IFE412" s="589"/>
      <c r="IFF412" s="589"/>
      <c r="IFG412" s="589"/>
      <c r="IFH412" s="589"/>
      <c r="IFI412" s="589"/>
      <c r="IFJ412" s="589"/>
      <c r="IFK412" s="589"/>
      <c r="IFL412" s="589"/>
      <c r="IFM412" s="589"/>
      <c r="IFN412" s="589"/>
      <c r="IFO412" s="589"/>
      <c r="IFP412" s="589"/>
      <c r="IFQ412" s="589"/>
      <c r="IFR412" s="589"/>
      <c r="IFS412" s="589"/>
      <c r="IFT412" s="589"/>
      <c r="IFU412" s="589"/>
      <c r="IFV412" s="589"/>
      <c r="IFW412" s="589"/>
      <c r="IFX412" s="589"/>
      <c r="IFY412" s="589"/>
      <c r="IFZ412" s="589"/>
      <c r="IGA412" s="589"/>
      <c r="IGB412" s="589"/>
      <c r="IGC412" s="589"/>
      <c r="IGD412" s="589"/>
      <c r="IGE412" s="589"/>
      <c r="IGF412" s="589"/>
      <c r="IGG412" s="589"/>
      <c r="IGH412" s="589"/>
      <c r="IGI412" s="589"/>
      <c r="IGJ412" s="589"/>
      <c r="IGK412" s="589"/>
      <c r="IGL412" s="589"/>
      <c r="IGM412" s="589"/>
      <c r="IGN412" s="589"/>
      <c r="IGO412" s="589"/>
      <c r="IGP412" s="589"/>
      <c r="IGQ412" s="589"/>
      <c r="IGR412" s="589"/>
      <c r="IGS412" s="589"/>
      <c r="IGT412" s="589"/>
      <c r="IGU412" s="589"/>
      <c r="IGV412" s="589"/>
      <c r="IGW412" s="589"/>
      <c r="IGX412" s="589"/>
      <c r="IGY412" s="589"/>
      <c r="IGZ412" s="589"/>
      <c r="IHA412" s="589"/>
      <c r="IHB412" s="589"/>
      <c r="IHC412" s="589"/>
      <c r="IHD412" s="589"/>
      <c r="IHE412" s="589"/>
      <c r="IHF412" s="589"/>
      <c r="IHG412" s="589"/>
      <c r="IHH412" s="589"/>
      <c r="IHI412" s="589"/>
      <c r="IHJ412" s="589"/>
      <c r="IHK412" s="589"/>
      <c r="IHL412" s="589"/>
      <c r="IHM412" s="589"/>
      <c r="IHN412" s="589"/>
      <c r="IHO412" s="589"/>
      <c r="IHP412" s="589"/>
      <c r="IHQ412" s="589"/>
      <c r="IHR412" s="589"/>
      <c r="IHS412" s="589"/>
      <c r="IHT412" s="589"/>
      <c r="IHU412" s="589"/>
      <c r="IHV412" s="589"/>
      <c r="IHW412" s="589"/>
      <c r="IHX412" s="589"/>
      <c r="IHY412" s="589"/>
      <c r="IHZ412" s="589"/>
      <c r="IIA412" s="589"/>
      <c r="IIB412" s="589"/>
      <c r="IIC412" s="589"/>
      <c r="IID412" s="589"/>
      <c r="IIE412" s="589"/>
      <c r="IIF412" s="589"/>
      <c r="IIG412" s="589"/>
      <c r="IIH412" s="589"/>
      <c r="III412" s="589"/>
      <c r="IIJ412" s="589"/>
      <c r="IIK412" s="589"/>
      <c r="IIL412" s="589"/>
      <c r="IIM412" s="589"/>
      <c r="IIN412" s="589"/>
      <c r="IIO412" s="589"/>
      <c r="IIP412" s="589"/>
      <c r="IIQ412" s="589"/>
      <c r="IIR412" s="589"/>
      <c r="IIS412" s="589"/>
      <c r="IIT412" s="589"/>
      <c r="IIU412" s="589"/>
      <c r="IIV412" s="589"/>
      <c r="IIW412" s="589"/>
      <c r="IIX412" s="589"/>
      <c r="IIY412" s="589"/>
      <c r="IIZ412" s="589"/>
      <c r="IJA412" s="589"/>
      <c r="IJB412" s="589"/>
      <c r="IJC412" s="589"/>
      <c r="IJD412" s="589"/>
      <c r="IJE412" s="589"/>
      <c r="IJF412" s="589"/>
      <c r="IJG412" s="589"/>
      <c r="IJH412" s="589"/>
      <c r="IJI412" s="589"/>
      <c r="IJJ412" s="589"/>
      <c r="IJK412" s="589"/>
      <c r="IJL412" s="589"/>
      <c r="IJM412" s="589"/>
      <c r="IJN412" s="589"/>
      <c r="IJO412" s="589"/>
      <c r="IJP412" s="589"/>
      <c r="IJQ412" s="589"/>
      <c r="IJR412" s="589"/>
      <c r="IJS412" s="589"/>
      <c r="IJT412" s="589"/>
      <c r="IJU412" s="589"/>
      <c r="IJV412" s="589"/>
      <c r="IJW412" s="589"/>
      <c r="IJX412" s="589"/>
      <c r="IJY412" s="589"/>
      <c r="IJZ412" s="589"/>
      <c r="IKA412" s="589"/>
      <c r="IKB412" s="589"/>
      <c r="IKC412" s="589"/>
      <c r="IKD412" s="589"/>
      <c r="IKE412" s="589"/>
      <c r="IKF412" s="589"/>
      <c r="IKG412" s="589"/>
      <c r="IKH412" s="589"/>
      <c r="IKI412" s="589"/>
      <c r="IKJ412" s="589"/>
      <c r="IKK412" s="589"/>
      <c r="IKL412" s="589"/>
      <c r="IKM412" s="589"/>
      <c r="IKN412" s="589"/>
      <c r="IKO412" s="589"/>
      <c r="IKP412" s="589"/>
      <c r="IKQ412" s="589"/>
      <c r="IKR412" s="589"/>
      <c r="IKS412" s="589"/>
      <c r="IKT412" s="589"/>
      <c r="IKU412" s="589"/>
      <c r="IKV412" s="589"/>
      <c r="IKW412" s="589"/>
      <c r="IKX412" s="589"/>
      <c r="IKY412" s="589"/>
      <c r="IKZ412" s="589"/>
      <c r="ILA412" s="589"/>
      <c r="ILB412" s="589"/>
      <c r="ILC412" s="589"/>
      <c r="ILD412" s="589"/>
      <c r="ILE412" s="589"/>
      <c r="ILF412" s="589"/>
      <c r="ILG412" s="589"/>
      <c r="ILH412" s="589"/>
      <c r="ILI412" s="589"/>
      <c r="ILJ412" s="589"/>
      <c r="ILK412" s="589"/>
      <c r="ILL412" s="589"/>
      <c r="ILM412" s="589"/>
      <c r="ILN412" s="589"/>
      <c r="ILO412" s="589"/>
      <c r="ILP412" s="589"/>
      <c r="ILQ412" s="589"/>
      <c r="ILR412" s="589"/>
      <c r="ILS412" s="589"/>
      <c r="ILT412" s="589"/>
      <c r="ILU412" s="589"/>
      <c r="ILV412" s="589"/>
      <c r="ILW412" s="589"/>
      <c r="ILX412" s="589"/>
      <c r="ILY412" s="589"/>
      <c r="ILZ412" s="589"/>
      <c r="IMA412" s="589"/>
      <c r="IMB412" s="589"/>
      <c r="IMC412" s="589"/>
      <c r="IMD412" s="589"/>
      <c r="IME412" s="589"/>
      <c r="IMF412" s="589"/>
      <c r="IMG412" s="589"/>
      <c r="IMH412" s="589"/>
      <c r="IMI412" s="589"/>
      <c r="IMJ412" s="589"/>
      <c r="IMK412" s="589"/>
      <c r="IML412" s="589"/>
      <c r="IMM412" s="589"/>
      <c r="IMN412" s="589"/>
      <c r="IMO412" s="589"/>
      <c r="IMP412" s="589"/>
      <c r="IMQ412" s="589"/>
      <c r="IMR412" s="589"/>
      <c r="IMS412" s="589"/>
      <c r="IMT412" s="589"/>
      <c r="IMU412" s="589"/>
      <c r="IMV412" s="589"/>
      <c r="IMW412" s="589"/>
      <c r="IMX412" s="589"/>
      <c r="IMY412" s="589"/>
      <c r="IMZ412" s="589"/>
      <c r="INA412" s="589"/>
      <c r="INB412" s="589"/>
      <c r="INC412" s="589"/>
      <c r="IND412" s="589"/>
      <c r="INE412" s="589"/>
      <c r="INF412" s="589"/>
      <c r="ING412" s="589"/>
      <c r="INH412" s="589"/>
      <c r="INI412" s="589"/>
      <c r="INJ412" s="589"/>
      <c r="INK412" s="589"/>
      <c r="INL412" s="589"/>
      <c r="INM412" s="589"/>
      <c r="INN412" s="589"/>
      <c r="INO412" s="589"/>
      <c r="INP412" s="589"/>
      <c r="INQ412" s="589"/>
      <c r="INR412" s="589"/>
      <c r="INS412" s="589"/>
      <c r="INT412" s="589"/>
      <c r="INU412" s="589"/>
      <c r="INV412" s="589"/>
      <c r="INW412" s="589"/>
      <c r="INX412" s="589"/>
      <c r="INY412" s="589"/>
      <c r="INZ412" s="589"/>
      <c r="IOA412" s="589"/>
      <c r="IOB412" s="589"/>
      <c r="IOC412" s="589"/>
      <c r="IOD412" s="589"/>
      <c r="IOE412" s="589"/>
      <c r="IOF412" s="589"/>
      <c r="IOG412" s="589"/>
      <c r="IOH412" s="589"/>
      <c r="IOI412" s="589"/>
      <c r="IOJ412" s="589"/>
      <c r="IOK412" s="589"/>
      <c r="IOL412" s="589"/>
      <c r="IOM412" s="589"/>
      <c r="ION412" s="589"/>
      <c r="IOO412" s="589"/>
      <c r="IOP412" s="589"/>
      <c r="IOQ412" s="589"/>
      <c r="IOR412" s="589"/>
      <c r="IOS412" s="589"/>
      <c r="IOT412" s="589"/>
      <c r="IOU412" s="589"/>
      <c r="IOV412" s="589"/>
      <c r="IOW412" s="589"/>
      <c r="IOX412" s="589"/>
      <c r="IOY412" s="589"/>
      <c r="IOZ412" s="589"/>
      <c r="IPA412" s="589"/>
      <c r="IPB412" s="589"/>
      <c r="IPC412" s="589"/>
      <c r="IPD412" s="589"/>
      <c r="IPE412" s="589"/>
      <c r="IPF412" s="589"/>
      <c r="IPG412" s="589"/>
      <c r="IPH412" s="589"/>
      <c r="IPI412" s="589"/>
      <c r="IPJ412" s="589"/>
      <c r="IPK412" s="589"/>
      <c r="IPL412" s="589"/>
      <c r="IPM412" s="589"/>
      <c r="IPN412" s="589"/>
      <c r="IPO412" s="589"/>
      <c r="IPP412" s="589"/>
      <c r="IPQ412" s="589"/>
      <c r="IPR412" s="589"/>
      <c r="IPS412" s="589"/>
      <c r="IPT412" s="589"/>
      <c r="IPU412" s="589"/>
      <c r="IPV412" s="589"/>
      <c r="IPW412" s="589"/>
      <c r="IPX412" s="589"/>
      <c r="IPY412" s="589"/>
      <c r="IPZ412" s="589"/>
      <c r="IQA412" s="589"/>
      <c r="IQB412" s="589"/>
      <c r="IQC412" s="589"/>
      <c r="IQD412" s="589"/>
      <c r="IQE412" s="589"/>
      <c r="IQF412" s="589"/>
      <c r="IQG412" s="589"/>
      <c r="IQH412" s="589"/>
      <c r="IQI412" s="589"/>
      <c r="IQJ412" s="589"/>
      <c r="IQK412" s="589"/>
      <c r="IQL412" s="589"/>
      <c r="IQM412" s="589"/>
      <c r="IQN412" s="589"/>
      <c r="IQO412" s="589"/>
      <c r="IQP412" s="589"/>
      <c r="IQQ412" s="589"/>
      <c r="IQR412" s="589"/>
      <c r="IQS412" s="589"/>
      <c r="IQT412" s="589"/>
      <c r="IQU412" s="589"/>
      <c r="IQV412" s="589"/>
      <c r="IQW412" s="589"/>
      <c r="IQX412" s="589"/>
      <c r="IQY412" s="589"/>
      <c r="IQZ412" s="589"/>
      <c r="IRA412" s="589"/>
      <c r="IRB412" s="589"/>
      <c r="IRC412" s="589"/>
      <c r="IRD412" s="589"/>
      <c r="IRE412" s="589"/>
      <c r="IRF412" s="589"/>
      <c r="IRG412" s="589"/>
      <c r="IRH412" s="589"/>
      <c r="IRI412" s="589"/>
      <c r="IRJ412" s="589"/>
      <c r="IRK412" s="589"/>
      <c r="IRL412" s="589"/>
      <c r="IRM412" s="589"/>
      <c r="IRN412" s="589"/>
      <c r="IRO412" s="589"/>
      <c r="IRP412" s="589"/>
      <c r="IRQ412" s="589"/>
      <c r="IRR412" s="589"/>
      <c r="IRS412" s="589"/>
      <c r="IRT412" s="589"/>
      <c r="IRU412" s="589"/>
      <c r="IRV412" s="589"/>
      <c r="IRW412" s="589"/>
      <c r="IRX412" s="589"/>
      <c r="IRY412" s="589"/>
      <c r="IRZ412" s="589"/>
      <c r="ISA412" s="589"/>
      <c r="ISB412" s="589"/>
      <c r="ISC412" s="589"/>
      <c r="ISD412" s="589"/>
      <c r="ISE412" s="589"/>
      <c r="ISF412" s="589"/>
      <c r="ISG412" s="589"/>
      <c r="ISH412" s="589"/>
      <c r="ISI412" s="589"/>
      <c r="ISJ412" s="589"/>
      <c r="ISK412" s="589"/>
      <c r="ISL412" s="589"/>
      <c r="ISM412" s="589"/>
      <c r="ISN412" s="589"/>
      <c r="ISO412" s="589"/>
      <c r="ISP412" s="589"/>
      <c r="ISQ412" s="589"/>
      <c r="ISR412" s="589"/>
      <c r="ISS412" s="589"/>
      <c r="IST412" s="589"/>
      <c r="ISU412" s="589"/>
      <c r="ISV412" s="589"/>
      <c r="ISW412" s="589"/>
      <c r="ISX412" s="589"/>
      <c r="ISY412" s="589"/>
      <c r="ISZ412" s="589"/>
      <c r="ITA412" s="589"/>
      <c r="ITB412" s="589"/>
      <c r="ITC412" s="589"/>
      <c r="ITD412" s="589"/>
      <c r="ITE412" s="589"/>
      <c r="ITF412" s="589"/>
      <c r="ITG412" s="589"/>
      <c r="ITH412" s="589"/>
      <c r="ITI412" s="589"/>
      <c r="ITJ412" s="589"/>
      <c r="ITK412" s="589"/>
      <c r="ITL412" s="589"/>
      <c r="ITM412" s="589"/>
      <c r="ITN412" s="589"/>
      <c r="ITO412" s="589"/>
      <c r="ITP412" s="589"/>
      <c r="ITQ412" s="589"/>
      <c r="ITR412" s="589"/>
      <c r="ITS412" s="589"/>
      <c r="ITT412" s="589"/>
      <c r="ITU412" s="589"/>
      <c r="ITV412" s="589"/>
      <c r="ITW412" s="589"/>
      <c r="ITX412" s="589"/>
      <c r="ITY412" s="589"/>
      <c r="ITZ412" s="589"/>
      <c r="IUA412" s="589"/>
      <c r="IUB412" s="589"/>
      <c r="IUC412" s="589"/>
      <c r="IUD412" s="589"/>
      <c r="IUE412" s="589"/>
      <c r="IUF412" s="589"/>
      <c r="IUG412" s="589"/>
      <c r="IUH412" s="589"/>
      <c r="IUI412" s="589"/>
      <c r="IUJ412" s="589"/>
      <c r="IUK412" s="589"/>
      <c r="IUL412" s="589"/>
      <c r="IUM412" s="589"/>
      <c r="IUN412" s="589"/>
      <c r="IUO412" s="589"/>
      <c r="IUP412" s="589"/>
      <c r="IUQ412" s="589"/>
      <c r="IUR412" s="589"/>
      <c r="IUS412" s="589"/>
      <c r="IUT412" s="589"/>
      <c r="IUU412" s="589"/>
      <c r="IUV412" s="589"/>
      <c r="IUW412" s="589"/>
      <c r="IUX412" s="589"/>
      <c r="IUY412" s="589"/>
      <c r="IUZ412" s="589"/>
      <c r="IVA412" s="589"/>
      <c r="IVB412" s="589"/>
      <c r="IVC412" s="589"/>
      <c r="IVD412" s="589"/>
      <c r="IVE412" s="589"/>
      <c r="IVF412" s="589"/>
      <c r="IVG412" s="589"/>
      <c r="IVH412" s="589"/>
      <c r="IVI412" s="589"/>
      <c r="IVJ412" s="589"/>
      <c r="IVK412" s="589"/>
      <c r="IVL412" s="589"/>
      <c r="IVM412" s="589"/>
      <c r="IVN412" s="589"/>
      <c r="IVO412" s="589"/>
      <c r="IVP412" s="589"/>
      <c r="IVQ412" s="589"/>
      <c r="IVR412" s="589"/>
      <c r="IVS412" s="589"/>
      <c r="IVT412" s="589"/>
      <c r="IVU412" s="589"/>
      <c r="IVV412" s="589"/>
      <c r="IVW412" s="589"/>
      <c r="IVX412" s="589"/>
      <c r="IVY412" s="589"/>
      <c r="IVZ412" s="589"/>
      <c r="IWA412" s="589"/>
      <c r="IWB412" s="589"/>
      <c r="IWC412" s="589"/>
      <c r="IWD412" s="589"/>
      <c r="IWE412" s="589"/>
      <c r="IWF412" s="589"/>
      <c r="IWG412" s="589"/>
      <c r="IWH412" s="589"/>
      <c r="IWI412" s="589"/>
      <c r="IWJ412" s="589"/>
      <c r="IWK412" s="589"/>
      <c r="IWL412" s="589"/>
      <c r="IWM412" s="589"/>
      <c r="IWN412" s="589"/>
      <c r="IWO412" s="589"/>
      <c r="IWP412" s="589"/>
      <c r="IWQ412" s="589"/>
      <c r="IWR412" s="589"/>
      <c r="IWS412" s="589"/>
      <c r="IWT412" s="589"/>
      <c r="IWU412" s="589"/>
      <c r="IWV412" s="589"/>
      <c r="IWW412" s="589"/>
      <c r="IWX412" s="589"/>
      <c r="IWY412" s="589"/>
      <c r="IWZ412" s="589"/>
      <c r="IXA412" s="589"/>
      <c r="IXB412" s="589"/>
      <c r="IXC412" s="589"/>
      <c r="IXD412" s="589"/>
      <c r="IXE412" s="589"/>
      <c r="IXF412" s="589"/>
      <c r="IXG412" s="589"/>
      <c r="IXH412" s="589"/>
      <c r="IXI412" s="589"/>
      <c r="IXJ412" s="589"/>
      <c r="IXK412" s="589"/>
      <c r="IXL412" s="589"/>
      <c r="IXM412" s="589"/>
      <c r="IXN412" s="589"/>
      <c r="IXO412" s="589"/>
      <c r="IXP412" s="589"/>
      <c r="IXQ412" s="589"/>
      <c r="IXR412" s="589"/>
      <c r="IXS412" s="589"/>
      <c r="IXT412" s="589"/>
      <c r="IXU412" s="589"/>
      <c r="IXV412" s="589"/>
      <c r="IXW412" s="589"/>
      <c r="IXX412" s="589"/>
      <c r="IXY412" s="589"/>
      <c r="IXZ412" s="589"/>
      <c r="IYA412" s="589"/>
      <c r="IYB412" s="589"/>
      <c r="IYC412" s="589"/>
      <c r="IYD412" s="589"/>
      <c r="IYE412" s="589"/>
      <c r="IYF412" s="589"/>
      <c r="IYG412" s="589"/>
      <c r="IYH412" s="589"/>
      <c r="IYI412" s="589"/>
      <c r="IYJ412" s="589"/>
      <c r="IYK412" s="589"/>
      <c r="IYL412" s="589"/>
      <c r="IYM412" s="589"/>
      <c r="IYN412" s="589"/>
      <c r="IYO412" s="589"/>
      <c r="IYP412" s="589"/>
      <c r="IYQ412" s="589"/>
      <c r="IYR412" s="589"/>
      <c r="IYS412" s="589"/>
      <c r="IYT412" s="589"/>
      <c r="IYU412" s="589"/>
      <c r="IYV412" s="589"/>
      <c r="IYW412" s="589"/>
      <c r="IYX412" s="589"/>
      <c r="IYY412" s="589"/>
      <c r="IYZ412" s="589"/>
      <c r="IZA412" s="589"/>
      <c r="IZB412" s="589"/>
      <c r="IZC412" s="589"/>
      <c r="IZD412" s="589"/>
      <c r="IZE412" s="589"/>
      <c r="IZF412" s="589"/>
      <c r="IZG412" s="589"/>
      <c r="IZH412" s="589"/>
      <c r="IZI412" s="589"/>
      <c r="IZJ412" s="589"/>
      <c r="IZK412" s="589"/>
      <c r="IZL412" s="589"/>
      <c r="IZM412" s="589"/>
      <c r="IZN412" s="589"/>
      <c r="IZO412" s="589"/>
      <c r="IZP412" s="589"/>
      <c r="IZQ412" s="589"/>
      <c r="IZR412" s="589"/>
      <c r="IZS412" s="589"/>
      <c r="IZT412" s="589"/>
      <c r="IZU412" s="589"/>
      <c r="IZV412" s="589"/>
      <c r="IZW412" s="589"/>
      <c r="IZX412" s="589"/>
      <c r="IZY412" s="589"/>
      <c r="IZZ412" s="589"/>
      <c r="JAA412" s="589"/>
      <c r="JAB412" s="589"/>
      <c r="JAC412" s="589"/>
      <c r="JAD412" s="589"/>
      <c r="JAE412" s="589"/>
      <c r="JAF412" s="589"/>
      <c r="JAG412" s="589"/>
      <c r="JAH412" s="589"/>
      <c r="JAI412" s="589"/>
      <c r="JAJ412" s="589"/>
      <c r="JAK412" s="589"/>
      <c r="JAL412" s="589"/>
      <c r="JAM412" s="589"/>
      <c r="JAN412" s="589"/>
      <c r="JAO412" s="589"/>
      <c r="JAP412" s="589"/>
      <c r="JAQ412" s="589"/>
      <c r="JAR412" s="589"/>
      <c r="JAS412" s="589"/>
      <c r="JAT412" s="589"/>
      <c r="JAU412" s="589"/>
      <c r="JAV412" s="589"/>
      <c r="JAW412" s="589"/>
      <c r="JAX412" s="589"/>
      <c r="JAY412" s="589"/>
      <c r="JAZ412" s="589"/>
      <c r="JBA412" s="589"/>
      <c r="JBB412" s="589"/>
      <c r="JBC412" s="589"/>
      <c r="JBD412" s="589"/>
      <c r="JBE412" s="589"/>
      <c r="JBF412" s="589"/>
      <c r="JBG412" s="589"/>
      <c r="JBH412" s="589"/>
      <c r="JBI412" s="589"/>
      <c r="JBJ412" s="589"/>
      <c r="JBK412" s="589"/>
      <c r="JBL412" s="589"/>
      <c r="JBM412" s="589"/>
      <c r="JBN412" s="589"/>
      <c r="JBO412" s="589"/>
      <c r="JBP412" s="589"/>
      <c r="JBQ412" s="589"/>
      <c r="JBR412" s="589"/>
      <c r="JBS412" s="589"/>
      <c r="JBT412" s="589"/>
      <c r="JBU412" s="589"/>
      <c r="JBV412" s="589"/>
      <c r="JBW412" s="589"/>
      <c r="JBX412" s="589"/>
      <c r="JBY412" s="589"/>
      <c r="JBZ412" s="589"/>
      <c r="JCA412" s="589"/>
      <c r="JCB412" s="589"/>
      <c r="JCC412" s="589"/>
      <c r="JCD412" s="589"/>
      <c r="JCE412" s="589"/>
      <c r="JCF412" s="589"/>
      <c r="JCG412" s="589"/>
      <c r="JCH412" s="589"/>
      <c r="JCI412" s="589"/>
      <c r="JCJ412" s="589"/>
      <c r="JCK412" s="589"/>
      <c r="JCL412" s="589"/>
      <c r="JCM412" s="589"/>
      <c r="JCN412" s="589"/>
      <c r="JCO412" s="589"/>
      <c r="JCP412" s="589"/>
      <c r="JCQ412" s="589"/>
      <c r="JCR412" s="589"/>
      <c r="JCS412" s="589"/>
      <c r="JCT412" s="589"/>
      <c r="JCU412" s="589"/>
      <c r="JCV412" s="589"/>
      <c r="JCW412" s="589"/>
      <c r="JCX412" s="589"/>
      <c r="JCY412" s="589"/>
      <c r="JCZ412" s="589"/>
      <c r="JDA412" s="589"/>
      <c r="JDB412" s="589"/>
      <c r="JDC412" s="589"/>
      <c r="JDD412" s="589"/>
      <c r="JDE412" s="589"/>
      <c r="JDF412" s="589"/>
      <c r="JDG412" s="589"/>
      <c r="JDH412" s="589"/>
      <c r="JDI412" s="589"/>
      <c r="JDJ412" s="589"/>
      <c r="JDK412" s="589"/>
      <c r="JDL412" s="589"/>
      <c r="JDM412" s="589"/>
      <c r="JDN412" s="589"/>
      <c r="JDO412" s="589"/>
      <c r="JDP412" s="589"/>
      <c r="JDQ412" s="589"/>
      <c r="JDR412" s="589"/>
      <c r="JDS412" s="589"/>
      <c r="JDT412" s="589"/>
      <c r="JDU412" s="589"/>
      <c r="JDV412" s="589"/>
      <c r="JDW412" s="589"/>
      <c r="JDX412" s="589"/>
      <c r="JDY412" s="589"/>
      <c r="JDZ412" s="589"/>
      <c r="JEA412" s="589"/>
      <c r="JEB412" s="589"/>
      <c r="JEC412" s="589"/>
      <c r="JED412" s="589"/>
      <c r="JEE412" s="589"/>
      <c r="JEF412" s="589"/>
      <c r="JEG412" s="589"/>
      <c r="JEH412" s="589"/>
      <c r="JEI412" s="589"/>
      <c r="JEJ412" s="589"/>
      <c r="JEK412" s="589"/>
      <c r="JEL412" s="589"/>
      <c r="JEM412" s="589"/>
      <c r="JEN412" s="589"/>
      <c r="JEO412" s="589"/>
      <c r="JEP412" s="589"/>
      <c r="JEQ412" s="589"/>
      <c r="JER412" s="589"/>
      <c r="JES412" s="589"/>
      <c r="JET412" s="589"/>
      <c r="JEU412" s="589"/>
      <c r="JEV412" s="589"/>
      <c r="JEW412" s="589"/>
      <c r="JEX412" s="589"/>
      <c r="JEY412" s="589"/>
      <c r="JEZ412" s="589"/>
      <c r="JFA412" s="589"/>
      <c r="JFB412" s="589"/>
      <c r="JFC412" s="589"/>
      <c r="JFD412" s="589"/>
      <c r="JFE412" s="589"/>
      <c r="JFF412" s="589"/>
      <c r="JFG412" s="589"/>
      <c r="JFH412" s="589"/>
      <c r="JFI412" s="589"/>
      <c r="JFJ412" s="589"/>
      <c r="JFK412" s="589"/>
      <c r="JFL412" s="589"/>
      <c r="JFM412" s="589"/>
      <c r="JFN412" s="589"/>
      <c r="JFO412" s="589"/>
      <c r="JFP412" s="589"/>
      <c r="JFQ412" s="589"/>
      <c r="JFR412" s="589"/>
      <c r="JFS412" s="589"/>
      <c r="JFT412" s="589"/>
      <c r="JFU412" s="589"/>
      <c r="JFV412" s="589"/>
      <c r="JFW412" s="589"/>
      <c r="JFX412" s="589"/>
      <c r="JFY412" s="589"/>
      <c r="JFZ412" s="589"/>
      <c r="JGA412" s="589"/>
      <c r="JGB412" s="589"/>
      <c r="JGC412" s="589"/>
      <c r="JGD412" s="589"/>
      <c r="JGE412" s="589"/>
      <c r="JGF412" s="589"/>
      <c r="JGG412" s="589"/>
      <c r="JGH412" s="589"/>
      <c r="JGI412" s="589"/>
      <c r="JGJ412" s="589"/>
      <c r="JGK412" s="589"/>
      <c r="JGL412" s="589"/>
      <c r="JGM412" s="589"/>
      <c r="JGN412" s="589"/>
      <c r="JGO412" s="589"/>
      <c r="JGP412" s="589"/>
      <c r="JGQ412" s="589"/>
      <c r="JGR412" s="589"/>
      <c r="JGS412" s="589"/>
      <c r="JGT412" s="589"/>
      <c r="JGU412" s="589"/>
      <c r="JGV412" s="589"/>
      <c r="JGW412" s="589"/>
      <c r="JGX412" s="589"/>
      <c r="JGY412" s="589"/>
      <c r="JGZ412" s="589"/>
      <c r="JHA412" s="589"/>
      <c r="JHB412" s="589"/>
      <c r="JHC412" s="589"/>
      <c r="JHD412" s="589"/>
      <c r="JHE412" s="589"/>
      <c r="JHF412" s="589"/>
      <c r="JHG412" s="589"/>
      <c r="JHH412" s="589"/>
      <c r="JHI412" s="589"/>
      <c r="JHJ412" s="589"/>
      <c r="JHK412" s="589"/>
      <c r="JHL412" s="589"/>
      <c r="JHM412" s="589"/>
      <c r="JHN412" s="589"/>
      <c r="JHO412" s="589"/>
      <c r="JHP412" s="589"/>
      <c r="JHQ412" s="589"/>
      <c r="JHR412" s="589"/>
      <c r="JHS412" s="589"/>
      <c r="JHT412" s="589"/>
      <c r="JHU412" s="589"/>
      <c r="JHV412" s="589"/>
      <c r="JHW412" s="589"/>
      <c r="JHX412" s="589"/>
      <c r="JHY412" s="589"/>
      <c r="JHZ412" s="589"/>
      <c r="JIA412" s="589"/>
      <c r="JIB412" s="589"/>
      <c r="JIC412" s="589"/>
      <c r="JID412" s="589"/>
      <c r="JIE412" s="589"/>
      <c r="JIF412" s="589"/>
      <c r="JIG412" s="589"/>
      <c r="JIH412" s="589"/>
      <c r="JII412" s="589"/>
      <c r="JIJ412" s="589"/>
      <c r="JIK412" s="589"/>
      <c r="JIL412" s="589"/>
      <c r="JIM412" s="589"/>
      <c r="JIN412" s="589"/>
      <c r="JIO412" s="589"/>
      <c r="JIP412" s="589"/>
      <c r="JIQ412" s="589"/>
      <c r="JIR412" s="589"/>
      <c r="JIS412" s="589"/>
      <c r="JIT412" s="589"/>
      <c r="JIU412" s="589"/>
      <c r="JIV412" s="589"/>
      <c r="JIW412" s="589"/>
      <c r="JIX412" s="589"/>
      <c r="JIY412" s="589"/>
      <c r="JIZ412" s="589"/>
      <c r="JJA412" s="589"/>
      <c r="JJB412" s="589"/>
      <c r="JJC412" s="589"/>
      <c r="JJD412" s="589"/>
      <c r="JJE412" s="589"/>
      <c r="JJF412" s="589"/>
      <c r="JJG412" s="589"/>
      <c r="JJH412" s="589"/>
      <c r="JJI412" s="589"/>
      <c r="JJJ412" s="589"/>
      <c r="JJK412" s="589"/>
      <c r="JJL412" s="589"/>
      <c r="JJM412" s="589"/>
      <c r="JJN412" s="589"/>
      <c r="JJO412" s="589"/>
      <c r="JJP412" s="589"/>
      <c r="JJQ412" s="589"/>
      <c r="JJR412" s="589"/>
      <c r="JJS412" s="589"/>
      <c r="JJT412" s="589"/>
      <c r="JJU412" s="589"/>
      <c r="JJV412" s="589"/>
      <c r="JJW412" s="589"/>
      <c r="JJX412" s="589"/>
      <c r="JJY412" s="589"/>
      <c r="JJZ412" s="589"/>
      <c r="JKA412" s="589"/>
      <c r="JKB412" s="589"/>
      <c r="JKC412" s="589"/>
      <c r="JKD412" s="589"/>
      <c r="JKE412" s="589"/>
      <c r="JKF412" s="589"/>
      <c r="JKG412" s="589"/>
      <c r="JKH412" s="589"/>
      <c r="JKI412" s="589"/>
      <c r="JKJ412" s="589"/>
      <c r="JKK412" s="589"/>
      <c r="JKL412" s="589"/>
      <c r="JKM412" s="589"/>
      <c r="JKN412" s="589"/>
      <c r="JKO412" s="589"/>
      <c r="JKP412" s="589"/>
      <c r="JKQ412" s="589"/>
      <c r="JKR412" s="589"/>
      <c r="JKS412" s="589"/>
      <c r="JKT412" s="589"/>
      <c r="JKU412" s="589"/>
      <c r="JKV412" s="589"/>
      <c r="JKW412" s="589"/>
      <c r="JKX412" s="589"/>
      <c r="JKY412" s="589"/>
      <c r="JKZ412" s="589"/>
      <c r="JLA412" s="589"/>
      <c r="JLB412" s="589"/>
      <c r="JLC412" s="589"/>
      <c r="JLD412" s="589"/>
      <c r="JLE412" s="589"/>
      <c r="JLF412" s="589"/>
      <c r="JLG412" s="589"/>
      <c r="JLH412" s="589"/>
      <c r="JLI412" s="589"/>
      <c r="JLJ412" s="589"/>
      <c r="JLK412" s="589"/>
      <c r="JLL412" s="589"/>
      <c r="JLM412" s="589"/>
      <c r="JLN412" s="589"/>
      <c r="JLO412" s="589"/>
      <c r="JLP412" s="589"/>
      <c r="JLQ412" s="589"/>
      <c r="JLR412" s="589"/>
      <c r="JLS412" s="589"/>
      <c r="JLT412" s="589"/>
      <c r="JLU412" s="589"/>
      <c r="JLV412" s="589"/>
      <c r="JLW412" s="589"/>
      <c r="JLX412" s="589"/>
      <c r="JLY412" s="589"/>
      <c r="JLZ412" s="589"/>
      <c r="JMA412" s="589"/>
      <c r="JMB412" s="589"/>
      <c r="JMC412" s="589"/>
      <c r="JMD412" s="589"/>
      <c r="JME412" s="589"/>
      <c r="JMF412" s="589"/>
      <c r="JMG412" s="589"/>
      <c r="JMH412" s="589"/>
      <c r="JMI412" s="589"/>
      <c r="JMJ412" s="589"/>
      <c r="JMK412" s="589"/>
      <c r="JML412" s="589"/>
      <c r="JMM412" s="589"/>
      <c r="JMN412" s="589"/>
      <c r="JMO412" s="589"/>
      <c r="JMP412" s="589"/>
      <c r="JMQ412" s="589"/>
      <c r="JMR412" s="589"/>
      <c r="JMS412" s="589"/>
      <c r="JMT412" s="589"/>
      <c r="JMU412" s="589"/>
      <c r="JMV412" s="589"/>
      <c r="JMW412" s="589"/>
      <c r="JMX412" s="589"/>
      <c r="JMY412" s="589"/>
      <c r="JMZ412" s="589"/>
      <c r="JNA412" s="589"/>
      <c r="JNB412" s="589"/>
      <c r="JNC412" s="589"/>
      <c r="JND412" s="589"/>
      <c r="JNE412" s="589"/>
      <c r="JNF412" s="589"/>
      <c r="JNG412" s="589"/>
      <c r="JNH412" s="589"/>
      <c r="JNI412" s="589"/>
      <c r="JNJ412" s="589"/>
      <c r="JNK412" s="589"/>
      <c r="JNL412" s="589"/>
      <c r="JNM412" s="589"/>
      <c r="JNN412" s="589"/>
      <c r="JNO412" s="589"/>
      <c r="JNP412" s="589"/>
      <c r="JNQ412" s="589"/>
      <c r="JNR412" s="589"/>
      <c r="JNS412" s="589"/>
      <c r="JNT412" s="589"/>
      <c r="JNU412" s="589"/>
      <c r="JNV412" s="589"/>
      <c r="JNW412" s="589"/>
      <c r="JNX412" s="589"/>
      <c r="JNY412" s="589"/>
      <c r="JNZ412" s="589"/>
      <c r="JOA412" s="589"/>
      <c r="JOB412" s="589"/>
      <c r="JOC412" s="589"/>
      <c r="JOD412" s="589"/>
      <c r="JOE412" s="589"/>
      <c r="JOF412" s="589"/>
      <c r="JOG412" s="589"/>
      <c r="JOH412" s="589"/>
      <c r="JOI412" s="589"/>
      <c r="JOJ412" s="589"/>
      <c r="JOK412" s="589"/>
      <c r="JOL412" s="589"/>
      <c r="JOM412" s="589"/>
      <c r="JON412" s="589"/>
      <c r="JOO412" s="589"/>
      <c r="JOP412" s="589"/>
      <c r="JOQ412" s="589"/>
      <c r="JOR412" s="589"/>
      <c r="JOS412" s="589"/>
      <c r="JOT412" s="589"/>
      <c r="JOU412" s="589"/>
      <c r="JOV412" s="589"/>
      <c r="JOW412" s="589"/>
      <c r="JOX412" s="589"/>
      <c r="JOY412" s="589"/>
      <c r="JOZ412" s="589"/>
      <c r="JPA412" s="589"/>
      <c r="JPB412" s="589"/>
      <c r="JPC412" s="589"/>
      <c r="JPD412" s="589"/>
      <c r="JPE412" s="589"/>
      <c r="JPF412" s="589"/>
      <c r="JPG412" s="589"/>
      <c r="JPH412" s="589"/>
      <c r="JPI412" s="589"/>
      <c r="JPJ412" s="589"/>
      <c r="JPK412" s="589"/>
      <c r="JPL412" s="589"/>
      <c r="JPM412" s="589"/>
      <c r="JPN412" s="589"/>
      <c r="JPO412" s="589"/>
      <c r="JPP412" s="589"/>
      <c r="JPQ412" s="589"/>
      <c r="JPR412" s="589"/>
      <c r="JPS412" s="589"/>
      <c r="JPT412" s="589"/>
      <c r="JPU412" s="589"/>
      <c r="JPV412" s="589"/>
      <c r="JPW412" s="589"/>
      <c r="JPX412" s="589"/>
      <c r="JPY412" s="589"/>
      <c r="JPZ412" s="589"/>
      <c r="JQA412" s="589"/>
      <c r="JQB412" s="589"/>
      <c r="JQC412" s="589"/>
      <c r="JQD412" s="589"/>
      <c r="JQE412" s="589"/>
      <c r="JQF412" s="589"/>
      <c r="JQG412" s="589"/>
      <c r="JQH412" s="589"/>
      <c r="JQI412" s="589"/>
      <c r="JQJ412" s="589"/>
      <c r="JQK412" s="589"/>
      <c r="JQL412" s="589"/>
      <c r="JQM412" s="589"/>
      <c r="JQN412" s="589"/>
      <c r="JQO412" s="589"/>
      <c r="JQP412" s="589"/>
      <c r="JQQ412" s="589"/>
      <c r="JQR412" s="589"/>
      <c r="JQS412" s="589"/>
      <c r="JQT412" s="589"/>
      <c r="JQU412" s="589"/>
      <c r="JQV412" s="589"/>
      <c r="JQW412" s="589"/>
      <c r="JQX412" s="589"/>
      <c r="JQY412" s="589"/>
      <c r="JQZ412" s="589"/>
      <c r="JRA412" s="589"/>
      <c r="JRB412" s="589"/>
      <c r="JRC412" s="589"/>
      <c r="JRD412" s="589"/>
      <c r="JRE412" s="589"/>
      <c r="JRF412" s="589"/>
      <c r="JRG412" s="589"/>
      <c r="JRH412" s="589"/>
      <c r="JRI412" s="589"/>
      <c r="JRJ412" s="589"/>
      <c r="JRK412" s="589"/>
      <c r="JRL412" s="589"/>
      <c r="JRM412" s="589"/>
      <c r="JRN412" s="589"/>
      <c r="JRO412" s="589"/>
      <c r="JRP412" s="589"/>
      <c r="JRQ412" s="589"/>
      <c r="JRR412" s="589"/>
      <c r="JRS412" s="589"/>
      <c r="JRT412" s="589"/>
      <c r="JRU412" s="589"/>
      <c r="JRV412" s="589"/>
      <c r="JRW412" s="589"/>
      <c r="JRX412" s="589"/>
      <c r="JRY412" s="589"/>
      <c r="JRZ412" s="589"/>
      <c r="JSA412" s="589"/>
      <c r="JSB412" s="589"/>
      <c r="JSC412" s="589"/>
      <c r="JSD412" s="589"/>
      <c r="JSE412" s="589"/>
      <c r="JSF412" s="589"/>
      <c r="JSG412" s="589"/>
      <c r="JSH412" s="589"/>
      <c r="JSI412" s="589"/>
      <c r="JSJ412" s="589"/>
      <c r="JSK412" s="589"/>
      <c r="JSL412" s="589"/>
      <c r="JSM412" s="589"/>
      <c r="JSN412" s="589"/>
      <c r="JSO412" s="589"/>
      <c r="JSP412" s="589"/>
      <c r="JSQ412" s="589"/>
      <c r="JSR412" s="589"/>
      <c r="JSS412" s="589"/>
      <c r="JST412" s="589"/>
      <c r="JSU412" s="589"/>
      <c r="JSV412" s="589"/>
      <c r="JSW412" s="589"/>
      <c r="JSX412" s="589"/>
      <c r="JSY412" s="589"/>
      <c r="JSZ412" s="589"/>
      <c r="JTA412" s="589"/>
      <c r="JTB412" s="589"/>
      <c r="JTC412" s="589"/>
      <c r="JTD412" s="589"/>
      <c r="JTE412" s="589"/>
      <c r="JTF412" s="589"/>
      <c r="JTG412" s="589"/>
      <c r="JTH412" s="589"/>
      <c r="JTI412" s="589"/>
      <c r="JTJ412" s="589"/>
      <c r="JTK412" s="589"/>
      <c r="JTL412" s="589"/>
      <c r="JTM412" s="589"/>
      <c r="JTN412" s="589"/>
      <c r="JTO412" s="589"/>
      <c r="JTP412" s="589"/>
      <c r="JTQ412" s="589"/>
      <c r="JTR412" s="589"/>
      <c r="JTS412" s="589"/>
      <c r="JTT412" s="589"/>
      <c r="JTU412" s="589"/>
      <c r="JTV412" s="589"/>
      <c r="JTW412" s="589"/>
      <c r="JTX412" s="589"/>
      <c r="JTY412" s="589"/>
      <c r="JTZ412" s="589"/>
      <c r="JUA412" s="589"/>
      <c r="JUB412" s="589"/>
      <c r="JUC412" s="589"/>
      <c r="JUD412" s="589"/>
      <c r="JUE412" s="589"/>
      <c r="JUF412" s="589"/>
      <c r="JUG412" s="589"/>
      <c r="JUH412" s="589"/>
      <c r="JUI412" s="589"/>
      <c r="JUJ412" s="589"/>
      <c r="JUK412" s="589"/>
      <c r="JUL412" s="589"/>
      <c r="JUM412" s="589"/>
      <c r="JUN412" s="589"/>
      <c r="JUO412" s="589"/>
      <c r="JUP412" s="589"/>
      <c r="JUQ412" s="589"/>
      <c r="JUR412" s="589"/>
      <c r="JUS412" s="589"/>
      <c r="JUT412" s="589"/>
      <c r="JUU412" s="589"/>
      <c r="JUV412" s="589"/>
      <c r="JUW412" s="589"/>
      <c r="JUX412" s="589"/>
      <c r="JUY412" s="589"/>
      <c r="JUZ412" s="589"/>
      <c r="JVA412" s="589"/>
      <c r="JVB412" s="589"/>
      <c r="JVC412" s="589"/>
      <c r="JVD412" s="589"/>
      <c r="JVE412" s="589"/>
      <c r="JVF412" s="589"/>
      <c r="JVG412" s="589"/>
      <c r="JVH412" s="589"/>
      <c r="JVI412" s="589"/>
      <c r="JVJ412" s="589"/>
      <c r="JVK412" s="589"/>
      <c r="JVL412" s="589"/>
      <c r="JVM412" s="589"/>
      <c r="JVN412" s="589"/>
      <c r="JVO412" s="589"/>
      <c r="JVP412" s="589"/>
      <c r="JVQ412" s="589"/>
      <c r="JVR412" s="589"/>
      <c r="JVS412" s="589"/>
      <c r="JVT412" s="589"/>
      <c r="JVU412" s="589"/>
      <c r="JVV412" s="589"/>
      <c r="JVW412" s="589"/>
      <c r="JVX412" s="589"/>
      <c r="JVY412" s="589"/>
      <c r="JVZ412" s="589"/>
      <c r="JWA412" s="589"/>
      <c r="JWB412" s="589"/>
      <c r="JWC412" s="589"/>
      <c r="JWD412" s="589"/>
      <c r="JWE412" s="589"/>
      <c r="JWF412" s="589"/>
      <c r="JWG412" s="589"/>
      <c r="JWH412" s="589"/>
      <c r="JWI412" s="589"/>
      <c r="JWJ412" s="589"/>
      <c r="JWK412" s="589"/>
      <c r="JWL412" s="589"/>
      <c r="JWM412" s="589"/>
      <c r="JWN412" s="589"/>
      <c r="JWO412" s="589"/>
      <c r="JWP412" s="589"/>
      <c r="JWQ412" s="589"/>
      <c r="JWR412" s="589"/>
      <c r="JWS412" s="589"/>
      <c r="JWT412" s="589"/>
      <c r="JWU412" s="589"/>
      <c r="JWV412" s="589"/>
      <c r="JWW412" s="589"/>
      <c r="JWX412" s="589"/>
      <c r="JWY412" s="589"/>
      <c r="JWZ412" s="589"/>
      <c r="JXA412" s="589"/>
      <c r="JXB412" s="589"/>
      <c r="JXC412" s="589"/>
      <c r="JXD412" s="589"/>
      <c r="JXE412" s="589"/>
      <c r="JXF412" s="589"/>
      <c r="JXG412" s="589"/>
      <c r="JXH412" s="589"/>
      <c r="JXI412" s="589"/>
      <c r="JXJ412" s="589"/>
      <c r="JXK412" s="589"/>
      <c r="JXL412" s="589"/>
      <c r="JXM412" s="589"/>
      <c r="JXN412" s="589"/>
      <c r="JXO412" s="589"/>
      <c r="JXP412" s="589"/>
      <c r="JXQ412" s="589"/>
      <c r="JXR412" s="589"/>
      <c r="JXS412" s="589"/>
      <c r="JXT412" s="589"/>
      <c r="JXU412" s="589"/>
      <c r="JXV412" s="589"/>
      <c r="JXW412" s="589"/>
      <c r="JXX412" s="589"/>
      <c r="JXY412" s="589"/>
      <c r="JXZ412" s="589"/>
      <c r="JYA412" s="589"/>
      <c r="JYB412" s="589"/>
      <c r="JYC412" s="589"/>
      <c r="JYD412" s="589"/>
      <c r="JYE412" s="589"/>
      <c r="JYF412" s="589"/>
      <c r="JYG412" s="589"/>
      <c r="JYH412" s="589"/>
      <c r="JYI412" s="589"/>
      <c r="JYJ412" s="589"/>
      <c r="JYK412" s="589"/>
      <c r="JYL412" s="589"/>
      <c r="JYM412" s="589"/>
      <c r="JYN412" s="589"/>
      <c r="JYO412" s="589"/>
      <c r="JYP412" s="589"/>
      <c r="JYQ412" s="589"/>
      <c r="JYR412" s="589"/>
      <c r="JYS412" s="589"/>
      <c r="JYT412" s="589"/>
      <c r="JYU412" s="589"/>
      <c r="JYV412" s="589"/>
      <c r="JYW412" s="589"/>
      <c r="JYX412" s="589"/>
      <c r="JYY412" s="589"/>
      <c r="JYZ412" s="589"/>
      <c r="JZA412" s="589"/>
      <c r="JZB412" s="589"/>
      <c r="JZC412" s="589"/>
      <c r="JZD412" s="589"/>
      <c r="JZE412" s="589"/>
      <c r="JZF412" s="589"/>
      <c r="JZG412" s="589"/>
      <c r="JZH412" s="589"/>
      <c r="JZI412" s="589"/>
      <c r="JZJ412" s="589"/>
      <c r="JZK412" s="589"/>
      <c r="JZL412" s="589"/>
      <c r="JZM412" s="589"/>
      <c r="JZN412" s="589"/>
      <c r="JZO412" s="589"/>
      <c r="JZP412" s="589"/>
      <c r="JZQ412" s="589"/>
      <c r="JZR412" s="589"/>
      <c r="JZS412" s="589"/>
      <c r="JZT412" s="589"/>
      <c r="JZU412" s="589"/>
      <c r="JZV412" s="589"/>
      <c r="JZW412" s="589"/>
      <c r="JZX412" s="589"/>
      <c r="JZY412" s="589"/>
      <c r="JZZ412" s="589"/>
      <c r="KAA412" s="589"/>
      <c r="KAB412" s="589"/>
      <c r="KAC412" s="589"/>
      <c r="KAD412" s="589"/>
      <c r="KAE412" s="589"/>
      <c r="KAF412" s="589"/>
      <c r="KAG412" s="589"/>
      <c r="KAH412" s="589"/>
      <c r="KAI412" s="589"/>
      <c r="KAJ412" s="589"/>
      <c r="KAK412" s="589"/>
      <c r="KAL412" s="589"/>
      <c r="KAM412" s="589"/>
      <c r="KAN412" s="589"/>
      <c r="KAO412" s="589"/>
      <c r="KAP412" s="589"/>
      <c r="KAQ412" s="589"/>
      <c r="KAR412" s="589"/>
      <c r="KAS412" s="589"/>
      <c r="KAT412" s="589"/>
      <c r="KAU412" s="589"/>
      <c r="KAV412" s="589"/>
      <c r="KAW412" s="589"/>
      <c r="KAX412" s="589"/>
      <c r="KAY412" s="589"/>
      <c r="KAZ412" s="589"/>
      <c r="KBA412" s="589"/>
      <c r="KBB412" s="589"/>
      <c r="KBC412" s="589"/>
      <c r="KBD412" s="589"/>
      <c r="KBE412" s="589"/>
      <c r="KBF412" s="589"/>
      <c r="KBG412" s="589"/>
      <c r="KBH412" s="589"/>
      <c r="KBI412" s="589"/>
      <c r="KBJ412" s="589"/>
      <c r="KBK412" s="589"/>
      <c r="KBL412" s="589"/>
      <c r="KBM412" s="589"/>
      <c r="KBN412" s="589"/>
      <c r="KBO412" s="589"/>
      <c r="KBP412" s="589"/>
      <c r="KBQ412" s="589"/>
      <c r="KBR412" s="589"/>
      <c r="KBS412" s="589"/>
      <c r="KBT412" s="589"/>
      <c r="KBU412" s="589"/>
      <c r="KBV412" s="589"/>
      <c r="KBW412" s="589"/>
      <c r="KBX412" s="589"/>
      <c r="KBY412" s="589"/>
      <c r="KBZ412" s="589"/>
      <c r="KCA412" s="589"/>
      <c r="KCB412" s="589"/>
      <c r="KCC412" s="589"/>
      <c r="KCD412" s="589"/>
      <c r="KCE412" s="589"/>
      <c r="KCF412" s="589"/>
      <c r="KCG412" s="589"/>
      <c r="KCH412" s="589"/>
      <c r="KCI412" s="589"/>
      <c r="KCJ412" s="589"/>
      <c r="KCK412" s="589"/>
      <c r="KCL412" s="589"/>
      <c r="KCM412" s="589"/>
      <c r="KCN412" s="589"/>
      <c r="KCO412" s="589"/>
      <c r="KCP412" s="589"/>
      <c r="KCQ412" s="589"/>
      <c r="KCR412" s="589"/>
      <c r="KCS412" s="589"/>
      <c r="KCT412" s="589"/>
      <c r="KCU412" s="589"/>
      <c r="KCV412" s="589"/>
      <c r="KCW412" s="589"/>
      <c r="KCX412" s="589"/>
      <c r="KCY412" s="589"/>
      <c r="KCZ412" s="589"/>
      <c r="KDA412" s="589"/>
      <c r="KDB412" s="589"/>
      <c r="KDC412" s="589"/>
      <c r="KDD412" s="589"/>
      <c r="KDE412" s="589"/>
      <c r="KDF412" s="589"/>
      <c r="KDG412" s="589"/>
      <c r="KDH412" s="589"/>
      <c r="KDI412" s="589"/>
      <c r="KDJ412" s="589"/>
      <c r="KDK412" s="589"/>
      <c r="KDL412" s="589"/>
      <c r="KDM412" s="589"/>
      <c r="KDN412" s="589"/>
      <c r="KDO412" s="589"/>
      <c r="KDP412" s="589"/>
      <c r="KDQ412" s="589"/>
      <c r="KDR412" s="589"/>
      <c r="KDS412" s="589"/>
      <c r="KDT412" s="589"/>
      <c r="KDU412" s="589"/>
      <c r="KDV412" s="589"/>
      <c r="KDW412" s="589"/>
      <c r="KDX412" s="589"/>
      <c r="KDY412" s="589"/>
      <c r="KDZ412" s="589"/>
      <c r="KEA412" s="589"/>
      <c r="KEB412" s="589"/>
      <c r="KEC412" s="589"/>
      <c r="KED412" s="589"/>
      <c r="KEE412" s="589"/>
      <c r="KEF412" s="589"/>
      <c r="KEG412" s="589"/>
      <c r="KEH412" s="589"/>
      <c r="KEI412" s="589"/>
      <c r="KEJ412" s="589"/>
      <c r="KEK412" s="589"/>
      <c r="KEL412" s="589"/>
      <c r="KEM412" s="589"/>
      <c r="KEN412" s="589"/>
      <c r="KEO412" s="589"/>
      <c r="KEP412" s="589"/>
      <c r="KEQ412" s="589"/>
      <c r="KER412" s="589"/>
      <c r="KES412" s="589"/>
      <c r="KET412" s="589"/>
      <c r="KEU412" s="589"/>
      <c r="KEV412" s="589"/>
      <c r="KEW412" s="589"/>
      <c r="KEX412" s="589"/>
      <c r="KEY412" s="589"/>
      <c r="KEZ412" s="589"/>
      <c r="KFA412" s="589"/>
      <c r="KFB412" s="589"/>
      <c r="KFC412" s="589"/>
      <c r="KFD412" s="589"/>
      <c r="KFE412" s="589"/>
      <c r="KFF412" s="589"/>
      <c r="KFG412" s="589"/>
      <c r="KFH412" s="589"/>
      <c r="KFI412" s="589"/>
      <c r="KFJ412" s="589"/>
      <c r="KFK412" s="589"/>
      <c r="KFL412" s="589"/>
      <c r="KFM412" s="589"/>
      <c r="KFN412" s="589"/>
      <c r="KFO412" s="589"/>
      <c r="KFP412" s="589"/>
      <c r="KFQ412" s="589"/>
      <c r="KFR412" s="589"/>
      <c r="KFS412" s="589"/>
      <c r="KFT412" s="589"/>
      <c r="KFU412" s="589"/>
      <c r="KFV412" s="589"/>
      <c r="KFW412" s="589"/>
      <c r="KFX412" s="589"/>
      <c r="KFY412" s="589"/>
      <c r="KFZ412" s="589"/>
      <c r="KGA412" s="589"/>
      <c r="KGB412" s="589"/>
      <c r="KGC412" s="589"/>
      <c r="KGD412" s="589"/>
      <c r="KGE412" s="589"/>
      <c r="KGF412" s="589"/>
      <c r="KGG412" s="589"/>
      <c r="KGH412" s="589"/>
      <c r="KGI412" s="589"/>
      <c r="KGJ412" s="589"/>
      <c r="KGK412" s="589"/>
      <c r="KGL412" s="589"/>
      <c r="KGM412" s="589"/>
      <c r="KGN412" s="589"/>
      <c r="KGO412" s="589"/>
      <c r="KGP412" s="589"/>
      <c r="KGQ412" s="589"/>
      <c r="KGR412" s="589"/>
      <c r="KGS412" s="589"/>
      <c r="KGT412" s="589"/>
      <c r="KGU412" s="589"/>
      <c r="KGV412" s="589"/>
      <c r="KGW412" s="589"/>
      <c r="KGX412" s="589"/>
      <c r="KGY412" s="589"/>
      <c r="KGZ412" s="589"/>
      <c r="KHA412" s="589"/>
      <c r="KHB412" s="589"/>
      <c r="KHC412" s="589"/>
      <c r="KHD412" s="589"/>
      <c r="KHE412" s="589"/>
      <c r="KHF412" s="589"/>
      <c r="KHG412" s="589"/>
      <c r="KHH412" s="589"/>
      <c r="KHI412" s="589"/>
      <c r="KHJ412" s="589"/>
      <c r="KHK412" s="589"/>
      <c r="KHL412" s="589"/>
      <c r="KHM412" s="589"/>
      <c r="KHN412" s="589"/>
      <c r="KHO412" s="589"/>
      <c r="KHP412" s="589"/>
      <c r="KHQ412" s="589"/>
      <c r="KHR412" s="589"/>
      <c r="KHS412" s="589"/>
      <c r="KHT412" s="589"/>
      <c r="KHU412" s="589"/>
      <c r="KHV412" s="589"/>
      <c r="KHW412" s="589"/>
      <c r="KHX412" s="589"/>
      <c r="KHY412" s="589"/>
      <c r="KHZ412" s="589"/>
      <c r="KIA412" s="589"/>
      <c r="KIB412" s="589"/>
      <c r="KIC412" s="589"/>
      <c r="KID412" s="589"/>
      <c r="KIE412" s="589"/>
      <c r="KIF412" s="589"/>
      <c r="KIG412" s="589"/>
      <c r="KIH412" s="589"/>
      <c r="KII412" s="589"/>
      <c r="KIJ412" s="589"/>
      <c r="KIK412" s="589"/>
      <c r="KIL412" s="589"/>
      <c r="KIM412" s="589"/>
      <c r="KIN412" s="589"/>
      <c r="KIO412" s="589"/>
      <c r="KIP412" s="589"/>
      <c r="KIQ412" s="589"/>
      <c r="KIR412" s="589"/>
      <c r="KIS412" s="589"/>
      <c r="KIT412" s="589"/>
      <c r="KIU412" s="589"/>
      <c r="KIV412" s="589"/>
      <c r="KIW412" s="589"/>
      <c r="KIX412" s="589"/>
      <c r="KIY412" s="589"/>
      <c r="KIZ412" s="589"/>
      <c r="KJA412" s="589"/>
      <c r="KJB412" s="589"/>
      <c r="KJC412" s="589"/>
      <c r="KJD412" s="589"/>
      <c r="KJE412" s="589"/>
      <c r="KJF412" s="589"/>
      <c r="KJG412" s="589"/>
      <c r="KJH412" s="589"/>
      <c r="KJI412" s="589"/>
      <c r="KJJ412" s="589"/>
      <c r="KJK412" s="589"/>
      <c r="KJL412" s="589"/>
      <c r="KJM412" s="589"/>
      <c r="KJN412" s="589"/>
      <c r="KJO412" s="589"/>
      <c r="KJP412" s="589"/>
      <c r="KJQ412" s="589"/>
      <c r="KJR412" s="589"/>
      <c r="KJS412" s="589"/>
      <c r="KJT412" s="589"/>
      <c r="KJU412" s="589"/>
      <c r="KJV412" s="589"/>
      <c r="KJW412" s="589"/>
      <c r="KJX412" s="589"/>
      <c r="KJY412" s="589"/>
      <c r="KJZ412" s="589"/>
      <c r="KKA412" s="589"/>
      <c r="KKB412" s="589"/>
      <c r="KKC412" s="589"/>
      <c r="KKD412" s="589"/>
      <c r="KKE412" s="589"/>
      <c r="KKF412" s="589"/>
      <c r="KKG412" s="589"/>
      <c r="KKH412" s="589"/>
      <c r="KKI412" s="589"/>
      <c r="KKJ412" s="589"/>
      <c r="KKK412" s="589"/>
      <c r="KKL412" s="589"/>
      <c r="KKM412" s="589"/>
      <c r="KKN412" s="589"/>
      <c r="KKO412" s="589"/>
      <c r="KKP412" s="589"/>
      <c r="KKQ412" s="589"/>
      <c r="KKR412" s="589"/>
      <c r="KKS412" s="589"/>
      <c r="KKT412" s="589"/>
      <c r="KKU412" s="589"/>
      <c r="KKV412" s="589"/>
      <c r="KKW412" s="589"/>
      <c r="KKX412" s="589"/>
      <c r="KKY412" s="589"/>
      <c r="KKZ412" s="589"/>
      <c r="KLA412" s="589"/>
      <c r="KLB412" s="589"/>
      <c r="KLC412" s="589"/>
      <c r="KLD412" s="589"/>
      <c r="KLE412" s="589"/>
      <c r="KLF412" s="589"/>
      <c r="KLG412" s="589"/>
      <c r="KLH412" s="589"/>
      <c r="KLI412" s="589"/>
      <c r="KLJ412" s="589"/>
      <c r="KLK412" s="589"/>
      <c r="KLL412" s="589"/>
      <c r="KLM412" s="589"/>
      <c r="KLN412" s="589"/>
      <c r="KLO412" s="589"/>
      <c r="KLP412" s="589"/>
      <c r="KLQ412" s="589"/>
      <c r="KLR412" s="589"/>
      <c r="KLS412" s="589"/>
      <c r="KLT412" s="589"/>
      <c r="KLU412" s="589"/>
      <c r="KLV412" s="589"/>
      <c r="KLW412" s="589"/>
      <c r="KLX412" s="589"/>
      <c r="KLY412" s="589"/>
      <c r="KLZ412" s="589"/>
      <c r="KMA412" s="589"/>
      <c r="KMB412" s="589"/>
      <c r="KMC412" s="589"/>
      <c r="KMD412" s="589"/>
      <c r="KME412" s="589"/>
      <c r="KMF412" s="589"/>
      <c r="KMG412" s="589"/>
      <c r="KMH412" s="589"/>
      <c r="KMI412" s="589"/>
      <c r="KMJ412" s="589"/>
      <c r="KMK412" s="589"/>
      <c r="KML412" s="589"/>
      <c r="KMM412" s="589"/>
      <c r="KMN412" s="589"/>
      <c r="KMO412" s="589"/>
      <c r="KMP412" s="589"/>
      <c r="KMQ412" s="589"/>
      <c r="KMR412" s="589"/>
      <c r="KMS412" s="589"/>
      <c r="KMT412" s="589"/>
      <c r="KMU412" s="589"/>
      <c r="KMV412" s="589"/>
      <c r="KMW412" s="589"/>
      <c r="KMX412" s="589"/>
      <c r="KMY412" s="589"/>
      <c r="KMZ412" s="589"/>
      <c r="KNA412" s="589"/>
      <c r="KNB412" s="589"/>
      <c r="KNC412" s="589"/>
      <c r="KND412" s="589"/>
      <c r="KNE412" s="589"/>
      <c r="KNF412" s="589"/>
      <c r="KNG412" s="589"/>
      <c r="KNH412" s="589"/>
      <c r="KNI412" s="589"/>
      <c r="KNJ412" s="589"/>
      <c r="KNK412" s="589"/>
      <c r="KNL412" s="589"/>
      <c r="KNM412" s="589"/>
      <c r="KNN412" s="589"/>
      <c r="KNO412" s="589"/>
      <c r="KNP412" s="589"/>
      <c r="KNQ412" s="589"/>
      <c r="KNR412" s="589"/>
      <c r="KNS412" s="589"/>
      <c r="KNT412" s="589"/>
      <c r="KNU412" s="589"/>
      <c r="KNV412" s="589"/>
      <c r="KNW412" s="589"/>
      <c r="KNX412" s="589"/>
      <c r="KNY412" s="589"/>
      <c r="KNZ412" s="589"/>
      <c r="KOA412" s="589"/>
      <c r="KOB412" s="589"/>
      <c r="KOC412" s="589"/>
      <c r="KOD412" s="589"/>
      <c r="KOE412" s="589"/>
      <c r="KOF412" s="589"/>
      <c r="KOG412" s="589"/>
      <c r="KOH412" s="589"/>
      <c r="KOI412" s="589"/>
      <c r="KOJ412" s="589"/>
      <c r="KOK412" s="589"/>
      <c r="KOL412" s="589"/>
      <c r="KOM412" s="589"/>
      <c r="KON412" s="589"/>
      <c r="KOO412" s="589"/>
      <c r="KOP412" s="589"/>
      <c r="KOQ412" s="589"/>
      <c r="KOR412" s="589"/>
      <c r="KOS412" s="589"/>
      <c r="KOT412" s="589"/>
      <c r="KOU412" s="589"/>
      <c r="KOV412" s="589"/>
      <c r="KOW412" s="589"/>
      <c r="KOX412" s="589"/>
      <c r="KOY412" s="589"/>
      <c r="KOZ412" s="589"/>
      <c r="KPA412" s="589"/>
      <c r="KPB412" s="589"/>
      <c r="KPC412" s="589"/>
      <c r="KPD412" s="589"/>
      <c r="KPE412" s="589"/>
      <c r="KPF412" s="589"/>
      <c r="KPG412" s="589"/>
      <c r="KPH412" s="589"/>
      <c r="KPI412" s="589"/>
      <c r="KPJ412" s="589"/>
      <c r="KPK412" s="589"/>
      <c r="KPL412" s="589"/>
      <c r="KPM412" s="589"/>
      <c r="KPN412" s="589"/>
      <c r="KPO412" s="589"/>
      <c r="KPP412" s="589"/>
      <c r="KPQ412" s="589"/>
      <c r="KPR412" s="589"/>
      <c r="KPS412" s="589"/>
      <c r="KPT412" s="589"/>
      <c r="KPU412" s="589"/>
      <c r="KPV412" s="589"/>
      <c r="KPW412" s="589"/>
      <c r="KPX412" s="589"/>
      <c r="KPY412" s="589"/>
      <c r="KPZ412" s="589"/>
      <c r="KQA412" s="589"/>
      <c r="KQB412" s="589"/>
      <c r="KQC412" s="589"/>
      <c r="KQD412" s="589"/>
      <c r="KQE412" s="589"/>
      <c r="KQF412" s="589"/>
      <c r="KQG412" s="589"/>
      <c r="KQH412" s="589"/>
      <c r="KQI412" s="589"/>
      <c r="KQJ412" s="589"/>
      <c r="KQK412" s="589"/>
      <c r="KQL412" s="589"/>
      <c r="KQM412" s="589"/>
      <c r="KQN412" s="589"/>
      <c r="KQO412" s="589"/>
      <c r="KQP412" s="589"/>
      <c r="KQQ412" s="589"/>
      <c r="KQR412" s="589"/>
      <c r="KQS412" s="589"/>
      <c r="KQT412" s="589"/>
      <c r="KQU412" s="589"/>
      <c r="KQV412" s="589"/>
      <c r="KQW412" s="589"/>
      <c r="KQX412" s="589"/>
      <c r="KQY412" s="589"/>
      <c r="KQZ412" s="589"/>
      <c r="KRA412" s="589"/>
      <c r="KRB412" s="589"/>
      <c r="KRC412" s="589"/>
      <c r="KRD412" s="589"/>
      <c r="KRE412" s="589"/>
      <c r="KRF412" s="589"/>
      <c r="KRG412" s="589"/>
      <c r="KRH412" s="589"/>
      <c r="KRI412" s="589"/>
      <c r="KRJ412" s="589"/>
      <c r="KRK412" s="589"/>
      <c r="KRL412" s="589"/>
      <c r="KRM412" s="589"/>
      <c r="KRN412" s="589"/>
      <c r="KRO412" s="589"/>
      <c r="KRP412" s="589"/>
      <c r="KRQ412" s="589"/>
      <c r="KRR412" s="589"/>
      <c r="KRS412" s="589"/>
      <c r="KRT412" s="589"/>
      <c r="KRU412" s="589"/>
      <c r="KRV412" s="589"/>
      <c r="KRW412" s="589"/>
      <c r="KRX412" s="589"/>
      <c r="KRY412" s="589"/>
      <c r="KRZ412" s="589"/>
      <c r="KSA412" s="589"/>
      <c r="KSB412" s="589"/>
      <c r="KSC412" s="589"/>
      <c r="KSD412" s="589"/>
      <c r="KSE412" s="589"/>
      <c r="KSF412" s="589"/>
      <c r="KSG412" s="589"/>
      <c r="KSH412" s="589"/>
      <c r="KSI412" s="589"/>
      <c r="KSJ412" s="589"/>
      <c r="KSK412" s="589"/>
      <c r="KSL412" s="589"/>
      <c r="KSM412" s="589"/>
      <c r="KSN412" s="589"/>
      <c r="KSO412" s="589"/>
      <c r="KSP412" s="589"/>
      <c r="KSQ412" s="589"/>
      <c r="KSR412" s="589"/>
      <c r="KSS412" s="589"/>
      <c r="KST412" s="589"/>
      <c r="KSU412" s="589"/>
      <c r="KSV412" s="589"/>
      <c r="KSW412" s="589"/>
      <c r="KSX412" s="589"/>
      <c r="KSY412" s="589"/>
      <c r="KSZ412" s="589"/>
      <c r="KTA412" s="589"/>
      <c r="KTB412" s="589"/>
      <c r="KTC412" s="589"/>
      <c r="KTD412" s="589"/>
      <c r="KTE412" s="589"/>
      <c r="KTF412" s="589"/>
      <c r="KTG412" s="589"/>
      <c r="KTH412" s="589"/>
      <c r="KTI412" s="589"/>
      <c r="KTJ412" s="589"/>
      <c r="KTK412" s="589"/>
      <c r="KTL412" s="589"/>
      <c r="KTM412" s="589"/>
      <c r="KTN412" s="589"/>
      <c r="KTO412" s="589"/>
      <c r="KTP412" s="589"/>
      <c r="KTQ412" s="589"/>
      <c r="KTR412" s="589"/>
      <c r="KTS412" s="589"/>
      <c r="KTT412" s="589"/>
      <c r="KTU412" s="589"/>
      <c r="KTV412" s="589"/>
      <c r="KTW412" s="589"/>
      <c r="KTX412" s="589"/>
      <c r="KTY412" s="589"/>
      <c r="KTZ412" s="589"/>
      <c r="KUA412" s="589"/>
      <c r="KUB412" s="589"/>
      <c r="KUC412" s="589"/>
      <c r="KUD412" s="589"/>
      <c r="KUE412" s="589"/>
      <c r="KUF412" s="589"/>
      <c r="KUG412" s="589"/>
      <c r="KUH412" s="589"/>
      <c r="KUI412" s="589"/>
      <c r="KUJ412" s="589"/>
      <c r="KUK412" s="589"/>
      <c r="KUL412" s="589"/>
      <c r="KUM412" s="589"/>
      <c r="KUN412" s="589"/>
      <c r="KUO412" s="589"/>
      <c r="KUP412" s="589"/>
      <c r="KUQ412" s="589"/>
      <c r="KUR412" s="589"/>
      <c r="KUS412" s="589"/>
      <c r="KUT412" s="589"/>
      <c r="KUU412" s="589"/>
      <c r="KUV412" s="589"/>
      <c r="KUW412" s="589"/>
      <c r="KUX412" s="589"/>
      <c r="KUY412" s="589"/>
      <c r="KUZ412" s="589"/>
      <c r="KVA412" s="589"/>
      <c r="KVB412" s="589"/>
      <c r="KVC412" s="589"/>
      <c r="KVD412" s="589"/>
      <c r="KVE412" s="589"/>
      <c r="KVF412" s="589"/>
      <c r="KVG412" s="589"/>
      <c r="KVH412" s="589"/>
      <c r="KVI412" s="589"/>
      <c r="KVJ412" s="589"/>
      <c r="KVK412" s="589"/>
      <c r="KVL412" s="589"/>
      <c r="KVM412" s="589"/>
      <c r="KVN412" s="589"/>
      <c r="KVO412" s="589"/>
      <c r="KVP412" s="589"/>
      <c r="KVQ412" s="589"/>
      <c r="KVR412" s="589"/>
      <c r="KVS412" s="589"/>
      <c r="KVT412" s="589"/>
      <c r="KVU412" s="589"/>
      <c r="KVV412" s="589"/>
      <c r="KVW412" s="589"/>
      <c r="KVX412" s="589"/>
      <c r="KVY412" s="589"/>
      <c r="KVZ412" s="589"/>
      <c r="KWA412" s="589"/>
      <c r="KWB412" s="589"/>
      <c r="KWC412" s="589"/>
      <c r="KWD412" s="589"/>
      <c r="KWE412" s="589"/>
      <c r="KWF412" s="589"/>
      <c r="KWG412" s="589"/>
      <c r="KWH412" s="589"/>
      <c r="KWI412" s="589"/>
      <c r="KWJ412" s="589"/>
      <c r="KWK412" s="589"/>
      <c r="KWL412" s="589"/>
      <c r="KWM412" s="589"/>
      <c r="KWN412" s="589"/>
      <c r="KWO412" s="589"/>
      <c r="KWP412" s="589"/>
      <c r="KWQ412" s="589"/>
      <c r="KWR412" s="589"/>
      <c r="KWS412" s="589"/>
      <c r="KWT412" s="589"/>
      <c r="KWU412" s="589"/>
      <c r="KWV412" s="589"/>
      <c r="KWW412" s="589"/>
      <c r="KWX412" s="589"/>
      <c r="KWY412" s="589"/>
      <c r="KWZ412" s="589"/>
      <c r="KXA412" s="589"/>
      <c r="KXB412" s="589"/>
      <c r="KXC412" s="589"/>
      <c r="KXD412" s="589"/>
      <c r="KXE412" s="589"/>
      <c r="KXF412" s="589"/>
      <c r="KXG412" s="589"/>
      <c r="KXH412" s="589"/>
      <c r="KXI412" s="589"/>
      <c r="KXJ412" s="589"/>
      <c r="KXK412" s="589"/>
      <c r="KXL412" s="589"/>
      <c r="KXM412" s="589"/>
      <c r="KXN412" s="589"/>
      <c r="KXO412" s="589"/>
      <c r="KXP412" s="589"/>
      <c r="KXQ412" s="589"/>
      <c r="KXR412" s="589"/>
      <c r="KXS412" s="589"/>
      <c r="KXT412" s="589"/>
      <c r="KXU412" s="589"/>
      <c r="KXV412" s="589"/>
      <c r="KXW412" s="589"/>
      <c r="KXX412" s="589"/>
      <c r="KXY412" s="589"/>
      <c r="KXZ412" s="589"/>
      <c r="KYA412" s="589"/>
      <c r="KYB412" s="589"/>
      <c r="KYC412" s="589"/>
      <c r="KYD412" s="589"/>
      <c r="KYE412" s="589"/>
      <c r="KYF412" s="589"/>
      <c r="KYG412" s="589"/>
      <c r="KYH412" s="589"/>
      <c r="KYI412" s="589"/>
      <c r="KYJ412" s="589"/>
      <c r="KYK412" s="589"/>
      <c r="KYL412" s="589"/>
      <c r="KYM412" s="589"/>
      <c r="KYN412" s="589"/>
      <c r="KYO412" s="589"/>
      <c r="KYP412" s="589"/>
      <c r="KYQ412" s="589"/>
      <c r="KYR412" s="589"/>
      <c r="KYS412" s="589"/>
      <c r="KYT412" s="589"/>
      <c r="KYU412" s="589"/>
      <c r="KYV412" s="589"/>
      <c r="KYW412" s="589"/>
      <c r="KYX412" s="589"/>
      <c r="KYY412" s="589"/>
      <c r="KYZ412" s="589"/>
      <c r="KZA412" s="589"/>
      <c r="KZB412" s="589"/>
      <c r="KZC412" s="589"/>
      <c r="KZD412" s="589"/>
      <c r="KZE412" s="589"/>
      <c r="KZF412" s="589"/>
      <c r="KZG412" s="589"/>
      <c r="KZH412" s="589"/>
      <c r="KZI412" s="589"/>
      <c r="KZJ412" s="589"/>
      <c r="KZK412" s="589"/>
      <c r="KZL412" s="589"/>
      <c r="KZM412" s="589"/>
      <c r="KZN412" s="589"/>
      <c r="KZO412" s="589"/>
      <c r="KZP412" s="589"/>
      <c r="KZQ412" s="589"/>
      <c r="KZR412" s="589"/>
      <c r="KZS412" s="589"/>
      <c r="KZT412" s="589"/>
      <c r="KZU412" s="589"/>
      <c r="KZV412" s="589"/>
      <c r="KZW412" s="589"/>
      <c r="KZX412" s="589"/>
      <c r="KZY412" s="589"/>
      <c r="KZZ412" s="589"/>
      <c r="LAA412" s="589"/>
      <c r="LAB412" s="589"/>
      <c r="LAC412" s="589"/>
      <c r="LAD412" s="589"/>
      <c r="LAE412" s="589"/>
      <c r="LAF412" s="589"/>
      <c r="LAG412" s="589"/>
      <c r="LAH412" s="589"/>
      <c r="LAI412" s="589"/>
      <c r="LAJ412" s="589"/>
      <c r="LAK412" s="589"/>
      <c r="LAL412" s="589"/>
      <c r="LAM412" s="589"/>
      <c r="LAN412" s="589"/>
      <c r="LAO412" s="589"/>
      <c r="LAP412" s="589"/>
      <c r="LAQ412" s="589"/>
      <c r="LAR412" s="589"/>
      <c r="LAS412" s="589"/>
      <c r="LAT412" s="589"/>
      <c r="LAU412" s="589"/>
      <c r="LAV412" s="589"/>
      <c r="LAW412" s="589"/>
      <c r="LAX412" s="589"/>
      <c r="LAY412" s="589"/>
      <c r="LAZ412" s="589"/>
      <c r="LBA412" s="589"/>
      <c r="LBB412" s="589"/>
      <c r="LBC412" s="589"/>
      <c r="LBD412" s="589"/>
      <c r="LBE412" s="589"/>
      <c r="LBF412" s="589"/>
      <c r="LBG412" s="589"/>
      <c r="LBH412" s="589"/>
      <c r="LBI412" s="589"/>
      <c r="LBJ412" s="589"/>
      <c r="LBK412" s="589"/>
      <c r="LBL412" s="589"/>
      <c r="LBM412" s="589"/>
      <c r="LBN412" s="589"/>
      <c r="LBO412" s="589"/>
      <c r="LBP412" s="589"/>
      <c r="LBQ412" s="589"/>
      <c r="LBR412" s="589"/>
      <c r="LBS412" s="589"/>
      <c r="LBT412" s="589"/>
      <c r="LBU412" s="589"/>
      <c r="LBV412" s="589"/>
      <c r="LBW412" s="589"/>
      <c r="LBX412" s="589"/>
      <c r="LBY412" s="589"/>
      <c r="LBZ412" s="589"/>
      <c r="LCA412" s="589"/>
      <c r="LCB412" s="589"/>
      <c r="LCC412" s="589"/>
      <c r="LCD412" s="589"/>
      <c r="LCE412" s="589"/>
      <c r="LCF412" s="589"/>
      <c r="LCG412" s="589"/>
      <c r="LCH412" s="589"/>
      <c r="LCI412" s="589"/>
      <c r="LCJ412" s="589"/>
      <c r="LCK412" s="589"/>
      <c r="LCL412" s="589"/>
      <c r="LCM412" s="589"/>
      <c r="LCN412" s="589"/>
      <c r="LCO412" s="589"/>
      <c r="LCP412" s="589"/>
      <c r="LCQ412" s="589"/>
      <c r="LCR412" s="589"/>
      <c r="LCS412" s="589"/>
      <c r="LCT412" s="589"/>
      <c r="LCU412" s="589"/>
      <c r="LCV412" s="589"/>
      <c r="LCW412" s="589"/>
      <c r="LCX412" s="589"/>
      <c r="LCY412" s="589"/>
      <c r="LCZ412" s="589"/>
      <c r="LDA412" s="589"/>
      <c r="LDB412" s="589"/>
      <c r="LDC412" s="589"/>
      <c r="LDD412" s="589"/>
      <c r="LDE412" s="589"/>
      <c r="LDF412" s="589"/>
      <c r="LDG412" s="589"/>
      <c r="LDH412" s="589"/>
      <c r="LDI412" s="589"/>
      <c r="LDJ412" s="589"/>
      <c r="LDK412" s="589"/>
      <c r="LDL412" s="589"/>
      <c r="LDM412" s="589"/>
      <c r="LDN412" s="589"/>
      <c r="LDO412" s="589"/>
      <c r="LDP412" s="589"/>
      <c r="LDQ412" s="589"/>
      <c r="LDR412" s="589"/>
      <c r="LDS412" s="589"/>
      <c r="LDT412" s="589"/>
      <c r="LDU412" s="589"/>
      <c r="LDV412" s="589"/>
      <c r="LDW412" s="589"/>
      <c r="LDX412" s="589"/>
      <c r="LDY412" s="589"/>
      <c r="LDZ412" s="589"/>
      <c r="LEA412" s="589"/>
      <c r="LEB412" s="589"/>
      <c r="LEC412" s="589"/>
      <c r="LED412" s="589"/>
      <c r="LEE412" s="589"/>
      <c r="LEF412" s="589"/>
      <c r="LEG412" s="589"/>
      <c r="LEH412" s="589"/>
      <c r="LEI412" s="589"/>
      <c r="LEJ412" s="589"/>
      <c r="LEK412" s="589"/>
      <c r="LEL412" s="589"/>
      <c r="LEM412" s="589"/>
      <c r="LEN412" s="589"/>
      <c r="LEO412" s="589"/>
      <c r="LEP412" s="589"/>
      <c r="LEQ412" s="589"/>
      <c r="LER412" s="589"/>
      <c r="LES412" s="589"/>
      <c r="LET412" s="589"/>
      <c r="LEU412" s="589"/>
      <c r="LEV412" s="589"/>
      <c r="LEW412" s="589"/>
      <c r="LEX412" s="589"/>
      <c r="LEY412" s="589"/>
      <c r="LEZ412" s="589"/>
      <c r="LFA412" s="589"/>
      <c r="LFB412" s="589"/>
      <c r="LFC412" s="589"/>
      <c r="LFD412" s="589"/>
      <c r="LFE412" s="589"/>
      <c r="LFF412" s="589"/>
      <c r="LFG412" s="589"/>
      <c r="LFH412" s="589"/>
      <c r="LFI412" s="589"/>
      <c r="LFJ412" s="589"/>
      <c r="LFK412" s="589"/>
      <c r="LFL412" s="589"/>
      <c r="LFM412" s="589"/>
      <c r="LFN412" s="589"/>
      <c r="LFO412" s="589"/>
      <c r="LFP412" s="589"/>
      <c r="LFQ412" s="589"/>
      <c r="LFR412" s="589"/>
      <c r="LFS412" s="589"/>
      <c r="LFT412" s="589"/>
      <c r="LFU412" s="589"/>
      <c r="LFV412" s="589"/>
      <c r="LFW412" s="589"/>
      <c r="LFX412" s="589"/>
      <c r="LFY412" s="589"/>
      <c r="LFZ412" s="589"/>
      <c r="LGA412" s="589"/>
      <c r="LGB412" s="589"/>
      <c r="LGC412" s="589"/>
      <c r="LGD412" s="589"/>
      <c r="LGE412" s="589"/>
      <c r="LGF412" s="589"/>
      <c r="LGG412" s="589"/>
      <c r="LGH412" s="589"/>
      <c r="LGI412" s="589"/>
      <c r="LGJ412" s="589"/>
      <c r="LGK412" s="589"/>
      <c r="LGL412" s="589"/>
      <c r="LGM412" s="589"/>
      <c r="LGN412" s="589"/>
      <c r="LGO412" s="589"/>
      <c r="LGP412" s="589"/>
      <c r="LGQ412" s="589"/>
      <c r="LGR412" s="589"/>
      <c r="LGS412" s="589"/>
      <c r="LGT412" s="589"/>
      <c r="LGU412" s="589"/>
      <c r="LGV412" s="589"/>
      <c r="LGW412" s="589"/>
      <c r="LGX412" s="589"/>
      <c r="LGY412" s="589"/>
      <c r="LGZ412" s="589"/>
      <c r="LHA412" s="589"/>
      <c r="LHB412" s="589"/>
      <c r="LHC412" s="589"/>
      <c r="LHD412" s="589"/>
      <c r="LHE412" s="589"/>
      <c r="LHF412" s="589"/>
      <c r="LHG412" s="589"/>
      <c r="LHH412" s="589"/>
      <c r="LHI412" s="589"/>
      <c r="LHJ412" s="589"/>
      <c r="LHK412" s="589"/>
      <c r="LHL412" s="589"/>
      <c r="LHM412" s="589"/>
      <c r="LHN412" s="589"/>
      <c r="LHO412" s="589"/>
      <c r="LHP412" s="589"/>
      <c r="LHQ412" s="589"/>
      <c r="LHR412" s="589"/>
      <c r="LHS412" s="589"/>
      <c r="LHT412" s="589"/>
      <c r="LHU412" s="589"/>
      <c r="LHV412" s="589"/>
      <c r="LHW412" s="589"/>
      <c r="LHX412" s="589"/>
      <c r="LHY412" s="589"/>
      <c r="LHZ412" s="589"/>
      <c r="LIA412" s="589"/>
      <c r="LIB412" s="589"/>
      <c r="LIC412" s="589"/>
      <c r="LID412" s="589"/>
      <c r="LIE412" s="589"/>
      <c r="LIF412" s="589"/>
      <c r="LIG412" s="589"/>
      <c r="LIH412" s="589"/>
      <c r="LII412" s="589"/>
      <c r="LIJ412" s="589"/>
      <c r="LIK412" s="589"/>
      <c r="LIL412" s="589"/>
      <c r="LIM412" s="589"/>
      <c r="LIN412" s="589"/>
      <c r="LIO412" s="589"/>
      <c r="LIP412" s="589"/>
      <c r="LIQ412" s="589"/>
      <c r="LIR412" s="589"/>
      <c r="LIS412" s="589"/>
      <c r="LIT412" s="589"/>
      <c r="LIU412" s="589"/>
      <c r="LIV412" s="589"/>
      <c r="LIW412" s="589"/>
      <c r="LIX412" s="589"/>
      <c r="LIY412" s="589"/>
      <c r="LIZ412" s="589"/>
      <c r="LJA412" s="589"/>
      <c r="LJB412" s="589"/>
      <c r="LJC412" s="589"/>
      <c r="LJD412" s="589"/>
      <c r="LJE412" s="589"/>
      <c r="LJF412" s="589"/>
      <c r="LJG412" s="589"/>
      <c r="LJH412" s="589"/>
      <c r="LJI412" s="589"/>
      <c r="LJJ412" s="589"/>
      <c r="LJK412" s="589"/>
      <c r="LJL412" s="589"/>
      <c r="LJM412" s="589"/>
      <c r="LJN412" s="589"/>
      <c r="LJO412" s="589"/>
      <c r="LJP412" s="589"/>
      <c r="LJQ412" s="589"/>
      <c r="LJR412" s="589"/>
      <c r="LJS412" s="589"/>
      <c r="LJT412" s="589"/>
      <c r="LJU412" s="589"/>
      <c r="LJV412" s="589"/>
      <c r="LJW412" s="589"/>
      <c r="LJX412" s="589"/>
      <c r="LJY412" s="589"/>
      <c r="LJZ412" s="589"/>
      <c r="LKA412" s="589"/>
      <c r="LKB412" s="589"/>
      <c r="LKC412" s="589"/>
      <c r="LKD412" s="589"/>
      <c r="LKE412" s="589"/>
      <c r="LKF412" s="589"/>
      <c r="LKG412" s="589"/>
      <c r="LKH412" s="589"/>
      <c r="LKI412" s="589"/>
      <c r="LKJ412" s="589"/>
      <c r="LKK412" s="589"/>
      <c r="LKL412" s="589"/>
      <c r="LKM412" s="589"/>
      <c r="LKN412" s="589"/>
      <c r="LKO412" s="589"/>
      <c r="LKP412" s="589"/>
      <c r="LKQ412" s="589"/>
      <c r="LKR412" s="589"/>
      <c r="LKS412" s="589"/>
      <c r="LKT412" s="589"/>
      <c r="LKU412" s="589"/>
      <c r="LKV412" s="589"/>
      <c r="LKW412" s="589"/>
      <c r="LKX412" s="589"/>
      <c r="LKY412" s="589"/>
      <c r="LKZ412" s="589"/>
      <c r="LLA412" s="589"/>
      <c r="LLB412" s="589"/>
      <c r="LLC412" s="589"/>
      <c r="LLD412" s="589"/>
      <c r="LLE412" s="589"/>
      <c r="LLF412" s="589"/>
      <c r="LLG412" s="589"/>
      <c r="LLH412" s="589"/>
      <c r="LLI412" s="589"/>
      <c r="LLJ412" s="589"/>
      <c r="LLK412" s="589"/>
      <c r="LLL412" s="589"/>
      <c r="LLM412" s="589"/>
      <c r="LLN412" s="589"/>
      <c r="LLO412" s="589"/>
      <c r="LLP412" s="589"/>
      <c r="LLQ412" s="589"/>
      <c r="LLR412" s="589"/>
      <c r="LLS412" s="589"/>
      <c r="LLT412" s="589"/>
      <c r="LLU412" s="589"/>
      <c r="LLV412" s="589"/>
      <c r="LLW412" s="589"/>
      <c r="LLX412" s="589"/>
      <c r="LLY412" s="589"/>
      <c r="LLZ412" s="589"/>
      <c r="LMA412" s="589"/>
      <c r="LMB412" s="589"/>
      <c r="LMC412" s="589"/>
      <c r="LMD412" s="589"/>
      <c r="LME412" s="589"/>
      <c r="LMF412" s="589"/>
      <c r="LMG412" s="589"/>
      <c r="LMH412" s="589"/>
      <c r="LMI412" s="589"/>
      <c r="LMJ412" s="589"/>
      <c r="LMK412" s="589"/>
      <c r="LML412" s="589"/>
      <c r="LMM412" s="589"/>
      <c r="LMN412" s="589"/>
      <c r="LMO412" s="589"/>
      <c r="LMP412" s="589"/>
      <c r="LMQ412" s="589"/>
      <c r="LMR412" s="589"/>
      <c r="LMS412" s="589"/>
      <c r="LMT412" s="589"/>
      <c r="LMU412" s="589"/>
      <c r="LMV412" s="589"/>
      <c r="LMW412" s="589"/>
      <c r="LMX412" s="589"/>
      <c r="LMY412" s="589"/>
      <c r="LMZ412" s="589"/>
      <c r="LNA412" s="589"/>
      <c r="LNB412" s="589"/>
      <c r="LNC412" s="589"/>
      <c r="LND412" s="589"/>
      <c r="LNE412" s="589"/>
      <c r="LNF412" s="589"/>
      <c r="LNG412" s="589"/>
      <c r="LNH412" s="589"/>
      <c r="LNI412" s="589"/>
      <c r="LNJ412" s="589"/>
      <c r="LNK412" s="589"/>
      <c r="LNL412" s="589"/>
      <c r="LNM412" s="589"/>
      <c r="LNN412" s="589"/>
      <c r="LNO412" s="589"/>
      <c r="LNP412" s="589"/>
      <c r="LNQ412" s="589"/>
      <c r="LNR412" s="589"/>
      <c r="LNS412" s="589"/>
      <c r="LNT412" s="589"/>
      <c r="LNU412" s="589"/>
      <c r="LNV412" s="589"/>
      <c r="LNW412" s="589"/>
      <c r="LNX412" s="589"/>
      <c r="LNY412" s="589"/>
      <c r="LNZ412" s="589"/>
      <c r="LOA412" s="589"/>
      <c r="LOB412" s="589"/>
      <c r="LOC412" s="589"/>
      <c r="LOD412" s="589"/>
      <c r="LOE412" s="589"/>
      <c r="LOF412" s="589"/>
      <c r="LOG412" s="589"/>
      <c r="LOH412" s="589"/>
      <c r="LOI412" s="589"/>
      <c r="LOJ412" s="589"/>
      <c r="LOK412" s="589"/>
      <c r="LOL412" s="589"/>
      <c r="LOM412" s="589"/>
      <c r="LON412" s="589"/>
      <c r="LOO412" s="589"/>
      <c r="LOP412" s="589"/>
      <c r="LOQ412" s="589"/>
      <c r="LOR412" s="589"/>
      <c r="LOS412" s="589"/>
      <c r="LOT412" s="589"/>
      <c r="LOU412" s="589"/>
      <c r="LOV412" s="589"/>
      <c r="LOW412" s="589"/>
      <c r="LOX412" s="589"/>
      <c r="LOY412" s="589"/>
      <c r="LOZ412" s="589"/>
      <c r="LPA412" s="589"/>
      <c r="LPB412" s="589"/>
      <c r="LPC412" s="589"/>
      <c r="LPD412" s="589"/>
      <c r="LPE412" s="589"/>
      <c r="LPF412" s="589"/>
      <c r="LPG412" s="589"/>
      <c r="LPH412" s="589"/>
      <c r="LPI412" s="589"/>
      <c r="LPJ412" s="589"/>
      <c r="LPK412" s="589"/>
      <c r="LPL412" s="589"/>
      <c r="LPM412" s="589"/>
      <c r="LPN412" s="589"/>
      <c r="LPO412" s="589"/>
      <c r="LPP412" s="589"/>
      <c r="LPQ412" s="589"/>
      <c r="LPR412" s="589"/>
      <c r="LPS412" s="589"/>
      <c r="LPT412" s="589"/>
      <c r="LPU412" s="589"/>
      <c r="LPV412" s="589"/>
      <c r="LPW412" s="589"/>
      <c r="LPX412" s="589"/>
      <c r="LPY412" s="589"/>
      <c r="LPZ412" s="589"/>
      <c r="LQA412" s="589"/>
      <c r="LQB412" s="589"/>
      <c r="LQC412" s="589"/>
      <c r="LQD412" s="589"/>
      <c r="LQE412" s="589"/>
      <c r="LQF412" s="589"/>
      <c r="LQG412" s="589"/>
      <c r="LQH412" s="589"/>
      <c r="LQI412" s="589"/>
      <c r="LQJ412" s="589"/>
      <c r="LQK412" s="589"/>
      <c r="LQL412" s="589"/>
      <c r="LQM412" s="589"/>
      <c r="LQN412" s="589"/>
      <c r="LQO412" s="589"/>
      <c r="LQP412" s="589"/>
      <c r="LQQ412" s="589"/>
      <c r="LQR412" s="589"/>
      <c r="LQS412" s="589"/>
      <c r="LQT412" s="589"/>
      <c r="LQU412" s="589"/>
      <c r="LQV412" s="589"/>
      <c r="LQW412" s="589"/>
      <c r="LQX412" s="589"/>
      <c r="LQY412" s="589"/>
      <c r="LQZ412" s="589"/>
      <c r="LRA412" s="589"/>
      <c r="LRB412" s="589"/>
      <c r="LRC412" s="589"/>
      <c r="LRD412" s="589"/>
      <c r="LRE412" s="589"/>
      <c r="LRF412" s="589"/>
      <c r="LRG412" s="589"/>
      <c r="LRH412" s="589"/>
      <c r="LRI412" s="589"/>
      <c r="LRJ412" s="589"/>
      <c r="LRK412" s="589"/>
      <c r="LRL412" s="589"/>
      <c r="LRM412" s="589"/>
      <c r="LRN412" s="589"/>
      <c r="LRO412" s="589"/>
      <c r="LRP412" s="589"/>
      <c r="LRQ412" s="589"/>
      <c r="LRR412" s="589"/>
      <c r="LRS412" s="589"/>
      <c r="LRT412" s="589"/>
      <c r="LRU412" s="589"/>
      <c r="LRV412" s="589"/>
      <c r="LRW412" s="589"/>
      <c r="LRX412" s="589"/>
      <c r="LRY412" s="589"/>
      <c r="LRZ412" s="589"/>
      <c r="LSA412" s="589"/>
      <c r="LSB412" s="589"/>
      <c r="LSC412" s="589"/>
      <c r="LSD412" s="589"/>
      <c r="LSE412" s="589"/>
      <c r="LSF412" s="589"/>
      <c r="LSG412" s="589"/>
      <c r="LSH412" s="589"/>
      <c r="LSI412" s="589"/>
      <c r="LSJ412" s="589"/>
      <c r="LSK412" s="589"/>
      <c r="LSL412" s="589"/>
      <c r="LSM412" s="589"/>
      <c r="LSN412" s="589"/>
      <c r="LSO412" s="589"/>
      <c r="LSP412" s="589"/>
      <c r="LSQ412" s="589"/>
      <c r="LSR412" s="589"/>
      <c r="LSS412" s="589"/>
      <c r="LST412" s="589"/>
      <c r="LSU412" s="589"/>
      <c r="LSV412" s="589"/>
      <c r="LSW412" s="589"/>
      <c r="LSX412" s="589"/>
      <c r="LSY412" s="589"/>
      <c r="LSZ412" s="589"/>
      <c r="LTA412" s="589"/>
      <c r="LTB412" s="589"/>
      <c r="LTC412" s="589"/>
      <c r="LTD412" s="589"/>
      <c r="LTE412" s="589"/>
      <c r="LTF412" s="589"/>
      <c r="LTG412" s="589"/>
      <c r="LTH412" s="589"/>
      <c r="LTI412" s="589"/>
      <c r="LTJ412" s="589"/>
      <c r="LTK412" s="589"/>
      <c r="LTL412" s="589"/>
      <c r="LTM412" s="589"/>
      <c r="LTN412" s="589"/>
      <c r="LTO412" s="589"/>
      <c r="LTP412" s="589"/>
      <c r="LTQ412" s="589"/>
      <c r="LTR412" s="589"/>
      <c r="LTS412" s="589"/>
      <c r="LTT412" s="589"/>
      <c r="LTU412" s="589"/>
      <c r="LTV412" s="589"/>
      <c r="LTW412" s="589"/>
      <c r="LTX412" s="589"/>
      <c r="LTY412" s="589"/>
      <c r="LTZ412" s="589"/>
      <c r="LUA412" s="589"/>
      <c r="LUB412" s="589"/>
      <c r="LUC412" s="589"/>
      <c r="LUD412" s="589"/>
      <c r="LUE412" s="589"/>
      <c r="LUF412" s="589"/>
      <c r="LUG412" s="589"/>
      <c r="LUH412" s="589"/>
      <c r="LUI412" s="589"/>
      <c r="LUJ412" s="589"/>
      <c r="LUK412" s="589"/>
      <c r="LUL412" s="589"/>
      <c r="LUM412" s="589"/>
      <c r="LUN412" s="589"/>
      <c r="LUO412" s="589"/>
      <c r="LUP412" s="589"/>
      <c r="LUQ412" s="589"/>
      <c r="LUR412" s="589"/>
      <c r="LUS412" s="589"/>
      <c r="LUT412" s="589"/>
      <c r="LUU412" s="589"/>
      <c r="LUV412" s="589"/>
      <c r="LUW412" s="589"/>
      <c r="LUX412" s="589"/>
      <c r="LUY412" s="589"/>
      <c r="LUZ412" s="589"/>
      <c r="LVA412" s="589"/>
      <c r="LVB412" s="589"/>
      <c r="LVC412" s="589"/>
      <c r="LVD412" s="589"/>
      <c r="LVE412" s="589"/>
      <c r="LVF412" s="589"/>
      <c r="LVG412" s="589"/>
      <c r="LVH412" s="589"/>
      <c r="LVI412" s="589"/>
      <c r="LVJ412" s="589"/>
      <c r="LVK412" s="589"/>
      <c r="LVL412" s="589"/>
      <c r="LVM412" s="589"/>
      <c r="LVN412" s="589"/>
      <c r="LVO412" s="589"/>
      <c r="LVP412" s="589"/>
      <c r="LVQ412" s="589"/>
      <c r="LVR412" s="589"/>
      <c r="LVS412" s="589"/>
      <c r="LVT412" s="589"/>
      <c r="LVU412" s="589"/>
      <c r="LVV412" s="589"/>
      <c r="LVW412" s="589"/>
      <c r="LVX412" s="589"/>
      <c r="LVY412" s="589"/>
      <c r="LVZ412" s="589"/>
      <c r="LWA412" s="589"/>
      <c r="LWB412" s="589"/>
      <c r="LWC412" s="589"/>
      <c r="LWD412" s="589"/>
      <c r="LWE412" s="589"/>
      <c r="LWF412" s="589"/>
      <c r="LWG412" s="589"/>
      <c r="LWH412" s="589"/>
      <c r="LWI412" s="589"/>
      <c r="LWJ412" s="589"/>
      <c r="LWK412" s="589"/>
      <c r="LWL412" s="589"/>
      <c r="LWM412" s="589"/>
      <c r="LWN412" s="589"/>
      <c r="LWO412" s="589"/>
      <c r="LWP412" s="589"/>
      <c r="LWQ412" s="589"/>
      <c r="LWR412" s="589"/>
      <c r="LWS412" s="589"/>
      <c r="LWT412" s="589"/>
      <c r="LWU412" s="589"/>
      <c r="LWV412" s="589"/>
      <c r="LWW412" s="589"/>
      <c r="LWX412" s="589"/>
      <c r="LWY412" s="589"/>
      <c r="LWZ412" s="589"/>
      <c r="LXA412" s="589"/>
      <c r="LXB412" s="589"/>
      <c r="LXC412" s="589"/>
      <c r="LXD412" s="589"/>
      <c r="LXE412" s="589"/>
      <c r="LXF412" s="589"/>
      <c r="LXG412" s="589"/>
      <c r="LXH412" s="589"/>
      <c r="LXI412" s="589"/>
      <c r="LXJ412" s="589"/>
      <c r="LXK412" s="589"/>
      <c r="LXL412" s="589"/>
      <c r="LXM412" s="589"/>
      <c r="LXN412" s="589"/>
      <c r="LXO412" s="589"/>
      <c r="LXP412" s="589"/>
      <c r="LXQ412" s="589"/>
      <c r="LXR412" s="589"/>
      <c r="LXS412" s="589"/>
      <c r="LXT412" s="589"/>
      <c r="LXU412" s="589"/>
      <c r="LXV412" s="589"/>
      <c r="LXW412" s="589"/>
      <c r="LXX412" s="589"/>
      <c r="LXY412" s="589"/>
      <c r="LXZ412" s="589"/>
      <c r="LYA412" s="589"/>
      <c r="LYB412" s="589"/>
      <c r="LYC412" s="589"/>
      <c r="LYD412" s="589"/>
      <c r="LYE412" s="589"/>
      <c r="LYF412" s="589"/>
      <c r="LYG412" s="589"/>
      <c r="LYH412" s="589"/>
      <c r="LYI412" s="589"/>
      <c r="LYJ412" s="589"/>
      <c r="LYK412" s="589"/>
      <c r="LYL412" s="589"/>
      <c r="LYM412" s="589"/>
      <c r="LYN412" s="589"/>
      <c r="LYO412" s="589"/>
      <c r="LYP412" s="589"/>
      <c r="LYQ412" s="589"/>
      <c r="LYR412" s="589"/>
      <c r="LYS412" s="589"/>
      <c r="LYT412" s="589"/>
      <c r="LYU412" s="589"/>
      <c r="LYV412" s="589"/>
      <c r="LYW412" s="589"/>
      <c r="LYX412" s="589"/>
      <c r="LYY412" s="589"/>
      <c r="LYZ412" s="589"/>
      <c r="LZA412" s="589"/>
      <c r="LZB412" s="589"/>
      <c r="LZC412" s="589"/>
      <c r="LZD412" s="589"/>
      <c r="LZE412" s="589"/>
      <c r="LZF412" s="589"/>
      <c r="LZG412" s="589"/>
      <c r="LZH412" s="589"/>
      <c r="LZI412" s="589"/>
      <c r="LZJ412" s="589"/>
      <c r="LZK412" s="589"/>
      <c r="LZL412" s="589"/>
      <c r="LZM412" s="589"/>
      <c r="LZN412" s="589"/>
      <c r="LZO412" s="589"/>
      <c r="LZP412" s="589"/>
      <c r="LZQ412" s="589"/>
      <c r="LZR412" s="589"/>
      <c r="LZS412" s="589"/>
      <c r="LZT412" s="589"/>
      <c r="LZU412" s="589"/>
      <c r="LZV412" s="589"/>
      <c r="LZW412" s="589"/>
      <c r="LZX412" s="589"/>
      <c r="LZY412" s="589"/>
      <c r="LZZ412" s="589"/>
      <c r="MAA412" s="589"/>
      <c r="MAB412" s="589"/>
      <c r="MAC412" s="589"/>
      <c r="MAD412" s="589"/>
      <c r="MAE412" s="589"/>
      <c r="MAF412" s="589"/>
      <c r="MAG412" s="589"/>
      <c r="MAH412" s="589"/>
      <c r="MAI412" s="589"/>
      <c r="MAJ412" s="589"/>
      <c r="MAK412" s="589"/>
      <c r="MAL412" s="589"/>
      <c r="MAM412" s="589"/>
      <c r="MAN412" s="589"/>
      <c r="MAO412" s="589"/>
      <c r="MAP412" s="589"/>
      <c r="MAQ412" s="589"/>
      <c r="MAR412" s="589"/>
      <c r="MAS412" s="589"/>
      <c r="MAT412" s="589"/>
      <c r="MAU412" s="589"/>
      <c r="MAV412" s="589"/>
      <c r="MAW412" s="589"/>
      <c r="MAX412" s="589"/>
      <c r="MAY412" s="589"/>
      <c r="MAZ412" s="589"/>
      <c r="MBA412" s="589"/>
      <c r="MBB412" s="589"/>
      <c r="MBC412" s="589"/>
      <c r="MBD412" s="589"/>
      <c r="MBE412" s="589"/>
      <c r="MBF412" s="589"/>
      <c r="MBG412" s="589"/>
      <c r="MBH412" s="589"/>
      <c r="MBI412" s="589"/>
      <c r="MBJ412" s="589"/>
      <c r="MBK412" s="589"/>
      <c r="MBL412" s="589"/>
      <c r="MBM412" s="589"/>
      <c r="MBN412" s="589"/>
      <c r="MBO412" s="589"/>
      <c r="MBP412" s="589"/>
      <c r="MBQ412" s="589"/>
      <c r="MBR412" s="589"/>
      <c r="MBS412" s="589"/>
      <c r="MBT412" s="589"/>
      <c r="MBU412" s="589"/>
      <c r="MBV412" s="589"/>
      <c r="MBW412" s="589"/>
      <c r="MBX412" s="589"/>
      <c r="MBY412" s="589"/>
      <c r="MBZ412" s="589"/>
      <c r="MCA412" s="589"/>
      <c r="MCB412" s="589"/>
      <c r="MCC412" s="589"/>
      <c r="MCD412" s="589"/>
      <c r="MCE412" s="589"/>
      <c r="MCF412" s="589"/>
      <c r="MCG412" s="589"/>
      <c r="MCH412" s="589"/>
      <c r="MCI412" s="589"/>
      <c r="MCJ412" s="589"/>
      <c r="MCK412" s="589"/>
      <c r="MCL412" s="589"/>
      <c r="MCM412" s="589"/>
      <c r="MCN412" s="589"/>
      <c r="MCO412" s="589"/>
      <c r="MCP412" s="589"/>
      <c r="MCQ412" s="589"/>
      <c r="MCR412" s="589"/>
      <c r="MCS412" s="589"/>
      <c r="MCT412" s="589"/>
      <c r="MCU412" s="589"/>
      <c r="MCV412" s="589"/>
      <c r="MCW412" s="589"/>
      <c r="MCX412" s="589"/>
      <c r="MCY412" s="589"/>
      <c r="MCZ412" s="589"/>
      <c r="MDA412" s="589"/>
      <c r="MDB412" s="589"/>
      <c r="MDC412" s="589"/>
      <c r="MDD412" s="589"/>
      <c r="MDE412" s="589"/>
      <c r="MDF412" s="589"/>
      <c r="MDG412" s="589"/>
      <c r="MDH412" s="589"/>
      <c r="MDI412" s="589"/>
      <c r="MDJ412" s="589"/>
      <c r="MDK412" s="589"/>
      <c r="MDL412" s="589"/>
      <c r="MDM412" s="589"/>
      <c r="MDN412" s="589"/>
      <c r="MDO412" s="589"/>
      <c r="MDP412" s="589"/>
      <c r="MDQ412" s="589"/>
      <c r="MDR412" s="589"/>
      <c r="MDS412" s="589"/>
      <c r="MDT412" s="589"/>
      <c r="MDU412" s="589"/>
      <c r="MDV412" s="589"/>
      <c r="MDW412" s="589"/>
      <c r="MDX412" s="589"/>
      <c r="MDY412" s="589"/>
      <c r="MDZ412" s="589"/>
      <c r="MEA412" s="589"/>
      <c r="MEB412" s="589"/>
      <c r="MEC412" s="589"/>
      <c r="MED412" s="589"/>
      <c r="MEE412" s="589"/>
      <c r="MEF412" s="589"/>
      <c r="MEG412" s="589"/>
      <c r="MEH412" s="589"/>
      <c r="MEI412" s="589"/>
      <c r="MEJ412" s="589"/>
      <c r="MEK412" s="589"/>
      <c r="MEL412" s="589"/>
      <c r="MEM412" s="589"/>
      <c r="MEN412" s="589"/>
      <c r="MEO412" s="589"/>
      <c r="MEP412" s="589"/>
      <c r="MEQ412" s="589"/>
      <c r="MER412" s="589"/>
      <c r="MES412" s="589"/>
      <c r="MET412" s="589"/>
      <c r="MEU412" s="589"/>
      <c r="MEV412" s="589"/>
      <c r="MEW412" s="589"/>
      <c r="MEX412" s="589"/>
      <c r="MEY412" s="589"/>
      <c r="MEZ412" s="589"/>
      <c r="MFA412" s="589"/>
      <c r="MFB412" s="589"/>
      <c r="MFC412" s="589"/>
      <c r="MFD412" s="589"/>
      <c r="MFE412" s="589"/>
      <c r="MFF412" s="589"/>
      <c r="MFG412" s="589"/>
      <c r="MFH412" s="589"/>
      <c r="MFI412" s="589"/>
      <c r="MFJ412" s="589"/>
      <c r="MFK412" s="589"/>
      <c r="MFL412" s="589"/>
      <c r="MFM412" s="589"/>
      <c r="MFN412" s="589"/>
      <c r="MFO412" s="589"/>
      <c r="MFP412" s="589"/>
      <c r="MFQ412" s="589"/>
      <c r="MFR412" s="589"/>
      <c r="MFS412" s="589"/>
      <c r="MFT412" s="589"/>
      <c r="MFU412" s="589"/>
      <c r="MFV412" s="589"/>
      <c r="MFW412" s="589"/>
      <c r="MFX412" s="589"/>
      <c r="MFY412" s="589"/>
      <c r="MFZ412" s="589"/>
      <c r="MGA412" s="589"/>
      <c r="MGB412" s="589"/>
      <c r="MGC412" s="589"/>
      <c r="MGD412" s="589"/>
      <c r="MGE412" s="589"/>
      <c r="MGF412" s="589"/>
      <c r="MGG412" s="589"/>
      <c r="MGH412" s="589"/>
      <c r="MGI412" s="589"/>
      <c r="MGJ412" s="589"/>
      <c r="MGK412" s="589"/>
      <c r="MGL412" s="589"/>
      <c r="MGM412" s="589"/>
      <c r="MGN412" s="589"/>
      <c r="MGO412" s="589"/>
      <c r="MGP412" s="589"/>
      <c r="MGQ412" s="589"/>
      <c r="MGR412" s="589"/>
      <c r="MGS412" s="589"/>
      <c r="MGT412" s="589"/>
      <c r="MGU412" s="589"/>
      <c r="MGV412" s="589"/>
      <c r="MGW412" s="589"/>
      <c r="MGX412" s="589"/>
      <c r="MGY412" s="589"/>
      <c r="MGZ412" s="589"/>
      <c r="MHA412" s="589"/>
      <c r="MHB412" s="589"/>
      <c r="MHC412" s="589"/>
      <c r="MHD412" s="589"/>
      <c r="MHE412" s="589"/>
      <c r="MHF412" s="589"/>
      <c r="MHG412" s="589"/>
      <c r="MHH412" s="589"/>
      <c r="MHI412" s="589"/>
      <c r="MHJ412" s="589"/>
      <c r="MHK412" s="589"/>
      <c r="MHL412" s="589"/>
      <c r="MHM412" s="589"/>
      <c r="MHN412" s="589"/>
      <c r="MHO412" s="589"/>
      <c r="MHP412" s="589"/>
      <c r="MHQ412" s="589"/>
      <c r="MHR412" s="589"/>
      <c r="MHS412" s="589"/>
      <c r="MHT412" s="589"/>
      <c r="MHU412" s="589"/>
      <c r="MHV412" s="589"/>
      <c r="MHW412" s="589"/>
      <c r="MHX412" s="589"/>
      <c r="MHY412" s="589"/>
      <c r="MHZ412" s="589"/>
      <c r="MIA412" s="589"/>
      <c r="MIB412" s="589"/>
      <c r="MIC412" s="589"/>
      <c r="MID412" s="589"/>
      <c r="MIE412" s="589"/>
      <c r="MIF412" s="589"/>
      <c r="MIG412" s="589"/>
      <c r="MIH412" s="589"/>
      <c r="MII412" s="589"/>
      <c r="MIJ412" s="589"/>
      <c r="MIK412" s="589"/>
      <c r="MIL412" s="589"/>
      <c r="MIM412" s="589"/>
      <c r="MIN412" s="589"/>
      <c r="MIO412" s="589"/>
      <c r="MIP412" s="589"/>
      <c r="MIQ412" s="589"/>
      <c r="MIR412" s="589"/>
      <c r="MIS412" s="589"/>
      <c r="MIT412" s="589"/>
      <c r="MIU412" s="589"/>
      <c r="MIV412" s="589"/>
      <c r="MIW412" s="589"/>
      <c r="MIX412" s="589"/>
      <c r="MIY412" s="589"/>
      <c r="MIZ412" s="589"/>
      <c r="MJA412" s="589"/>
      <c r="MJB412" s="589"/>
      <c r="MJC412" s="589"/>
      <c r="MJD412" s="589"/>
      <c r="MJE412" s="589"/>
      <c r="MJF412" s="589"/>
      <c r="MJG412" s="589"/>
      <c r="MJH412" s="589"/>
      <c r="MJI412" s="589"/>
      <c r="MJJ412" s="589"/>
      <c r="MJK412" s="589"/>
      <c r="MJL412" s="589"/>
      <c r="MJM412" s="589"/>
      <c r="MJN412" s="589"/>
      <c r="MJO412" s="589"/>
      <c r="MJP412" s="589"/>
      <c r="MJQ412" s="589"/>
      <c r="MJR412" s="589"/>
      <c r="MJS412" s="589"/>
      <c r="MJT412" s="589"/>
      <c r="MJU412" s="589"/>
      <c r="MJV412" s="589"/>
      <c r="MJW412" s="589"/>
      <c r="MJX412" s="589"/>
      <c r="MJY412" s="589"/>
      <c r="MJZ412" s="589"/>
      <c r="MKA412" s="589"/>
      <c r="MKB412" s="589"/>
      <c r="MKC412" s="589"/>
      <c r="MKD412" s="589"/>
      <c r="MKE412" s="589"/>
      <c r="MKF412" s="589"/>
      <c r="MKG412" s="589"/>
      <c r="MKH412" s="589"/>
      <c r="MKI412" s="589"/>
      <c r="MKJ412" s="589"/>
      <c r="MKK412" s="589"/>
      <c r="MKL412" s="589"/>
      <c r="MKM412" s="589"/>
      <c r="MKN412" s="589"/>
      <c r="MKO412" s="589"/>
      <c r="MKP412" s="589"/>
      <c r="MKQ412" s="589"/>
      <c r="MKR412" s="589"/>
      <c r="MKS412" s="589"/>
      <c r="MKT412" s="589"/>
      <c r="MKU412" s="589"/>
      <c r="MKV412" s="589"/>
      <c r="MKW412" s="589"/>
      <c r="MKX412" s="589"/>
      <c r="MKY412" s="589"/>
      <c r="MKZ412" s="589"/>
      <c r="MLA412" s="589"/>
      <c r="MLB412" s="589"/>
      <c r="MLC412" s="589"/>
      <c r="MLD412" s="589"/>
      <c r="MLE412" s="589"/>
      <c r="MLF412" s="589"/>
      <c r="MLG412" s="589"/>
      <c r="MLH412" s="589"/>
      <c r="MLI412" s="589"/>
      <c r="MLJ412" s="589"/>
      <c r="MLK412" s="589"/>
      <c r="MLL412" s="589"/>
      <c r="MLM412" s="589"/>
      <c r="MLN412" s="589"/>
      <c r="MLO412" s="589"/>
      <c r="MLP412" s="589"/>
      <c r="MLQ412" s="589"/>
      <c r="MLR412" s="589"/>
      <c r="MLS412" s="589"/>
      <c r="MLT412" s="589"/>
      <c r="MLU412" s="589"/>
      <c r="MLV412" s="589"/>
      <c r="MLW412" s="589"/>
      <c r="MLX412" s="589"/>
      <c r="MLY412" s="589"/>
      <c r="MLZ412" s="589"/>
      <c r="MMA412" s="589"/>
      <c r="MMB412" s="589"/>
      <c r="MMC412" s="589"/>
      <c r="MMD412" s="589"/>
      <c r="MME412" s="589"/>
      <c r="MMF412" s="589"/>
      <c r="MMG412" s="589"/>
      <c r="MMH412" s="589"/>
      <c r="MMI412" s="589"/>
      <c r="MMJ412" s="589"/>
      <c r="MMK412" s="589"/>
      <c r="MML412" s="589"/>
      <c r="MMM412" s="589"/>
      <c r="MMN412" s="589"/>
      <c r="MMO412" s="589"/>
      <c r="MMP412" s="589"/>
      <c r="MMQ412" s="589"/>
      <c r="MMR412" s="589"/>
      <c r="MMS412" s="589"/>
      <c r="MMT412" s="589"/>
      <c r="MMU412" s="589"/>
      <c r="MMV412" s="589"/>
      <c r="MMW412" s="589"/>
      <c r="MMX412" s="589"/>
      <c r="MMY412" s="589"/>
      <c r="MMZ412" s="589"/>
      <c r="MNA412" s="589"/>
      <c r="MNB412" s="589"/>
      <c r="MNC412" s="589"/>
      <c r="MND412" s="589"/>
      <c r="MNE412" s="589"/>
      <c r="MNF412" s="589"/>
      <c r="MNG412" s="589"/>
      <c r="MNH412" s="589"/>
      <c r="MNI412" s="589"/>
      <c r="MNJ412" s="589"/>
      <c r="MNK412" s="589"/>
      <c r="MNL412" s="589"/>
      <c r="MNM412" s="589"/>
      <c r="MNN412" s="589"/>
      <c r="MNO412" s="589"/>
      <c r="MNP412" s="589"/>
      <c r="MNQ412" s="589"/>
      <c r="MNR412" s="589"/>
      <c r="MNS412" s="589"/>
      <c r="MNT412" s="589"/>
      <c r="MNU412" s="589"/>
      <c r="MNV412" s="589"/>
      <c r="MNW412" s="589"/>
      <c r="MNX412" s="589"/>
      <c r="MNY412" s="589"/>
      <c r="MNZ412" s="589"/>
      <c r="MOA412" s="589"/>
      <c r="MOB412" s="589"/>
      <c r="MOC412" s="589"/>
      <c r="MOD412" s="589"/>
      <c r="MOE412" s="589"/>
      <c r="MOF412" s="589"/>
      <c r="MOG412" s="589"/>
      <c r="MOH412" s="589"/>
      <c r="MOI412" s="589"/>
      <c r="MOJ412" s="589"/>
      <c r="MOK412" s="589"/>
      <c r="MOL412" s="589"/>
      <c r="MOM412" s="589"/>
      <c r="MON412" s="589"/>
      <c r="MOO412" s="589"/>
      <c r="MOP412" s="589"/>
      <c r="MOQ412" s="589"/>
      <c r="MOR412" s="589"/>
      <c r="MOS412" s="589"/>
      <c r="MOT412" s="589"/>
      <c r="MOU412" s="589"/>
      <c r="MOV412" s="589"/>
      <c r="MOW412" s="589"/>
      <c r="MOX412" s="589"/>
      <c r="MOY412" s="589"/>
      <c r="MOZ412" s="589"/>
      <c r="MPA412" s="589"/>
      <c r="MPB412" s="589"/>
      <c r="MPC412" s="589"/>
      <c r="MPD412" s="589"/>
      <c r="MPE412" s="589"/>
      <c r="MPF412" s="589"/>
      <c r="MPG412" s="589"/>
      <c r="MPH412" s="589"/>
      <c r="MPI412" s="589"/>
      <c r="MPJ412" s="589"/>
      <c r="MPK412" s="589"/>
      <c r="MPL412" s="589"/>
      <c r="MPM412" s="589"/>
      <c r="MPN412" s="589"/>
      <c r="MPO412" s="589"/>
      <c r="MPP412" s="589"/>
      <c r="MPQ412" s="589"/>
      <c r="MPR412" s="589"/>
      <c r="MPS412" s="589"/>
      <c r="MPT412" s="589"/>
      <c r="MPU412" s="589"/>
      <c r="MPV412" s="589"/>
      <c r="MPW412" s="589"/>
      <c r="MPX412" s="589"/>
      <c r="MPY412" s="589"/>
      <c r="MPZ412" s="589"/>
      <c r="MQA412" s="589"/>
      <c r="MQB412" s="589"/>
      <c r="MQC412" s="589"/>
      <c r="MQD412" s="589"/>
      <c r="MQE412" s="589"/>
      <c r="MQF412" s="589"/>
      <c r="MQG412" s="589"/>
      <c r="MQH412" s="589"/>
      <c r="MQI412" s="589"/>
      <c r="MQJ412" s="589"/>
      <c r="MQK412" s="589"/>
      <c r="MQL412" s="589"/>
      <c r="MQM412" s="589"/>
      <c r="MQN412" s="589"/>
      <c r="MQO412" s="589"/>
      <c r="MQP412" s="589"/>
      <c r="MQQ412" s="589"/>
      <c r="MQR412" s="589"/>
      <c r="MQS412" s="589"/>
      <c r="MQT412" s="589"/>
      <c r="MQU412" s="589"/>
      <c r="MQV412" s="589"/>
      <c r="MQW412" s="589"/>
      <c r="MQX412" s="589"/>
      <c r="MQY412" s="589"/>
      <c r="MQZ412" s="589"/>
      <c r="MRA412" s="589"/>
      <c r="MRB412" s="589"/>
      <c r="MRC412" s="589"/>
      <c r="MRD412" s="589"/>
      <c r="MRE412" s="589"/>
      <c r="MRF412" s="589"/>
      <c r="MRG412" s="589"/>
      <c r="MRH412" s="589"/>
      <c r="MRI412" s="589"/>
      <c r="MRJ412" s="589"/>
      <c r="MRK412" s="589"/>
      <c r="MRL412" s="589"/>
      <c r="MRM412" s="589"/>
      <c r="MRN412" s="589"/>
      <c r="MRO412" s="589"/>
      <c r="MRP412" s="589"/>
      <c r="MRQ412" s="589"/>
      <c r="MRR412" s="589"/>
      <c r="MRS412" s="589"/>
      <c r="MRT412" s="589"/>
      <c r="MRU412" s="589"/>
      <c r="MRV412" s="589"/>
      <c r="MRW412" s="589"/>
      <c r="MRX412" s="589"/>
      <c r="MRY412" s="589"/>
      <c r="MRZ412" s="589"/>
      <c r="MSA412" s="589"/>
      <c r="MSB412" s="589"/>
      <c r="MSC412" s="589"/>
      <c r="MSD412" s="589"/>
      <c r="MSE412" s="589"/>
      <c r="MSF412" s="589"/>
      <c r="MSG412" s="589"/>
      <c r="MSH412" s="589"/>
      <c r="MSI412" s="589"/>
      <c r="MSJ412" s="589"/>
      <c r="MSK412" s="589"/>
      <c r="MSL412" s="589"/>
      <c r="MSM412" s="589"/>
      <c r="MSN412" s="589"/>
      <c r="MSO412" s="589"/>
      <c r="MSP412" s="589"/>
      <c r="MSQ412" s="589"/>
      <c r="MSR412" s="589"/>
      <c r="MSS412" s="589"/>
      <c r="MST412" s="589"/>
      <c r="MSU412" s="589"/>
      <c r="MSV412" s="589"/>
      <c r="MSW412" s="589"/>
      <c r="MSX412" s="589"/>
      <c r="MSY412" s="589"/>
      <c r="MSZ412" s="589"/>
      <c r="MTA412" s="589"/>
      <c r="MTB412" s="589"/>
      <c r="MTC412" s="589"/>
      <c r="MTD412" s="589"/>
      <c r="MTE412" s="589"/>
      <c r="MTF412" s="589"/>
      <c r="MTG412" s="589"/>
      <c r="MTH412" s="589"/>
      <c r="MTI412" s="589"/>
      <c r="MTJ412" s="589"/>
      <c r="MTK412" s="589"/>
      <c r="MTL412" s="589"/>
      <c r="MTM412" s="589"/>
      <c r="MTN412" s="589"/>
      <c r="MTO412" s="589"/>
      <c r="MTP412" s="589"/>
      <c r="MTQ412" s="589"/>
      <c r="MTR412" s="589"/>
      <c r="MTS412" s="589"/>
      <c r="MTT412" s="589"/>
      <c r="MTU412" s="589"/>
      <c r="MTV412" s="589"/>
      <c r="MTW412" s="589"/>
      <c r="MTX412" s="589"/>
      <c r="MTY412" s="589"/>
      <c r="MTZ412" s="589"/>
      <c r="MUA412" s="589"/>
      <c r="MUB412" s="589"/>
      <c r="MUC412" s="589"/>
      <c r="MUD412" s="589"/>
      <c r="MUE412" s="589"/>
      <c r="MUF412" s="589"/>
      <c r="MUG412" s="589"/>
      <c r="MUH412" s="589"/>
      <c r="MUI412" s="589"/>
      <c r="MUJ412" s="589"/>
      <c r="MUK412" s="589"/>
      <c r="MUL412" s="589"/>
      <c r="MUM412" s="589"/>
      <c r="MUN412" s="589"/>
      <c r="MUO412" s="589"/>
      <c r="MUP412" s="589"/>
      <c r="MUQ412" s="589"/>
      <c r="MUR412" s="589"/>
      <c r="MUS412" s="589"/>
      <c r="MUT412" s="589"/>
      <c r="MUU412" s="589"/>
      <c r="MUV412" s="589"/>
      <c r="MUW412" s="589"/>
      <c r="MUX412" s="589"/>
      <c r="MUY412" s="589"/>
      <c r="MUZ412" s="589"/>
      <c r="MVA412" s="589"/>
      <c r="MVB412" s="589"/>
      <c r="MVC412" s="589"/>
      <c r="MVD412" s="589"/>
      <c r="MVE412" s="589"/>
      <c r="MVF412" s="589"/>
      <c r="MVG412" s="589"/>
      <c r="MVH412" s="589"/>
      <c r="MVI412" s="589"/>
      <c r="MVJ412" s="589"/>
      <c r="MVK412" s="589"/>
      <c r="MVL412" s="589"/>
      <c r="MVM412" s="589"/>
      <c r="MVN412" s="589"/>
      <c r="MVO412" s="589"/>
      <c r="MVP412" s="589"/>
      <c r="MVQ412" s="589"/>
      <c r="MVR412" s="589"/>
      <c r="MVS412" s="589"/>
      <c r="MVT412" s="589"/>
      <c r="MVU412" s="589"/>
      <c r="MVV412" s="589"/>
      <c r="MVW412" s="589"/>
      <c r="MVX412" s="589"/>
      <c r="MVY412" s="589"/>
      <c r="MVZ412" s="589"/>
      <c r="MWA412" s="589"/>
      <c r="MWB412" s="589"/>
      <c r="MWC412" s="589"/>
      <c r="MWD412" s="589"/>
      <c r="MWE412" s="589"/>
      <c r="MWF412" s="589"/>
      <c r="MWG412" s="589"/>
      <c r="MWH412" s="589"/>
      <c r="MWI412" s="589"/>
      <c r="MWJ412" s="589"/>
      <c r="MWK412" s="589"/>
      <c r="MWL412" s="589"/>
      <c r="MWM412" s="589"/>
      <c r="MWN412" s="589"/>
      <c r="MWO412" s="589"/>
      <c r="MWP412" s="589"/>
      <c r="MWQ412" s="589"/>
      <c r="MWR412" s="589"/>
      <c r="MWS412" s="589"/>
      <c r="MWT412" s="589"/>
      <c r="MWU412" s="589"/>
      <c r="MWV412" s="589"/>
      <c r="MWW412" s="589"/>
      <c r="MWX412" s="589"/>
      <c r="MWY412" s="589"/>
      <c r="MWZ412" s="589"/>
      <c r="MXA412" s="589"/>
      <c r="MXB412" s="589"/>
      <c r="MXC412" s="589"/>
      <c r="MXD412" s="589"/>
      <c r="MXE412" s="589"/>
      <c r="MXF412" s="589"/>
      <c r="MXG412" s="589"/>
      <c r="MXH412" s="589"/>
      <c r="MXI412" s="589"/>
      <c r="MXJ412" s="589"/>
      <c r="MXK412" s="589"/>
      <c r="MXL412" s="589"/>
      <c r="MXM412" s="589"/>
      <c r="MXN412" s="589"/>
      <c r="MXO412" s="589"/>
      <c r="MXP412" s="589"/>
      <c r="MXQ412" s="589"/>
      <c r="MXR412" s="589"/>
      <c r="MXS412" s="589"/>
      <c r="MXT412" s="589"/>
      <c r="MXU412" s="589"/>
      <c r="MXV412" s="589"/>
      <c r="MXW412" s="589"/>
      <c r="MXX412" s="589"/>
      <c r="MXY412" s="589"/>
      <c r="MXZ412" s="589"/>
      <c r="MYA412" s="589"/>
      <c r="MYB412" s="589"/>
      <c r="MYC412" s="589"/>
      <c r="MYD412" s="589"/>
      <c r="MYE412" s="589"/>
      <c r="MYF412" s="589"/>
      <c r="MYG412" s="589"/>
      <c r="MYH412" s="589"/>
      <c r="MYI412" s="589"/>
      <c r="MYJ412" s="589"/>
      <c r="MYK412" s="589"/>
      <c r="MYL412" s="589"/>
      <c r="MYM412" s="589"/>
      <c r="MYN412" s="589"/>
      <c r="MYO412" s="589"/>
      <c r="MYP412" s="589"/>
      <c r="MYQ412" s="589"/>
      <c r="MYR412" s="589"/>
      <c r="MYS412" s="589"/>
      <c r="MYT412" s="589"/>
      <c r="MYU412" s="589"/>
      <c r="MYV412" s="589"/>
      <c r="MYW412" s="589"/>
      <c r="MYX412" s="589"/>
      <c r="MYY412" s="589"/>
      <c r="MYZ412" s="589"/>
      <c r="MZA412" s="589"/>
      <c r="MZB412" s="589"/>
      <c r="MZC412" s="589"/>
      <c r="MZD412" s="589"/>
      <c r="MZE412" s="589"/>
      <c r="MZF412" s="589"/>
      <c r="MZG412" s="589"/>
      <c r="MZH412" s="589"/>
      <c r="MZI412" s="589"/>
      <c r="MZJ412" s="589"/>
      <c r="MZK412" s="589"/>
      <c r="MZL412" s="589"/>
      <c r="MZM412" s="589"/>
      <c r="MZN412" s="589"/>
      <c r="MZO412" s="589"/>
      <c r="MZP412" s="589"/>
      <c r="MZQ412" s="589"/>
      <c r="MZR412" s="589"/>
      <c r="MZS412" s="589"/>
      <c r="MZT412" s="589"/>
      <c r="MZU412" s="589"/>
      <c r="MZV412" s="589"/>
      <c r="MZW412" s="589"/>
      <c r="MZX412" s="589"/>
      <c r="MZY412" s="589"/>
      <c r="MZZ412" s="589"/>
      <c r="NAA412" s="589"/>
      <c r="NAB412" s="589"/>
      <c r="NAC412" s="589"/>
      <c r="NAD412" s="589"/>
      <c r="NAE412" s="589"/>
      <c r="NAF412" s="589"/>
      <c r="NAG412" s="589"/>
      <c r="NAH412" s="589"/>
      <c r="NAI412" s="589"/>
      <c r="NAJ412" s="589"/>
      <c r="NAK412" s="589"/>
      <c r="NAL412" s="589"/>
      <c r="NAM412" s="589"/>
      <c r="NAN412" s="589"/>
      <c r="NAO412" s="589"/>
      <c r="NAP412" s="589"/>
      <c r="NAQ412" s="589"/>
      <c r="NAR412" s="589"/>
      <c r="NAS412" s="589"/>
      <c r="NAT412" s="589"/>
      <c r="NAU412" s="589"/>
      <c r="NAV412" s="589"/>
      <c r="NAW412" s="589"/>
      <c r="NAX412" s="589"/>
      <c r="NAY412" s="589"/>
      <c r="NAZ412" s="589"/>
      <c r="NBA412" s="589"/>
      <c r="NBB412" s="589"/>
      <c r="NBC412" s="589"/>
      <c r="NBD412" s="589"/>
      <c r="NBE412" s="589"/>
      <c r="NBF412" s="589"/>
      <c r="NBG412" s="589"/>
      <c r="NBH412" s="589"/>
      <c r="NBI412" s="589"/>
      <c r="NBJ412" s="589"/>
      <c r="NBK412" s="589"/>
      <c r="NBL412" s="589"/>
      <c r="NBM412" s="589"/>
      <c r="NBN412" s="589"/>
      <c r="NBO412" s="589"/>
      <c r="NBP412" s="589"/>
      <c r="NBQ412" s="589"/>
      <c r="NBR412" s="589"/>
      <c r="NBS412" s="589"/>
      <c r="NBT412" s="589"/>
      <c r="NBU412" s="589"/>
      <c r="NBV412" s="589"/>
      <c r="NBW412" s="589"/>
      <c r="NBX412" s="589"/>
      <c r="NBY412" s="589"/>
      <c r="NBZ412" s="589"/>
      <c r="NCA412" s="589"/>
      <c r="NCB412" s="589"/>
      <c r="NCC412" s="589"/>
      <c r="NCD412" s="589"/>
      <c r="NCE412" s="589"/>
      <c r="NCF412" s="589"/>
      <c r="NCG412" s="589"/>
      <c r="NCH412" s="589"/>
      <c r="NCI412" s="589"/>
      <c r="NCJ412" s="589"/>
      <c r="NCK412" s="589"/>
      <c r="NCL412" s="589"/>
      <c r="NCM412" s="589"/>
      <c r="NCN412" s="589"/>
      <c r="NCO412" s="589"/>
      <c r="NCP412" s="589"/>
      <c r="NCQ412" s="589"/>
      <c r="NCR412" s="589"/>
      <c r="NCS412" s="589"/>
      <c r="NCT412" s="589"/>
      <c r="NCU412" s="589"/>
      <c r="NCV412" s="589"/>
      <c r="NCW412" s="589"/>
      <c r="NCX412" s="589"/>
      <c r="NCY412" s="589"/>
      <c r="NCZ412" s="589"/>
      <c r="NDA412" s="589"/>
      <c r="NDB412" s="589"/>
      <c r="NDC412" s="589"/>
      <c r="NDD412" s="589"/>
      <c r="NDE412" s="589"/>
      <c r="NDF412" s="589"/>
      <c r="NDG412" s="589"/>
      <c r="NDH412" s="589"/>
      <c r="NDI412" s="589"/>
      <c r="NDJ412" s="589"/>
      <c r="NDK412" s="589"/>
      <c r="NDL412" s="589"/>
      <c r="NDM412" s="589"/>
      <c r="NDN412" s="589"/>
      <c r="NDO412" s="589"/>
      <c r="NDP412" s="589"/>
      <c r="NDQ412" s="589"/>
      <c r="NDR412" s="589"/>
      <c r="NDS412" s="589"/>
      <c r="NDT412" s="589"/>
      <c r="NDU412" s="589"/>
      <c r="NDV412" s="589"/>
      <c r="NDW412" s="589"/>
      <c r="NDX412" s="589"/>
      <c r="NDY412" s="589"/>
      <c r="NDZ412" s="589"/>
      <c r="NEA412" s="589"/>
      <c r="NEB412" s="589"/>
      <c r="NEC412" s="589"/>
      <c r="NED412" s="589"/>
      <c r="NEE412" s="589"/>
      <c r="NEF412" s="589"/>
      <c r="NEG412" s="589"/>
      <c r="NEH412" s="589"/>
      <c r="NEI412" s="589"/>
      <c r="NEJ412" s="589"/>
      <c r="NEK412" s="589"/>
      <c r="NEL412" s="589"/>
      <c r="NEM412" s="589"/>
      <c r="NEN412" s="589"/>
      <c r="NEO412" s="589"/>
      <c r="NEP412" s="589"/>
      <c r="NEQ412" s="589"/>
      <c r="NER412" s="589"/>
      <c r="NES412" s="589"/>
      <c r="NET412" s="589"/>
      <c r="NEU412" s="589"/>
      <c r="NEV412" s="589"/>
      <c r="NEW412" s="589"/>
      <c r="NEX412" s="589"/>
      <c r="NEY412" s="589"/>
      <c r="NEZ412" s="589"/>
      <c r="NFA412" s="589"/>
      <c r="NFB412" s="589"/>
      <c r="NFC412" s="589"/>
      <c r="NFD412" s="589"/>
      <c r="NFE412" s="589"/>
      <c r="NFF412" s="589"/>
      <c r="NFG412" s="589"/>
      <c r="NFH412" s="589"/>
      <c r="NFI412" s="589"/>
      <c r="NFJ412" s="589"/>
      <c r="NFK412" s="589"/>
      <c r="NFL412" s="589"/>
      <c r="NFM412" s="589"/>
      <c r="NFN412" s="589"/>
      <c r="NFO412" s="589"/>
      <c r="NFP412" s="589"/>
      <c r="NFQ412" s="589"/>
      <c r="NFR412" s="589"/>
      <c r="NFS412" s="589"/>
      <c r="NFT412" s="589"/>
      <c r="NFU412" s="589"/>
      <c r="NFV412" s="589"/>
      <c r="NFW412" s="589"/>
      <c r="NFX412" s="589"/>
      <c r="NFY412" s="589"/>
      <c r="NFZ412" s="589"/>
      <c r="NGA412" s="589"/>
      <c r="NGB412" s="589"/>
      <c r="NGC412" s="589"/>
      <c r="NGD412" s="589"/>
      <c r="NGE412" s="589"/>
      <c r="NGF412" s="589"/>
      <c r="NGG412" s="589"/>
      <c r="NGH412" s="589"/>
      <c r="NGI412" s="589"/>
      <c r="NGJ412" s="589"/>
      <c r="NGK412" s="589"/>
      <c r="NGL412" s="589"/>
      <c r="NGM412" s="589"/>
      <c r="NGN412" s="589"/>
      <c r="NGO412" s="589"/>
      <c r="NGP412" s="589"/>
      <c r="NGQ412" s="589"/>
      <c r="NGR412" s="589"/>
      <c r="NGS412" s="589"/>
      <c r="NGT412" s="589"/>
      <c r="NGU412" s="589"/>
      <c r="NGV412" s="589"/>
      <c r="NGW412" s="589"/>
      <c r="NGX412" s="589"/>
      <c r="NGY412" s="589"/>
      <c r="NGZ412" s="589"/>
      <c r="NHA412" s="589"/>
      <c r="NHB412" s="589"/>
      <c r="NHC412" s="589"/>
      <c r="NHD412" s="589"/>
      <c r="NHE412" s="589"/>
      <c r="NHF412" s="589"/>
      <c r="NHG412" s="589"/>
      <c r="NHH412" s="589"/>
      <c r="NHI412" s="589"/>
      <c r="NHJ412" s="589"/>
      <c r="NHK412" s="589"/>
      <c r="NHL412" s="589"/>
      <c r="NHM412" s="589"/>
      <c r="NHN412" s="589"/>
      <c r="NHO412" s="589"/>
      <c r="NHP412" s="589"/>
      <c r="NHQ412" s="589"/>
      <c r="NHR412" s="589"/>
      <c r="NHS412" s="589"/>
      <c r="NHT412" s="589"/>
      <c r="NHU412" s="589"/>
      <c r="NHV412" s="589"/>
      <c r="NHW412" s="589"/>
      <c r="NHX412" s="589"/>
      <c r="NHY412" s="589"/>
      <c r="NHZ412" s="589"/>
      <c r="NIA412" s="589"/>
      <c r="NIB412" s="589"/>
      <c r="NIC412" s="589"/>
      <c r="NID412" s="589"/>
      <c r="NIE412" s="589"/>
      <c r="NIF412" s="589"/>
      <c r="NIG412" s="589"/>
      <c r="NIH412" s="589"/>
      <c r="NII412" s="589"/>
      <c r="NIJ412" s="589"/>
      <c r="NIK412" s="589"/>
      <c r="NIL412" s="589"/>
      <c r="NIM412" s="589"/>
      <c r="NIN412" s="589"/>
      <c r="NIO412" s="589"/>
      <c r="NIP412" s="589"/>
      <c r="NIQ412" s="589"/>
      <c r="NIR412" s="589"/>
      <c r="NIS412" s="589"/>
      <c r="NIT412" s="589"/>
      <c r="NIU412" s="589"/>
      <c r="NIV412" s="589"/>
      <c r="NIW412" s="589"/>
      <c r="NIX412" s="589"/>
      <c r="NIY412" s="589"/>
      <c r="NIZ412" s="589"/>
      <c r="NJA412" s="589"/>
      <c r="NJB412" s="589"/>
      <c r="NJC412" s="589"/>
      <c r="NJD412" s="589"/>
      <c r="NJE412" s="589"/>
      <c r="NJF412" s="589"/>
      <c r="NJG412" s="589"/>
      <c r="NJH412" s="589"/>
      <c r="NJI412" s="589"/>
      <c r="NJJ412" s="589"/>
      <c r="NJK412" s="589"/>
      <c r="NJL412" s="589"/>
      <c r="NJM412" s="589"/>
      <c r="NJN412" s="589"/>
      <c r="NJO412" s="589"/>
      <c r="NJP412" s="589"/>
      <c r="NJQ412" s="589"/>
      <c r="NJR412" s="589"/>
      <c r="NJS412" s="589"/>
      <c r="NJT412" s="589"/>
      <c r="NJU412" s="589"/>
      <c r="NJV412" s="589"/>
      <c r="NJW412" s="589"/>
      <c r="NJX412" s="589"/>
      <c r="NJY412" s="589"/>
      <c r="NJZ412" s="589"/>
      <c r="NKA412" s="589"/>
      <c r="NKB412" s="589"/>
      <c r="NKC412" s="589"/>
      <c r="NKD412" s="589"/>
      <c r="NKE412" s="589"/>
      <c r="NKF412" s="589"/>
      <c r="NKG412" s="589"/>
      <c r="NKH412" s="589"/>
      <c r="NKI412" s="589"/>
      <c r="NKJ412" s="589"/>
      <c r="NKK412" s="589"/>
      <c r="NKL412" s="589"/>
      <c r="NKM412" s="589"/>
      <c r="NKN412" s="589"/>
      <c r="NKO412" s="589"/>
      <c r="NKP412" s="589"/>
      <c r="NKQ412" s="589"/>
      <c r="NKR412" s="589"/>
      <c r="NKS412" s="589"/>
      <c r="NKT412" s="589"/>
      <c r="NKU412" s="589"/>
      <c r="NKV412" s="589"/>
      <c r="NKW412" s="589"/>
      <c r="NKX412" s="589"/>
      <c r="NKY412" s="589"/>
      <c r="NKZ412" s="589"/>
      <c r="NLA412" s="589"/>
      <c r="NLB412" s="589"/>
      <c r="NLC412" s="589"/>
      <c r="NLD412" s="589"/>
      <c r="NLE412" s="589"/>
      <c r="NLF412" s="589"/>
      <c r="NLG412" s="589"/>
      <c r="NLH412" s="589"/>
      <c r="NLI412" s="589"/>
      <c r="NLJ412" s="589"/>
      <c r="NLK412" s="589"/>
      <c r="NLL412" s="589"/>
      <c r="NLM412" s="589"/>
      <c r="NLN412" s="589"/>
      <c r="NLO412" s="589"/>
      <c r="NLP412" s="589"/>
      <c r="NLQ412" s="589"/>
      <c r="NLR412" s="589"/>
      <c r="NLS412" s="589"/>
      <c r="NLT412" s="589"/>
      <c r="NLU412" s="589"/>
      <c r="NLV412" s="589"/>
      <c r="NLW412" s="589"/>
      <c r="NLX412" s="589"/>
      <c r="NLY412" s="589"/>
      <c r="NLZ412" s="589"/>
      <c r="NMA412" s="589"/>
      <c r="NMB412" s="589"/>
      <c r="NMC412" s="589"/>
      <c r="NMD412" s="589"/>
      <c r="NME412" s="589"/>
      <c r="NMF412" s="589"/>
      <c r="NMG412" s="589"/>
      <c r="NMH412" s="589"/>
      <c r="NMI412" s="589"/>
      <c r="NMJ412" s="589"/>
      <c r="NMK412" s="589"/>
      <c r="NML412" s="589"/>
      <c r="NMM412" s="589"/>
      <c r="NMN412" s="589"/>
      <c r="NMO412" s="589"/>
      <c r="NMP412" s="589"/>
      <c r="NMQ412" s="589"/>
      <c r="NMR412" s="589"/>
      <c r="NMS412" s="589"/>
      <c r="NMT412" s="589"/>
      <c r="NMU412" s="589"/>
      <c r="NMV412" s="589"/>
      <c r="NMW412" s="589"/>
      <c r="NMX412" s="589"/>
      <c r="NMY412" s="589"/>
      <c r="NMZ412" s="589"/>
      <c r="NNA412" s="589"/>
      <c r="NNB412" s="589"/>
      <c r="NNC412" s="589"/>
      <c r="NND412" s="589"/>
      <c r="NNE412" s="589"/>
      <c r="NNF412" s="589"/>
      <c r="NNG412" s="589"/>
      <c r="NNH412" s="589"/>
      <c r="NNI412" s="589"/>
      <c r="NNJ412" s="589"/>
      <c r="NNK412" s="589"/>
      <c r="NNL412" s="589"/>
      <c r="NNM412" s="589"/>
      <c r="NNN412" s="589"/>
      <c r="NNO412" s="589"/>
      <c r="NNP412" s="589"/>
      <c r="NNQ412" s="589"/>
      <c r="NNR412" s="589"/>
      <c r="NNS412" s="589"/>
      <c r="NNT412" s="589"/>
      <c r="NNU412" s="589"/>
      <c r="NNV412" s="589"/>
      <c r="NNW412" s="589"/>
      <c r="NNX412" s="589"/>
      <c r="NNY412" s="589"/>
      <c r="NNZ412" s="589"/>
      <c r="NOA412" s="589"/>
      <c r="NOB412" s="589"/>
      <c r="NOC412" s="589"/>
      <c r="NOD412" s="589"/>
      <c r="NOE412" s="589"/>
      <c r="NOF412" s="589"/>
      <c r="NOG412" s="589"/>
      <c r="NOH412" s="589"/>
      <c r="NOI412" s="589"/>
      <c r="NOJ412" s="589"/>
      <c r="NOK412" s="589"/>
      <c r="NOL412" s="589"/>
      <c r="NOM412" s="589"/>
      <c r="NON412" s="589"/>
      <c r="NOO412" s="589"/>
      <c r="NOP412" s="589"/>
      <c r="NOQ412" s="589"/>
      <c r="NOR412" s="589"/>
      <c r="NOS412" s="589"/>
      <c r="NOT412" s="589"/>
      <c r="NOU412" s="589"/>
      <c r="NOV412" s="589"/>
      <c r="NOW412" s="589"/>
      <c r="NOX412" s="589"/>
      <c r="NOY412" s="589"/>
      <c r="NOZ412" s="589"/>
      <c r="NPA412" s="589"/>
      <c r="NPB412" s="589"/>
      <c r="NPC412" s="589"/>
      <c r="NPD412" s="589"/>
      <c r="NPE412" s="589"/>
      <c r="NPF412" s="589"/>
      <c r="NPG412" s="589"/>
      <c r="NPH412" s="589"/>
      <c r="NPI412" s="589"/>
      <c r="NPJ412" s="589"/>
      <c r="NPK412" s="589"/>
      <c r="NPL412" s="589"/>
      <c r="NPM412" s="589"/>
      <c r="NPN412" s="589"/>
      <c r="NPO412" s="589"/>
      <c r="NPP412" s="589"/>
      <c r="NPQ412" s="589"/>
      <c r="NPR412" s="589"/>
      <c r="NPS412" s="589"/>
      <c r="NPT412" s="589"/>
      <c r="NPU412" s="589"/>
      <c r="NPV412" s="589"/>
      <c r="NPW412" s="589"/>
      <c r="NPX412" s="589"/>
      <c r="NPY412" s="589"/>
      <c r="NPZ412" s="589"/>
      <c r="NQA412" s="589"/>
      <c r="NQB412" s="589"/>
      <c r="NQC412" s="589"/>
      <c r="NQD412" s="589"/>
      <c r="NQE412" s="589"/>
      <c r="NQF412" s="589"/>
      <c r="NQG412" s="589"/>
      <c r="NQH412" s="589"/>
      <c r="NQI412" s="589"/>
      <c r="NQJ412" s="589"/>
      <c r="NQK412" s="589"/>
      <c r="NQL412" s="589"/>
      <c r="NQM412" s="589"/>
      <c r="NQN412" s="589"/>
      <c r="NQO412" s="589"/>
      <c r="NQP412" s="589"/>
      <c r="NQQ412" s="589"/>
      <c r="NQR412" s="589"/>
      <c r="NQS412" s="589"/>
      <c r="NQT412" s="589"/>
      <c r="NQU412" s="589"/>
      <c r="NQV412" s="589"/>
      <c r="NQW412" s="589"/>
      <c r="NQX412" s="589"/>
      <c r="NQY412" s="589"/>
      <c r="NQZ412" s="589"/>
      <c r="NRA412" s="589"/>
      <c r="NRB412" s="589"/>
      <c r="NRC412" s="589"/>
      <c r="NRD412" s="589"/>
      <c r="NRE412" s="589"/>
      <c r="NRF412" s="589"/>
      <c r="NRG412" s="589"/>
      <c r="NRH412" s="589"/>
      <c r="NRI412" s="589"/>
      <c r="NRJ412" s="589"/>
      <c r="NRK412" s="589"/>
      <c r="NRL412" s="589"/>
      <c r="NRM412" s="589"/>
      <c r="NRN412" s="589"/>
      <c r="NRO412" s="589"/>
      <c r="NRP412" s="589"/>
      <c r="NRQ412" s="589"/>
      <c r="NRR412" s="589"/>
      <c r="NRS412" s="589"/>
      <c r="NRT412" s="589"/>
      <c r="NRU412" s="589"/>
      <c r="NRV412" s="589"/>
      <c r="NRW412" s="589"/>
      <c r="NRX412" s="589"/>
      <c r="NRY412" s="589"/>
      <c r="NRZ412" s="589"/>
      <c r="NSA412" s="589"/>
      <c r="NSB412" s="589"/>
      <c r="NSC412" s="589"/>
      <c r="NSD412" s="589"/>
      <c r="NSE412" s="589"/>
      <c r="NSF412" s="589"/>
      <c r="NSG412" s="589"/>
      <c r="NSH412" s="589"/>
      <c r="NSI412" s="589"/>
      <c r="NSJ412" s="589"/>
      <c r="NSK412" s="589"/>
      <c r="NSL412" s="589"/>
      <c r="NSM412" s="589"/>
      <c r="NSN412" s="589"/>
      <c r="NSO412" s="589"/>
      <c r="NSP412" s="589"/>
      <c r="NSQ412" s="589"/>
      <c r="NSR412" s="589"/>
      <c r="NSS412" s="589"/>
      <c r="NST412" s="589"/>
      <c r="NSU412" s="589"/>
      <c r="NSV412" s="589"/>
      <c r="NSW412" s="589"/>
      <c r="NSX412" s="589"/>
      <c r="NSY412" s="589"/>
      <c r="NSZ412" s="589"/>
      <c r="NTA412" s="589"/>
      <c r="NTB412" s="589"/>
      <c r="NTC412" s="589"/>
      <c r="NTD412" s="589"/>
      <c r="NTE412" s="589"/>
      <c r="NTF412" s="589"/>
      <c r="NTG412" s="589"/>
      <c r="NTH412" s="589"/>
      <c r="NTI412" s="589"/>
      <c r="NTJ412" s="589"/>
      <c r="NTK412" s="589"/>
      <c r="NTL412" s="589"/>
      <c r="NTM412" s="589"/>
      <c r="NTN412" s="589"/>
      <c r="NTO412" s="589"/>
      <c r="NTP412" s="589"/>
      <c r="NTQ412" s="589"/>
      <c r="NTR412" s="589"/>
      <c r="NTS412" s="589"/>
      <c r="NTT412" s="589"/>
      <c r="NTU412" s="589"/>
      <c r="NTV412" s="589"/>
      <c r="NTW412" s="589"/>
      <c r="NTX412" s="589"/>
      <c r="NTY412" s="589"/>
      <c r="NTZ412" s="589"/>
      <c r="NUA412" s="589"/>
      <c r="NUB412" s="589"/>
      <c r="NUC412" s="589"/>
      <c r="NUD412" s="589"/>
      <c r="NUE412" s="589"/>
      <c r="NUF412" s="589"/>
      <c r="NUG412" s="589"/>
      <c r="NUH412" s="589"/>
      <c r="NUI412" s="589"/>
      <c r="NUJ412" s="589"/>
      <c r="NUK412" s="589"/>
      <c r="NUL412" s="589"/>
      <c r="NUM412" s="589"/>
      <c r="NUN412" s="589"/>
      <c r="NUO412" s="589"/>
      <c r="NUP412" s="589"/>
      <c r="NUQ412" s="589"/>
      <c r="NUR412" s="589"/>
      <c r="NUS412" s="589"/>
      <c r="NUT412" s="589"/>
      <c r="NUU412" s="589"/>
      <c r="NUV412" s="589"/>
      <c r="NUW412" s="589"/>
      <c r="NUX412" s="589"/>
      <c r="NUY412" s="589"/>
      <c r="NUZ412" s="589"/>
      <c r="NVA412" s="589"/>
      <c r="NVB412" s="589"/>
      <c r="NVC412" s="589"/>
      <c r="NVD412" s="589"/>
      <c r="NVE412" s="589"/>
      <c r="NVF412" s="589"/>
      <c r="NVG412" s="589"/>
      <c r="NVH412" s="589"/>
      <c r="NVI412" s="589"/>
      <c r="NVJ412" s="589"/>
      <c r="NVK412" s="589"/>
      <c r="NVL412" s="589"/>
      <c r="NVM412" s="589"/>
      <c r="NVN412" s="589"/>
      <c r="NVO412" s="589"/>
      <c r="NVP412" s="589"/>
      <c r="NVQ412" s="589"/>
      <c r="NVR412" s="589"/>
      <c r="NVS412" s="589"/>
      <c r="NVT412" s="589"/>
      <c r="NVU412" s="589"/>
      <c r="NVV412" s="589"/>
      <c r="NVW412" s="589"/>
      <c r="NVX412" s="589"/>
      <c r="NVY412" s="589"/>
      <c r="NVZ412" s="589"/>
      <c r="NWA412" s="589"/>
      <c r="NWB412" s="589"/>
      <c r="NWC412" s="589"/>
      <c r="NWD412" s="589"/>
      <c r="NWE412" s="589"/>
      <c r="NWF412" s="589"/>
      <c r="NWG412" s="589"/>
      <c r="NWH412" s="589"/>
      <c r="NWI412" s="589"/>
      <c r="NWJ412" s="589"/>
      <c r="NWK412" s="589"/>
      <c r="NWL412" s="589"/>
      <c r="NWM412" s="589"/>
      <c r="NWN412" s="589"/>
      <c r="NWO412" s="589"/>
      <c r="NWP412" s="589"/>
      <c r="NWQ412" s="589"/>
      <c r="NWR412" s="589"/>
      <c r="NWS412" s="589"/>
      <c r="NWT412" s="589"/>
      <c r="NWU412" s="589"/>
      <c r="NWV412" s="589"/>
      <c r="NWW412" s="589"/>
      <c r="NWX412" s="589"/>
      <c r="NWY412" s="589"/>
      <c r="NWZ412" s="589"/>
      <c r="NXA412" s="589"/>
      <c r="NXB412" s="589"/>
      <c r="NXC412" s="589"/>
      <c r="NXD412" s="589"/>
      <c r="NXE412" s="589"/>
      <c r="NXF412" s="589"/>
      <c r="NXG412" s="589"/>
      <c r="NXH412" s="589"/>
      <c r="NXI412" s="589"/>
      <c r="NXJ412" s="589"/>
      <c r="NXK412" s="589"/>
      <c r="NXL412" s="589"/>
      <c r="NXM412" s="589"/>
      <c r="NXN412" s="589"/>
      <c r="NXO412" s="589"/>
      <c r="NXP412" s="589"/>
      <c r="NXQ412" s="589"/>
      <c r="NXR412" s="589"/>
      <c r="NXS412" s="589"/>
      <c r="NXT412" s="589"/>
      <c r="NXU412" s="589"/>
      <c r="NXV412" s="589"/>
      <c r="NXW412" s="589"/>
      <c r="NXX412" s="589"/>
      <c r="NXY412" s="589"/>
      <c r="NXZ412" s="589"/>
      <c r="NYA412" s="589"/>
      <c r="NYB412" s="589"/>
      <c r="NYC412" s="589"/>
      <c r="NYD412" s="589"/>
      <c r="NYE412" s="589"/>
      <c r="NYF412" s="589"/>
      <c r="NYG412" s="589"/>
      <c r="NYH412" s="589"/>
      <c r="NYI412" s="589"/>
      <c r="NYJ412" s="589"/>
      <c r="NYK412" s="589"/>
      <c r="NYL412" s="589"/>
      <c r="NYM412" s="589"/>
      <c r="NYN412" s="589"/>
      <c r="NYO412" s="589"/>
      <c r="NYP412" s="589"/>
      <c r="NYQ412" s="589"/>
      <c r="NYR412" s="589"/>
      <c r="NYS412" s="589"/>
      <c r="NYT412" s="589"/>
      <c r="NYU412" s="589"/>
      <c r="NYV412" s="589"/>
      <c r="NYW412" s="589"/>
      <c r="NYX412" s="589"/>
      <c r="NYY412" s="589"/>
      <c r="NYZ412" s="589"/>
      <c r="NZA412" s="589"/>
      <c r="NZB412" s="589"/>
      <c r="NZC412" s="589"/>
      <c r="NZD412" s="589"/>
      <c r="NZE412" s="589"/>
      <c r="NZF412" s="589"/>
      <c r="NZG412" s="589"/>
      <c r="NZH412" s="589"/>
      <c r="NZI412" s="589"/>
      <c r="NZJ412" s="589"/>
      <c r="NZK412" s="589"/>
      <c r="NZL412" s="589"/>
      <c r="NZM412" s="589"/>
      <c r="NZN412" s="589"/>
      <c r="NZO412" s="589"/>
      <c r="NZP412" s="589"/>
      <c r="NZQ412" s="589"/>
      <c r="NZR412" s="589"/>
      <c r="NZS412" s="589"/>
      <c r="NZT412" s="589"/>
      <c r="NZU412" s="589"/>
      <c r="NZV412" s="589"/>
      <c r="NZW412" s="589"/>
      <c r="NZX412" s="589"/>
      <c r="NZY412" s="589"/>
      <c r="NZZ412" s="589"/>
      <c r="OAA412" s="589"/>
      <c r="OAB412" s="589"/>
      <c r="OAC412" s="589"/>
      <c r="OAD412" s="589"/>
      <c r="OAE412" s="589"/>
      <c r="OAF412" s="589"/>
      <c r="OAG412" s="589"/>
      <c r="OAH412" s="589"/>
      <c r="OAI412" s="589"/>
      <c r="OAJ412" s="589"/>
      <c r="OAK412" s="589"/>
      <c r="OAL412" s="589"/>
      <c r="OAM412" s="589"/>
      <c r="OAN412" s="589"/>
      <c r="OAO412" s="589"/>
      <c r="OAP412" s="589"/>
      <c r="OAQ412" s="589"/>
      <c r="OAR412" s="589"/>
      <c r="OAS412" s="589"/>
      <c r="OAT412" s="589"/>
      <c r="OAU412" s="589"/>
      <c r="OAV412" s="589"/>
      <c r="OAW412" s="589"/>
      <c r="OAX412" s="589"/>
      <c r="OAY412" s="589"/>
      <c r="OAZ412" s="589"/>
      <c r="OBA412" s="589"/>
      <c r="OBB412" s="589"/>
      <c r="OBC412" s="589"/>
      <c r="OBD412" s="589"/>
      <c r="OBE412" s="589"/>
      <c r="OBF412" s="589"/>
      <c r="OBG412" s="589"/>
      <c r="OBH412" s="589"/>
      <c r="OBI412" s="589"/>
      <c r="OBJ412" s="589"/>
      <c r="OBK412" s="589"/>
      <c r="OBL412" s="589"/>
      <c r="OBM412" s="589"/>
      <c r="OBN412" s="589"/>
      <c r="OBO412" s="589"/>
      <c r="OBP412" s="589"/>
      <c r="OBQ412" s="589"/>
      <c r="OBR412" s="589"/>
      <c r="OBS412" s="589"/>
      <c r="OBT412" s="589"/>
      <c r="OBU412" s="589"/>
      <c r="OBV412" s="589"/>
      <c r="OBW412" s="589"/>
      <c r="OBX412" s="589"/>
      <c r="OBY412" s="589"/>
      <c r="OBZ412" s="589"/>
      <c r="OCA412" s="589"/>
      <c r="OCB412" s="589"/>
      <c r="OCC412" s="589"/>
      <c r="OCD412" s="589"/>
      <c r="OCE412" s="589"/>
      <c r="OCF412" s="589"/>
      <c r="OCG412" s="589"/>
      <c r="OCH412" s="589"/>
      <c r="OCI412" s="589"/>
      <c r="OCJ412" s="589"/>
      <c r="OCK412" s="589"/>
      <c r="OCL412" s="589"/>
      <c r="OCM412" s="589"/>
      <c r="OCN412" s="589"/>
      <c r="OCO412" s="589"/>
      <c r="OCP412" s="589"/>
      <c r="OCQ412" s="589"/>
      <c r="OCR412" s="589"/>
      <c r="OCS412" s="589"/>
      <c r="OCT412" s="589"/>
      <c r="OCU412" s="589"/>
      <c r="OCV412" s="589"/>
      <c r="OCW412" s="589"/>
      <c r="OCX412" s="589"/>
      <c r="OCY412" s="589"/>
      <c r="OCZ412" s="589"/>
      <c r="ODA412" s="589"/>
      <c r="ODB412" s="589"/>
      <c r="ODC412" s="589"/>
      <c r="ODD412" s="589"/>
      <c r="ODE412" s="589"/>
      <c r="ODF412" s="589"/>
      <c r="ODG412" s="589"/>
      <c r="ODH412" s="589"/>
      <c r="ODI412" s="589"/>
      <c r="ODJ412" s="589"/>
      <c r="ODK412" s="589"/>
      <c r="ODL412" s="589"/>
      <c r="ODM412" s="589"/>
      <c r="ODN412" s="589"/>
      <c r="ODO412" s="589"/>
      <c r="ODP412" s="589"/>
      <c r="ODQ412" s="589"/>
      <c r="ODR412" s="589"/>
      <c r="ODS412" s="589"/>
      <c r="ODT412" s="589"/>
      <c r="ODU412" s="589"/>
      <c r="ODV412" s="589"/>
      <c r="ODW412" s="589"/>
      <c r="ODX412" s="589"/>
      <c r="ODY412" s="589"/>
      <c r="ODZ412" s="589"/>
      <c r="OEA412" s="589"/>
      <c r="OEB412" s="589"/>
      <c r="OEC412" s="589"/>
      <c r="OED412" s="589"/>
      <c r="OEE412" s="589"/>
      <c r="OEF412" s="589"/>
      <c r="OEG412" s="589"/>
      <c r="OEH412" s="589"/>
      <c r="OEI412" s="589"/>
      <c r="OEJ412" s="589"/>
      <c r="OEK412" s="589"/>
      <c r="OEL412" s="589"/>
      <c r="OEM412" s="589"/>
      <c r="OEN412" s="589"/>
      <c r="OEO412" s="589"/>
      <c r="OEP412" s="589"/>
      <c r="OEQ412" s="589"/>
      <c r="OER412" s="589"/>
      <c r="OES412" s="589"/>
      <c r="OET412" s="589"/>
      <c r="OEU412" s="589"/>
      <c r="OEV412" s="589"/>
      <c r="OEW412" s="589"/>
      <c r="OEX412" s="589"/>
      <c r="OEY412" s="589"/>
      <c r="OEZ412" s="589"/>
      <c r="OFA412" s="589"/>
      <c r="OFB412" s="589"/>
      <c r="OFC412" s="589"/>
      <c r="OFD412" s="589"/>
      <c r="OFE412" s="589"/>
      <c r="OFF412" s="589"/>
      <c r="OFG412" s="589"/>
      <c r="OFH412" s="589"/>
      <c r="OFI412" s="589"/>
      <c r="OFJ412" s="589"/>
      <c r="OFK412" s="589"/>
      <c r="OFL412" s="589"/>
      <c r="OFM412" s="589"/>
      <c r="OFN412" s="589"/>
      <c r="OFO412" s="589"/>
      <c r="OFP412" s="589"/>
      <c r="OFQ412" s="589"/>
      <c r="OFR412" s="589"/>
      <c r="OFS412" s="589"/>
      <c r="OFT412" s="589"/>
      <c r="OFU412" s="589"/>
      <c r="OFV412" s="589"/>
      <c r="OFW412" s="589"/>
      <c r="OFX412" s="589"/>
      <c r="OFY412" s="589"/>
      <c r="OFZ412" s="589"/>
      <c r="OGA412" s="589"/>
      <c r="OGB412" s="589"/>
      <c r="OGC412" s="589"/>
      <c r="OGD412" s="589"/>
      <c r="OGE412" s="589"/>
      <c r="OGF412" s="589"/>
      <c r="OGG412" s="589"/>
      <c r="OGH412" s="589"/>
      <c r="OGI412" s="589"/>
      <c r="OGJ412" s="589"/>
      <c r="OGK412" s="589"/>
      <c r="OGL412" s="589"/>
      <c r="OGM412" s="589"/>
      <c r="OGN412" s="589"/>
      <c r="OGO412" s="589"/>
      <c r="OGP412" s="589"/>
      <c r="OGQ412" s="589"/>
      <c r="OGR412" s="589"/>
      <c r="OGS412" s="589"/>
      <c r="OGT412" s="589"/>
      <c r="OGU412" s="589"/>
      <c r="OGV412" s="589"/>
      <c r="OGW412" s="589"/>
      <c r="OGX412" s="589"/>
      <c r="OGY412" s="589"/>
      <c r="OGZ412" s="589"/>
      <c r="OHA412" s="589"/>
      <c r="OHB412" s="589"/>
      <c r="OHC412" s="589"/>
      <c r="OHD412" s="589"/>
      <c r="OHE412" s="589"/>
      <c r="OHF412" s="589"/>
      <c r="OHG412" s="589"/>
      <c r="OHH412" s="589"/>
      <c r="OHI412" s="589"/>
      <c r="OHJ412" s="589"/>
      <c r="OHK412" s="589"/>
      <c r="OHL412" s="589"/>
      <c r="OHM412" s="589"/>
      <c r="OHN412" s="589"/>
      <c r="OHO412" s="589"/>
      <c r="OHP412" s="589"/>
      <c r="OHQ412" s="589"/>
      <c r="OHR412" s="589"/>
      <c r="OHS412" s="589"/>
      <c r="OHT412" s="589"/>
      <c r="OHU412" s="589"/>
      <c r="OHV412" s="589"/>
      <c r="OHW412" s="589"/>
      <c r="OHX412" s="589"/>
      <c r="OHY412" s="589"/>
      <c r="OHZ412" s="589"/>
      <c r="OIA412" s="589"/>
      <c r="OIB412" s="589"/>
      <c r="OIC412" s="589"/>
      <c r="OID412" s="589"/>
      <c r="OIE412" s="589"/>
      <c r="OIF412" s="589"/>
      <c r="OIG412" s="589"/>
      <c r="OIH412" s="589"/>
      <c r="OII412" s="589"/>
      <c r="OIJ412" s="589"/>
      <c r="OIK412" s="589"/>
      <c r="OIL412" s="589"/>
      <c r="OIM412" s="589"/>
      <c r="OIN412" s="589"/>
      <c r="OIO412" s="589"/>
      <c r="OIP412" s="589"/>
      <c r="OIQ412" s="589"/>
      <c r="OIR412" s="589"/>
      <c r="OIS412" s="589"/>
      <c r="OIT412" s="589"/>
      <c r="OIU412" s="589"/>
      <c r="OIV412" s="589"/>
      <c r="OIW412" s="589"/>
      <c r="OIX412" s="589"/>
      <c r="OIY412" s="589"/>
      <c r="OIZ412" s="589"/>
      <c r="OJA412" s="589"/>
      <c r="OJB412" s="589"/>
      <c r="OJC412" s="589"/>
      <c r="OJD412" s="589"/>
      <c r="OJE412" s="589"/>
      <c r="OJF412" s="589"/>
      <c r="OJG412" s="589"/>
      <c r="OJH412" s="589"/>
      <c r="OJI412" s="589"/>
      <c r="OJJ412" s="589"/>
      <c r="OJK412" s="589"/>
      <c r="OJL412" s="589"/>
      <c r="OJM412" s="589"/>
      <c r="OJN412" s="589"/>
      <c r="OJO412" s="589"/>
      <c r="OJP412" s="589"/>
      <c r="OJQ412" s="589"/>
      <c r="OJR412" s="589"/>
      <c r="OJS412" s="589"/>
      <c r="OJT412" s="589"/>
      <c r="OJU412" s="589"/>
      <c r="OJV412" s="589"/>
      <c r="OJW412" s="589"/>
      <c r="OJX412" s="589"/>
      <c r="OJY412" s="589"/>
      <c r="OJZ412" s="589"/>
      <c r="OKA412" s="589"/>
      <c r="OKB412" s="589"/>
      <c r="OKC412" s="589"/>
      <c r="OKD412" s="589"/>
      <c r="OKE412" s="589"/>
      <c r="OKF412" s="589"/>
      <c r="OKG412" s="589"/>
      <c r="OKH412" s="589"/>
      <c r="OKI412" s="589"/>
      <c r="OKJ412" s="589"/>
      <c r="OKK412" s="589"/>
      <c r="OKL412" s="589"/>
      <c r="OKM412" s="589"/>
      <c r="OKN412" s="589"/>
      <c r="OKO412" s="589"/>
      <c r="OKP412" s="589"/>
      <c r="OKQ412" s="589"/>
      <c r="OKR412" s="589"/>
      <c r="OKS412" s="589"/>
      <c r="OKT412" s="589"/>
      <c r="OKU412" s="589"/>
      <c r="OKV412" s="589"/>
      <c r="OKW412" s="589"/>
      <c r="OKX412" s="589"/>
      <c r="OKY412" s="589"/>
      <c r="OKZ412" s="589"/>
      <c r="OLA412" s="589"/>
      <c r="OLB412" s="589"/>
      <c r="OLC412" s="589"/>
      <c r="OLD412" s="589"/>
      <c r="OLE412" s="589"/>
      <c r="OLF412" s="589"/>
      <c r="OLG412" s="589"/>
      <c r="OLH412" s="589"/>
      <c r="OLI412" s="589"/>
      <c r="OLJ412" s="589"/>
      <c r="OLK412" s="589"/>
      <c r="OLL412" s="589"/>
      <c r="OLM412" s="589"/>
      <c r="OLN412" s="589"/>
      <c r="OLO412" s="589"/>
      <c r="OLP412" s="589"/>
      <c r="OLQ412" s="589"/>
      <c r="OLR412" s="589"/>
      <c r="OLS412" s="589"/>
      <c r="OLT412" s="589"/>
      <c r="OLU412" s="589"/>
      <c r="OLV412" s="589"/>
      <c r="OLW412" s="589"/>
      <c r="OLX412" s="589"/>
      <c r="OLY412" s="589"/>
      <c r="OLZ412" s="589"/>
      <c r="OMA412" s="589"/>
      <c r="OMB412" s="589"/>
      <c r="OMC412" s="589"/>
      <c r="OMD412" s="589"/>
      <c r="OME412" s="589"/>
      <c r="OMF412" s="589"/>
      <c r="OMG412" s="589"/>
      <c r="OMH412" s="589"/>
      <c r="OMI412" s="589"/>
      <c r="OMJ412" s="589"/>
      <c r="OMK412" s="589"/>
      <c r="OML412" s="589"/>
      <c r="OMM412" s="589"/>
      <c r="OMN412" s="589"/>
      <c r="OMO412" s="589"/>
      <c r="OMP412" s="589"/>
      <c r="OMQ412" s="589"/>
      <c r="OMR412" s="589"/>
      <c r="OMS412" s="589"/>
      <c r="OMT412" s="589"/>
      <c r="OMU412" s="589"/>
      <c r="OMV412" s="589"/>
      <c r="OMW412" s="589"/>
      <c r="OMX412" s="589"/>
      <c r="OMY412" s="589"/>
      <c r="OMZ412" s="589"/>
      <c r="ONA412" s="589"/>
      <c r="ONB412" s="589"/>
      <c r="ONC412" s="589"/>
      <c r="OND412" s="589"/>
      <c r="ONE412" s="589"/>
      <c r="ONF412" s="589"/>
      <c r="ONG412" s="589"/>
      <c r="ONH412" s="589"/>
      <c r="ONI412" s="589"/>
      <c r="ONJ412" s="589"/>
      <c r="ONK412" s="589"/>
      <c r="ONL412" s="589"/>
      <c r="ONM412" s="589"/>
      <c r="ONN412" s="589"/>
      <c r="ONO412" s="589"/>
      <c r="ONP412" s="589"/>
      <c r="ONQ412" s="589"/>
      <c r="ONR412" s="589"/>
      <c r="ONS412" s="589"/>
      <c r="ONT412" s="589"/>
      <c r="ONU412" s="589"/>
      <c r="ONV412" s="589"/>
      <c r="ONW412" s="589"/>
      <c r="ONX412" s="589"/>
      <c r="ONY412" s="589"/>
      <c r="ONZ412" s="589"/>
      <c r="OOA412" s="589"/>
      <c r="OOB412" s="589"/>
      <c r="OOC412" s="589"/>
      <c r="OOD412" s="589"/>
      <c r="OOE412" s="589"/>
      <c r="OOF412" s="589"/>
      <c r="OOG412" s="589"/>
      <c r="OOH412" s="589"/>
      <c r="OOI412" s="589"/>
      <c r="OOJ412" s="589"/>
      <c r="OOK412" s="589"/>
      <c r="OOL412" s="589"/>
      <c r="OOM412" s="589"/>
      <c r="OON412" s="589"/>
      <c r="OOO412" s="589"/>
      <c r="OOP412" s="589"/>
      <c r="OOQ412" s="589"/>
      <c r="OOR412" s="589"/>
      <c r="OOS412" s="589"/>
      <c r="OOT412" s="589"/>
      <c r="OOU412" s="589"/>
      <c r="OOV412" s="589"/>
      <c r="OOW412" s="589"/>
      <c r="OOX412" s="589"/>
      <c r="OOY412" s="589"/>
      <c r="OOZ412" s="589"/>
      <c r="OPA412" s="589"/>
      <c r="OPB412" s="589"/>
      <c r="OPC412" s="589"/>
      <c r="OPD412" s="589"/>
      <c r="OPE412" s="589"/>
      <c r="OPF412" s="589"/>
      <c r="OPG412" s="589"/>
      <c r="OPH412" s="589"/>
      <c r="OPI412" s="589"/>
      <c r="OPJ412" s="589"/>
      <c r="OPK412" s="589"/>
      <c r="OPL412" s="589"/>
      <c r="OPM412" s="589"/>
      <c r="OPN412" s="589"/>
      <c r="OPO412" s="589"/>
      <c r="OPP412" s="589"/>
      <c r="OPQ412" s="589"/>
      <c r="OPR412" s="589"/>
      <c r="OPS412" s="589"/>
      <c r="OPT412" s="589"/>
      <c r="OPU412" s="589"/>
      <c r="OPV412" s="589"/>
      <c r="OPW412" s="589"/>
      <c r="OPX412" s="589"/>
      <c r="OPY412" s="589"/>
      <c r="OPZ412" s="589"/>
      <c r="OQA412" s="589"/>
      <c r="OQB412" s="589"/>
      <c r="OQC412" s="589"/>
      <c r="OQD412" s="589"/>
      <c r="OQE412" s="589"/>
      <c r="OQF412" s="589"/>
      <c r="OQG412" s="589"/>
      <c r="OQH412" s="589"/>
      <c r="OQI412" s="589"/>
      <c r="OQJ412" s="589"/>
      <c r="OQK412" s="589"/>
      <c r="OQL412" s="589"/>
      <c r="OQM412" s="589"/>
      <c r="OQN412" s="589"/>
      <c r="OQO412" s="589"/>
      <c r="OQP412" s="589"/>
      <c r="OQQ412" s="589"/>
      <c r="OQR412" s="589"/>
      <c r="OQS412" s="589"/>
      <c r="OQT412" s="589"/>
      <c r="OQU412" s="589"/>
      <c r="OQV412" s="589"/>
      <c r="OQW412" s="589"/>
      <c r="OQX412" s="589"/>
      <c r="OQY412" s="589"/>
      <c r="OQZ412" s="589"/>
      <c r="ORA412" s="589"/>
      <c r="ORB412" s="589"/>
      <c r="ORC412" s="589"/>
      <c r="ORD412" s="589"/>
      <c r="ORE412" s="589"/>
      <c r="ORF412" s="589"/>
      <c r="ORG412" s="589"/>
      <c r="ORH412" s="589"/>
      <c r="ORI412" s="589"/>
      <c r="ORJ412" s="589"/>
      <c r="ORK412" s="589"/>
      <c r="ORL412" s="589"/>
      <c r="ORM412" s="589"/>
      <c r="ORN412" s="589"/>
      <c r="ORO412" s="589"/>
      <c r="ORP412" s="589"/>
      <c r="ORQ412" s="589"/>
      <c r="ORR412" s="589"/>
      <c r="ORS412" s="589"/>
      <c r="ORT412" s="589"/>
      <c r="ORU412" s="589"/>
      <c r="ORV412" s="589"/>
      <c r="ORW412" s="589"/>
      <c r="ORX412" s="589"/>
      <c r="ORY412" s="589"/>
      <c r="ORZ412" s="589"/>
      <c r="OSA412" s="589"/>
      <c r="OSB412" s="589"/>
      <c r="OSC412" s="589"/>
      <c r="OSD412" s="589"/>
      <c r="OSE412" s="589"/>
      <c r="OSF412" s="589"/>
      <c r="OSG412" s="589"/>
      <c r="OSH412" s="589"/>
      <c r="OSI412" s="589"/>
      <c r="OSJ412" s="589"/>
      <c r="OSK412" s="589"/>
      <c r="OSL412" s="589"/>
      <c r="OSM412" s="589"/>
      <c r="OSN412" s="589"/>
      <c r="OSO412" s="589"/>
      <c r="OSP412" s="589"/>
      <c r="OSQ412" s="589"/>
      <c r="OSR412" s="589"/>
      <c r="OSS412" s="589"/>
      <c r="OST412" s="589"/>
      <c r="OSU412" s="589"/>
      <c r="OSV412" s="589"/>
      <c r="OSW412" s="589"/>
      <c r="OSX412" s="589"/>
      <c r="OSY412" s="589"/>
      <c r="OSZ412" s="589"/>
      <c r="OTA412" s="589"/>
      <c r="OTB412" s="589"/>
      <c r="OTC412" s="589"/>
      <c r="OTD412" s="589"/>
      <c r="OTE412" s="589"/>
      <c r="OTF412" s="589"/>
      <c r="OTG412" s="589"/>
      <c r="OTH412" s="589"/>
      <c r="OTI412" s="589"/>
      <c r="OTJ412" s="589"/>
      <c r="OTK412" s="589"/>
      <c r="OTL412" s="589"/>
      <c r="OTM412" s="589"/>
      <c r="OTN412" s="589"/>
      <c r="OTO412" s="589"/>
      <c r="OTP412" s="589"/>
      <c r="OTQ412" s="589"/>
      <c r="OTR412" s="589"/>
      <c r="OTS412" s="589"/>
      <c r="OTT412" s="589"/>
      <c r="OTU412" s="589"/>
      <c r="OTV412" s="589"/>
      <c r="OTW412" s="589"/>
      <c r="OTX412" s="589"/>
      <c r="OTY412" s="589"/>
      <c r="OTZ412" s="589"/>
      <c r="OUA412" s="589"/>
      <c r="OUB412" s="589"/>
      <c r="OUC412" s="589"/>
      <c r="OUD412" s="589"/>
      <c r="OUE412" s="589"/>
      <c r="OUF412" s="589"/>
      <c r="OUG412" s="589"/>
      <c r="OUH412" s="589"/>
      <c r="OUI412" s="589"/>
      <c r="OUJ412" s="589"/>
      <c r="OUK412" s="589"/>
      <c r="OUL412" s="589"/>
      <c r="OUM412" s="589"/>
      <c r="OUN412" s="589"/>
      <c r="OUO412" s="589"/>
      <c r="OUP412" s="589"/>
      <c r="OUQ412" s="589"/>
      <c r="OUR412" s="589"/>
      <c r="OUS412" s="589"/>
      <c r="OUT412" s="589"/>
      <c r="OUU412" s="589"/>
      <c r="OUV412" s="589"/>
      <c r="OUW412" s="589"/>
      <c r="OUX412" s="589"/>
      <c r="OUY412" s="589"/>
      <c r="OUZ412" s="589"/>
      <c r="OVA412" s="589"/>
      <c r="OVB412" s="589"/>
      <c r="OVC412" s="589"/>
      <c r="OVD412" s="589"/>
      <c r="OVE412" s="589"/>
      <c r="OVF412" s="589"/>
      <c r="OVG412" s="589"/>
      <c r="OVH412" s="589"/>
      <c r="OVI412" s="589"/>
      <c r="OVJ412" s="589"/>
      <c r="OVK412" s="589"/>
      <c r="OVL412" s="589"/>
      <c r="OVM412" s="589"/>
      <c r="OVN412" s="589"/>
      <c r="OVO412" s="589"/>
      <c r="OVP412" s="589"/>
      <c r="OVQ412" s="589"/>
      <c r="OVR412" s="589"/>
      <c r="OVS412" s="589"/>
      <c r="OVT412" s="589"/>
      <c r="OVU412" s="589"/>
      <c r="OVV412" s="589"/>
      <c r="OVW412" s="589"/>
      <c r="OVX412" s="589"/>
      <c r="OVY412" s="589"/>
      <c r="OVZ412" s="589"/>
      <c r="OWA412" s="589"/>
      <c r="OWB412" s="589"/>
      <c r="OWC412" s="589"/>
      <c r="OWD412" s="589"/>
      <c r="OWE412" s="589"/>
      <c r="OWF412" s="589"/>
      <c r="OWG412" s="589"/>
      <c r="OWH412" s="589"/>
      <c r="OWI412" s="589"/>
      <c r="OWJ412" s="589"/>
      <c r="OWK412" s="589"/>
      <c r="OWL412" s="589"/>
      <c r="OWM412" s="589"/>
      <c r="OWN412" s="589"/>
      <c r="OWO412" s="589"/>
      <c r="OWP412" s="589"/>
      <c r="OWQ412" s="589"/>
      <c r="OWR412" s="589"/>
      <c r="OWS412" s="589"/>
      <c r="OWT412" s="589"/>
      <c r="OWU412" s="589"/>
      <c r="OWV412" s="589"/>
      <c r="OWW412" s="589"/>
      <c r="OWX412" s="589"/>
      <c r="OWY412" s="589"/>
      <c r="OWZ412" s="589"/>
      <c r="OXA412" s="589"/>
      <c r="OXB412" s="589"/>
      <c r="OXC412" s="589"/>
      <c r="OXD412" s="589"/>
      <c r="OXE412" s="589"/>
      <c r="OXF412" s="589"/>
      <c r="OXG412" s="589"/>
      <c r="OXH412" s="589"/>
      <c r="OXI412" s="589"/>
      <c r="OXJ412" s="589"/>
      <c r="OXK412" s="589"/>
      <c r="OXL412" s="589"/>
      <c r="OXM412" s="589"/>
      <c r="OXN412" s="589"/>
      <c r="OXO412" s="589"/>
      <c r="OXP412" s="589"/>
      <c r="OXQ412" s="589"/>
      <c r="OXR412" s="589"/>
      <c r="OXS412" s="589"/>
      <c r="OXT412" s="589"/>
      <c r="OXU412" s="589"/>
      <c r="OXV412" s="589"/>
      <c r="OXW412" s="589"/>
      <c r="OXX412" s="589"/>
      <c r="OXY412" s="589"/>
      <c r="OXZ412" s="589"/>
      <c r="OYA412" s="589"/>
      <c r="OYB412" s="589"/>
      <c r="OYC412" s="589"/>
      <c r="OYD412" s="589"/>
      <c r="OYE412" s="589"/>
      <c r="OYF412" s="589"/>
      <c r="OYG412" s="589"/>
      <c r="OYH412" s="589"/>
      <c r="OYI412" s="589"/>
      <c r="OYJ412" s="589"/>
      <c r="OYK412" s="589"/>
      <c r="OYL412" s="589"/>
      <c r="OYM412" s="589"/>
      <c r="OYN412" s="589"/>
      <c r="OYO412" s="589"/>
      <c r="OYP412" s="589"/>
      <c r="OYQ412" s="589"/>
      <c r="OYR412" s="589"/>
      <c r="OYS412" s="589"/>
      <c r="OYT412" s="589"/>
      <c r="OYU412" s="589"/>
      <c r="OYV412" s="589"/>
      <c r="OYW412" s="589"/>
      <c r="OYX412" s="589"/>
      <c r="OYY412" s="589"/>
      <c r="OYZ412" s="589"/>
      <c r="OZA412" s="589"/>
      <c r="OZB412" s="589"/>
      <c r="OZC412" s="589"/>
      <c r="OZD412" s="589"/>
      <c r="OZE412" s="589"/>
      <c r="OZF412" s="589"/>
      <c r="OZG412" s="589"/>
      <c r="OZH412" s="589"/>
      <c r="OZI412" s="589"/>
      <c r="OZJ412" s="589"/>
      <c r="OZK412" s="589"/>
      <c r="OZL412" s="589"/>
      <c r="OZM412" s="589"/>
      <c r="OZN412" s="589"/>
      <c r="OZO412" s="589"/>
      <c r="OZP412" s="589"/>
      <c r="OZQ412" s="589"/>
      <c r="OZR412" s="589"/>
      <c r="OZS412" s="589"/>
      <c r="OZT412" s="589"/>
      <c r="OZU412" s="589"/>
      <c r="OZV412" s="589"/>
      <c r="OZW412" s="589"/>
      <c r="OZX412" s="589"/>
      <c r="OZY412" s="589"/>
      <c r="OZZ412" s="589"/>
      <c r="PAA412" s="589"/>
      <c r="PAB412" s="589"/>
      <c r="PAC412" s="589"/>
      <c r="PAD412" s="589"/>
      <c r="PAE412" s="589"/>
      <c r="PAF412" s="589"/>
      <c r="PAG412" s="589"/>
      <c r="PAH412" s="589"/>
      <c r="PAI412" s="589"/>
      <c r="PAJ412" s="589"/>
      <c r="PAK412" s="589"/>
      <c r="PAL412" s="589"/>
      <c r="PAM412" s="589"/>
      <c r="PAN412" s="589"/>
      <c r="PAO412" s="589"/>
      <c r="PAP412" s="589"/>
      <c r="PAQ412" s="589"/>
      <c r="PAR412" s="589"/>
      <c r="PAS412" s="589"/>
      <c r="PAT412" s="589"/>
      <c r="PAU412" s="589"/>
      <c r="PAV412" s="589"/>
      <c r="PAW412" s="589"/>
      <c r="PAX412" s="589"/>
      <c r="PAY412" s="589"/>
      <c r="PAZ412" s="589"/>
      <c r="PBA412" s="589"/>
      <c r="PBB412" s="589"/>
      <c r="PBC412" s="589"/>
      <c r="PBD412" s="589"/>
      <c r="PBE412" s="589"/>
      <c r="PBF412" s="589"/>
      <c r="PBG412" s="589"/>
      <c r="PBH412" s="589"/>
      <c r="PBI412" s="589"/>
      <c r="PBJ412" s="589"/>
      <c r="PBK412" s="589"/>
      <c r="PBL412" s="589"/>
      <c r="PBM412" s="589"/>
      <c r="PBN412" s="589"/>
      <c r="PBO412" s="589"/>
      <c r="PBP412" s="589"/>
      <c r="PBQ412" s="589"/>
      <c r="PBR412" s="589"/>
      <c r="PBS412" s="589"/>
      <c r="PBT412" s="589"/>
      <c r="PBU412" s="589"/>
      <c r="PBV412" s="589"/>
      <c r="PBW412" s="589"/>
      <c r="PBX412" s="589"/>
      <c r="PBY412" s="589"/>
      <c r="PBZ412" s="589"/>
      <c r="PCA412" s="589"/>
      <c r="PCB412" s="589"/>
      <c r="PCC412" s="589"/>
      <c r="PCD412" s="589"/>
      <c r="PCE412" s="589"/>
      <c r="PCF412" s="589"/>
      <c r="PCG412" s="589"/>
      <c r="PCH412" s="589"/>
      <c r="PCI412" s="589"/>
      <c r="PCJ412" s="589"/>
      <c r="PCK412" s="589"/>
      <c r="PCL412" s="589"/>
      <c r="PCM412" s="589"/>
      <c r="PCN412" s="589"/>
      <c r="PCO412" s="589"/>
      <c r="PCP412" s="589"/>
      <c r="PCQ412" s="589"/>
      <c r="PCR412" s="589"/>
      <c r="PCS412" s="589"/>
      <c r="PCT412" s="589"/>
      <c r="PCU412" s="589"/>
      <c r="PCV412" s="589"/>
      <c r="PCW412" s="589"/>
      <c r="PCX412" s="589"/>
      <c r="PCY412" s="589"/>
      <c r="PCZ412" s="589"/>
      <c r="PDA412" s="589"/>
      <c r="PDB412" s="589"/>
      <c r="PDC412" s="589"/>
      <c r="PDD412" s="589"/>
      <c r="PDE412" s="589"/>
      <c r="PDF412" s="589"/>
      <c r="PDG412" s="589"/>
      <c r="PDH412" s="589"/>
      <c r="PDI412" s="589"/>
      <c r="PDJ412" s="589"/>
      <c r="PDK412" s="589"/>
      <c r="PDL412" s="589"/>
      <c r="PDM412" s="589"/>
      <c r="PDN412" s="589"/>
      <c r="PDO412" s="589"/>
      <c r="PDP412" s="589"/>
      <c r="PDQ412" s="589"/>
      <c r="PDR412" s="589"/>
      <c r="PDS412" s="589"/>
      <c r="PDT412" s="589"/>
      <c r="PDU412" s="589"/>
      <c r="PDV412" s="589"/>
      <c r="PDW412" s="589"/>
      <c r="PDX412" s="589"/>
      <c r="PDY412" s="589"/>
      <c r="PDZ412" s="589"/>
      <c r="PEA412" s="589"/>
      <c r="PEB412" s="589"/>
      <c r="PEC412" s="589"/>
      <c r="PED412" s="589"/>
      <c r="PEE412" s="589"/>
      <c r="PEF412" s="589"/>
      <c r="PEG412" s="589"/>
      <c r="PEH412" s="589"/>
      <c r="PEI412" s="589"/>
      <c r="PEJ412" s="589"/>
      <c r="PEK412" s="589"/>
      <c r="PEL412" s="589"/>
      <c r="PEM412" s="589"/>
      <c r="PEN412" s="589"/>
      <c r="PEO412" s="589"/>
      <c r="PEP412" s="589"/>
      <c r="PEQ412" s="589"/>
      <c r="PER412" s="589"/>
      <c r="PES412" s="589"/>
      <c r="PET412" s="589"/>
      <c r="PEU412" s="589"/>
      <c r="PEV412" s="589"/>
      <c r="PEW412" s="589"/>
      <c r="PEX412" s="589"/>
      <c r="PEY412" s="589"/>
      <c r="PEZ412" s="589"/>
      <c r="PFA412" s="589"/>
      <c r="PFB412" s="589"/>
      <c r="PFC412" s="589"/>
      <c r="PFD412" s="589"/>
      <c r="PFE412" s="589"/>
      <c r="PFF412" s="589"/>
      <c r="PFG412" s="589"/>
      <c r="PFH412" s="589"/>
      <c r="PFI412" s="589"/>
      <c r="PFJ412" s="589"/>
      <c r="PFK412" s="589"/>
      <c r="PFL412" s="589"/>
      <c r="PFM412" s="589"/>
      <c r="PFN412" s="589"/>
      <c r="PFO412" s="589"/>
      <c r="PFP412" s="589"/>
      <c r="PFQ412" s="589"/>
      <c r="PFR412" s="589"/>
      <c r="PFS412" s="589"/>
      <c r="PFT412" s="589"/>
      <c r="PFU412" s="589"/>
      <c r="PFV412" s="589"/>
      <c r="PFW412" s="589"/>
      <c r="PFX412" s="589"/>
      <c r="PFY412" s="589"/>
      <c r="PFZ412" s="589"/>
      <c r="PGA412" s="589"/>
      <c r="PGB412" s="589"/>
      <c r="PGC412" s="589"/>
      <c r="PGD412" s="589"/>
      <c r="PGE412" s="589"/>
      <c r="PGF412" s="589"/>
      <c r="PGG412" s="589"/>
      <c r="PGH412" s="589"/>
      <c r="PGI412" s="589"/>
      <c r="PGJ412" s="589"/>
      <c r="PGK412" s="589"/>
      <c r="PGL412" s="589"/>
      <c r="PGM412" s="589"/>
      <c r="PGN412" s="589"/>
      <c r="PGO412" s="589"/>
      <c r="PGP412" s="589"/>
      <c r="PGQ412" s="589"/>
      <c r="PGR412" s="589"/>
      <c r="PGS412" s="589"/>
      <c r="PGT412" s="589"/>
      <c r="PGU412" s="589"/>
      <c r="PGV412" s="589"/>
      <c r="PGW412" s="589"/>
      <c r="PGX412" s="589"/>
      <c r="PGY412" s="589"/>
      <c r="PGZ412" s="589"/>
      <c r="PHA412" s="589"/>
      <c r="PHB412" s="589"/>
      <c r="PHC412" s="589"/>
      <c r="PHD412" s="589"/>
      <c r="PHE412" s="589"/>
      <c r="PHF412" s="589"/>
      <c r="PHG412" s="589"/>
      <c r="PHH412" s="589"/>
      <c r="PHI412" s="589"/>
      <c r="PHJ412" s="589"/>
      <c r="PHK412" s="589"/>
      <c r="PHL412" s="589"/>
      <c r="PHM412" s="589"/>
      <c r="PHN412" s="589"/>
      <c r="PHO412" s="589"/>
      <c r="PHP412" s="589"/>
      <c r="PHQ412" s="589"/>
      <c r="PHR412" s="589"/>
      <c r="PHS412" s="589"/>
      <c r="PHT412" s="589"/>
      <c r="PHU412" s="589"/>
      <c r="PHV412" s="589"/>
      <c r="PHW412" s="589"/>
      <c r="PHX412" s="589"/>
      <c r="PHY412" s="589"/>
      <c r="PHZ412" s="589"/>
      <c r="PIA412" s="589"/>
      <c r="PIB412" s="589"/>
      <c r="PIC412" s="589"/>
      <c r="PID412" s="589"/>
      <c r="PIE412" s="589"/>
      <c r="PIF412" s="589"/>
      <c r="PIG412" s="589"/>
      <c r="PIH412" s="589"/>
      <c r="PII412" s="589"/>
      <c r="PIJ412" s="589"/>
      <c r="PIK412" s="589"/>
      <c r="PIL412" s="589"/>
      <c r="PIM412" s="589"/>
      <c r="PIN412" s="589"/>
      <c r="PIO412" s="589"/>
      <c r="PIP412" s="589"/>
      <c r="PIQ412" s="589"/>
      <c r="PIR412" s="589"/>
      <c r="PIS412" s="589"/>
      <c r="PIT412" s="589"/>
      <c r="PIU412" s="589"/>
      <c r="PIV412" s="589"/>
      <c r="PIW412" s="589"/>
      <c r="PIX412" s="589"/>
      <c r="PIY412" s="589"/>
      <c r="PIZ412" s="589"/>
      <c r="PJA412" s="589"/>
      <c r="PJB412" s="589"/>
      <c r="PJC412" s="589"/>
      <c r="PJD412" s="589"/>
      <c r="PJE412" s="589"/>
      <c r="PJF412" s="589"/>
      <c r="PJG412" s="589"/>
      <c r="PJH412" s="589"/>
      <c r="PJI412" s="589"/>
      <c r="PJJ412" s="589"/>
      <c r="PJK412" s="589"/>
      <c r="PJL412" s="589"/>
      <c r="PJM412" s="589"/>
      <c r="PJN412" s="589"/>
      <c r="PJO412" s="589"/>
      <c r="PJP412" s="589"/>
      <c r="PJQ412" s="589"/>
      <c r="PJR412" s="589"/>
      <c r="PJS412" s="589"/>
      <c r="PJT412" s="589"/>
      <c r="PJU412" s="589"/>
      <c r="PJV412" s="589"/>
      <c r="PJW412" s="589"/>
      <c r="PJX412" s="589"/>
      <c r="PJY412" s="589"/>
      <c r="PJZ412" s="589"/>
      <c r="PKA412" s="589"/>
      <c r="PKB412" s="589"/>
      <c r="PKC412" s="589"/>
      <c r="PKD412" s="589"/>
      <c r="PKE412" s="589"/>
      <c r="PKF412" s="589"/>
      <c r="PKG412" s="589"/>
      <c r="PKH412" s="589"/>
      <c r="PKI412" s="589"/>
      <c r="PKJ412" s="589"/>
      <c r="PKK412" s="589"/>
      <c r="PKL412" s="589"/>
      <c r="PKM412" s="589"/>
      <c r="PKN412" s="589"/>
      <c r="PKO412" s="589"/>
      <c r="PKP412" s="589"/>
      <c r="PKQ412" s="589"/>
      <c r="PKR412" s="589"/>
      <c r="PKS412" s="589"/>
      <c r="PKT412" s="589"/>
      <c r="PKU412" s="589"/>
      <c r="PKV412" s="589"/>
      <c r="PKW412" s="589"/>
      <c r="PKX412" s="589"/>
      <c r="PKY412" s="589"/>
      <c r="PKZ412" s="589"/>
      <c r="PLA412" s="589"/>
      <c r="PLB412" s="589"/>
      <c r="PLC412" s="589"/>
      <c r="PLD412" s="589"/>
      <c r="PLE412" s="589"/>
      <c r="PLF412" s="589"/>
      <c r="PLG412" s="589"/>
      <c r="PLH412" s="589"/>
      <c r="PLI412" s="589"/>
      <c r="PLJ412" s="589"/>
      <c r="PLK412" s="589"/>
      <c r="PLL412" s="589"/>
      <c r="PLM412" s="589"/>
      <c r="PLN412" s="589"/>
      <c r="PLO412" s="589"/>
      <c r="PLP412" s="589"/>
      <c r="PLQ412" s="589"/>
      <c r="PLR412" s="589"/>
      <c r="PLS412" s="589"/>
      <c r="PLT412" s="589"/>
      <c r="PLU412" s="589"/>
      <c r="PLV412" s="589"/>
      <c r="PLW412" s="589"/>
      <c r="PLX412" s="589"/>
      <c r="PLY412" s="589"/>
      <c r="PLZ412" s="589"/>
      <c r="PMA412" s="589"/>
      <c r="PMB412" s="589"/>
      <c r="PMC412" s="589"/>
      <c r="PMD412" s="589"/>
      <c r="PME412" s="589"/>
      <c r="PMF412" s="589"/>
      <c r="PMG412" s="589"/>
      <c r="PMH412" s="589"/>
      <c r="PMI412" s="589"/>
      <c r="PMJ412" s="589"/>
      <c r="PMK412" s="589"/>
      <c r="PML412" s="589"/>
      <c r="PMM412" s="589"/>
      <c r="PMN412" s="589"/>
      <c r="PMO412" s="589"/>
      <c r="PMP412" s="589"/>
      <c r="PMQ412" s="589"/>
      <c r="PMR412" s="589"/>
      <c r="PMS412" s="589"/>
      <c r="PMT412" s="589"/>
      <c r="PMU412" s="589"/>
      <c r="PMV412" s="589"/>
      <c r="PMW412" s="589"/>
      <c r="PMX412" s="589"/>
      <c r="PMY412" s="589"/>
      <c r="PMZ412" s="589"/>
      <c r="PNA412" s="589"/>
      <c r="PNB412" s="589"/>
      <c r="PNC412" s="589"/>
      <c r="PND412" s="589"/>
      <c r="PNE412" s="589"/>
      <c r="PNF412" s="589"/>
      <c r="PNG412" s="589"/>
      <c r="PNH412" s="589"/>
      <c r="PNI412" s="589"/>
      <c r="PNJ412" s="589"/>
      <c r="PNK412" s="589"/>
      <c r="PNL412" s="589"/>
      <c r="PNM412" s="589"/>
      <c r="PNN412" s="589"/>
      <c r="PNO412" s="589"/>
      <c r="PNP412" s="589"/>
      <c r="PNQ412" s="589"/>
      <c r="PNR412" s="589"/>
      <c r="PNS412" s="589"/>
      <c r="PNT412" s="589"/>
      <c r="PNU412" s="589"/>
      <c r="PNV412" s="589"/>
      <c r="PNW412" s="589"/>
      <c r="PNX412" s="589"/>
      <c r="PNY412" s="589"/>
      <c r="PNZ412" s="589"/>
      <c r="POA412" s="589"/>
      <c r="POB412" s="589"/>
      <c r="POC412" s="589"/>
      <c r="POD412" s="589"/>
      <c r="POE412" s="589"/>
      <c r="POF412" s="589"/>
      <c r="POG412" s="589"/>
      <c r="POH412" s="589"/>
      <c r="POI412" s="589"/>
      <c r="POJ412" s="589"/>
      <c r="POK412" s="589"/>
      <c r="POL412" s="589"/>
      <c r="POM412" s="589"/>
      <c r="PON412" s="589"/>
      <c r="POO412" s="589"/>
      <c r="POP412" s="589"/>
      <c r="POQ412" s="589"/>
      <c r="POR412" s="589"/>
      <c r="POS412" s="589"/>
      <c r="POT412" s="589"/>
      <c r="POU412" s="589"/>
      <c r="POV412" s="589"/>
      <c r="POW412" s="589"/>
      <c r="POX412" s="589"/>
      <c r="POY412" s="589"/>
      <c r="POZ412" s="589"/>
      <c r="PPA412" s="589"/>
      <c r="PPB412" s="589"/>
      <c r="PPC412" s="589"/>
      <c r="PPD412" s="589"/>
      <c r="PPE412" s="589"/>
      <c r="PPF412" s="589"/>
      <c r="PPG412" s="589"/>
      <c r="PPH412" s="589"/>
      <c r="PPI412" s="589"/>
      <c r="PPJ412" s="589"/>
      <c r="PPK412" s="589"/>
      <c r="PPL412" s="589"/>
      <c r="PPM412" s="589"/>
      <c r="PPN412" s="589"/>
      <c r="PPO412" s="589"/>
      <c r="PPP412" s="589"/>
      <c r="PPQ412" s="589"/>
      <c r="PPR412" s="589"/>
      <c r="PPS412" s="589"/>
      <c r="PPT412" s="589"/>
      <c r="PPU412" s="589"/>
      <c r="PPV412" s="589"/>
      <c r="PPW412" s="589"/>
      <c r="PPX412" s="589"/>
      <c r="PPY412" s="589"/>
      <c r="PPZ412" s="589"/>
      <c r="PQA412" s="589"/>
      <c r="PQB412" s="589"/>
      <c r="PQC412" s="589"/>
      <c r="PQD412" s="589"/>
      <c r="PQE412" s="589"/>
      <c r="PQF412" s="589"/>
      <c r="PQG412" s="589"/>
      <c r="PQH412" s="589"/>
      <c r="PQI412" s="589"/>
      <c r="PQJ412" s="589"/>
      <c r="PQK412" s="589"/>
      <c r="PQL412" s="589"/>
      <c r="PQM412" s="589"/>
      <c r="PQN412" s="589"/>
      <c r="PQO412" s="589"/>
      <c r="PQP412" s="589"/>
      <c r="PQQ412" s="589"/>
      <c r="PQR412" s="589"/>
      <c r="PQS412" s="589"/>
      <c r="PQT412" s="589"/>
      <c r="PQU412" s="589"/>
      <c r="PQV412" s="589"/>
      <c r="PQW412" s="589"/>
      <c r="PQX412" s="589"/>
      <c r="PQY412" s="589"/>
      <c r="PQZ412" s="589"/>
      <c r="PRA412" s="589"/>
      <c r="PRB412" s="589"/>
      <c r="PRC412" s="589"/>
      <c r="PRD412" s="589"/>
      <c r="PRE412" s="589"/>
      <c r="PRF412" s="589"/>
      <c r="PRG412" s="589"/>
      <c r="PRH412" s="589"/>
      <c r="PRI412" s="589"/>
      <c r="PRJ412" s="589"/>
      <c r="PRK412" s="589"/>
      <c r="PRL412" s="589"/>
      <c r="PRM412" s="589"/>
      <c r="PRN412" s="589"/>
      <c r="PRO412" s="589"/>
      <c r="PRP412" s="589"/>
      <c r="PRQ412" s="589"/>
      <c r="PRR412" s="589"/>
      <c r="PRS412" s="589"/>
      <c r="PRT412" s="589"/>
      <c r="PRU412" s="589"/>
      <c r="PRV412" s="589"/>
      <c r="PRW412" s="589"/>
      <c r="PRX412" s="589"/>
      <c r="PRY412" s="589"/>
      <c r="PRZ412" s="589"/>
      <c r="PSA412" s="589"/>
      <c r="PSB412" s="589"/>
      <c r="PSC412" s="589"/>
      <c r="PSD412" s="589"/>
      <c r="PSE412" s="589"/>
      <c r="PSF412" s="589"/>
      <c r="PSG412" s="589"/>
      <c r="PSH412" s="589"/>
      <c r="PSI412" s="589"/>
      <c r="PSJ412" s="589"/>
      <c r="PSK412" s="589"/>
      <c r="PSL412" s="589"/>
      <c r="PSM412" s="589"/>
      <c r="PSN412" s="589"/>
      <c r="PSO412" s="589"/>
      <c r="PSP412" s="589"/>
      <c r="PSQ412" s="589"/>
      <c r="PSR412" s="589"/>
      <c r="PSS412" s="589"/>
      <c r="PST412" s="589"/>
      <c r="PSU412" s="589"/>
      <c r="PSV412" s="589"/>
      <c r="PSW412" s="589"/>
      <c r="PSX412" s="589"/>
      <c r="PSY412" s="589"/>
      <c r="PSZ412" s="589"/>
      <c r="PTA412" s="589"/>
      <c r="PTB412" s="589"/>
      <c r="PTC412" s="589"/>
      <c r="PTD412" s="589"/>
      <c r="PTE412" s="589"/>
      <c r="PTF412" s="589"/>
      <c r="PTG412" s="589"/>
      <c r="PTH412" s="589"/>
      <c r="PTI412" s="589"/>
      <c r="PTJ412" s="589"/>
      <c r="PTK412" s="589"/>
      <c r="PTL412" s="589"/>
      <c r="PTM412" s="589"/>
      <c r="PTN412" s="589"/>
      <c r="PTO412" s="589"/>
      <c r="PTP412" s="589"/>
      <c r="PTQ412" s="589"/>
      <c r="PTR412" s="589"/>
      <c r="PTS412" s="589"/>
      <c r="PTT412" s="589"/>
      <c r="PTU412" s="589"/>
      <c r="PTV412" s="589"/>
      <c r="PTW412" s="589"/>
      <c r="PTX412" s="589"/>
      <c r="PTY412" s="589"/>
      <c r="PTZ412" s="589"/>
      <c r="PUA412" s="589"/>
      <c r="PUB412" s="589"/>
      <c r="PUC412" s="589"/>
      <c r="PUD412" s="589"/>
      <c r="PUE412" s="589"/>
      <c r="PUF412" s="589"/>
      <c r="PUG412" s="589"/>
      <c r="PUH412" s="589"/>
      <c r="PUI412" s="589"/>
      <c r="PUJ412" s="589"/>
      <c r="PUK412" s="589"/>
      <c r="PUL412" s="589"/>
      <c r="PUM412" s="589"/>
      <c r="PUN412" s="589"/>
      <c r="PUO412" s="589"/>
      <c r="PUP412" s="589"/>
      <c r="PUQ412" s="589"/>
      <c r="PUR412" s="589"/>
      <c r="PUS412" s="589"/>
      <c r="PUT412" s="589"/>
      <c r="PUU412" s="589"/>
      <c r="PUV412" s="589"/>
      <c r="PUW412" s="589"/>
      <c r="PUX412" s="589"/>
      <c r="PUY412" s="589"/>
      <c r="PUZ412" s="589"/>
      <c r="PVA412" s="589"/>
      <c r="PVB412" s="589"/>
      <c r="PVC412" s="589"/>
      <c r="PVD412" s="589"/>
      <c r="PVE412" s="589"/>
      <c r="PVF412" s="589"/>
      <c r="PVG412" s="589"/>
      <c r="PVH412" s="589"/>
      <c r="PVI412" s="589"/>
      <c r="PVJ412" s="589"/>
      <c r="PVK412" s="589"/>
      <c r="PVL412" s="589"/>
      <c r="PVM412" s="589"/>
      <c r="PVN412" s="589"/>
      <c r="PVO412" s="589"/>
      <c r="PVP412" s="589"/>
      <c r="PVQ412" s="589"/>
      <c r="PVR412" s="589"/>
      <c r="PVS412" s="589"/>
      <c r="PVT412" s="589"/>
      <c r="PVU412" s="589"/>
      <c r="PVV412" s="589"/>
      <c r="PVW412" s="589"/>
      <c r="PVX412" s="589"/>
      <c r="PVY412" s="589"/>
      <c r="PVZ412" s="589"/>
      <c r="PWA412" s="589"/>
      <c r="PWB412" s="589"/>
      <c r="PWC412" s="589"/>
      <c r="PWD412" s="589"/>
      <c r="PWE412" s="589"/>
      <c r="PWF412" s="589"/>
      <c r="PWG412" s="589"/>
      <c r="PWH412" s="589"/>
      <c r="PWI412" s="589"/>
      <c r="PWJ412" s="589"/>
      <c r="PWK412" s="589"/>
      <c r="PWL412" s="589"/>
      <c r="PWM412" s="589"/>
      <c r="PWN412" s="589"/>
      <c r="PWO412" s="589"/>
      <c r="PWP412" s="589"/>
      <c r="PWQ412" s="589"/>
      <c r="PWR412" s="589"/>
      <c r="PWS412" s="589"/>
      <c r="PWT412" s="589"/>
      <c r="PWU412" s="589"/>
      <c r="PWV412" s="589"/>
      <c r="PWW412" s="589"/>
      <c r="PWX412" s="589"/>
      <c r="PWY412" s="589"/>
      <c r="PWZ412" s="589"/>
      <c r="PXA412" s="589"/>
      <c r="PXB412" s="589"/>
      <c r="PXC412" s="589"/>
      <c r="PXD412" s="589"/>
      <c r="PXE412" s="589"/>
      <c r="PXF412" s="589"/>
      <c r="PXG412" s="589"/>
      <c r="PXH412" s="589"/>
      <c r="PXI412" s="589"/>
      <c r="PXJ412" s="589"/>
      <c r="PXK412" s="589"/>
      <c r="PXL412" s="589"/>
      <c r="PXM412" s="589"/>
      <c r="PXN412" s="589"/>
      <c r="PXO412" s="589"/>
      <c r="PXP412" s="589"/>
      <c r="PXQ412" s="589"/>
      <c r="PXR412" s="589"/>
      <c r="PXS412" s="589"/>
      <c r="PXT412" s="589"/>
      <c r="PXU412" s="589"/>
      <c r="PXV412" s="589"/>
      <c r="PXW412" s="589"/>
      <c r="PXX412" s="589"/>
      <c r="PXY412" s="589"/>
      <c r="PXZ412" s="589"/>
      <c r="PYA412" s="589"/>
      <c r="PYB412" s="589"/>
      <c r="PYC412" s="589"/>
      <c r="PYD412" s="589"/>
      <c r="PYE412" s="589"/>
      <c r="PYF412" s="589"/>
      <c r="PYG412" s="589"/>
      <c r="PYH412" s="589"/>
      <c r="PYI412" s="589"/>
      <c r="PYJ412" s="589"/>
      <c r="PYK412" s="589"/>
      <c r="PYL412" s="589"/>
      <c r="PYM412" s="589"/>
      <c r="PYN412" s="589"/>
      <c r="PYO412" s="589"/>
      <c r="PYP412" s="589"/>
      <c r="PYQ412" s="589"/>
      <c r="PYR412" s="589"/>
      <c r="PYS412" s="589"/>
      <c r="PYT412" s="589"/>
      <c r="PYU412" s="589"/>
      <c r="PYV412" s="589"/>
      <c r="PYW412" s="589"/>
      <c r="PYX412" s="589"/>
      <c r="PYY412" s="589"/>
      <c r="PYZ412" s="589"/>
      <c r="PZA412" s="589"/>
      <c r="PZB412" s="589"/>
      <c r="PZC412" s="589"/>
      <c r="PZD412" s="589"/>
      <c r="PZE412" s="589"/>
      <c r="PZF412" s="589"/>
      <c r="PZG412" s="589"/>
      <c r="PZH412" s="589"/>
      <c r="PZI412" s="589"/>
      <c r="PZJ412" s="589"/>
      <c r="PZK412" s="589"/>
      <c r="PZL412" s="589"/>
      <c r="PZM412" s="589"/>
      <c r="PZN412" s="589"/>
      <c r="PZO412" s="589"/>
      <c r="PZP412" s="589"/>
      <c r="PZQ412" s="589"/>
      <c r="PZR412" s="589"/>
      <c r="PZS412" s="589"/>
      <c r="PZT412" s="589"/>
      <c r="PZU412" s="589"/>
      <c r="PZV412" s="589"/>
      <c r="PZW412" s="589"/>
      <c r="PZX412" s="589"/>
      <c r="PZY412" s="589"/>
      <c r="PZZ412" s="589"/>
      <c r="QAA412" s="589"/>
      <c r="QAB412" s="589"/>
      <c r="QAC412" s="589"/>
      <c r="QAD412" s="589"/>
      <c r="QAE412" s="589"/>
      <c r="QAF412" s="589"/>
      <c r="QAG412" s="589"/>
      <c r="QAH412" s="589"/>
      <c r="QAI412" s="589"/>
      <c r="QAJ412" s="589"/>
      <c r="QAK412" s="589"/>
      <c r="QAL412" s="589"/>
      <c r="QAM412" s="589"/>
      <c r="QAN412" s="589"/>
      <c r="QAO412" s="589"/>
      <c r="QAP412" s="589"/>
      <c r="QAQ412" s="589"/>
      <c r="QAR412" s="589"/>
      <c r="QAS412" s="589"/>
      <c r="QAT412" s="589"/>
      <c r="QAU412" s="589"/>
      <c r="QAV412" s="589"/>
      <c r="QAW412" s="589"/>
      <c r="QAX412" s="589"/>
      <c r="QAY412" s="589"/>
      <c r="QAZ412" s="589"/>
      <c r="QBA412" s="589"/>
      <c r="QBB412" s="589"/>
      <c r="QBC412" s="589"/>
      <c r="QBD412" s="589"/>
      <c r="QBE412" s="589"/>
      <c r="QBF412" s="589"/>
      <c r="QBG412" s="589"/>
      <c r="QBH412" s="589"/>
      <c r="QBI412" s="589"/>
      <c r="QBJ412" s="589"/>
      <c r="QBK412" s="589"/>
      <c r="QBL412" s="589"/>
      <c r="QBM412" s="589"/>
      <c r="QBN412" s="589"/>
      <c r="QBO412" s="589"/>
      <c r="QBP412" s="589"/>
      <c r="QBQ412" s="589"/>
      <c r="QBR412" s="589"/>
      <c r="QBS412" s="589"/>
      <c r="QBT412" s="589"/>
      <c r="QBU412" s="589"/>
      <c r="QBV412" s="589"/>
      <c r="QBW412" s="589"/>
      <c r="QBX412" s="589"/>
      <c r="QBY412" s="589"/>
      <c r="QBZ412" s="589"/>
      <c r="QCA412" s="589"/>
      <c r="QCB412" s="589"/>
      <c r="QCC412" s="589"/>
      <c r="QCD412" s="589"/>
      <c r="QCE412" s="589"/>
      <c r="QCF412" s="589"/>
      <c r="QCG412" s="589"/>
      <c r="QCH412" s="589"/>
      <c r="QCI412" s="589"/>
      <c r="QCJ412" s="589"/>
      <c r="QCK412" s="589"/>
      <c r="QCL412" s="589"/>
      <c r="QCM412" s="589"/>
      <c r="QCN412" s="589"/>
      <c r="QCO412" s="589"/>
      <c r="QCP412" s="589"/>
      <c r="QCQ412" s="589"/>
      <c r="QCR412" s="589"/>
      <c r="QCS412" s="589"/>
      <c r="QCT412" s="589"/>
      <c r="QCU412" s="589"/>
      <c r="QCV412" s="589"/>
      <c r="QCW412" s="589"/>
      <c r="QCX412" s="589"/>
      <c r="QCY412" s="589"/>
      <c r="QCZ412" s="589"/>
      <c r="QDA412" s="589"/>
      <c r="QDB412" s="589"/>
      <c r="QDC412" s="589"/>
      <c r="QDD412" s="589"/>
      <c r="QDE412" s="589"/>
      <c r="QDF412" s="589"/>
      <c r="QDG412" s="589"/>
      <c r="QDH412" s="589"/>
      <c r="QDI412" s="589"/>
      <c r="QDJ412" s="589"/>
      <c r="QDK412" s="589"/>
      <c r="QDL412" s="589"/>
      <c r="QDM412" s="589"/>
      <c r="QDN412" s="589"/>
      <c r="QDO412" s="589"/>
      <c r="QDP412" s="589"/>
      <c r="QDQ412" s="589"/>
      <c r="QDR412" s="589"/>
      <c r="QDS412" s="589"/>
      <c r="QDT412" s="589"/>
      <c r="QDU412" s="589"/>
      <c r="QDV412" s="589"/>
      <c r="QDW412" s="589"/>
      <c r="QDX412" s="589"/>
      <c r="QDY412" s="589"/>
      <c r="QDZ412" s="589"/>
      <c r="QEA412" s="589"/>
      <c r="QEB412" s="589"/>
      <c r="QEC412" s="589"/>
      <c r="QED412" s="589"/>
      <c r="QEE412" s="589"/>
      <c r="QEF412" s="589"/>
      <c r="QEG412" s="589"/>
      <c r="QEH412" s="589"/>
      <c r="QEI412" s="589"/>
      <c r="QEJ412" s="589"/>
      <c r="QEK412" s="589"/>
      <c r="QEL412" s="589"/>
      <c r="QEM412" s="589"/>
      <c r="QEN412" s="589"/>
      <c r="QEO412" s="589"/>
      <c r="QEP412" s="589"/>
      <c r="QEQ412" s="589"/>
      <c r="QER412" s="589"/>
      <c r="QES412" s="589"/>
      <c r="QET412" s="589"/>
      <c r="QEU412" s="589"/>
      <c r="QEV412" s="589"/>
      <c r="QEW412" s="589"/>
      <c r="QEX412" s="589"/>
      <c r="QEY412" s="589"/>
      <c r="QEZ412" s="589"/>
      <c r="QFA412" s="589"/>
      <c r="QFB412" s="589"/>
      <c r="QFC412" s="589"/>
      <c r="QFD412" s="589"/>
      <c r="QFE412" s="589"/>
      <c r="QFF412" s="589"/>
      <c r="QFG412" s="589"/>
      <c r="QFH412" s="589"/>
      <c r="QFI412" s="589"/>
      <c r="QFJ412" s="589"/>
      <c r="QFK412" s="589"/>
      <c r="QFL412" s="589"/>
      <c r="QFM412" s="589"/>
      <c r="QFN412" s="589"/>
      <c r="QFO412" s="589"/>
      <c r="QFP412" s="589"/>
      <c r="QFQ412" s="589"/>
      <c r="QFR412" s="589"/>
      <c r="QFS412" s="589"/>
      <c r="QFT412" s="589"/>
      <c r="QFU412" s="589"/>
      <c r="QFV412" s="589"/>
      <c r="QFW412" s="589"/>
      <c r="QFX412" s="589"/>
      <c r="QFY412" s="589"/>
      <c r="QFZ412" s="589"/>
      <c r="QGA412" s="589"/>
      <c r="QGB412" s="589"/>
      <c r="QGC412" s="589"/>
      <c r="QGD412" s="589"/>
      <c r="QGE412" s="589"/>
      <c r="QGF412" s="589"/>
      <c r="QGG412" s="589"/>
      <c r="QGH412" s="589"/>
      <c r="QGI412" s="589"/>
      <c r="QGJ412" s="589"/>
      <c r="QGK412" s="589"/>
      <c r="QGL412" s="589"/>
      <c r="QGM412" s="589"/>
      <c r="QGN412" s="589"/>
      <c r="QGO412" s="589"/>
      <c r="QGP412" s="589"/>
      <c r="QGQ412" s="589"/>
      <c r="QGR412" s="589"/>
      <c r="QGS412" s="589"/>
      <c r="QGT412" s="589"/>
      <c r="QGU412" s="589"/>
      <c r="QGV412" s="589"/>
      <c r="QGW412" s="589"/>
      <c r="QGX412" s="589"/>
      <c r="QGY412" s="589"/>
      <c r="QGZ412" s="589"/>
      <c r="QHA412" s="589"/>
      <c r="QHB412" s="589"/>
      <c r="QHC412" s="589"/>
      <c r="QHD412" s="589"/>
      <c r="QHE412" s="589"/>
      <c r="QHF412" s="589"/>
      <c r="QHG412" s="589"/>
      <c r="QHH412" s="589"/>
      <c r="QHI412" s="589"/>
      <c r="QHJ412" s="589"/>
      <c r="QHK412" s="589"/>
      <c r="QHL412" s="589"/>
      <c r="QHM412" s="589"/>
      <c r="QHN412" s="589"/>
      <c r="QHO412" s="589"/>
      <c r="QHP412" s="589"/>
      <c r="QHQ412" s="589"/>
      <c r="QHR412" s="589"/>
      <c r="QHS412" s="589"/>
      <c r="QHT412" s="589"/>
      <c r="QHU412" s="589"/>
      <c r="QHV412" s="589"/>
      <c r="QHW412" s="589"/>
      <c r="QHX412" s="589"/>
      <c r="QHY412" s="589"/>
      <c r="QHZ412" s="589"/>
      <c r="QIA412" s="589"/>
      <c r="QIB412" s="589"/>
      <c r="QIC412" s="589"/>
      <c r="QID412" s="589"/>
      <c r="QIE412" s="589"/>
      <c r="QIF412" s="589"/>
      <c r="QIG412" s="589"/>
      <c r="QIH412" s="589"/>
      <c r="QII412" s="589"/>
      <c r="QIJ412" s="589"/>
      <c r="QIK412" s="589"/>
      <c r="QIL412" s="589"/>
      <c r="QIM412" s="589"/>
      <c r="QIN412" s="589"/>
      <c r="QIO412" s="589"/>
      <c r="QIP412" s="589"/>
      <c r="QIQ412" s="589"/>
      <c r="QIR412" s="589"/>
      <c r="QIS412" s="589"/>
      <c r="QIT412" s="589"/>
      <c r="QIU412" s="589"/>
      <c r="QIV412" s="589"/>
      <c r="QIW412" s="589"/>
      <c r="QIX412" s="589"/>
      <c r="QIY412" s="589"/>
      <c r="QIZ412" s="589"/>
      <c r="QJA412" s="589"/>
      <c r="QJB412" s="589"/>
      <c r="QJC412" s="589"/>
      <c r="QJD412" s="589"/>
      <c r="QJE412" s="589"/>
      <c r="QJF412" s="589"/>
      <c r="QJG412" s="589"/>
      <c r="QJH412" s="589"/>
      <c r="QJI412" s="589"/>
      <c r="QJJ412" s="589"/>
      <c r="QJK412" s="589"/>
      <c r="QJL412" s="589"/>
      <c r="QJM412" s="589"/>
      <c r="QJN412" s="589"/>
      <c r="QJO412" s="589"/>
      <c r="QJP412" s="589"/>
      <c r="QJQ412" s="589"/>
      <c r="QJR412" s="589"/>
      <c r="QJS412" s="589"/>
      <c r="QJT412" s="589"/>
      <c r="QJU412" s="589"/>
      <c r="QJV412" s="589"/>
      <c r="QJW412" s="589"/>
      <c r="QJX412" s="589"/>
      <c r="QJY412" s="589"/>
      <c r="QJZ412" s="589"/>
      <c r="QKA412" s="589"/>
      <c r="QKB412" s="589"/>
      <c r="QKC412" s="589"/>
      <c r="QKD412" s="589"/>
      <c r="QKE412" s="589"/>
      <c r="QKF412" s="589"/>
      <c r="QKG412" s="589"/>
      <c r="QKH412" s="589"/>
      <c r="QKI412" s="589"/>
      <c r="QKJ412" s="589"/>
      <c r="QKK412" s="589"/>
      <c r="QKL412" s="589"/>
      <c r="QKM412" s="589"/>
      <c r="QKN412" s="589"/>
      <c r="QKO412" s="589"/>
      <c r="QKP412" s="589"/>
      <c r="QKQ412" s="589"/>
      <c r="QKR412" s="589"/>
      <c r="QKS412" s="589"/>
      <c r="QKT412" s="589"/>
      <c r="QKU412" s="589"/>
      <c r="QKV412" s="589"/>
      <c r="QKW412" s="589"/>
      <c r="QKX412" s="589"/>
      <c r="QKY412" s="589"/>
      <c r="QKZ412" s="589"/>
      <c r="QLA412" s="589"/>
      <c r="QLB412" s="589"/>
      <c r="QLC412" s="589"/>
      <c r="QLD412" s="589"/>
      <c r="QLE412" s="589"/>
      <c r="QLF412" s="589"/>
      <c r="QLG412" s="589"/>
      <c r="QLH412" s="589"/>
      <c r="QLI412" s="589"/>
      <c r="QLJ412" s="589"/>
      <c r="QLK412" s="589"/>
      <c r="QLL412" s="589"/>
      <c r="QLM412" s="589"/>
      <c r="QLN412" s="589"/>
      <c r="QLO412" s="589"/>
      <c r="QLP412" s="589"/>
      <c r="QLQ412" s="589"/>
      <c r="QLR412" s="589"/>
      <c r="QLS412" s="589"/>
      <c r="QLT412" s="589"/>
      <c r="QLU412" s="589"/>
      <c r="QLV412" s="589"/>
      <c r="QLW412" s="589"/>
      <c r="QLX412" s="589"/>
      <c r="QLY412" s="589"/>
      <c r="QLZ412" s="589"/>
      <c r="QMA412" s="589"/>
      <c r="QMB412" s="589"/>
      <c r="QMC412" s="589"/>
      <c r="QMD412" s="589"/>
      <c r="QME412" s="589"/>
      <c r="QMF412" s="589"/>
      <c r="QMG412" s="589"/>
      <c r="QMH412" s="589"/>
      <c r="QMI412" s="589"/>
      <c r="QMJ412" s="589"/>
      <c r="QMK412" s="589"/>
      <c r="QML412" s="589"/>
      <c r="QMM412" s="589"/>
      <c r="QMN412" s="589"/>
      <c r="QMO412" s="589"/>
      <c r="QMP412" s="589"/>
      <c r="QMQ412" s="589"/>
      <c r="QMR412" s="589"/>
      <c r="QMS412" s="589"/>
      <c r="QMT412" s="589"/>
      <c r="QMU412" s="589"/>
      <c r="QMV412" s="589"/>
      <c r="QMW412" s="589"/>
      <c r="QMX412" s="589"/>
      <c r="QMY412" s="589"/>
      <c r="QMZ412" s="589"/>
      <c r="QNA412" s="589"/>
      <c r="QNB412" s="589"/>
      <c r="QNC412" s="589"/>
      <c r="QND412" s="589"/>
      <c r="QNE412" s="589"/>
      <c r="QNF412" s="589"/>
      <c r="QNG412" s="589"/>
      <c r="QNH412" s="589"/>
      <c r="QNI412" s="589"/>
      <c r="QNJ412" s="589"/>
      <c r="QNK412" s="589"/>
      <c r="QNL412" s="589"/>
      <c r="QNM412" s="589"/>
      <c r="QNN412" s="589"/>
      <c r="QNO412" s="589"/>
      <c r="QNP412" s="589"/>
      <c r="QNQ412" s="589"/>
      <c r="QNR412" s="589"/>
      <c r="QNS412" s="589"/>
      <c r="QNT412" s="589"/>
      <c r="QNU412" s="589"/>
      <c r="QNV412" s="589"/>
      <c r="QNW412" s="589"/>
      <c r="QNX412" s="589"/>
      <c r="QNY412" s="589"/>
      <c r="QNZ412" s="589"/>
      <c r="QOA412" s="589"/>
      <c r="QOB412" s="589"/>
      <c r="QOC412" s="589"/>
      <c r="QOD412" s="589"/>
      <c r="QOE412" s="589"/>
      <c r="QOF412" s="589"/>
      <c r="QOG412" s="589"/>
      <c r="QOH412" s="589"/>
      <c r="QOI412" s="589"/>
      <c r="QOJ412" s="589"/>
      <c r="QOK412" s="589"/>
      <c r="QOL412" s="589"/>
      <c r="QOM412" s="589"/>
      <c r="QON412" s="589"/>
      <c r="QOO412" s="589"/>
      <c r="QOP412" s="589"/>
      <c r="QOQ412" s="589"/>
      <c r="QOR412" s="589"/>
      <c r="QOS412" s="589"/>
      <c r="QOT412" s="589"/>
      <c r="QOU412" s="589"/>
      <c r="QOV412" s="589"/>
      <c r="QOW412" s="589"/>
      <c r="QOX412" s="589"/>
      <c r="QOY412" s="589"/>
      <c r="QOZ412" s="589"/>
      <c r="QPA412" s="589"/>
      <c r="QPB412" s="589"/>
      <c r="QPC412" s="589"/>
      <c r="QPD412" s="589"/>
      <c r="QPE412" s="589"/>
      <c r="QPF412" s="589"/>
      <c r="QPG412" s="589"/>
      <c r="QPH412" s="589"/>
      <c r="QPI412" s="589"/>
      <c r="QPJ412" s="589"/>
      <c r="QPK412" s="589"/>
      <c r="QPL412" s="589"/>
      <c r="QPM412" s="589"/>
      <c r="QPN412" s="589"/>
      <c r="QPO412" s="589"/>
      <c r="QPP412" s="589"/>
      <c r="QPQ412" s="589"/>
      <c r="QPR412" s="589"/>
      <c r="QPS412" s="589"/>
      <c r="QPT412" s="589"/>
      <c r="QPU412" s="589"/>
      <c r="QPV412" s="589"/>
      <c r="QPW412" s="589"/>
      <c r="QPX412" s="589"/>
      <c r="QPY412" s="589"/>
      <c r="QPZ412" s="589"/>
      <c r="QQA412" s="589"/>
      <c r="QQB412" s="589"/>
      <c r="QQC412" s="589"/>
      <c r="QQD412" s="589"/>
      <c r="QQE412" s="589"/>
      <c r="QQF412" s="589"/>
      <c r="QQG412" s="589"/>
      <c r="QQH412" s="589"/>
      <c r="QQI412" s="589"/>
      <c r="QQJ412" s="589"/>
      <c r="QQK412" s="589"/>
      <c r="QQL412" s="589"/>
      <c r="QQM412" s="589"/>
      <c r="QQN412" s="589"/>
      <c r="QQO412" s="589"/>
      <c r="QQP412" s="589"/>
      <c r="QQQ412" s="589"/>
      <c r="QQR412" s="589"/>
      <c r="QQS412" s="589"/>
      <c r="QQT412" s="589"/>
      <c r="QQU412" s="589"/>
      <c r="QQV412" s="589"/>
      <c r="QQW412" s="589"/>
      <c r="QQX412" s="589"/>
      <c r="QQY412" s="589"/>
      <c r="QQZ412" s="589"/>
      <c r="QRA412" s="589"/>
      <c r="QRB412" s="589"/>
      <c r="QRC412" s="589"/>
      <c r="QRD412" s="589"/>
      <c r="QRE412" s="589"/>
      <c r="QRF412" s="589"/>
      <c r="QRG412" s="589"/>
      <c r="QRH412" s="589"/>
      <c r="QRI412" s="589"/>
      <c r="QRJ412" s="589"/>
      <c r="QRK412" s="589"/>
      <c r="QRL412" s="589"/>
      <c r="QRM412" s="589"/>
      <c r="QRN412" s="589"/>
      <c r="QRO412" s="589"/>
      <c r="QRP412" s="589"/>
      <c r="QRQ412" s="589"/>
      <c r="QRR412" s="589"/>
      <c r="QRS412" s="589"/>
      <c r="QRT412" s="589"/>
      <c r="QRU412" s="589"/>
      <c r="QRV412" s="589"/>
      <c r="QRW412" s="589"/>
      <c r="QRX412" s="589"/>
      <c r="QRY412" s="589"/>
      <c r="QRZ412" s="589"/>
      <c r="QSA412" s="589"/>
      <c r="QSB412" s="589"/>
      <c r="QSC412" s="589"/>
      <c r="QSD412" s="589"/>
      <c r="QSE412" s="589"/>
      <c r="QSF412" s="589"/>
      <c r="QSG412" s="589"/>
      <c r="QSH412" s="589"/>
      <c r="QSI412" s="589"/>
      <c r="QSJ412" s="589"/>
      <c r="QSK412" s="589"/>
      <c r="QSL412" s="589"/>
      <c r="QSM412" s="589"/>
      <c r="QSN412" s="589"/>
      <c r="QSO412" s="589"/>
      <c r="QSP412" s="589"/>
      <c r="QSQ412" s="589"/>
      <c r="QSR412" s="589"/>
      <c r="QSS412" s="589"/>
      <c r="QST412" s="589"/>
      <c r="QSU412" s="589"/>
      <c r="QSV412" s="589"/>
      <c r="QSW412" s="589"/>
      <c r="QSX412" s="589"/>
      <c r="QSY412" s="589"/>
      <c r="QSZ412" s="589"/>
      <c r="QTA412" s="589"/>
      <c r="QTB412" s="589"/>
      <c r="QTC412" s="589"/>
      <c r="QTD412" s="589"/>
      <c r="QTE412" s="589"/>
      <c r="QTF412" s="589"/>
      <c r="QTG412" s="589"/>
      <c r="QTH412" s="589"/>
      <c r="QTI412" s="589"/>
      <c r="QTJ412" s="589"/>
      <c r="QTK412" s="589"/>
      <c r="QTL412" s="589"/>
      <c r="QTM412" s="589"/>
      <c r="QTN412" s="589"/>
      <c r="QTO412" s="589"/>
      <c r="QTP412" s="589"/>
      <c r="QTQ412" s="589"/>
      <c r="QTR412" s="589"/>
      <c r="QTS412" s="589"/>
      <c r="QTT412" s="589"/>
      <c r="QTU412" s="589"/>
      <c r="QTV412" s="589"/>
      <c r="QTW412" s="589"/>
      <c r="QTX412" s="589"/>
      <c r="QTY412" s="589"/>
      <c r="QTZ412" s="589"/>
      <c r="QUA412" s="589"/>
      <c r="QUB412" s="589"/>
      <c r="QUC412" s="589"/>
      <c r="QUD412" s="589"/>
      <c r="QUE412" s="589"/>
      <c r="QUF412" s="589"/>
      <c r="QUG412" s="589"/>
      <c r="QUH412" s="589"/>
      <c r="QUI412" s="589"/>
      <c r="QUJ412" s="589"/>
      <c r="QUK412" s="589"/>
      <c r="QUL412" s="589"/>
      <c r="QUM412" s="589"/>
      <c r="QUN412" s="589"/>
      <c r="QUO412" s="589"/>
      <c r="QUP412" s="589"/>
      <c r="QUQ412" s="589"/>
      <c r="QUR412" s="589"/>
      <c r="QUS412" s="589"/>
      <c r="QUT412" s="589"/>
      <c r="QUU412" s="589"/>
      <c r="QUV412" s="589"/>
      <c r="QUW412" s="589"/>
      <c r="QUX412" s="589"/>
      <c r="QUY412" s="589"/>
      <c r="QUZ412" s="589"/>
      <c r="QVA412" s="589"/>
      <c r="QVB412" s="589"/>
      <c r="QVC412" s="589"/>
      <c r="QVD412" s="589"/>
      <c r="QVE412" s="589"/>
      <c r="QVF412" s="589"/>
      <c r="QVG412" s="589"/>
      <c r="QVH412" s="589"/>
      <c r="QVI412" s="589"/>
      <c r="QVJ412" s="589"/>
      <c r="QVK412" s="589"/>
      <c r="QVL412" s="589"/>
      <c r="QVM412" s="589"/>
      <c r="QVN412" s="589"/>
      <c r="QVO412" s="589"/>
      <c r="QVP412" s="589"/>
      <c r="QVQ412" s="589"/>
      <c r="QVR412" s="589"/>
      <c r="QVS412" s="589"/>
      <c r="QVT412" s="589"/>
      <c r="QVU412" s="589"/>
      <c r="QVV412" s="589"/>
      <c r="QVW412" s="589"/>
      <c r="QVX412" s="589"/>
      <c r="QVY412" s="589"/>
      <c r="QVZ412" s="589"/>
      <c r="QWA412" s="589"/>
      <c r="QWB412" s="589"/>
      <c r="QWC412" s="589"/>
      <c r="QWD412" s="589"/>
      <c r="QWE412" s="589"/>
      <c r="QWF412" s="589"/>
      <c r="QWG412" s="589"/>
      <c r="QWH412" s="589"/>
      <c r="QWI412" s="589"/>
      <c r="QWJ412" s="589"/>
      <c r="QWK412" s="589"/>
      <c r="QWL412" s="589"/>
      <c r="QWM412" s="589"/>
      <c r="QWN412" s="589"/>
      <c r="QWO412" s="589"/>
      <c r="QWP412" s="589"/>
      <c r="QWQ412" s="589"/>
      <c r="QWR412" s="589"/>
      <c r="QWS412" s="589"/>
      <c r="QWT412" s="589"/>
      <c r="QWU412" s="589"/>
      <c r="QWV412" s="589"/>
      <c r="QWW412" s="589"/>
      <c r="QWX412" s="589"/>
      <c r="QWY412" s="589"/>
      <c r="QWZ412" s="589"/>
      <c r="QXA412" s="589"/>
      <c r="QXB412" s="589"/>
      <c r="QXC412" s="589"/>
      <c r="QXD412" s="589"/>
      <c r="QXE412" s="589"/>
      <c r="QXF412" s="589"/>
      <c r="QXG412" s="589"/>
      <c r="QXH412" s="589"/>
      <c r="QXI412" s="589"/>
      <c r="QXJ412" s="589"/>
      <c r="QXK412" s="589"/>
      <c r="QXL412" s="589"/>
      <c r="QXM412" s="589"/>
      <c r="QXN412" s="589"/>
      <c r="QXO412" s="589"/>
      <c r="QXP412" s="589"/>
      <c r="QXQ412" s="589"/>
      <c r="QXR412" s="589"/>
      <c r="QXS412" s="589"/>
      <c r="QXT412" s="589"/>
      <c r="QXU412" s="589"/>
      <c r="QXV412" s="589"/>
      <c r="QXW412" s="589"/>
      <c r="QXX412" s="589"/>
      <c r="QXY412" s="589"/>
      <c r="QXZ412" s="589"/>
      <c r="QYA412" s="589"/>
      <c r="QYB412" s="589"/>
      <c r="QYC412" s="589"/>
      <c r="QYD412" s="589"/>
      <c r="QYE412" s="589"/>
      <c r="QYF412" s="589"/>
      <c r="QYG412" s="589"/>
      <c r="QYH412" s="589"/>
      <c r="QYI412" s="589"/>
      <c r="QYJ412" s="589"/>
      <c r="QYK412" s="589"/>
      <c r="QYL412" s="589"/>
      <c r="QYM412" s="589"/>
      <c r="QYN412" s="589"/>
      <c r="QYO412" s="589"/>
      <c r="QYP412" s="589"/>
      <c r="QYQ412" s="589"/>
      <c r="QYR412" s="589"/>
      <c r="QYS412" s="589"/>
      <c r="QYT412" s="589"/>
      <c r="QYU412" s="589"/>
      <c r="QYV412" s="589"/>
      <c r="QYW412" s="589"/>
      <c r="QYX412" s="589"/>
      <c r="QYY412" s="589"/>
      <c r="QYZ412" s="589"/>
      <c r="QZA412" s="589"/>
      <c r="QZB412" s="589"/>
      <c r="QZC412" s="589"/>
      <c r="QZD412" s="589"/>
      <c r="QZE412" s="589"/>
      <c r="QZF412" s="589"/>
      <c r="QZG412" s="589"/>
      <c r="QZH412" s="589"/>
      <c r="QZI412" s="589"/>
      <c r="QZJ412" s="589"/>
      <c r="QZK412" s="589"/>
      <c r="QZL412" s="589"/>
      <c r="QZM412" s="589"/>
      <c r="QZN412" s="589"/>
      <c r="QZO412" s="589"/>
      <c r="QZP412" s="589"/>
      <c r="QZQ412" s="589"/>
      <c r="QZR412" s="589"/>
      <c r="QZS412" s="589"/>
      <c r="QZT412" s="589"/>
      <c r="QZU412" s="589"/>
      <c r="QZV412" s="589"/>
      <c r="QZW412" s="589"/>
      <c r="QZX412" s="589"/>
      <c r="QZY412" s="589"/>
      <c r="QZZ412" s="589"/>
      <c r="RAA412" s="589"/>
      <c r="RAB412" s="589"/>
      <c r="RAC412" s="589"/>
      <c r="RAD412" s="589"/>
      <c r="RAE412" s="589"/>
      <c r="RAF412" s="589"/>
      <c r="RAG412" s="589"/>
      <c r="RAH412" s="589"/>
      <c r="RAI412" s="589"/>
      <c r="RAJ412" s="589"/>
      <c r="RAK412" s="589"/>
      <c r="RAL412" s="589"/>
      <c r="RAM412" s="589"/>
      <c r="RAN412" s="589"/>
      <c r="RAO412" s="589"/>
      <c r="RAP412" s="589"/>
      <c r="RAQ412" s="589"/>
      <c r="RAR412" s="589"/>
      <c r="RAS412" s="589"/>
      <c r="RAT412" s="589"/>
      <c r="RAU412" s="589"/>
      <c r="RAV412" s="589"/>
      <c r="RAW412" s="589"/>
      <c r="RAX412" s="589"/>
      <c r="RAY412" s="589"/>
      <c r="RAZ412" s="589"/>
      <c r="RBA412" s="589"/>
      <c r="RBB412" s="589"/>
      <c r="RBC412" s="589"/>
      <c r="RBD412" s="589"/>
      <c r="RBE412" s="589"/>
      <c r="RBF412" s="589"/>
      <c r="RBG412" s="589"/>
      <c r="RBH412" s="589"/>
      <c r="RBI412" s="589"/>
      <c r="RBJ412" s="589"/>
      <c r="RBK412" s="589"/>
      <c r="RBL412" s="589"/>
      <c r="RBM412" s="589"/>
      <c r="RBN412" s="589"/>
      <c r="RBO412" s="589"/>
      <c r="RBP412" s="589"/>
      <c r="RBQ412" s="589"/>
      <c r="RBR412" s="589"/>
      <c r="RBS412" s="589"/>
      <c r="RBT412" s="589"/>
      <c r="RBU412" s="589"/>
      <c r="RBV412" s="589"/>
      <c r="RBW412" s="589"/>
      <c r="RBX412" s="589"/>
      <c r="RBY412" s="589"/>
      <c r="RBZ412" s="589"/>
      <c r="RCA412" s="589"/>
      <c r="RCB412" s="589"/>
      <c r="RCC412" s="589"/>
      <c r="RCD412" s="589"/>
      <c r="RCE412" s="589"/>
      <c r="RCF412" s="589"/>
      <c r="RCG412" s="589"/>
      <c r="RCH412" s="589"/>
      <c r="RCI412" s="589"/>
      <c r="RCJ412" s="589"/>
      <c r="RCK412" s="589"/>
      <c r="RCL412" s="589"/>
      <c r="RCM412" s="589"/>
      <c r="RCN412" s="589"/>
      <c r="RCO412" s="589"/>
      <c r="RCP412" s="589"/>
      <c r="RCQ412" s="589"/>
      <c r="RCR412" s="589"/>
      <c r="RCS412" s="589"/>
      <c r="RCT412" s="589"/>
      <c r="RCU412" s="589"/>
      <c r="RCV412" s="589"/>
      <c r="RCW412" s="589"/>
      <c r="RCX412" s="589"/>
      <c r="RCY412" s="589"/>
      <c r="RCZ412" s="589"/>
      <c r="RDA412" s="589"/>
      <c r="RDB412" s="589"/>
      <c r="RDC412" s="589"/>
      <c r="RDD412" s="589"/>
      <c r="RDE412" s="589"/>
      <c r="RDF412" s="589"/>
      <c r="RDG412" s="589"/>
      <c r="RDH412" s="589"/>
      <c r="RDI412" s="589"/>
      <c r="RDJ412" s="589"/>
      <c r="RDK412" s="589"/>
      <c r="RDL412" s="589"/>
      <c r="RDM412" s="589"/>
      <c r="RDN412" s="589"/>
      <c r="RDO412" s="589"/>
      <c r="RDP412" s="589"/>
      <c r="RDQ412" s="589"/>
      <c r="RDR412" s="589"/>
      <c r="RDS412" s="589"/>
      <c r="RDT412" s="589"/>
      <c r="RDU412" s="589"/>
      <c r="RDV412" s="589"/>
      <c r="RDW412" s="589"/>
      <c r="RDX412" s="589"/>
      <c r="RDY412" s="589"/>
      <c r="RDZ412" s="589"/>
      <c r="REA412" s="589"/>
      <c r="REB412" s="589"/>
      <c r="REC412" s="589"/>
      <c r="RED412" s="589"/>
      <c r="REE412" s="589"/>
      <c r="REF412" s="589"/>
      <c r="REG412" s="589"/>
      <c r="REH412" s="589"/>
      <c r="REI412" s="589"/>
      <c r="REJ412" s="589"/>
      <c r="REK412" s="589"/>
      <c r="REL412" s="589"/>
      <c r="REM412" s="589"/>
      <c r="REN412" s="589"/>
      <c r="REO412" s="589"/>
      <c r="REP412" s="589"/>
      <c r="REQ412" s="589"/>
      <c r="RER412" s="589"/>
      <c r="RES412" s="589"/>
      <c r="RET412" s="589"/>
      <c r="REU412" s="589"/>
      <c r="REV412" s="589"/>
      <c r="REW412" s="589"/>
      <c r="REX412" s="589"/>
      <c r="REY412" s="589"/>
      <c r="REZ412" s="589"/>
      <c r="RFA412" s="589"/>
      <c r="RFB412" s="589"/>
      <c r="RFC412" s="589"/>
      <c r="RFD412" s="589"/>
      <c r="RFE412" s="589"/>
      <c r="RFF412" s="589"/>
      <c r="RFG412" s="589"/>
      <c r="RFH412" s="589"/>
      <c r="RFI412" s="589"/>
      <c r="RFJ412" s="589"/>
      <c r="RFK412" s="589"/>
      <c r="RFL412" s="589"/>
      <c r="RFM412" s="589"/>
      <c r="RFN412" s="589"/>
      <c r="RFO412" s="589"/>
      <c r="RFP412" s="589"/>
      <c r="RFQ412" s="589"/>
      <c r="RFR412" s="589"/>
      <c r="RFS412" s="589"/>
      <c r="RFT412" s="589"/>
      <c r="RFU412" s="589"/>
      <c r="RFV412" s="589"/>
      <c r="RFW412" s="589"/>
      <c r="RFX412" s="589"/>
      <c r="RFY412" s="589"/>
      <c r="RFZ412" s="589"/>
      <c r="RGA412" s="589"/>
      <c r="RGB412" s="589"/>
      <c r="RGC412" s="589"/>
      <c r="RGD412" s="589"/>
      <c r="RGE412" s="589"/>
      <c r="RGF412" s="589"/>
      <c r="RGG412" s="589"/>
      <c r="RGH412" s="589"/>
      <c r="RGI412" s="589"/>
      <c r="RGJ412" s="589"/>
      <c r="RGK412" s="589"/>
      <c r="RGL412" s="589"/>
      <c r="RGM412" s="589"/>
      <c r="RGN412" s="589"/>
      <c r="RGO412" s="589"/>
      <c r="RGP412" s="589"/>
      <c r="RGQ412" s="589"/>
      <c r="RGR412" s="589"/>
      <c r="RGS412" s="589"/>
      <c r="RGT412" s="589"/>
      <c r="RGU412" s="589"/>
      <c r="RGV412" s="589"/>
      <c r="RGW412" s="589"/>
      <c r="RGX412" s="589"/>
      <c r="RGY412" s="589"/>
      <c r="RGZ412" s="589"/>
      <c r="RHA412" s="589"/>
      <c r="RHB412" s="589"/>
      <c r="RHC412" s="589"/>
      <c r="RHD412" s="589"/>
      <c r="RHE412" s="589"/>
      <c r="RHF412" s="589"/>
      <c r="RHG412" s="589"/>
      <c r="RHH412" s="589"/>
      <c r="RHI412" s="589"/>
      <c r="RHJ412" s="589"/>
      <c r="RHK412" s="589"/>
      <c r="RHL412" s="589"/>
      <c r="RHM412" s="589"/>
      <c r="RHN412" s="589"/>
      <c r="RHO412" s="589"/>
      <c r="RHP412" s="589"/>
      <c r="RHQ412" s="589"/>
      <c r="RHR412" s="589"/>
      <c r="RHS412" s="589"/>
      <c r="RHT412" s="589"/>
      <c r="RHU412" s="589"/>
      <c r="RHV412" s="589"/>
      <c r="RHW412" s="589"/>
      <c r="RHX412" s="589"/>
      <c r="RHY412" s="589"/>
      <c r="RHZ412" s="589"/>
      <c r="RIA412" s="589"/>
      <c r="RIB412" s="589"/>
      <c r="RIC412" s="589"/>
      <c r="RID412" s="589"/>
      <c r="RIE412" s="589"/>
      <c r="RIF412" s="589"/>
      <c r="RIG412" s="589"/>
      <c r="RIH412" s="589"/>
      <c r="RII412" s="589"/>
      <c r="RIJ412" s="589"/>
      <c r="RIK412" s="589"/>
      <c r="RIL412" s="589"/>
      <c r="RIM412" s="589"/>
      <c r="RIN412" s="589"/>
      <c r="RIO412" s="589"/>
      <c r="RIP412" s="589"/>
      <c r="RIQ412" s="589"/>
      <c r="RIR412" s="589"/>
      <c r="RIS412" s="589"/>
      <c r="RIT412" s="589"/>
      <c r="RIU412" s="589"/>
      <c r="RIV412" s="589"/>
      <c r="RIW412" s="589"/>
      <c r="RIX412" s="589"/>
      <c r="RIY412" s="589"/>
      <c r="RIZ412" s="589"/>
      <c r="RJA412" s="589"/>
      <c r="RJB412" s="589"/>
      <c r="RJC412" s="589"/>
      <c r="RJD412" s="589"/>
      <c r="RJE412" s="589"/>
      <c r="RJF412" s="589"/>
      <c r="RJG412" s="589"/>
      <c r="RJH412" s="589"/>
      <c r="RJI412" s="589"/>
      <c r="RJJ412" s="589"/>
      <c r="RJK412" s="589"/>
      <c r="RJL412" s="589"/>
      <c r="RJM412" s="589"/>
      <c r="RJN412" s="589"/>
      <c r="RJO412" s="589"/>
      <c r="RJP412" s="589"/>
      <c r="RJQ412" s="589"/>
      <c r="RJR412" s="589"/>
      <c r="RJS412" s="589"/>
      <c r="RJT412" s="589"/>
      <c r="RJU412" s="589"/>
      <c r="RJV412" s="589"/>
      <c r="RJW412" s="589"/>
      <c r="RJX412" s="589"/>
      <c r="RJY412" s="589"/>
      <c r="RJZ412" s="589"/>
      <c r="RKA412" s="589"/>
      <c r="RKB412" s="589"/>
      <c r="RKC412" s="589"/>
      <c r="RKD412" s="589"/>
      <c r="RKE412" s="589"/>
      <c r="RKF412" s="589"/>
      <c r="RKG412" s="589"/>
      <c r="RKH412" s="589"/>
      <c r="RKI412" s="589"/>
      <c r="RKJ412" s="589"/>
      <c r="RKK412" s="589"/>
      <c r="RKL412" s="589"/>
      <c r="RKM412" s="589"/>
      <c r="RKN412" s="589"/>
      <c r="RKO412" s="589"/>
      <c r="RKP412" s="589"/>
      <c r="RKQ412" s="589"/>
      <c r="RKR412" s="589"/>
      <c r="RKS412" s="589"/>
      <c r="RKT412" s="589"/>
      <c r="RKU412" s="589"/>
      <c r="RKV412" s="589"/>
      <c r="RKW412" s="589"/>
      <c r="RKX412" s="589"/>
      <c r="RKY412" s="589"/>
      <c r="RKZ412" s="589"/>
      <c r="RLA412" s="589"/>
      <c r="RLB412" s="589"/>
      <c r="RLC412" s="589"/>
      <c r="RLD412" s="589"/>
      <c r="RLE412" s="589"/>
      <c r="RLF412" s="589"/>
      <c r="RLG412" s="589"/>
      <c r="RLH412" s="589"/>
      <c r="RLI412" s="589"/>
      <c r="RLJ412" s="589"/>
      <c r="RLK412" s="589"/>
      <c r="RLL412" s="589"/>
      <c r="RLM412" s="589"/>
      <c r="RLN412" s="589"/>
      <c r="RLO412" s="589"/>
      <c r="RLP412" s="589"/>
      <c r="RLQ412" s="589"/>
      <c r="RLR412" s="589"/>
      <c r="RLS412" s="589"/>
      <c r="RLT412" s="589"/>
      <c r="RLU412" s="589"/>
      <c r="RLV412" s="589"/>
      <c r="RLW412" s="589"/>
      <c r="RLX412" s="589"/>
      <c r="RLY412" s="589"/>
      <c r="RLZ412" s="589"/>
      <c r="RMA412" s="589"/>
      <c r="RMB412" s="589"/>
      <c r="RMC412" s="589"/>
      <c r="RMD412" s="589"/>
      <c r="RME412" s="589"/>
      <c r="RMF412" s="589"/>
      <c r="RMG412" s="589"/>
      <c r="RMH412" s="589"/>
      <c r="RMI412" s="589"/>
      <c r="RMJ412" s="589"/>
      <c r="RMK412" s="589"/>
      <c r="RML412" s="589"/>
      <c r="RMM412" s="589"/>
      <c r="RMN412" s="589"/>
      <c r="RMO412" s="589"/>
      <c r="RMP412" s="589"/>
      <c r="RMQ412" s="589"/>
      <c r="RMR412" s="589"/>
      <c r="RMS412" s="589"/>
      <c r="RMT412" s="589"/>
      <c r="RMU412" s="589"/>
      <c r="RMV412" s="589"/>
      <c r="RMW412" s="589"/>
      <c r="RMX412" s="589"/>
      <c r="RMY412" s="589"/>
      <c r="RMZ412" s="589"/>
      <c r="RNA412" s="589"/>
      <c r="RNB412" s="589"/>
      <c r="RNC412" s="589"/>
      <c r="RND412" s="589"/>
      <c r="RNE412" s="589"/>
      <c r="RNF412" s="589"/>
      <c r="RNG412" s="589"/>
      <c r="RNH412" s="589"/>
      <c r="RNI412" s="589"/>
      <c r="RNJ412" s="589"/>
      <c r="RNK412" s="589"/>
      <c r="RNL412" s="589"/>
      <c r="RNM412" s="589"/>
      <c r="RNN412" s="589"/>
      <c r="RNO412" s="589"/>
      <c r="RNP412" s="589"/>
      <c r="RNQ412" s="589"/>
      <c r="RNR412" s="589"/>
      <c r="RNS412" s="589"/>
      <c r="RNT412" s="589"/>
      <c r="RNU412" s="589"/>
      <c r="RNV412" s="589"/>
      <c r="RNW412" s="589"/>
      <c r="RNX412" s="589"/>
      <c r="RNY412" s="589"/>
      <c r="RNZ412" s="589"/>
      <c r="ROA412" s="589"/>
      <c r="ROB412" s="589"/>
      <c r="ROC412" s="589"/>
      <c r="ROD412" s="589"/>
      <c r="ROE412" s="589"/>
      <c r="ROF412" s="589"/>
      <c r="ROG412" s="589"/>
      <c r="ROH412" s="589"/>
      <c r="ROI412" s="589"/>
      <c r="ROJ412" s="589"/>
      <c r="ROK412" s="589"/>
      <c r="ROL412" s="589"/>
      <c r="ROM412" s="589"/>
      <c r="RON412" s="589"/>
      <c r="ROO412" s="589"/>
      <c r="ROP412" s="589"/>
      <c r="ROQ412" s="589"/>
      <c r="ROR412" s="589"/>
      <c r="ROS412" s="589"/>
      <c r="ROT412" s="589"/>
      <c r="ROU412" s="589"/>
      <c r="ROV412" s="589"/>
      <c r="ROW412" s="589"/>
      <c r="ROX412" s="589"/>
      <c r="ROY412" s="589"/>
      <c r="ROZ412" s="589"/>
      <c r="RPA412" s="589"/>
      <c r="RPB412" s="589"/>
      <c r="RPC412" s="589"/>
      <c r="RPD412" s="589"/>
      <c r="RPE412" s="589"/>
      <c r="RPF412" s="589"/>
      <c r="RPG412" s="589"/>
      <c r="RPH412" s="589"/>
      <c r="RPI412" s="589"/>
      <c r="RPJ412" s="589"/>
      <c r="RPK412" s="589"/>
      <c r="RPL412" s="589"/>
      <c r="RPM412" s="589"/>
      <c r="RPN412" s="589"/>
      <c r="RPO412" s="589"/>
      <c r="RPP412" s="589"/>
      <c r="RPQ412" s="589"/>
      <c r="RPR412" s="589"/>
      <c r="RPS412" s="589"/>
      <c r="RPT412" s="589"/>
      <c r="RPU412" s="589"/>
      <c r="RPV412" s="589"/>
      <c r="RPW412" s="589"/>
      <c r="RPX412" s="589"/>
      <c r="RPY412" s="589"/>
      <c r="RPZ412" s="589"/>
      <c r="RQA412" s="589"/>
      <c r="RQB412" s="589"/>
      <c r="RQC412" s="589"/>
      <c r="RQD412" s="589"/>
      <c r="RQE412" s="589"/>
      <c r="RQF412" s="589"/>
      <c r="RQG412" s="589"/>
      <c r="RQH412" s="589"/>
      <c r="RQI412" s="589"/>
      <c r="RQJ412" s="589"/>
      <c r="RQK412" s="589"/>
      <c r="RQL412" s="589"/>
      <c r="RQM412" s="589"/>
      <c r="RQN412" s="589"/>
      <c r="RQO412" s="589"/>
      <c r="RQP412" s="589"/>
      <c r="RQQ412" s="589"/>
      <c r="RQR412" s="589"/>
      <c r="RQS412" s="589"/>
      <c r="RQT412" s="589"/>
      <c r="RQU412" s="589"/>
      <c r="RQV412" s="589"/>
      <c r="RQW412" s="589"/>
      <c r="RQX412" s="589"/>
      <c r="RQY412" s="589"/>
      <c r="RQZ412" s="589"/>
      <c r="RRA412" s="589"/>
      <c r="RRB412" s="589"/>
      <c r="RRC412" s="589"/>
      <c r="RRD412" s="589"/>
      <c r="RRE412" s="589"/>
      <c r="RRF412" s="589"/>
      <c r="RRG412" s="589"/>
      <c r="RRH412" s="589"/>
      <c r="RRI412" s="589"/>
      <c r="RRJ412" s="589"/>
      <c r="RRK412" s="589"/>
      <c r="RRL412" s="589"/>
      <c r="RRM412" s="589"/>
      <c r="RRN412" s="589"/>
      <c r="RRO412" s="589"/>
      <c r="RRP412" s="589"/>
      <c r="RRQ412" s="589"/>
      <c r="RRR412" s="589"/>
      <c r="RRS412" s="589"/>
      <c r="RRT412" s="589"/>
      <c r="RRU412" s="589"/>
      <c r="RRV412" s="589"/>
      <c r="RRW412" s="589"/>
      <c r="RRX412" s="589"/>
      <c r="RRY412" s="589"/>
      <c r="RRZ412" s="589"/>
      <c r="RSA412" s="589"/>
      <c r="RSB412" s="589"/>
      <c r="RSC412" s="589"/>
      <c r="RSD412" s="589"/>
      <c r="RSE412" s="589"/>
      <c r="RSF412" s="589"/>
      <c r="RSG412" s="589"/>
      <c r="RSH412" s="589"/>
      <c r="RSI412" s="589"/>
      <c r="RSJ412" s="589"/>
      <c r="RSK412" s="589"/>
      <c r="RSL412" s="589"/>
      <c r="RSM412" s="589"/>
      <c r="RSN412" s="589"/>
      <c r="RSO412" s="589"/>
      <c r="RSP412" s="589"/>
      <c r="RSQ412" s="589"/>
      <c r="RSR412" s="589"/>
      <c r="RSS412" s="589"/>
      <c r="RST412" s="589"/>
      <c r="RSU412" s="589"/>
      <c r="RSV412" s="589"/>
      <c r="RSW412" s="589"/>
      <c r="RSX412" s="589"/>
      <c r="RSY412" s="589"/>
      <c r="RSZ412" s="589"/>
      <c r="RTA412" s="589"/>
      <c r="RTB412" s="589"/>
      <c r="RTC412" s="589"/>
      <c r="RTD412" s="589"/>
      <c r="RTE412" s="589"/>
      <c r="RTF412" s="589"/>
      <c r="RTG412" s="589"/>
      <c r="RTH412" s="589"/>
      <c r="RTI412" s="589"/>
      <c r="RTJ412" s="589"/>
      <c r="RTK412" s="589"/>
      <c r="RTL412" s="589"/>
      <c r="RTM412" s="589"/>
      <c r="RTN412" s="589"/>
      <c r="RTO412" s="589"/>
      <c r="RTP412" s="589"/>
      <c r="RTQ412" s="589"/>
      <c r="RTR412" s="589"/>
      <c r="RTS412" s="589"/>
      <c r="RTT412" s="589"/>
      <c r="RTU412" s="589"/>
      <c r="RTV412" s="589"/>
      <c r="RTW412" s="589"/>
      <c r="RTX412" s="589"/>
      <c r="RTY412" s="589"/>
      <c r="RTZ412" s="589"/>
      <c r="RUA412" s="589"/>
      <c r="RUB412" s="589"/>
      <c r="RUC412" s="589"/>
      <c r="RUD412" s="589"/>
      <c r="RUE412" s="589"/>
      <c r="RUF412" s="589"/>
      <c r="RUG412" s="589"/>
      <c r="RUH412" s="589"/>
      <c r="RUI412" s="589"/>
      <c r="RUJ412" s="589"/>
      <c r="RUK412" s="589"/>
      <c r="RUL412" s="589"/>
      <c r="RUM412" s="589"/>
      <c r="RUN412" s="589"/>
      <c r="RUO412" s="589"/>
      <c r="RUP412" s="589"/>
      <c r="RUQ412" s="589"/>
      <c r="RUR412" s="589"/>
      <c r="RUS412" s="589"/>
      <c r="RUT412" s="589"/>
      <c r="RUU412" s="589"/>
      <c r="RUV412" s="589"/>
      <c r="RUW412" s="589"/>
      <c r="RUX412" s="589"/>
      <c r="RUY412" s="589"/>
      <c r="RUZ412" s="589"/>
      <c r="RVA412" s="589"/>
      <c r="RVB412" s="589"/>
      <c r="RVC412" s="589"/>
      <c r="RVD412" s="589"/>
      <c r="RVE412" s="589"/>
      <c r="RVF412" s="589"/>
      <c r="RVG412" s="589"/>
      <c r="RVH412" s="589"/>
      <c r="RVI412" s="589"/>
      <c r="RVJ412" s="589"/>
      <c r="RVK412" s="589"/>
      <c r="RVL412" s="589"/>
      <c r="RVM412" s="589"/>
      <c r="RVN412" s="589"/>
      <c r="RVO412" s="589"/>
      <c r="RVP412" s="589"/>
      <c r="RVQ412" s="589"/>
      <c r="RVR412" s="589"/>
      <c r="RVS412" s="589"/>
      <c r="RVT412" s="589"/>
      <c r="RVU412" s="589"/>
      <c r="RVV412" s="589"/>
      <c r="RVW412" s="589"/>
      <c r="RVX412" s="589"/>
      <c r="RVY412" s="589"/>
      <c r="RVZ412" s="589"/>
      <c r="RWA412" s="589"/>
      <c r="RWB412" s="589"/>
      <c r="RWC412" s="589"/>
      <c r="RWD412" s="589"/>
      <c r="RWE412" s="589"/>
      <c r="RWF412" s="589"/>
      <c r="RWG412" s="589"/>
      <c r="RWH412" s="589"/>
      <c r="RWI412" s="589"/>
      <c r="RWJ412" s="589"/>
      <c r="RWK412" s="589"/>
      <c r="RWL412" s="589"/>
      <c r="RWM412" s="589"/>
      <c r="RWN412" s="589"/>
      <c r="RWO412" s="589"/>
      <c r="RWP412" s="589"/>
      <c r="RWQ412" s="589"/>
      <c r="RWR412" s="589"/>
      <c r="RWS412" s="589"/>
      <c r="RWT412" s="589"/>
      <c r="RWU412" s="589"/>
      <c r="RWV412" s="589"/>
      <c r="RWW412" s="589"/>
      <c r="RWX412" s="589"/>
      <c r="RWY412" s="589"/>
      <c r="RWZ412" s="589"/>
      <c r="RXA412" s="589"/>
      <c r="RXB412" s="589"/>
      <c r="RXC412" s="589"/>
      <c r="RXD412" s="589"/>
      <c r="RXE412" s="589"/>
      <c r="RXF412" s="589"/>
      <c r="RXG412" s="589"/>
      <c r="RXH412" s="589"/>
      <c r="RXI412" s="589"/>
      <c r="RXJ412" s="589"/>
      <c r="RXK412" s="589"/>
      <c r="RXL412" s="589"/>
      <c r="RXM412" s="589"/>
      <c r="RXN412" s="589"/>
      <c r="RXO412" s="589"/>
      <c r="RXP412" s="589"/>
      <c r="RXQ412" s="589"/>
      <c r="RXR412" s="589"/>
      <c r="RXS412" s="589"/>
      <c r="RXT412" s="589"/>
      <c r="RXU412" s="589"/>
      <c r="RXV412" s="589"/>
      <c r="RXW412" s="589"/>
      <c r="RXX412" s="589"/>
      <c r="RXY412" s="589"/>
      <c r="RXZ412" s="589"/>
      <c r="RYA412" s="589"/>
      <c r="RYB412" s="589"/>
      <c r="RYC412" s="589"/>
      <c r="RYD412" s="589"/>
      <c r="RYE412" s="589"/>
      <c r="RYF412" s="589"/>
      <c r="RYG412" s="589"/>
      <c r="RYH412" s="589"/>
      <c r="RYI412" s="589"/>
      <c r="RYJ412" s="589"/>
      <c r="RYK412" s="589"/>
      <c r="RYL412" s="589"/>
      <c r="RYM412" s="589"/>
      <c r="RYN412" s="589"/>
      <c r="RYO412" s="589"/>
      <c r="RYP412" s="589"/>
      <c r="RYQ412" s="589"/>
      <c r="RYR412" s="589"/>
      <c r="RYS412" s="589"/>
      <c r="RYT412" s="589"/>
      <c r="RYU412" s="589"/>
      <c r="RYV412" s="589"/>
      <c r="RYW412" s="589"/>
      <c r="RYX412" s="589"/>
      <c r="RYY412" s="589"/>
      <c r="RYZ412" s="589"/>
      <c r="RZA412" s="589"/>
      <c r="RZB412" s="589"/>
      <c r="RZC412" s="589"/>
      <c r="RZD412" s="589"/>
      <c r="RZE412" s="589"/>
      <c r="RZF412" s="589"/>
      <c r="RZG412" s="589"/>
      <c r="RZH412" s="589"/>
      <c r="RZI412" s="589"/>
      <c r="RZJ412" s="589"/>
      <c r="RZK412" s="589"/>
      <c r="RZL412" s="589"/>
      <c r="RZM412" s="589"/>
      <c r="RZN412" s="589"/>
      <c r="RZO412" s="589"/>
      <c r="RZP412" s="589"/>
      <c r="RZQ412" s="589"/>
      <c r="RZR412" s="589"/>
      <c r="RZS412" s="589"/>
      <c r="RZT412" s="589"/>
      <c r="RZU412" s="589"/>
      <c r="RZV412" s="589"/>
      <c r="RZW412" s="589"/>
      <c r="RZX412" s="589"/>
      <c r="RZY412" s="589"/>
      <c r="RZZ412" s="589"/>
      <c r="SAA412" s="589"/>
      <c r="SAB412" s="589"/>
      <c r="SAC412" s="589"/>
      <c r="SAD412" s="589"/>
      <c r="SAE412" s="589"/>
      <c r="SAF412" s="589"/>
      <c r="SAG412" s="589"/>
      <c r="SAH412" s="589"/>
      <c r="SAI412" s="589"/>
      <c r="SAJ412" s="589"/>
      <c r="SAK412" s="589"/>
      <c r="SAL412" s="589"/>
      <c r="SAM412" s="589"/>
      <c r="SAN412" s="589"/>
      <c r="SAO412" s="589"/>
      <c r="SAP412" s="589"/>
      <c r="SAQ412" s="589"/>
      <c r="SAR412" s="589"/>
      <c r="SAS412" s="589"/>
      <c r="SAT412" s="589"/>
      <c r="SAU412" s="589"/>
      <c r="SAV412" s="589"/>
      <c r="SAW412" s="589"/>
      <c r="SAX412" s="589"/>
      <c r="SAY412" s="589"/>
      <c r="SAZ412" s="589"/>
      <c r="SBA412" s="589"/>
      <c r="SBB412" s="589"/>
      <c r="SBC412" s="589"/>
      <c r="SBD412" s="589"/>
      <c r="SBE412" s="589"/>
      <c r="SBF412" s="589"/>
      <c r="SBG412" s="589"/>
      <c r="SBH412" s="589"/>
      <c r="SBI412" s="589"/>
      <c r="SBJ412" s="589"/>
      <c r="SBK412" s="589"/>
      <c r="SBL412" s="589"/>
      <c r="SBM412" s="589"/>
      <c r="SBN412" s="589"/>
      <c r="SBO412" s="589"/>
      <c r="SBP412" s="589"/>
      <c r="SBQ412" s="589"/>
      <c r="SBR412" s="589"/>
      <c r="SBS412" s="589"/>
      <c r="SBT412" s="589"/>
      <c r="SBU412" s="589"/>
      <c r="SBV412" s="589"/>
      <c r="SBW412" s="589"/>
      <c r="SBX412" s="589"/>
      <c r="SBY412" s="589"/>
      <c r="SBZ412" s="589"/>
      <c r="SCA412" s="589"/>
      <c r="SCB412" s="589"/>
      <c r="SCC412" s="589"/>
      <c r="SCD412" s="589"/>
      <c r="SCE412" s="589"/>
      <c r="SCF412" s="589"/>
      <c r="SCG412" s="589"/>
      <c r="SCH412" s="589"/>
      <c r="SCI412" s="589"/>
      <c r="SCJ412" s="589"/>
      <c r="SCK412" s="589"/>
      <c r="SCL412" s="589"/>
      <c r="SCM412" s="589"/>
      <c r="SCN412" s="589"/>
      <c r="SCO412" s="589"/>
      <c r="SCP412" s="589"/>
      <c r="SCQ412" s="589"/>
      <c r="SCR412" s="589"/>
      <c r="SCS412" s="589"/>
      <c r="SCT412" s="589"/>
      <c r="SCU412" s="589"/>
      <c r="SCV412" s="589"/>
      <c r="SCW412" s="589"/>
      <c r="SCX412" s="589"/>
      <c r="SCY412" s="589"/>
      <c r="SCZ412" s="589"/>
      <c r="SDA412" s="589"/>
      <c r="SDB412" s="589"/>
      <c r="SDC412" s="589"/>
      <c r="SDD412" s="589"/>
      <c r="SDE412" s="589"/>
      <c r="SDF412" s="589"/>
      <c r="SDG412" s="589"/>
      <c r="SDH412" s="589"/>
      <c r="SDI412" s="589"/>
      <c r="SDJ412" s="589"/>
      <c r="SDK412" s="589"/>
      <c r="SDL412" s="589"/>
      <c r="SDM412" s="589"/>
      <c r="SDN412" s="589"/>
      <c r="SDO412" s="589"/>
      <c r="SDP412" s="589"/>
      <c r="SDQ412" s="589"/>
      <c r="SDR412" s="589"/>
      <c r="SDS412" s="589"/>
      <c r="SDT412" s="589"/>
      <c r="SDU412" s="589"/>
      <c r="SDV412" s="589"/>
      <c r="SDW412" s="589"/>
      <c r="SDX412" s="589"/>
      <c r="SDY412" s="589"/>
      <c r="SDZ412" s="589"/>
      <c r="SEA412" s="589"/>
      <c r="SEB412" s="589"/>
      <c r="SEC412" s="589"/>
      <c r="SED412" s="589"/>
      <c r="SEE412" s="589"/>
      <c r="SEF412" s="589"/>
      <c r="SEG412" s="589"/>
      <c r="SEH412" s="589"/>
      <c r="SEI412" s="589"/>
      <c r="SEJ412" s="589"/>
      <c r="SEK412" s="589"/>
      <c r="SEL412" s="589"/>
      <c r="SEM412" s="589"/>
      <c r="SEN412" s="589"/>
      <c r="SEO412" s="589"/>
      <c r="SEP412" s="589"/>
      <c r="SEQ412" s="589"/>
      <c r="SER412" s="589"/>
      <c r="SES412" s="589"/>
      <c r="SET412" s="589"/>
      <c r="SEU412" s="589"/>
      <c r="SEV412" s="589"/>
      <c r="SEW412" s="589"/>
      <c r="SEX412" s="589"/>
      <c r="SEY412" s="589"/>
      <c r="SEZ412" s="589"/>
      <c r="SFA412" s="589"/>
      <c r="SFB412" s="589"/>
      <c r="SFC412" s="589"/>
      <c r="SFD412" s="589"/>
      <c r="SFE412" s="589"/>
      <c r="SFF412" s="589"/>
      <c r="SFG412" s="589"/>
      <c r="SFH412" s="589"/>
      <c r="SFI412" s="589"/>
      <c r="SFJ412" s="589"/>
      <c r="SFK412" s="589"/>
      <c r="SFL412" s="589"/>
      <c r="SFM412" s="589"/>
      <c r="SFN412" s="589"/>
      <c r="SFO412" s="589"/>
      <c r="SFP412" s="589"/>
      <c r="SFQ412" s="589"/>
      <c r="SFR412" s="589"/>
      <c r="SFS412" s="589"/>
      <c r="SFT412" s="589"/>
      <c r="SFU412" s="589"/>
      <c r="SFV412" s="589"/>
      <c r="SFW412" s="589"/>
      <c r="SFX412" s="589"/>
      <c r="SFY412" s="589"/>
      <c r="SFZ412" s="589"/>
      <c r="SGA412" s="589"/>
      <c r="SGB412" s="589"/>
      <c r="SGC412" s="589"/>
      <c r="SGD412" s="589"/>
      <c r="SGE412" s="589"/>
      <c r="SGF412" s="589"/>
      <c r="SGG412" s="589"/>
      <c r="SGH412" s="589"/>
      <c r="SGI412" s="589"/>
      <c r="SGJ412" s="589"/>
      <c r="SGK412" s="589"/>
      <c r="SGL412" s="589"/>
      <c r="SGM412" s="589"/>
      <c r="SGN412" s="589"/>
      <c r="SGO412" s="589"/>
      <c r="SGP412" s="589"/>
      <c r="SGQ412" s="589"/>
      <c r="SGR412" s="589"/>
      <c r="SGS412" s="589"/>
      <c r="SGT412" s="589"/>
      <c r="SGU412" s="589"/>
      <c r="SGV412" s="589"/>
      <c r="SGW412" s="589"/>
      <c r="SGX412" s="589"/>
      <c r="SGY412" s="589"/>
      <c r="SGZ412" s="589"/>
      <c r="SHA412" s="589"/>
      <c r="SHB412" s="589"/>
      <c r="SHC412" s="589"/>
      <c r="SHD412" s="589"/>
      <c r="SHE412" s="589"/>
      <c r="SHF412" s="589"/>
      <c r="SHG412" s="589"/>
      <c r="SHH412" s="589"/>
      <c r="SHI412" s="589"/>
      <c r="SHJ412" s="589"/>
      <c r="SHK412" s="589"/>
      <c r="SHL412" s="589"/>
      <c r="SHM412" s="589"/>
      <c r="SHN412" s="589"/>
      <c r="SHO412" s="589"/>
      <c r="SHP412" s="589"/>
      <c r="SHQ412" s="589"/>
      <c r="SHR412" s="589"/>
      <c r="SHS412" s="589"/>
      <c r="SHT412" s="589"/>
      <c r="SHU412" s="589"/>
      <c r="SHV412" s="589"/>
      <c r="SHW412" s="589"/>
      <c r="SHX412" s="589"/>
      <c r="SHY412" s="589"/>
      <c r="SHZ412" s="589"/>
      <c r="SIA412" s="589"/>
      <c r="SIB412" s="589"/>
      <c r="SIC412" s="589"/>
      <c r="SID412" s="589"/>
      <c r="SIE412" s="589"/>
      <c r="SIF412" s="589"/>
      <c r="SIG412" s="589"/>
      <c r="SIH412" s="589"/>
      <c r="SII412" s="589"/>
      <c r="SIJ412" s="589"/>
      <c r="SIK412" s="589"/>
      <c r="SIL412" s="589"/>
      <c r="SIM412" s="589"/>
      <c r="SIN412" s="589"/>
      <c r="SIO412" s="589"/>
      <c r="SIP412" s="589"/>
      <c r="SIQ412" s="589"/>
      <c r="SIR412" s="589"/>
      <c r="SIS412" s="589"/>
      <c r="SIT412" s="589"/>
      <c r="SIU412" s="589"/>
      <c r="SIV412" s="589"/>
      <c r="SIW412" s="589"/>
      <c r="SIX412" s="589"/>
      <c r="SIY412" s="589"/>
      <c r="SIZ412" s="589"/>
      <c r="SJA412" s="589"/>
      <c r="SJB412" s="589"/>
      <c r="SJC412" s="589"/>
      <c r="SJD412" s="589"/>
      <c r="SJE412" s="589"/>
      <c r="SJF412" s="589"/>
      <c r="SJG412" s="589"/>
      <c r="SJH412" s="589"/>
      <c r="SJI412" s="589"/>
      <c r="SJJ412" s="589"/>
      <c r="SJK412" s="589"/>
      <c r="SJL412" s="589"/>
      <c r="SJM412" s="589"/>
      <c r="SJN412" s="589"/>
      <c r="SJO412" s="589"/>
      <c r="SJP412" s="589"/>
      <c r="SJQ412" s="589"/>
      <c r="SJR412" s="589"/>
      <c r="SJS412" s="589"/>
      <c r="SJT412" s="589"/>
      <c r="SJU412" s="589"/>
      <c r="SJV412" s="589"/>
      <c r="SJW412" s="589"/>
      <c r="SJX412" s="589"/>
      <c r="SJY412" s="589"/>
      <c r="SJZ412" s="589"/>
      <c r="SKA412" s="589"/>
      <c r="SKB412" s="589"/>
      <c r="SKC412" s="589"/>
      <c r="SKD412" s="589"/>
      <c r="SKE412" s="589"/>
      <c r="SKF412" s="589"/>
      <c r="SKG412" s="589"/>
      <c r="SKH412" s="589"/>
      <c r="SKI412" s="589"/>
      <c r="SKJ412" s="589"/>
      <c r="SKK412" s="589"/>
      <c r="SKL412" s="589"/>
      <c r="SKM412" s="589"/>
      <c r="SKN412" s="589"/>
      <c r="SKO412" s="589"/>
      <c r="SKP412" s="589"/>
      <c r="SKQ412" s="589"/>
      <c r="SKR412" s="589"/>
      <c r="SKS412" s="589"/>
      <c r="SKT412" s="589"/>
      <c r="SKU412" s="589"/>
      <c r="SKV412" s="589"/>
      <c r="SKW412" s="589"/>
      <c r="SKX412" s="589"/>
      <c r="SKY412" s="589"/>
      <c r="SKZ412" s="589"/>
      <c r="SLA412" s="589"/>
      <c r="SLB412" s="589"/>
      <c r="SLC412" s="589"/>
      <c r="SLD412" s="589"/>
      <c r="SLE412" s="589"/>
      <c r="SLF412" s="589"/>
      <c r="SLG412" s="589"/>
      <c r="SLH412" s="589"/>
      <c r="SLI412" s="589"/>
      <c r="SLJ412" s="589"/>
      <c r="SLK412" s="589"/>
      <c r="SLL412" s="589"/>
      <c r="SLM412" s="589"/>
      <c r="SLN412" s="589"/>
      <c r="SLO412" s="589"/>
      <c r="SLP412" s="589"/>
      <c r="SLQ412" s="589"/>
      <c r="SLR412" s="589"/>
      <c r="SLS412" s="589"/>
      <c r="SLT412" s="589"/>
      <c r="SLU412" s="589"/>
      <c r="SLV412" s="589"/>
      <c r="SLW412" s="589"/>
      <c r="SLX412" s="589"/>
      <c r="SLY412" s="589"/>
      <c r="SLZ412" s="589"/>
      <c r="SMA412" s="589"/>
      <c r="SMB412" s="589"/>
      <c r="SMC412" s="589"/>
      <c r="SMD412" s="589"/>
      <c r="SME412" s="589"/>
      <c r="SMF412" s="589"/>
      <c r="SMG412" s="589"/>
      <c r="SMH412" s="589"/>
      <c r="SMI412" s="589"/>
      <c r="SMJ412" s="589"/>
      <c r="SMK412" s="589"/>
      <c r="SML412" s="589"/>
      <c r="SMM412" s="589"/>
      <c r="SMN412" s="589"/>
      <c r="SMO412" s="589"/>
      <c r="SMP412" s="589"/>
      <c r="SMQ412" s="589"/>
      <c r="SMR412" s="589"/>
      <c r="SMS412" s="589"/>
      <c r="SMT412" s="589"/>
      <c r="SMU412" s="589"/>
      <c r="SMV412" s="589"/>
      <c r="SMW412" s="589"/>
      <c r="SMX412" s="589"/>
      <c r="SMY412" s="589"/>
      <c r="SMZ412" s="589"/>
      <c r="SNA412" s="589"/>
      <c r="SNB412" s="589"/>
      <c r="SNC412" s="589"/>
      <c r="SND412" s="589"/>
      <c r="SNE412" s="589"/>
      <c r="SNF412" s="589"/>
      <c r="SNG412" s="589"/>
      <c r="SNH412" s="589"/>
      <c r="SNI412" s="589"/>
      <c r="SNJ412" s="589"/>
      <c r="SNK412" s="589"/>
      <c r="SNL412" s="589"/>
      <c r="SNM412" s="589"/>
      <c r="SNN412" s="589"/>
      <c r="SNO412" s="589"/>
      <c r="SNP412" s="589"/>
      <c r="SNQ412" s="589"/>
      <c r="SNR412" s="589"/>
      <c r="SNS412" s="589"/>
      <c r="SNT412" s="589"/>
      <c r="SNU412" s="589"/>
      <c r="SNV412" s="589"/>
      <c r="SNW412" s="589"/>
      <c r="SNX412" s="589"/>
      <c r="SNY412" s="589"/>
      <c r="SNZ412" s="589"/>
      <c r="SOA412" s="589"/>
      <c r="SOB412" s="589"/>
      <c r="SOC412" s="589"/>
      <c r="SOD412" s="589"/>
      <c r="SOE412" s="589"/>
      <c r="SOF412" s="589"/>
      <c r="SOG412" s="589"/>
      <c r="SOH412" s="589"/>
      <c r="SOI412" s="589"/>
      <c r="SOJ412" s="589"/>
      <c r="SOK412" s="589"/>
      <c r="SOL412" s="589"/>
      <c r="SOM412" s="589"/>
      <c r="SON412" s="589"/>
      <c r="SOO412" s="589"/>
      <c r="SOP412" s="589"/>
      <c r="SOQ412" s="589"/>
      <c r="SOR412" s="589"/>
      <c r="SOS412" s="589"/>
      <c r="SOT412" s="589"/>
      <c r="SOU412" s="589"/>
      <c r="SOV412" s="589"/>
      <c r="SOW412" s="589"/>
      <c r="SOX412" s="589"/>
      <c r="SOY412" s="589"/>
      <c r="SOZ412" s="589"/>
      <c r="SPA412" s="589"/>
      <c r="SPB412" s="589"/>
      <c r="SPC412" s="589"/>
      <c r="SPD412" s="589"/>
      <c r="SPE412" s="589"/>
      <c r="SPF412" s="589"/>
      <c r="SPG412" s="589"/>
      <c r="SPH412" s="589"/>
      <c r="SPI412" s="589"/>
      <c r="SPJ412" s="589"/>
      <c r="SPK412" s="589"/>
      <c r="SPL412" s="589"/>
      <c r="SPM412" s="589"/>
      <c r="SPN412" s="589"/>
      <c r="SPO412" s="589"/>
      <c r="SPP412" s="589"/>
      <c r="SPQ412" s="589"/>
      <c r="SPR412" s="589"/>
      <c r="SPS412" s="589"/>
      <c r="SPT412" s="589"/>
      <c r="SPU412" s="589"/>
      <c r="SPV412" s="589"/>
      <c r="SPW412" s="589"/>
      <c r="SPX412" s="589"/>
      <c r="SPY412" s="589"/>
      <c r="SPZ412" s="589"/>
      <c r="SQA412" s="589"/>
      <c r="SQB412" s="589"/>
      <c r="SQC412" s="589"/>
      <c r="SQD412" s="589"/>
      <c r="SQE412" s="589"/>
      <c r="SQF412" s="589"/>
      <c r="SQG412" s="589"/>
      <c r="SQH412" s="589"/>
      <c r="SQI412" s="589"/>
      <c r="SQJ412" s="589"/>
      <c r="SQK412" s="589"/>
      <c r="SQL412" s="589"/>
      <c r="SQM412" s="589"/>
      <c r="SQN412" s="589"/>
      <c r="SQO412" s="589"/>
      <c r="SQP412" s="589"/>
      <c r="SQQ412" s="589"/>
      <c r="SQR412" s="589"/>
      <c r="SQS412" s="589"/>
      <c r="SQT412" s="589"/>
      <c r="SQU412" s="589"/>
      <c r="SQV412" s="589"/>
      <c r="SQW412" s="589"/>
      <c r="SQX412" s="589"/>
      <c r="SQY412" s="589"/>
      <c r="SQZ412" s="589"/>
      <c r="SRA412" s="589"/>
      <c r="SRB412" s="589"/>
      <c r="SRC412" s="589"/>
      <c r="SRD412" s="589"/>
      <c r="SRE412" s="589"/>
      <c r="SRF412" s="589"/>
      <c r="SRG412" s="589"/>
      <c r="SRH412" s="589"/>
      <c r="SRI412" s="589"/>
      <c r="SRJ412" s="589"/>
      <c r="SRK412" s="589"/>
      <c r="SRL412" s="589"/>
      <c r="SRM412" s="589"/>
      <c r="SRN412" s="589"/>
      <c r="SRO412" s="589"/>
      <c r="SRP412" s="589"/>
      <c r="SRQ412" s="589"/>
      <c r="SRR412" s="589"/>
      <c r="SRS412" s="589"/>
      <c r="SRT412" s="589"/>
      <c r="SRU412" s="589"/>
      <c r="SRV412" s="589"/>
      <c r="SRW412" s="589"/>
      <c r="SRX412" s="589"/>
      <c r="SRY412" s="589"/>
      <c r="SRZ412" s="589"/>
      <c r="SSA412" s="589"/>
      <c r="SSB412" s="589"/>
      <c r="SSC412" s="589"/>
      <c r="SSD412" s="589"/>
      <c r="SSE412" s="589"/>
      <c r="SSF412" s="589"/>
      <c r="SSG412" s="589"/>
      <c r="SSH412" s="589"/>
      <c r="SSI412" s="589"/>
      <c r="SSJ412" s="589"/>
      <c r="SSK412" s="589"/>
      <c r="SSL412" s="589"/>
      <c r="SSM412" s="589"/>
      <c r="SSN412" s="589"/>
      <c r="SSO412" s="589"/>
      <c r="SSP412" s="589"/>
      <c r="SSQ412" s="589"/>
      <c r="SSR412" s="589"/>
      <c r="SSS412" s="589"/>
      <c r="SST412" s="589"/>
      <c r="SSU412" s="589"/>
      <c r="SSV412" s="589"/>
      <c r="SSW412" s="589"/>
      <c r="SSX412" s="589"/>
      <c r="SSY412" s="589"/>
      <c r="SSZ412" s="589"/>
      <c r="STA412" s="589"/>
      <c r="STB412" s="589"/>
      <c r="STC412" s="589"/>
      <c r="STD412" s="589"/>
      <c r="STE412" s="589"/>
      <c r="STF412" s="589"/>
      <c r="STG412" s="589"/>
      <c r="STH412" s="589"/>
      <c r="STI412" s="589"/>
      <c r="STJ412" s="589"/>
      <c r="STK412" s="589"/>
      <c r="STL412" s="589"/>
      <c r="STM412" s="589"/>
      <c r="STN412" s="589"/>
      <c r="STO412" s="589"/>
      <c r="STP412" s="589"/>
      <c r="STQ412" s="589"/>
      <c r="STR412" s="589"/>
      <c r="STS412" s="589"/>
      <c r="STT412" s="589"/>
      <c r="STU412" s="589"/>
      <c r="STV412" s="589"/>
      <c r="STW412" s="589"/>
      <c r="STX412" s="589"/>
      <c r="STY412" s="589"/>
      <c r="STZ412" s="589"/>
      <c r="SUA412" s="589"/>
      <c r="SUB412" s="589"/>
      <c r="SUC412" s="589"/>
      <c r="SUD412" s="589"/>
      <c r="SUE412" s="589"/>
      <c r="SUF412" s="589"/>
      <c r="SUG412" s="589"/>
      <c r="SUH412" s="589"/>
      <c r="SUI412" s="589"/>
      <c r="SUJ412" s="589"/>
      <c r="SUK412" s="589"/>
      <c r="SUL412" s="589"/>
      <c r="SUM412" s="589"/>
      <c r="SUN412" s="589"/>
      <c r="SUO412" s="589"/>
      <c r="SUP412" s="589"/>
      <c r="SUQ412" s="589"/>
      <c r="SUR412" s="589"/>
      <c r="SUS412" s="589"/>
      <c r="SUT412" s="589"/>
      <c r="SUU412" s="589"/>
      <c r="SUV412" s="589"/>
      <c r="SUW412" s="589"/>
      <c r="SUX412" s="589"/>
      <c r="SUY412" s="589"/>
      <c r="SUZ412" s="589"/>
      <c r="SVA412" s="589"/>
      <c r="SVB412" s="589"/>
      <c r="SVC412" s="589"/>
      <c r="SVD412" s="589"/>
      <c r="SVE412" s="589"/>
      <c r="SVF412" s="589"/>
      <c r="SVG412" s="589"/>
      <c r="SVH412" s="589"/>
      <c r="SVI412" s="589"/>
      <c r="SVJ412" s="589"/>
      <c r="SVK412" s="589"/>
      <c r="SVL412" s="589"/>
      <c r="SVM412" s="589"/>
      <c r="SVN412" s="589"/>
      <c r="SVO412" s="589"/>
      <c r="SVP412" s="589"/>
      <c r="SVQ412" s="589"/>
      <c r="SVR412" s="589"/>
      <c r="SVS412" s="589"/>
      <c r="SVT412" s="589"/>
      <c r="SVU412" s="589"/>
      <c r="SVV412" s="589"/>
      <c r="SVW412" s="589"/>
      <c r="SVX412" s="589"/>
      <c r="SVY412" s="589"/>
      <c r="SVZ412" s="589"/>
      <c r="SWA412" s="589"/>
      <c r="SWB412" s="589"/>
      <c r="SWC412" s="589"/>
      <c r="SWD412" s="589"/>
      <c r="SWE412" s="589"/>
      <c r="SWF412" s="589"/>
      <c r="SWG412" s="589"/>
      <c r="SWH412" s="589"/>
      <c r="SWI412" s="589"/>
      <c r="SWJ412" s="589"/>
      <c r="SWK412" s="589"/>
      <c r="SWL412" s="589"/>
      <c r="SWM412" s="589"/>
      <c r="SWN412" s="589"/>
      <c r="SWO412" s="589"/>
      <c r="SWP412" s="589"/>
      <c r="SWQ412" s="589"/>
      <c r="SWR412" s="589"/>
      <c r="SWS412" s="589"/>
      <c r="SWT412" s="589"/>
      <c r="SWU412" s="589"/>
      <c r="SWV412" s="589"/>
      <c r="SWW412" s="589"/>
      <c r="SWX412" s="589"/>
      <c r="SWY412" s="589"/>
      <c r="SWZ412" s="589"/>
      <c r="SXA412" s="589"/>
      <c r="SXB412" s="589"/>
      <c r="SXC412" s="589"/>
      <c r="SXD412" s="589"/>
      <c r="SXE412" s="589"/>
      <c r="SXF412" s="589"/>
      <c r="SXG412" s="589"/>
      <c r="SXH412" s="589"/>
      <c r="SXI412" s="589"/>
      <c r="SXJ412" s="589"/>
      <c r="SXK412" s="589"/>
      <c r="SXL412" s="589"/>
      <c r="SXM412" s="589"/>
      <c r="SXN412" s="589"/>
      <c r="SXO412" s="589"/>
      <c r="SXP412" s="589"/>
      <c r="SXQ412" s="589"/>
      <c r="SXR412" s="589"/>
      <c r="SXS412" s="589"/>
      <c r="SXT412" s="589"/>
      <c r="SXU412" s="589"/>
      <c r="SXV412" s="589"/>
      <c r="SXW412" s="589"/>
      <c r="SXX412" s="589"/>
      <c r="SXY412" s="589"/>
      <c r="SXZ412" s="589"/>
      <c r="SYA412" s="589"/>
      <c r="SYB412" s="589"/>
      <c r="SYC412" s="589"/>
      <c r="SYD412" s="589"/>
      <c r="SYE412" s="589"/>
      <c r="SYF412" s="589"/>
      <c r="SYG412" s="589"/>
      <c r="SYH412" s="589"/>
      <c r="SYI412" s="589"/>
      <c r="SYJ412" s="589"/>
      <c r="SYK412" s="589"/>
      <c r="SYL412" s="589"/>
      <c r="SYM412" s="589"/>
      <c r="SYN412" s="589"/>
      <c r="SYO412" s="589"/>
      <c r="SYP412" s="589"/>
      <c r="SYQ412" s="589"/>
      <c r="SYR412" s="589"/>
      <c r="SYS412" s="589"/>
      <c r="SYT412" s="589"/>
      <c r="SYU412" s="589"/>
      <c r="SYV412" s="589"/>
      <c r="SYW412" s="589"/>
      <c r="SYX412" s="589"/>
      <c r="SYY412" s="589"/>
      <c r="SYZ412" s="589"/>
      <c r="SZA412" s="589"/>
      <c r="SZB412" s="589"/>
      <c r="SZC412" s="589"/>
      <c r="SZD412" s="589"/>
      <c r="SZE412" s="589"/>
      <c r="SZF412" s="589"/>
      <c r="SZG412" s="589"/>
      <c r="SZH412" s="589"/>
      <c r="SZI412" s="589"/>
      <c r="SZJ412" s="589"/>
      <c r="SZK412" s="589"/>
      <c r="SZL412" s="589"/>
      <c r="SZM412" s="589"/>
      <c r="SZN412" s="589"/>
      <c r="SZO412" s="589"/>
      <c r="SZP412" s="589"/>
      <c r="SZQ412" s="589"/>
      <c r="SZR412" s="589"/>
      <c r="SZS412" s="589"/>
      <c r="SZT412" s="589"/>
      <c r="SZU412" s="589"/>
      <c r="SZV412" s="589"/>
      <c r="SZW412" s="589"/>
      <c r="SZX412" s="589"/>
      <c r="SZY412" s="589"/>
      <c r="SZZ412" s="589"/>
      <c r="TAA412" s="589"/>
      <c r="TAB412" s="589"/>
      <c r="TAC412" s="589"/>
      <c r="TAD412" s="589"/>
      <c r="TAE412" s="589"/>
      <c r="TAF412" s="589"/>
      <c r="TAG412" s="589"/>
      <c r="TAH412" s="589"/>
      <c r="TAI412" s="589"/>
      <c r="TAJ412" s="589"/>
      <c r="TAK412" s="589"/>
      <c r="TAL412" s="589"/>
      <c r="TAM412" s="589"/>
      <c r="TAN412" s="589"/>
      <c r="TAO412" s="589"/>
      <c r="TAP412" s="589"/>
      <c r="TAQ412" s="589"/>
      <c r="TAR412" s="589"/>
      <c r="TAS412" s="589"/>
      <c r="TAT412" s="589"/>
      <c r="TAU412" s="589"/>
      <c r="TAV412" s="589"/>
      <c r="TAW412" s="589"/>
      <c r="TAX412" s="589"/>
      <c r="TAY412" s="589"/>
      <c r="TAZ412" s="589"/>
      <c r="TBA412" s="589"/>
      <c r="TBB412" s="589"/>
      <c r="TBC412" s="589"/>
      <c r="TBD412" s="589"/>
      <c r="TBE412" s="589"/>
      <c r="TBF412" s="589"/>
      <c r="TBG412" s="589"/>
      <c r="TBH412" s="589"/>
      <c r="TBI412" s="589"/>
      <c r="TBJ412" s="589"/>
      <c r="TBK412" s="589"/>
      <c r="TBL412" s="589"/>
      <c r="TBM412" s="589"/>
      <c r="TBN412" s="589"/>
      <c r="TBO412" s="589"/>
      <c r="TBP412" s="589"/>
      <c r="TBQ412" s="589"/>
      <c r="TBR412" s="589"/>
      <c r="TBS412" s="589"/>
      <c r="TBT412" s="589"/>
      <c r="TBU412" s="589"/>
      <c r="TBV412" s="589"/>
      <c r="TBW412" s="589"/>
      <c r="TBX412" s="589"/>
      <c r="TBY412" s="589"/>
      <c r="TBZ412" s="589"/>
      <c r="TCA412" s="589"/>
      <c r="TCB412" s="589"/>
      <c r="TCC412" s="589"/>
      <c r="TCD412" s="589"/>
      <c r="TCE412" s="589"/>
      <c r="TCF412" s="589"/>
      <c r="TCG412" s="589"/>
      <c r="TCH412" s="589"/>
      <c r="TCI412" s="589"/>
      <c r="TCJ412" s="589"/>
      <c r="TCK412" s="589"/>
      <c r="TCL412" s="589"/>
      <c r="TCM412" s="589"/>
      <c r="TCN412" s="589"/>
      <c r="TCO412" s="589"/>
      <c r="TCP412" s="589"/>
      <c r="TCQ412" s="589"/>
      <c r="TCR412" s="589"/>
      <c r="TCS412" s="589"/>
      <c r="TCT412" s="589"/>
      <c r="TCU412" s="589"/>
      <c r="TCV412" s="589"/>
      <c r="TCW412" s="589"/>
      <c r="TCX412" s="589"/>
      <c r="TCY412" s="589"/>
      <c r="TCZ412" s="589"/>
      <c r="TDA412" s="589"/>
      <c r="TDB412" s="589"/>
      <c r="TDC412" s="589"/>
      <c r="TDD412" s="589"/>
      <c r="TDE412" s="589"/>
      <c r="TDF412" s="589"/>
      <c r="TDG412" s="589"/>
      <c r="TDH412" s="589"/>
      <c r="TDI412" s="589"/>
      <c r="TDJ412" s="589"/>
      <c r="TDK412" s="589"/>
      <c r="TDL412" s="589"/>
      <c r="TDM412" s="589"/>
      <c r="TDN412" s="589"/>
      <c r="TDO412" s="589"/>
      <c r="TDP412" s="589"/>
      <c r="TDQ412" s="589"/>
      <c r="TDR412" s="589"/>
      <c r="TDS412" s="589"/>
      <c r="TDT412" s="589"/>
      <c r="TDU412" s="589"/>
      <c r="TDV412" s="589"/>
      <c r="TDW412" s="589"/>
      <c r="TDX412" s="589"/>
      <c r="TDY412" s="589"/>
      <c r="TDZ412" s="589"/>
      <c r="TEA412" s="589"/>
      <c r="TEB412" s="589"/>
      <c r="TEC412" s="589"/>
      <c r="TED412" s="589"/>
      <c r="TEE412" s="589"/>
      <c r="TEF412" s="589"/>
      <c r="TEG412" s="589"/>
      <c r="TEH412" s="589"/>
      <c r="TEI412" s="589"/>
      <c r="TEJ412" s="589"/>
      <c r="TEK412" s="589"/>
      <c r="TEL412" s="589"/>
      <c r="TEM412" s="589"/>
      <c r="TEN412" s="589"/>
      <c r="TEO412" s="589"/>
      <c r="TEP412" s="589"/>
      <c r="TEQ412" s="589"/>
      <c r="TER412" s="589"/>
      <c r="TES412" s="589"/>
      <c r="TET412" s="589"/>
      <c r="TEU412" s="589"/>
      <c r="TEV412" s="589"/>
      <c r="TEW412" s="589"/>
      <c r="TEX412" s="589"/>
      <c r="TEY412" s="589"/>
      <c r="TEZ412" s="589"/>
      <c r="TFA412" s="589"/>
      <c r="TFB412" s="589"/>
      <c r="TFC412" s="589"/>
      <c r="TFD412" s="589"/>
      <c r="TFE412" s="589"/>
      <c r="TFF412" s="589"/>
      <c r="TFG412" s="589"/>
      <c r="TFH412" s="589"/>
      <c r="TFI412" s="589"/>
      <c r="TFJ412" s="589"/>
      <c r="TFK412" s="589"/>
      <c r="TFL412" s="589"/>
      <c r="TFM412" s="589"/>
      <c r="TFN412" s="589"/>
      <c r="TFO412" s="589"/>
      <c r="TFP412" s="589"/>
      <c r="TFQ412" s="589"/>
      <c r="TFR412" s="589"/>
      <c r="TFS412" s="589"/>
      <c r="TFT412" s="589"/>
      <c r="TFU412" s="589"/>
      <c r="TFV412" s="589"/>
      <c r="TFW412" s="589"/>
      <c r="TFX412" s="589"/>
      <c r="TFY412" s="589"/>
      <c r="TFZ412" s="589"/>
      <c r="TGA412" s="589"/>
      <c r="TGB412" s="589"/>
      <c r="TGC412" s="589"/>
      <c r="TGD412" s="589"/>
      <c r="TGE412" s="589"/>
      <c r="TGF412" s="589"/>
      <c r="TGG412" s="589"/>
      <c r="TGH412" s="589"/>
      <c r="TGI412" s="589"/>
      <c r="TGJ412" s="589"/>
      <c r="TGK412" s="589"/>
      <c r="TGL412" s="589"/>
      <c r="TGM412" s="589"/>
      <c r="TGN412" s="589"/>
      <c r="TGO412" s="589"/>
      <c r="TGP412" s="589"/>
      <c r="TGQ412" s="589"/>
      <c r="TGR412" s="589"/>
      <c r="TGS412" s="589"/>
      <c r="TGT412" s="589"/>
      <c r="TGU412" s="589"/>
      <c r="TGV412" s="589"/>
      <c r="TGW412" s="589"/>
      <c r="TGX412" s="589"/>
      <c r="TGY412" s="589"/>
      <c r="TGZ412" s="589"/>
      <c r="THA412" s="589"/>
      <c r="THB412" s="589"/>
      <c r="THC412" s="589"/>
      <c r="THD412" s="589"/>
      <c r="THE412" s="589"/>
      <c r="THF412" s="589"/>
      <c r="THG412" s="589"/>
      <c r="THH412" s="589"/>
      <c r="THI412" s="589"/>
      <c r="THJ412" s="589"/>
      <c r="THK412" s="589"/>
      <c r="THL412" s="589"/>
      <c r="THM412" s="589"/>
      <c r="THN412" s="589"/>
      <c r="THO412" s="589"/>
      <c r="THP412" s="589"/>
      <c r="THQ412" s="589"/>
      <c r="THR412" s="589"/>
      <c r="THS412" s="589"/>
      <c r="THT412" s="589"/>
      <c r="THU412" s="589"/>
      <c r="THV412" s="589"/>
      <c r="THW412" s="589"/>
      <c r="THX412" s="589"/>
      <c r="THY412" s="589"/>
      <c r="THZ412" s="589"/>
      <c r="TIA412" s="589"/>
      <c r="TIB412" s="589"/>
      <c r="TIC412" s="589"/>
      <c r="TID412" s="589"/>
      <c r="TIE412" s="589"/>
      <c r="TIF412" s="589"/>
      <c r="TIG412" s="589"/>
      <c r="TIH412" s="589"/>
      <c r="TII412" s="589"/>
      <c r="TIJ412" s="589"/>
      <c r="TIK412" s="589"/>
      <c r="TIL412" s="589"/>
      <c r="TIM412" s="589"/>
      <c r="TIN412" s="589"/>
      <c r="TIO412" s="589"/>
      <c r="TIP412" s="589"/>
      <c r="TIQ412" s="589"/>
      <c r="TIR412" s="589"/>
      <c r="TIS412" s="589"/>
      <c r="TIT412" s="589"/>
      <c r="TIU412" s="589"/>
      <c r="TIV412" s="589"/>
      <c r="TIW412" s="589"/>
      <c r="TIX412" s="589"/>
      <c r="TIY412" s="589"/>
      <c r="TIZ412" s="589"/>
      <c r="TJA412" s="589"/>
      <c r="TJB412" s="589"/>
      <c r="TJC412" s="589"/>
      <c r="TJD412" s="589"/>
      <c r="TJE412" s="589"/>
      <c r="TJF412" s="589"/>
      <c r="TJG412" s="589"/>
      <c r="TJH412" s="589"/>
      <c r="TJI412" s="589"/>
      <c r="TJJ412" s="589"/>
      <c r="TJK412" s="589"/>
      <c r="TJL412" s="589"/>
      <c r="TJM412" s="589"/>
      <c r="TJN412" s="589"/>
      <c r="TJO412" s="589"/>
      <c r="TJP412" s="589"/>
      <c r="TJQ412" s="589"/>
      <c r="TJR412" s="589"/>
      <c r="TJS412" s="589"/>
      <c r="TJT412" s="589"/>
      <c r="TJU412" s="589"/>
      <c r="TJV412" s="589"/>
      <c r="TJW412" s="589"/>
      <c r="TJX412" s="589"/>
      <c r="TJY412" s="589"/>
      <c r="TJZ412" s="589"/>
      <c r="TKA412" s="589"/>
      <c r="TKB412" s="589"/>
      <c r="TKC412" s="589"/>
      <c r="TKD412" s="589"/>
      <c r="TKE412" s="589"/>
      <c r="TKF412" s="589"/>
      <c r="TKG412" s="589"/>
      <c r="TKH412" s="589"/>
      <c r="TKI412" s="589"/>
      <c r="TKJ412" s="589"/>
      <c r="TKK412" s="589"/>
      <c r="TKL412" s="589"/>
      <c r="TKM412" s="589"/>
      <c r="TKN412" s="589"/>
      <c r="TKO412" s="589"/>
      <c r="TKP412" s="589"/>
      <c r="TKQ412" s="589"/>
      <c r="TKR412" s="589"/>
      <c r="TKS412" s="589"/>
      <c r="TKT412" s="589"/>
      <c r="TKU412" s="589"/>
      <c r="TKV412" s="589"/>
      <c r="TKW412" s="589"/>
      <c r="TKX412" s="589"/>
      <c r="TKY412" s="589"/>
      <c r="TKZ412" s="589"/>
      <c r="TLA412" s="589"/>
      <c r="TLB412" s="589"/>
      <c r="TLC412" s="589"/>
      <c r="TLD412" s="589"/>
      <c r="TLE412" s="589"/>
      <c r="TLF412" s="589"/>
      <c r="TLG412" s="589"/>
      <c r="TLH412" s="589"/>
      <c r="TLI412" s="589"/>
      <c r="TLJ412" s="589"/>
      <c r="TLK412" s="589"/>
      <c r="TLL412" s="589"/>
      <c r="TLM412" s="589"/>
      <c r="TLN412" s="589"/>
      <c r="TLO412" s="589"/>
      <c r="TLP412" s="589"/>
      <c r="TLQ412" s="589"/>
      <c r="TLR412" s="589"/>
      <c r="TLS412" s="589"/>
      <c r="TLT412" s="589"/>
      <c r="TLU412" s="589"/>
      <c r="TLV412" s="589"/>
      <c r="TLW412" s="589"/>
      <c r="TLX412" s="589"/>
      <c r="TLY412" s="589"/>
      <c r="TLZ412" s="589"/>
      <c r="TMA412" s="589"/>
      <c r="TMB412" s="589"/>
      <c r="TMC412" s="589"/>
      <c r="TMD412" s="589"/>
      <c r="TME412" s="589"/>
      <c r="TMF412" s="589"/>
      <c r="TMG412" s="589"/>
      <c r="TMH412" s="589"/>
      <c r="TMI412" s="589"/>
      <c r="TMJ412" s="589"/>
      <c r="TMK412" s="589"/>
      <c r="TML412" s="589"/>
      <c r="TMM412" s="589"/>
      <c r="TMN412" s="589"/>
      <c r="TMO412" s="589"/>
      <c r="TMP412" s="589"/>
      <c r="TMQ412" s="589"/>
      <c r="TMR412" s="589"/>
      <c r="TMS412" s="589"/>
      <c r="TMT412" s="589"/>
      <c r="TMU412" s="589"/>
      <c r="TMV412" s="589"/>
      <c r="TMW412" s="589"/>
      <c r="TMX412" s="589"/>
      <c r="TMY412" s="589"/>
      <c r="TMZ412" s="589"/>
      <c r="TNA412" s="589"/>
      <c r="TNB412" s="589"/>
      <c r="TNC412" s="589"/>
      <c r="TND412" s="589"/>
      <c r="TNE412" s="589"/>
      <c r="TNF412" s="589"/>
      <c r="TNG412" s="589"/>
      <c r="TNH412" s="589"/>
      <c r="TNI412" s="589"/>
      <c r="TNJ412" s="589"/>
      <c r="TNK412" s="589"/>
      <c r="TNL412" s="589"/>
      <c r="TNM412" s="589"/>
      <c r="TNN412" s="589"/>
      <c r="TNO412" s="589"/>
      <c r="TNP412" s="589"/>
      <c r="TNQ412" s="589"/>
      <c r="TNR412" s="589"/>
      <c r="TNS412" s="589"/>
      <c r="TNT412" s="589"/>
      <c r="TNU412" s="589"/>
      <c r="TNV412" s="589"/>
      <c r="TNW412" s="589"/>
      <c r="TNX412" s="589"/>
      <c r="TNY412" s="589"/>
      <c r="TNZ412" s="589"/>
      <c r="TOA412" s="589"/>
      <c r="TOB412" s="589"/>
      <c r="TOC412" s="589"/>
      <c r="TOD412" s="589"/>
      <c r="TOE412" s="589"/>
      <c r="TOF412" s="589"/>
      <c r="TOG412" s="589"/>
      <c r="TOH412" s="589"/>
      <c r="TOI412" s="589"/>
      <c r="TOJ412" s="589"/>
      <c r="TOK412" s="589"/>
      <c r="TOL412" s="589"/>
      <c r="TOM412" s="589"/>
      <c r="TON412" s="589"/>
      <c r="TOO412" s="589"/>
      <c r="TOP412" s="589"/>
      <c r="TOQ412" s="589"/>
      <c r="TOR412" s="589"/>
      <c r="TOS412" s="589"/>
      <c r="TOT412" s="589"/>
      <c r="TOU412" s="589"/>
      <c r="TOV412" s="589"/>
      <c r="TOW412" s="589"/>
      <c r="TOX412" s="589"/>
      <c r="TOY412" s="589"/>
      <c r="TOZ412" s="589"/>
      <c r="TPA412" s="589"/>
      <c r="TPB412" s="589"/>
      <c r="TPC412" s="589"/>
      <c r="TPD412" s="589"/>
      <c r="TPE412" s="589"/>
      <c r="TPF412" s="589"/>
      <c r="TPG412" s="589"/>
      <c r="TPH412" s="589"/>
      <c r="TPI412" s="589"/>
      <c r="TPJ412" s="589"/>
      <c r="TPK412" s="589"/>
      <c r="TPL412" s="589"/>
      <c r="TPM412" s="589"/>
      <c r="TPN412" s="589"/>
      <c r="TPO412" s="589"/>
      <c r="TPP412" s="589"/>
      <c r="TPQ412" s="589"/>
      <c r="TPR412" s="589"/>
      <c r="TPS412" s="589"/>
      <c r="TPT412" s="589"/>
      <c r="TPU412" s="589"/>
      <c r="TPV412" s="589"/>
      <c r="TPW412" s="589"/>
      <c r="TPX412" s="589"/>
      <c r="TPY412" s="589"/>
      <c r="TPZ412" s="589"/>
      <c r="TQA412" s="589"/>
      <c r="TQB412" s="589"/>
      <c r="TQC412" s="589"/>
      <c r="TQD412" s="589"/>
      <c r="TQE412" s="589"/>
      <c r="TQF412" s="589"/>
      <c r="TQG412" s="589"/>
      <c r="TQH412" s="589"/>
      <c r="TQI412" s="589"/>
      <c r="TQJ412" s="589"/>
      <c r="TQK412" s="589"/>
      <c r="TQL412" s="589"/>
      <c r="TQM412" s="589"/>
      <c r="TQN412" s="589"/>
      <c r="TQO412" s="589"/>
      <c r="TQP412" s="589"/>
      <c r="TQQ412" s="589"/>
      <c r="TQR412" s="589"/>
      <c r="TQS412" s="589"/>
      <c r="TQT412" s="589"/>
      <c r="TQU412" s="589"/>
      <c r="TQV412" s="589"/>
      <c r="TQW412" s="589"/>
      <c r="TQX412" s="589"/>
      <c r="TQY412" s="589"/>
      <c r="TQZ412" s="589"/>
      <c r="TRA412" s="589"/>
      <c r="TRB412" s="589"/>
      <c r="TRC412" s="589"/>
      <c r="TRD412" s="589"/>
      <c r="TRE412" s="589"/>
      <c r="TRF412" s="589"/>
      <c r="TRG412" s="589"/>
      <c r="TRH412" s="589"/>
      <c r="TRI412" s="589"/>
      <c r="TRJ412" s="589"/>
      <c r="TRK412" s="589"/>
      <c r="TRL412" s="589"/>
      <c r="TRM412" s="589"/>
      <c r="TRN412" s="589"/>
      <c r="TRO412" s="589"/>
      <c r="TRP412" s="589"/>
      <c r="TRQ412" s="589"/>
      <c r="TRR412" s="589"/>
      <c r="TRS412" s="589"/>
      <c r="TRT412" s="589"/>
      <c r="TRU412" s="589"/>
      <c r="TRV412" s="589"/>
      <c r="TRW412" s="589"/>
      <c r="TRX412" s="589"/>
      <c r="TRY412" s="589"/>
      <c r="TRZ412" s="589"/>
      <c r="TSA412" s="589"/>
      <c r="TSB412" s="589"/>
      <c r="TSC412" s="589"/>
      <c r="TSD412" s="589"/>
      <c r="TSE412" s="589"/>
      <c r="TSF412" s="589"/>
      <c r="TSG412" s="589"/>
      <c r="TSH412" s="589"/>
      <c r="TSI412" s="589"/>
      <c r="TSJ412" s="589"/>
      <c r="TSK412" s="589"/>
      <c r="TSL412" s="589"/>
      <c r="TSM412" s="589"/>
      <c r="TSN412" s="589"/>
      <c r="TSO412" s="589"/>
      <c r="TSP412" s="589"/>
      <c r="TSQ412" s="589"/>
      <c r="TSR412" s="589"/>
      <c r="TSS412" s="589"/>
      <c r="TST412" s="589"/>
      <c r="TSU412" s="589"/>
      <c r="TSV412" s="589"/>
      <c r="TSW412" s="589"/>
      <c r="TSX412" s="589"/>
      <c r="TSY412" s="589"/>
      <c r="TSZ412" s="589"/>
      <c r="TTA412" s="589"/>
      <c r="TTB412" s="589"/>
      <c r="TTC412" s="589"/>
      <c r="TTD412" s="589"/>
      <c r="TTE412" s="589"/>
      <c r="TTF412" s="589"/>
      <c r="TTG412" s="589"/>
      <c r="TTH412" s="589"/>
      <c r="TTI412" s="589"/>
      <c r="TTJ412" s="589"/>
      <c r="TTK412" s="589"/>
      <c r="TTL412" s="589"/>
      <c r="TTM412" s="589"/>
      <c r="TTN412" s="589"/>
      <c r="TTO412" s="589"/>
      <c r="TTP412" s="589"/>
      <c r="TTQ412" s="589"/>
      <c r="TTR412" s="589"/>
      <c r="TTS412" s="589"/>
      <c r="TTT412" s="589"/>
      <c r="TTU412" s="589"/>
      <c r="TTV412" s="589"/>
      <c r="TTW412" s="589"/>
      <c r="TTX412" s="589"/>
      <c r="TTY412" s="589"/>
      <c r="TTZ412" s="589"/>
      <c r="TUA412" s="589"/>
      <c r="TUB412" s="589"/>
      <c r="TUC412" s="589"/>
      <c r="TUD412" s="589"/>
      <c r="TUE412" s="589"/>
      <c r="TUF412" s="589"/>
      <c r="TUG412" s="589"/>
      <c r="TUH412" s="589"/>
      <c r="TUI412" s="589"/>
      <c r="TUJ412" s="589"/>
      <c r="TUK412" s="589"/>
      <c r="TUL412" s="589"/>
      <c r="TUM412" s="589"/>
      <c r="TUN412" s="589"/>
      <c r="TUO412" s="589"/>
      <c r="TUP412" s="589"/>
      <c r="TUQ412" s="589"/>
      <c r="TUR412" s="589"/>
      <c r="TUS412" s="589"/>
      <c r="TUT412" s="589"/>
      <c r="TUU412" s="589"/>
      <c r="TUV412" s="589"/>
      <c r="TUW412" s="589"/>
      <c r="TUX412" s="589"/>
      <c r="TUY412" s="589"/>
      <c r="TUZ412" s="589"/>
      <c r="TVA412" s="589"/>
      <c r="TVB412" s="589"/>
      <c r="TVC412" s="589"/>
      <c r="TVD412" s="589"/>
      <c r="TVE412" s="589"/>
      <c r="TVF412" s="589"/>
      <c r="TVG412" s="589"/>
      <c r="TVH412" s="589"/>
      <c r="TVI412" s="589"/>
      <c r="TVJ412" s="589"/>
      <c r="TVK412" s="589"/>
      <c r="TVL412" s="589"/>
      <c r="TVM412" s="589"/>
      <c r="TVN412" s="589"/>
      <c r="TVO412" s="589"/>
      <c r="TVP412" s="589"/>
      <c r="TVQ412" s="589"/>
      <c r="TVR412" s="589"/>
      <c r="TVS412" s="589"/>
      <c r="TVT412" s="589"/>
      <c r="TVU412" s="589"/>
      <c r="TVV412" s="589"/>
      <c r="TVW412" s="589"/>
      <c r="TVX412" s="589"/>
      <c r="TVY412" s="589"/>
      <c r="TVZ412" s="589"/>
      <c r="TWA412" s="589"/>
      <c r="TWB412" s="589"/>
      <c r="TWC412" s="589"/>
      <c r="TWD412" s="589"/>
      <c r="TWE412" s="589"/>
      <c r="TWF412" s="589"/>
      <c r="TWG412" s="589"/>
      <c r="TWH412" s="589"/>
      <c r="TWI412" s="589"/>
      <c r="TWJ412" s="589"/>
      <c r="TWK412" s="589"/>
      <c r="TWL412" s="589"/>
      <c r="TWM412" s="589"/>
      <c r="TWN412" s="589"/>
      <c r="TWO412" s="589"/>
      <c r="TWP412" s="589"/>
      <c r="TWQ412" s="589"/>
      <c r="TWR412" s="589"/>
      <c r="TWS412" s="589"/>
      <c r="TWT412" s="589"/>
      <c r="TWU412" s="589"/>
      <c r="TWV412" s="589"/>
      <c r="TWW412" s="589"/>
      <c r="TWX412" s="589"/>
      <c r="TWY412" s="589"/>
      <c r="TWZ412" s="589"/>
      <c r="TXA412" s="589"/>
      <c r="TXB412" s="589"/>
      <c r="TXC412" s="589"/>
      <c r="TXD412" s="589"/>
      <c r="TXE412" s="589"/>
      <c r="TXF412" s="589"/>
      <c r="TXG412" s="589"/>
      <c r="TXH412" s="589"/>
      <c r="TXI412" s="589"/>
      <c r="TXJ412" s="589"/>
      <c r="TXK412" s="589"/>
      <c r="TXL412" s="589"/>
      <c r="TXM412" s="589"/>
      <c r="TXN412" s="589"/>
      <c r="TXO412" s="589"/>
      <c r="TXP412" s="589"/>
      <c r="TXQ412" s="589"/>
      <c r="TXR412" s="589"/>
      <c r="TXS412" s="589"/>
      <c r="TXT412" s="589"/>
      <c r="TXU412" s="589"/>
      <c r="TXV412" s="589"/>
      <c r="TXW412" s="589"/>
      <c r="TXX412" s="589"/>
      <c r="TXY412" s="589"/>
      <c r="TXZ412" s="589"/>
      <c r="TYA412" s="589"/>
      <c r="TYB412" s="589"/>
      <c r="TYC412" s="589"/>
      <c r="TYD412" s="589"/>
      <c r="TYE412" s="589"/>
      <c r="TYF412" s="589"/>
      <c r="TYG412" s="589"/>
      <c r="TYH412" s="589"/>
      <c r="TYI412" s="589"/>
      <c r="TYJ412" s="589"/>
      <c r="TYK412" s="589"/>
      <c r="TYL412" s="589"/>
      <c r="TYM412" s="589"/>
      <c r="TYN412" s="589"/>
      <c r="TYO412" s="589"/>
      <c r="TYP412" s="589"/>
      <c r="TYQ412" s="589"/>
      <c r="TYR412" s="589"/>
      <c r="TYS412" s="589"/>
      <c r="TYT412" s="589"/>
      <c r="TYU412" s="589"/>
      <c r="TYV412" s="589"/>
      <c r="TYW412" s="589"/>
      <c r="TYX412" s="589"/>
      <c r="TYY412" s="589"/>
      <c r="TYZ412" s="589"/>
      <c r="TZA412" s="589"/>
      <c r="TZB412" s="589"/>
      <c r="TZC412" s="589"/>
      <c r="TZD412" s="589"/>
      <c r="TZE412" s="589"/>
      <c r="TZF412" s="589"/>
      <c r="TZG412" s="589"/>
      <c r="TZH412" s="589"/>
      <c r="TZI412" s="589"/>
      <c r="TZJ412" s="589"/>
      <c r="TZK412" s="589"/>
      <c r="TZL412" s="589"/>
      <c r="TZM412" s="589"/>
      <c r="TZN412" s="589"/>
      <c r="TZO412" s="589"/>
      <c r="TZP412" s="589"/>
      <c r="TZQ412" s="589"/>
      <c r="TZR412" s="589"/>
      <c r="TZS412" s="589"/>
      <c r="TZT412" s="589"/>
      <c r="TZU412" s="589"/>
      <c r="TZV412" s="589"/>
      <c r="TZW412" s="589"/>
      <c r="TZX412" s="589"/>
      <c r="TZY412" s="589"/>
      <c r="TZZ412" s="589"/>
      <c r="UAA412" s="589"/>
      <c r="UAB412" s="589"/>
      <c r="UAC412" s="589"/>
      <c r="UAD412" s="589"/>
      <c r="UAE412" s="589"/>
      <c r="UAF412" s="589"/>
      <c r="UAG412" s="589"/>
      <c r="UAH412" s="589"/>
      <c r="UAI412" s="589"/>
      <c r="UAJ412" s="589"/>
      <c r="UAK412" s="589"/>
      <c r="UAL412" s="589"/>
      <c r="UAM412" s="589"/>
      <c r="UAN412" s="589"/>
      <c r="UAO412" s="589"/>
      <c r="UAP412" s="589"/>
      <c r="UAQ412" s="589"/>
      <c r="UAR412" s="589"/>
      <c r="UAS412" s="589"/>
      <c r="UAT412" s="589"/>
      <c r="UAU412" s="589"/>
      <c r="UAV412" s="589"/>
      <c r="UAW412" s="589"/>
      <c r="UAX412" s="589"/>
      <c r="UAY412" s="589"/>
      <c r="UAZ412" s="589"/>
      <c r="UBA412" s="589"/>
      <c r="UBB412" s="589"/>
      <c r="UBC412" s="589"/>
      <c r="UBD412" s="589"/>
      <c r="UBE412" s="589"/>
      <c r="UBF412" s="589"/>
      <c r="UBG412" s="589"/>
      <c r="UBH412" s="589"/>
      <c r="UBI412" s="589"/>
      <c r="UBJ412" s="589"/>
      <c r="UBK412" s="589"/>
      <c r="UBL412" s="589"/>
      <c r="UBM412" s="589"/>
      <c r="UBN412" s="589"/>
      <c r="UBO412" s="589"/>
      <c r="UBP412" s="589"/>
      <c r="UBQ412" s="589"/>
      <c r="UBR412" s="589"/>
      <c r="UBS412" s="589"/>
      <c r="UBT412" s="589"/>
      <c r="UBU412" s="589"/>
      <c r="UBV412" s="589"/>
      <c r="UBW412" s="589"/>
      <c r="UBX412" s="589"/>
      <c r="UBY412" s="589"/>
      <c r="UBZ412" s="589"/>
      <c r="UCA412" s="589"/>
      <c r="UCB412" s="589"/>
      <c r="UCC412" s="589"/>
      <c r="UCD412" s="589"/>
      <c r="UCE412" s="589"/>
      <c r="UCF412" s="589"/>
      <c r="UCG412" s="589"/>
      <c r="UCH412" s="589"/>
      <c r="UCI412" s="589"/>
      <c r="UCJ412" s="589"/>
      <c r="UCK412" s="589"/>
      <c r="UCL412" s="589"/>
      <c r="UCM412" s="589"/>
      <c r="UCN412" s="589"/>
      <c r="UCO412" s="589"/>
      <c r="UCP412" s="589"/>
      <c r="UCQ412" s="589"/>
      <c r="UCR412" s="589"/>
      <c r="UCS412" s="589"/>
      <c r="UCT412" s="589"/>
      <c r="UCU412" s="589"/>
      <c r="UCV412" s="589"/>
      <c r="UCW412" s="589"/>
      <c r="UCX412" s="589"/>
      <c r="UCY412" s="589"/>
      <c r="UCZ412" s="589"/>
      <c r="UDA412" s="589"/>
      <c r="UDB412" s="589"/>
      <c r="UDC412" s="589"/>
      <c r="UDD412" s="589"/>
      <c r="UDE412" s="589"/>
      <c r="UDF412" s="589"/>
      <c r="UDG412" s="589"/>
      <c r="UDH412" s="589"/>
      <c r="UDI412" s="589"/>
      <c r="UDJ412" s="589"/>
      <c r="UDK412" s="589"/>
      <c r="UDL412" s="589"/>
      <c r="UDM412" s="589"/>
      <c r="UDN412" s="589"/>
      <c r="UDO412" s="589"/>
      <c r="UDP412" s="589"/>
      <c r="UDQ412" s="589"/>
      <c r="UDR412" s="589"/>
      <c r="UDS412" s="589"/>
      <c r="UDT412" s="589"/>
      <c r="UDU412" s="589"/>
      <c r="UDV412" s="589"/>
      <c r="UDW412" s="589"/>
      <c r="UDX412" s="589"/>
      <c r="UDY412" s="589"/>
      <c r="UDZ412" s="589"/>
      <c r="UEA412" s="589"/>
      <c r="UEB412" s="589"/>
      <c r="UEC412" s="589"/>
      <c r="UED412" s="589"/>
      <c r="UEE412" s="589"/>
      <c r="UEF412" s="589"/>
      <c r="UEG412" s="589"/>
      <c r="UEH412" s="589"/>
      <c r="UEI412" s="589"/>
      <c r="UEJ412" s="589"/>
      <c r="UEK412" s="589"/>
      <c r="UEL412" s="589"/>
      <c r="UEM412" s="589"/>
      <c r="UEN412" s="589"/>
      <c r="UEO412" s="589"/>
      <c r="UEP412" s="589"/>
      <c r="UEQ412" s="589"/>
      <c r="UER412" s="589"/>
      <c r="UES412" s="589"/>
      <c r="UET412" s="589"/>
      <c r="UEU412" s="589"/>
      <c r="UEV412" s="589"/>
      <c r="UEW412" s="589"/>
      <c r="UEX412" s="589"/>
      <c r="UEY412" s="589"/>
      <c r="UEZ412" s="589"/>
      <c r="UFA412" s="589"/>
      <c r="UFB412" s="589"/>
      <c r="UFC412" s="589"/>
      <c r="UFD412" s="589"/>
      <c r="UFE412" s="589"/>
      <c r="UFF412" s="589"/>
      <c r="UFG412" s="589"/>
      <c r="UFH412" s="589"/>
      <c r="UFI412" s="589"/>
      <c r="UFJ412" s="589"/>
      <c r="UFK412" s="589"/>
      <c r="UFL412" s="589"/>
      <c r="UFM412" s="589"/>
      <c r="UFN412" s="589"/>
      <c r="UFO412" s="589"/>
      <c r="UFP412" s="589"/>
      <c r="UFQ412" s="589"/>
      <c r="UFR412" s="589"/>
      <c r="UFS412" s="589"/>
      <c r="UFT412" s="589"/>
      <c r="UFU412" s="589"/>
      <c r="UFV412" s="589"/>
      <c r="UFW412" s="589"/>
      <c r="UFX412" s="589"/>
      <c r="UFY412" s="589"/>
      <c r="UFZ412" s="589"/>
      <c r="UGA412" s="589"/>
      <c r="UGB412" s="589"/>
      <c r="UGC412" s="589"/>
      <c r="UGD412" s="589"/>
      <c r="UGE412" s="589"/>
      <c r="UGF412" s="589"/>
      <c r="UGG412" s="589"/>
      <c r="UGH412" s="589"/>
      <c r="UGI412" s="589"/>
      <c r="UGJ412" s="589"/>
      <c r="UGK412" s="589"/>
      <c r="UGL412" s="589"/>
      <c r="UGM412" s="589"/>
      <c r="UGN412" s="589"/>
      <c r="UGO412" s="589"/>
      <c r="UGP412" s="589"/>
      <c r="UGQ412" s="589"/>
      <c r="UGR412" s="589"/>
      <c r="UGS412" s="589"/>
      <c r="UGT412" s="589"/>
      <c r="UGU412" s="589"/>
      <c r="UGV412" s="589"/>
      <c r="UGW412" s="589"/>
      <c r="UGX412" s="589"/>
      <c r="UGY412" s="589"/>
      <c r="UGZ412" s="589"/>
      <c r="UHA412" s="589"/>
      <c r="UHB412" s="589"/>
      <c r="UHC412" s="589"/>
      <c r="UHD412" s="589"/>
      <c r="UHE412" s="589"/>
      <c r="UHF412" s="589"/>
      <c r="UHG412" s="589"/>
      <c r="UHH412" s="589"/>
      <c r="UHI412" s="589"/>
      <c r="UHJ412" s="589"/>
      <c r="UHK412" s="589"/>
      <c r="UHL412" s="589"/>
      <c r="UHM412" s="589"/>
      <c r="UHN412" s="589"/>
      <c r="UHO412" s="589"/>
      <c r="UHP412" s="589"/>
      <c r="UHQ412" s="589"/>
      <c r="UHR412" s="589"/>
      <c r="UHS412" s="589"/>
      <c r="UHT412" s="589"/>
      <c r="UHU412" s="589"/>
      <c r="UHV412" s="589"/>
      <c r="UHW412" s="589"/>
      <c r="UHX412" s="589"/>
      <c r="UHY412" s="589"/>
      <c r="UHZ412" s="589"/>
      <c r="UIA412" s="589"/>
      <c r="UIB412" s="589"/>
      <c r="UIC412" s="589"/>
      <c r="UID412" s="589"/>
      <c r="UIE412" s="589"/>
      <c r="UIF412" s="589"/>
      <c r="UIG412" s="589"/>
      <c r="UIH412" s="589"/>
      <c r="UII412" s="589"/>
      <c r="UIJ412" s="589"/>
      <c r="UIK412" s="589"/>
      <c r="UIL412" s="589"/>
      <c r="UIM412" s="589"/>
      <c r="UIN412" s="589"/>
      <c r="UIO412" s="589"/>
      <c r="UIP412" s="589"/>
      <c r="UIQ412" s="589"/>
      <c r="UIR412" s="589"/>
      <c r="UIS412" s="589"/>
      <c r="UIT412" s="589"/>
      <c r="UIU412" s="589"/>
      <c r="UIV412" s="589"/>
      <c r="UIW412" s="589"/>
      <c r="UIX412" s="589"/>
      <c r="UIY412" s="589"/>
      <c r="UIZ412" s="589"/>
      <c r="UJA412" s="589"/>
      <c r="UJB412" s="589"/>
      <c r="UJC412" s="589"/>
      <c r="UJD412" s="589"/>
      <c r="UJE412" s="589"/>
      <c r="UJF412" s="589"/>
      <c r="UJG412" s="589"/>
      <c r="UJH412" s="589"/>
      <c r="UJI412" s="589"/>
      <c r="UJJ412" s="589"/>
      <c r="UJK412" s="589"/>
      <c r="UJL412" s="589"/>
      <c r="UJM412" s="589"/>
      <c r="UJN412" s="589"/>
      <c r="UJO412" s="589"/>
      <c r="UJP412" s="589"/>
      <c r="UJQ412" s="589"/>
      <c r="UJR412" s="589"/>
      <c r="UJS412" s="589"/>
      <c r="UJT412" s="589"/>
      <c r="UJU412" s="589"/>
      <c r="UJV412" s="589"/>
      <c r="UJW412" s="589"/>
      <c r="UJX412" s="589"/>
      <c r="UJY412" s="589"/>
      <c r="UJZ412" s="589"/>
      <c r="UKA412" s="589"/>
      <c r="UKB412" s="589"/>
      <c r="UKC412" s="589"/>
      <c r="UKD412" s="589"/>
      <c r="UKE412" s="589"/>
      <c r="UKF412" s="589"/>
      <c r="UKG412" s="589"/>
      <c r="UKH412" s="589"/>
      <c r="UKI412" s="589"/>
      <c r="UKJ412" s="589"/>
      <c r="UKK412" s="589"/>
      <c r="UKL412" s="589"/>
      <c r="UKM412" s="589"/>
      <c r="UKN412" s="589"/>
      <c r="UKO412" s="589"/>
      <c r="UKP412" s="589"/>
      <c r="UKQ412" s="589"/>
      <c r="UKR412" s="589"/>
      <c r="UKS412" s="589"/>
      <c r="UKT412" s="589"/>
      <c r="UKU412" s="589"/>
      <c r="UKV412" s="589"/>
      <c r="UKW412" s="589"/>
      <c r="UKX412" s="589"/>
      <c r="UKY412" s="589"/>
      <c r="UKZ412" s="589"/>
      <c r="ULA412" s="589"/>
      <c r="ULB412" s="589"/>
      <c r="ULC412" s="589"/>
      <c r="ULD412" s="589"/>
      <c r="ULE412" s="589"/>
      <c r="ULF412" s="589"/>
      <c r="ULG412" s="589"/>
      <c r="ULH412" s="589"/>
      <c r="ULI412" s="589"/>
      <c r="ULJ412" s="589"/>
      <c r="ULK412" s="589"/>
      <c r="ULL412" s="589"/>
      <c r="ULM412" s="589"/>
      <c r="ULN412" s="589"/>
      <c r="ULO412" s="589"/>
      <c r="ULP412" s="589"/>
      <c r="ULQ412" s="589"/>
      <c r="ULR412" s="589"/>
      <c r="ULS412" s="589"/>
      <c r="ULT412" s="589"/>
      <c r="ULU412" s="589"/>
      <c r="ULV412" s="589"/>
      <c r="ULW412" s="589"/>
      <c r="ULX412" s="589"/>
      <c r="ULY412" s="589"/>
      <c r="ULZ412" s="589"/>
      <c r="UMA412" s="589"/>
      <c r="UMB412" s="589"/>
      <c r="UMC412" s="589"/>
      <c r="UMD412" s="589"/>
      <c r="UME412" s="589"/>
      <c r="UMF412" s="589"/>
      <c r="UMG412" s="589"/>
      <c r="UMH412" s="589"/>
      <c r="UMI412" s="589"/>
      <c r="UMJ412" s="589"/>
      <c r="UMK412" s="589"/>
      <c r="UML412" s="589"/>
      <c r="UMM412" s="589"/>
      <c r="UMN412" s="589"/>
      <c r="UMO412" s="589"/>
      <c r="UMP412" s="589"/>
      <c r="UMQ412" s="589"/>
      <c r="UMR412" s="589"/>
      <c r="UMS412" s="589"/>
      <c r="UMT412" s="589"/>
      <c r="UMU412" s="589"/>
      <c r="UMV412" s="589"/>
      <c r="UMW412" s="589"/>
      <c r="UMX412" s="589"/>
      <c r="UMY412" s="589"/>
      <c r="UMZ412" s="589"/>
      <c r="UNA412" s="589"/>
      <c r="UNB412" s="589"/>
      <c r="UNC412" s="589"/>
      <c r="UND412" s="589"/>
      <c r="UNE412" s="589"/>
      <c r="UNF412" s="589"/>
      <c r="UNG412" s="589"/>
      <c r="UNH412" s="589"/>
      <c r="UNI412" s="589"/>
      <c r="UNJ412" s="589"/>
      <c r="UNK412" s="589"/>
      <c r="UNL412" s="589"/>
      <c r="UNM412" s="589"/>
      <c r="UNN412" s="589"/>
      <c r="UNO412" s="589"/>
      <c r="UNP412" s="589"/>
      <c r="UNQ412" s="589"/>
      <c r="UNR412" s="589"/>
      <c r="UNS412" s="589"/>
      <c r="UNT412" s="589"/>
      <c r="UNU412" s="589"/>
      <c r="UNV412" s="589"/>
      <c r="UNW412" s="589"/>
      <c r="UNX412" s="589"/>
      <c r="UNY412" s="589"/>
      <c r="UNZ412" s="589"/>
      <c r="UOA412" s="589"/>
      <c r="UOB412" s="589"/>
      <c r="UOC412" s="589"/>
      <c r="UOD412" s="589"/>
      <c r="UOE412" s="589"/>
      <c r="UOF412" s="589"/>
      <c r="UOG412" s="589"/>
      <c r="UOH412" s="589"/>
      <c r="UOI412" s="589"/>
      <c r="UOJ412" s="589"/>
      <c r="UOK412" s="589"/>
      <c r="UOL412" s="589"/>
      <c r="UOM412" s="589"/>
      <c r="UON412" s="589"/>
      <c r="UOO412" s="589"/>
      <c r="UOP412" s="589"/>
      <c r="UOQ412" s="589"/>
      <c r="UOR412" s="589"/>
      <c r="UOS412" s="589"/>
      <c r="UOT412" s="589"/>
      <c r="UOU412" s="589"/>
      <c r="UOV412" s="589"/>
      <c r="UOW412" s="589"/>
      <c r="UOX412" s="589"/>
      <c r="UOY412" s="589"/>
      <c r="UOZ412" s="589"/>
      <c r="UPA412" s="589"/>
      <c r="UPB412" s="589"/>
      <c r="UPC412" s="589"/>
      <c r="UPD412" s="589"/>
      <c r="UPE412" s="589"/>
      <c r="UPF412" s="589"/>
      <c r="UPG412" s="589"/>
      <c r="UPH412" s="589"/>
      <c r="UPI412" s="589"/>
      <c r="UPJ412" s="589"/>
      <c r="UPK412" s="589"/>
      <c r="UPL412" s="589"/>
      <c r="UPM412" s="589"/>
      <c r="UPN412" s="589"/>
      <c r="UPO412" s="589"/>
      <c r="UPP412" s="589"/>
      <c r="UPQ412" s="589"/>
      <c r="UPR412" s="589"/>
      <c r="UPS412" s="589"/>
      <c r="UPT412" s="589"/>
      <c r="UPU412" s="589"/>
      <c r="UPV412" s="589"/>
      <c r="UPW412" s="589"/>
      <c r="UPX412" s="589"/>
      <c r="UPY412" s="589"/>
      <c r="UPZ412" s="589"/>
      <c r="UQA412" s="589"/>
      <c r="UQB412" s="589"/>
      <c r="UQC412" s="589"/>
      <c r="UQD412" s="589"/>
      <c r="UQE412" s="589"/>
      <c r="UQF412" s="589"/>
      <c r="UQG412" s="589"/>
      <c r="UQH412" s="589"/>
      <c r="UQI412" s="589"/>
      <c r="UQJ412" s="589"/>
      <c r="UQK412" s="589"/>
      <c r="UQL412" s="589"/>
      <c r="UQM412" s="589"/>
      <c r="UQN412" s="589"/>
      <c r="UQO412" s="589"/>
      <c r="UQP412" s="589"/>
      <c r="UQQ412" s="589"/>
      <c r="UQR412" s="589"/>
      <c r="UQS412" s="589"/>
      <c r="UQT412" s="589"/>
      <c r="UQU412" s="589"/>
      <c r="UQV412" s="589"/>
      <c r="UQW412" s="589"/>
      <c r="UQX412" s="589"/>
      <c r="UQY412" s="589"/>
      <c r="UQZ412" s="589"/>
      <c r="URA412" s="589"/>
      <c r="URB412" s="589"/>
      <c r="URC412" s="589"/>
      <c r="URD412" s="589"/>
      <c r="URE412" s="589"/>
      <c r="URF412" s="589"/>
      <c r="URG412" s="589"/>
      <c r="URH412" s="589"/>
      <c r="URI412" s="589"/>
      <c r="URJ412" s="589"/>
      <c r="URK412" s="589"/>
      <c r="URL412" s="589"/>
      <c r="URM412" s="589"/>
      <c r="URN412" s="589"/>
      <c r="URO412" s="589"/>
      <c r="URP412" s="589"/>
      <c r="URQ412" s="589"/>
      <c r="URR412" s="589"/>
      <c r="URS412" s="589"/>
      <c r="URT412" s="589"/>
      <c r="URU412" s="589"/>
      <c r="URV412" s="589"/>
      <c r="URW412" s="589"/>
      <c r="URX412" s="589"/>
      <c r="URY412" s="589"/>
      <c r="URZ412" s="589"/>
      <c r="USA412" s="589"/>
      <c r="USB412" s="589"/>
      <c r="USC412" s="589"/>
      <c r="USD412" s="589"/>
      <c r="USE412" s="589"/>
      <c r="USF412" s="589"/>
      <c r="USG412" s="589"/>
      <c r="USH412" s="589"/>
      <c r="USI412" s="589"/>
      <c r="USJ412" s="589"/>
      <c r="USK412" s="589"/>
      <c r="USL412" s="589"/>
      <c r="USM412" s="589"/>
      <c r="USN412" s="589"/>
      <c r="USO412" s="589"/>
      <c r="USP412" s="589"/>
      <c r="USQ412" s="589"/>
      <c r="USR412" s="589"/>
      <c r="USS412" s="589"/>
      <c r="UST412" s="589"/>
      <c r="USU412" s="589"/>
      <c r="USV412" s="589"/>
      <c r="USW412" s="589"/>
      <c r="USX412" s="589"/>
      <c r="USY412" s="589"/>
      <c r="USZ412" s="589"/>
      <c r="UTA412" s="589"/>
      <c r="UTB412" s="589"/>
      <c r="UTC412" s="589"/>
      <c r="UTD412" s="589"/>
      <c r="UTE412" s="589"/>
      <c r="UTF412" s="589"/>
      <c r="UTG412" s="589"/>
      <c r="UTH412" s="589"/>
      <c r="UTI412" s="589"/>
      <c r="UTJ412" s="589"/>
      <c r="UTK412" s="589"/>
      <c r="UTL412" s="589"/>
      <c r="UTM412" s="589"/>
      <c r="UTN412" s="589"/>
      <c r="UTO412" s="589"/>
      <c r="UTP412" s="589"/>
      <c r="UTQ412" s="589"/>
      <c r="UTR412" s="589"/>
      <c r="UTS412" s="589"/>
      <c r="UTT412" s="589"/>
      <c r="UTU412" s="589"/>
      <c r="UTV412" s="589"/>
      <c r="UTW412" s="589"/>
      <c r="UTX412" s="589"/>
      <c r="UTY412" s="589"/>
      <c r="UTZ412" s="589"/>
      <c r="UUA412" s="589"/>
      <c r="UUB412" s="589"/>
      <c r="UUC412" s="589"/>
      <c r="UUD412" s="589"/>
      <c r="UUE412" s="589"/>
      <c r="UUF412" s="589"/>
      <c r="UUG412" s="589"/>
      <c r="UUH412" s="589"/>
      <c r="UUI412" s="589"/>
      <c r="UUJ412" s="589"/>
      <c r="UUK412" s="589"/>
      <c r="UUL412" s="589"/>
      <c r="UUM412" s="589"/>
      <c r="UUN412" s="589"/>
      <c r="UUO412" s="589"/>
      <c r="UUP412" s="589"/>
      <c r="UUQ412" s="589"/>
      <c r="UUR412" s="589"/>
      <c r="UUS412" s="589"/>
      <c r="UUT412" s="589"/>
      <c r="UUU412" s="589"/>
      <c r="UUV412" s="589"/>
      <c r="UUW412" s="589"/>
      <c r="UUX412" s="589"/>
      <c r="UUY412" s="589"/>
      <c r="UUZ412" s="589"/>
      <c r="UVA412" s="589"/>
      <c r="UVB412" s="589"/>
      <c r="UVC412" s="589"/>
      <c r="UVD412" s="589"/>
      <c r="UVE412" s="589"/>
      <c r="UVF412" s="589"/>
      <c r="UVG412" s="589"/>
      <c r="UVH412" s="589"/>
      <c r="UVI412" s="589"/>
      <c r="UVJ412" s="589"/>
      <c r="UVK412" s="589"/>
      <c r="UVL412" s="589"/>
      <c r="UVM412" s="589"/>
      <c r="UVN412" s="589"/>
      <c r="UVO412" s="589"/>
      <c r="UVP412" s="589"/>
      <c r="UVQ412" s="589"/>
      <c r="UVR412" s="589"/>
      <c r="UVS412" s="589"/>
      <c r="UVT412" s="589"/>
      <c r="UVU412" s="589"/>
      <c r="UVV412" s="589"/>
      <c r="UVW412" s="589"/>
      <c r="UVX412" s="589"/>
      <c r="UVY412" s="589"/>
      <c r="UVZ412" s="589"/>
      <c r="UWA412" s="589"/>
      <c r="UWB412" s="589"/>
      <c r="UWC412" s="589"/>
      <c r="UWD412" s="589"/>
      <c r="UWE412" s="589"/>
      <c r="UWF412" s="589"/>
      <c r="UWG412" s="589"/>
      <c r="UWH412" s="589"/>
      <c r="UWI412" s="589"/>
      <c r="UWJ412" s="589"/>
      <c r="UWK412" s="589"/>
      <c r="UWL412" s="589"/>
      <c r="UWM412" s="589"/>
      <c r="UWN412" s="589"/>
      <c r="UWO412" s="589"/>
      <c r="UWP412" s="589"/>
      <c r="UWQ412" s="589"/>
      <c r="UWR412" s="589"/>
      <c r="UWS412" s="589"/>
      <c r="UWT412" s="589"/>
      <c r="UWU412" s="589"/>
      <c r="UWV412" s="589"/>
      <c r="UWW412" s="589"/>
      <c r="UWX412" s="589"/>
      <c r="UWY412" s="589"/>
      <c r="UWZ412" s="589"/>
      <c r="UXA412" s="589"/>
      <c r="UXB412" s="589"/>
      <c r="UXC412" s="589"/>
      <c r="UXD412" s="589"/>
      <c r="UXE412" s="589"/>
      <c r="UXF412" s="589"/>
      <c r="UXG412" s="589"/>
      <c r="UXH412" s="589"/>
      <c r="UXI412" s="589"/>
      <c r="UXJ412" s="589"/>
      <c r="UXK412" s="589"/>
      <c r="UXL412" s="589"/>
      <c r="UXM412" s="589"/>
      <c r="UXN412" s="589"/>
      <c r="UXO412" s="589"/>
      <c r="UXP412" s="589"/>
      <c r="UXQ412" s="589"/>
      <c r="UXR412" s="589"/>
      <c r="UXS412" s="589"/>
      <c r="UXT412" s="589"/>
      <c r="UXU412" s="589"/>
      <c r="UXV412" s="589"/>
      <c r="UXW412" s="589"/>
      <c r="UXX412" s="589"/>
      <c r="UXY412" s="589"/>
      <c r="UXZ412" s="589"/>
      <c r="UYA412" s="589"/>
      <c r="UYB412" s="589"/>
      <c r="UYC412" s="589"/>
      <c r="UYD412" s="589"/>
      <c r="UYE412" s="589"/>
      <c r="UYF412" s="589"/>
      <c r="UYG412" s="589"/>
      <c r="UYH412" s="589"/>
      <c r="UYI412" s="589"/>
      <c r="UYJ412" s="589"/>
      <c r="UYK412" s="589"/>
      <c r="UYL412" s="589"/>
      <c r="UYM412" s="589"/>
      <c r="UYN412" s="589"/>
      <c r="UYO412" s="589"/>
      <c r="UYP412" s="589"/>
      <c r="UYQ412" s="589"/>
      <c r="UYR412" s="589"/>
      <c r="UYS412" s="589"/>
      <c r="UYT412" s="589"/>
      <c r="UYU412" s="589"/>
      <c r="UYV412" s="589"/>
      <c r="UYW412" s="589"/>
      <c r="UYX412" s="589"/>
      <c r="UYY412" s="589"/>
      <c r="UYZ412" s="589"/>
      <c r="UZA412" s="589"/>
      <c r="UZB412" s="589"/>
      <c r="UZC412" s="589"/>
      <c r="UZD412" s="589"/>
      <c r="UZE412" s="589"/>
      <c r="UZF412" s="589"/>
      <c r="UZG412" s="589"/>
      <c r="UZH412" s="589"/>
      <c r="UZI412" s="589"/>
      <c r="UZJ412" s="589"/>
      <c r="UZK412" s="589"/>
      <c r="UZL412" s="589"/>
      <c r="UZM412" s="589"/>
      <c r="UZN412" s="589"/>
      <c r="UZO412" s="589"/>
      <c r="UZP412" s="589"/>
      <c r="UZQ412" s="589"/>
      <c r="UZR412" s="589"/>
      <c r="UZS412" s="589"/>
      <c r="UZT412" s="589"/>
      <c r="UZU412" s="589"/>
      <c r="UZV412" s="589"/>
      <c r="UZW412" s="589"/>
      <c r="UZX412" s="589"/>
      <c r="UZY412" s="589"/>
      <c r="UZZ412" s="589"/>
      <c r="VAA412" s="589"/>
      <c r="VAB412" s="589"/>
      <c r="VAC412" s="589"/>
      <c r="VAD412" s="589"/>
      <c r="VAE412" s="589"/>
      <c r="VAF412" s="589"/>
      <c r="VAG412" s="589"/>
      <c r="VAH412" s="589"/>
      <c r="VAI412" s="589"/>
      <c r="VAJ412" s="589"/>
      <c r="VAK412" s="589"/>
      <c r="VAL412" s="589"/>
      <c r="VAM412" s="589"/>
      <c r="VAN412" s="589"/>
      <c r="VAO412" s="589"/>
      <c r="VAP412" s="589"/>
      <c r="VAQ412" s="589"/>
      <c r="VAR412" s="589"/>
      <c r="VAS412" s="589"/>
      <c r="VAT412" s="589"/>
      <c r="VAU412" s="589"/>
      <c r="VAV412" s="589"/>
      <c r="VAW412" s="589"/>
      <c r="VAX412" s="589"/>
      <c r="VAY412" s="589"/>
      <c r="VAZ412" s="589"/>
      <c r="VBA412" s="589"/>
      <c r="VBB412" s="589"/>
      <c r="VBC412" s="589"/>
      <c r="VBD412" s="589"/>
      <c r="VBE412" s="589"/>
      <c r="VBF412" s="589"/>
      <c r="VBG412" s="589"/>
      <c r="VBH412" s="589"/>
      <c r="VBI412" s="589"/>
      <c r="VBJ412" s="589"/>
      <c r="VBK412" s="589"/>
      <c r="VBL412" s="589"/>
      <c r="VBM412" s="589"/>
      <c r="VBN412" s="589"/>
      <c r="VBO412" s="589"/>
      <c r="VBP412" s="589"/>
      <c r="VBQ412" s="589"/>
      <c r="VBR412" s="589"/>
      <c r="VBS412" s="589"/>
      <c r="VBT412" s="589"/>
      <c r="VBU412" s="589"/>
      <c r="VBV412" s="589"/>
      <c r="VBW412" s="589"/>
      <c r="VBX412" s="589"/>
      <c r="VBY412" s="589"/>
      <c r="VBZ412" s="589"/>
      <c r="VCA412" s="589"/>
      <c r="VCB412" s="589"/>
      <c r="VCC412" s="589"/>
      <c r="VCD412" s="589"/>
      <c r="VCE412" s="589"/>
      <c r="VCF412" s="589"/>
      <c r="VCG412" s="589"/>
      <c r="VCH412" s="589"/>
      <c r="VCI412" s="589"/>
      <c r="VCJ412" s="589"/>
      <c r="VCK412" s="589"/>
      <c r="VCL412" s="589"/>
      <c r="VCM412" s="589"/>
      <c r="VCN412" s="589"/>
      <c r="VCO412" s="589"/>
      <c r="VCP412" s="589"/>
      <c r="VCQ412" s="589"/>
      <c r="VCR412" s="589"/>
      <c r="VCS412" s="589"/>
      <c r="VCT412" s="589"/>
      <c r="VCU412" s="589"/>
      <c r="VCV412" s="589"/>
      <c r="VCW412" s="589"/>
      <c r="VCX412" s="589"/>
      <c r="VCY412" s="589"/>
      <c r="VCZ412" s="589"/>
      <c r="VDA412" s="589"/>
      <c r="VDB412" s="589"/>
      <c r="VDC412" s="589"/>
      <c r="VDD412" s="589"/>
      <c r="VDE412" s="589"/>
      <c r="VDF412" s="589"/>
      <c r="VDG412" s="589"/>
      <c r="VDH412" s="589"/>
      <c r="VDI412" s="589"/>
      <c r="VDJ412" s="589"/>
      <c r="VDK412" s="589"/>
      <c r="VDL412" s="589"/>
      <c r="VDM412" s="589"/>
      <c r="VDN412" s="589"/>
      <c r="VDO412" s="589"/>
      <c r="VDP412" s="589"/>
      <c r="VDQ412" s="589"/>
      <c r="VDR412" s="589"/>
      <c r="VDS412" s="589"/>
      <c r="VDT412" s="589"/>
      <c r="VDU412" s="589"/>
      <c r="VDV412" s="589"/>
      <c r="VDW412" s="589"/>
      <c r="VDX412" s="589"/>
      <c r="VDY412" s="589"/>
      <c r="VDZ412" s="589"/>
      <c r="VEA412" s="589"/>
      <c r="VEB412" s="589"/>
      <c r="VEC412" s="589"/>
      <c r="VED412" s="589"/>
      <c r="VEE412" s="589"/>
      <c r="VEF412" s="589"/>
      <c r="VEG412" s="589"/>
      <c r="VEH412" s="589"/>
      <c r="VEI412" s="589"/>
      <c r="VEJ412" s="589"/>
      <c r="VEK412" s="589"/>
      <c r="VEL412" s="589"/>
      <c r="VEM412" s="589"/>
      <c r="VEN412" s="589"/>
      <c r="VEO412" s="589"/>
      <c r="VEP412" s="589"/>
      <c r="VEQ412" s="589"/>
      <c r="VER412" s="589"/>
      <c r="VES412" s="589"/>
      <c r="VET412" s="589"/>
      <c r="VEU412" s="589"/>
      <c r="VEV412" s="589"/>
      <c r="VEW412" s="589"/>
      <c r="VEX412" s="589"/>
      <c r="VEY412" s="589"/>
      <c r="VEZ412" s="589"/>
      <c r="VFA412" s="589"/>
      <c r="VFB412" s="589"/>
      <c r="VFC412" s="589"/>
      <c r="VFD412" s="589"/>
      <c r="VFE412" s="589"/>
      <c r="VFF412" s="589"/>
      <c r="VFG412" s="589"/>
      <c r="VFH412" s="589"/>
      <c r="VFI412" s="589"/>
      <c r="VFJ412" s="589"/>
      <c r="VFK412" s="589"/>
      <c r="VFL412" s="589"/>
      <c r="VFM412" s="589"/>
      <c r="VFN412" s="589"/>
      <c r="VFO412" s="589"/>
      <c r="VFP412" s="589"/>
      <c r="VFQ412" s="589"/>
      <c r="VFR412" s="589"/>
      <c r="VFS412" s="589"/>
      <c r="VFT412" s="589"/>
      <c r="VFU412" s="589"/>
      <c r="VFV412" s="589"/>
      <c r="VFW412" s="589"/>
      <c r="VFX412" s="589"/>
      <c r="VFY412" s="589"/>
      <c r="VFZ412" s="589"/>
      <c r="VGA412" s="589"/>
      <c r="VGB412" s="589"/>
      <c r="VGC412" s="589"/>
      <c r="VGD412" s="589"/>
      <c r="VGE412" s="589"/>
      <c r="VGF412" s="589"/>
      <c r="VGG412" s="589"/>
      <c r="VGH412" s="589"/>
      <c r="VGI412" s="589"/>
      <c r="VGJ412" s="589"/>
      <c r="VGK412" s="589"/>
      <c r="VGL412" s="589"/>
      <c r="VGM412" s="589"/>
      <c r="VGN412" s="589"/>
      <c r="VGO412" s="589"/>
      <c r="VGP412" s="589"/>
      <c r="VGQ412" s="589"/>
      <c r="VGR412" s="589"/>
      <c r="VGS412" s="589"/>
      <c r="VGT412" s="589"/>
      <c r="VGU412" s="589"/>
      <c r="VGV412" s="589"/>
      <c r="VGW412" s="589"/>
      <c r="VGX412" s="589"/>
      <c r="VGY412" s="589"/>
      <c r="VGZ412" s="589"/>
      <c r="VHA412" s="589"/>
      <c r="VHB412" s="589"/>
      <c r="VHC412" s="589"/>
      <c r="VHD412" s="589"/>
      <c r="VHE412" s="589"/>
      <c r="VHF412" s="589"/>
      <c r="VHG412" s="589"/>
      <c r="VHH412" s="589"/>
      <c r="VHI412" s="589"/>
      <c r="VHJ412" s="589"/>
      <c r="VHK412" s="589"/>
      <c r="VHL412" s="589"/>
      <c r="VHM412" s="589"/>
      <c r="VHN412" s="589"/>
      <c r="VHO412" s="589"/>
      <c r="VHP412" s="589"/>
      <c r="VHQ412" s="589"/>
      <c r="VHR412" s="589"/>
      <c r="VHS412" s="589"/>
      <c r="VHT412" s="589"/>
      <c r="VHU412" s="589"/>
      <c r="VHV412" s="589"/>
      <c r="VHW412" s="589"/>
      <c r="VHX412" s="589"/>
      <c r="VHY412" s="589"/>
      <c r="VHZ412" s="589"/>
      <c r="VIA412" s="589"/>
      <c r="VIB412" s="589"/>
      <c r="VIC412" s="589"/>
      <c r="VID412" s="589"/>
      <c r="VIE412" s="589"/>
      <c r="VIF412" s="589"/>
      <c r="VIG412" s="589"/>
      <c r="VIH412" s="589"/>
      <c r="VII412" s="589"/>
      <c r="VIJ412" s="589"/>
      <c r="VIK412" s="589"/>
      <c r="VIL412" s="589"/>
      <c r="VIM412" s="589"/>
      <c r="VIN412" s="589"/>
      <c r="VIO412" s="589"/>
      <c r="VIP412" s="589"/>
      <c r="VIQ412" s="589"/>
      <c r="VIR412" s="589"/>
      <c r="VIS412" s="589"/>
      <c r="VIT412" s="589"/>
      <c r="VIU412" s="589"/>
      <c r="VIV412" s="589"/>
      <c r="VIW412" s="589"/>
      <c r="VIX412" s="589"/>
      <c r="VIY412" s="589"/>
      <c r="VIZ412" s="589"/>
      <c r="VJA412" s="589"/>
      <c r="VJB412" s="589"/>
      <c r="VJC412" s="589"/>
      <c r="VJD412" s="589"/>
      <c r="VJE412" s="589"/>
      <c r="VJF412" s="589"/>
      <c r="VJG412" s="589"/>
      <c r="VJH412" s="589"/>
      <c r="VJI412" s="589"/>
      <c r="VJJ412" s="589"/>
      <c r="VJK412" s="589"/>
      <c r="VJL412" s="589"/>
      <c r="VJM412" s="589"/>
      <c r="VJN412" s="589"/>
      <c r="VJO412" s="589"/>
      <c r="VJP412" s="589"/>
      <c r="VJQ412" s="589"/>
      <c r="VJR412" s="589"/>
      <c r="VJS412" s="589"/>
      <c r="VJT412" s="589"/>
      <c r="VJU412" s="589"/>
      <c r="VJV412" s="589"/>
      <c r="VJW412" s="589"/>
      <c r="VJX412" s="589"/>
      <c r="VJY412" s="589"/>
      <c r="VJZ412" s="589"/>
      <c r="VKA412" s="589"/>
      <c r="VKB412" s="589"/>
      <c r="VKC412" s="589"/>
      <c r="VKD412" s="589"/>
      <c r="VKE412" s="589"/>
      <c r="VKF412" s="589"/>
      <c r="VKG412" s="589"/>
      <c r="VKH412" s="589"/>
      <c r="VKI412" s="589"/>
      <c r="VKJ412" s="589"/>
      <c r="VKK412" s="589"/>
      <c r="VKL412" s="589"/>
      <c r="VKM412" s="589"/>
      <c r="VKN412" s="589"/>
      <c r="VKO412" s="589"/>
      <c r="VKP412" s="589"/>
      <c r="VKQ412" s="589"/>
      <c r="VKR412" s="589"/>
      <c r="VKS412" s="589"/>
      <c r="VKT412" s="589"/>
      <c r="VKU412" s="589"/>
      <c r="VKV412" s="589"/>
      <c r="VKW412" s="589"/>
      <c r="VKX412" s="589"/>
      <c r="VKY412" s="589"/>
      <c r="VKZ412" s="589"/>
      <c r="VLA412" s="589"/>
      <c r="VLB412" s="589"/>
      <c r="VLC412" s="589"/>
      <c r="VLD412" s="589"/>
      <c r="VLE412" s="589"/>
      <c r="VLF412" s="589"/>
      <c r="VLG412" s="589"/>
      <c r="VLH412" s="589"/>
      <c r="VLI412" s="589"/>
      <c r="VLJ412" s="589"/>
      <c r="VLK412" s="589"/>
      <c r="VLL412" s="589"/>
      <c r="VLM412" s="589"/>
      <c r="VLN412" s="589"/>
      <c r="VLO412" s="589"/>
      <c r="VLP412" s="589"/>
      <c r="VLQ412" s="589"/>
      <c r="VLR412" s="589"/>
      <c r="VLS412" s="589"/>
      <c r="VLT412" s="589"/>
      <c r="VLU412" s="589"/>
      <c r="VLV412" s="589"/>
      <c r="VLW412" s="589"/>
      <c r="VLX412" s="589"/>
      <c r="VLY412" s="589"/>
      <c r="VLZ412" s="589"/>
      <c r="VMA412" s="589"/>
      <c r="VMB412" s="589"/>
      <c r="VMC412" s="589"/>
      <c r="VMD412" s="589"/>
      <c r="VME412" s="589"/>
      <c r="VMF412" s="589"/>
      <c r="VMG412" s="589"/>
      <c r="VMH412" s="589"/>
      <c r="VMI412" s="589"/>
      <c r="VMJ412" s="589"/>
      <c r="VMK412" s="589"/>
      <c r="VML412" s="589"/>
      <c r="VMM412" s="589"/>
      <c r="VMN412" s="589"/>
      <c r="VMO412" s="589"/>
      <c r="VMP412" s="589"/>
      <c r="VMQ412" s="589"/>
      <c r="VMR412" s="589"/>
      <c r="VMS412" s="589"/>
      <c r="VMT412" s="589"/>
      <c r="VMU412" s="589"/>
      <c r="VMV412" s="589"/>
      <c r="VMW412" s="589"/>
      <c r="VMX412" s="589"/>
      <c r="VMY412" s="589"/>
      <c r="VMZ412" s="589"/>
      <c r="VNA412" s="589"/>
      <c r="VNB412" s="589"/>
      <c r="VNC412" s="589"/>
      <c r="VND412" s="589"/>
      <c r="VNE412" s="589"/>
      <c r="VNF412" s="589"/>
      <c r="VNG412" s="589"/>
      <c r="VNH412" s="589"/>
      <c r="VNI412" s="589"/>
      <c r="VNJ412" s="589"/>
      <c r="VNK412" s="589"/>
      <c r="VNL412" s="589"/>
      <c r="VNM412" s="589"/>
      <c r="VNN412" s="589"/>
      <c r="VNO412" s="589"/>
      <c r="VNP412" s="589"/>
      <c r="VNQ412" s="589"/>
      <c r="VNR412" s="589"/>
      <c r="VNS412" s="589"/>
      <c r="VNT412" s="589"/>
      <c r="VNU412" s="589"/>
      <c r="VNV412" s="589"/>
      <c r="VNW412" s="589"/>
      <c r="VNX412" s="589"/>
      <c r="VNY412" s="589"/>
      <c r="VNZ412" s="589"/>
      <c r="VOA412" s="589"/>
      <c r="VOB412" s="589"/>
      <c r="VOC412" s="589"/>
      <c r="VOD412" s="589"/>
      <c r="VOE412" s="589"/>
      <c r="VOF412" s="589"/>
      <c r="VOG412" s="589"/>
      <c r="VOH412" s="589"/>
      <c r="VOI412" s="589"/>
      <c r="VOJ412" s="589"/>
      <c r="VOK412" s="589"/>
      <c r="VOL412" s="589"/>
      <c r="VOM412" s="589"/>
      <c r="VON412" s="589"/>
      <c r="VOO412" s="589"/>
      <c r="VOP412" s="589"/>
      <c r="VOQ412" s="589"/>
      <c r="VOR412" s="589"/>
      <c r="VOS412" s="589"/>
      <c r="VOT412" s="589"/>
      <c r="VOU412" s="589"/>
      <c r="VOV412" s="589"/>
      <c r="VOW412" s="589"/>
      <c r="VOX412" s="589"/>
      <c r="VOY412" s="589"/>
      <c r="VOZ412" s="589"/>
      <c r="VPA412" s="589"/>
      <c r="VPB412" s="589"/>
      <c r="VPC412" s="589"/>
      <c r="VPD412" s="589"/>
      <c r="VPE412" s="589"/>
      <c r="VPF412" s="589"/>
      <c r="VPG412" s="589"/>
      <c r="VPH412" s="589"/>
      <c r="VPI412" s="589"/>
      <c r="VPJ412" s="589"/>
      <c r="VPK412" s="589"/>
      <c r="VPL412" s="589"/>
      <c r="VPM412" s="589"/>
      <c r="VPN412" s="589"/>
      <c r="VPO412" s="589"/>
      <c r="VPP412" s="589"/>
      <c r="VPQ412" s="589"/>
      <c r="VPR412" s="589"/>
      <c r="VPS412" s="589"/>
      <c r="VPT412" s="589"/>
      <c r="VPU412" s="589"/>
      <c r="VPV412" s="589"/>
      <c r="VPW412" s="589"/>
      <c r="VPX412" s="589"/>
      <c r="VPY412" s="589"/>
      <c r="VPZ412" s="589"/>
      <c r="VQA412" s="589"/>
      <c r="VQB412" s="589"/>
      <c r="VQC412" s="589"/>
      <c r="VQD412" s="589"/>
      <c r="VQE412" s="589"/>
      <c r="VQF412" s="589"/>
      <c r="VQG412" s="589"/>
      <c r="VQH412" s="589"/>
      <c r="VQI412" s="589"/>
      <c r="VQJ412" s="589"/>
      <c r="VQK412" s="589"/>
      <c r="VQL412" s="589"/>
      <c r="VQM412" s="589"/>
      <c r="VQN412" s="589"/>
      <c r="VQO412" s="589"/>
      <c r="VQP412" s="589"/>
      <c r="VQQ412" s="589"/>
      <c r="VQR412" s="589"/>
      <c r="VQS412" s="589"/>
      <c r="VQT412" s="589"/>
      <c r="VQU412" s="589"/>
      <c r="VQV412" s="589"/>
      <c r="VQW412" s="589"/>
      <c r="VQX412" s="589"/>
      <c r="VQY412" s="589"/>
      <c r="VQZ412" s="589"/>
      <c r="VRA412" s="589"/>
      <c r="VRB412" s="589"/>
      <c r="VRC412" s="589"/>
      <c r="VRD412" s="589"/>
      <c r="VRE412" s="589"/>
      <c r="VRF412" s="589"/>
      <c r="VRG412" s="589"/>
      <c r="VRH412" s="589"/>
      <c r="VRI412" s="589"/>
      <c r="VRJ412" s="589"/>
      <c r="VRK412" s="589"/>
      <c r="VRL412" s="589"/>
      <c r="VRM412" s="589"/>
      <c r="VRN412" s="589"/>
      <c r="VRO412" s="589"/>
      <c r="VRP412" s="589"/>
      <c r="VRQ412" s="589"/>
      <c r="VRR412" s="589"/>
      <c r="VRS412" s="589"/>
      <c r="VRT412" s="589"/>
      <c r="VRU412" s="589"/>
      <c r="VRV412" s="589"/>
      <c r="VRW412" s="589"/>
      <c r="VRX412" s="589"/>
      <c r="VRY412" s="589"/>
      <c r="VRZ412" s="589"/>
      <c r="VSA412" s="589"/>
      <c r="VSB412" s="589"/>
      <c r="VSC412" s="589"/>
      <c r="VSD412" s="589"/>
      <c r="VSE412" s="589"/>
      <c r="VSF412" s="589"/>
      <c r="VSG412" s="589"/>
      <c r="VSH412" s="589"/>
      <c r="VSI412" s="589"/>
      <c r="VSJ412" s="589"/>
      <c r="VSK412" s="589"/>
      <c r="VSL412" s="589"/>
      <c r="VSM412" s="589"/>
      <c r="VSN412" s="589"/>
      <c r="VSO412" s="589"/>
      <c r="VSP412" s="589"/>
      <c r="VSQ412" s="589"/>
      <c r="VSR412" s="589"/>
      <c r="VSS412" s="589"/>
      <c r="VST412" s="589"/>
      <c r="VSU412" s="589"/>
      <c r="VSV412" s="589"/>
      <c r="VSW412" s="589"/>
      <c r="VSX412" s="589"/>
      <c r="VSY412" s="589"/>
      <c r="VSZ412" s="589"/>
      <c r="VTA412" s="589"/>
      <c r="VTB412" s="589"/>
      <c r="VTC412" s="589"/>
      <c r="VTD412" s="589"/>
      <c r="VTE412" s="589"/>
      <c r="VTF412" s="589"/>
      <c r="VTG412" s="589"/>
      <c r="VTH412" s="589"/>
      <c r="VTI412" s="589"/>
      <c r="VTJ412" s="589"/>
      <c r="VTK412" s="589"/>
      <c r="VTL412" s="589"/>
      <c r="VTM412" s="589"/>
      <c r="VTN412" s="589"/>
      <c r="VTO412" s="589"/>
      <c r="VTP412" s="589"/>
      <c r="VTQ412" s="589"/>
      <c r="VTR412" s="589"/>
      <c r="VTS412" s="589"/>
      <c r="VTT412" s="589"/>
      <c r="VTU412" s="589"/>
      <c r="VTV412" s="589"/>
      <c r="VTW412" s="589"/>
      <c r="VTX412" s="589"/>
      <c r="VTY412" s="589"/>
      <c r="VTZ412" s="589"/>
      <c r="VUA412" s="589"/>
      <c r="VUB412" s="589"/>
      <c r="VUC412" s="589"/>
      <c r="VUD412" s="589"/>
      <c r="VUE412" s="589"/>
      <c r="VUF412" s="589"/>
      <c r="VUG412" s="589"/>
      <c r="VUH412" s="589"/>
      <c r="VUI412" s="589"/>
      <c r="VUJ412" s="589"/>
      <c r="VUK412" s="589"/>
      <c r="VUL412" s="589"/>
      <c r="VUM412" s="589"/>
      <c r="VUN412" s="589"/>
      <c r="VUO412" s="589"/>
      <c r="VUP412" s="589"/>
      <c r="VUQ412" s="589"/>
      <c r="VUR412" s="589"/>
      <c r="VUS412" s="589"/>
      <c r="VUT412" s="589"/>
      <c r="VUU412" s="589"/>
      <c r="VUV412" s="589"/>
      <c r="VUW412" s="589"/>
      <c r="VUX412" s="589"/>
      <c r="VUY412" s="589"/>
      <c r="VUZ412" s="589"/>
      <c r="VVA412" s="589"/>
      <c r="VVB412" s="589"/>
      <c r="VVC412" s="589"/>
      <c r="VVD412" s="589"/>
      <c r="VVE412" s="589"/>
      <c r="VVF412" s="589"/>
      <c r="VVG412" s="589"/>
      <c r="VVH412" s="589"/>
      <c r="VVI412" s="589"/>
      <c r="VVJ412" s="589"/>
      <c r="VVK412" s="589"/>
      <c r="VVL412" s="589"/>
      <c r="VVM412" s="589"/>
      <c r="VVN412" s="589"/>
      <c r="VVO412" s="589"/>
      <c r="VVP412" s="589"/>
      <c r="VVQ412" s="589"/>
      <c r="VVR412" s="589"/>
      <c r="VVS412" s="589"/>
      <c r="VVT412" s="589"/>
      <c r="VVU412" s="589"/>
      <c r="VVV412" s="589"/>
      <c r="VVW412" s="589"/>
      <c r="VVX412" s="589"/>
      <c r="VVY412" s="589"/>
      <c r="VVZ412" s="589"/>
      <c r="VWA412" s="589"/>
      <c r="VWB412" s="589"/>
      <c r="VWC412" s="589"/>
      <c r="VWD412" s="589"/>
      <c r="VWE412" s="589"/>
      <c r="VWF412" s="589"/>
      <c r="VWG412" s="589"/>
      <c r="VWH412" s="589"/>
      <c r="VWI412" s="589"/>
      <c r="VWJ412" s="589"/>
      <c r="VWK412" s="589"/>
      <c r="VWL412" s="589"/>
      <c r="VWM412" s="589"/>
      <c r="VWN412" s="589"/>
      <c r="VWO412" s="589"/>
      <c r="VWP412" s="589"/>
      <c r="VWQ412" s="589"/>
      <c r="VWR412" s="589"/>
      <c r="VWS412" s="589"/>
      <c r="VWT412" s="589"/>
      <c r="VWU412" s="589"/>
      <c r="VWV412" s="589"/>
      <c r="VWW412" s="589"/>
      <c r="VWX412" s="589"/>
      <c r="VWY412" s="589"/>
      <c r="VWZ412" s="589"/>
      <c r="VXA412" s="589"/>
      <c r="VXB412" s="589"/>
      <c r="VXC412" s="589"/>
      <c r="VXD412" s="589"/>
      <c r="VXE412" s="589"/>
      <c r="VXF412" s="589"/>
      <c r="VXG412" s="589"/>
      <c r="VXH412" s="589"/>
      <c r="VXI412" s="589"/>
      <c r="VXJ412" s="589"/>
      <c r="VXK412" s="589"/>
      <c r="VXL412" s="589"/>
      <c r="VXM412" s="589"/>
      <c r="VXN412" s="589"/>
      <c r="VXO412" s="589"/>
      <c r="VXP412" s="589"/>
      <c r="VXQ412" s="589"/>
      <c r="VXR412" s="589"/>
      <c r="VXS412" s="589"/>
      <c r="VXT412" s="589"/>
      <c r="VXU412" s="589"/>
      <c r="VXV412" s="589"/>
      <c r="VXW412" s="589"/>
      <c r="VXX412" s="589"/>
      <c r="VXY412" s="589"/>
      <c r="VXZ412" s="589"/>
      <c r="VYA412" s="589"/>
      <c r="VYB412" s="589"/>
      <c r="VYC412" s="589"/>
      <c r="VYD412" s="589"/>
      <c r="VYE412" s="589"/>
      <c r="VYF412" s="589"/>
      <c r="VYG412" s="589"/>
      <c r="VYH412" s="589"/>
      <c r="VYI412" s="589"/>
      <c r="VYJ412" s="589"/>
      <c r="VYK412" s="589"/>
      <c r="VYL412" s="589"/>
      <c r="VYM412" s="589"/>
      <c r="VYN412" s="589"/>
      <c r="VYO412" s="589"/>
      <c r="VYP412" s="589"/>
      <c r="VYQ412" s="589"/>
      <c r="VYR412" s="589"/>
      <c r="VYS412" s="589"/>
      <c r="VYT412" s="589"/>
      <c r="VYU412" s="589"/>
      <c r="VYV412" s="589"/>
      <c r="VYW412" s="589"/>
      <c r="VYX412" s="589"/>
      <c r="VYY412" s="589"/>
      <c r="VYZ412" s="589"/>
      <c r="VZA412" s="589"/>
      <c r="VZB412" s="589"/>
      <c r="VZC412" s="589"/>
      <c r="VZD412" s="589"/>
      <c r="VZE412" s="589"/>
      <c r="VZF412" s="589"/>
      <c r="VZG412" s="589"/>
      <c r="VZH412" s="589"/>
      <c r="VZI412" s="589"/>
      <c r="VZJ412" s="589"/>
      <c r="VZK412" s="589"/>
      <c r="VZL412" s="589"/>
      <c r="VZM412" s="589"/>
      <c r="VZN412" s="589"/>
      <c r="VZO412" s="589"/>
      <c r="VZP412" s="589"/>
      <c r="VZQ412" s="589"/>
      <c r="VZR412" s="589"/>
      <c r="VZS412" s="589"/>
      <c r="VZT412" s="589"/>
      <c r="VZU412" s="589"/>
      <c r="VZV412" s="589"/>
      <c r="VZW412" s="589"/>
      <c r="VZX412" s="589"/>
      <c r="VZY412" s="589"/>
      <c r="VZZ412" s="589"/>
      <c r="WAA412" s="589"/>
      <c r="WAB412" s="589"/>
      <c r="WAC412" s="589"/>
      <c r="WAD412" s="589"/>
      <c r="WAE412" s="589"/>
      <c r="WAF412" s="589"/>
      <c r="WAG412" s="589"/>
      <c r="WAH412" s="589"/>
      <c r="WAI412" s="589"/>
      <c r="WAJ412" s="589"/>
      <c r="WAK412" s="589"/>
      <c r="WAL412" s="589"/>
      <c r="WAM412" s="589"/>
      <c r="WAN412" s="589"/>
      <c r="WAO412" s="589"/>
      <c r="WAP412" s="589"/>
      <c r="WAQ412" s="589"/>
      <c r="WAR412" s="589"/>
      <c r="WAS412" s="589"/>
      <c r="WAT412" s="589"/>
      <c r="WAU412" s="589"/>
      <c r="WAV412" s="589"/>
      <c r="WAW412" s="589"/>
      <c r="WAX412" s="589"/>
      <c r="WAY412" s="589"/>
      <c r="WAZ412" s="589"/>
      <c r="WBA412" s="589"/>
      <c r="WBB412" s="589"/>
      <c r="WBC412" s="589"/>
      <c r="WBD412" s="589"/>
      <c r="WBE412" s="589"/>
      <c r="WBF412" s="589"/>
      <c r="WBG412" s="589"/>
      <c r="WBH412" s="589"/>
      <c r="WBI412" s="589"/>
      <c r="WBJ412" s="589"/>
      <c r="WBK412" s="589"/>
      <c r="WBL412" s="589"/>
      <c r="WBM412" s="589"/>
      <c r="WBN412" s="589"/>
      <c r="WBO412" s="589"/>
      <c r="WBP412" s="589"/>
      <c r="WBQ412" s="589"/>
      <c r="WBR412" s="589"/>
      <c r="WBS412" s="589"/>
      <c r="WBT412" s="589"/>
      <c r="WBU412" s="589"/>
      <c r="WBV412" s="589"/>
      <c r="WBW412" s="589"/>
      <c r="WBX412" s="589"/>
      <c r="WBY412" s="589"/>
      <c r="WBZ412" s="589"/>
      <c r="WCA412" s="589"/>
      <c r="WCB412" s="589"/>
      <c r="WCC412" s="589"/>
      <c r="WCD412" s="589"/>
      <c r="WCE412" s="589"/>
      <c r="WCF412" s="589"/>
      <c r="WCG412" s="589"/>
      <c r="WCH412" s="589"/>
      <c r="WCI412" s="589"/>
      <c r="WCJ412" s="589"/>
      <c r="WCK412" s="589"/>
      <c r="WCL412" s="589"/>
      <c r="WCM412" s="589"/>
      <c r="WCN412" s="589"/>
      <c r="WCO412" s="589"/>
      <c r="WCP412" s="589"/>
      <c r="WCQ412" s="589"/>
      <c r="WCR412" s="589"/>
      <c r="WCS412" s="589"/>
      <c r="WCT412" s="589"/>
      <c r="WCU412" s="589"/>
      <c r="WCV412" s="589"/>
      <c r="WCW412" s="589"/>
      <c r="WCX412" s="589"/>
      <c r="WCY412" s="589"/>
      <c r="WCZ412" s="589"/>
      <c r="WDA412" s="589"/>
      <c r="WDB412" s="589"/>
      <c r="WDC412" s="589"/>
      <c r="WDD412" s="589"/>
      <c r="WDE412" s="589"/>
      <c r="WDF412" s="589"/>
      <c r="WDG412" s="589"/>
      <c r="WDH412" s="589"/>
      <c r="WDI412" s="589"/>
      <c r="WDJ412" s="589"/>
      <c r="WDK412" s="589"/>
      <c r="WDL412" s="589"/>
      <c r="WDM412" s="589"/>
      <c r="WDN412" s="589"/>
      <c r="WDO412" s="589"/>
      <c r="WDP412" s="589"/>
      <c r="WDQ412" s="589"/>
      <c r="WDR412" s="589"/>
      <c r="WDS412" s="589"/>
      <c r="WDT412" s="589"/>
      <c r="WDU412" s="589"/>
      <c r="WDV412" s="589"/>
      <c r="WDW412" s="589"/>
      <c r="WDX412" s="589"/>
      <c r="WDY412" s="589"/>
      <c r="WDZ412" s="589"/>
      <c r="WEA412" s="589"/>
      <c r="WEB412" s="589"/>
      <c r="WEC412" s="589"/>
      <c r="WED412" s="589"/>
      <c r="WEE412" s="589"/>
      <c r="WEF412" s="589"/>
      <c r="WEG412" s="589"/>
      <c r="WEH412" s="589"/>
      <c r="WEI412" s="589"/>
      <c r="WEJ412" s="589"/>
      <c r="WEK412" s="589"/>
      <c r="WEL412" s="589"/>
      <c r="WEM412" s="589"/>
      <c r="WEN412" s="589"/>
      <c r="WEO412" s="589"/>
      <c r="WEP412" s="589"/>
      <c r="WEQ412" s="589"/>
      <c r="WER412" s="589"/>
      <c r="WES412" s="589"/>
      <c r="WET412" s="589"/>
      <c r="WEU412" s="589"/>
      <c r="WEV412" s="589"/>
      <c r="WEW412" s="589"/>
      <c r="WEX412" s="589"/>
      <c r="WEY412" s="589"/>
      <c r="WEZ412" s="589"/>
      <c r="WFA412" s="589"/>
      <c r="WFB412" s="589"/>
      <c r="WFC412" s="589"/>
      <c r="WFD412" s="589"/>
      <c r="WFE412" s="589"/>
      <c r="WFF412" s="589"/>
      <c r="WFG412" s="589"/>
      <c r="WFH412" s="589"/>
      <c r="WFI412" s="589"/>
      <c r="WFJ412" s="589"/>
      <c r="WFK412" s="589"/>
      <c r="WFL412" s="589"/>
      <c r="WFM412" s="589"/>
      <c r="WFN412" s="589"/>
      <c r="WFO412" s="589"/>
      <c r="WFP412" s="589"/>
      <c r="WFQ412" s="589"/>
      <c r="WFR412" s="589"/>
      <c r="WFS412" s="589"/>
      <c r="WFT412" s="589"/>
      <c r="WFU412" s="589"/>
      <c r="WFV412" s="589"/>
      <c r="WFW412" s="589"/>
      <c r="WFX412" s="589"/>
      <c r="WFY412" s="589"/>
      <c r="WFZ412" s="589"/>
      <c r="WGA412" s="589"/>
      <c r="WGB412" s="589"/>
      <c r="WGC412" s="589"/>
      <c r="WGD412" s="589"/>
      <c r="WGE412" s="589"/>
      <c r="WGF412" s="589"/>
      <c r="WGG412" s="589"/>
      <c r="WGH412" s="589"/>
      <c r="WGI412" s="589"/>
      <c r="WGJ412" s="589"/>
      <c r="WGK412" s="589"/>
      <c r="WGL412" s="589"/>
      <c r="WGM412" s="589"/>
      <c r="WGN412" s="589"/>
      <c r="WGO412" s="589"/>
      <c r="WGP412" s="589"/>
      <c r="WGQ412" s="589"/>
      <c r="WGR412" s="589"/>
      <c r="WGS412" s="589"/>
      <c r="WGT412" s="589"/>
      <c r="WGU412" s="589"/>
      <c r="WGV412" s="589"/>
      <c r="WGW412" s="589"/>
      <c r="WGX412" s="589"/>
      <c r="WGY412" s="589"/>
      <c r="WGZ412" s="589"/>
      <c r="WHA412" s="589"/>
      <c r="WHB412" s="589"/>
      <c r="WHC412" s="589"/>
      <c r="WHD412" s="589"/>
      <c r="WHE412" s="589"/>
      <c r="WHF412" s="589"/>
      <c r="WHG412" s="589"/>
      <c r="WHH412" s="589"/>
      <c r="WHI412" s="589"/>
      <c r="WHJ412" s="589"/>
      <c r="WHK412" s="589"/>
      <c r="WHL412" s="589"/>
      <c r="WHM412" s="589"/>
      <c r="WHN412" s="589"/>
      <c r="WHO412" s="589"/>
      <c r="WHP412" s="589"/>
      <c r="WHQ412" s="589"/>
      <c r="WHR412" s="589"/>
      <c r="WHS412" s="589"/>
      <c r="WHT412" s="589"/>
      <c r="WHU412" s="589"/>
      <c r="WHV412" s="589"/>
      <c r="WHW412" s="589"/>
      <c r="WHX412" s="589"/>
      <c r="WHY412" s="589"/>
      <c r="WHZ412" s="589"/>
      <c r="WIA412" s="589"/>
      <c r="WIB412" s="589"/>
      <c r="WIC412" s="589"/>
      <c r="WID412" s="589"/>
      <c r="WIE412" s="589"/>
      <c r="WIF412" s="589"/>
      <c r="WIG412" s="589"/>
      <c r="WIH412" s="589"/>
      <c r="WII412" s="589"/>
      <c r="WIJ412" s="589"/>
      <c r="WIK412" s="589"/>
      <c r="WIL412" s="589"/>
      <c r="WIM412" s="589"/>
      <c r="WIN412" s="589"/>
      <c r="WIO412" s="589"/>
      <c r="WIP412" s="589"/>
      <c r="WIQ412" s="589"/>
      <c r="WIR412" s="589"/>
      <c r="WIS412" s="589"/>
      <c r="WIT412" s="589"/>
      <c r="WIU412" s="589"/>
      <c r="WIV412" s="589"/>
      <c r="WIW412" s="589"/>
      <c r="WIX412" s="589"/>
      <c r="WIY412" s="589"/>
      <c r="WIZ412" s="589"/>
      <c r="WJA412" s="589"/>
      <c r="WJB412" s="589"/>
      <c r="WJC412" s="589"/>
      <c r="WJD412" s="589"/>
      <c r="WJE412" s="589"/>
      <c r="WJF412" s="589"/>
      <c r="WJG412" s="589"/>
      <c r="WJH412" s="589"/>
      <c r="WJI412" s="589"/>
      <c r="WJJ412" s="589"/>
      <c r="WJK412" s="589"/>
      <c r="WJL412" s="589"/>
      <c r="WJM412" s="589"/>
      <c r="WJN412" s="589"/>
      <c r="WJO412" s="589"/>
      <c r="WJP412" s="589"/>
      <c r="WJQ412" s="589"/>
      <c r="WJR412" s="589"/>
      <c r="WJS412" s="589"/>
      <c r="WJT412" s="589"/>
      <c r="WJU412" s="589"/>
      <c r="WJV412" s="589"/>
      <c r="WJW412" s="589"/>
      <c r="WJX412" s="589"/>
      <c r="WJY412" s="589"/>
      <c r="WJZ412" s="589"/>
      <c r="WKA412" s="589"/>
      <c r="WKB412" s="589"/>
      <c r="WKC412" s="589"/>
      <c r="WKD412" s="589"/>
      <c r="WKE412" s="589"/>
      <c r="WKF412" s="589"/>
      <c r="WKG412" s="589"/>
      <c r="WKH412" s="589"/>
      <c r="WKI412" s="589"/>
      <c r="WKJ412" s="589"/>
      <c r="WKK412" s="589"/>
      <c r="WKL412" s="589"/>
      <c r="WKM412" s="589"/>
      <c r="WKN412" s="589"/>
      <c r="WKO412" s="589"/>
      <c r="WKP412" s="589"/>
      <c r="WKQ412" s="589"/>
      <c r="WKR412" s="589"/>
      <c r="WKS412" s="589"/>
      <c r="WKT412" s="589"/>
      <c r="WKU412" s="589"/>
      <c r="WKV412" s="589"/>
      <c r="WKW412" s="589"/>
      <c r="WKX412" s="589"/>
      <c r="WKY412" s="589"/>
      <c r="WKZ412" s="589"/>
      <c r="WLA412" s="589"/>
      <c r="WLB412" s="589"/>
      <c r="WLC412" s="589"/>
      <c r="WLD412" s="589"/>
      <c r="WLE412" s="589"/>
      <c r="WLF412" s="589"/>
      <c r="WLG412" s="589"/>
      <c r="WLH412" s="589"/>
      <c r="WLI412" s="589"/>
      <c r="WLJ412" s="589"/>
      <c r="WLK412" s="589"/>
      <c r="WLL412" s="589"/>
      <c r="WLM412" s="589"/>
      <c r="WLN412" s="589"/>
      <c r="WLO412" s="589"/>
      <c r="WLP412" s="589"/>
      <c r="WLQ412" s="589"/>
      <c r="WLR412" s="589"/>
      <c r="WLS412" s="589"/>
      <c r="WLT412" s="589"/>
      <c r="WLU412" s="589"/>
      <c r="WLV412" s="589"/>
      <c r="WLW412" s="589"/>
      <c r="WLX412" s="589"/>
      <c r="WLY412" s="589"/>
      <c r="WLZ412" s="589"/>
      <c r="WMA412" s="589"/>
      <c r="WMB412" s="589"/>
      <c r="WMC412" s="589"/>
      <c r="WMD412" s="589"/>
      <c r="WME412" s="589"/>
      <c r="WMF412" s="589"/>
      <c r="WMG412" s="589"/>
      <c r="WMH412" s="589"/>
      <c r="WMI412" s="589"/>
      <c r="WMJ412" s="589"/>
      <c r="WMK412" s="589"/>
      <c r="WML412" s="589"/>
      <c r="WMM412" s="589"/>
      <c r="WMN412" s="589"/>
      <c r="WMO412" s="589"/>
      <c r="WMP412" s="589"/>
      <c r="WMQ412" s="589"/>
      <c r="WMR412" s="589"/>
      <c r="WMS412" s="589"/>
      <c r="WMT412" s="589"/>
      <c r="WMU412" s="589"/>
      <c r="WMV412" s="589"/>
      <c r="WMW412" s="589"/>
      <c r="WMX412" s="589"/>
      <c r="WMY412" s="589"/>
      <c r="WMZ412" s="589"/>
      <c r="WNA412" s="589"/>
      <c r="WNB412" s="589"/>
      <c r="WNC412" s="589"/>
      <c r="WND412" s="589"/>
      <c r="WNE412" s="589"/>
      <c r="WNF412" s="589"/>
      <c r="WNG412" s="589"/>
      <c r="WNH412" s="589"/>
      <c r="WNI412" s="589"/>
      <c r="WNJ412" s="589"/>
      <c r="WNK412" s="589"/>
      <c r="WNL412" s="589"/>
      <c r="WNM412" s="589"/>
      <c r="WNN412" s="589"/>
      <c r="WNO412" s="589"/>
      <c r="WNP412" s="589"/>
      <c r="WNQ412" s="589"/>
      <c r="WNR412" s="589"/>
      <c r="WNS412" s="589"/>
      <c r="WNT412" s="589"/>
      <c r="WNU412" s="589"/>
      <c r="WNV412" s="589"/>
      <c r="WNW412" s="589"/>
      <c r="WNX412" s="589"/>
      <c r="WNY412" s="589"/>
      <c r="WNZ412" s="589"/>
      <c r="WOA412" s="589"/>
      <c r="WOB412" s="589"/>
      <c r="WOC412" s="589"/>
      <c r="WOD412" s="589"/>
      <c r="WOE412" s="589"/>
      <c r="WOF412" s="589"/>
      <c r="WOG412" s="589"/>
      <c r="WOH412" s="589"/>
      <c r="WOI412" s="589"/>
      <c r="WOJ412" s="589"/>
      <c r="WOK412" s="589"/>
      <c r="WOL412" s="589"/>
      <c r="WOM412" s="589"/>
      <c r="WON412" s="589"/>
      <c r="WOO412" s="589"/>
      <c r="WOP412" s="589"/>
      <c r="WOQ412" s="589"/>
      <c r="WOR412" s="589"/>
      <c r="WOS412" s="589"/>
      <c r="WOT412" s="589"/>
      <c r="WOU412" s="589"/>
      <c r="WOV412" s="589"/>
      <c r="WOW412" s="589"/>
      <c r="WOX412" s="589"/>
      <c r="WOY412" s="589"/>
      <c r="WOZ412" s="589"/>
      <c r="WPA412" s="589"/>
      <c r="WPB412" s="589"/>
      <c r="WPC412" s="589"/>
      <c r="WPD412" s="589"/>
      <c r="WPE412" s="589"/>
      <c r="WPF412" s="589"/>
      <c r="WPG412" s="589"/>
      <c r="WPH412" s="589"/>
      <c r="WPI412" s="589"/>
      <c r="WPJ412" s="589"/>
      <c r="WPK412" s="589"/>
      <c r="WPL412" s="589"/>
      <c r="WPM412" s="589"/>
      <c r="WPN412" s="589"/>
      <c r="WPO412" s="589"/>
      <c r="WPP412" s="589"/>
      <c r="WPQ412" s="589"/>
      <c r="WPR412" s="589"/>
      <c r="WPS412" s="589"/>
      <c r="WPT412" s="589"/>
      <c r="WPU412" s="589"/>
      <c r="WPV412" s="589"/>
      <c r="WPW412" s="589"/>
      <c r="WPX412" s="589"/>
      <c r="WPY412" s="589"/>
      <c r="WPZ412" s="589"/>
      <c r="WQA412" s="589"/>
      <c r="WQB412" s="589"/>
      <c r="WQC412" s="589"/>
      <c r="WQD412" s="589"/>
      <c r="WQE412" s="589"/>
      <c r="WQF412" s="589"/>
      <c r="WQG412" s="589"/>
      <c r="WQH412" s="589"/>
      <c r="WQI412" s="589"/>
      <c r="WQJ412" s="589"/>
      <c r="WQK412" s="589"/>
      <c r="WQL412" s="589"/>
      <c r="WQM412" s="589"/>
      <c r="WQN412" s="589"/>
      <c r="WQO412" s="589"/>
      <c r="WQP412" s="589"/>
      <c r="WQQ412" s="589"/>
      <c r="WQR412" s="589"/>
      <c r="WQS412" s="589"/>
      <c r="WQT412" s="589"/>
      <c r="WQU412" s="589"/>
      <c r="WQV412" s="589"/>
      <c r="WQW412" s="589"/>
      <c r="WQX412" s="589"/>
      <c r="WQY412" s="589"/>
      <c r="WQZ412" s="589"/>
      <c r="WRA412" s="589"/>
      <c r="WRB412" s="589"/>
      <c r="WRC412" s="589"/>
      <c r="WRD412" s="589"/>
      <c r="WRE412" s="589"/>
      <c r="WRF412" s="589"/>
      <c r="WRG412" s="589"/>
      <c r="WRH412" s="589"/>
      <c r="WRI412" s="589"/>
      <c r="WRJ412" s="589"/>
      <c r="WRK412" s="589"/>
      <c r="WRL412" s="589"/>
      <c r="WRM412" s="589"/>
      <c r="WRN412" s="589"/>
      <c r="WRO412" s="589"/>
      <c r="WRP412" s="589"/>
      <c r="WRQ412" s="589"/>
      <c r="WRR412" s="589"/>
      <c r="WRS412" s="589"/>
      <c r="WRT412" s="589"/>
      <c r="WRU412" s="589"/>
      <c r="WRV412" s="589"/>
      <c r="WRW412" s="589"/>
      <c r="WRX412" s="589"/>
      <c r="WRY412" s="589"/>
      <c r="WRZ412" s="589"/>
      <c r="WSA412" s="589"/>
      <c r="WSB412" s="589"/>
      <c r="WSC412" s="589"/>
      <c r="WSD412" s="589"/>
      <c r="WSE412" s="589"/>
      <c r="WSF412" s="589"/>
      <c r="WSG412" s="589"/>
      <c r="WSH412" s="589"/>
      <c r="WSI412" s="589"/>
      <c r="WSJ412" s="589"/>
      <c r="WSK412" s="589"/>
      <c r="WSL412" s="589"/>
      <c r="WSM412" s="589"/>
      <c r="WSN412" s="589"/>
      <c r="WSO412" s="589"/>
      <c r="WSP412" s="589"/>
      <c r="WSQ412" s="589"/>
      <c r="WSR412" s="589"/>
      <c r="WSS412" s="589"/>
      <c r="WST412" s="589"/>
      <c r="WSU412" s="589"/>
      <c r="WSV412" s="589"/>
      <c r="WSW412" s="589"/>
      <c r="WSX412" s="589"/>
      <c r="WSY412" s="589"/>
      <c r="WSZ412" s="589"/>
      <c r="WTA412" s="589"/>
      <c r="WTB412" s="589"/>
      <c r="WTC412" s="589"/>
      <c r="WTD412" s="589"/>
      <c r="WTE412" s="589"/>
      <c r="WTF412" s="589"/>
      <c r="WTG412" s="589"/>
      <c r="WTH412" s="589"/>
      <c r="WTI412" s="589"/>
      <c r="WTJ412" s="589"/>
      <c r="WTK412" s="589"/>
      <c r="WTL412" s="589"/>
      <c r="WTM412" s="589"/>
      <c r="WTN412" s="589"/>
      <c r="WTO412" s="589"/>
      <c r="WTP412" s="589"/>
      <c r="WTQ412" s="589"/>
      <c r="WTR412" s="589"/>
      <c r="WTS412" s="589"/>
      <c r="WTT412" s="589"/>
      <c r="WTU412" s="589"/>
      <c r="WTV412" s="589"/>
      <c r="WTW412" s="589"/>
      <c r="WTX412" s="589"/>
      <c r="WTY412" s="589"/>
      <c r="WTZ412" s="589"/>
      <c r="WUA412" s="589"/>
      <c r="WUB412" s="589"/>
      <c r="WUC412" s="589"/>
      <c r="WUD412" s="589"/>
      <c r="WUE412" s="589"/>
      <c r="WUF412" s="589"/>
      <c r="WUG412" s="589"/>
      <c r="WUH412" s="589"/>
      <c r="WUI412" s="589"/>
      <c r="WUJ412" s="589"/>
      <c r="WUK412" s="589"/>
      <c r="WUL412" s="589"/>
      <c r="WUM412" s="589"/>
      <c r="WUN412" s="589"/>
      <c r="WUO412" s="589"/>
      <c r="WUP412" s="589"/>
      <c r="WUQ412" s="589"/>
      <c r="WUR412" s="589"/>
      <c r="WUS412" s="589"/>
      <c r="WUT412" s="589"/>
      <c r="WUU412" s="589"/>
      <c r="WUV412" s="589"/>
      <c r="WUW412" s="589"/>
      <c r="WUX412" s="589"/>
      <c r="WUY412" s="589"/>
      <c r="WUZ412" s="589"/>
      <c r="WVA412" s="589"/>
      <c r="WVB412" s="589"/>
      <c r="WVC412" s="589"/>
      <c r="WVD412" s="589"/>
      <c r="WVE412" s="589"/>
      <c r="WVF412" s="589"/>
      <c r="WVG412" s="589"/>
      <c r="WVH412" s="589"/>
      <c r="WVI412" s="589"/>
      <c r="WVJ412" s="589"/>
      <c r="WVK412" s="589"/>
      <c r="WVL412" s="589"/>
      <c r="WVM412" s="589"/>
      <c r="WVN412" s="589"/>
      <c r="WVO412" s="589"/>
      <c r="WVP412" s="589"/>
      <c r="WVQ412" s="589"/>
      <c r="WVR412" s="589"/>
      <c r="WVS412" s="589"/>
      <c r="WVT412" s="589"/>
      <c r="WVU412" s="589"/>
      <c r="WVV412" s="589"/>
      <c r="WVW412" s="589"/>
      <c r="WVX412" s="589"/>
      <c r="WVY412" s="589"/>
      <c r="WVZ412" s="589"/>
      <c r="WWA412" s="589"/>
      <c r="WWB412" s="589"/>
      <c r="WWC412" s="589"/>
      <c r="WWD412" s="589"/>
      <c r="WWE412" s="589"/>
      <c r="WWF412" s="589"/>
      <c r="WWG412" s="589"/>
      <c r="WWH412" s="589"/>
      <c r="WWI412" s="589"/>
      <c r="WWJ412" s="589"/>
      <c r="WWK412" s="589"/>
      <c r="WWL412" s="589"/>
      <c r="WWM412" s="589"/>
      <c r="WWN412" s="589"/>
      <c r="WWO412" s="589"/>
      <c r="WWP412" s="589"/>
      <c r="WWQ412" s="589"/>
      <c r="WWR412" s="589"/>
      <c r="WWS412" s="589"/>
      <c r="WWT412" s="589"/>
      <c r="WWU412" s="589"/>
      <c r="WWV412" s="589"/>
      <c r="WWW412" s="589"/>
      <c r="WWX412" s="589"/>
      <c r="WWY412" s="589"/>
      <c r="WWZ412" s="589"/>
      <c r="WXA412" s="589"/>
      <c r="WXB412" s="589"/>
      <c r="WXC412" s="589"/>
      <c r="WXD412" s="589"/>
      <c r="WXE412" s="589"/>
      <c r="WXF412" s="589"/>
      <c r="WXG412" s="589"/>
      <c r="WXH412" s="589"/>
      <c r="WXI412" s="589"/>
      <c r="WXJ412" s="589"/>
      <c r="WXK412" s="589"/>
      <c r="WXL412" s="589"/>
      <c r="WXM412" s="589"/>
      <c r="WXN412" s="589"/>
      <c r="WXO412" s="589"/>
      <c r="WXP412" s="589"/>
      <c r="WXQ412" s="589"/>
      <c r="WXR412" s="589"/>
      <c r="WXS412" s="589"/>
      <c r="WXT412" s="589"/>
      <c r="WXU412" s="589"/>
      <c r="WXV412" s="589"/>
      <c r="WXW412" s="589"/>
      <c r="WXX412" s="589"/>
      <c r="WXY412" s="589"/>
      <c r="WXZ412" s="589"/>
      <c r="WYA412" s="589"/>
      <c r="WYB412" s="589"/>
      <c r="WYC412" s="589"/>
      <c r="WYD412" s="589"/>
      <c r="WYE412" s="589"/>
      <c r="WYF412" s="589"/>
      <c r="WYG412" s="589"/>
      <c r="WYH412" s="589"/>
      <c r="WYI412" s="589"/>
      <c r="WYJ412" s="589"/>
      <c r="WYK412" s="589"/>
      <c r="WYL412" s="589"/>
      <c r="WYM412" s="589"/>
      <c r="WYN412" s="589"/>
      <c r="WYO412" s="589"/>
      <c r="WYP412" s="589"/>
      <c r="WYQ412" s="589"/>
      <c r="WYR412" s="589"/>
      <c r="WYS412" s="589"/>
      <c r="WYT412" s="589"/>
      <c r="WYU412" s="589"/>
      <c r="WYV412" s="589"/>
      <c r="WYW412" s="589"/>
      <c r="WYX412" s="589"/>
      <c r="WYY412" s="589"/>
      <c r="WYZ412" s="589"/>
      <c r="WZA412" s="589"/>
      <c r="WZB412" s="589"/>
      <c r="WZC412" s="589"/>
      <c r="WZD412" s="589"/>
      <c r="WZE412" s="589"/>
      <c r="WZF412" s="589"/>
      <c r="WZG412" s="589"/>
      <c r="WZH412" s="589"/>
      <c r="WZI412" s="589"/>
      <c r="WZJ412" s="589"/>
      <c r="WZK412" s="589"/>
      <c r="WZL412" s="589"/>
      <c r="WZM412" s="589"/>
      <c r="WZN412" s="589"/>
      <c r="WZO412" s="589"/>
      <c r="WZP412" s="589"/>
      <c r="WZQ412" s="589"/>
      <c r="WZR412" s="589"/>
      <c r="WZS412" s="589"/>
      <c r="WZT412" s="589"/>
      <c r="WZU412" s="589"/>
      <c r="WZV412" s="589"/>
      <c r="WZW412" s="589"/>
      <c r="WZX412" s="589"/>
      <c r="WZY412" s="589"/>
      <c r="WZZ412" s="589"/>
      <c r="XAA412" s="589"/>
      <c r="XAB412" s="589"/>
      <c r="XAC412" s="589"/>
      <c r="XAD412" s="589"/>
      <c r="XAE412" s="589"/>
      <c r="XAF412" s="589"/>
      <c r="XAG412" s="589"/>
      <c r="XAH412" s="589"/>
      <c r="XAI412" s="589"/>
      <c r="XAJ412" s="589"/>
      <c r="XAK412" s="589"/>
      <c r="XAL412" s="589"/>
      <c r="XAM412" s="589"/>
      <c r="XAN412" s="589"/>
      <c r="XAO412" s="589"/>
      <c r="XAP412" s="589"/>
      <c r="XAQ412" s="589"/>
      <c r="XAR412" s="589"/>
      <c r="XAS412" s="589"/>
      <c r="XAT412" s="589"/>
      <c r="XAU412" s="589"/>
      <c r="XAV412" s="589"/>
      <c r="XAW412" s="589"/>
      <c r="XAX412" s="589"/>
      <c r="XAY412" s="589"/>
      <c r="XAZ412" s="589"/>
      <c r="XBA412" s="589"/>
      <c r="XBB412" s="589"/>
      <c r="XBC412" s="589"/>
      <c r="XBD412" s="589"/>
      <c r="XBE412" s="589"/>
      <c r="XBF412" s="589"/>
      <c r="XBG412" s="589"/>
      <c r="XBH412" s="589"/>
      <c r="XBI412" s="589"/>
      <c r="XBJ412" s="589"/>
      <c r="XBK412" s="589"/>
      <c r="XBL412" s="589"/>
      <c r="XBM412" s="589"/>
      <c r="XBN412" s="589"/>
      <c r="XBO412" s="589"/>
      <c r="XBP412" s="589"/>
      <c r="XBQ412" s="589"/>
      <c r="XBR412" s="589"/>
      <c r="XBS412" s="589"/>
      <c r="XBT412" s="589"/>
      <c r="XBU412" s="589"/>
      <c r="XBV412" s="589"/>
      <c r="XBW412" s="589"/>
      <c r="XBX412" s="589"/>
      <c r="XBY412" s="589"/>
      <c r="XBZ412" s="589"/>
      <c r="XCA412" s="589"/>
      <c r="XCB412" s="589"/>
      <c r="XCC412" s="589"/>
      <c r="XCD412" s="589"/>
      <c r="XCE412" s="589"/>
      <c r="XCF412" s="589"/>
      <c r="XCG412" s="589"/>
      <c r="XCH412" s="589"/>
      <c r="XCI412" s="589"/>
      <c r="XCJ412" s="589"/>
      <c r="XCK412" s="589"/>
      <c r="XCL412" s="589"/>
      <c r="XCM412" s="589"/>
      <c r="XCN412" s="589"/>
      <c r="XCO412" s="589"/>
      <c r="XCP412" s="589"/>
      <c r="XCQ412" s="589"/>
      <c r="XCR412" s="589"/>
      <c r="XCS412" s="589"/>
      <c r="XCT412" s="589"/>
      <c r="XCU412" s="589"/>
      <c r="XCV412" s="589"/>
      <c r="XCW412" s="589"/>
      <c r="XCX412" s="589"/>
      <c r="XCY412" s="589"/>
      <c r="XCZ412" s="589"/>
      <c r="XDA412" s="589"/>
      <c r="XDB412" s="589"/>
      <c r="XDC412" s="589"/>
      <c r="XDD412" s="589"/>
      <c r="XDE412" s="589"/>
      <c r="XDF412" s="589"/>
      <c r="XDG412" s="589"/>
      <c r="XDH412" s="589"/>
      <c r="XDI412" s="589"/>
      <c r="XDJ412" s="589"/>
      <c r="XDK412" s="589"/>
      <c r="XDL412" s="589"/>
      <c r="XDM412" s="589"/>
      <c r="XDN412" s="589"/>
      <c r="XDO412" s="589"/>
      <c r="XDP412" s="589"/>
      <c r="XDQ412" s="589"/>
      <c r="XDR412" s="589"/>
      <c r="XDS412" s="589"/>
      <c r="XDT412" s="589"/>
      <c r="XDU412" s="589"/>
      <c r="XDV412" s="589"/>
      <c r="XDW412" s="589"/>
      <c r="XDX412" s="589"/>
      <c r="XDY412" s="589"/>
      <c r="XDZ412" s="589"/>
      <c r="XEA412" s="589"/>
      <c r="XEB412" s="589"/>
      <c r="XEC412" s="589"/>
      <c r="XED412" s="589"/>
      <c r="XEE412" s="589"/>
      <c r="XEF412" s="589"/>
      <c r="XEG412" s="589"/>
      <c r="XEH412" s="589"/>
      <c r="XEI412" s="589"/>
      <c r="XEJ412" s="589"/>
      <c r="XEK412" s="589"/>
      <c r="XEL412" s="589"/>
      <c r="XEM412" s="589"/>
      <c r="XEN412" s="589"/>
      <c r="XEO412" s="589"/>
      <c r="XEP412" s="589"/>
      <c r="XEQ412" s="589"/>
      <c r="XER412" s="589"/>
      <c r="XES412" s="589"/>
      <c r="XET412" s="589"/>
      <c r="XEU412" s="589"/>
      <c r="XEV412" s="589"/>
      <c r="XEW412" s="589"/>
      <c r="XEX412" s="589"/>
      <c r="XEY412" s="589"/>
      <c r="XEZ412" s="589"/>
      <c r="XFA412" s="589"/>
      <c r="XFB412" s="589"/>
      <c r="XFC412" s="589"/>
      <c r="XFD412" s="589"/>
    </row>
    <row r="413" spans="1:16384" s="547" customFormat="1" ht="14">
      <c r="A413" s="999"/>
      <c r="B413" s="348"/>
      <c r="C413" s="348"/>
      <c r="D413" s="348"/>
      <c r="E413" s="348"/>
      <c r="F413" s="348"/>
      <c r="G413" s="348"/>
      <c r="H413" s="348"/>
      <c r="I413" s="348"/>
      <c r="J413" s="348"/>
      <c r="K413" s="348"/>
      <c r="L413" s="348"/>
      <c r="M413" s="348"/>
      <c r="N413" s="348"/>
      <c r="O413" s="348"/>
      <c r="P413" s="348"/>
      <c r="Q413" s="730"/>
      <c r="R413" s="730"/>
      <c r="S413" s="730"/>
      <c r="T413" s="47"/>
      <c r="U413" s="47"/>
      <c r="V413" s="47"/>
      <c r="W413" s="47"/>
      <c r="X413" s="47"/>
      <c r="Y413" s="47"/>
      <c r="Z413" s="47"/>
      <c r="AA413" s="47"/>
      <c r="AB413" s="47"/>
      <c r="AC413" s="47"/>
      <c r="AD413" s="47"/>
      <c r="AE413" s="47"/>
      <c r="AF413" s="47"/>
      <c r="AG413" s="47"/>
      <c r="AH413" s="47"/>
      <c r="AI413" s="47"/>
      <c r="AJ413" s="47"/>
      <c r="AK413" s="47"/>
      <c r="AL413" s="47"/>
      <c r="AM413" s="47"/>
      <c r="AN413" s="47"/>
      <c r="AO413" s="47"/>
      <c r="AP413" s="47"/>
      <c r="AQ413" s="47"/>
      <c r="AR413" s="47"/>
      <c r="AS413" s="47"/>
      <c r="AT413" s="47"/>
      <c r="AU413" s="47"/>
      <c r="AV413" s="669"/>
      <c r="AW413" s="589"/>
      <c r="AX413" s="589"/>
      <c r="AY413" s="589"/>
      <c r="AZ413" s="589"/>
      <c r="BA413" s="589"/>
      <c r="BB413" s="589"/>
      <c r="BC413" s="589"/>
      <c r="BD413" s="589"/>
      <c r="BE413" s="589"/>
      <c r="BF413" s="589"/>
      <c r="BG413" s="589"/>
      <c r="BH413" s="589"/>
      <c r="BI413" s="589"/>
      <c r="BJ413" s="589"/>
      <c r="BK413" s="589"/>
      <c r="BL413" s="589"/>
      <c r="BM413" s="589"/>
      <c r="BN413" s="589"/>
      <c r="BO413" s="589"/>
      <c r="BP413" s="589"/>
      <c r="BQ413" s="589"/>
      <c r="BR413" s="589"/>
      <c r="BS413" s="589"/>
      <c r="BT413" s="589"/>
      <c r="BU413" s="589"/>
      <c r="BV413" s="589"/>
      <c r="BW413" s="589"/>
      <c r="BX413" s="589"/>
      <c r="BY413" s="589"/>
      <c r="BZ413" s="589"/>
      <c r="CA413" s="589"/>
      <c r="CB413" s="589"/>
      <c r="CC413" s="589"/>
      <c r="CD413" s="589"/>
      <c r="CE413" s="589"/>
      <c r="CF413" s="589"/>
      <c r="CG413" s="589"/>
      <c r="CH413" s="589"/>
      <c r="CI413" s="589"/>
      <c r="CJ413" s="589"/>
      <c r="CK413" s="589"/>
      <c r="CL413" s="589"/>
      <c r="CM413" s="589"/>
      <c r="CN413" s="589"/>
      <c r="CO413" s="589"/>
      <c r="CP413" s="589"/>
      <c r="CQ413" s="589"/>
      <c r="CR413" s="589"/>
      <c r="CS413" s="589"/>
      <c r="CT413" s="589"/>
      <c r="CU413" s="589"/>
      <c r="CV413" s="589"/>
      <c r="CW413" s="589"/>
      <c r="CX413" s="589"/>
      <c r="CY413" s="589"/>
      <c r="CZ413" s="589"/>
      <c r="DA413" s="589"/>
      <c r="DB413" s="589"/>
      <c r="DC413" s="589"/>
      <c r="DD413" s="589"/>
      <c r="DE413" s="589"/>
      <c r="DF413" s="589"/>
      <c r="DG413" s="589"/>
      <c r="DH413" s="589"/>
      <c r="DI413" s="589"/>
      <c r="DJ413" s="589"/>
      <c r="DK413" s="589"/>
      <c r="DL413" s="589"/>
      <c r="DM413" s="589"/>
      <c r="DN413" s="589"/>
      <c r="DO413" s="589"/>
      <c r="DP413" s="589"/>
      <c r="DQ413" s="589"/>
      <c r="DR413" s="589"/>
      <c r="DS413" s="589"/>
      <c r="DT413" s="589"/>
      <c r="DU413" s="589"/>
      <c r="DV413" s="589"/>
      <c r="DW413" s="589"/>
      <c r="DX413" s="589"/>
      <c r="DY413" s="589"/>
      <c r="DZ413" s="589"/>
      <c r="EA413" s="589"/>
      <c r="EB413" s="589"/>
      <c r="EC413" s="589"/>
      <c r="ED413" s="589"/>
      <c r="EE413" s="589"/>
      <c r="EF413" s="589"/>
      <c r="EG413" s="589"/>
      <c r="EH413" s="589"/>
      <c r="EI413" s="589"/>
      <c r="EJ413" s="589"/>
      <c r="EK413" s="589"/>
      <c r="EL413" s="589"/>
      <c r="EM413" s="589"/>
      <c r="EN413" s="589"/>
      <c r="EO413" s="589"/>
      <c r="EP413" s="589"/>
      <c r="EQ413" s="589"/>
      <c r="ER413" s="589"/>
      <c r="ES413" s="589"/>
      <c r="ET413" s="589"/>
      <c r="EU413" s="589"/>
      <c r="EV413" s="589"/>
      <c r="EW413" s="589"/>
      <c r="EX413" s="589"/>
      <c r="EY413" s="589"/>
      <c r="EZ413" s="589"/>
      <c r="FA413" s="589"/>
      <c r="FB413" s="589"/>
      <c r="FC413" s="589"/>
      <c r="FD413" s="589"/>
      <c r="FE413" s="589"/>
      <c r="FF413" s="589"/>
      <c r="FG413" s="589"/>
      <c r="FH413" s="589"/>
      <c r="FI413" s="589"/>
      <c r="FJ413" s="589"/>
      <c r="FK413" s="589"/>
      <c r="FL413" s="589"/>
      <c r="FM413" s="589"/>
      <c r="FN413" s="589"/>
      <c r="FO413" s="589"/>
      <c r="FP413" s="589"/>
      <c r="FQ413" s="589"/>
      <c r="FR413" s="589"/>
      <c r="FS413" s="589"/>
      <c r="FT413" s="589"/>
      <c r="FU413" s="589"/>
      <c r="FV413" s="589"/>
      <c r="FW413" s="589"/>
      <c r="FX413" s="589"/>
      <c r="FY413" s="589"/>
      <c r="FZ413" s="589"/>
      <c r="GA413" s="589"/>
      <c r="GB413" s="589"/>
      <c r="GC413" s="589"/>
      <c r="GD413" s="589"/>
      <c r="GE413" s="589"/>
      <c r="GF413" s="589"/>
      <c r="GG413" s="589"/>
      <c r="GH413" s="589"/>
      <c r="GI413" s="589"/>
      <c r="GJ413" s="589"/>
      <c r="GK413" s="589"/>
      <c r="GL413" s="589"/>
      <c r="GM413" s="589"/>
      <c r="GN413" s="589"/>
      <c r="GO413" s="589"/>
      <c r="GP413" s="589"/>
      <c r="GQ413" s="589"/>
      <c r="GR413" s="589"/>
      <c r="GS413" s="589"/>
      <c r="GT413" s="589"/>
      <c r="GU413" s="589"/>
      <c r="GV413" s="589"/>
      <c r="GW413" s="589"/>
      <c r="GX413" s="589"/>
      <c r="GY413" s="589"/>
      <c r="GZ413" s="589"/>
      <c r="HA413" s="589"/>
      <c r="HB413" s="589"/>
      <c r="HC413" s="589"/>
      <c r="HD413" s="589"/>
      <c r="HE413" s="589"/>
      <c r="HF413" s="589"/>
      <c r="HG413" s="589"/>
      <c r="HH413" s="589"/>
      <c r="HI413" s="589"/>
      <c r="HJ413" s="589"/>
      <c r="HK413" s="589"/>
      <c r="HL413" s="589"/>
      <c r="HM413" s="589"/>
      <c r="HN413" s="589"/>
      <c r="HO413" s="589"/>
      <c r="HP413" s="589"/>
      <c r="HQ413" s="589"/>
      <c r="HR413" s="589"/>
      <c r="HS413" s="589"/>
      <c r="HT413" s="589"/>
      <c r="HU413" s="589"/>
      <c r="HV413" s="589"/>
      <c r="HW413" s="589"/>
      <c r="HX413" s="589"/>
      <c r="HY413" s="589"/>
      <c r="HZ413" s="589"/>
      <c r="IA413" s="589"/>
      <c r="IB413" s="589"/>
      <c r="IC413" s="589"/>
      <c r="ID413" s="589"/>
      <c r="IE413" s="589"/>
      <c r="IF413" s="589"/>
      <c r="IG413" s="589"/>
      <c r="IH413" s="589"/>
      <c r="II413" s="589"/>
      <c r="IJ413" s="589"/>
      <c r="IK413" s="589"/>
      <c r="IL413" s="589"/>
      <c r="IM413" s="589"/>
      <c r="IN413" s="589"/>
      <c r="IO413" s="589"/>
      <c r="IP413" s="589"/>
      <c r="IQ413" s="589"/>
      <c r="IR413" s="589"/>
      <c r="IS413" s="589"/>
      <c r="IT413" s="589"/>
      <c r="IU413" s="589"/>
      <c r="IV413" s="589"/>
      <c r="IW413" s="589"/>
      <c r="IX413" s="589"/>
      <c r="IY413" s="589"/>
      <c r="IZ413" s="589"/>
      <c r="JA413" s="589"/>
      <c r="JB413" s="589"/>
      <c r="JC413" s="589"/>
      <c r="JD413" s="589"/>
      <c r="JE413" s="589"/>
      <c r="JF413" s="589"/>
      <c r="JG413" s="589"/>
      <c r="JH413" s="589"/>
      <c r="JI413" s="589"/>
      <c r="JJ413" s="589"/>
      <c r="JK413" s="589"/>
      <c r="JL413" s="589"/>
      <c r="JM413" s="589"/>
      <c r="JN413" s="589"/>
      <c r="JO413" s="589"/>
      <c r="JP413" s="589"/>
      <c r="JQ413" s="589"/>
      <c r="JR413" s="589"/>
      <c r="JS413" s="589"/>
      <c r="JT413" s="589"/>
      <c r="JU413" s="589"/>
      <c r="JV413" s="589"/>
      <c r="JW413" s="589"/>
      <c r="JX413" s="589"/>
      <c r="JY413" s="589"/>
      <c r="JZ413" s="589"/>
      <c r="KA413" s="589"/>
      <c r="KB413" s="589"/>
      <c r="KC413" s="589"/>
      <c r="KD413" s="589"/>
      <c r="KE413" s="589"/>
      <c r="KF413" s="589"/>
      <c r="KG413" s="589"/>
      <c r="KH413" s="589"/>
      <c r="KI413" s="589"/>
      <c r="KJ413" s="589"/>
      <c r="KK413" s="589"/>
      <c r="KL413" s="589"/>
      <c r="KM413" s="589"/>
      <c r="KN413" s="589"/>
      <c r="KO413" s="589"/>
      <c r="KP413" s="589"/>
      <c r="KQ413" s="589"/>
      <c r="KR413" s="589"/>
      <c r="KS413" s="589"/>
      <c r="KT413" s="589"/>
      <c r="KU413" s="589"/>
      <c r="KV413" s="589"/>
      <c r="KW413" s="589"/>
      <c r="KX413" s="589"/>
      <c r="KY413" s="589"/>
      <c r="KZ413" s="589"/>
      <c r="LA413" s="589"/>
      <c r="LB413" s="589"/>
      <c r="LC413" s="589"/>
      <c r="LD413" s="589"/>
      <c r="LE413" s="589"/>
      <c r="LF413" s="589"/>
      <c r="LG413" s="589"/>
      <c r="LH413" s="589"/>
      <c r="LI413" s="589"/>
      <c r="LJ413" s="589"/>
      <c r="LK413" s="589"/>
      <c r="LL413" s="589"/>
      <c r="LM413" s="589"/>
      <c r="LN413" s="589"/>
      <c r="LO413" s="589"/>
      <c r="LP413" s="589"/>
      <c r="LQ413" s="589"/>
      <c r="LR413" s="589"/>
      <c r="LS413" s="589"/>
      <c r="LT413" s="589"/>
      <c r="LU413" s="589"/>
      <c r="LV413" s="589"/>
      <c r="LW413" s="589"/>
      <c r="LX413" s="589"/>
      <c r="LY413" s="589"/>
      <c r="LZ413" s="589"/>
      <c r="MA413" s="589"/>
      <c r="MB413" s="589"/>
      <c r="MC413" s="589"/>
      <c r="MD413" s="589"/>
      <c r="ME413" s="589"/>
      <c r="MF413" s="589"/>
      <c r="MG413" s="589"/>
      <c r="MH413" s="589"/>
      <c r="MI413" s="589"/>
      <c r="MJ413" s="589"/>
      <c r="MK413" s="589"/>
      <c r="ML413" s="589"/>
      <c r="MM413" s="589"/>
      <c r="MN413" s="589"/>
      <c r="MO413" s="589"/>
      <c r="MP413" s="589"/>
      <c r="MQ413" s="589"/>
      <c r="MR413" s="589"/>
      <c r="MS413" s="589"/>
      <c r="MT413" s="589"/>
      <c r="MU413" s="589"/>
      <c r="MV413" s="589"/>
      <c r="MW413" s="589"/>
      <c r="MX413" s="589"/>
      <c r="MY413" s="589"/>
      <c r="MZ413" s="589"/>
      <c r="NA413" s="589"/>
      <c r="NB413" s="589"/>
      <c r="NC413" s="589"/>
      <c r="ND413" s="589"/>
      <c r="NE413" s="589"/>
      <c r="NF413" s="589"/>
      <c r="NG413" s="589"/>
      <c r="NH413" s="589"/>
      <c r="NI413" s="589"/>
      <c r="NJ413" s="589"/>
      <c r="NK413" s="589"/>
      <c r="NL413" s="589"/>
      <c r="NM413" s="589"/>
      <c r="NN413" s="589"/>
      <c r="NO413" s="589"/>
      <c r="NP413" s="589"/>
      <c r="NQ413" s="589"/>
      <c r="NR413" s="589"/>
      <c r="NS413" s="589"/>
      <c r="NT413" s="589"/>
      <c r="NU413" s="589"/>
      <c r="NV413" s="589"/>
      <c r="NW413" s="589"/>
      <c r="NX413" s="589"/>
      <c r="NY413" s="589"/>
      <c r="NZ413" s="589"/>
      <c r="OA413" s="589"/>
      <c r="OB413" s="589"/>
      <c r="OC413" s="589"/>
      <c r="OD413" s="589"/>
      <c r="OE413" s="589"/>
      <c r="OF413" s="589"/>
      <c r="OG413" s="589"/>
      <c r="OH413" s="589"/>
      <c r="OI413" s="589"/>
      <c r="OJ413" s="589"/>
      <c r="OK413" s="589"/>
      <c r="OL413" s="589"/>
      <c r="OM413" s="589"/>
      <c r="ON413" s="589"/>
      <c r="OO413" s="589"/>
      <c r="OP413" s="589"/>
      <c r="OQ413" s="589"/>
      <c r="OR413" s="589"/>
      <c r="OS413" s="589"/>
      <c r="OT413" s="589"/>
      <c r="OU413" s="589"/>
      <c r="OV413" s="589"/>
      <c r="OW413" s="589"/>
      <c r="OX413" s="589"/>
      <c r="OY413" s="589"/>
      <c r="OZ413" s="589"/>
      <c r="PA413" s="589"/>
      <c r="PB413" s="589"/>
      <c r="PC413" s="589"/>
      <c r="PD413" s="589"/>
      <c r="PE413" s="589"/>
      <c r="PF413" s="589"/>
      <c r="PG413" s="589"/>
      <c r="PH413" s="589"/>
      <c r="PI413" s="589"/>
      <c r="PJ413" s="589"/>
      <c r="PK413" s="589"/>
      <c r="PL413" s="589"/>
      <c r="PM413" s="589"/>
      <c r="PN413" s="589"/>
      <c r="PO413" s="589"/>
      <c r="PP413" s="589"/>
      <c r="PQ413" s="589"/>
      <c r="PR413" s="589"/>
      <c r="PS413" s="589"/>
      <c r="PT413" s="589"/>
      <c r="PU413" s="589"/>
      <c r="PV413" s="589"/>
      <c r="PW413" s="589"/>
      <c r="PX413" s="589"/>
      <c r="PY413" s="589"/>
      <c r="PZ413" s="589"/>
      <c r="QA413" s="589"/>
      <c r="QB413" s="589"/>
      <c r="QC413" s="589"/>
      <c r="QD413" s="589"/>
      <c r="QE413" s="589"/>
      <c r="QF413" s="589"/>
      <c r="QG413" s="589"/>
      <c r="QH413" s="589"/>
      <c r="QI413" s="589"/>
      <c r="QJ413" s="589"/>
      <c r="QK413" s="589"/>
      <c r="QL413" s="589"/>
      <c r="QM413" s="589"/>
      <c r="QN413" s="589"/>
      <c r="QO413" s="589"/>
      <c r="QP413" s="589"/>
      <c r="QQ413" s="589"/>
      <c r="QR413" s="589"/>
      <c r="QS413" s="589"/>
      <c r="QT413" s="589"/>
      <c r="QU413" s="589"/>
      <c r="QV413" s="589"/>
      <c r="QW413" s="589"/>
      <c r="QX413" s="589"/>
      <c r="QY413" s="589"/>
      <c r="QZ413" s="589"/>
      <c r="RA413" s="589"/>
      <c r="RB413" s="589"/>
      <c r="RC413" s="589"/>
      <c r="RD413" s="589"/>
      <c r="RE413" s="589"/>
      <c r="RF413" s="589"/>
      <c r="RG413" s="589"/>
      <c r="RH413" s="589"/>
      <c r="RI413" s="589"/>
      <c r="RJ413" s="589"/>
      <c r="RK413" s="589"/>
      <c r="RL413" s="589"/>
      <c r="RM413" s="589"/>
      <c r="RN413" s="589"/>
      <c r="RO413" s="589"/>
      <c r="RP413" s="589"/>
      <c r="RQ413" s="589"/>
      <c r="RR413" s="589"/>
      <c r="RS413" s="589"/>
      <c r="RT413" s="589"/>
      <c r="RU413" s="589"/>
      <c r="RV413" s="589"/>
      <c r="RW413" s="589"/>
      <c r="RX413" s="589"/>
      <c r="RY413" s="589"/>
      <c r="RZ413" s="589"/>
      <c r="SA413" s="589"/>
      <c r="SB413" s="589"/>
      <c r="SC413" s="589"/>
      <c r="SD413" s="589"/>
      <c r="SE413" s="589"/>
      <c r="SF413" s="589"/>
      <c r="SG413" s="589"/>
      <c r="SH413" s="589"/>
      <c r="SI413" s="589"/>
      <c r="SJ413" s="589"/>
      <c r="SK413" s="589"/>
      <c r="SL413" s="589"/>
      <c r="SM413" s="589"/>
      <c r="SN413" s="589"/>
      <c r="SO413" s="589"/>
      <c r="SP413" s="589"/>
      <c r="SQ413" s="589"/>
      <c r="SR413" s="589"/>
      <c r="SS413" s="589"/>
      <c r="ST413" s="589"/>
      <c r="SU413" s="589"/>
      <c r="SV413" s="589"/>
      <c r="SW413" s="589"/>
      <c r="SX413" s="589"/>
      <c r="SY413" s="589"/>
      <c r="SZ413" s="589"/>
      <c r="TA413" s="589"/>
      <c r="TB413" s="589"/>
      <c r="TC413" s="589"/>
      <c r="TD413" s="589"/>
      <c r="TE413" s="589"/>
      <c r="TF413" s="589"/>
      <c r="TG413" s="589"/>
      <c r="TH413" s="589"/>
      <c r="TI413" s="589"/>
      <c r="TJ413" s="589"/>
      <c r="TK413" s="589"/>
      <c r="TL413" s="589"/>
      <c r="TM413" s="589"/>
      <c r="TN413" s="589"/>
      <c r="TO413" s="589"/>
      <c r="TP413" s="589"/>
      <c r="TQ413" s="589"/>
      <c r="TR413" s="589"/>
      <c r="TS413" s="589"/>
      <c r="TT413" s="589"/>
      <c r="TU413" s="589"/>
      <c r="TV413" s="589"/>
      <c r="TW413" s="589"/>
      <c r="TX413" s="589"/>
      <c r="TY413" s="589"/>
      <c r="TZ413" s="589"/>
      <c r="UA413" s="589"/>
      <c r="UB413" s="589"/>
      <c r="UC413" s="589"/>
      <c r="UD413" s="589"/>
      <c r="UE413" s="589"/>
      <c r="UF413" s="589"/>
      <c r="UG413" s="589"/>
      <c r="UH413" s="589"/>
      <c r="UI413" s="589"/>
      <c r="UJ413" s="589"/>
      <c r="UK413" s="589"/>
      <c r="UL413" s="589"/>
      <c r="UM413" s="589"/>
      <c r="UN413" s="589"/>
      <c r="UO413" s="589"/>
      <c r="UP413" s="589"/>
      <c r="UQ413" s="589"/>
      <c r="UR413" s="589"/>
      <c r="US413" s="589"/>
      <c r="UT413" s="589"/>
      <c r="UU413" s="589"/>
      <c r="UV413" s="589"/>
      <c r="UW413" s="589"/>
      <c r="UX413" s="589"/>
      <c r="UY413" s="589"/>
      <c r="UZ413" s="589"/>
      <c r="VA413" s="589"/>
      <c r="VB413" s="589"/>
      <c r="VC413" s="589"/>
      <c r="VD413" s="589"/>
      <c r="VE413" s="589"/>
      <c r="VF413" s="589"/>
      <c r="VG413" s="589"/>
      <c r="VH413" s="589"/>
      <c r="VI413" s="589"/>
      <c r="VJ413" s="589"/>
      <c r="VK413" s="589"/>
      <c r="VL413" s="589"/>
      <c r="VM413" s="589"/>
      <c r="VN413" s="589"/>
      <c r="VO413" s="589"/>
      <c r="VP413" s="589"/>
      <c r="VQ413" s="589"/>
      <c r="VR413" s="589"/>
      <c r="VS413" s="589"/>
      <c r="VT413" s="589"/>
      <c r="VU413" s="589"/>
      <c r="VV413" s="589"/>
      <c r="VW413" s="589"/>
      <c r="VX413" s="589"/>
      <c r="VY413" s="589"/>
      <c r="VZ413" s="589"/>
      <c r="WA413" s="589"/>
      <c r="WB413" s="589"/>
      <c r="WC413" s="589"/>
      <c r="WD413" s="589"/>
      <c r="WE413" s="589"/>
      <c r="WF413" s="589"/>
      <c r="WG413" s="589"/>
      <c r="WH413" s="589"/>
      <c r="WI413" s="589"/>
      <c r="WJ413" s="589"/>
      <c r="WK413" s="589"/>
      <c r="WL413" s="589"/>
      <c r="WM413" s="589"/>
      <c r="WN413" s="589"/>
      <c r="WO413" s="589"/>
      <c r="WP413" s="589"/>
      <c r="WQ413" s="589"/>
      <c r="WR413" s="589"/>
      <c r="WS413" s="589"/>
      <c r="WT413" s="589"/>
      <c r="WU413" s="589"/>
      <c r="WV413" s="589"/>
      <c r="WW413" s="589"/>
      <c r="WX413" s="589"/>
      <c r="WY413" s="589"/>
      <c r="WZ413" s="589"/>
      <c r="XA413" s="589"/>
      <c r="XB413" s="589"/>
      <c r="XC413" s="589"/>
      <c r="XD413" s="589"/>
      <c r="XE413" s="589"/>
      <c r="XF413" s="589"/>
      <c r="XG413" s="589"/>
      <c r="XH413" s="589"/>
      <c r="XI413" s="589"/>
      <c r="XJ413" s="589"/>
      <c r="XK413" s="589"/>
      <c r="XL413" s="589"/>
      <c r="XM413" s="589"/>
      <c r="XN413" s="589"/>
      <c r="XO413" s="589"/>
      <c r="XP413" s="589"/>
      <c r="XQ413" s="589"/>
      <c r="XR413" s="589"/>
      <c r="XS413" s="589"/>
      <c r="XT413" s="589"/>
      <c r="XU413" s="589"/>
      <c r="XV413" s="589"/>
      <c r="XW413" s="589"/>
      <c r="XX413" s="589"/>
      <c r="XY413" s="589"/>
      <c r="XZ413" s="589"/>
      <c r="YA413" s="589"/>
      <c r="YB413" s="589"/>
      <c r="YC413" s="589"/>
      <c r="YD413" s="589"/>
      <c r="YE413" s="589"/>
      <c r="YF413" s="589"/>
      <c r="YG413" s="589"/>
      <c r="YH413" s="589"/>
      <c r="YI413" s="589"/>
      <c r="YJ413" s="589"/>
      <c r="YK413" s="589"/>
      <c r="YL413" s="589"/>
      <c r="YM413" s="589"/>
      <c r="YN413" s="589"/>
      <c r="YO413" s="589"/>
      <c r="YP413" s="589"/>
      <c r="YQ413" s="589"/>
      <c r="YR413" s="589"/>
      <c r="YS413" s="589"/>
      <c r="YT413" s="589"/>
      <c r="YU413" s="589"/>
      <c r="YV413" s="589"/>
      <c r="YW413" s="589"/>
      <c r="YX413" s="589"/>
      <c r="YY413" s="589"/>
      <c r="YZ413" s="589"/>
      <c r="ZA413" s="589"/>
      <c r="ZB413" s="589"/>
      <c r="ZC413" s="589"/>
      <c r="ZD413" s="589"/>
      <c r="ZE413" s="589"/>
      <c r="ZF413" s="589"/>
      <c r="ZG413" s="589"/>
      <c r="ZH413" s="589"/>
      <c r="ZI413" s="589"/>
      <c r="ZJ413" s="589"/>
      <c r="ZK413" s="589"/>
      <c r="ZL413" s="589"/>
      <c r="ZM413" s="589"/>
      <c r="ZN413" s="589"/>
      <c r="ZO413" s="589"/>
      <c r="ZP413" s="589"/>
      <c r="ZQ413" s="589"/>
      <c r="ZR413" s="589"/>
      <c r="ZS413" s="589"/>
      <c r="ZT413" s="589"/>
      <c r="ZU413" s="589"/>
      <c r="ZV413" s="589"/>
      <c r="ZW413" s="589"/>
      <c r="ZX413" s="589"/>
      <c r="ZY413" s="589"/>
      <c r="ZZ413" s="589"/>
      <c r="AAA413" s="589"/>
      <c r="AAB413" s="589"/>
      <c r="AAC413" s="589"/>
      <c r="AAD413" s="589"/>
      <c r="AAE413" s="589"/>
      <c r="AAF413" s="589"/>
      <c r="AAG413" s="589"/>
      <c r="AAH413" s="589"/>
      <c r="AAI413" s="589"/>
      <c r="AAJ413" s="589"/>
      <c r="AAK413" s="589"/>
      <c r="AAL413" s="589"/>
      <c r="AAM413" s="589"/>
      <c r="AAN413" s="589"/>
      <c r="AAO413" s="589"/>
      <c r="AAP413" s="589"/>
      <c r="AAQ413" s="589"/>
      <c r="AAR413" s="589"/>
      <c r="AAS413" s="589"/>
      <c r="AAT413" s="589"/>
      <c r="AAU413" s="589"/>
      <c r="AAV413" s="589"/>
      <c r="AAW413" s="589"/>
      <c r="AAX413" s="589"/>
      <c r="AAY413" s="589"/>
      <c r="AAZ413" s="589"/>
      <c r="ABA413" s="589"/>
      <c r="ABB413" s="589"/>
      <c r="ABC413" s="589"/>
      <c r="ABD413" s="589"/>
      <c r="ABE413" s="589"/>
      <c r="ABF413" s="589"/>
      <c r="ABG413" s="589"/>
      <c r="ABH413" s="589"/>
      <c r="ABI413" s="589"/>
      <c r="ABJ413" s="589"/>
      <c r="ABK413" s="589"/>
      <c r="ABL413" s="589"/>
      <c r="ABM413" s="589"/>
      <c r="ABN413" s="589"/>
      <c r="ABO413" s="589"/>
      <c r="ABP413" s="589"/>
      <c r="ABQ413" s="589"/>
      <c r="ABR413" s="589"/>
      <c r="ABS413" s="589"/>
      <c r="ABT413" s="589"/>
      <c r="ABU413" s="589"/>
      <c r="ABV413" s="589"/>
      <c r="ABW413" s="589"/>
      <c r="ABX413" s="589"/>
      <c r="ABY413" s="589"/>
      <c r="ABZ413" s="589"/>
      <c r="ACA413" s="589"/>
      <c r="ACB413" s="589"/>
      <c r="ACC413" s="589"/>
      <c r="ACD413" s="589"/>
      <c r="ACE413" s="589"/>
      <c r="ACF413" s="589"/>
      <c r="ACG413" s="589"/>
      <c r="ACH413" s="589"/>
      <c r="ACI413" s="589"/>
      <c r="ACJ413" s="589"/>
      <c r="ACK413" s="589"/>
      <c r="ACL413" s="589"/>
      <c r="ACM413" s="589"/>
      <c r="ACN413" s="589"/>
      <c r="ACO413" s="589"/>
      <c r="ACP413" s="589"/>
      <c r="ACQ413" s="589"/>
      <c r="ACR413" s="589"/>
      <c r="ACS413" s="589"/>
      <c r="ACT413" s="589"/>
      <c r="ACU413" s="589"/>
      <c r="ACV413" s="589"/>
      <c r="ACW413" s="589"/>
      <c r="ACX413" s="589"/>
      <c r="ACY413" s="589"/>
      <c r="ACZ413" s="589"/>
      <c r="ADA413" s="589"/>
      <c r="ADB413" s="589"/>
      <c r="ADC413" s="589"/>
      <c r="ADD413" s="589"/>
      <c r="ADE413" s="589"/>
      <c r="ADF413" s="589"/>
      <c r="ADG413" s="589"/>
      <c r="ADH413" s="589"/>
      <c r="ADI413" s="589"/>
      <c r="ADJ413" s="589"/>
      <c r="ADK413" s="589"/>
      <c r="ADL413" s="589"/>
      <c r="ADM413" s="589"/>
      <c r="ADN413" s="589"/>
      <c r="ADO413" s="589"/>
      <c r="ADP413" s="589"/>
      <c r="ADQ413" s="589"/>
      <c r="ADR413" s="589"/>
      <c r="ADS413" s="589"/>
      <c r="ADT413" s="589"/>
      <c r="ADU413" s="589"/>
      <c r="ADV413" s="589"/>
      <c r="ADW413" s="589"/>
      <c r="ADX413" s="589"/>
      <c r="ADY413" s="589"/>
      <c r="ADZ413" s="589"/>
      <c r="AEA413" s="589"/>
      <c r="AEB413" s="589"/>
      <c r="AEC413" s="589"/>
      <c r="AED413" s="589"/>
      <c r="AEE413" s="589"/>
      <c r="AEF413" s="589"/>
      <c r="AEG413" s="589"/>
      <c r="AEH413" s="589"/>
      <c r="AEI413" s="589"/>
      <c r="AEJ413" s="589"/>
      <c r="AEK413" s="589"/>
      <c r="AEL413" s="589"/>
      <c r="AEM413" s="589"/>
      <c r="AEN413" s="589"/>
      <c r="AEO413" s="589"/>
      <c r="AEP413" s="589"/>
      <c r="AEQ413" s="589"/>
      <c r="AER413" s="589"/>
      <c r="AES413" s="589"/>
      <c r="AET413" s="589"/>
      <c r="AEU413" s="589"/>
      <c r="AEV413" s="589"/>
      <c r="AEW413" s="589"/>
      <c r="AEX413" s="589"/>
      <c r="AEY413" s="589"/>
      <c r="AEZ413" s="589"/>
      <c r="AFA413" s="589"/>
      <c r="AFB413" s="589"/>
      <c r="AFC413" s="589"/>
      <c r="AFD413" s="589"/>
      <c r="AFE413" s="589"/>
      <c r="AFF413" s="589"/>
      <c r="AFG413" s="589"/>
      <c r="AFH413" s="589"/>
      <c r="AFI413" s="589"/>
      <c r="AFJ413" s="589"/>
      <c r="AFK413" s="589"/>
      <c r="AFL413" s="589"/>
      <c r="AFM413" s="589"/>
      <c r="AFN413" s="589"/>
      <c r="AFO413" s="589"/>
      <c r="AFP413" s="589"/>
      <c r="AFQ413" s="589"/>
      <c r="AFR413" s="589"/>
      <c r="AFS413" s="589"/>
      <c r="AFT413" s="589"/>
      <c r="AFU413" s="589"/>
      <c r="AFV413" s="589"/>
      <c r="AFW413" s="589"/>
      <c r="AFX413" s="589"/>
      <c r="AFY413" s="589"/>
      <c r="AFZ413" s="589"/>
      <c r="AGA413" s="589"/>
      <c r="AGB413" s="589"/>
      <c r="AGC413" s="589"/>
      <c r="AGD413" s="589"/>
      <c r="AGE413" s="589"/>
      <c r="AGF413" s="589"/>
      <c r="AGG413" s="589"/>
      <c r="AGH413" s="589"/>
      <c r="AGI413" s="589"/>
      <c r="AGJ413" s="589"/>
      <c r="AGK413" s="589"/>
      <c r="AGL413" s="589"/>
      <c r="AGM413" s="589"/>
      <c r="AGN413" s="589"/>
      <c r="AGO413" s="589"/>
      <c r="AGP413" s="589"/>
      <c r="AGQ413" s="589"/>
      <c r="AGR413" s="589"/>
      <c r="AGS413" s="589"/>
      <c r="AGT413" s="589"/>
      <c r="AGU413" s="589"/>
      <c r="AGV413" s="589"/>
      <c r="AGW413" s="589"/>
      <c r="AGX413" s="589"/>
      <c r="AGY413" s="589"/>
      <c r="AGZ413" s="589"/>
      <c r="AHA413" s="589"/>
      <c r="AHB413" s="589"/>
      <c r="AHC413" s="589"/>
      <c r="AHD413" s="589"/>
      <c r="AHE413" s="589"/>
      <c r="AHF413" s="589"/>
      <c r="AHG413" s="589"/>
      <c r="AHH413" s="589"/>
      <c r="AHI413" s="589"/>
      <c r="AHJ413" s="589"/>
      <c r="AHK413" s="589"/>
      <c r="AHL413" s="589"/>
      <c r="AHM413" s="589"/>
      <c r="AHN413" s="589"/>
      <c r="AHO413" s="589"/>
      <c r="AHP413" s="589"/>
      <c r="AHQ413" s="589"/>
      <c r="AHR413" s="589"/>
      <c r="AHS413" s="589"/>
      <c r="AHT413" s="589"/>
      <c r="AHU413" s="589"/>
      <c r="AHV413" s="589"/>
      <c r="AHW413" s="589"/>
      <c r="AHX413" s="589"/>
      <c r="AHY413" s="589"/>
      <c r="AHZ413" s="589"/>
      <c r="AIA413" s="589"/>
      <c r="AIB413" s="589"/>
      <c r="AIC413" s="589"/>
      <c r="AID413" s="589"/>
      <c r="AIE413" s="589"/>
      <c r="AIF413" s="589"/>
      <c r="AIG413" s="589"/>
      <c r="AIH413" s="589"/>
      <c r="AII413" s="589"/>
      <c r="AIJ413" s="589"/>
      <c r="AIK413" s="589"/>
      <c r="AIL413" s="589"/>
      <c r="AIM413" s="589"/>
      <c r="AIN413" s="589"/>
      <c r="AIO413" s="589"/>
      <c r="AIP413" s="589"/>
      <c r="AIQ413" s="589"/>
      <c r="AIR413" s="589"/>
      <c r="AIS413" s="589"/>
      <c r="AIT413" s="589"/>
      <c r="AIU413" s="589"/>
      <c r="AIV413" s="589"/>
      <c r="AIW413" s="589"/>
      <c r="AIX413" s="589"/>
      <c r="AIY413" s="589"/>
      <c r="AIZ413" s="589"/>
      <c r="AJA413" s="589"/>
      <c r="AJB413" s="589"/>
      <c r="AJC413" s="589"/>
      <c r="AJD413" s="589"/>
      <c r="AJE413" s="589"/>
      <c r="AJF413" s="589"/>
      <c r="AJG413" s="589"/>
      <c r="AJH413" s="589"/>
      <c r="AJI413" s="589"/>
      <c r="AJJ413" s="589"/>
      <c r="AJK413" s="589"/>
      <c r="AJL413" s="589"/>
      <c r="AJM413" s="589"/>
      <c r="AJN413" s="589"/>
      <c r="AJO413" s="589"/>
      <c r="AJP413" s="589"/>
      <c r="AJQ413" s="589"/>
      <c r="AJR413" s="589"/>
      <c r="AJS413" s="589"/>
      <c r="AJT413" s="589"/>
      <c r="AJU413" s="589"/>
      <c r="AJV413" s="589"/>
      <c r="AJW413" s="589"/>
      <c r="AJX413" s="589"/>
      <c r="AJY413" s="589"/>
      <c r="AJZ413" s="589"/>
      <c r="AKA413" s="589"/>
      <c r="AKB413" s="589"/>
      <c r="AKC413" s="589"/>
      <c r="AKD413" s="589"/>
      <c r="AKE413" s="589"/>
      <c r="AKF413" s="589"/>
      <c r="AKG413" s="589"/>
      <c r="AKH413" s="589"/>
      <c r="AKI413" s="589"/>
      <c r="AKJ413" s="589"/>
      <c r="AKK413" s="589"/>
      <c r="AKL413" s="589"/>
      <c r="AKM413" s="589"/>
      <c r="AKN413" s="589"/>
      <c r="AKO413" s="589"/>
      <c r="AKP413" s="589"/>
      <c r="AKQ413" s="589"/>
      <c r="AKR413" s="589"/>
      <c r="AKS413" s="589"/>
      <c r="AKT413" s="589"/>
      <c r="AKU413" s="589"/>
      <c r="AKV413" s="589"/>
      <c r="AKW413" s="589"/>
      <c r="AKX413" s="589"/>
      <c r="AKY413" s="589"/>
      <c r="AKZ413" s="589"/>
      <c r="ALA413" s="589"/>
      <c r="ALB413" s="589"/>
      <c r="ALC413" s="589"/>
      <c r="ALD413" s="589"/>
      <c r="ALE413" s="589"/>
      <c r="ALF413" s="589"/>
      <c r="ALG413" s="589"/>
      <c r="ALH413" s="589"/>
      <c r="ALI413" s="589"/>
      <c r="ALJ413" s="589"/>
      <c r="ALK413" s="589"/>
      <c r="ALL413" s="589"/>
      <c r="ALM413" s="589"/>
      <c r="ALN413" s="589"/>
      <c r="ALO413" s="589"/>
      <c r="ALP413" s="589"/>
      <c r="ALQ413" s="589"/>
      <c r="ALR413" s="589"/>
      <c r="ALS413" s="589"/>
      <c r="ALT413" s="589"/>
      <c r="ALU413" s="589"/>
      <c r="ALV413" s="589"/>
      <c r="ALW413" s="589"/>
      <c r="ALX413" s="589"/>
      <c r="ALY413" s="589"/>
      <c r="ALZ413" s="589"/>
      <c r="AMA413" s="589"/>
      <c r="AMB413" s="589"/>
      <c r="AMC413" s="589"/>
      <c r="AMD413" s="589"/>
      <c r="AME413" s="589"/>
      <c r="AMF413" s="589"/>
      <c r="AMG413" s="589"/>
      <c r="AMH413" s="589"/>
      <c r="AMI413" s="589"/>
      <c r="AMJ413" s="589"/>
      <c r="AMK413" s="589"/>
      <c r="AML413" s="589"/>
      <c r="AMM413" s="589"/>
      <c r="AMN413" s="589"/>
      <c r="AMO413" s="589"/>
      <c r="AMP413" s="589"/>
      <c r="AMQ413" s="589"/>
      <c r="AMR413" s="589"/>
      <c r="AMS413" s="589"/>
      <c r="AMT413" s="589"/>
      <c r="AMU413" s="589"/>
      <c r="AMV413" s="589"/>
      <c r="AMW413" s="589"/>
      <c r="AMX413" s="589"/>
      <c r="AMY413" s="589"/>
      <c r="AMZ413" s="589"/>
      <c r="ANA413" s="589"/>
      <c r="ANB413" s="589"/>
      <c r="ANC413" s="589"/>
      <c r="AND413" s="589"/>
      <c r="ANE413" s="589"/>
      <c r="ANF413" s="589"/>
      <c r="ANG413" s="589"/>
      <c r="ANH413" s="589"/>
      <c r="ANI413" s="589"/>
      <c r="ANJ413" s="589"/>
      <c r="ANK413" s="589"/>
      <c r="ANL413" s="589"/>
      <c r="ANM413" s="589"/>
      <c r="ANN413" s="589"/>
      <c r="ANO413" s="589"/>
      <c r="ANP413" s="589"/>
      <c r="ANQ413" s="589"/>
      <c r="ANR413" s="589"/>
      <c r="ANS413" s="589"/>
      <c r="ANT413" s="589"/>
      <c r="ANU413" s="589"/>
      <c r="ANV413" s="589"/>
      <c r="ANW413" s="589"/>
      <c r="ANX413" s="589"/>
      <c r="ANY413" s="589"/>
      <c r="ANZ413" s="589"/>
      <c r="AOA413" s="589"/>
      <c r="AOB413" s="589"/>
      <c r="AOC413" s="589"/>
      <c r="AOD413" s="589"/>
      <c r="AOE413" s="589"/>
      <c r="AOF413" s="589"/>
      <c r="AOG413" s="589"/>
      <c r="AOH413" s="589"/>
      <c r="AOI413" s="589"/>
      <c r="AOJ413" s="589"/>
      <c r="AOK413" s="589"/>
      <c r="AOL413" s="589"/>
      <c r="AOM413" s="589"/>
      <c r="AON413" s="589"/>
      <c r="AOO413" s="589"/>
      <c r="AOP413" s="589"/>
      <c r="AOQ413" s="589"/>
      <c r="AOR413" s="589"/>
      <c r="AOS413" s="589"/>
      <c r="AOT413" s="589"/>
      <c r="AOU413" s="589"/>
      <c r="AOV413" s="589"/>
      <c r="AOW413" s="589"/>
      <c r="AOX413" s="589"/>
      <c r="AOY413" s="589"/>
      <c r="AOZ413" s="589"/>
      <c r="APA413" s="589"/>
      <c r="APB413" s="589"/>
      <c r="APC413" s="589"/>
      <c r="APD413" s="589"/>
      <c r="APE413" s="589"/>
      <c r="APF413" s="589"/>
      <c r="APG413" s="589"/>
      <c r="APH413" s="589"/>
      <c r="API413" s="589"/>
      <c r="APJ413" s="589"/>
      <c r="APK413" s="589"/>
      <c r="APL413" s="589"/>
      <c r="APM413" s="589"/>
      <c r="APN413" s="589"/>
      <c r="APO413" s="589"/>
      <c r="APP413" s="589"/>
      <c r="APQ413" s="589"/>
      <c r="APR413" s="589"/>
      <c r="APS413" s="589"/>
      <c r="APT413" s="589"/>
      <c r="APU413" s="589"/>
      <c r="APV413" s="589"/>
      <c r="APW413" s="589"/>
      <c r="APX413" s="589"/>
      <c r="APY413" s="589"/>
      <c r="APZ413" s="589"/>
      <c r="AQA413" s="589"/>
      <c r="AQB413" s="589"/>
      <c r="AQC413" s="589"/>
      <c r="AQD413" s="589"/>
      <c r="AQE413" s="589"/>
      <c r="AQF413" s="589"/>
      <c r="AQG413" s="589"/>
      <c r="AQH413" s="589"/>
      <c r="AQI413" s="589"/>
      <c r="AQJ413" s="589"/>
      <c r="AQK413" s="589"/>
      <c r="AQL413" s="589"/>
      <c r="AQM413" s="589"/>
      <c r="AQN413" s="589"/>
      <c r="AQO413" s="589"/>
      <c r="AQP413" s="589"/>
      <c r="AQQ413" s="589"/>
      <c r="AQR413" s="589"/>
      <c r="AQS413" s="589"/>
      <c r="AQT413" s="589"/>
      <c r="AQU413" s="589"/>
      <c r="AQV413" s="589"/>
      <c r="AQW413" s="589"/>
      <c r="AQX413" s="589"/>
      <c r="AQY413" s="589"/>
      <c r="AQZ413" s="589"/>
      <c r="ARA413" s="589"/>
      <c r="ARB413" s="589"/>
      <c r="ARC413" s="589"/>
      <c r="ARD413" s="589"/>
      <c r="ARE413" s="589"/>
      <c r="ARF413" s="589"/>
      <c r="ARG413" s="589"/>
      <c r="ARH413" s="589"/>
      <c r="ARI413" s="589"/>
      <c r="ARJ413" s="589"/>
      <c r="ARK413" s="589"/>
      <c r="ARL413" s="589"/>
      <c r="ARM413" s="589"/>
      <c r="ARN413" s="589"/>
      <c r="ARO413" s="589"/>
      <c r="ARP413" s="589"/>
      <c r="ARQ413" s="589"/>
      <c r="ARR413" s="589"/>
      <c r="ARS413" s="589"/>
      <c r="ART413" s="589"/>
      <c r="ARU413" s="589"/>
      <c r="ARV413" s="589"/>
      <c r="ARW413" s="589"/>
      <c r="ARX413" s="589"/>
      <c r="ARY413" s="589"/>
      <c r="ARZ413" s="589"/>
      <c r="ASA413" s="589"/>
      <c r="ASB413" s="589"/>
      <c r="ASC413" s="589"/>
      <c r="ASD413" s="589"/>
      <c r="ASE413" s="589"/>
      <c r="ASF413" s="589"/>
      <c r="ASG413" s="589"/>
      <c r="ASH413" s="589"/>
      <c r="ASI413" s="589"/>
      <c r="ASJ413" s="589"/>
      <c r="ASK413" s="589"/>
      <c r="ASL413" s="589"/>
      <c r="ASM413" s="589"/>
      <c r="ASN413" s="589"/>
      <c r="ASO413" s="589"/>
      <c r="ASP413" s="589"/>
      <c r="ASQ413" s="589"/>
      <c r="ASR413" s="589"/>
      <c r="ASS413" s="589"/>
      <c r="AST413" s="589"/>
      <c r="ASU413" s="589"/>
      <c r="ASV413" s="589"/>
      <c r="ASW413" s="589"/>
      <c r="ASX413" s="589"/>
      <c r="ASY413" s="589"/>
      <c r="ASZ413" s="589"/>
      <c r="ATA413" s="589"/>
      <c r="ATB413" s="589"/>
      <c r="ATC413" s="589"/>
      <c r="ATD413" s="589"/>
      <c r="ATE413" s="589"/>
      <c r="ATF413" s="589"/>
      <c r="ATG413" s="589"/>
      <c r="ATH413" s="589"/>
      <c r="ATI413" s="589"/>
      <c r="ATJ413" s="589"/>
      <c r="ATK413" s="589"/>
      <c r="ATL413" s="589"/>
      <c r="ATM413" s="589"/>
      <c r="ATN413" s="589"/>
      <c r="ATO413" s="589"/>
      <c r="ATP413" s="589"/>
      <c r="ATQ413" s="589"/>
      <c r="ATR413" s="589"/>
      <c r="ATS413" s="589"/>
      <c r="ATT413" s="589"/>
      <c r="ATU413" s="589"/>
      <c r="ATV413" s="589"/>
      <c r="ATW413" s="589"/>
      <c r="ATX413" s="589"/>
      <c r="ATY413" s="589"/>
      <c r="ATZ413" s="589"/>
      <c r="AUA413" s="589"/>
      <c r="AUB413" s="589"/>
      <c r="AUC413" s="589"/>
      <c r="AUD413" s="589"/>
      <c r="AUE413" s="589"/>
      <c r="AUF413" s="589"/>
      <c r="AUG413" s="589"/>
      <c r="AUH413" s="589"/>
      <c r="AUI413" s="589"/>
      <c r="AUJ413" s="589"/>
      <c r="AUK413" s="589"/>
      <c r="AUL413" s="589"/>
      <c r="AUM413" s="589"/>
      <c r="AUN413" s="589"/>
      <c r="AUO413" s="589"/>
      <c r="AUP413" s="589"/>
      <c r="AUQ413" s="589"/>
      <c r="AUR413" s="589"/>
      <c r="AUS413" s="589"/>
      <c r="AUT413" s="589"/>
      <c r="AUU413" s="589"/>
      <c r="AUV413" s="589"/>
      <c r="AUW413" s="589"/>
      <c r="AUX413" s="589"/>
      <c r="AUY413" s="589"/>
      <c r="AUZ413" s="589"/>
      <c r="AVA413" s="589"/>
      <c r="AVB413" s="589"/>
      <c r="AVC413" s="589"/>
      <c r="AVD413" s="589"/>
      <c r="AVE413" s="589"/>
      <c r="AVF413" s="589"/>
      <c r="AVG413" s="589"/>
      <c r="AVH413" s="589"/>
      <c r="AVI413" s="589"/>
      <c r="AVJ413" s="589"/>
      <c r="AVK413" s="589"/>
      <c r="AVL413" s="589"/>
      <c r="AVM413" s="589"/>
      <c r="AVN413" s="589"/>
      <c r="AVO413" s="589"/>
      <c r="AVP413" s="589"/>
      <c r="AVQ413" s="589"/>
      <c r="AVR413" s="589"/>
      <c r="AVS413" s="589"/>
      <c r="AVT413" s="589"/>
      <c r="AVU413" s="589"/>
      <c r="AVV413" s="589"/>
      <c r="AVW413" s="589"/>
      <c r="AVX413" s="589"/>
      <c r="AVY413" s="589"/>
      <c r="AVZ413" s="589"/>
      <c r="AWA413" s="589"/>
      <c r="AWB413" s="589"/>
      <c r="AWC413" s="589"/>
      <c r="AWD413" s="589"/>
      <c r="AWE413" s="589"/>
      <c r="AWF413" s="589"/>
      <c r="AWG413" s="589"/>
      <c r="AWH413" s="589"/>
      <c r="AWI413" s="589"/>
      <c r="AWJ413" s="589"/>
      <c r="AWK413" s="589"/>
      <c r="AWL413" s="589"/>
      <c r="AWM413" s="589"/>
      <c r="AWN413" s="589"/>
      <c r="AWO413" s="589"/>
      <c r="AWP413" s="589"/>
      <c r="AWQ413" s="589"/>
      <c r="AWR413" s="589"/>
      <c r="AWS413" s="589"/>
      <c r="AWT413" s="589"/>
      <c r="AWU413" s="589"/>
      <c r="AWV413" s="589"/>
      <c r="AWW413" s="589"/>
      <c r="AWX413" s="589"/>
      <c r="AWY413" s="589"/>
      <c r="AWZ413" s="589"/>
      <c r="AXA413" s="589"/>
      <c r="AXB413" s="589"/>
      <c r="AXC413" s="589"/>
      <c r="AXD413" s="589"/>
      <c r="AXE413" s="589"/>
      <c r="AXF413" s="589"/>
      <c r="AXG413" s="589"/>
      <c r="AXH413" s="589"/>
      <c r="AXI413" s="589"/>
      <c r="AXJ413" s="589"/>
      <c r="AXK413" s="589"/>
      <c r="AXL413" s="589"/>
      <c r="AXM413" s="589"/>
      <c r="AXN413" s="589"/>
      <c r="AXO413" s="589"/>
      <c r="AXP413" s="589"/>
      <c r="AXQ413" s="589"/>
      <c r="AXR413" s="589"/>
      <c r="AXS413" s="589"/>
      <c r="AXT413" s="589"/>
      <c r="AXU413" s="589"/>
      <c r="AXV413" s="589"/>
      <c r="AXW413" s="589"/>
      <c r="AXX413" s="589"/>
      <c r="AXY413" s="589"/>
      <c r="AXZ413" s="589"/>
      <c r="AYA413" s="589"/>
      <c r="AYB413" s="589"/>
      <c r="AYC413" s="589"/>
      <c r="AYD413" s="589"/>
      <c r="AYE413" s="589"/>
      <c r="AYF413" s="589"/>
      <c r="AYG413" s="589"/>
      <c r="AYH413" s="589"/>
      <c r="AYI413" s="589"/>
      <c r="AYJ413" s="589"/>
      <c r="AYK413" s="589"/>
      <c r="AYL413" s="589"/>
      <c r="AYM413" s="589"/>
      <c r="AYN413" s="589"/>
      <c r="AYO413" s="589"/>
      <c r="AYP413" s="589"/>
      <c r="AYQ413" s="589"/>
      <c r="AYR413" s="589"/>
      <c r="AYS413" s="589"/>
      <c r="AYT413" s="589"/>
      <c r="AYU413" s="589"/>
      <c r="AYV413" s="589"/>
      <c r="AYW413" s="589"/>
      <c r="AYX413" s="589"/>
      <c r="AYY413" s="589"/>
      <c r="AYZ413" s="589"/>
      <c r="AZA413" s="589"/>
      <c r="AZB413" s="589"/>
      <c r="AZC413" s="589"/>
      <c r="AZD413" s="589"/>
      <c r="AZE413" s="589"/>
      <c r="AZF413" s="589"/>
      <c r="AZG413" s="589"/>
      <c r="AZH413" s="589"/>
      <c r="AZI413" s="589"/>
      <c r="AZJ413" s="589"/>
      <c r="AZK413" s="589"/>
      <c r="AZL413" s="589"/>
      <c r="AZM413" s="589"/>
      <c r="AZN413" s="589"/>
      <c r="AZO413" s="589"/>
      <c r="AZP413" s="589"/>
      <c r="AZQ413" s="589"/>
      <c r="AZR413" s="589"/>
      <c r="AZS413" s="589"/>
      <c r="AZT413" s="589"/>
      <c r="AZU413" s="589"/>
      <c r="AZV413" s="589"/>
      <c r="AZW413" s="589"/>
      <c r="AZX413" s="589"/>
      <c r="AZY413" s="589"/>
      <c r="AZZ413" s="589"/>
      <c r="BAA413" s="589"/>
      <c r="BAB413" s="589"/>
      <c r="BAC413" s="589"/>
      <c r="BAD413" s="589"/>
      <c r="BAE413" s="589"/>
      <c r="BAF413" s="589"/>
      <c r="BAG413" s="589"/>
      <c r="BAH413" s="589"/>
      <c r="BAI413" s="589"/>
      <c r="BAJ413" s="589"/>
      <c r="BAK413" s="589"/>
      <c r="BAL413" s="589"/>
      <c r="BAM413" s="589"/>
      <c r="BAN413" s="589"/>
      <c r="BAO413" s="589"/>
      <c r="BAP413" s="589"/>
      <c r="BAQ413" s="589"/>
      <c r="BAR413" s="589"/>
      <c r="BAS413" s="589"/>
      <c r="BAT413" s="589"/>
      <c r="BAU413" s="589"/>
      <c r="BAV413" s="589"/>
      <c r="BAW413" s="589"/>
      <c r="BAX413" s="589"/>
      <c r="BAY413" s="589"/>
      <c r="BAZ413" s="589"/>
      <c r="BBA413" s="589"/>
      <c r="BBB413" s="589"/>
      <c r="BBC413" s="589"/>
      <c r="BBD413" s="589"/>
      <c r="BBE413" s="589"/>
      <c r="BBF413" s="589"/>
      <c r="BBG413" s="589"/>
      <c r="BBH413" s="589"/>
      <c r="BBI413" s="589"/>
      <c r="BBJ413" s="589"/>
      <c r="BBK413" s="589"/>
      <c r="BBL413" s="589"/>
      <c r="BBM413" s="589"/>
      <c r="BBN413" s="589"/>
      <c r="BBO413" s="589"/>
      <c r="BBP413" s="589"/>
      <c r="BBQ413" s="589"/>
      <c r="BBR413" s="589"/>
      <c r="BBS413" s="589"/>
      <c r="BBT413" s="589"/>
      <c r="BBU413" s="589"/>
      <c r="BBV413" s="589"/>
      <c r="BBW413" s="589"/>
      <c r="BBX413" s="589"/>
      <c r="BBY413" s="589"/>
      <c r="BBZ413" s="589"/>
      <c r="BCA413" s="589"/>
      <c r="BCB413" s="589"/>
      <c r="BCC413" s="589"/>
      <c r="BCD413" s="589"/>
      <c r="BCE413" s="589"/>
      <c r="BCF413" s="589"/>
      <c r="BCG413" s="589"/>
      <c r="BCH413" s="589"/>
      <c r="BCI413" s="589"/>
      <c r="BCJ413" s="589"/>
      <c r="BCK413" s="589"/>
      <c r="BCL413" s="589"/>
      <c r="BCM413" s="589"/>
      <c r="BCN413" s="589"/>
      <c r="BCO413" s="589"/>
      <c r="BCP413" s="589"/>
      <c r="BCQ413" s="589"/>
      <c r="BCR413" s="589"/>
      <c r="BCS413" s="589"/>
      <c r="BCT413" s="589"/>
      <c r="BCU413" s="589"/>
      <c r="BCV413" s="589"/>
      <c r="BCW413" s="589"/>
      <c r="BCX413" s="589"/>
      <c r="BCY413" s="589"/>
      <c r="BCZ413" s="589"/>
      <c r="BDA413" s="589"/>
      <c r="BDB413" s="589"/>
      <c r="BDC413" s="589"/>
      <c r="BDD413" s="589"/>
      <c r="BDE413" s="589"/>
      <c r="BDF413" s="589"/>
      <c r="BDG413" s="589"/>
      <c r="BDH413" s="589"/>
      <c r="BDI413" s="589"/>
      <c r="BDJ413" s="589"/>
      <c r="BDK413" s="589"/>
      <c r="BDL413" s="589"/>
      <c r="BDM413" s="589"/>
      <c r="BDN413" s="589"/>
      <c r="BDO413" s="589"/>
      <c r="BDP413" s="589"/>
      <c r="BDQ413" s="589"/>
      <c r="BDR413" s="589"/>
      <c r="BDS413" s="589"/>
      <c r="BDT413" s="589"/>
      <c r="BDU413" s="589"/>
      <c r="BDV413" s="589"/>
      <c r="BDW413" s="589"/>
      <c r="BDX413" s="589"/>
      <c r="BDY413" s="589"/>
      <c r="BDZ413" s="589"/>
      <c r="BEA413" s="589"/>
      <c r="BEB413" s="589"/>
      <c r="BEC413" s="589"/>
      <c r="BED413" s="589"/>
      <c r="BEE413" s="589"/>
      <c r="BEF413" s="589"/>
      <c r="BEG413" s="589"/>
      <c r="BEH413" s="589"/>
      <c r="BEI413" s="589"/>
      <c r="BEJ413" s="589"/>
      <c r="BEK413" s="589"/>
      <c r="BEL413" s="589"/>
      <c r="BEM413" s="589"/>
      <c r="BEN413" s="589"/>
      <c r="BEO413" s="589"/>
      <c r="BEP413" s="589"/>
      <c r="BEQ413" s="589"/>
      <c r="BER413" s="589"/>
      <c r="BES413" s="589"/>
      <c r="BET413" s="589"/>
      <c r="BEU413" s="589"/>
      <c r="BEV413" s="589"/>
      <c r="BEW413" s="589"/>
      <c r="BEX413" s="589"/>
      <c r="BEY413" s="589"/>
      <c r="BEZ413" s="589"/>
      <c r="BFA413" s="589"/>
      <c r="BFB413" s="589"/>
      <c r="BFC413" s="589"/>
      <c r="BFD413" s="589"/>
      <c r="BFE413" s="589"/>
      <c r="BFF413" s="589"/>
      <c r="BFG413" s="589"/>
      <c r="BFH413" s="589"/>
      <c r="BFI413" s="589"/>
      <c r="BFJ413" s="589"/>
      <c r="BFK413" s="589"/>
      <c r="BFL413" s="589"/>
      <c r="BFM413" s="589"/>
      <c r="BFN413" s="589"/>
      <c r="BFO413" s="589"/>
      <c r="BFP413" s="589"/>
      <c r="BFQ413" s="589"/>
      <c r="BFR413" s="589"/>
      <c r="BFS413" s="589"/>
      <c r="BFT413" s="589"/>
      <c r="BFU413" s="589"/>
      <c r="BFV413" s="589"/>
      <c r="BFW413" s="589"/>
      <c r="BFX413" s="589"/>
      <c r="BFY413" s="589"/>
      <c r="BFZ413" s="589"/>
      <c r="BGA413" s="589"/>
      <c r="BGB413" s="589"/>
      <c r="BGC413" s="589"/>
      <c r="BGD413" s="589"/>
      <c r="BGE413" s="589"/>
      <c r="BGF413" s="589"/>
      <c r="BGG413" s="589"/>
      <c r="BGH413" s="589"/>
      <c r="BGI413" s="589"/>
      <c r="BGJ413" s="589"/>
      <c r="BGK413" s="589"/>
      <c r="BGL413" s="589"/>
      <c r="BGM413" s="589"/>
      <c r="BGN413" s="589"/>
      <c r="BGO413" s="589"/>
      <c r="BGP413" s="589"/>
      <c r="BGQ413" s="589"/>
      <c r="BGR413" s="589"/>
      <c r="BGS413" s="589"/>
      <c r="BGT413" s="589"/>
      <c r="BGU413" s="589"/>
      <c r="BGV413" s="589"/>
      <c r="BGW413" s="589"/>
      <c r="BGX413" s="589"/>
      <c r="BGY413" s="589"/>
      <c r="BGZ413" s="589"/>
      <c r="BHA413" s="589"/>
      <c r="BHB413" s="589"/>
      <c r="BHC413" s="589"/>
      <c r="BHD413" s="589"/>
      <c r="BHE413" s="589"/>
      <c r="BHF413" s="589"/>
      <c r="BHG413" s="589"/>
      <c r="BHH413" s="589"/>
      <c r="BHI413" s="589"/>
      <c r="BHJ413" s="589"/>
      <c r="BHK413" s="589"/>
      <c r="BHL413" s="589"/>
      <c r="BHM413" s="589"/>
      <c r="BHN413" s="589"/>
      <c r="BHO413" s="589"/>
      <c r="BHP413" s="589"/>
      <c r="BHQ413" s="589"/>
      <c r="BHR413" s="589"/>
      <c r="BHS413" s="589"/>
      <c r="BHT413" s="589"/>
      <c r="BHU413" s="589"/>
      <c r="BHV413" s="589"/>
      <c r="BHW413" s="589"/>
      <c r="BHX413" s="589"/>
      <c r="BHY413" s="589"/>
      <c r="BHZ413" s="589"/>
      <c r="BIA413" s="589"/>
      <c r="BIB413" s="589"/>
      <c r="BIC413" s="589"/>
      <c r="BID413" s="589"/>
      <c r="BIE413" s="589"/>
      <c r="BIF413" s="589"/>
      <c r="BIG413" s="589"/>
      <c r="BIH413" s="589"/>
      <c r="BII413" s="589"/>
      <c r="BIJ413" s="589"/>
      <c r="BIK413" s="589"/>
      <c r="BIL413" s="589"/>
      <c r="BIM413" s="589"/>
      <c r="BIN413" s="589"/>
      <c r="BIO413" s="589"/>
      <c r="BIP413" s="589"/>
      <c r="BIQ413" s="589"/>
      <c r="BIR413" s="589"/>
      <c r="BIS413" s="589"/>
      <c r="BIT413" s="589"/>
      <c r="BIU413" s="589"/>
      <c r="BIV413" s="589"/>
      <c r="BIW413" s="589"/>
      <c r="BIX413" s="589"/>
      <c r="BIY413" s="589"/>
      <c r="BIZ413" s="589"/>
      <c r="BJA413" s="589"/>
      <c r="BJB413" s="589"/>
      <c r="BJC413" s="589"/>
      <c r="BJD413" s="589"/>
      <c r="BJE413" s="589"/>
      <c r="BJF413" s="589"/>
      <c r="BJG413" s="589"/>
      <c r="BJH413" s="589"/>
      <c r="BJI413" s="589"/>
      <c r="BJJ413" s="589"/>
      <c r="BJK413" s="589"/>
      <c r="BJL413" s="589"/>
      <c r="BJM413" s="589"/>
      <c r="BJN413" s="589"/>
      <c r="BJO413" s="589"/>
      <c r="BJP413" s="589"/>
      <c r="BJQ413" s="589"/>
      <c r="BJR413" s="589"/>
      <c r="BJS413" s="589"/>
      <c r="BJT413" s="589"/>
      <c r="BJU413" s="589"/>
      <c r="BJV413" s="589"/>
      <c r="BJW413" s="589"/>
      <c r="BJX413" s="589"/>
      <c r="BJY413" s="589"/>
      <c r="BJZ413" s="589"/>
      <c r="BKA413" s="589"/>
      <c r="BKB413" s="589"/>
      <c r="BKC413" s="589"/>
      <c r="BKD413" s="589"/>
      <c r="BKE413" s="589"/>
      <c r="BKF413" s="589"/>
      <c r="BKG413" s="589"/>
      <c r="BKH413" s="589"/>
      <c r="BKI413" s="589"/>
      <c r="BKJ413" s="589"/>
      <c r="BKK413" s="589"/>
      <c r="BKL413" s="589"/>
      <c r="BKM413" s="589"/>
      <c r="BKN413" s="589"/>
      <c r="BKO413" s="589"/>
      <c r="BKP413" s="589"/>
      <c r="BKQ413" s="589"/>
      <c r="BKR413" s="589"/>
      <c r="BKS413" s="589"/>
      <c r="BKT413" s="589"/>
      <c r="BKU413" s="589"/>
      <c r="BKV413" s="589"/>
      <c r="BKW413" s="589"/>
      <c r="BKX413" s="589"/>
      <c r="BKY413" s="589"/>
      <c r="BKZ413" s="589"/>
      <c r="BLA413" s="589"/>
      <c r="BLB413" s="589"/>
      <c r="BLC413" s="589"/>
      <c r="BLD413" s="589"/>
      <c r="BLE413" s="589"/>
      <c r="BLF413" s="589"/>
      <c r="BLG413" s="589"/>
      <c r="BLH413" s="589"/>
      <c r="BLI413" s="589"/>
      <c r="BLJ413" s="589"/>
      <c r="BLK413" s="589"/>
      <c r="BLL413" s="589"/>
      <c r="BLM413" s="589"/>
      <c r="BLN413" s="589"/>
      <c r="BLO413" s="589"/>
      <c r="BLP413" s="589"/>
      <c r="BLQ413" s="589"/>
      <c r="BLR413" s="589"/>
      <c r="BLS413" s="589"/>
      <c r="BLT413" s="589"/>
      <c r="BLU413" s="589"/>
      <c r="BLV413" s="589"/>
      <c r="BLW413" s="589"/>
      <c r="BLX413" s="589"/>
      <c r="BLY413" s="589"/>
      <c r="BLZ413" s="589"/>
      <c r="BMA413" s="589"/>
      <c r="BMB413" s="589"/>
      <c r="BMC413" s="589"/>
      <c r="BMD413" s="589"/>
      <c r="BME413" s="589"/>
      <c r="BMF413" s="589"/>
      <c r="BMG413" s="589"/>
      <c r="BMH413" s="589"/>
      <c r="BMI413" s="589"/>
      <c r="BMJ413" s="589"/>
      <c r="BMK413" s="589"/>
      <c r="BML413" s="589"/>
      <c r="BMM413" s="589"/>
      <c r="BMN413" s="589"/>
      <c r="BMO413" s="589"/>
      <c r="BMP413" s="589"/>
      <c r="BMQ413" s="589"/>
      <c r="BMR413" s="589"/>
      <c r="BMS413" s="589"/>
      <c r="BMT413" s="589"/>
      <c r="BMU413" s="589"/>
      <c r="BMV413" s="589"/>
      <c r="BMW413" s="589"/>
      <c r="BMX413" s="589"/>
      <c r="BMY413" s="589"/>
      <c r="BMZ413" s="589"/>
      <c r="BNA413" s="589"/>
      <c r="BNB413" s="589"/>
      <c r="BNC413" s="589"/>
      <c r="BND413" s="589"/>
      <c r="BNE413" s="589"/>
      <c r="BNF413" s="589"/>
      <c r="BNG413" s="589"/>
      <c r="BNH413" s="589"/>
      <c r="BNI413" s="589"/>
      <c r="BNJ413" s="589"/>
      <c r="BNK413" s="589"/>
      <c r="BNL413" s="589"/>
      <c r="BNM413" s="589"/>
      <c r="BNN413" s="589"/>
      <c r="BNO413" s="589"/>
      <c r="BNP413" s="589"/>
      <c r="BNQ413" s="589"/>
      <c r="BNR413" s="589"/>
      <c r="BNS413" s="589"/>
      <c r="BNT413" s="589"/>
      <c r="BNU413" s="589"/>
      <c r="BNV413" s="589"/>
      <c r="BNW413" s="589"/>
      <c r="BNX413" s="589"/>
      <c r="BNY413" s="589"/>
      <c r="BNZ413" s="589"/>
      <c r="BOA413" s="589"/>
      <c r="BOB413" s="589"/>
      <c r="BOC413" s="589"/>
      <c r="BOD413" s="589"/>
      <c r="BOE413" s="589"/>
      <c r="BOF413" s="589"/>
      <c r="BOG413" s="589"/>
      <c r="BOH413" s="589"/>
      <c r="BOI413" s="589"/>
      <c r="BOJ413" s="589"/>
      <c r="BOK413" s="589"/>
      <c r="BOL413" s="589"/>
      <c r="BOM413" s="589"/>
      <c r="BON413" s="589"/>
      <c r="BOO413" s="589"/>
      <c r="BOP413" s="589"/>
      <c r="BOQ413" s="589"/>
      <c r="BOR413" s="589"/>
      <c r="BOS413" s="589"/>
      <c r="BOT413" s="589"/>
      <c r="BOU413" s="589"/>
      <c r="BOV413" s="589"/>
      <c r="BOW413" s="589"/>
      <c r="BOX413" s="589"/>
      <c r="BOY413" s="589"/>
      <c r="BOZ413" s="589"/>
      <c r="BPA413" s="589"/>
      <c r="BPB413" s="589"/>
      <c r="BPC413" s="589"/>
      <c r="BPD413" s="589"/>
      <c r="BPE413" s="589"/>
      <c r="BPF413" s="589"/>
      <c r="BPG413" s="589"/>
      <c r="BPH413" s="589"/>
      <c r="BPI413" s="589"/>
      <c r="BPJ413" s="589"/>
      <c r="BPK413" s="589"/>
      <c r="BPL413" s="589"/>
      <c r="BPM413" s="589"/>
      <c r="BPN413" s="589"/>
      <c r="BPO413" s="589"/>
      <c r="BPP413" s="589"/>
      <c r="BPQ413" s="589"/>
      <c r="BPR413" s="589"/>
      <c r="BPS413" s="589"/>
      <c r="BPT413" s="589"/>
      <c r="BPU413" s="589"/>
      <c r="BPV413" s="589"/>
      <c r="BPW413" s="589"/>
      <c r="BPX413" s="589"/>
      <c r="BPY413" s="589"/>
      <c r="BPZ413" s="589"/>
      <c r="BQA413" s="589"/>
      <c r="BQB413" s="589"/>
      <c r="BQC413" s="589"/>
      <c r="BQD413" s="589"/>
      <c r="BQE413" s="589"/>
      <c r="BQF413" s="589"/>
      <c r="BQG413" s="589"/>
      <c r="BQH413" s="589"/>
      <c r="BQI413" s="589"/>
      <c r="BQJ413" s="589"/>
      <c r="BQK413" s="589"/>
      <c r="BQL413" s="589"/>
      <c r="BQM413" s="589"/>
      <c r="BQN413" s="589"/>
      <c r="BQO413" s="589"/>
      <c r="BQP413" s="589"/>
      <c r="BQQ413" s="589"/>
      <c r="BQR413" s="589"/>
      <c r="BQS413" s="589"/>
      <c r="BQT413" s="589"/>
      <c r="BQU413" s="589"/>
      <c r="BQV413" s="589"/>
      <c r="BQW413" s="589"/>
      <c r="BQX413" s="589"/>
      <c r="BQY413" s="589"/>
      <c r="BQZ413" s="589"/>
      <c r="BRA413" s="589"/>
      <c r="BRB413" s="589"/>
      <c r="BRC413" s="589"/>
      <c r="BRD413" s="589"/>
      <c r="BRE413" s="589"/>
      <c r="BRF413" s="589"/>
      <c r="BRG413" s="589"/>
      <c r="BRH413" s="589"/>
      <c r="BRI413" s="589"/>
      <c r="BRJ413" s="589"/>
      <c r="BRK413" s="589"/>
      <c r="BRL413" s="589"/>
      <c r="BRM413" s="589"/>
      <c r="BRN413" s="589"/>
      <c r="BRO413" s="589"/>
      <c r="BRP413" s="589"/>
      <c r="BRQ413" s="589"/>
      <c r="BRR413" s="589"/>
      <c r="BRS413" s="589"/>
      <c r="BRT413" s="589"/>
      <c r="BRU413" s="589"/>
      <c r="BRV413" s="589"/>
      <c r="BRW413" s="589"/>
      <c r="BRX413" s="589"/>
      <c r="BRY413" s="589"/>
      <c r="BRZ413" s="589"/>
      <c r="BSA413" s="589"/>
      <c r="BSB413" s="589"/>
      <c r="BSC413" s="589"/>
      <c r="BSD413" s="589"/>
      <c r="BSE413" s="589"/>
      <c r="BSF413" s="589"/>
      <c r="BSG413" s="589"/>
      <c r="BSH413" s="589"/>
      <c r="BSI413" s="589"/>
      <c r="BSJ413" s="589"/>
      <c r="BSK413" s="589"/>
      <c r="BSL413" s="589"/>
      <c r="BSM413" s="589"/>
      <c r="BSN413" s="589"/>
      <c r="BSO413" s="589"/>
      <c r="BSP413" s="589"/>
      <c r="BSQ413" s="589"/>
      <c r="BSR413" s="589"/>
      <c r="BSS413" s="589"/>
      <c r="BST413" s="589"/>
      <c r="BSU413" s="589"/>
      <c r="BSV413" s="589"/>
      <c r="BSW413" s="589"/>
      <c r="BSX413" s="589"/>
      <c r="BSY413" s="589"/>
      <c r="BSZ413" s="589"/>
      <c r="BTA413" s="589"/>
      <c r="BTB413" s="589"/>
      <c r="BTC413" s="589"/>
      <c r="BTD413" s="589"/>
      <c r="BTE413" s="589"/>
      <c r="BTF413" s="589"/>
      <c r="BTG413" s="589"/>
      <c r="BTH413" s="589"/>
      <c r="BTI413" s="589"/>
      <c r="BTJ413" s="589"/>
      <c r="BTK413" s="589"/>
      <c r="BTL413" s="589"/>
      <c r="BTM413" s="589"/>
      <c r="BTN413" s="589"/>
      <c r="BTO413" s="589"/>
      <c r="BTP413" s="589"/>
      <c r="BTQ413" s="589"/>
      <c r="BTR413" s="589"/>
      <c r="BTS413" s="589"/>
      <c r="BTT413" s="589"/>
      <c r="BTU413" s="589"/>
      <c r="BTV413" s="589"/>
      <c r="BTW413" s="589"/>
      <c r="BTX413" s="589"/>
      <c r="BTY413" s="589"/>
      <c r="BTZ413" s="589"/>
      <c r="BUA413" s="589"/>
      <c r="BUB413" s="589"/>
      <c r="BUC413" s="589"/>
      <c r="BUD413" s="589"/>
      <c r="BUE413" s="589"/>
      <c r="BUF413" s="589"/>
      <c r="BUG413" s="589"/>
      <c r="BUH413" s="589"/>
      <c r="BUI413" s="589"/>
      <c r="BUJ413" s="589"/>
      <c r="BUK413" s="589"/>
      <c r="BUL413" s="589"/>
      <c r="BUM413" s="589"/>
      <c r="BUN413" s="589"/>
      <c r="BUO413" s="589"/>
      <c r="BUP413" s="589"/>
      <c r="BUQ413" s="589"/>
      <c r="BUR413" s="589"/>
      <c r="BUS413" s="589"/>
      <c r="BUT413" s="589"/>
      <c r="BUU413" s="589"/>
      <c r="BUV413" s="589"/>
      <c r="BUW413" s="589"/>
      <c r="BUX413" s="589"/>
      <c r="BUY413" s="589"/>
      <c r="BUZ413" s="589"/>
      <c r="BVA413" s="589"/>
      <c r="BVB413" s="589"/>
      <c r="BVC413" s="589"/>
      <c r="BVD413" s="589"/>
      <c r="BVE413" s="589"/>
      <c r="BVF413" s="589"/>
      <c r="BVG413" s="589"/>
      <c r="BVH413" s="589"/>
      <c r="BVI413" s="589"/>
      <c r="BVJ413" s="589"/>
      <c r="BVK413" s="589"/>
      <c r="BVL413" s="589"/>
      <c r="BVM413" s="589"/>
      <c r="BVN413" s="589"/>
      <c r="BVO413" s="589"/>
      <c r="BVP413" s="589"/>
      <c r="BVQ413" s="589"/>
      <c r="BVR413" s="589"/>
      <c r="BVS413" s="589"/>
      <c r="BVT413" s="589"/>
      <c r="BVU413" s="589"/>
      <c r="BVV413" s="589"/>
      <c r="BVW413" s="589"/>
      <c r="BVX413" s="589"/>
      <c r="BVY413" s="589"/>
      <c r="BVZ413" s="589"/>
      <c r="BWA413" s="589"/>
      <c r="BWB413" s="589"/>
      <c r="BWC413" s="589"/>
      <c r="BWD413" s="589"/>
      <c r="BWE413" s="589"/>
      <c r="BWF413" s="589"/>
      <c r="BWG413" s="589"/>
      <c r="BWH413" s="589"/>
      <c r="BWI413" s="589"/>
      <c r="BWJ413" s="589"/>
      <c r="BWK413" s="589"/>
      <c r="BWL413" s="589"/>
      <c r="BWM413" s="589"/>
      <c r="BWN413" s="589"/>
      <c r="BWO413" s="589"/>
      <c r="BWP413" s="589"/>
      <c r="BWQ413" s="589"/>
      <c r="BWR413" s="589"/>
      <c r="BWS413" s="589"/>
      <c r="BWT413" s="589"/>
      <c r="BWU413" s="589"/>
      <c r="BWV413" s="589"/>
      <c r="BWW413" s="589"/>
      <c r="BWX413" s="589"/>
      <c r="BWY413" s="589"/>
      <c r="BWZ413" s="589"/>
      <c r="BXA413" s="589"/>
      <c r="BXB413" s="589"/>
      <c r="BXC413" s="589"/>
      <c r="BXD413" s="589"/>
      <c r="BXE413" s="589"/>
      <c r="BXF413" s="589"/>
      <c r="BXG413" s="589"/>
      <c r="BXH413" s="589"/>
      <c r="BXI413" s="589"/>
      <c r="BXJ413" s="589"/>
      <c r="BXK413" s="589"/>
      <c r="BXL413" s="589"/>
      <c r="BXM413" s="589"/>
      <c r="BXN413" s="589"/>
      <c r="BXO413" s="589"/>
      <c r="BXP413" s="589"/>
      <c r="BXQ413" s="589"/>
      <c r="BXR413" s="589"/>
      <c r="BXS413" s="589"/>
      <c r="BXT413" s="589"/>
      <c r="BXU413" s="589"/>
      <c r="BXV413" s="589"/>
      <c r="BXW413" s="589"/>
      <c r="BXX413" s="589"/>
      <c r="BXY413" s="589"/>
      <c r="BXZ413" s="589"/>
      <c r="BYA413" s="589"/>
      <c r="BYB413" s="589"/>
      <c r="BYC413" s="589"/>
      <c r="BYD413" s="589"/>
      <c r="BYE413" s="589"/>
      <c r="BYF413" s="589"/>
      <c r="BYG413" s="589"/>
      <c r="BYH413" s="589"/>
      <c r="BYI413" s="589"/>
      <c r="BYJ413" s="589"/>
      <c r="BYK413" s="589"/>
      <c r="BYL413" s="589"/>
      <c r="BYM413" s="589"/>
      <c r="BYN413" s="589"/>
      <c r="BYO413" s="589"/>
      <c r="BYP413" s="589"/>
      <c r="BYQ413" s="589"/>
      <c r="BYR413" s="589"/>
      <c r="BYS413" s="589"/>
      <c r="BYT413" s="589"/>
      <c r="BYU413" s="589"/>
      <c r="BYV413" s="589"/>
      <c r="BYW413" s="589"/>
      <c r="BYX413" s="589"/>
      <c r="BYY413" s="589"/>
      <c r="BYZ413" s="589"/>
      <c r="BZA413" s="589"/>
      <c r="BZB413" s="589"/>
      <c r="BZC413" s="589"/>
      <c r="BZD413" s="589"/>
      <c r="BZE413" s="589"/>
      <c r="BZF413" s="589"/>
      <c r="BZG413" s="589"/>
      <c r="BZH413" s="589"/>
      <c r="BZI413" s="589"/>
      <c r="BZJ413" s="589"/>
      <c r="BZK413" s="589"/>
      <c r="BZL413" s="589"/>
      <c r="BZM413" s="589"/>
      <c r="BZN413" s="589"/>
      <c r="BZO413" s="589"/>
      <c r="BZP413" s="589"/>
      <c r="BZQ413" s="589"/>
      <c r="BZR413" s="589"/>
      <c r="BZS413" s="589"/>
      <c r="BZT413" s="589"/>
      <c r="BZU413" s="589"/>
      <c r="BZV413" s="589"/>
      <c r="BZW413" s="589"/>
      <c r="BZX413" s="589"/>
      <c r="BZY413" s="589"/>
      <c r="BZZ413" s="589"/>
      <c r="CAA413" s="589"/>
      <c r="CAB413" s="589"/>
      <c r="CAC413" s="589"/>
      <c r="CAD413" s="589"/>
      <c r="CAE413" s="589"/>
      <c r="CAF413" s="589"/>
      <c r="CAG413" s="589"/>
      <c r="CAH413" s="589"/>
      <c r="CAI413" s="589"/>
      <c r="CAJ413" s="589"/>
      <c r="CAK413" s="589"/>
      <c r="CAL413" s="589"/>
      <c r="CAM413" s="589"/>
      <c r="CAN413" s="589"/>
      <c r="CAO413" s="589"/>
      <c r="CAP413" s="589"/>
      <c r="CAQ413" s="589"/>
      <c r="CAR413" s="589"/>
      <c r="CAS413" s="589"/>
      <c r="CAT413" s="589"/>
      <c r="CAU413" s="589"/>
      <c r="CAV413" s="589"/>
      <c r="CAW413" s="589"/>
      <c r="CAX413" s="589"/>
      <c r="CAY413" s="589"/>
      <c r="CAZ413" s="589"/>
      <c r="CBA413" s="589"/>
      <c r="CBB413" s="589"/>
      <c r="CBC413" s="589"/>
      <c r="CBD413" s="589"/>
      <c r="CBE413" s="589"/>
      <c r="CBF413" s="589"/>
      <c r="CBG413" s="589"/>
      <c r="CBH413" s="589"/>
      <c r="CBI413" s="589"/>
      <c r="CBJ413" s="589"/>
      <c r="CBK413" s="589"/>
      <c r="CBL413" s="589"/>
      <c r="CBM413" s="589"/>
      <c r="CBN413" s="589"/>
      <c r="CBO413" s="589"/>
      <c r="CBP413" s="589"/>
      <c r="CBQ413" s="589"/>
      <c r="CBR413" s="589"/>
      <c r="CBS413" s="589"/>
      <c r="CBT413" s="589"/>
      <c r="CBU413" s="589"/>
      <c r="CBV413" s="589"/>
      <c r="CBW413" s="589"/>
      <c r="CBX413" s="589"/>
      <c r="CBY413" s="589"/>
      <c r="CBZ413" s="589"/>
      <c r="CCA413" s="589"/>
      <c r="CCB413" s="589"/>
      <c r="CCC413" s="589"/>
      <c r="CCD413" s="589"/>
      <c r="CCE413" s="589"/>
      <c r="CCF413" s="589"/>
      <c r="CCG413" s="589"/>
      <c r="CCH413" s="589"/>
      <c r="CCI413" s="589"/>
      <c r="CCJ413" s="589"/>
      <c r="CCK413" s="589"/>
      <c r="CCL413" s="589"/>
      <c r="CCM413" s="589"/>
      <c r="CCN413" s="589"/>
      <c r="CCO413" s="589"/>
      <c r="CCP413" s="589"/>
      <c r="CCQ413" s="589"/>
      <c r="CCR413" s="589"/>
      <c r="CCS413" s="589"/>
      <c r="CCT413" s="589"/>
      <c r="CCU413" s="589"/>
      <c r="CCV413" s="589"/>
      <c r="CCW413" s="589"/>
      <c r="CCX413" s="589"/>
      <c r="CCY413" s="589"/>
      <c r="CCZ413" s="589"/>
      <c r="CDA413" s="589"/>
      <c r="CDB413" s="589"/>
      <c r="CDC413" s="589"/>
      <c r="CDD413" s="589"/>
      <c r="CDE413" s="589"/>
      <c r="CDF413" s="589"/>
      <c r="CDG413" s="589"/>
      <c r="CDH413" s="589"/>
      <c r="CDI413" s="589"/>
      <c r="CDJ413" s="589"/>
      <c r="CDK413" s="589"/>
      <c r="CDL413" s="589"/>
      <c r="CDM413" s="589"/>
      <c r="CDN413" s="589"/>
      <c r="CDO413" s="589"/>
      <c r="CDP413" s="589"/>
      <c r="CDQ413" s="589"/>
      <c r="CDR413" s="589"/>
      <c r="CDS413" s="589"/>
      <c r="CDT413" s="589"/>
      <c r="CDU413" s="589"/>
      <c r="CDV413" s="589"/>
      <c r="CDW413" s="589"/>
      <c r="CDX413" s="589"/>
      <c r="CDY413" s="589"/>
      <c r="CDZ413" s="589"/>
      <c r="CEA413" s="589"/>
      <c r="CEB413" s="589"/>
      <c r="CEC413" s="589"/>
      <c r="CED413" s="589"/>
      <c r="CEE413" s="589"/>
      <c r="CEF413" s="589"/>
      <c r="CEG413" s="589"/>
      <c r="CEH413" s="589"/>
      <c r="CEI413" s="589"/>
      <c r="CEJ413" s="589"/>
      <c r="CEK413" s="589"/>
      <c r="CEL413" s="589"/>
      <c r="CEM413" s="589"/>
      <c r="CEN413" s="589"/>
      <c r="CEO413" s="589"/>
      <c r="CEP413" s="589"/>
      <c r="CEQ413" s="589"/>
      <c r="CER413" s="589"/>
      <c r="CES413" s="589"/>
      <c r="CET413" s="589"/>
      <c r="CEU413" s="589"/>
      <c r="CEV413" s="589"/>
      <c r="CEW413" s="589"/>
      <c r="CEX413" s="589"/>
      <c r="CEY413" s="589"/>
      <c r="CEZ413" s="589"/>
      <c r="CFA413" s="589"/>
      <c r="CFB413" s="589"/>
      <c r="CFC413" s="589"/>
      <c r="CFD413" s="589"/>
      <c r="CFE413" s="589"/>
      <c r="CFF413" s="589"/>
      <c r="CFG413" s="589"/>
      <c r="CFH413" s="589"/>
      <c r="CFI413" s="589"/>
      <c r="CFJ413" s="589"/>
      <c r="CFK413" s="589"/>
      <c r="CFL413" s="589"/>
      <c r="CFM413" s="589"/>
      <c r="CFN413" s="589"/>
      <c r="CFO413" s="589"/>
      <c r="CFP413" s="589"/>
      <c r="CFQ413" s="589"/>
      <c r="CFR413" s="589"/>
      <c r="CFS413" s="589"/>
      <c r="CFT413" s="589"/>
      <c r="CFU413" s="589"/>
      <c r="CFV413" s="589"/>
      <c r="CFW413" s="589"/>
      <c r="CFX413" s="589"/>
      <c r="CFY413" s="589"/>
      <c r="CFZ413" s="589"/>
      <c r="CGA413" s="589"/>
      <c r="CGB413" s="589"/>
      <c r="CGC413" s="589"/>
      <c r="CGD413" s="589"/>
      <c r="CGE413" s="589"/>
      <c r="CGF413" s="589"/>
      <c r="CGG413" s="589"/>
      <c r="CGH413" s="589"/>
      <c r="CGI413" s="589"/>
      <c r="CGJ413" s="589"/>
      <c r="CGK413" s="589"/>
      <c r="CGL413" s="589"/>
      <c r="CGM413" s="589"/>
      <c r="CGN413" s="589"/>
      <c r="CGO413" s="589"/>
      <c r="CGP413" s="589"/>
      <c r="CGQ413" s="589"/>
      <c r="CGR413" s="589"/>
      <c r="CGS413" s="589"/>
      <c r="CGT413" s="589"/>
      <c r="CGU413" s="589"/>
      <c r="CGV413" s="589"/>
      <c r="CGW413" s="589"/>
      <c r="CGX413" s="589"/>
      <c r="CGY413" s="589"/>
      <c r="CGZ413" s="589"/>
      <c r="CHA413" s="589"/>
      <c r="CHB413" s="589"/>
      <c r="CHC413" s="589"/>
      <c r="CHD413" s="589"/>
      <c r="CHE413" s="589"/>
      <c r="CHF413" s="589"/>
      <c r="CHG413" s="589"/>
      <c r="CHH413" s="589"/>
      <c r="CHI413" s="589"/>
      <c r="CHJ413" s="589"/>
      <c r="CHK413" s="589"/>
      <c r="CHL413" s="589"/>
      <c r="CHM413" s="589"/>
      <c r="CHN413" s="589"/>
      <c r="CHO413" s="589"/>
      <c r="CHP413" s="589"/>
      <c r="CHQ413" s="589"/>
      <c r="CHR413" s="589"/>
      <c r="CHS413" s="589"/>
      <c r="CHT413" s="589"/>
      <c r="CHU413" s="589"/>
      <c r="CHV413" s="589"/>
      <c r="CHW413" s="589"/>
      <c r="CHX413" s="589"/>
      <c r="CHY413" s="589"/>
      <c r="CHZ413" s="589"/>
      <c r="CIA413" s="589"/>
      <c r="CIB413" s="589"/>
      <c r="CIC413" s="589"/>
      <c r="CID413" s="589"/>
      <c r="CIE413" s="589"/>
      <c r="CIF413" s="589"/>
      <c r="CIG413" s="589"/>
      <c r="CIH413" s="589"/>
      <c r="CII413" s="589"/>
      <c r="CIJ413" s="589"/>
      <c r="CIK413" s="589"/>
      <c r="CIL413" s="589"/>
      <c r="CIM413" s="589"/>
      <c r="CIN413" s="589"/>
      <c r="CIO413" s="589"/>
      <c r="CIP413" s="589"/>
      <c r="CIQ413" s="589"/>
      <c r="CIR413" s="589"/>
      <c r="CIS413" s="589"/>
      <c r="CIT413" s="589"/>
      <c r="CIU413" s="589"/>
      <c r="CIV413" s="589"/>
      <c r="CIW413" s="589"/>
      <c r="CIX413" s="589"/>
      <c r="CIY413" s="589"/>
      <c r="CIZ413" s="589"/>
      <c r="CJA413" s="589"/>
      <c r="CJB413" s="589"/>
      <c r="CJC413" s="589"/>
      <c r="CJD413" s="589"/>
      <c r="CJE413" s="589"/>
      <c r="CJF413" s="589"/>
      <c r="CJG413" s="589"/>
      <c r="CJH413" s="589"/>
      <c r="CJI413" s="589"/>
      <c r="CJJ413" s="589"/>
      <c r="CJK413" s="589"/>
      <c r="CJL413" s="589"/>
      <c r="CJM413" s="589"/>
      <c r="CJN413" s="589"/>
      <c r="CJO413" s="589"/>
      <c r="CJP413" s="589"/>
      <c r="CJQ413" s="589"/>
      <c r="CJR413" s="589"/>
      <c r="CJS413" s="589"/>
      <c r="CJT413" s="589"/>
      <c r="CJU413" s="589"/>
      <c r="CJV413" s="589"/>
      <c r="CJW413" s="589"/>
      <c r="CJX413" s="589"/>
      <c r="CJY413" s="589"/>
      <c r="CJZ413" s="589"/>
      <c r="CKA413" s="589"/>
      <c r="CKB413" s="589"/>
      <c r="CKC413" s="589"/>
      <c r="CKD413" s="589"/>
      <c r="CKE413" s="589"/>
      <c r="CKF413" s="589"/>
      <c r="CKG413" s="589"/>
      <c r="CKH413" s="589"/>
      <c r="CKI413" s="589"/>
      <c r="CKJ413" s="589"/>
      <c r="CKK413" s="589"/>
      <c r="CKL413" s="589"/>
      <c r="CKM413" s="589"/>
      <c r="CKN413" s="589"/>
      <c r="CKO413" s="589"/>
      <c r="CKP413" s="589"/>
      <c r="CKQ413" s="589"/>
      <c r="CKR413" s="589"/>
      <c r="CKS413" s="589"/>
      <c r="CKT413" s="589"/>
      <c r="CKU413" s="589"/>
      <c r="CKV413" s="589"/>
      <c r="CKW413" s="589"/>
      <c r="CKX413" s="589"/>
      <c r="CKY413" s="589"/>
      <c r="CKZ413" s="589"/>
      <c r="CLA413" s="589"/>
      <c r="CLB413" s="589"/>
      <c r="CLC413" s="589"/>
      <c r="CLD413" s="589"/>
      <c r="CLE413" s="589"/>
      <c r="CLF413" s="589"/>
      <c r="CLG413" s="589"/>
      <c r="CLH413" s="589"/>
      <c r="CLI413" s="589"/>
      <c r="CLJ413" s="589"/>
      <c r="CLK413" s="589"/>
      <c r="CLL413" s="589"/>
      <c r="CLM413" s="589"/>
      <c r="CLN413" s="589"/>
      <c r="CLO413" s="589"/>
      <c r="CLP413" s="589"/>
      <c r="CLQ413" s="589"/>
      <c r="CLR413" s="589"/>
      <c r="CLS413" s="589"/>
      <c r="CLT413" s="589"/>
      <c r="CLU413" s="589"/>
      <c r="CLV413" s="589"/>
      <c r="CLW413" s="589"/>
      <c r="CLX413" s="589"/>
      <c r="CLY413" s="589"/>
      <c r="CLZ413" s="589"/>
      <c r="CMA413" s="589"/>
      <c r="CMB413" s="589"/>
      <c r="CMC413" s="589"/>
      <c r="CMD413" s="589"/>
      <c r="CME413" s="589"/>
      <c r="CMF413" s="589"/>
      <c r="CMG413" s="589"/>
      <c r="CMH413" s="589"/>
      <c r="CMI413" s="589"/>
      <c r="CMJ413" s="589"/>
      <c r="CMK413" s="589"/>
      <c r="CML413" s="589"/>
      <c r="CMM413" s="589"/>
      <c r="CMN413" s="589"/>
      <c r="CMO413" s="589"/>
      <c r="CMP413" s="589"/>
      <c r="CMQ413" s="589"/>
      <c r="CMR413" s="589"/>
      <c r="CMS413" s="589"/>
      <c r="CMT413" s="589"/>
      <c r="CMU413" s="589"/>
      <c r="CMV413" s="589"/>
      <c r="CMW413" s="589"/>
      <c r="CMX413" s="589"/>
      <c r="CMY413" s="589"/>
      <c r="CMZ413" s="589"/>
      <c r="CNA413" s="589"/>
      <c r="CNB413" s="589"/>
      <c r="CNC413" s="589"/>
      <c r="CND413" s="589"/>
      <c r="CNE413" s="589"/>
      <c r="CNF413" s="589"/>
      <c r="CNG413" s="589"/>
      <c r="CNH413" s="589"/>
      <c r="CNI413" s="589"/>
      <c r="CNJ413" s="589"/>
      <c r="CNK413" s="589"/>
      <c r="CNL413" s="589"/>
      <c r="CNM413" s="589"/>
      <c r="CNN413" s="589"/>
      <c r="CNO413" s="589"/>
      <c r="CNP413" s="589"/>
      <c r="CNQ413" s="589"/>
      <c r="CNR413" s="589"/>
      <c r="CNS413" s="589"/>
      <c r="CNT413" s="589"/>
      <c r="CNU413" s="589"/>
      <c r="CNV413" s="589"/>
      <c r="CNW413" s="589"/>
      <c r="CNX413" s="589"/>
      <c r="CNY413" s="589"/>
      <c r="CNZ413" s="589"/>
      <c r="COA413" s="589"/>
      <c r="COB413" s="589"/>
      <c r="COC413" s="589"/>
      <c r="COD413" s="589"/>
      <c r="COE413" s="589"/>
      <c r="COF413" s="589"/>
      <c r="COG413" s="589"/>
      <c r="COH413" s="589"/>
      <c r="COI413" s="589"/>
      <c r="COJ413" s="589"/>
      <c r="COK413" s="589"/>
      <c r="COL413" s="589"/>
      <c r="COM413" s="589"/>
      <c r="CON413" s="589"/>
      <c r="COO413" s="589"/>
      <c r="COP413" s="589"/>
      <c r="COQ413" s="589"/>
      <c r="COR413" s="589"/>
      <c r="COS413" s="589"/>
      <c r="COT413" s="589"/>
      <c r="COU413" s="589"/>
      <c r="COV413" s="589"/>
      <c r="COW413" s="589"/>
      <c r="COX413" s="589"/>
      <c r="COY413" s="589"/>
      <c r="COZ413" s="589"/>
      <c r="CPA413" s="589"/>
      <c r="CPB413" s="589"/>
      <c r="CPC413" s="589"/>
      <c r="CPD413" s="589"/>
      <c r="CPE413" s="589"/>
      <c r="CPF413" s="589"/>
      <c r="CPG413" s="589"/>
      <c r="CPH413" s="589"/>
      <c r="CPI413" s="589"/>
      <c r="CPJ413" s="589"/>
      <c r="CPK413" s="589"/>
      <c r="CPL413" s="589"/>
      <c r="CPM413" s="589"/>
      <c r="CPN413" s="589"/>
      <c r="CPO413" s="589"/>
      <c r="CPP413" s="589"/>
      <c r="CPQ413" s="589"/>
      <c r="CPR413" s="589"/>
      <c r="CPS413" s="589"/>
      <c r="CPT413" s="589"/>
      <c r="CPU413" s="589"/>
      <c r="CPV413" s="589"/>
      <c r="CPW413" s="589"/>
      <c r="CPX413" s="589"/>
      <c r="CPY413" s="589"/>
      <c r="CPZ413" s="589"/>
      <c r="CQA413" s="589"/>
      <c r="CQB413" s="589"/>
      <c r="CQC413" s="589"/>
      <c r="CQD413" s="589"/>
      <c r="CQE413" s="589"/>
      <c r="CQF413" s="589"/>
      <c r="CQG413" s="589"/>
      <c r="CQH413" s="589"/>
      <c r="CQI413" s="589"/>
      <c r="CQJ413" s="589"/>
      <c r="CQK413" s="589"/>
      <c r="CQL413" s="589"/>
      <c r="CQM413" s="589"/>
      <c r="CQN413" s="589"/>
      <c r="CQO413" s="589"/>
      <c r="CQP413" s="589"/>
      <c r="CQQ413" s="589"/>
      <c r="CQR413" s="589"/>
      <c r="CQS413" s="589"/>
      <c r="CQT413" s="589"/>
      <c r="CQU413" s="589"/>
      <c r="CQV413" s="589"/>
      <c r="CQW413" s="589"/>
      <c r="CQX413" s="589"/>
      <c r="CQY413" s="589"/>
      <c r="CQZ413" s="589"/>
      <c r="CRA413" s="589"/>
      <c r="CRB413" s="589"/>
      <c r="CRC413" s="589"/>
      <c r="CRD413" s="589"/>
      <c r="CRE413" s="589"/>
      <c r="CRF413" s="589"/>
      <c r="CRG413" s="589"/>
      <c r="CRH413" s="589"/>
      <c r="CRI413" s="589"/>
      <c r="CRJ413" s="589"/>
      <c r="CRK413" s="589"/>
      <c r="CRL413" s="589"/>
      <c r="CRM413" s="589"/>
      <c r="CRN413" s="589"/>
      <c r="CRO413" s="589"/>
      <c r="CRP413" s="589"/>
      <c r="CRQ413" s="589"/>
      <c r="CRR413" s="589"/>
      <c r="CRS413" s="589"/>
      <c r="CRT413" s="589"/>
      <c r="CRU413" s="589"/>
      <c r="CRV413" s="589"/>
      <c r="CRW413" s="589"/>
      <c r="CRX413" s="589"/>
      <c r="CRY413" s="589"/>
      <c r="CRZ413" s="589"/>
      <c r="CSA413" s="589"/>
      <c r="CSB413" s="589"/>
      <c r="CSC413" s="589"/>
      <c r="CSD413" s="589"/>
      <c r="CSE413" s="589"/>
      <c r="CSF413" s="589"/>
      <c r="CSG413" s="589"/>
      <c r="CSH413" s="589"/>
      <c r="CSI413" s="589"/>
      <c r="CSJ413" s="589"/>
      <c r="CSK413" s="589"/>
      <c r="CSL413" s="589"/>
      <c r="CSM413" s="589"/>
      <c r="CSN413" s="589"/>
      <c r="CSO413" s="589"/>
      <c r="CSP413" s="589"/>
      <c r="CSQ413" s="589"/>
      <c r="CSR413" s="589"/>
      <c r="CSS413" s="589"/>
      <c r="CST413" s="589"/>
      <c r="CSU413" s="589"/>
      <c r="CSV413" s="589"/>
      <c r="CSW413" s="589"/>
      <c r="CSX413" s="589"/>
      <c r="CSY413" s="589"/>
      <c r="CSZ413" s="589"/>
      <c r="CTA413" s="589"/>
      <c r="CTB413" s="589"/>
      <c r="CTC413" s="589"/>
      <c r="CTD413" s="589"/>
      <c r="CTE413" s="589"/>
      <c r="CTF413" s="589"/>
      <c r="CTG413" s="589"/>
      <c r="CTH413" s="589"/>
      <c r="CTI413" s="589"/>
      <c r="CTJ413" s="589"/>
      <c r="CTK413" s="589"/>
      <c r="CTL413" s="589"/>
      <c r="CTM413" s="589"/>
      <c r="CTN413" s="589"/>
      <c r="CTO413" s="589"/>
      <c r="CTP413" s="589"/>
      <c r="CTQ413" s="589"/>
      <c r="CTR413" s="589"/>
      <c r="CTS413" s="589"/>
      <c r="CTT413" s="589"/>
      <c r="CTU413" s="589"/>
      <c r="CTV413" s="589"/>
      <c r="CTW413" s="589"/>
      <c r="CTX413" s="589"/>
      <c r="CTY413" s="589"/>
      <c r="CTZ413" s="589"/>
      <c r="CUA413" s="589"/>
      <c r="CUB413" s="589"/>
      <c r="CUC413" s="589"/>
      <c r="CUD413" s="589"/>
      <c r="CUE413" s="589"/>
      <c r="CUF413" s="589"/>
      <c r="CUG413" s="589"/>
      <c r="CUH413" s="589"/>
      <c r="CUI413" s="589"/>
      <c r="CUJ413" s="589"/>
      <c r="CUK413" s="589"/>
      <c r="CUL413" s="589"/>
      <c r="CUM413" s="589"/>
      <c r="CUN413" s="589"/>
      <c r="CUO413" s="589"/>
      <c r="CUP413" s="589"/>
      <c r="CUQ413" s="589"/>
      <c r="CUR413" s="589"/>
      <c r="CUS413" s="589"/>
      <c r="CUT413" s="589"/>
      <c r="CUU413" s="589"/>
      <c r="CUV413" s="589"/>
      <c r="CUW413" s="589"/>
      <c r="CUX413" s="589"/>
      <c r="CUY413" s="589"/>
      <c r="CUZ413" s="589"/>
      <c r="CVA413" s="589"/>
      <c r="CVB413" s="589"/>
      <c r="CVC413" s="589"/>
      <c r="CVD413" s="589"/>
      <c r="CVE413" s="589"/>
      <c r="CVF413" s="589"/>
      <c r="CVG413" s="589"/>
      <c r="CVH413" s="589"/>
      <c r="CVI413" s="589"/>
      <c r="CVJ413" s="589"/>
      <c r="CVK413" s="589"/>
      <c r="CVL413" s="589"/>
      <c r="CVM413" s="589"/>
      <c r="CVN413" s="589"/>
      <c r="CVO413" s="589"/>
      <c r="CVP413" s="589"/>
      <c r="CVQ413" s="589"/>
      <c r="CVR413" s="589"/>
      <c r="CVS413" s="589"/>
      <c r="CVT413" s="589"/>
      <c r="CVU413" s="589"/>
      <c r="CVV413" s="589"/>
      <c r="CVW413" s="589"/>
      <c r="CVX413" s="589"/>
      <c r="CVY413" s="589"/>
      <c r="CVZ413" s="589"/>
      <c r="CWA413" s="589"/>
      <c r="CWB413" s="589"/>
      <c r="CWC413" s="589"/>
      <c r="CWD413" s="589"/>
      <c r="CWE413" s="589"/>
      <c r="CWF413" s="589"/>
      <c r="CWG413" s="589"/>
      <c r="CWH413" s="589"/>
      <c r="CWI413" s="589"/>
      <c r="CWJ413" s="589"/>
      <c r="CWK413" s="589"/>
      <c r="CWL413" s="589"/>
      <c r="CWM413" s="589"/>
      <c r="CWN413" s="589"/>
      <c r="CWO413" s="589"/>
      <c r="CWP413" s="589"/>
      <c r="CWQ413" s="589"/>
      <c r="CWR413" s="589"/>
      <c r="CWS413" s="589"/>
      <c r="CWT413" s="589"/>
      <c r="CWU413" s="589"/>
      <c r="CWV413" s="589"/>
      <c r="CWW413" s="589"/>
      <c r="CWX413" s="589"/>
      <c r="CWY413" s="589"/>
      <c r="CWZ413" s="589"/>
      <c r="CXA413" s="589"/>
      <c r="CXB413" s="589"/>
      <c r="CXC413" s="589"/>
      <c r="CXD413" s="589"/>
      <c r="CXE413" s="589"/>
      <c r="CXF413" s="589"/>
      <c r="CXG413" s="589"/>
      <c r="CXH413" s="589"/>
      <c r="CXI413" s="589"/>
      <c r="CXJ413" s="589"/>
      <c r="CXK413" s="589"/>
      <c r="CXL413" s="589"/>
      <c r="CXM413" s="589"/>
      <c r="CXN413" s="589"/>
      <c r="CXO413" s="589"/>
      <c r="CXP413" s="589"/>
      <c r="CXQ413" s="589"/>
      <c r="CXR413" s="589"/>
      <c r="CXS413" s="589"/>
      <c r="CXT413" s="589"/>
      <c r="CXU413" s="589"/>
      <c r="CXV413" s="589"/>
      <c r="CXW413" s="589"/>
      <c r="CXX413" s="589"/>
      <c r="CXY413" s="589"/>
      <c r="CXZ413" s="589"/>
      <c r="CYA413" s="589"/>
      <c r="CYB413" s="589"/>
      <c r="CYC413" s="589"/>
      <c r="CYD413" s="589"/>
      <c r="CYE413" s="589"/>
      <c r="CYF413" s="589"/>
      <c r="CYG413" s="589"/>
      <c r="CYH413" s="589"/>
      <c r="CYI413" s="589"/>
      <c r="CYJ413" s="589"/>
      <c r="CYK413" s="589"/>
      <c r="CYL413" s="589"/>
      <c r="CYM413" s="589"/>
      <c r="CYN413" s="589"/>
      <c r="CYO413" s="589"/>
      <c r="CYP413" s="589"/>
      <c r="CYQ413" s="589"/>
      <c r="CYR413" s="589"/>
      <c r="CYS413" s="589"/>
      <c r="CYT413" s="589"/>
      <c r="CYU413" s="589"/>
      <c r="CYV413" s="589"/>
      <c r="CYW413" s="589"/>
      <c r="CYX413" s="589"/>
      <c r="CYY413" s="589"/>
      <c r="CYZ413" s="589"/>
      <c r="CZA413" s="589"/>
      <c r="CZB413" s="589"/>
      <c r="CZC413" s="589"/>
      <c r="CZD413" s="589"/>
      <c r="CZE413" s="589"/>
      <c r="CZF413" s="589"/>
      <c r="CZG413" s="589"/>
      <c r="CZH413" s="589"/>
      <c r="CZI413" s="589"/>
      <c r="CZJ413" s="589"/>
      <c r="CZK413" s="589"/>
      <c r="CZL413" s="589"/>
      <c r="CZM413" s="589"/>
      <c r="CZN413" s="589"/>
      <c r="CZO413" s="589"/>
      <c r="CZP413" s="589"/>
      <c r="CZQ413" s="589"/>
      <c r="CZR413" s="589"/>
      <c r="CZS413" s="589"/>
      <c r="CZT413" s="589"/>
      <c r="CZU413" s="589"/>
      <c r="CZV413" s="589"/>
      <c r="CZW413" s="589"/>
      <c r="CZX413" s="589"/>
      <c r="CZY413" s="589"/>
      <c r="CZZ413" s="589"/>
      <c r="DAA413" s="589"/>
      <c r="DAB413" s="589"/>
      <c r="DAC413" s="589"/>
      <c r="DAD413" s="589"/>
      <c r="DAE413" s="589"/>
      <c r="DAF413" s="589"/>
      <c r="DAG413" s="589"/>
      <c r="DAH413" s="589"/>
      <c r="DAI413" s="589"/>
      <c r="DAJ413" s="589"/>
      <c r="DAK413" s="589"/>
      <c r="DAL413" s="589"/>
      <c r="DAM413" s="589"/>
      <c r="DAN413" s="589"/>
      <c r="DAO413" s="589"/>
      <c r="DAP413" s="589"/>
      <c r="DAQ413" s="589"/>
      <c r="DAR413" s="589"/>
      <c r="DAS413" s="589"/>
      <c r="DAT413" s="589"/>
      <c r="DAU413" s="589"/>
      <c r="DAV413" s="589"/>
      <c r="DAW413" s="589"/>
      <c r="DAX413" s="589"/>
      <c r="DAY413" s="589"/>
      <c r="DAZ413" s="589"/>
      <c r="DBA413" s="589"/>
      <c r="DBB413" s="589"/>
      <c r="DBC413" s="589"/>
      <c r="DBD413" s="589"/>
      <c r="DBE413" s="589"/>
      <c r="DBF413" s="589"/>
      <c r="DBG413" s="589"/>
      <c r="DBH413" s="589"/>
      <c r="DBI413" s="589"/>
      <c r="DBJ413" s="589"/>
      <c r="DBK413" s="589"/>
      <c r="DBL413" s="589"/>
      <c r="DBM413" s="589"/>
      <c r="DBN413" s="589"/>
      <c r="DBO413" s="589"/>
      <c r="DBP413" s="589"/>
      <c r="DBQ413" s="589"/>
      <c r="DBR413" s="589"/>
      <c r="DBS413" s="589"/>
      <c r="DBT413" s="589"/>
      <c r="DBU413" s="589"/>
      <c r="DBV413" s="589"/>
      <c r="DBW413" s="589"/>
      <c r="DBX413" s="589"/>
      <c r="DBY413" s="589"/>
      <c r="DBZ413" s="589"/>
      <c r="DCA413" s="589"/>
      <c r="DCB413" s="589"/>
      <c r="DCC413" s="589"/>
      <c r="DCD413" s="589"/>
      <c r="DCE413" s="589"/>
      <c r="DCF413" s="589"/>
      <c r="DCG413" s="589"/>
      <c r="DCH413" s="589"/>
      <c r="DCI413" s="589"/>
      <c r="DCJ413" s="589"/>
      <c r="DCK413" s="589"/>
      <c r="DCL413" s="589"/>
      <c r="DCM413" s="589"/>
      <c r="DCN413" s="589"/>
      <c r="DCO413" s="589"/>
      <c r="DCP413" s="589"/>
      <c r="DCQ413" s="589"/>
      <c r="DCR413" s="589"/>
      <c r="DCS413" s="589"/>
      <c r="DCT413" s="589"/>
      <c r="DCU413" s="589"/>
      <c r="DCV413" s="589"/>
      <c r="DCW413" s="589"/>
      <c r="DCX413" s="589"/>
      <c r="DCY413" s="589"/>
      <c r="DCZ413" s="589"/>
      <c r="DDA413" s="589"/>
      <c r="DDB413" s="589"/>
      <c r="DDC413" s="589"/>
      <c r="DDD413" s="589"/>
      <c r="DDE413" s="589"/>
      <c r="DDF413" s="589"/>
      <c r="DDG413" s="589"/>
      <c r="DDH413" s="589"/>
      <c r="DDI413" s="589"/>
      <c r="DDJ413" s="589"/>
      <c r="DDK413" s="589"/>
      <c r="DDL413" s="589"/>
      <c r="DDM413" s="589"/>
      <c r="DDN413" s="589"/>
      <c r="DDO413" s="589"/>
      <c r="DDP413" s="589"/>
      <c r="DDQ413" s="589"/>
      <c r="DDR413" s="589"/>
      <c r="DDS413" s="589"/>
      <c r="DDT413" s="589"/>
      <c r="DDU413" s="589"/>
      <c r="DDV413" s="589"/>
      <c r="DDW413" s="589"/>
      <c r="DDX413" s="589"/>
      <c r="DDY413" s="589"/>
      <c r="DDZ413" s="589"/>
      <c r="DEA413" s="589"/>
      <c r="DEB413" s="589"/>
      <c r="DEC413" s="589"/>
      <c r="DED413" s="589"/>
      <c r="DEE413" s="589"/>
      <c r="DEF413" s="589"/>
      <c r="DEG413" s="589"/>
      <c r="DEH413" s="589"/>
      <c r="DEI413" s="589"/>
      <c r="DEJ413" s="589"/>
      <c r="DEK413" s="589"/>
      <c r="DEL413" s="589"/>
      <c r="DEM413" s="589"/>
      <c r="DEN413" s="589"/>
      <c r="DEO413" s="589"/>
      <c r="DEP413" s="589"/>
      <c r="DEQ413" s="589"/>
      <c r="DER413" s="589"/>
      <c r="DES413" s="589"/>
      <c r="DET413" s="589"/>
      <c r="DEU413" s="589"/>
      <c r="DEV413" s="589"/>
      <c r="DEW413" s="589"/>
      <c r="DEX413" s="589"/>
      <c r="DEY413" s="589"/>
      <c r="DEZ413" s="589"/>
      <c r="DFA413" s="589"/>
      <c r="DFB413" s="589"/>
      <c r="DFC413" s="589"/>
      <c r="DFD413" s="589"/>
      <c r="DFE413" s="589"/>
      <c r="DFF413" s="589"/>
      <c r="DFG413" s="589"/>
      <c r="DFH413" s="589"/>
      <c r="DFI413" s="589"/>
      <c r="DFJ413" s="589"/>
      <c r="DFK413" s="589"/>
      <c r="DFL413" s="589"/>
      <c r="DFM413" s="589"/>
      <c r="DFN413" s="589"/>
      <c r="DFO413" s="589"/>
      <c r="DFP413" s="589"/>
      <c r="DFQ413" s="589"/>
      <c r="DFR413" s="589"/>
      <c r="DFS413" s="589"/>
      <c r="DFT413" s="589"/>
      <c r="DFU413" s="589"/>
      <c r="DFV413" s="589"/>
      <c r="DFW413" s="589"/>
      <c r="DFX413" s="589"/>
      <c r="DFY413" s="589"/>
      <c r="DFZ413" s="589"/>
      <c r="DGA413" s="589"/>
      <c r="DGB413" s="589"/>
      <c r="DGC413" s="589"/>
      <c r="DGD413" s="589"/>
      <c r="DGE413" s="589"/>
      <c r="DGF413" s="589"/>
      <c r="DGG413" s="589"/>
      <c r="DGH413" s="589"/>
      <c r="DGI413" s="589"/>
      <c r="DGJ413" s="589"/>
      <c r="DGK413" s="589"/>
      <c r="DGL413" s="589"/>
      <c r="DGM413" s="589"/>
      <c r="DGN413" s="589"/>
      <c r="DGO413" s="589"/>
      <c r="DGP413" s="589"/>
      <c r="DGQ413" s="589"/>
      <c r="DGR413" s="589"/>
      <c r="DGS413" s="589"/>
      <c r="DGT413" s="589"/>
      <c r="DGU413" s="589"/>
      <c r="DGV413" s="589"/>
      <c r="DGW413" s="589"/>
      <c r="DGX413" s="589"/>
      <c r="DGY413" s="589"/>
      <c r="DGZ413" s="589"/>
      <c r="DHA413" s="589"/>
      <c r="DHB413" s="589"/>
      <c r="DHC413" s="589"/>
      <c r="DHD413" s="589"/>
      <c r="DHE413" s="589"/>
      <c r="DHF413" s="589"/>
      <c r="DHG413" s="589"/>
      <c r="DHH413" s="589"/>
      <c r="DHI413" s="589"/>
      <c r="DHJ413" s="589"/>
      <c r="DHK413" s="589"/>
      <c r="DHL413" s="589"/>
      <c r="DHM413" s="589"/>
      <c r="DHN413" s="589"/>
      <c r="DHO413" s="589"/>
      <c r="DHP413" s="589"/>
      <c r="DHQ413" s="589"/>
      <c r="DHR413" s="589"/>
      <c r="DHS413" s="589"/>
      <c r="DHT413" s="589"/>
      <c r="DHU413" s="589"/>
      <c r="DHV413" s="589"/>
      <c r="DHW413" s="589"/>
      <c r="DHX413" s="589"/>
      <c r="DHY413" s="589"/>
      <c r="DHZ413" s="589"/>
      <c r="DIA413" s="589"/>
      <c r="DIB413" s="589"/>
      <c r="DIC413" s="589"/>
      <c r="DID413" s="589"/>
      <c r="DIE413" s="589"/>
      <c r="DIF413" s="589"/>
      <c r="DIG413" s="589"/>
      <c r="DIH413" s="589"/>
      <c r="DII413" s="589"/>
      <c r="DIJ413" s="589"/>
      <c r="DIK413" s="589"/>
      <c r="DIL413" s="589"/>
      <c r="DIM413" s="589"/>
      <c r="DIN413" s="589"/>
      <c r="DIO413" s="589"/>
      <c r="DIP413" s="589"/>
      <c r="DIQ413" s="589"/>
      <c r="DIR413" s="589"/>
      <c r="DIS413" s="589"/>
      <c r="DIT413" s="589"/>
      <c r="DIU413" s="589"/>
      <c r="DIV413" s="589"/>
      <c r="DIW413" s="589"/>
      <c r="DIX413" s="589"/>
      <c r="DIY413" s="589"/>
      <c r="DIZ413" s="589"/>
      <c r="DJA413" s="589"/>
      <c r="DJB413" s="589"/>
      <c r="DJC413" s="589"/>
      <c r="DJD413" s="589"/>
      <c r="DJE413" s="589"/>
      <c r="DJF413" s="589"/>
      <c r="DJG413" s="589"/>
      <c r="DJH413" s="589"/>
      <c r="DJI413" s="589"/>
      <c r="DJJ413" s="589"/>
      <c r="DJK413" s="589"/>
      <c r="DJL413" s="589"/>
      <c r="DJM413" s="589"/>
      <c r="DJN413" s="589"/>
      <c r="DJO413" s="589"/>
      <c r="DJP413" s="589"/>
      <c r="DJQ413" s="589"/>
      <c r="DJR413" s="589"/>
      <c r="DJS413" s="589"/>
      <c r="DJT413" s="589"/>
      <c r="DJU413" s="589"/>
      <c r="DJV413" s="589"/>
      <c r="DJW413" s="589"/>
      <c r="DJX413" s="589"/>
      <c r="DJY413" s="589"/>
      <c r="DJZ413" s="589"/>
      <c r="DKA413" s="589"/>
      <c r="DKB413" s="589"/>
      <c r="DKC413" s="589"/>
      <c r="DKD413" s="589"/>
      <c r="DKE413" s="589"/>
      <c r="DKF413" s="589"/>
      <c r="DKG413" s="589"/>
      <c r="DKH413" s="589"/>
      <c r="DKI413" s="589"/>
      <c r="DKJ413" s="589"/>
      <c r="DKK413" s="589"/>
      <c r="DKL413" s="589"/>
      <c r="DKM413" s="589"/>
      <c r="DKN413" s="589"/>
      <c r="DKO413" s="589"/>
      <c r="DKP413" s="589"/>
      <c r="DKQ413" s="589"/>
      <c r="DKR413" s="589"/>
      <c r="DKS413" s="589"/>
      <c r="DKT413" s="589"/>
      <c r="DKU413" s="589"/>
      <c r="DKV413" s="589"/>
      <c r="DKW413" s="589"/>
      <c r="DKX413" s="589"/>
      <c r="DKY413" s="589"/>
      <c r="DKZ413" s="589"/>
      <c r="DLA413" s="589"/>
      <c r="DLB413" s="589"/>
      <c r="DLC413" s="589"/>
      <c r="DLD413" s="589"/>
      <c r="DLE413" s="589"/>
      <c r="DLF413" s="589"/>
      <c r="DLG413" s="589"/>
      <c r="DLH413" s="589"/>
      <c r="DLI413" s="589"/>
      <c r="DLJ413" s="589"/>
      <c r="DLK413" s="589"/>
      <c r="DLL413" s="589"/>
      <c r="DLM413" s="589"/>
      <c r="DLN413" s="589"/>
      <c r="DLO413" s="589"/>
      <c r="DLP413" s="589"/>
      <c r="DLQ413" s="589"/>
      <c r="DLR413" s="589"/>
      <c r="DLS413" s="589"/>
      <c r="DLT413" s="589"/>
      <c r="DLU413" s="589"/>
      <c r="DLV413" s="589"/>
      <c r="DLW413" s="589"/>
      <c r="DLX413" s="589"/>
      <c r="DLY413" s="589"/>
      <c r="DLZ413" s="589"/>
      <c r="DMA413" s="589"/>
      <c r="DMB413" s="589"/>
      <c r="DMC413" s="589"/>
      <c r="DMD413" s="589"/>
      <c r="DME413" s="589"/>
      <c r="DMF413" s="589"/>
      <c r="DMG413" s="589"/>
      <c r="DMH413" s="589"/>
      <c r="DMI413" s="589"/>
      <c r="DMJ413" s="589"/>
      <c r="DMK413" s="589"/>
      <c r="DML413" s="589"/>
      <c r="DMM413" s="589"/>
      <c r="DMN413" s="589"/>
      <c r="DMO413" s="589"/>
      <c r="DMP413" s="589"/>
      <c r="DMQ413" s="589"/>
      <c r="DMR413" s="589"/>
      <c r="DMS413" s="589"/>
      <c r="DMT413" s="589"/>
      <c r="DMU413" s="589"/>
      <c r="DMV413" s="589"/>
      <c r="DMW413" s="589"/>
      <c r="DMX413" s="589"/>
      <c r="DMY413" s="589"/>
      <c r="DMZ413" s="589"/>
      <c r="DNA413" s="589"/>
      <c r="DNB413" s="589"/>
      <c r="DNC413" s="589"/>
      <c r="DND413" s="589"/>
      <c r="DNE413" s="589"/>
      <c r="DNF413" s="589"/>
      <c r="DNG413" s="589"/>
      <c r="DNH413" s="589"/>
      <c r="DNI413" s="589"/>
      <c r="DNJ413" s="589"/>
      <c r="DNK413" s="589"/>
      <c r="DNL413" s="589"/>
      <c r="DNM413" s="589"/>
      <c r="DNN413" s="589"/>
      <c r="DNO413" s="589"/>
      <c r="DNP413" s="589"/>
      <c r="DNQ413" s="589"/>
      <c r="DNR413" s="589"/>
      <c r="DNS413" s="589"/>
      <c r="DNT413" s="589"/>
      <c r="DNU413" s="589"/>
      <c r="DNV413" s="589"/>
      <c r="DNW413" s="589"/>
      <c r="DNX413" s="589"/>
      <c r="DNY413" s="589"/>
      <c r="DNZ413" s="589"/>
      <c r="DOA413" s="589"/>
      <c r="DOB413" s="589"/>
      <c r="DOC413" s="589"/>
      <c r="DOD413" s="589"/>
      <c r="DOE413" s="589"/>
      <c r="DOF413" s="589"/>
      <c r="DOG413" s="589"/>
      <c r="DOH413" s="589"/>
      <c r="DOI413" s="589"/>
      <c r="DOJ413" s="589"/>
      <c r="DOK413" s="589"/>
      <c r="DOL413" s="589"/>
      <c r="DOM413" s="589"/>
      <c r="DON413" s="589"/>
      <c r="DOO413" s="589"/>
      <c r="DOP413" s="589"/>
      <c r="DOQ413" s="589"/>
      <c r="DOR413" s="589"/>
      <c r="DOS413" s="589"/>
      <c r="DOT413" s="589"/>
      <c r="DOU413" s="589"/>
      <c r="DOV413" s="589"/>
      <c r="DOW413" s="589"/>
      <c r="DOX413" s="589"/>
      <c r="DOY413" s="589"/>
      <c r="DOZ413" s="589"/>
      <c r="DPA413" s="589"/>
      <c r="DPB413" s="589"/>
      <c r="DPC413" s="589"/>
      <c r="DPD413" s="589"/>
      <c r="DPE413" s="589"/>
      <c r="DPF413" s="589"/>
      <c r="DPG413" s="589"/>
      <c r="DPH413" s="589"/>
      <c r="DPI413" s="589"/>
      <c r="DPJ413" s="589"/>
      <c r="DPK413" s="589"/>
      <c r="DPL413" s="589"/>
      <c r="DPM413" s="589"/>
      <c r="DPN413" s="589"/>
      <c r="DPO413" s="589"/>
      <c r="DPP413" s="589"/>
      <c r="DPQ413" s="589"/>
      <c r="DPR413" s="589"/>
      <c r="DPS413" s="589"/>
      <c r="DPT413" s="589"/>
      <c r="DPU413" s="589"/>
      <c r="DPV413" s="589"/>
      <c r="DPW413" s="589"/>
      <c r="DPX413" s="589"/>
      <c r="DPY413" s="589"/>
      <c r="DPZ413" s="589"/>
      <c r="DQA413" s="589"/>
      <c r="DQB413" s="589"/>
      <c r="DQC413" s="589"/>
      <c r="DQD413" s="589"/>
      <c r="DQE413" s="589"/>
      <c r="DQF413" s="589"/>
      <c r="DQG413" s="589"/>
      <c r="DQH413" s="589"/>
      <c r="DQI413" s="589"/>
      <c r="DQJ413" s="589"/>
      <c r="DQK413" s="589"/>
      <c r="DQL413" s="589"/>
      <c r="DQM413" s="589"/>
      <c r="DQN413" s="589"/>
      <c r="DQO413" s="589"/>
      <c r="DQP413" s="589"/>
      <c r="DQQ413" s="589"/>
      <c r="DQR413" s="589"/>
      <c r="DQS413" s="589"/>
      <c r="DQT413" s="589"/>
      <c r="DQU413" s="589"/>
      <c r="DQV413" s="589"/>
      <c r="DQW413" s="589"/>
      <c r="DQX413" s="589"/>
      <c r="DQY413" s="589"/>
      <c r="DQZ413" s="589"/>
      <c r="DRA413" s="589"/>
      <c r="DRB413" s="589"/>
      <c r="DRC413" s="589"/>
      <c r="DRD413" s="589"/>
      <c r="DRE413" s="589"/>
      <c r="DRF413" s="589"/>
      <c r="DRG413" s="589"/>
      <c r="DRH413" s="589"/>
      <c r="DRI413" s="589"/>
      <c r="DRJ413" s="589"/>
      <c r="DRK413" s="589"/>
      <c r="DRL413" s="589"/>
      <c r="DRM413" s="589"/>
      <c r="DRN413" s="589"/>
      <c r="DRO413" s="589"/>
      <c r="DRP413" s="589"/>
      <c r="DRQ413" s="589"/>
      <c r="DRR413" s="589"/>
      <c r="DRS413" s="589"/>
      <c r="DRT413" s="589"/>
      <c r="DRU413" s="589"/>
      <c r="DRV413" s="589"/>
      <c r="DRW413" s="589"/>
      <c r="DRX413" s="589"/>
      <c r="DRY413" s="589"/>
      <c r="DRZ413" s="589"/>
      <c r="DSA413" s="589"/>
      <c r="DSB413" s="589"/>
      <c r="DSC413" s="589"/>
      <c r="DSD413" s="589"/>
      <c r="DSE413" s="589"/>
      <c r="DSF413" s="589"/>
      <c r="DSG413" s="589"/>
      <c r="DSH413" s="589"/>
      <c r="DSI413" s="589"/>
      <c r="DSJ413" s="589"/>
      <c r="DSK413" s="589"/>
      <c r="DSL413" s="589"/>
      <c r="DSM413" s="589"/>
      <c r="DSN413" s="589"/>
      <c r="DSO413" s="589"/>
      <c r="DSP413" s="589"/>
      <c r="DSQ413" s="589"/>
      <c r="DSR413" s="589"/>
      <c r="DSS413" s="589"/>
      <c r="DST413" s="589"/>
      <c r="DSU413" s="589"/>
      <c r="DSV413" s="589"/>
      <c r="DSW413" s="589"/>
      <c r="DSX413" s="589"/>
      <c r="DSY413" s="589"/>
      <c r="DSZ413" s="589"/>
      <c r="DTA413" s="589"/>
      <c r="DTB413" s="589"/>
      <c r="DTC413" s="589"/>
      <c r="DTD413" s="589"/>
      <c r="DTE413" s="589"/>
      <c r="DTF413" s="589"/>
      <c r="DTG413" s="589"/>
      <c r="DTH413" s="589"/>
      <c r="DTI413" s="589"/>
      <c r="DTJ413" s="589"/>
      <c r="DTK413" s="589"/>
      <c r="DTL413" s="589"/>
      <c r="DTM413" s="589"/>
      <c r="DTN413" s="589"/>
      <c r="DTO413" s="589"/>
      <c r="DTP413" s="589"/>
      <c r="DTQ413" s="589"/>
      <c r="DTR413" s="589"/>
      <c r="DTS413" s="589"/>
      <c r="DTT413" s="589"/>
      <c r="DTU413" s="589"/>
      <c r="DTV413" s="589"/>
      <c r="DTW413" s="589"/>
      <c r="DTX413" s="589"/>
      <c r="DTY413" s="589"/>
      <c r="DTZ413" s="589"/>
      <c r="DUA413" s="589"/>
      <c r="DUB413" s="589"/>
      <c r="DUC413" s="589"/>
      <c r="DUD413" s="589"/>
      <c r="DUE413" s="589"/>
      <c r="DUF413" s="589"/>
      <c r="DUG413" s="589"/>
      <c r="DUH413" s="589"/>
      <c r="DUI413" s="589"/>
      <c r="DUJ413" s="589"/>
      <c r="DUK413" s="589"/>
      <c r="DUL413" s="589"/>
      <c r="DUM413" s="589"/>
      <c r="DUN413" s="589"/>
      <c r="DUO413" s="589"/>
      <c r="DUP413" s="589"/>
      <c r="DUQ413" s="589"/>
      <c r="DUR413" s="589"/>
      <c r="DUS413" s="589"/>
      <c r="DUT413" s="589"/>
      <c r="DUU413" s="589"/>
      <c r="DUV413" s="589"/>
      <c r="DUW413" s="589"/>
      <c r="DUX413" s="589"/>
      <c r="DUY413" s="589"/>
      <c r="DUZ413" s="589"/>
      <c r="DVA413" s="589"/>
      <c r="DVB413" s="589"/>
      <c r="DVC413" s="589"/>
      <c r="DVD413" s="589"/>
      <c r="DVE413" s="589"/>
      <c r="DVF413" s="589"/>
      <c r="DVG413" s="589"/>
      <c r="DVH413" s="589"/>
      <c r="DVI413" s="589"/>
      <c r="DVJ413" s="589"/>
      <c r="DVK413" s="589"/>
      <c r="DVL413" s="589"/>
      <c r="DVM413" s="589"/>
      <c r="DVN413" s="589"/>
      <c r="DVO413" s="589"/>
      <c r="DVP413" s="589"/>
      <c r="DVQ413" s="589"/>
      <c r="DVR413" s="589"/>
      <c r="DVS413" s="589"/>
      <c r="DVT413" s="589"/>
      <c r="DVU413" s="589"/>
      <c r="DVV413" s="589"/>
      <c r="DVW413" s="589"/>
      <c r="DVX413" s="589"/>
      <c r="DVY413" s="589"/>
      <c r="DVZ413" s="589"/>
      <c r="DWA413" s="589"/>
      <c r="DWB413" s="589"/>
      <c r="DWC413" s="589"/>
      <c r="DWD413" s="589"/>
      <c r="DWE413" s="589"/>
      <c r="DWF413" s="589"/>
      <c r="DWG413" s="589"/>
      <c r="DWH413" s="589"/>
      <c r="DWI413" s="589"/>
      <c r="DWJ413" s="589"/>
      <c r="DWK413" s="589"/>
      <c r="DWL413" s="589"/>
      <c r="DWM413" s="589"/>
      <c r="DWN413" s="589"/>
      <c r="DWO413" s="589"/>
      <c r="DWP413" s="589"/>
      <c r="DWQ413" s="589"/>
      <c r="DWR413" s="589"/>
      <c r="DWS413" s="589"/>
      <c r="DWT413" s="589"/>
      <c r="DWU413" s="589"/>
      <c r="DWV413" s="589"/>
      <c r="DWW413" s="589"/>
      <c r="DWX413" s="589"/>
      <c r="DWY413" s="589"/>
      <c r="DWZ413" s="589"/>
      <c r="DXA413" s="589"/>
      <c r="DXB413" s="589"/>
      <c r="DXC413" s="589"/>
      <c r="DXD413" s="589"/>
      <c r="DXE413" s="589"/>
      <c r="DXF413" s="589"/>
      <c r="DXG413" s="589"/>
      <c r="DXH413" s="589"/>
      <c r="DXI413" s="589"/>
      <c r="DXJ413" s="589"/>
      <c r="DXK413" s="589"/>
      <c r="DXL413" s="589"/>
      <c r="DXM413" s="589"/>
      <c r="DXN413" s="589"/>
      <c r="DXO413" s="589"/>
      <c r="DXP413" s="589"/>
      <c r="DXQ413" s="589"/>
      <c r="DXR413" s="589"/>
      <c r="DXS413" s="589"/>
      <c r="DXT413" s="589"/>
      <c r="DXU413" s="589"/>
      <c r="DXV413" s="589"/>
      <c r="DXW413" s="589"/>
      <c r="DXX413" s="589"/>
      <c r="DXY413" s="589"/>
      <c r="DXZ413" s="589"/>
      <c r="DYA413" s="589"/>
      <c r="DYB413" s="589"/>
      <c r="DYC413" s="589"/>
      <c r="DYD413" s="589"/>
      <c r="DYE413" s="589"/>
      <c r="DYF413" s="589"/>
      <c r="DYG413" s="589"/>
      <c r="DYH413" s="589"/>
      <c r="DYI413" s="589"/>
      <c r="DYJ413" s="589"/>
      <c r="DYK413" s="589"/>
      <c r="DYL413" s="589"/>
      <c r="DYM413" s="589"/>
      <c r="DYN413" s="589"/>
      <c r="DYO413" s="589"/>
      <c r="DYP413" s="589"/>
      <c r="DYQ413" s="589"/>
      <c r="DYR413" s="589"/>
      <c r="DYS413" s="589"/>
      <c r="DYT413" s="589"/>
      <c r="DYU413" s="589"/>
      <c r="DYV413" s="589"/>
      <c r="DYW413" s="589"/>
      <c r="DYX413" s="589"/>
      <c r="DYY413" s="589"/>
      <c r="DYZ413" s="589"/>
      <c r="DZA413" s="589"/>
      <c r="DZB413" s="589"/>
      <c r="DZC413" s="589"/>
      <c r="DZD413" s="589"/>
      <c r="DZE413" s="589"/>
      <c r="DZF413" s="589"/>
      <c r="DZG413" s="589"/>
      <c r="DZH413" s="589"/>
      <c r="DZI413" s="589"/>
      <c r="DZJ413" s="589"/>
      <c r="DZK413" s="589"/>
      <c r="DZL413" s="589"/>
      <c r="DZM413" s="589"/>
      <c r="DZN413" s="589"/>
      <c r="DZO413" s="589"/>
      <c r="DZP413" s="589"/>
      <c r="DZQ413" s="589"/>
      <c r="DZR413" s="589"/>
      <c r="DZS413" s="589"/>
      <c r="DZT413" s="589"/>
      <c r="DZU413" s="589"/>
      <c r="DZV413" s="589"/>
      <c r="DZW413" s="589"/>
      <c r="DZX413" s="589"/>
      <c r="DZY413" s="589"/>
      <c r="DZZ413" s="589"/>
      <c r="EAA413" s="589"/>
      <c r="EAB413" s="589"/>
      <c r="EAC413" s="589"/>
      <c r="EAD413" s="589"/>
      <c r="EAE413" s="589"/>
      <c r="EAF413" s="589"/>
      <c r="EAG413" s="589"/>
      <c r="EAH413" s="589"/>
      <c r="EAI413" s="589"/>
      <c r="EAJ413" s="589"/>
      <c r="EAK413" s="589"/>
      <c r="EAL413" s="589"/>
      <c r="EAM413" s="589"/>
      <c r="EAN413" s="589"/>
      <c r="EAO413" s="589"/>
      <c r="EAP413" s="589"/>
      <c r="EAQ413" s="589"/>
      <c r="EAR413" s="589"/>
      <c r="EAS413" s="589"/>
      <c r="EAT413" s="589"/>
      <c r="EAU413" s="589"/>
      <c r="EAV413" s="589"/>
      <c r="EAW413" s="589"/>
      <c r="EAX413" s="589"/>
      <c r="EAY413" s="589"/>
      <c r="EAZ413" s="589"/>
      <c r="EBA413" s="589"/>
      <c r="EBB413" s="589"/>
      <c r="EBC413" s="589"/>
      <c r="EBD413" s="589"/>
      <c r="EBE413" s="589"/>
      <c r="EBF413" s="589"/>
      <c r="EBG413" s="589"/>
      <c r="EBH413" s="589"/>
      <c r="EBI413" s="589"/>
      <c r="EBJ413" s="589"/>
      <c r="EBK413" s="589"/>
      <c r="EBL413" s="589"/>
      <c r="EBM413" s="589"/>
      <c r="EBN413" s="589"/>
      <c r="EBO413" s="589"/>
      <c r="EBP413" s="589"/>
      <c r="EBQ413" s="589"/>
      <c r="EBR413" s="589"/>
      <c r="EBS413" s="589"/>
      <c r="EBT413" s="589"/>
      <c r="EBU413" s="589"/>
      <c r="EBV413" s="589"/>
      <c r="EBW413" s="589"/>
      <c r="EBX413" s="589"/>
      <c r="EBY413" s="589"/>
      <c r="EBZ413" s="589"/>
      <c r="ECA413" s="589"/>
      <c r="ECB413" s="589"/>
      <c r="ECC413" s="589"/>
      <c r="ECD413" s="589"/>
      <c r="ECE413" s="589"/>
      <c r="ECF413" s="589"/>
      <c r="ECG413" s="589"/>
      <c r="ECH413" s="589"/>
      <c r="ECI413" s="589"/>
      <c r="ECJ413" s="589"/>
      <c r="ECK413" s="589"/>
      <c r="ECL413" s="589"/>
      <c r="ECM413" s="589"/>
      <c r="ECN413" s="589"/>
      <c r="ECO413" s="589"/>
      <c r="ECP413" s="589"/>
      <c r="ECQ413" s="589"/>
      <c r="ECR413" s="589"/>
      <c r="ECS413" s="589"/>
      <c r="ECT413" s="589"/>
      <c r="ECU413" s="589"/>
      <c r="ECV413" s="589"/>
      <c r="ECW413" s="589"/>
      <c r="ECX413" s="589"/>
      <c r="ECY413" s="589"/>
      <c r="ECZ413" s="589"/>
      <c r="EDA413" s="589"/>
      <c r="EDB413" s="589"/>
      <c r="EDC413" s="589"/>
      <c r="EDD413" s="589"/>
      <c r="EDE413" s="589"/>
      <c r="EDF413" s="589"/>
      <c r="EDG413" s="589"/>
      <c r="EDH413" s="589"/>
      <c r="EDI413" s="589"/>
      <c r="EDJ413" s="589"/>
      <c r="EDK413" s="589"/>
      <c r="EDL413" s="589"/>
      <c r="EDM413" s="589"/>
      <c r="EDN413" s="589"/>
      <c r="EDO413" s="589"/>
      <c r="EDP413" s="589"/>
      <c r="EDQ413" s="589"/>
      <c r="EDR413" s="589"/>
      <c r="EDS413" s="589"/>
      <c r="EDT413" s="589"/>
      <c r="EDU413" s="589"/>
      <c r="EDV413" s="589"/>
      <c r="EDW413" s="589"/>
      <c r="EDX413" s="589"/>
      <c r="EDY413" s="589"/>
      <c r="EDZ413" s="589"/>
      <c r="EEA413" s="589"/>
      <c r="EEB413" s="589"/>
      <c r="EEC413" s="589"/>
      <c r="EED413" s="589"/>
      <c r="EEE413" s="589"/>
      <c r="EEF413" s="589"/>
      <c r="EEG413" s="589"/>
      <c r="EEH413" s="589"/>
      <c r="EEI413" s="589"/>
      <c r="EEJ413" s="589"/>
      <c r="EEK413" s="589"/>
      <c r="EEL413" s="589"/>
      <c r="EEM413" s="589"/>
      <c r="EEN413" s="589"/>
      <c r="EEO413" s="589"/>
      <c r="EEP413" s="589"/>
      <c r="EEQ413" s="589"/>
      <c r="EER413" s="589"/>
      <c r="EES413" s="589"/>
      <c r="EET413" s="589"/>
      <c r="EEU413" s="589"/>
      <c r="EEV413" s="589"/>
      <c r="EEW413" s="589"/>
      <c r="EEX413" s="589"/>
      <c r="EEY413" s="589"/>
      <c r="EEZ413" s="589"/>
      <c r="EFA413" s="589"/>
      <c r="EFB413" s="589"/>
      <c r="EFC413" s="589"/>
      <c r="EFD413" s="589"/>
      <c r="EFE413" s="589"/>
      <c r="EFF413" s="589"/>
      <c r="EFG413" s="589"/>
      <c r="EFH413" s="589"/>
      <c r="EFI413" s="589"/>
      <c r="EFJ413" s="589"/>
      <c r="EFK413" s="589"/>
      <c r="EFL413" s="589"/>
      <c r="EFM413" s="589"/>
      <c r="EFN413" s="589"/>
      <c r="EFO413" s="589"/>
      <c r="EFP413" s="589"/>
      <c r="EFQ413" s="589"/>
      <c r="EFR413" s="589"/>
      <c r="EFS413" s="589"/>
      <c r="EFT413" s="589"/>
      <c r="EFU413" s="589"/>
      <c r="EFV413" s="589"/>
      <c r="EFW413" s="589"/>
      <c r="EFX413" s="589"/>
      <c r="EFY413" s="589"/>
      <c r="EFZ413" s="589"/>
      <c r="EGA413" s="589"/>
      <c r="EGB413" s="589"/>
      <c r="EGC413" s="589"/>
      <c r="EGD413" s="589"/>
      <c r="EGE413" s="589"/>
      <c r="EGF413" s="589"/>
      <c r="EGG413" s="589"/>
      <c r="EGH413" s="589"/>
      <c r="EGI413" s="589"/>
      <c r="EGJ413" s="589"/>
      <c r="EGK413" s="589"/>
      <c r="EGL413" s="589"/>
      <c r="EGM413" s="589"/>
      <c r="EGN413" s="589"/>
      <c r="EGO413" s="589"/>
      <c r="EGP413" s="589"/>
      <c r="EGQ413" s="589"/>
      <c r="EGR413" s="589"/>
      <c r="EGS413" s="589"/>
      <c r="EGT413" s="589"/>
      <c r="EGU413" s="589"/>
      <c r="EGV413" s="589"/>
      <c r="EGW413" s="589"/>
      <c r="EGX413" s="589"/>
      <c r="EGY413" s="589"/>
      <c r="EGZ413" s="589"/>
      <c r="EHA413" s="589"/>
      <c r="EHB413" s="589"/>
      <c r="EHC413" s="589"/>
      <c r="EHD413" s="589"/>
      <c r="EHE413" s="589"/>
      <c r="EHF413" s="589"/>
      <c r="EHG413" s="589"/>
      <c r="EHH413" s="589"/>
      <c r="EHI413" s="589"/>
      <c r="EHJ413" s="589"/>
      <c r="EHK413" s="589"/>
      <c r="EHL413" s="589"/>
      <c r="EHM413" s="589"/>
      <c r="EHN413" s="589"/>
      <c r="EHO413" s="589"/>
      <c r="EHP413" s="589"/>
      <c r="EHQ413" s="589"/>
      <c r="EHR413" s="589"/>
      <c r="EHS413" s="589"/>
      <c r="EHT413" s="589"/>
      <c r="EHU413" s="589"/>
      <c r="EHV413" s="589"/>
      <c r="EHW413" s="589"/>
      <c r="EHX413" s="589"/>
      <c r="EHY413" s="589"/>
      <c r="EHZ413" s="589"/>
      <c r="EIA413" s="589"/>
      <c r="EIB413" s="589"/>
      <c r="EIC413" s="589"/>
      <c r="EID413" s="589"/>
      <c r="EIE413" s="589"/>
      <c r="EIF413" s="589"/>
      <c r="EIG413" s="589"/>
      <c r="EIH413" s="589"/>
      <c r="EII413" s="589"/>
      <c r="EIJ413" s="589"/>
      <c r="EIK413" s="589"/>
      <c r="EIL413" s="589"/>
      <c r="EIM413" s="589"/>
      <c r="EIN413" s="589"/>
      <c r="EIO413" s="589"/>
      <c r="EIP413" s="589"/>
      <c r="EIQ413" s="589"/>
      <c r="EIR413" s="589"/>
      <c r="EIS413" s="589"/>
      <c r="EIT413" s="589"/>
      <c r="EIU413" s="589"/>
      <c r="EIV413" s="589"/>
      <c r="EIW413" s="589"/>
      <c r="EIX413" s="589"/>
      <c r="EIY413" s="589"/>
      <c r="EIZ413" s="589"/>
      <c r="EJA413" s="589"/>
      <c r="EJB413" s="589"/>
      <c r="EJC413" s="589"/>
      <c r="EJD413" s="589"/>
      <c r="EJE413" s="589"/>
      <c r="EJF413" s="589"/>
      <c r="EJG413" s="589"/>
      <c r="EJH413" s="589"/>
      <c r="EJI413" s="589"/>
      <c r="EJJ413" s="589"/>
      <c r="EJK413" s="589"/>
      <c r="EJL413" s="589"/>
      <c r="EJM413" s="589"/>
      <c r="EJN413" s="589"/>
      <c r="EJO413" s="589"/>
      <c r="EJP413" s="589"/>
      <c r="EJQ413" s="589"/>
      <c r="EJR413" s="589"/>
      <c r="EJS413" s="589"/>
      <c r="EJT413" s="589"/>
      <c r="EJU413" s="589"/>
      <c r="EJV413" s="589"/>
      <c r="EJW413" s="589"/>
      <c r="EJX413" s="589"/>
      <c r="EJY413" s="589"/>
      <c r="EJZ413" s="589"/>
      <c r="EKA413" s="589"/>
      <c r="EKB413" s="589"/>
      <c r="EKC413" s="589"/>
      <c r="EKD413" s="589"/>
      <c r="EKE413" s="589"/>
      <c r="EKF413" s="589"/>
      <c r="EKG413" s="589"/>
      <c r="EKH413" s="589"/>
      <c r="EKI413" s="589"/>
      <c r="EKJ413" s="589"/>
      <c r="EKK413" s="589"/>
      <c r="EKL413" s="589"/>
      <c r="EKM413" s="589"/>
      <c r="EKN413" s="589"/>
      <c r="EKO413" s="589"/>
      <c r="EKP413" s="589"/>
      <c r="EKQ413" s="589"/>
      <c r="EKR413" s="589"/>
      <c r="EKS413" s="589"/>
      <c r="EKT413" s="589"/>
      <c r="EKU413" s="589"/>
      <c r="EKV413" s="589"/>
      <c r="EKW413" s="589"/>
      <c r="EKX413" s="589"/>
      <c r="EKY413" s="589"/>
      <c r="EKZ413" s="589"/>
      <c r="ELA413" s="589"/>
      <c r="ELB413" s="589"/>
      <c r="ELC413" s="589"/>
      <c r="ELD413" s="589"/>
      <c r="ELE413" s="589"/>
      <c r="ELF413" s="589"/>
      <c r="ELG413" s="589"/>
      <c r="ELH413" s="589"/>
      <c r="ELI413" s="589"/>
      <c r="ELJ413" s="589"/>
      <c r="ELK413" s="589"/>
      <c r="ELL413" s="589"/>
      <c r="ELM413" s="589"/>
      <c r="ELN413" s="589"/>
      <c r="ELO413" s="589"/>
      <c r="ELP413" s="589"/>
      <c r="ELQ413" s="589"/>
      <c r="ELR413" s="589"/>
      <c r="ELS413" s="589"/>
      <c r="ELT413" s="589"/>
      <c r="ELU413" s="589"/>
      <c r="ELV413" s="589"/>
      <c r="ELW413" s="589"/>
      <c r="ELX413" s="589"/>
      <c r="ELY413" s="589"/>
      <c r="ELZ413" s="589"/>
      <c r="EMA413" s="589"/>
      <c r="EMB413" s="589"/>
      <c r="EMC413" s="589"/>
      <c r="EMD413" s="589"/>
      <c r="EME413" s="589"/>
      <c r="EMF413" s="589"/>
      <c r="EMG413" s="589"/>
      <c r="EMH413" s="589"/>
      <c r="EMI413" s="589"/>
      <c r="EMJ413" s="589"/>
      <c r="EMK413" s="589"/>
      <c r="EML413" s="589"/>
      <c r="EMM413" s="589"/>
      <c r="EMN413" s="589"/>
      <c r="EMO413" s="589"/>
      <c r="EMP413" s="589"/>
      <c r="EMQ413" s="589"/>
      <c r="EMR413" s="589"/>
      <c r="EMS413" s="589"/>
      <c r="EMT413" s="589"/>
      <c r="EMU413" s="589"/>
      <c r="EMV413" s="589"/>
      <c r="EMW413" s="589"/>
      <c r="EMX413" s="589"/>
      <c r="EMY413" s="589"/>
      <c r="EMZ413" s="589"/>
      <c r="ENA413" s="589"/>
      <c r="ENB413" s="589"/>
      <c r="ENC413" s="589"/>
      <c r="END413" s="589"/>
      <c r="ENE413" s="589"/>
      <c r="ENF413" s="589"/>
      <c r="ENG413" s="589"/>
      <c r="ENH413" s="589"/>
      <c r="ENI413" s="589"/>
      <c r="ENJ413" s="589"/>
      <c r="ENK413" s="589"/>
      <c r="ENL413" s="589"/>
      <c r="ENM413" s="589"/>
      <c r="ENN413" s="589"/>
      <c r="ENO413" s="589"/>
      <c r="ENP413" s="589"/>
      <c r="ENQ413" s="589"/>
      <c r="ENR413" s="589"/>
      <c r="ENS413" s="589"/>
      <c r="ENT413" s="589"/>
      <c r="ENU413" s="589"/>
      <c r="ENV413" s="589"/>
      <c r="ENW413" s="589"/>
      <c r="ENX413" s="589"/>
      <c r="ENY413" s="589"/>
      <c r="ENZ413" s="589"/>
      <c r="EOA413" s="589"/>
      <c r="EOB413" s="589"/>
      <c r="EOC413" s="589"/>
      <c r="EOD413" s="589"/>
      <c r="EOE413" s="589"/>
      <c r="EOF413" s="589"/>
      <c r="EOG413" s="589"/>
      <c r="EOH413" s="589"/>
      <c r="EOI413" s="589"/>
      <c r="EOJ413" s="589"/>
      <c r="EOK413" s="589"/>
      <c r="EOL413" s="589"/>
      <c r="EOM413" s="589"/>
      <c r="EON413" s="589"/>
      <c r="EOO413" s="589"/>
      <c r="EOP413" s="589"/>
      <c r="EOQ413" s="589"/>
      <c r="EOR413" s="589"/>
      <c r="EOS413" s="589"/>
      <c r="EOT413" s="589"/>
      <c r="EOU413" s="589"/>
      <c r="EOV413" s="589"/>
      <c r="EOW413" s="589"/>
      <c r="EOX413" s="589"/>
      <c r="EOY413" s="589"/>
      <c r="EOZ413" s="589"/>
      <c r="EPA413" s="589"/>
      <c r="EPB413" s="589"/>
      <c r="EPC413" s="589"/>
      <c r="EPD413" s="589"/>
      <c r="EPE413" s="589"/>
      <c r="EPF413" s="589"/>
      <c r="EPG413" s="589"/>
      <c r="EPH413" s="589"/>
      <c r="EPI413" s="589"/>
      <c r="EPJ413" s="589"/>
      <c r="EPK413" s="589"/>
      <c r="EPL413" s="589"/>
      <c r="EPM413" s="589"/>
      <c r="EPN413" s="589"/>
      <c r="EPO413" s="589"/>
      <c r="EPP413" s="589"/>
      <c r="EPQ413" s="589"/>
      <c r="EPR413" s="589"/>
      <c r="EPS413" s="589"/>
      <c r="EPT413" s="589"/>
      <c r="EPU413" s="589"/>
      <c r="EPV413" s="589"/>
      <c r="EPW413" s="589"/>
      <c r="EPX413" s="589"/>
      <c r="EPY413" s="589"/>
      <c r="EPZ413" s="589"/>
      <c r="EQA413" s="589"/>
      <c r="EQB413" s="589"/>
      <c r="EQC413" s="589"/>
      <c r="EQD413" s="589"/>
      <c r="EQE413" s="589"/>
      <c r="EQF413" s="589"/>
      <c r="EQG413" s="589"/>
      <c r="EQH413" s="589"/>
      <c r="EQI413" s="589"/>
      <c r="EQJ413" s="589"/>
      <c r="EQK413" s="589"/>
      <c r="EQL413" s="589"/>
      <c r="EQM413" s="589"/>
      <c r="EQN413" s="589"/>
      <c r="EQO413" s="589"/>
      <c r="EQP413" s="589"/>
      <c r="EQQ413" s="589"/>
      <c r="EQR413" s="589"/>
      <c r="EQS413" s="589"/>
      <c r="EQT413" s="589"/>
      <c r="EQU413" s="589"/>
      <c r="EQV413" s="589"/>
      <c r="EQW413" s="589"/>
      <c r="EQX413" s="589"/>
      <c r="EQY413" s="589"/>
      <c r="EQZ413" s="589"/>
      <c r="ERA413" s="589"/>
      <c r="ERB413" s="589"/>
      <c r="ERC413" s="589"/>
      <c r="ERD413" s="589"/>
      <c r="ERE413" s="589"/>
      <c r="ERF413" s="589"/>
      <c r="ERG413" s="589"/>
      <c r="ERH413" s="589"/>
      <c r="ERI413" s="589"/>
      <c r="ERJ413" s="589"/>
      <c r="ERK413" s="589"/>
      <c r="ERL413" s="589"/>
      <c r="ERM413" s="589"/>
      <c r="ERN413" s="589"/>
      <c r="ERO413" s="589"/>
      <c r="ERP413" s="589"/>
      <c r="ERQ413" s="589"/>
      <c r="ERR413" s="589"/>
      <c r="ERS413" s="589"/>
      <c r="ERT413" s="589"/>
      <c r="ERU413" s="589"/>
      <c r="ERV413" s="589"/>
      <c r="ERW413" s="589"/>
      <c r="ERX413" s="589"/>
      <c r="ERY413" s="589"/>
      <c r="ERZ413" s="589"/>
      <c r="ESA413" s="589"/>
      <c r="ESB413" s="589"/>
      <c r="ESC413" s="589"/>
      <c r="ESD413" s="589"/>
      <c r="ESE413" s="589"/>
      <c r="ESF413" s="589"/>
      <c r="ESG413" s="589"/>
      <c r="ESH413" s="589"/>
      <c r="ESI413" s="589"/>
      <c r="ESJ413" s="589"/>
      <c r="ESK413" s="589"/>
      <c r="ESL413" s="589"/>
      <c r="ESM413" s="589"/>
      <c r="ESN413" s="589"/>
      <c r="ESO413" s="589"/>
      <c r="ESP413" s="589"/>
      <c r="ESQ413" s="589"/>
      <c r="ESR413" s="589"/>
      <c r="ESS413" s="589"/>
      <c r="EST413" s="589"/>
      <c r="ESU413" s="589"/>
      <c r="ESV413" s="589"/>
      <c r="ESW413" s="589"/>
      <c r="ESX413" s="589"/>
      <c r="ESY413" s="589"/>
      <c r="ESZ413" s="589"/>
      <c r="ETA413" s="589"/>
      <c r="ETB413" s="589"/>
      <c r="ETC413" s="589"/>
      <c r="ETD413" s="589"/>
      <c r="ETE413" s="589"/>
      <c r="ETF413" s="589"/>
      <c r="ETG413" s="589"/>
      <c r="ETH413" s="589"/>
      <c r="ETI413" s="589"/>
      <c r="ETJ413" s="589"/>
      <c r="ETK413" s="589"/>
      <c r="ETL413" s="589"/>
      <c r="ETM413" s="589"/>
      <c r="ETN413" s="589"/>
      <c r="ETO413" s="589"/>
      <c r="ETP413" s="589"/>
      <c r="ETQ413" s="589"/>
      <c r="ETR413" s="589"/>
      <c r="ETS413" s="589"/>
      <c r="ETT413" s="589"/>
      <c r="ETU413" s="589"/>
      <c r="ETV413" s="589"/>
      <c r="ETW413" s="589"/>
      <c r="ETX413" s="589"/>
      <c r="ETY413" s="589"/>
      <c r="ETZ413" s="589"/>
      <c r="EUA413" s="589"/>
      <c r="EUB413" s="589"/>
      <c r="EUC413" s="589"/>
      <c r="EUD413" s="589"/>
      <c r="EUE413" s="589"/>
      <c r="EUF413" s="589"/>
      <c r="EUG413" s="589"/>
      <c r="EUH413" s="589"/>
      <c r="EUI413" s="589"/>
      <c r="EUJ413" s="589"/>
      <c r="EUK413" s="589"/>
      <c r="EUL413" s="589"/>
      <c r="EUM413" s="589"/>
      <c r="EUN413" s="589"/>
      <c r="EUO413" s="589"/>
      <c r="EUP413" s="589"/>
      <c r="EUQ413" s="589"/>
      <c r="EUR413" s="589"/>
      <c r="EUS413" s="589"/>
      <c r="EUT413" s="589"/>
      <c r="EUU413" s="589"/>
      <c r="EUV413" s="589"/>
      <c r="EUW413" s="589"/>
      <c r="EUX413" s="589"/>
      <c r="EUY413" s="589"/>
      <c r="EUZ413" s="589"/>
      <c r="EVA413" s="589"/>
      <c r="EVB413" s="589"/>
      <c r="EVC413" s="589"/>
      <c r="EVD413" s="589"/>
      <c r="EVE413" s="589"/>
      <c r="EVF413" s="589"/>
      <c r="EVG413" s="589"/>
      <c r="EVH413" s="589"/>
      <c r="EVI413" s="589"/>
      <c r="EVJ413" s="589"/>
      <c r="EVK413" s="589"/>
      <c r="EVL413" s="589"/>
      <c r="EVM413" s="589"/>
      <c r="EVN413" s="589"/>
      <c r="EVO413" s="589"/>
      <c r="EVP413" s="589"/>
      <c r="EVQ413" s="589"/>
      <c r="EVR413" s="589"/>
      <c r="EVS413" s="589"/>
      <c r="EVT413" s="589"/>
      <c r="EVU413" s="589"/>
      <c r="EVV413" s="589"/>
      <c r="EVW413" s="589"/>
      <c r="EVX413" s="589"/>
      <c r="EVY413" s="589"/>
      <c r="EVZ413" s="589"/>
      <c r="EWA413" s="589"/>
      <c r="EWB413" s="589"/>
      <c r="EWC413" s="589"/>
      <c r="EWD413" s="589"/>
      <c r="EWE413" s="589"/>
      <c r="EWF413" s="589"/>
      <c r="EWG413" s="589"/>
      <c r="EWH413" s="589"/>
      <c r="EWI413" s="589"/>
      <c r="EWJ413" s="589"/>
      <c r="EWK413" s="589"/>
      <c r="EWL413" s="589"/>
      <c r="EWM413" s="589"/>
      <c r="EWN413" s="589"/>
      <c r="EWO413" s="589"/>
      <c r="EWP413" s="589"/>
      <c r="EWQ413" s="589"/>
      <c r="EWR413" s="589"/>
      <c r="EWS413" s="589"/>
      <c r="EWT413" s="589"/>
      <c r="EWU413" s="589"/>
      <c r="EWV413" s="589"/>
      <c r="EWW413" s="589"/>
      <c r="EWX413" s="589"/>
      <c r="EWY413" s="589"/>
      <c r="EWZ413" s="589"/>
      <c r="EXA413" s="589"/>
      <c r="EXB413" s="589"/>
      <c r="EXC413" s="589"/>
      <c r="EXD413" s="589"/>
      <c r="EXE413" s="589"/>
      <c r="EXF413" s="589"/>
      <c r="EXG413" s="589"/>
      <c r="EXH413" s="589"/>
      <c r="EXI413" s="589"/>
      <c r="EXJ413" s="589"/>
      <c r="EXK413" s="589"/>
      <c r="EXL413" s="589"/>
      <c r="EXM413" s="589"/>
      <c r="EXN413" s="589"/>
      <c r="EXO413" s="589"/>
      <c r="EXP413" s="589"/>
      <c r="EXQ413" s="589"/>
      <c r="EXR413" s="589"/>
      <c r="EXS413" s="589"/>
      <c r="EXT413" s="589"/>
      <c r="EXU413" s="589"/>
      <c r="EXV413" s="589"/>
      <c r="EXW413" s="589"/>
      <c r="EXX413" s="589"/>
      <c r="EXY413" s="589"/>
      <c r="EXZ413" s="589"/>
      <c r="EYA413" s="589"/>
      <c r="EYB413" s="589"/>
      <c r="EYC413" s="589"/>
      <c r="EYD413" s="589"/>
      <c r="EYE413" s="589"/>
      <c r="EYF413" s="589"/>
      <c r="EYG413" s="589"/>
      <c r="EYH413" s="589"/>
      <c r="EYI413" s="589"/>
      <c r="EYJ413" s="589"/>
      <c r="EYK413" s="589"/>
      <c r="EYL413" s="589"/>
      <c r="EYM413" s="589"/>
      <c r="EYN413" s="589"/>
      <c r="EYO413" s="589"/>
      <c r="EYP413" s="589"/>
      <c r="EYQ413" s="589"/>
      <c r="EYR413" s="589"/>
      <c r="EYS413" s="589"/>
      <c r="EYT413" s="589"/>
      <c r="EYU413" s="589"/>
      <c r="EYV413" s="589"/>
      <c r="EYW413" s="589"/>
      <c r="EYX413" s="589"/>
      <c r="EYY413" s="589"/>
      <c r="EYZ413" s="589"/>
      <c r="EZA413" s="589"/>
      <c r="EZB413" s="589"/>
      <c r="EZC413" s="589"/>
      <c r="EZD413" s="589"/>
      <c r="EZE413" s="589"/>
      <c r="EZF413" s="589"/>
      <c r="EZG413" s="589"/>
      <c r="EZH413" s="589"/>
      <c r="EZI413" s="589"/>
      <c r="EZJ413" s="589"/>
      <c r="EZK413" s="589"/>
      <c r="EZL413" s="589"/>
      <c r="EZM413" s="589"/>
      <c r="EZN413" s="589"/>
      <c r="EZO413" s="589"/>
      <c r="EZP413" s="589"/>
      <c r="EZQ413" s="589"/>
      <c r="EZR413" s="589"/>
      <c r="EZS413" s="589"/>
      <c r="EZT413" s="589"/>
      <c r="EZU413" s="589"/>
      <c r="EZV413" s="589"/>
      <c r="EZW413" s="589"/>
      <c r="EZX413" s="589"/>
      <c r="EZY413" s="589"/>
      <c r="EZZ413" s="589"/>
      <c r="FAA413" s="589"/>
      <c r="FAB413" s="589"/>
      <c r="FAC413" s="589"/>
      <c r="FAD413" s="589"/>
      <c r="FAE413" s="589"/>
      <c r="FAF413" s="589"/>
      <c r="FAG413" s="589"/>
      <c r="FAH413" s="589"/>
      <c r="FAI413" s="589"/>
      <c r="FAJ413" s="589"/>
      <c r="FAK413" s="589"/>
      <c r="FAL413" s="589"/>
      <c r="FAM413" s="589"/>
      <c r="FAN413" s="589"/>
      <c r="FAO413" s="589"/>
      <c r="FAP413" s="589"/>
      <c r="FAQ413" s="589"/>
      <c r="FAR413" s="589"/>
      <c r="FAS413" s="589"/>
      <c r="FAT413" s="589"/>
      <c r="FAU413" s="589"/>
      <c r="FAV413" s="589"/>
      <c r="FAW413" s="589"/>
      <c r="FAX413" s="589"/>
      <c r="FAY413" s="589"/>
      <c r="FAZ413" s="589"/>
      <c r="FBA413" s="589"/>
      <c r="FBB413" s="589"/>
      <c r="FBC413" s="589"/>
      <c r="FBD413" s="589"/>
      <c r="FBE413" s="589"/>
      <c r="FBF413" s="589"/>
      <c r="FBG413" s="589"/>
      <c r="FBH413" s="589"/>
      <c r="FBI413" s="589"/>
      <c r="FBJ413" s="589"/>
      <c r="FBK413" s="589"/>
      <c r="FBL413" s="589"/>
      <c r="FBM413" s="589"/>
      <c r="FBN413" s="589"/>
      <c r="FBO413" s="589"/>
      <c r="FBP413" s="589"/>
      <c r="FBQ413" s="589"/>
      <c r="FBR413" s="589"/>
      <c r="FBS413" s="589"/>
      <c r="FBT413" s="589"/>
      <c r="FBU413" s="589"/>
      <c r="FBV413" s="589"/>
      <c r="FBW413" s="589"/>
      <c r="FBX413" s="589"/>
      <c r="FBY413" s="589"/>
      <c r="FBZ413" s="589"/>
      <c r="FCA413" s="589"/>
      <c r="FCB413" s="589"/>
      <c r="FCC413" s="589"/>
      <c r="FCD413" s="589"/>
      <c r="FCE413" s="589"/>
      <c r="FCF413" s="589"/>
      <c r="FCG413" s="589"/>
      <c r="FCH413" s="589"/>
      <c r="FCI413" s="589"/>
      <c r="FCJ413" s="589"/>
      <c r="FCK413" s="589"/>
      <c r="FCL413" s="589"/>
      <c r="FCM413" s="589"/>
      <c r="FCN413" s="589"/>
      <c r="FCO413" s="589"/>
      <c r="FCP413" s="589"/>
      <c r="FCQ413" s="589"/>
      <c r="FCR413" s="589"/>
      <c r="FCS413" s="589"/>
      <c r="FCT413" s="589"/>
      <c r="FCU413" s="589"/>
      <c r="FCV413" s="589"/>
      <c r="FCW413" s="589"/>
      <c r="FCX413" s="589"/>
      <c r="FCY413" s="589"/>
      <c r="FCZ413" s="589"/>
      <c r="FDA413" s="589"/>
      <c r="FDB413" s="589"/>
      <c r="FDC413" s="589"/>
      <c r="FDD413" s="589"/>
      <c r="FDE413" s="589"/>
      <c r="FDF413" s="589"/>
      <c r="FDG413" s="589"/>
      <c r="FDH413" s="589"/>
      <c r="FDI413" s="589"/>
      <c r="FDJ413" s="589"/>
      <c r="FDK413" s="589"/>
      <c r="FDL413" s="589"/>
      <c r="FDM413" s="589"/>
      <c r="FDN413" s="589"/>
      <c r="FDO413" s="589"/>
      <c r="FDP413" s="589"/>
      <c r="FDQ413" s="589"/>
      <c r="FDR413" s="589"/>
      <c r="FDS413" s="589"/>
      <c r="FDT413" s="589"/>
      <c r="FDU413" s="589"/>
      <c r="FDV413" s="589"/>
      <c r="FDW413" s="589"/>
      <c r="FDX413" s="589"/>
      <c r="FDY413" s="589"/>
      <c r="FDZ413" s="589"/>
      <c r="FEA413" s="589"/>
      <c r="FEB413" s="589"/>
      <c r="FEC413" s="589"/>
      <c r="FED413" s="589"/>
      <c r="FEE413" s="589"/>
      <c r="FEF413" s="589"/>
      <c r="FEG413" s="589"/>
      <c r="FEH413" s="589"/>
      <c r="FEI413" s="589"/>
      <c r="FEJ413" s="589"/>
      <c r="FEK413" s="589"/>
      <c r="FEL413" s="589"/>
      <c r="FEM413" s="589"/>
      <c r="FEN413" s="589"/>
      <c r="FEO413" s="589"/>
      <c r="FEP413" s="589"/>
      <c r="FEQ413" s="589"/>
      <c r="FER413" s="589"/>
      <c r="FES413" s="589"/>
      <c r="FET413" s="589"/>
      <c r="FEU413" s="589"/>
      <c r="FEV413" s="589"/>
      <c r="FEW413" s="589"/>
      <c r="FEX413" s="589"/>
      <c r="FEY413" s="589"/>
      <c r="FEZ413" s="589"/>
      <c r="FFA413" s="589"/>
      <c r="FFB413" s="589"/>
      <c r="FFC413" s="589"/>
      <c r="FFD413" s="589"/>
      <c r="FFE413" s="589"/>
      <c r="FFF413" s="589"/>
      <c r="FFG413" s="589"/>
      <c r="FFH413" s="589"/>
      <c r="FFI413" s="589"/>
      <c r="FFJ413" s="589"/>
      <c r="FFK413" s="589"/>
      <c r="FFL413" s="589"/>
      <c r="FFM413" s="589"/>
      <c r="FFN413" s="589"/>
      <c r="FFO413" s="589"/>
      <c r="FFP413" s="589"/>
      <c r="FFQ413" s="589"/>
      <c r="FFR413" s="589"/>
      <c r="FFS413" s="589"/>
      <c r="FFT413" s="589"/>
      <c r="FFU413" s="589"/>
      <c r="FFV413" s="589"/>
      <c r="FFW413" s="589"/>
      <c r="FFX413" s="589"/>
      <c r="FFY413" s="589"/>
      <c r="FFZ413" s="589"/>
      <c r="FGA413" s="589"/>
      <c r="FGB413" s="589"/>
      <c r="FGC413" s="589"/>
      <c r="FGD413" s="589"/>
      <c r="FGE413" s="589"/>
      <c r="FGF413" s="589"/>
      <c r="FGG413" s="589"/>
      <c r="FGH413" s="589"/>
      <c r="FGI413" s="589"/>
      <c r="FGJ413" s="589"/>
      <c r="FGK413" s="589"/>
      <c r="FGL413" s="589"/>
      <c r="FGM413" s="589"/>
      <c r="FGN413" s="589"/>
      <c r="FGO413" s="589"/>
      <c r="FGP413" s="589"/>
      <c r="FGQ413" s="589"/>
      <c r="FGR413" s="589"/>
      <c r="FGS413" s="589"/>
      <c r="FGT413" s="589"/>
      <c r="FGU413" s="589"/>
      <c r="FGV413" s="589"/>
      <c r="FGW413" s="589"/>
      <c r="FGX413" s="589"/>
      <c r="FGY413" s="589"/>
      <c r="FGZ413" s="589"/>
      <c r="FHA413" s="589"/>
      <c r="FHB413" s="589"/>
      <c r="FHC413" s="589"/>
      <c r="FHD413" s="589"/>
      <c r="FHE413" s="589"/>
      <c r="FHF413" s="589"/>
      <c r="FHG413" s="589"/>
      <c r="FHH413" s="589"/>
      <c r="FHI413" s="589"/>
      <c r="FHJ413" s="589"/>
      <c r="FHK413" s="589"/>
      <c r="FHL413" s="589"/>
      <c r="FHM413" s="589"/>
      <c r="FHN413" s="589"/>
      <c r="FHO413" s="589"/>
      <c r="FHP413" s="589"/>
      <c r="FHQ413" s="589"/>
      <c r="FHR413" s="589"/>
      <c r="FHS413" s="589"/>
      <c r="FHT413" s="589"/>
      <c r="FHU413" s="589"/>
      <c r="FHV413" s="589"/>
      <c r="FHW413" s="589"/>
      <c r="FHX413" s="589"/>
      <c r="FHY413" s="589"/>
      <c r="FHZ413" s="589"/>
      <c r="FIA413" s="589"/>
      <c r="FIB413" s="589"/>
      <c r="FIC413" s="589"/>
      <c r="FID413" s="589"/>
      <c r="FIE413" s="589"/>
      <c r="FIF413" s="589"/>
      <c r="FIG413" s="589"/>
      <c r="FIH413" s="589"/>
      <c r="FII413" s="589"/>
      <c r="FIJ413" s="589"/>
      <c r="FIK413" s="589"/>
      <c r="FIL413" s="589"/>
      <c r="FIM413" s="589"/>
      <c r="FIN413" s="589"/>
      <c r="FIO413" s="589"/>
      <c r="FIP413" s="589"/>
      <c r="FIQ413" s="589"/>
      <c r="FIR413" s="589"/>
      <c r="FIS413" s="589"/>
      <c r="FIT413" s="589"/>
      <c r="FIU413" s="589"/>
      <c r="FIV413" s="589"/>
      <c r="FIW413" s="589"/>
      <c r="FIX413" s="589"/>
      <c r="FIY413" s="589"/>
      <c r="FIZ413" s="589"/>
      <c r="FJA413" s="589"/>
      <c r="FJB413" s="589"/>
      <c r="FJC413" s="589"/>
      <c r="FJD413" s="589"/>
      <c r="FJE413" s="589"/>
      <c r="FJF413" s="589"/>
      <c r="FJG413" s="589"/>
      <c r="FJH413" s="589"/>
      <c r="FJI413" s="589"/>
      <c r="FJJ413" s="589"/>
      <c r="FJK413" s="589"/>
      <c r="FJL413" s="589"/>
      <c r="FJM413" s="589"/>
      <c r="FJN413" s="589"/>
      <c r="FJO413" s="589"/>
      <c r="FJP413" s="589"/>
      <c r="FJQ413" s="589"/>
      <c r="FJR413" s="589"/>
      <c r="FJS413" s="589"/>
      <c r="FJT413" s="589"/>
      <c r="FJU413" s="589"/>
      <c r="FJV413" s="589"/>
      <c r="FJW413" s="589"/>
      <c r="FJX413" s="589"/>
      <c r="FJY413" s="589"/>
      <c r="FJZ413" s="589"/>
      <c r="FKA413" s="589"/>
      <c r="FKB413" s="589"/>
      <c r="FKC413" s="589"/>
      <c r="FKD413" s="589"/>
      <c r="FKE413" s="589"/>
      <c r="FKF413" s="589"/>
      <c r="FKG413" s="589"/>
      <c r="FKH413" s="589"/>
      <c r="FKI413" s="589"/>
      <c r="FKJ413" s="589"/>
      <c r="FKK413" s="589"/>
      <c r="FKL413" s="589"/>
      <c r="FKM413" s="589"/>
      <c r="FKN413" s="589"/>
      <c r="FKO413" s="589"/>
      <c r="FKP413" s="589"/>
      <c r="FKQ413" s="589"/>
      <c r="FKR413" s="589"/>
      <c r="FKS413" s="589"/>
      <c r="FKT413" s="589"/>
      <c r="FKU413" s="589"/>
      <c r="FKV413" s="589"/>
      <c r="FKW413" s="589"/>
      <c r="FKX413" s="589"/>
      <c r="FKY413" s="589"/>
      <c r="FKZ413" s="589"/>
      <c r="FLA413" s="589"/>
      <c r="FLB413" s="589"/>
      <c r="FLC413" s="589"/>
      <c r="FLD413" s="589"/>
      <c r="FLE413" s="589"/>
      <c r="FLF413" s="589"/>
      <c r="FLG413" s="589"/>
      <c r="FLH413" s="589"/>
      <c r="FLI413" s="589"/>
      <c r="FLJ413" s="589"/>
      <c r="FLK413" s="589"/>
      <c r="FLL413" s="589"/>
      <c r="FLM413" s="589"/>
      <c r="FLN413" s="589"/>
      <c r="FLO413" s="589"/>
      <c r="FLP413" s="589"/>
      <c r="FLQ413" s="589"/>
      <c r="FLR413" s="589"/>
      <c r="FLS413" s="589"/>
      <c r="FLT413" s="589"/>
      <c r="FLU413" s="589"/>
      <c r="FLV413" s="589"/>
      <c r="FLW413" s="589"/>
      <c r="FLX413" s="589"/>
      <c r="FLY413" s="589"/>
      <c r="FLZ413" s="589"/>
      <c r="FMA413" s="589"/>
      <c r="FMB413" s="589"/>
      <c r="FMC413" s="589"/>
      <c r="FMD413" s="589"/>
      <c r="FME413" s="589"/>
      <c r="FMF413" s="589"/>
      <c r="FMG413" s="589"/>
      <c r="FMH413" s="589"/>
      <c r="FMI413" s="589"/>
      <c r="FMJ413" s="589"/>
      <c r="FMK413" s="589"/>
      <c r="FML413" s="589"/>
      <c r="FMM413" s="589"/>
      <c r="FMN413" s="589"/>
      <c r="FMO413" s="589"/>
      <c r="FMP413" s="589"/>
      <c r="FMQ413" s="589"/>
      <c r="FMR413" s="589"/>
      <c r="FMS413" s="589"/>
      <c r="FMT413" s="589"/>
      <c r="FMU413" s="589"/>
      <c r="FMV413" s="589"/>
      <c r="FMW413" s="589"/>
      <c r="FMX413" s="589"/>
      <c r="FMY413" s="589"/>
      <c r="FMZ413" s="589"/>
      <c r="FNA413" s="589"/>
      <c r="FNB413" s="589"/>
      <c r="FNC413" s="589"/>
      <c r="FND413" s="589"/>
      <c r="FNE413" s="589"/>
      <c r="FNF413" s="589"/>
      <c r="FNG413" s="589"/>
      <c r="FNH413" s="589"/>
      <c r="FNI413" s="589"/>
      <c r="FNJ413" s="589"/>
      <c r="FNK413" s="589"/>
      <c r="FNL413" s="589"/>
      <c r="FNM413" s="589"/>
      <c r="FNN413" s="589"/>
      <c r="FNO413" s="589"/>
      <c r="FNP413" s="589"/>
      <c r="FNQ413" s="589"/>
      <c r="FNR413" s="589"/>
      <c r="FNS413" s="589"/>
      <c r="FNT413" s="589"/>
      <c r="FNU413" s="589"/>
      <c r="FNV413" s="589"/>
      <c r="FNW413" s="589"/>
      <c r="FNX413" s="589"/>
      <c r="FNY413" s="589"/>
      <c r="FNZ413" s="589"/>
      <c r="FOA413" s="589"/>
      <c r="FOB413" s="589"/>
      <c r="FOC413" s="589"/>
      <c r="FOD413" s="589"/>
      <c r="FOE413" s="589"/>
      <c r="FOF413" s="589"/>
      <c r="FOG413" s="589"/>
      <c r="FOH413" s="589"/>
      <c r="FOI413" s="589"/>
      <c r="FOJ413" s="589"/>
      <c r="FOK413" s="589"/>
      <c r="FOL413" s="589"/>
      <c r="FOM413" s="589"/>
      <c r="FON413" s="589"/>
      <c r="FOO413" s="589"/>
      <c r="FOP413" s="589"/>
      <c r="FOQ413" s="589"/>
      <c r="FOR413" s="589"/>
      <c r="FOS413" s="589"/>
      <c r="FOT413" s="589"/>
      <c r="FOU413" s="589"/>
      <c r="FOV413" s="589"/>
      <c r="FOW413" s="589"/>
      <c r="FOX413" s="589"/>
      <c r="FOY413" s="589"/>
      <c r="FOZ413" s="589"/>
      <c r="FPA413" s="589"/>
      <c r="FPB413" s="589"/>
      <c r="FPC413" s="589"/>
      <c r="FPD413" s="589"/>
      <c r="FPE413" s="589"/>
      <c r="FPF413" s="589"/>
      <c r="FPG413" s="589"/>
      <c r="FPH413" s="589"/>
      <c r="FPI413" s="589"/>
      <c r="FPJ413" s="589"/>
      <c r="FPK413" s="589"/>
      <c r="FPL413" s="589"/>
      <c r="FPM413" s="589"/>
      <c r="FPN413" s="589"/>
      <c r="FPO413" s="589"/>
      <c r="FPP413" s="589"/>
      <c r="FPQ413" s="589"/>
      <c r="FPR413" s="589"/>
      <c r="FPS413" s="589"/>
      <c r="FPT413" s="589"/>
      <c r="FPU413" s="589"/>
      <c r="FPV413" s="589"/>
      <c r="FPW413" s="589"/>
      <c r="FPX413" s="589"/>
      <c r="FPY413" s="589"/>
      <c r="FPZ413" s="589"/>
      <c r="FQA413" s="589"/>
      <c r="FQB413" s="589"/>
      <c r="FQC413" s="589"/>
      <c r="FQD413" s="589"/>
      <c r="FQE413" s="589"/>
      <c r="FQF413" s="589"/>
      <c r="FQG413" s="589"/>
      <c r="FQH413" s="589"/>
      <c r="FQI413" s="589"/>
      <c r="FQJ413" s="589"/>
      <c r="FQK413" s="589"/>
      <c r="FQL413" s="589"/>
      <c r="FQM413" s="589"/>
      <c r="FQN413" s="589"/>
      <c r="FQO413" s="589"/>
      <c r="FQP413" s="589"/>
      <c r="FQQ413" s="589"/>
      <c r="FQR413" s="589"/>
      <c r="FQS413" s="589"/>
      <c r="FQT413" s="589"/>
      <c r="FQU413" s="589"/>
      <c r="FQV413" s="589"/>
      <c r="FQW413" s="589"/>
      <c r="FQX413" s="589"/>
      <c r="FQY413" s="589"/>
      <c r="FQZ413" s="589"/>
      <c r="FRA413" s="589"/>
      <c r="FRB413" s="589"/>
      <c r="FRC413" s="589"/>
      <c r="FRD413" s="589"/>
      <c r="FRE413" s="589"/>
      <c r="FRF413" s="589"/>
      <c r="FRG413" s="589"/>
      <c r="FRH413" s="589"/>
      <c r="FRI413" s="589"/>
      <c r="FRJ413" s="589"/>
      <c r="FRK413" s="589"/>
      <c r="FRL413" s="589"/>
      <c r="FRM413" s="589"/>
      <c r="FRN413" s="589"/>
      <c r="FRO413" s="589"/>
      <c r="FRP413" s="589"/>
      <c r="FRQ413" s="589"/>
      <c r="FRR413" s="589"/>
      <c r="FRS413" s="589"/>
      <c r="FRT413" s="589"/>
      <c r="FRU413" s="589"/>
      <c r="FRV413" s="589"/>
      <c r="FRW413" s="589"/>
      <c r="FRX413" s="589"/>
      <c r="FRY413" s="589"/>
      <c r="FRZ413" s="589"/>
      <c r="FSA413" s="589"/>
      <c r="FSB413" s="589"/>
      <c r="FSC413" s="589"/>
      <c r="FSD413" s="589"/>
      <c r="FSE413" s="589"/>
      <c r="FSF413" s="589"/>
      <c r="FSG413" s="589"/>
      <c r="FSH413" s="589"/>
      <c r="FSI413" s="589"/>
      <c r="FSJ413" s="589"/>
      <c r="FSK413" s="589"/>
      <c r="FSL413" s="589"/>
      <c r="FSM413" s="589"/>
      <c r="FSN413" s="589"/>
      <c r="FSO413" s="589"/>
      <c r="FSP413" s="589"/>
      <c r="FSQ413" s="589"/>
      <c r="FSR413" s="589"/>
      <c r="FSS413" s="589"/>
      <c r="FST413" s="589"/>
      <c r="FSU413" s="589"/>
      <c r="FSV413" s="589"/>
      <c r="FSW413" s="589"/>
      <c r="FSX413" s="589"/>
      <c r="FSY413" s="589"/>
      <c r="FSZ413" s="589"/>
      <c r="FTA413" s="589"/>
      <c r="FTB413" s="589"/>
      <c r="FTC413" s="589"/>
      <c r="FTD413" s="589"/>
      <c r="FTE413" s="589"/>
      <c r="FTF413" s="589"/>
      <c r="FTG413" s="589"/>
      <c r="FTH413" s="589"/>
      <c r="FTI413" s="589"/>
      <c r="FTJ413" s="589"/>
      <c r="FTK413" s="589"/>
      <c r="FTL413" s="589"/>
      <c r="FTM413" s="589"/>
      <c r="FTN413" s="589"/>
      <c r="FTO413" s="589"/>
      <c r="FTP413" s="589"/>
      <c r="FTQ413" s="589"/>
      <c r="FTR413" s="589"/>
      <c r="FTS413" s="589"/>
      <c r="FTT413" s="589"/>
      <c r="FTU413" s="589"/>
      <c r="FTV413" s="589"/>
      <c r="FTW413" s="589"/>
      <c r="FTX413" s="589"/>
      <c r="FTY413" s="589"/>
      <c r="FTZ413" s="589"/>
      <c r="FUA413" s="589"/>
      <c r="FUB413" s="589"/>
      <c r="FUC413" s="589"/>
      <c r="FUD413" s="589"/>
      <c r="FUE413" s="589"/>
      <c r="FUF413" s="589"/>
      <c r="FUG413" s="589"/>
      <c r="FUH413" s="589"/>
      <c r="FUI413" s="589"/>
      <c r="FUJ413" s="589"/>
      <c r="FUK413" s="589"/>
      <c r="FUL413" s="589"/>
      <c r="FUM413" s="589"/>
      <c r="FUN413" s="589"/>
      <c r="FUO413" s="589"/>
      <c r="FUP413" s="589"/>
      <c r="FUQ413" s="589"/>
      <c r="FUR413" s="589"/>
      <c r="FUS413" s="589"/>
      <c r="FUT413" s="589"/>
      <c r="FUU413" s="589"/>
      <c r="FUV413" s="589"/>
      <c r="FUW413" s="589"/>
      <c r="FUX413" s="589"/>
      <c r="FUY413" s="589"/>
      <c r="FUZ413" s="589"/>
      <c r="FVA413" s="589"/>
      <c r="FVB413" s="589"/>
      <c r="FVC413" s="589"/>
      <c r="FVD413" s="589"/>
      <c r="FVE413" s="589"/>
      <c r="FVF413" s="589"/>
      <c r="FVG413" s="589"/>
      <c r="FVH413" s="589"/>
      <c r="FVI413" s="589"/>
      <c r="FVJ413" s="589"/>
      <c r="FVK413" s="589"/>
      <c r="FVL413" s="589"/>
      <c r="FVM413" s="589"/>
      <c r="FVN413" s="589"/>
      <c r="FVO413" s="589"/>
      <c r="FVP413" s="589"/>
      <c r="FVQ413" s="589"/>
      <c r="FVR413" s="589"/>
      <c r="FVS413" s="589"/>
      <c r="FVT413" s="589"/>
      <c r="FVU413" s="589"/>
      <c r="FVV413" s="589"/>
      <c r="FVW413" s="589"/>
      <c r="FVX413" s="589"/>
      <c r="FVY413" s="589"/>
      <c r="FVZ413" s="589"/>
      <c r="FWA413" s="589"/>
      <c r="FWB413" s="589"/>
      <c r="FWC413" s="589"/>
      <c r="FWD413" s="589"/>
      <c r="FWE413" s="589"/>
      <c r="FWF413" s="589"/>
      <c r="FWG413" s="589"/>
      <c r="FWH413" s="589"/>
      <c r="FWI413" s="589"/>
      <c r="FWJ413" s="589"/>
      <c r="FWK413" s="589"/>
      <c r="FWL413" s="589"/>
      <c r="FWM413" s="589"/>
      <c r="FWN413" s="589"/>
      <c r="FWO413" s="589"/>
      <c r="FWP413" s="589"/>
      <c r="FWQ413" s="589"/>
      <c r="FWR413" s="589"/>
      <c r="FWS413" s="589"/>
      <c r="FWT413" s="589"/>
      <c r="FWU413" s="589"/>
      <c r="FWV413" s="589"/>
      <c r="FWW413" s="589"/>
      <c r="FWX413" s="589"/>
      <c r="FWY413" s="589"/>
      <c r="FWZ413" s="589"/>
      <c r="FXA413" s="589"/>
      <c r="FXB413" s="589"/>
      <c r="FXC413" s="589"/>
      <c r="FXD413" s="589"/>
      <c r="FXE413" s="589"/>
      <c r="FXF413" s="589"/>
      <c r="FXG413" s="589"/>
      <c r="FXH413" s="589"/>
      <c r="FXI413" s="589"/>
      <c r="FXJ413" s="589"/>
      <c r="FXK413" s="589"/>
      <c r="FXL413" s="589"/>
      <c r="FXM413" s="589"/>
      <c r="FXN413" s="589"/>
      <c r="FXO413" s="589"/>
      <c r="FXP413" s="589"/>
      <c r="FXQ413" s="589"/>
      <c r="FXR413" s="589"/>
      <c r="FXS413" s="589"/>
      <c r="FXT413" s="589"/>
      <c r="FXU413" s="589"/>
      <c r="FXV413" s="589"/>
      <c r="FXW413" s="589"/>
      <c r="FXX413" s="589"/>
      <c r="FXY413" s="589"/>
      <c r="FXZ413" s="589"/>
      <c r="FYA413" s="589"/>
      <c r="FYB413" s="589"/>
      <c r="FYC413" s="589"/>
      <c r="FYD413" s="589"/>
      <c r="FYE413" s="589"/>
      <c r="FYF413" s="589"/>
      <c r="FYG413" s="589"/>
      <c r="FYH413" s="589"/>
      <c r="FYI413" s="589"/>
      <c r="FYJ413" s="589"/>
      <c r="FYK413" s="589"/>
      <c r="FYL413" s="589"/>
      <c r="FYM413" s="589"/>
      <c r="FYN413" s="589"/>
      <c r="FYO413" s="589"/>
      <c r="FYP413" s="589"/>
      <c r="FYQ413" s="589"/>
      <c r="FYR413" s="589"/>
      <c r="FYS413" s="589"/>
      <c r="FYT413" s="589"/>
      <c r="FYU413" s="589"/>
      <c r="FYV413" s="589"/>
      <c r="FYW413" s="589"/>
      <c r="FYX413" s="589"/>
      <c r="FYY413" s="589"/>
      <c r="FYZ413" s="589"/>
      <c r="FZA413" s="589"/>
      <c r="FZB413" s="589"/>
      <c r="FZC413" s="589"/>
      <c r="FZD413" s="589"/>
      <c r="FZE413" s="589"/>
      <c r="FZF413" s="589"/>
      <c r="FZG413" s="589"/>
      <c r="FZH413" s="589"/>
      <c r="FZI413" s="589"/>
      <c r="FZJ413" s="589"/>
      <c r="FZK413" s="589"/>
      <c r="FZL413" s="589"/>
      <c r="FZM413" s="589"/>
      <c r="FZN413" s="589"/>
      <c r="FZO413" s="589"/>
      <c r="FZP413" s="589"/>
      <c r="FZQ413" s="589"/>
      <c r="FZR413" s="589"/>
      <c r="FZS413" s="589"/>
      <c r="FZT413" s="589"/>
      <c r="FZU413" s="589"/>
      <c r="FZV413" s="589"/>
      <c r="FZW413" s="589"/>
      <c r="FZX413" s="589"/>
      <c r="FZY413" s="589"/>
      <c r="FZZ413" s="589"/>
      <c r="GAA413" s="589"/>
      <c r="GAB413" s="589"/>
      <c r="GAC413" s="589"/>
      <c r="GAD413" s="589"/>
      <c r="GAE413" s="589"/>
      <c r="GAF413" s="589"/>
      <c r="GAG413" s="589"/>
      <c r="GAH413" s="589"/>
      <c r="GAI413" s="589"/>
      <c r="GAJ413" s="589"/>
      <c r="GAK413" s="589"/>
      <c r="GAL413" s="589"/>
      <c r="GAM413" s="589"/>
      <c r="GAN413" s="589"/>
      <c r="GAO413" s="589"/>
      <c r="GAP413" s="589"/>
      <c r="GAQ413" s="589"/>
      <c r="GAR413" s="589"/>
      <c r="GAS413" s="589"/>
      <c r="GAT413" s="589"/>
      <c r="GAU413" s="589"/>
      <c r="GAV413" s="589"/>
      <c r="GAW413" s="589"/>
      <c r="GAX413" s="589"/>
      <c r="GAY413" s="589"/>
      <c r="GAZ413" s="589"/>
      <c r="GBA413" s="589"/>
      <c r="GBB413" s="589"/>
      <c r="GBC413" s="589"/>
      <c r="GBD413" s="589"/>
      <c r="GBE413" s="589"/>
      <c r="GBF413" s="589"/>
      <c r="GBG413" s="589"/>
      <c r="GBH413" s="589"/>
      <c r="GBI413" s="589"/>
      <c r="GBJ413" s="589"/>
      <c r="GBK413" s="589"/>
      <c r="GBL413" s="589"/>
      <c r="GBM413" s="589"/>
      <c r="GBN413" s="589"/>
      <c r="GBO413" s="589"/>
      <c r="GBP413" s="589"/>
      <c r="GBQ413" s="589"/>
      <c r="GBR413" s="589"/>
      <c r="GBS413" s="589"/>
      <c r="GBT413" s="589"/>
      <c r="GBU413" s="589"/>
      <c r="GBV413" s="589"/>
      <c r="GBW413" s="589"/>
      <c r="GBX413" s="589"/>
      <c r="GBY413" s="589"/>
      <c r="GBZ413" s="589"/>
      <c r="GCA413" s="589"/>
      <c r="GCB413" s="589"/>
      <c r="GCC413" s="589"/>
      <c r="GCD413" s="589"/>
      <c r="GCE413" s="589"/>
      <c r="GCF413" s="589"/>
      <c r="GCG413" s="589"/>
      <c r="GCH413" s="589"/>
      <c r="GCI413" s="589"/>
      <c r="GCJ413" s="589"/>
      <c r="GCK413" s="589"/>
      <c r="GCL413" s="589"/>
      <c r="GCM413" s="589"/>
      <c r="GCN413" s="589"/>
      <c r="GCO413" s="589"/>
      <c r="GCP413" s="589"/>
      <c r="GCQ413" s="589"/>
      <c r="GCR413" s="589"/>
      <c r="GCS413" s="589"/>
      <c r="GCT413" s="589"/>
      <c r="GCU413" s="589"/>
      <c r="GCV413" s="589"/>
      <c r="GCW413" s="589"/>
      <c r="GCX413" s="589"/>
      <c r="GCY413" s="589"/>
      <c r="GCZ413" s="589"/>
      <c r="GDA413" s="589"/>
      <c r="GDB413" s="589"/>
      <c r="GDC413" s="589"/>
      <c r="GDD413" s="589"/>
      <c r="GDE413" s="589"/>
      <c r="GDF413" s="589"/>
      <c r="GDG413" s="589"/>
      <c r="GDH413" s="589"/>
      <c r="GDI413" s="589"/>
      <c r="GDJ413" s="589"/>
      <c r="GDK413" s="589"/>
      <c r="GDL413" s="589"/>
      <c r="GDM413" s="589"/>
      <c r="GDN413" s="589"/>
      <c r="GDO413" s="589"/>
      <c r="GDP413" s="589"/>
      <c r="GDQ413" s="589"/>
      <c r="GDR413" s="589"/>
      <c r="GDS413" s="589"/>
      <c r="GDT413" s="589"/>
      <c r="GDU413" s="589"/>
      <c r="GDV413" s="589"/>
      <c r="GDW413" s="589"/>
      <c r="GDX413" s="589"/>
      <c r="GDY413" s="589"/>
      <c r="GDZ413" s="589"/>
      <c r="GEA413" s="589"/>
      <c r="GEB413" s="589"/>
      <c r="GEC413" s="589"/>
      <c r="GED413" s="589"/>
      <c r="GEE413" s="589"/>
      <c r="GEF413" s="589"/>
      <c r="GEG413" s="589"/>
      <c r="GEH413" s="589"/>
      <c r="GEI413" s="589"/>
      <c r="GEJ413" s="589"/>
      <c r="GEK413" s="589"/>
      <c r="GEL413" s="589"/>
      <c r="GEM413" s="589"/>
      <c r="GEN413" s="589"/>
      <c r="GEO413" s="589"/>
      <c r="GEP413" s="589"/>
      <c r="GEQ413" s="589"/>
      <c r="GER413" s="589"/>
      <c r="GES413" s="589"/>
      <c r="GET413" s="589"/>
      <c r="GEU413" s="589"/>
      <c r="GEV413" s="589"/>
      <c r="GEW413" s="589"/>
      <c r="GEX413" s="589"/>
      <c r="GEY413" s="589"/>
      <c r="GEZ413" s="589"/>
      <c r="GFA413" s="589"/>
      <c r="GFB413" s="589"/>
      <c r="GFC413" s="589"/>
      <c r="GFD413" s="589"/>
      <c r="GFE413" s="589"/>
      <c r="GFF413" s="589"/>
      <c r="GFG413" s="589"/>
      <c r="GFH413" s="589"/>
      <c r="GFI413" s="589"/>
      <c r="GFJ413" s="589"/>
      <c r="GFK413" s="589"/>
      <c r="GFL413" s="589"/>
      <c r="GFM413" s="589"/>
      <c r="GFN413" s="589"/>
      <c r="GFO413" s="589"/>
      <c r="GFP413" s="589"/>
      <c r="GFQ413" s="589"/>
      <c r="GFR413" s="589"/>
      <c r="GFS413" s="589"/>
      <c r="GFT413" s="589"/>
      <c r="GFU413" s="589"/>
      <c r="GFV413" s="589"/>
      <c r="GFW413" s="589"/>
      <c r="GFX413" s="589"/>
      <c r="GFY413" s="589"/>
      <c r="GFZ413" s="589"/>
      <c r="GGA413" s="589"/>
      <c r="GGB413" s="589"/>
      <c r="GGC413" s="589"/>
      <c r="GGD413" s="589"/>
      <c r="GGE413" s="589"/>
      <c r="GGF413" s="589"/>
      <c r="GGG413" s="589"/>
      <c r="GGH413" s="589"/>
      <c r="GGI413" s="589"/>
      <c r="GGJ413" s="589"/>
      <c r="GGK413" s="589"/>
      <c r="GGL413" s="589"/>
      <c r="GGM413" s="589"/>
      <c r="GGN413" s="589"/>
      <c r="GGO413" s="589"/>
      <c r="GGP413" s="589"/>
      <c r="GGQ413" s="589"/>
      <c r="GGR413" s="589"/>
      <c r="GGS413" s="589"/>
      <c r="GGT413" s="589"/>
      <c r="GGU413" s="589"/>
      <c r="GGV413" s="589"/>
      <c r="GGW413" s="589"/>
      <c r="GGX413" s="589"/>
      <c r="GGY413" s="589"/>
      <c r="GGZ413" s="589"/>
      <c r="GHA413" s="589"/>
      <c r="GHB413" s="589"/>
      <c r="GHC413" s="589"/>
      <c r="GHD413" s="589"/>
      <c r="GHE413" s="589"/>
      <c r="GHF413" s="589"/>
      <c r="GHG413" s="589"/>
      <c r="GHH413" s="589"/>
      <c r="GHI413" s="589"/>
      <c r="GHJ413" s="589"/>
      <c r="GHK413" s="589"/>
      <c r="GHL413" s="589"/>
      <c r="GHM413" s="589"/>
      <c r="GHN413" s="589"/>
      <c r="GHO413" s="589"/>
      <c r="GHP413" s="589"/>
      <c r="GHQ413" s="589"/>
      <c r="GHR413" s="589"/>
      <c r="GHS413" s="589"/>
      <c r="GHT413" s="589"/>
      <c r="GHU413" s="589"/>
      <c r="GHV413" s="589"/>
      <c r="GHW413" s="589"/>
      <c r="GHX413" s="589"/>
      <c r="GHY413" s="589"/>
      <c r="GHZ413" s="589"/>
      <c r="GIA413" s="589"/>
      <c r="GIB413" s="589"/>
      <c r="GIC413" s="589"/>
      <c r="GID413" s="589"/>
      <c r="GIE413" s="589"/>
      <c r="GIF413" s="589"/>
      <c r="GIG413" s="589"/>
      <c r="GIH413" s="589"/>
      <c r="GII413" s="589"/>
      <c r="GIJ413" s="589"/>
      <c r="GIK413" s="589"/>
      <c r="GIL413" s="589"/>
      <c r="GIM413" s="589"/>
      <c r="GIN413" s="589"/>
      <c r="GIO413" s="589"/>
      <c r="GIP413" s="589"/>
      <c r="GIQ413" s="589"/>
      <c r="GIR413" s="589"/>
      <c r="GIS413" s="589"/>
      <c r="GIT413" s="589"/>
      <c r="GIU413" s="589"/>
      <c r="GIV413" s="589"/>
      <c r="GIW413" s="589"/>
      <c r="GIX413" s="589"/>
      <c r="GIY413" s="589"/>
      <c r="GIZ413" s="589"/>
      <c r="GJA413" s="589"/>
      <c r="GJB413" s="589"/>
      <c r="GJC413" s="589"/>
      <c r="GJD413" s="589"/>
      <c r="GJE413" s="589"/>
      <c r="GJF413" s="589"/>
      <c r="GJG413" s="589"/>
      <c r="GJH413" s="589"/>
      <c r="GJI413" s="589"/>
      <c r="GJJ413" s="589"/>
      <c r="GJK413" s="589"/>
      <c r="GJL413" s="589"/>
      <c r="GJM413" s="589"/>
      <c r="GJN413" s="589"/>
      <c r="GJO413" s="589"/>
      <c r="GJP413" s="589"/>
      <c r="GJQ413" s="589"/>
      <c r="GJR413" s="589"/>
      <c r="GJS413" s="589"/>
      <c r="GJT413" s="589"/>
      <c r="GJU413" s="589"/>
      <c r="GJV413" s="589"/>
      <c r="GJW413" s="589"/>
      <c r="GJX413" s="589"/>
      <c r="GJY413" s="589"/>
      <c r="GJZ413" s="589"/>
      <c r="GKA413" s="589"/>
      <c r="GKB413" s="589"/>
      <c r="GKC413" s="589"/>
      <c r="GKD413" s="589"/>
      <c r="GKE413" s="589"/>
      <c r="GKF413" s="589"/>
      <c r="GKG413" s="589"/>
      <c r="GKH413" s="589"/>
      <c r="GKI413" s="589"/>
      <c r="GKJ413" s="589"/>
      <c r="GKK413" s="589"/>
      <c r="GKL413" s="589"/>
      <c r="GKM413" s="589"/>
      <c r="GKN413" s="589"/>
      <c r="GKO413" s="589"/>
      <c r="GKP413" s="589"/>
      <c r="GKQ413" s="589"/>
      <c r="GKR413" s="589"/>
      <c r="GKS413" s="589"/>
      <c r="GKT413" s="589"/>
      <c r="GKU413" s="589"/>
      <c r="GKV413" s="589"/>
      <c r="GKW413" s="589"/>
      <c r="GKX413" s="589"/>
      <c r="GKY413" s="589"/>
      <c r="GKZ413" s="589"/>
      <c r="GLA413" s="589"/>
      <c r="GLB413" s="589"/>
      <c r="GLC413" s="589"/>
      <c r="GLD413" s="589"/>
      <c r="GLE413" s="589"/>
      <c r="GLF413" s="589"/>
      <c r="GLG413" s="589"/>
      <c r="GLH413" s="589"/>
      <c r="GLI413" s="589"/>
      <c r="GLJ413" s="589"/>
      <c r="GLK413" s="589"/>
      <c r="GLL413" s="589"/>
      <c r="GLM413" s="589"/>
      <c r="GLN413" s="589"/>
      <c r="GLO413" s="589"/>
      <c r="GLP413" s="589"/>
      <c r="GLQ413" s="589"/>
      <c r="GLR413" s="589"/>
      <c r="GLS413" s="589"/>
      <c r="GLT413" s="589"/>
      <c r="GLU413" s="589"/>
      <c r="GLV413" s="589"/>
      <c r="GLW413" s="589"/>
      <c r="GLX413" s="589"/>
      <c r="GLY413" s="589"/>
      <c r="GLZ413" s="589"/>
      <c r="GMA413" s="589"/>
      <c r="GMB413" s="589"/>
      <c r="GMC413" s="589"/>
      <c r="GMD413" s="589"/>
      <c r="GME413" s="589"/>
      <c r="GMF413" s="589"/>
      <c r="GMG413" s="589"/>
      <c r="GMH413" s="589"/>
      <c r="GMI413" s="589"/>
      <c r="GMJ413" s="589"/>
      <c r="GMK413" s="589"/>
      <c r="GML413" s="589"/>
      <c r="GMM413" s="589"/>
      <c r="GMN413" s="589"/>
      <c r="GMO413" s="589"/>
      <c r="GMP413" s="589"/>
      <c r="GMQ413" s="589"/>
      <c r="GMR413" s="589"/>
      <c r="GMS413" s="589"/>
      <c r="GMT413" s="589"/>
      <c r="GMU413" s="589"/>
      <c r="GMV413" s="589"/>
      <c r="GMW413" s="589"/>
      <c r="GMX413" s="589"/>
      <c r="GMY413" s="589"/>
      <c r="GMZ413" s="589"/>
      <c r="GNA413" s="589"/>
      <c r="GNB413" s="589"/>
      <c r="GNC413" s="589"/>
      <c r="GND413" s="589"/>
      <c r="GNE413" s="589"/>
      <c r="GNF413" s="589"/>
      <c r="GNG413" s="589"/>
      <c r="GNH413" s="589"/>
      <c r="GNI413" s="589"/>
      <c r="GNJ413" s="589"/>
      <c r="GNK413" s="589"/>
      <c r="GNL413" s="589"/>
      <c r="GNM413" s="589"/>
      <c r="GNN413" s="589"/>
      <c r="GNO413" s="589"/>
      <c r="GNP413" s="589"/>
      <c r="GNQ413" s="589"/>
      <c r="GNR413" s="589"/>
      <c r="GNS413" s="589"/>
      <c r="GNT413" s="589"/>
      <c r="GNU413" s="589"/>
      <c r="GNV413" s="589"/>
      <c r="GNW413" s="589"/>
      <c r="GNX413" s="589"/>
      <c r="GNY413" s="589"/>
      <c r="GNZ413" s="589"/>
      <c r="GOA413" s="589"/>
      <c r="GOB413" s="589"/>
      <c r="GOC413" s="589"/>
      <c r="GOD413" s="589"/>
      <c r="GOE413" s="589"/>
      <c r="GOF413" s="589"/>
      <c r="GOG413" s="589"/>
      <c r="GOH413" s="589"/>
      <c r="GOI413" s="589"/>
      <c r="GOJ413" s="589"/>
      <c r="GOK413" s="589"/>
      <c r="GOL413" s="589"/>
      <c r="GOM413" s="589"/>
      <c r="GON413" s="589"/>
      <c r="GOO413" s="589"/>
      <c r="GOP413" s="589"/>
      <c r="GOQ413" s="589"/>
      <c r="GOR413" s="589"/>
      <c r="GOS413" s="589"/>
      <c r="GOT413" s="589"/>
      <c r="GOU413" s="589"/>
      <c r="GOV413" s="589"/>
      <c r="GOW413" s="589"/>
      <c r="GOX413" s="589"/>
      <c r="GOY413" s="589"/>
      <c r="GOZ413" s="589"/>
      <c r="GPA413" s="589"/>
      <c r="GPB413" s="589"/>
      <c r="GPC413" s="589"/>
      <c r="GPD413" s="589"/>
      <c r="GPE413" s="589"/>
      <c r="GPF413" s="589"/>
      <c r="GPG413" s="589"/>
      <c r="GPH413" s="589"/>
      <c r="GPI413" s="589"/>
      <c r="GPJ413" s="589"/>
      <c r="GPK413" s="589"/>
      <c r="GPL413" s="589"/>
      <c r="GPM413" s="589"/>
      <c r="GPN413" s="589"/>
      <c r="GPO413" s="589"/>
      <c r="GPP413" s="589"/>
      <c r="GPQ413" s="589"/>
      <c r="GPR413" s="589"/>
      <c r="GPS413" s="589"/>
      <c r="GPT413" s="589"/>
      <c r="GPU413" s="589"/>
      <c r="GPV413" s="589"/>
      <c r="GPW413" s="589"/>
      <c r="GPX413" s="589"/>
      <c r="GPY413" s="589"/>
      <c r="GPZ413" s="589"/>
      <c r="GQA413" s="589"/>
      <c r="GQB413" s="589"/>
      <c r="GQC413" s="589"/>
      <c r="GQD413" s="589"/>
      <c r="GQE413" s="589"/>
      <c r="GQF413" s="589"/>
      <c r="GQG413" s="589"/>
      <c r="GQH413" s="589"/>
      <c r="GQI413" s="589"/>
      <c r="GQJ413" s="589"/>
      <c r="GQK413" s="589"/>
      <c r="GQL413" s="589"/>
      <c r="GQM413" s="589"/>
      <c r="GQN413" s="589"/>
      <c r="GQO413" s="589"/>
      <c r="GQP413" s="589"/>
      <c r="GQQ413" s="589"/>
      <c r="GQR413" s="589"/>
      <c r="GQS413" s="589"/>
      <c r="GQT413" s="589"/>
      <c r="GQU413" s="589"/>
      <c r="GQV413" s="589"/>
      <c r="GQW413" s="589"/>
      <c r="GQX413" s="589"/>
      <c r="GQY413" s="589"/>
      <c r="GQZ413" s="589"/>
      <c r="GRA413" s="589"/>
      <c r="GRB413" s="589"/>
      <c r="GRC413" s="589"/>
      <c r="GRD413" s="589"/>
      <c r="GRE413" s="589"/>
      <c r="GRF413" s="589"/>
      <c r="GRG413" s="589"/>
      <c r="GRH413" s="589"/>
      <c r="GRI413" s="589"/>
      <c r="GRJ413" s="589"/>
      <c r="GRK413" s="589"/>
      <c r="GRL413" s="589"/>
      <c r="GRM413" s="589"/>
      <c r="GRN413" s="589"/>
      <c r="GRO413" s="589"/>
      <c r="GRP413" s="589"/>
      <c r="GRQ413" s="589"/>
      <c r="GRR413" s="589"/>
      <c r="GRS413" s="589"/>
      <c r="GRT413" s="589"/>
      <c r="GRU413" s="589"/>
      <c r="GRV413" s="589"/>
      <c r="GRW413" s="589"/>
      <c r="GRX413" s="589"/>
      <c r="GRY413" s="589"/>
      <c r="GRZ413" s="589"/>
      <c r="GSA413" s="589"/>
      <c r="GSB413" s="589"/>
      <c r="GSC413" s="589"/>
      <c r="GSD413" s="589"/>
      <c r="GSE413" s="589"/>
      <c r="GSF413" s="589"/>
      <c r="GSG413" s="589"/>
      <c r="GSH413" s="589"/>
      <c r="GSI413" s="589"/>
      <c r="GSJ413" s="589"/>
      <c r="GSK413" s="589"/>
      <c r="GSL413" s="589"/>
      <c r="GSM413" s="589"/>
      <c r="GSN413" s="589"/>
      <c r="GSO413" s="589"/>
      <c r="GSP413" s="589"/>
      <c r="GSQ413" s="589"/>
      <c r="GSR413" s="589"/>
      <c r="GSS413" s="589"/>
      <c r="GST413" s="589"/>
      <c r="GSU413" s="589"/>
      <c r="GSV413" s="589"/>
      <c r="GSW413" s="589"/>
      <c r="GSX413" s="589"/>
      <c r="GSY413" s="589"/>
      <c r="GSZ413" s="589"/>
      <c r="GTA413" s="589"/>
      <c r="GTB413" s="589"/>
      <c r="GTC413" s="589"/>
      <c r="GTD413" s="589"/>
      <c r="GTE413" s="589"/>
      <c r="GTF413" s="589"/>
      <c r="GTG413" s="589"/>
      <c r="GTH413" s="589"/>
      <c r="GTI413" s="589"/>
      <c r="GTJ413" s="589"/>
      <c r="GTK413" s="589"/>
      <c r="GTL413" s="589"/>
      <c r="GTM413" s="589"/>
      <c r="GTN413" s="589"/>
      <c r="GTO413" s="589"/>
      <c r="GTP413" s="589"/>
      <c r="GTQ413" s="589"/>
      <c r="GTR413" s="589"/>
      <c r="GTS413" s="589"/>
      <c r="GTT413" s="589"/>
      <c r="GTU413" s="589"/>
      <c r="GTV413" s="589"/>
      <c r="GTW413" s="589"/>
      <c r="GTX413" s="589"/>
      <c r="GTY413" s="589"/>
      <c r="GTZ413" s="589"/>
      <c r="GUA413" s="589"/>
      <c r="GUB413" s="589"/>
      <c r="GUC413" s="589"/>
      <c r="GUD413" s="589"/>
      <c r="GUE413" s="589"/>
      <c r="GUF413" s="589"/>
      <c r="GUG413" s="589"/>
      <c r="GUH413" s="589"/>
      <c r="GUI413" s="589"/>
      <c r="GUJ413" s="589"/>
      <c r="GUK413" s="589"/>
      <c r="GUL413" s="589"/>
      <c r="GUM413" s="589"/>
      <c r="GUN413" s="589"/>
      <c r="GUO413" s="589"/>
      <c r="GUP413" s="589"/>
      <c r="GUQ413" s="589"/>
      <c r="GUR413" s="589"/>
      <c r="GUS413" s="589"/>
      <c r="GUT413" s="589"/>
      <c r="GUU413" s="589"/>
      <c r="GUV413" s="589"/>
      <c r="GUW413" s="589"/>
      <c r="GUX413" s="589"/>
      <c r="GUY413" s="589"/>
      <c r="GUZ413" s="589"/>
      <c r="GVA413" s="589"/>
      <c r="GVB413" s="589"/>
      <c r="GVC413" s="589"/>
      <c r="GVD413" s="589"/>
      <c r="GVE413" s="589"/>
      <c r="GVF413" s="589"/>
      <c r="GVG413" s="589"/>
      <c r="GVH413" s="589"/>
      <c r="GVI413" s="589"/>
      <c r="GVJ413" s="589"/>
      <c r="GVK413" s="589"/>
      <c r="GVL413" s="589"/>
      <c r="GVM413" s="589"/>
      <c r="GVN413" s="589"/>
      <c r="GVO413" s="589"/>
      <c r="GVP413" s="589"/>
      <c r="GVQ413" s="589"/>
      <c r="GVR413" s="589"/>
      <c r="GVS413" s="589"/>
      <c r="GVT413" s="589"/>
      <c r="GVU413" s="589"/>
      <c r="GVV413" s="589"/>
      <c r="GVW413" s="589"/>
      <c r="GVX413" s="589"/>
      <c r="GVY413" s="589"/>
      <c r="GVZ413" s="589"/>
      <c r="GWA413" s="589"/>
      <c r="GWB413" s="589"/>
      <c r="GWC413" s="589"/>
      <c r="GWD413" s="589"/>
      <c r="GWE413" s="589"/>
      <c r="GWF413" s="589"/>
      <c r="GWG413" s="589"/>
      <c r="GWH413" s="589"/>
      <c r="GWI413" s="589"/>
      <c r="GWJ413" s="589"/>
      <c r="GWK413" s="589"/>
      <c r="GWL413" s="589"/>
      <c r="GWM413" s="589"/>
      <c r="GWN413" s="589"/>
      <c r="GWO413" s="589"/>
      <c r="GWP413" s="589"/>
      <c r="GWQ413" s="589"/>
      <c r="GWR413" s="589"/>
      <c r="GWS413" s="589"/>
      <c r="GWT413" s="589"/>
      <c r="GWU413" s="589"/>
      <c r="GWV413" s="589"/>
      <c r="GWW413" s="589"/>
      <c r="GWX413" s="589"/>
      <c r="GWY413" s="589"/>
      <c r="GWZ413" s="589"/>
      <c r="GXA413" s="589"/>
      <c r="GXB413" s="589"/>
      <c r="GXC413" s="589"/>
      <c r="GXD413" s="589"/>
      <c r="GXE413" s="589"/>
      <c r="GXF413" s="589"/>
      <c r="GXG413" s="589"/>
      <c r="GXH413" s="589"/>
      <c r="GXI413" s="589"/>
      <c r="GXJ413" s="589"/>
      <c r="GXK413" s="589"/>
      <c r="GXL413" s="589"/>
      <c r="GXM413" s="589"/>
      <c r="GXN413" s="589"/>
      <c r="GXO413" s="589"/>
      <c r="GXP413" s="589"/>
      <c r="GXQ413" s="589"/>
      <c r="GXR413" s="589"/>
      <c r="GXS413" s="589"/>
      <c r="GXT413" s="589"/>
      <c r="GXU413" s="589"/>
      <c r="GXV413" s="589"/>
      <c r="GXW413" s="589"/>
      <c r="GXX413" s="589"/>
      <c r="GXY413" s="589"/>
      <c r="GXZ413" s="589"/>
      <c r="GYA413" s="589"/>
      <c r="GYB413" s="589"/>
      <c r="GYC413" s="589"/>
      <c r="GYD413" s="589"/>
      <c r="GYE413" s="589"/>
      <c r="GYF413" s="589"/>
      <c r="GYG413" s="589"/>
      <c r="GYH413" s="589"/>
      <c r="GYI413" s="589"/>
      <c r="GYJ413" s="589"/>
      <c r="GYK413" s="589"/>
      <c r="GYL413" s="589"/>
      <c r="GYM413" s="589"/>
      <c r="GYN413" s="589"/>
      <c r="GYO413" s="589"/>
      <c r="GYP413" s="589"/>
      <c r="GYQ413" s="589"/>
      <c r="GYR413" s="589"/>
      <c r="GYS413" s="589"/>
      <c r="GYT413" s="589"/>
      <c r="GYU413" s="589"/>
      <c r="GYV413" s="589"/>
      <c r="GYW413" s="589"/>
      <c r="GYX413" s="589"/>
      <c r="GYY413" s="589"/>
      <c r="GYZ413" s="589"/>
      <c r="GZA413" s="589"/>
      <c r="GZB413" s="589"/>
      <c r="GZC413" s="589"/>
      <c r="GZD413" s="589"/>
      <c r="GZE413" s="589"/>
      <c r="GZF413" s="589"/>
      <c r="GZG413" s="589"/>
      <c r="GZH413" s="589"/>
      <c r="GZI413" s="589"/>
      <c r="GZJ413" s="589"/>
      <c r="GZK413" s="589"/>
      <c r="GZL413" s="589"/>
      <c r="GZM413" s="589"/>
      <c r="GZN413" s="589"/>
      <c r="GZO413" s="589"/>
      <c r="GZP413" s="589"/>
      <c r="GZQ413" s="589"/>
      <c r="GZR413" s="589"/>
      <c r="GZS413" s="589"/>
      <c r="GZT413" s="589"/>
      <c r="GZU413" s="589"/>
      <c r="GZV413" s="589"/>
      <c r="GZW413" s="589"/>
      <c r="GZX413" s="589"/>
      <c r="GZY413" s="589"/>
      <c r="GZZ413" s="589"/>
      <c r="HAA413" s="589"/>
      <c r="HAB413" s="589"/>
      <c r="HAC413" s="589"/>
      <c r="HAD413" s="589"/>
      <c r="HAE413" s="589"/>
      <c r="HAF413" s="589"/>
      <c r="HAG413" s="589"/>
      <c r="HAH413" s="589"/>
      <c r="HAI413" s="589"/>
      <c r="HAJ413" s="589"/>
      <c r="HAK413" s="589"/>
      <c r="HAL413" s="589"/>
      <c r="HAM413" s="589"/>
      <c r="HAN413" s="589"/>
      <c r="HAO413" s="589"/>
      <c r="HAP413" s="589"/>
      <c r="HAQ413" s="589"/>
      <c r="HAR413" s="589"/>
      <c r="HAS413" s="589"/>
      <c r="HAT413" s="589"/>
      <c r="HAU413" s="589"/>
      <c r="HAV413" s="589"/>
      <c r="HAW413" s="589"/>
      <c r="HAX413" s="589"/>
      <c r="HAY413" s="589"/>
      <c r="HAZ413" s="589"/>
      <c r="HBA413" s="589"/>
      <c r="HBB413" s="589"/>
      <c r="HBC413" s="589"/>
      <c r="HBD413" s="589"/>
      <c r="HBE413" s="589"/>
      <c r="HBF413" s="589"/>
      <c r="HBG413" s="589"/>
      <c r="HBH413" s="589"/>
      <c r="HBI413" s="589"/>
      <c r="HBJ413" s="589"/>
      <c r="HBK413" s="589"/>
      <c r="HBL413" s="589"/>
      <c r="HBM413" s="589"/>
      <c r="HBN413" s="589"/>
      <c r="HBO413" s="589"/>
      <c r="HBP413" s="589"/>
      <c r="HBQ413" s="589"/>
      <c r="HBR413" s="589"/>
      <c r="HBS413" s="589"/>
      <c r="HBT413" s="589"/>
      <c r="HBU413" s="589"/>
      <c r="HBV413" s="589"/>
      <c r="HBW413" s="589"/>
      <c r="HBX413" s="589"/>
      <c r="HBY413" s="589"/>
      <c r="HBZ413" s="589"/>
      <c r="HCA413" s="589"/>
      <c r="HCB413" s="589"/>
      <c r="HCC413" s="589"/>
      <c r="HCD413" s="589"/>
      <c r="HCE413" s="589"/>
      <c r="HCF413" s="589"/>
      <c r="HCG413" s="589"/>
      <c r="HCH413" s="589"/>
      <c r="HCI413" s="589"/>
      <c r="HCJ413" s="589"/>
      <c r="HCK413" s="589"/>
      <c r="HCL413" s="589"/>
      <c r="HCM413" s="589"/>
      <c r="HCN413" s="589"/>
      <c r="HCO413" s="589"/>
      <c r="HCP413" s="589"/>
      <c r="HCQ413" s="589"/>
      <c r="HCR413" s="589"/>
      <c r="HCS413" s="589"/>
      <c r="HCT413" s="589"/>
      <c r="HCU413" s="589"/>
      <c r="HCV413" s="589"/>
      <c r="HCW413" s="589"/>
      <c r="HCX413" s="589"/>
      <c r="HCY413" s="589"/>
      <c r="HCZ413" s="589"/>
      <c r="HDA413" s="589"/>
      <c r="HDB413" s="589"/>
      <c r="HDC413" s="589"/>
      <c r="HDD413" s="589"/>
      <c r="HDE413" s="589"/>
      <c r="HDF413" s="589"/>
      <c r="HDG413" s="589"/>
      <c r="HDH413" s="589"/>
      <c r="HDI413" s="589"/>
      <c r="HDJ413" s="589"/>
      <c r="HDK413" s="589"/>
      <c r="HDL413" s="589"/>
      <c r="HDM413" s="589"/>
      <c r="HDN413" s="589"/>
      <c r="HDO413" s="589"/>
      <c r="HDP413" s="589"/>
      <c r="HDQ413" s="589"/>
      <c r="HDR413" s="589"/>
      <c r="HDS413" s="589"/>
      <c r="HDT413" s="589"/>
      <c r="HDU413" s="589"/>
      <c r="HDV413" s="589"/>
      <c r="HDW413" s="589"/>
      <c r="HDX413" s="589"/>
      <c r="HDY413" s="589"/>
      <c r="HDZ413" s="589"/>
      <c r="HEA413" s="589"/>
      <c r="HEB413" s="589"/>
      <c r="HEC413" s="589"/>
      <c r="HED413" s="589"/>
      <c r="HEE413" s="589"/>
      <c r="HEF413" s="589"/>
      <c r="HEG413" s="589"/>
      <c r="HEH413" s="589"/>
      <c r="HEI413" s="589"/>
      <c r="HEJ413" s="589"/>
      <c r="HEK413" s="589"/>
      <c r="HEL413" s="589"/>
      <c r="HEM413" s="589"/>
      <c r="HEN413" s="589"/>
      <c r="HEO413" s="589"/>
      <c r="HEP413" s="589"/>
      <c r="HEQ413" s="589"/>
      <c r="HER413" s="589"/>
      <c r="HES413" s="589"/>
      <c r="HET413" s="589"/>
      <c r="HEU413" s="589"/>
      <c r="HEV413" s="589"/>
      <c r="HEW413" s="589"/>
      <c r="HEX413" s="589"/>
      <c r="HEY413" s="589"/>
      <c r="HEZ413" s="589"/>
      <c r="HFA413" s="589"/>
      <c r="HFB413" s="589"/>
      <c r="HFC413" s="589"/>
      <c r="HFD413" s="589"/>
      <c r="HFE413" s="589"/>
      <c r="HFF413" s="589"/>
      <c r="HFG413" s="589"/>
      <c r="HFH413" s="589"/>
      <c r="HFI413" s="589"/>
      <c r="HFJ413" s="589"/>
      <c r="HFK413" s="589"/>
      <c r="HFL413" s="589"/>
      <c r="HFM413" s="589"/>
      <c r="HFN413" s="589"/>
      <c r="HFO413" s="589"/>
      <c r="HFP413" s="589"/>
      <c r="HFQ413" s="589"/>
      <c r="HFR413" s="589"/>
      <c r="HFS413" s="589"/>
      <c r="HFT413" s="589"/>
      <c r="HFU413" s="589"/>
      <c r="HFV413" s="589"/>
      <c r="HFW413" s="589"/>
      <c r="HFX413" s="589"/>
      <c r="HFY413" s="589"/>
      <c r="HFZ413" s="589"/>
      <c r="HGA413" s="589"/>
      <c r="HGB413" s="589"/>
      <c r="HGC413" s="589"/>
      <c r="HGD413" s="589"/>
      <c r="HGE413" s="589"/>
      <c r="HGF413" s="589"/>
      <c r="HGG413" s="589"/>
      <c r="HGH413" s="589"/>
      <c r="HGI413" s="589"/>
      <c r="HGJ413" s="589"/>
      <c r="HGK413" s="589"/>
      <c r="HGL413" s="589"/>
      <c r="HGM413" s="589"/>
      <c r="HGN413" s="589"/>
      <c r="HGO413" s="589"/>
      <c r="HGP413" s="589"/>
      <c r="HGQ413" s="589"/>
      <c r="HGR413" s="589"/>
      <c r="HGS413" s="589"/>
      <c r="HGT413" s="589"/>
      <c r="HGU413" s="589"/>
      <c r="HGV413" s="589"/>
      <c r="HGW413" s="589"/>
      <c r="HGX413" s="589"/>
      <c r="HGY413" s="589"/>
      <c r="HGZ413" s="589"/>
      <c r="HHA413" s="589"/>
      <c r="HHB413" s="589"/>
      <c r="HHC413" s="589"/>
      <c r="HHD413" s="589"/>
      <c r="HHE413" s="589"/>
      <c r="HHF413" s="589"/>
      <c r="HHG413" s="589"/>
      <c r="HHH413" s="589"/>
      <c r="HHI413" s="589"/>
      <c r="HHJ413" s="589"/>
      <c r="HHK413" s="589"/>
      <c r="HHL413" s="589"/>
      <c r="HHM413" s="589"/>
      <c r="HHN413" s="589"/>
      <c r="HHO413" s="589"/>
      <c r="HHP413" s="589"/>
      <c r="HHQ413" s="589"/>
      <c r="HHR413" s="589"/>
      <c r="HHS413" s="589"/>
      <c r="HHT413" s="589"/>
      <c r="HHU413" s="589"/>
      <c r="HHV413" s="589"/>
      <c r="HHW413" s="589"/>
      <c r="HHX413" s="589"/>
      <c r="HHY413" s="589"/>
      <c r="HHZ413" s="589"/>
      <c r="HIA413" s="589"/>
      <c r="HIB413" s="589"/>
      <c r="HIC413" s="589"/>
      <c r="HID413" s="589"/>
      <c r="HIE413" s="589"/>
      <c r="HIF413" s="589"/>
      <c r="HIG413" s="589"/>
      <c r="HIH413" s="589"/>
      <c r="HII413" s="589"/>
      <c r="HIJ413" s="589"/>
      <c r="HIK413" s="589"/>
      <c r="HIL413" s="589"/>
      <c r="HIM413" s="589"/>
      <c r="HIN413" s="589"/>
      <c r="HIO413" s="589"/>
      <c r="HIP413" s="589"/>
      <c r="HIQ413" s="589"/>
      <c r="HIR413" s="589"/>
      <c r="HIS413" s="589"/>
      <c r="HIT413" s="589"/>
      <c r="HIU413" s="589"/>
      <c r="HIV413" s="589"/>
      <c r="HIW413" s="589"/>
      <c r="HIX413" s="589"/>
      <c r="HIY413" s="589"/>
      <c r="HIZ413" s="589"/>
      <c r="HJA413" s="589"/>
      <c r="HJB413" s="589"/>
      <c r="HJC413" s="589"/>
      <c r="HJD413" s="589"/>
      <c r="HJE413" s="589"/>
      <c r="HJF413" s="589"/>
      <c r="HJG413" s="589"/>
      <c r="HJH413" s="589"/>
      <c r="HJI413" s="589"/>
      <c r="HJJ413" s="589"/>
      <c r="HJK413" s="589"/>
      <c r="HJL413" s="589"/>
      <c r="HJM413" s="589"/>
      <c r="HJN413" s="589"/>
      <c r="HJO413" s="589"/>
      <c r="HJP413" s="589"/>
      <c r="HJQ413" s="589"/>
      <c r="HJR413" s="589"/>
      <c r="HJS413" s="589"/>
      <c r="HJT413" s="589"/>
      <c r="HJU413" s="589"/>
      <c r="HJV413" s="589"/>
      <c r="HJW413" s="589"/>
      <c r="HJX413" s="589"/>
      <c r="HJY413" s="589"/>
      <c r="HJZ413" s="589"/>
      <c r="HKA413" s="589"/>
      <c r="HKB413" s="589"/>
      <c r="HKC413" s="589"/>
      <c r="HKD413" s="589"/>
      <c r="HKE413" s="589"/>
      <c r="HKF413" s="589"/>
      <c r="HKG413" s="589"/>
      <c r="HKH413" s="589"/>
      <c r="HKI413" s="589"/>
      <c r="HKJ413" s="589"/>
      <c r="HKK413" s="589"/>
      <c r="HKL413" s="589"/>
      <c r="HKM413" s="589"/>
      <c r="HKN413" s="589"/>
      <c r="HKO413" s="589"/>
      <c r="HKP413" s="589"/>
      <c r="HKQ413" s="589"/>
      <c r="HKR413" s="589"/>
      <c r="HKS413" s="589"/>
      <c r="HKT413" s="589"/>
      <c r="HKU413" s="589"/>
      <c r="HKV413" s="589"/>
      <c r="HKW413" s="589"/>
      <c r="HKX413" s="589"/>
      <c r="HKY413" s="589"/>
      <c r="HKZ413" s="589"/>
      <c r="HLA413" s="589"/>
      <c r="HLB413" s="589"/>
      <c r="HLC413" s="589"/>
      <c r="HLD413" s="589"/>
      <c r="HLE413" s="589"/>
      <c r="HLF413" s="589"/>
      <c r="HLG413" s="589"/>
      <c r="HLH413" s="589"/>
      <c r="HLI413" s="589"/>
      <c r="HLJ413" s="589"/>
      <c r="HLK413" s="589"/>
      <c r="HLL413" s="589"/>
      <c r="HLM413" s="589"/>
      <c r="HLN413" s="589"/>
      <c r="HLO413" s="589"/>
      <c r="HLP413" s="589"/>
      <c r="HLQ413" s="589"/>
      <c r="HLR413" s="589"/>
      <c r="HLS413" s="589"/>
      <c r="HLT413" s="589"/>
      <c r="HLU413" s="589"/>
      <c r="HLV413" s="589"/>
      <c r="HLW413" s="589"/>
      <c r="HLX413" s="589"/>
      <c r="HLY413" s="589"/>
      <c r="HLZ413" s="589"/>
      <c r="HMA413" s="589"/>
      <c r="HMB413" s="589"/>
      <c r="HMC413" s="589"/>
      <c r="HMD413" s="589"/>
      <c r="HME413" s="589"/>
      <c r="HMF413" s="589"/>
      <c r="HMG413" s="589"/>
      <c r="HMH413" s="589"/>
      <c r="HMI413" s="589"/>
      <c r="HMJ413" s="589"/>
      <c r="HMK413" s="589"/>
      <c r="HML413" s="589"/>
      <c r="HMM413" s="589"/>
      <c r="HMN413" s="589"/>
      <c r="HMO413" s="589"/>
      <c r="HMP413" s="589"/>
      <c r="HMQ413" s="589"/>
      <c r="HMR413" s="589"/>
      <c r="HMS413" s="589"/>
      <c r="HMT413" s="589"/>
      <c r="HMU413" s="589"/>
      <c r="HMV413" s="589"/>
      <c r="HMW413" s="589"/>
      <c r="HMX413" s="589"/>
      <c r="HMY413" s="589"/>
      <c r="HMZ413" s="589"/>
      <c r="HNA413" s="589"/>
      <c r="HNB413" s="589"/>
      <c r="HNC413" s="589"/>
      <c r="HND413" s="589"/>
      <c r="HNE413" s="589"/>
      <c r="HNF413" s="589"/>
      <c r="HNG413" s="589"/>
      <c r="HNH413" s="589"/>
      <c r="HNI413" s="589"/>
      <c r="HNJ413" s="589"/>
      <c r="HNK413" s="589"/>
      <c r="HNL413" s="589"/>
      <c r="HNM413" s="589"/>
      <c r="HNN413" s="589"/>
      <c r="HNO413" s="589"/>
      <c r="HNP413" s="589"/>
      <c r="HNQ413" s="589"/>
      <c r="HNR413" s="589"/>
      <c r="HNS413" s="589"/>
      <c r="HNT413" s="589"/>
      <c r="HNU413" s="589"/>
      <c r="HNV413" s="589"/>
      <c r="HNW413" s="589"/>
      <c r="HNX413" s="589"/>
      <c r="HNY413" s="589"/>
      <c r="HNZ413" s="589"/>
      <c r="HOA413" s="589"/>
      <c r="HOB413" s="589"/>
      <c r="HOC413" s="589"/>
      <c r="HOD413" s="589"/>
      <c r="HOE413" s="589"/>
      <c r="HOF413" s="589"/>
      <c r="HOG413" s="589"/>
      <c r="HOH413" s="589"/>
      <c r="HOI413" s="589"/>
      <c r="HOJ413" s="589"/>
      <c r="HOK413" s="589"/>
      <c r="HOL413" s="589"/>
      <c r="HOM413" s="589"/>
      <c r="HON413" s="589"/>
      <c r="HOO413" s="589"/>
      <c r="HOP413" s="589"/>
      <c r="HOQ413" s="589"/>
      <c r="HOR413" s="589"/>
      <c r="HOS413" s="589"/>
      <c r="HOT413" s="589"/>
      <c r="HOU413" s="589"/>
      <c r="HOV413" s="589"/>
      <c r="HOW413" s="589"/>
      <c r="HOX413" s="589"/>
      <c r="HOY413" s="589"/>
      <c r="HOZ413" s="589"/>
      <c r="HPA413" s="589"/>
      <c r="HPB413" s="589"/>
      <c r="HPC413" s="589"/>
      <c r="HPD413" s="589"/>
      <c r="HPE413" s="589"/>
      <c r="HPF413" s="589"/>
      <c r="HPG413" s="589"/>
      <c r="HPH413" s="589"/>
      <c r="HPI413" s="589"/>
      <c r="HPJ413" s="589"/>
      <c r="HPK413" s="589"/>
      <c r="HPL413" s="589"/>
      <c r="HPM413" s="589"/>
      <c r="HPN413" s="589"/>
      <c r="HPO413" s="589"/>
      <c r="HPP413" s="589"/>
      <c r="HPQ413" s="589"/>
      <c r="HPR413" s="589"/>
      <c r="HPS413" s="589"/>
      <c r="HPT413" s="589"/>
      <c r="HPU413" s="589"/>
      <c r="HPV413" s="589"/>
      <c r="HPW413" s="589"/>
      <c r="HPX413" s="589"/>
      <c r="HPY413" s="589"/>
      <c r="HPZ413" s="589"/>
      <c r="HQA413" s="589"/>
      <c r="HQB413" s="589"/>
      <c r="HQC413" s="589"/>
      <c r="HQD413" s="589"/>
      <c r="HQE413" s="589"/>
      <c r="HQF413" s="589"/>
      <c r="HQG413" s="589"/>
      <c r="HQH413" s="589"/>
      <c r="HQI413" s="589"/>
      <c r="HQJ413" s="589"/>
      <c r="HQK413" s="589"/>
      <c r="HQL413" s="589"/>
      <c r="HQM413" s="589"/>
      <c r="HQN413" s="589"/>
      <c r="HQO413" s="589"/>
      <c r="HQP413" s="589"/>
      <c r="HQQ413" s="589"/>
      <c r="HQR413" s="589"/>
      <c r="HQS413" s="589"/>
      <c r="HQT413" s="589"/>
      <c r="HQU413" s="589"/>
      <c r="HQV413" s="589"/>
      <c r="HQW413" s="589"/>
      <c r="HQX413" s="589"/>
      <c r="HQY413" s="589"/>
      <c r="HQZ413" s="589"/>
      <c r="HRA413" s="589"/>
      <c r="HRB413" s="589"/>
      <c r="HRC413" s="589"/>
      <c r="HRD413" s="589"/>
      <c r="HRE413" s="589"/>
      <c r="HRF413" s="589"/>
      <c r="HRG413" s="589"/>
      <c r="HRH413" s="589"/>
      <c r="HRI413" s="589"/>
      <c r="HRJ413" s="589"/>
      <c r="HRK413" s="589"/>
      <c r="HRL413" s="589"/>
      <c r="HRM413" s="589"/>
      <c r="HRN413" s="589"/>
      <c r="HRO413" s="589"/>
      <c r="HRP413" s="589"/>
      <c r="HRQ413" s="589"/>
      <c r="HRR413" s="589"/>
      <c r="HRS413" s="589"/>
      <c r="HRT413" s="589"/>
      <c r="HRU413" s="589"/>
      <c r="HRV413" s="589"/>
      <c r="HRW413" s="589"/>
      <c r="HRX413" s="589"/>
      <c r="HRY413" s="589"/>
      <c r="HRZ413" s="589"/>
      <c r="HSA413" s="589"/>
      <c r="HSB413" s="589"/>
      <c r="HSC413" s="589"/>
      <c r="HSD413" s="589"/>
      <c r="HSE413" s="589"/>
      <c r="HSF413" s="589"/>
      <c r="HSG413" s="589"/>
      <c r="HSH413" s="589"/>
      <c r="HSI413" s="589"/>
      <c r="HSJ413" s="589"/>
      <c r="HSK413" s="589"/>
      <c r="HSL413" s="589"/>
      <c r="HSM413" s="589"/>
      <c r="HSN413" s="589"/>
      <c r="HSO413" s="589"/>
      <c r="HSP413" s="589"/>
      <c r="HSQ413" s="589"/>
      <c r="HSR413" s="589"/>
      <c r="HSS413" s="589"/>
      <c r="HST413" s="589"/>
      <c r="HSU413" s="589"/>
      <c r="HSV413" s="589"/>
      <c r="HSW413" s="589"/>
      <c r="HSX413" s="589"/>
      <c r="HSY413" s="589"/>
      <c r="HSZ413" s="589"/>
      <c r="HTA413" s="589"/>
      <c r="HTB413" s="589"/>
      <c r="HTC413" s="589"/>
      <c r="HTD413" s="589"/>
      <c r="HTE413" s="589"/>
      <c r="HTF413" s="589"/>
      <c r="HTG413" s="589"/>
      <c r="HTH413" s="589"/>
      <c r="HTI413" s="589"/>
      <c r="HTJ413" s="589"/>
      <c r="HTK413" s="589"/>
      <c r="HTL413" s="589"/>
      <c r="HTM413" s="589"/>
      <c r="HTN413" s="589"/>
      <c r="HTO413" s="589"/>
      <c r="HTP413" s="589"/>
      <c r="HTQ413" s="589"/>
      <c r="HTR413" s="589"/>
      <c r="HTS413" s="589"/>
      <c r="HTT413" s="589"/>
      <c r="HTU413" s="589"/>
      <c r="HTV413" s="589"/>
      <c r="HTW413" s="589"/>
      <c r="HTX413" s="589"/>
      <c r="HTY413" s="589"/>
      <c r="HTZ413" s="589"/>
      <c r="HUA413" s="589"/>
      <c r="HUB413" s="589"/>
      <c r="HUC413" s="589"/>
      <c r="HUD413" s="589"/>
      <c r="HUE413" s="589"/>
      <c r="HUF413" s="589"/>
      <c r="HUG413" s="589"/>
      <c r="HUH413" s="589"/>
      <c r="HUI413" s="589"/>
      <c r="HUJ413" s="589"/>
      <c r="HUK413" s="589"/>
      <c r="HUL413" s="589"/>
      <c r="HUM413" s="589"/>
      <c r="HUN413" s="589"/>
      <c r="HUO413" s="589"/>
      <c r="HUP413" s="589"/>
      <c r="HUQ413" s="589"/>
      <c r="HUR413" s="589"/>
      <c r="HUS413" s="589"/>
      <c r="HUT413" s="589"/>
      <c r="HUU413" s="589"/>
      <c r="HUV413" s="589"/>
      <c r="HUW413" s="589"/>
      <c r="HUX413" s="589"/>
      <c r="HUY413" s="589"/>
      <c r="HUZ413" s="589"/>
      <c r="HVA413" s="589"/>
      <c r="HVB413" s="589"/>
      <c r="HVC413" s="589"/>
      <c r="HVD413" s="589"/>
      <c r="HVE413" s="589"/>
      <c r="HVF413" s="589"/>
      <c r="HVG413" s="589"/>
      <c r="HVH413" s="589"/>
      <c r="HVI413" s="589"/>
      <c r="HVJ413" s="589"/>
      <c r="HVK413" s="589"/>
      <c r="HVL413" s="589"/>
      <c r="HVM413" s="589"/>
      <c r="HVN413" s="589"/>
      <c r="HVO413" s="589"/>
      <c r="HVP413" s="589"/>
      <c r="HVQ413" s="589"/>
      <c r="HVR413" s="589"/>
      <c r="HVS413" s="589"/>
      <c r="HVT413" s="589"/>
      <c r="HVU413" s="589"/>
      <c r="HVV413" s="589"/>
      <c r="HVW413" s="589"/>
      <c r="HVX413" s="589"/>
      <c r="HVY413" s="589"/>
      <c r="HVZ413" s="589"/>
      <c r="HWA413" s="589"/>
      <c r="HWB413" s="589"/>
      <c r="HWC413" s="589"/>
      <c r="HWD413" s="589"/>
      <c r="HWE413" s="589"/>
      <c r="HWF413" s="589"/>
      <c r="HWG413" s="589"/>
      <c r="HWH413" s="589"/>
      <c r="HWI413" s="589"/>
      <c r="HWJ413" s="589"/>
      <c r="HWK413" s="589"/>
      <c r="HWL413" s="589"/>
      <c r="HWM413" s="589"/>
      <c r="HWN413" s="589"/>
      <c r="HWO413" s="589"/>
      <c r="HWP413" s="589"/>
      <c r="HWQ413" s="589"/>
      <c r="HWR413" s="589"/>
      <c r="HWS413" s="589"/>
      <c r="HWT413" s="589"/>
      <c r="HWU413" s="589"/>
      <c r="HWV413" s="589"/>
      <c r="HWW413" s="589"/>
      <c r="HWX413" s="589"/>
      <c r="HWY413" s="589"/>
      <c r="HWZ413" s="589"/>
      <c r="HXA413" s="589"/>
      <c r="HXB413" s="589"/>
      <c r="HXC413" s="589"/>
      <c r="HXD413" s="589"/>
      <c r="HXE413" s="589"/>
      <c r="HXF413" s="589"/>
      <c r="HXG413" s="589"/>
      <c r="HXH413" s="589"/>
      <c r="HXI413" s="589"/>
      <c r="HXJ413" s="589"/>
      <c r="HXK413" s="589"/>
      <c r="HXL413" s="589"/>
      <c r="HXM413" s="589"/>
      <c r="HXN413" s="589"/>
      <c r="HXO413" s="589"/>
      <c r="HXP413" s="589"/>
      <c r="HXQ413" s="589"/>
      <c r="HXR413" s="589"/>
      <c r="HXS413" s="589"/>
      <c r="HXT413" s="589"/>
      <c r="HXU413" s="589"/>
      <c r="HXV413" s="589"/>
      <c r="HXW413" s="589"/>
      <c r="HXX413" s="589"/>
      <c r="HXY413" s="589"/>
      <c r="HXZ413" s="589"/>
      <c r="HYA413" s="589"/>
      <c r="HYB413" s="589"/>
      <c r="HYC413" s="589"/>
      <c r="HYD413" s="589"/>
      <c r="HYE413" s="589"/>
      <c r="HYF413" s="589"/>
      <c r="HYG413" s="589"/>
      <c r="HYH413" s="589"/>
      <c r="HYI413" s="589"/>
      <c r="HYJ413" s="589"/>
      <c r="HYK413" s="589"/>
      <c r="HYL413" s="589"/>
      <c r="HYM413" s="589"/>
      <c r="HYN413" s="589"/>
      <c r="HYO413" s="589"/>
      <c r="HYP413" s="589"/>
      <c r="HYQ413" s="589"/>
      <c r="HYR413" s="589"/>
      <c r="HYS413" s="589"/>
      <c r="HYT413" s="589"/>
      <c r="HYU413" s="589"/>
      <c r="HYV413" s="589"/>
      <c r="HYW413" s="589"/>
      <c r="HYX413" s="589"/>
      <c r="HYY413" s="589"/>
      <c r="HYZ413" s="589"/>
      <c r="HZA413" s="589"/>
      <c r="HZB413" s="589"/>
      <c r="HZC413" s="589"/>
      <c r="HZD413" s="589"/>
      <c r="HZE413" s="589"/>
      <c r="HZF413" s="589"/>
      <c r="HZG413" s="589"/>
      <c r="HZH413" s="589"/>
      <c r="HZI413" s="589"/>
      <c r="HZJ413" s="589"/>
      <c r="HZK413" s="589"/>
      <c r="HZL413" s="589"/>
      <c r="HZM413" s="589"/>
      <c r="HZN413" s="589"/>
      <c r="HZO413" s="589"/>
      <c r="HZP413" s="589"/>
      <c r="HZQ413" s="589"/>
      <c r="HZR413" s="589"/>
      <c r="HZS413" s="589"/>
      <c r="HZT413" s="589"/>
      <c r="HZU413" s="589"/>
      <c r="HZV413" s="589"/>
      <c r="HZW413" s="589"/>
      <c r="HZX413" s="589"/>
      <c r="HZY413" s="589"/>
      <c r="HZZ413" s="589"/>
      <c r="IAA413" s="589"/>
      <c r="IAB413" s="589"/>
      <c r="IAC413" s="589"/>
      <c r="IAD413" s="589"/>
      <c r="IAE413" s="589"/>
      <c r="IAF413" s="589"/>
      <c r="IAG413" s="589"/>
      <c r="IAH413" s="589"/>
      <c r="IAI413" s="589"/>
      <c r="IAJ413" s="589"/>
      <c r="IAK413" s="589"/>
      <c r="IAL413" s="589"/>
      <c r="IAM413" s="589"/>
      <c r="IAN413" s="589"/>
      <c r="IAO413" s="589"/>
      <c r="IAP413" s="589"/>
      <c r="IAQ413" s="589"/>
      <c r="IAR413" s="589"/>
      <c r="IAS413" s="589"/>
      <c r="IAT413" s="589"/>
      <c r="IAU413" s="589"/>
      <c r="IAV413" s="589"/>
      <c r="IAW413" s="589"/>
      <c r="IAX413" s="589"/>
      <c r="IAY413" s="589"/>
      <c r="IAZ413" s="589"/>
      <c r="IBA413" s="589"/>
      <c r="IBB413" s="589"/>
      <c r="IBC413" s="589"/>
      <c r="IBD413" s="589"/>
      <c r="IBE413" s="589"/>
      <c r="IBF413" s="589"/>
      <c r="IBG413" s="589"/>
      <c r="IBH413" s="589"/>
      <c r="IBI413" s="589"/>
      <c r="IBJ413" s="589"/>
      <c r="IBK413" s="589"/>
      <c r="IBL413" s="589"/>
      <c r="IBM413" s="589"/>
      <c r="IBN413" s="589"/>
      <c r="IBO413" s="589"/>
      <c r="IBP413" s="589"/>
      <c r="IBQ413" s="589"/>
      <c r="IBR413" s="589"/>
      <c r="IBS413" s="589"/>
      <c r="IBT413" s="589"/>
      <c r="IBU413" s="589"/>
      <c r="IBV413" s="589"/>
      <c r="IBW413" s="589"/>
      <c r="IBX413" s="589"/>
      <c r="IBY413" s="589"/>
      <c r="IBZ413" s="589"/>
      <c r="ICA413" s="589"/>
      <c r="ICB413" s="589"/>
      <c r="ICC413" s="589"/>
      <c r="ICD413" s="589"/>
      <c r="ICE413" s="589"/>
      <c r="ICF413" s="589"/>
      <c r="ICG413" s="589"/>
      <c r="ICH413" s="589"/>
      <c r="ICI413" s="589"/>
      <c r="ICJ413" s="589"/>
      <c r="ICK413" s="589"/>
      <c r="ICL413" s="589"/>
      <c r="ICM413" s="589"/>
      <c r="ICN413" s="589"/>
      <c r="ICO413" s="589"/>
      <c r="ICP413" s="589"/>
      <c r="ICQ413" s="589"/>
      <c r="ICR413" s="589"/>
      <c r="ICS413" s="589"/>
      <c r="ICT413" s="589"/>
      <c r="ICU413" s="589"/>
      <c r="ICV413" s="589"/>
      <c r="ICW413" s="589"/>
      <c r="ICX413" s="589"/>
      <c r="ICY413" s="589"/>
      <c r="ICZ413" s="589"/>
      <c r="IDA413" s="589"/>
      <c r="IDB413" s="589"/>
      <c r="IDC413" s="589"/>
      <c r="IDD413" s="589"/>
      <c r="IDE413" s="589"/>
      <c r="IDF413" s="589"/>
      <c r="IDG413" s="589"/>
      <c r="IDH413" s="589"/>
      <c r="IDI413" s="589"/>
      <c r="IDJ413" s="589"/>
      <c r="IDK413" s="589"/>
      <c r="IDL413" s="589"/>
      <c r="IDM413" s="589"/>
      <c r="IDN413" s="589"/>
      <c r="IDO413" s="589"/>
      <c r="IDP413" s="589"/>
      <c r="IDQ413" s="589"/>
      <c r="IDR413" s="589"/>
      <c r="IDS413" s="589"/>
      <c r="IDT413" s="589"/>
      <c r="IDU413" s="589"/>
      <c r="IDV413" s="589"/>
      <c r="IDW413" s="589"/>
      <c r="IDX413" s="589"/>
      <c r="IDY413" s="589"/>
      <c r="IDZ413" s="589"/>
      <c r="IEA413" s="589"/>
      <c r="IEB413" s="589"/>
      <c r="IEC413" s="589"/>
      <c r="IED413" s="589"/>
      <c r="IEE413" s="589"/>
      <c r="IEF413" s="589"/>
      <c r="IEG413" s="589"/>
      <c r="IEH413" s="589"/>
      <c r="IEI413" s="589"/>
      <c r="IEJ413" s="589"/>
      <c r="IEK413" s="589"/>
      <c r="IEL413" s="589"/>
      <c r="IEM413" s="589"/>
      <c r="IEN413" s="589"/>
      <c r="IEO413" s="589"/>
      <c r="IEP413" s="589"/>
      <c r="IEQ413" s="589"/>
      <c r="IER413" s="589"/>
      <c r="IES413" s="589"/>
      <c r="IET413" s="589"/>
      <c r="IEU413" s="589"/>
      <c r="IEV413" s="589"/>
      <c r="IEW413" s="589"/>
      <c r="IEX413" s="589"/>
      <c r="IEY413" s="589"/>
      <c r="IEZ413" s="589"/>
      <c r="IFA413" s="589"/>
      <c r="IFB413" s="589"/>
      <c r="IFC413" s="589"/>
      <c r="IFD413" s="589"/>
      <c r="IFE413" s="589"/>
      <c r="IFF413" s="589"/>
      <c r="IFG413" s="589"/>
      <c r="IFH413" s="589"/>
      <c r="IFI413" s="589"/>
      <c r="IFJ413" s="589"/>
      <c r="IFK413" s="589"/>
      <c r="IFL413" s="589"/>
      <c r="IFM413" s="589"/>
      <c r="IFN413" s="589"/>
      <c r="IFO413" s="589"/>
      <c r="IFP413" s="589"/>
      <c r="IFQ413" s="589"/>
      <c r="IFR413" s="589"/>
      <c r="IFS413" s="589"/>
      <c r="IFT413" s="589"/>
      <c r="IFU413" s="589"/>
      <c r="IFV413" s="589"/>
      <c r="IFW413" s="589"/>
      <c r="IFX413" s="589"/>
      <c r="IFY413" s="589"/>
      <c r="IFZ413" s="589"/>
      <c r="IGA413" s="589"/>
      <c r="IGB413" s="589"/>
      <c r="IGC413" s="589"/>
      <c r="IGD413" s="589"/>
      <c r="IGE413" s="589"/>
      <c r="IGF413" s="589"/>
      <c r="IGG413" s="589"/>
      <c r="IGH413" s="589"/>
      <c r="IGI413" s="589"/>
      <c r="IGJ413" s="589"/>
      <c r="IGK413" s="589"/>
      <c r="IGL413" s="589"/>
      <c r="IGM413" s="589"/>
      <c r="IGN413" s="589"/>
      <c r="IGO413" s="589"/>
      <c r="IGP413" s="589"/>
      <c r="IGQ413" s="589"/>
      <c r="IGR413" s="589"/>
      <c r="IGS413" s="589"/>
      <c r="IGT413" s="589"/>
      <c r="IGU413" s="589"/>
      <c r="IGV413" s="589"/>
      <c r="IGW413" s="589"/>
      <c r="IGX413" s="589"/>
      <c r="IGY413" s="589"/>
      <c r="IGZ413" s="589"/>
      <c r="IHA413" s="589"/>
      <c r="IHB413" s="589"/>
      <c r="IHC413" s="589"/>
      <c r="IHD413" s="589"/>
      <c r="IHE413" s="589"/>
      <c r="IHF413" s="589"/>
      <c r="IHG413" s="589"/>
      <c r="IHH413" s="589"/>
      <c r="IHI413" s="589"/>
      <c r="IHJ413" s="589"/>
      <c r="IHK413" s="589"/>
      <c r="IHL413" s="589"/>
      <c r="IHM413" s="589"/>
      <c r="IHN413" s="589"/>
      <c r="IHO413" s="589"/>
      <c r="IHP413" s="589"/>
      <c r="IHQ413" s="589"/>
      <c r="IHR413" s="589"/>
      <c r="IHS413" s="589"/>
      <c r="IHT413" s="589"/>
      <c r="IHU413" s="589"/>
      <c r="IHV413" s="589"/>
      <c r="IHW413" s="589"/>
      <c r="IHX413" s="589"/>
      <c r="IHY413" s="589"/>
      <c r="IHZ413" s="589"/>
      <c r="IIA413" s="589"/>
      <c r="IIB413" s="589"/>
      <c r="IIC413" s="589"/>
      <c r="IID413" s="589"/>
      <c r="IIE413" s="589"/>
      <c r="IIF413" s="589"/>
      <c r="IIG413" s="589"/>
      <c r="IIH413" s="589"/>
      <c r="III413" s="589"/>
      <c r="IIJ413" s="589"/>
      <c r="IIK413" s="589"/>
      <c r="IIL413" s="589"/>
      <c r="IIM413" s="589"/>
      <c r="IIN413" s="589"/>
      <c r="IIO413" s="589"/>
      <c r="IIP413" s="589"/>
      <c r="IIQ413" s="589"/>
      <c r="IIR413" s="589"/>
      <c r="IIS413" s="589"/>
      <c r="IIT413" s="589"/>
      <c r="IIU413" s="589"/>
      <c r="IIV413" s="589"/>
      <c r="IIW413" s="589"/>
      <c r="IIX413" s="589"/>
      <c r="IIY413" s="589"/>
      <c r="IIZ413" s="589"/>
      <c r="IJA413" s="589"/>
      <c r="IJB413" s="589"/>
      <c r="IJC413" s="589"/>
      <c r="IJD413" s="589"/>
      <c r="IJE413" s="589"/>
      <c r="IJF413" s="589"/>
      <c r="IJG413" s="589"/>
      <c r="IJH413" s="589"/>
      <c r="IJI413" s="589"/>
      <c r="IJJ413" s="589"/>
      <c r="IJK413" s="589"/>
      <c r="IJL413" s="589"/>
      <c r="IJM413" s="589"/>
      <c r="IJN413" s="589"/>
      <c r="IJO413" s="589"/>
      <c r="IJP413" s="589"/>
      <c r="IJQ413" s="589"/>
      <c r="IJR413" s="589"/>
      <c r="IJS413" s="589"/>
      <c r="IJT413" s="589"/>
      <c r="IJU413" s="589"/>
      <c r="IJV413" s="589"/>
      <c r="IJW413" s="589"/>
      <c r="IJX413" s="589"/>
      <c r="IJY413" s="589"/>
      <c r="IJZ413" s="589"/>
      <c r="IKA413" s="589"/>
      <c r="IKB413" s="589"/>
      <c r="IKC413" s="589"/>
      <c r="IKD413" s="589"/>
      <c r="IKE413" s="589"/>
      <c r="IKF413" s="589"/>
      <c r="IKG413" s="589"/>
      <c r="IKH413" s="589"/>
      <c r="IKI413" s="589"/>
      <c r="IKJ413" s="589"/>
      <c r="IKK413" s="589"/>
      <c r="IKL413" s="589"/>
      <c r="IKM413" s="589"/>
      <c r="IKN413" s="589"/>
      <c r="IKO413" s="589"/>
      <c r="IKP413" s="589"/>
      <c r="IKQ413" s="589"/>
      <c r="IKR413" s="589"/>
      <c r="IKS413" s="589"/>
      <c r="IKT413" s="589"/>
      <c r="IKU413" s="589"/>
      <c r="IKV413" s="589"/>
      <c r="IKW413" s="589"/>
      <c r="IKX413" s="589"/>
      <c r="IKY413" s="589"/>
      <c r="IKZ413" s="589"/>
      <c r="ILA413" s="589"/>
      <c r="ILB413" s="589"/>
      <c r="ILC413" s="589"/>
      <c r="ILD413" s="589"/>
      <c r="ILE413" s="589"/>
      <c r="ILF413" s="589"/>
      <c r="ILG413" s="589"/>
      <c r="ILH413" s="589"/>
      <c r="ILI413" s="589"/>
      <c r="ILJ413" s="589"/>
      <c r="ILK413" s="589"/>
      <c r="ILL413" s="589"/>
      <c r="ILM413" s="589"/>
      <c r="ILN413" s="589"/>
      <c r="ILO413" s="589"/>
      <c r="ILP413" s="589"/>
      <c r="ILQ413" s="589"/>
      <c r="ILR413" s="589"/>
      <c r="ILS413" s="589"/>
      <c r="ILT413" s="589"/>
      <c r="ILU413" s="589"/>
      <c r="ILV413" s="589"/>
      <c r="ILW413" s="589"/>
      <c r="ILX413" s="589"/>
      <c r="ILY413" s="589"/>
      <c r="ILZ413" s="589"/>
      <c r="IMA413" s="589"/>
      <c r="IMB413" s="589"/>
      <c r="IMC413" s="589"/>
      <c r="IMD413" s="589"/>
      <c r="IME413" s="589"/>
      <c r="IMF413" s="589"/>
      <c r="IMG413" s="589"/>
      <c r="IMH413" s="589"/>
      <c r="IMI413" s="589"/>
      <c r="IMJ413" s="589"/>
      <c r="IMK413" s="589"/>
      <c r="IML413" s="589"/>
      <c r="IMM413" s="589"/>
      <c r="IMN413" s="589"/>
      <c r="IMO413" s="589"/>
      <c r="IMP413" s="589"/>
      <c r="IMQ413" s="589"/>
      <c r="IMR413" s="589"/>
      <c r="IMS413" s="589"/>
      <c r="IMT413" s="589"/>
      <c r="IMU413" s="589"/>
      <c r="IMV413" s="589"/>
      <c r="IMW413" s="589"/>
      <c r="IMX413" s="589"/>
      <c r="IMY413" s="589"/>
      <c r="IMZ413" s="589"/>
      <c r="INA413" s="589"/>
      <c r="INB413" s="589"/>
      <c r="INC413" s="589"/>
      <c r="IND413" s="589"/>
      <c r="INE413" s="589"/>
      <c r="INF413" s="589"/>
      <c r="ING413" s="589"/>
      <c r="INH413" s="589"/>
      <c r="INI413" s="589"/>
      <c r="INJ413" s="589"/>
      <c r="INK413" s="589"/>
      <c r="INL413" s="589"/>
      <c r="INM413" s="589"/>
      <c r="INN413" s="589"/>
      <c r="INO413" s="589"/>
      <c r="INP413" s="589"/>
      <c r="INQ413" s="589"/>
      <c r="INR413" s="589"/>
      <c r="INS413" s="589"/>
      <c r="INT413" s="589"/>
      <c r="INU413" s="589"/>
      <c r="INV413" s="589"/>
      <c r="INW413" s="589"/>
      <c r="INX413" s="589"/>
      <c r="INY413" s="589"/>
      <c r="INZ413" s="589"/>
      <c r="IOA413" s="589"/>
      <c r="IOB413" s="589"/>
      <c r="IOC413" s="589"/>
      <c r="IOD413" s="589"/>
      <c r="IOE413" s="589"/>
      <c r="IOF413" s="589"/>
      <c r="IOG413" s="589"/>
      <c r="IOH413" s="589"/>
      <c r="IOI413" s="589"/>
      <c r="IOJ413" s="589"/>
      <c r="IOK413" s="589"/>
      <c r="IOL413" s="589"/>
      <c r="IOM413" s="589"/>
      <c r="ION413" s="589"/>
      <c r="IOO413" s="589"/>
      <c r="IOP413" s="589"/>
      <c r="IOQ413" s="589"/>
      <c r="IOR413" s="589"/>
      <c r="IOS413" s="589"/>
      <c r="IOT413" s="589"/>
      <c r="IOU413" s="589"/>
      <c r="IOV413" s="589"/>
      <c r="IOW413" s="589"/>
      <c r="IOX413" s="589"/>
      <c r="IOY413" s="589"/>
      <c r="IOZ413" s="589"/>
      <c r="IPA413" s="589"/>
      <c r="IPB413" s="589"/>
      <c r="IPC413" s="589"/>
      <c r="IPD413" s="589"/>
      <c r="IPE413" s="589"/>
      <c r="IPF413" s="589"/>
      <c r="IPG413" s="589"/>
      <c r="IPH413" s="589"/>
      <c r="IPI413" s="589"/>
      <c r="IPJ413" s="589"/>
      <c r="IPK413" s="589"/>
      <c r="IPL413" s="589"/>
      <c r="IPM413" s="589"/>
      <c r="IPN413" s="589"/>
      <c r="IPO413" s="589"/>
      <c r="IPP413" s="589"/>
      <c r="IPQ413" s="589"/>
      <c r="IPR413" s="589"/>
      <c r="IPS413" s="589"/>
      <c r="IPT413" s="589"/>
      <c r="IPU413" s="589"/>
      <c r="IPV413" s="589"/>
      <c r="IPW413" s="589"/>
      <c r="IPX413" s="589"/>
      <c r="IPY413" s="589"/>
      <c r="IPZ413" s="589"/>
      <c r="IQA413" s="589"/>
      <c r="IQB413" s="589"/>
      <c r="IQC413" s="589"/>
      <c r="IQD413" s="589"/>
      <c r="IQE413" s="589"/>
      <c r="IQF413" s="589"/>
      <c r="IQG413" s="589"/>
      <c r="IQH413" s="589"/>
      <c r="IQI413" s="589"/>
      <c r="IQJ413" s="589"/>
      <c r="IQK413" s="589"/>
      <c r="IQL413" s="589"/>
      <c r="IQM413" s="589"/>
      <c r="IQN413" s="589"/>
      <c r="IQO413" s="589"/>
      <c r="IQP413" s="589"/>
      <c r="IQQ413" s="589"/>
      <c r="IQR413" s="589"/>
      <c r="IQS413" s="589"/>
      <c r="IQT413" s="589"/>
      <c r="IQU413" s="589"/>
      <c r="IQV413" s="589"/>
      <c r="IQW413" s="589"/>
      <c r="IQX413" s="589"/>
      <c r="IQY413" s="589"/>
      <c r="IQZ413" s="589"/>
      <c r="IRA413" s="589"/>
      <c r="IRB413" s="589"/>
      <c r="IRC413" s="589"/>
      <c r="IRD413" s="589"/>
      <c r="IRE413" s="589"/>
      <c r="IRF413" s="589"/>
      <c r="IRG413" s="589"/>
      <c r="IRH413" s="589"/>
      <c r="IRI413" s="589"/>
      <c r="IRJ413" s="589"/>
      <c r="IRK413" s="589"/>
      <c r="IRL413" s="589"/>
      <c r="IRM413" s="589"/>
      <c r="IRN413" s="589"/>
      <c r="IRO413" s="589"/>
      <c r="IRP413" s="589"/>
      <c r="IRQ413" s="589"/>
      <c r="IRR413" s="589"/>
      <c r="IRS413" s="589"/>
      <c r="IRT413" s="589"/>
      <c r="IRU413" s="589"/>
      <c r="IRV413" s="589"/>
      <c r="IRW413" s="589"/>
      <c r="IRX413" s="589"/>
      <c r="IRY413" s="589"/>
      <c r="IRZ413" s="589"/>
      <c r="ISA413" s="589"/>
      <c r="ISB413" s="589"/>
      <c r="ISC413" s="589"/>
      <c r="ISD413" s="589"/>
      <c r="ISE413" s="589"/>
      <c r="ISF413" s="589"/>
      <c r="ISG413" s="589"/>
      <c r="ISH413" s="589"/>
      <c r="ISI413" s="589"/>
      <c r="ISJ413" s="589"/>
      <c r="ISK413" s="589"/>
      <c r="ISL413" s="589"/>
      <c r="ISM413" s="589"/>
      <c r="ISN413" s="589"/>
      <c r="ISO413" s="589"/>
      <c r="ISP413" s="589"/>
      <c r="ISQ413" s="589"/>
      <c r="ISR413" s="589"/>
      <c r="ISS413" s="589"/>
      <c r="IST413" s="589"/>
      <c r="ISU413" s="589"/>
      <c r="ISV413" s="589"/>
      <c r="ISW413" s="589"/>
      <c r="ISX413" s="589"/>
      <c r="ISY413" s="589"/>
      <c r="ISZ413" s="589"/>
      <c r="ITA413" s="589"/>
      <c r="ITB413" s="589"/>
      <c r="ITC413" s="589"/>
      <c r="ITD413" s="589"/>
      <c r="ITE413" s="589"/>
      <c r="ITF413" s="589"/>
      <c r="ITG413" s="589"/>
      <c r="ITH413" s="589"/>
      <c r="ITI413" s="589"/>
      <c r="ITJ413" s="589"/>
      <c r="ITK413" s="589"/>
      <c r="ITL413" s="589"/>
      <c r="ITM413" s="589"/>
      <c r="ITN413" s="589"/>
      <c r="ITO413" s="589"/>
      <c r="ITP413" s="589"/>
      <c r="ITQ413" s="589"/>
      <c r="ITR413" s="589"/>
      <c r="ITS413" s="589"/>
      <c r="ITT413" s="589"/>
      <c r="ITU413" s="589"/>
      <c r="ITV413" s="589"/>
      <c r="ITW413" s="589"/>
      <c r="ITX413" s="589"/>
      <c r="ITY413" s="589"/>
      <c r="ITZ413" s="589"/>
      <c r="IUA413" s="589"/>
      <c r="IUB413" s="589"/>
      <c r="IUC413" s="589"/>
      <c r="IUD413" s="589"/>
      <c r="IUE413" s="589"/>
      <c r="IUF413" s="589"/>
      <c r="IUG413" s="589"/>
      <c r="IUH413" s="589"/>
      <c r="IUI413" s="589"/>
      <c r="IUJ413" s="589"/>
      <c r="IUK413" s="589"/>
      <c r="IUL413" s="589"/>
      <c r="IUM413" s="589"/>
      <c r="IUN413" s="589"/>
      <c r="IUO413" s="589"/>
      <c r="IUP413" s="589"/>
      <c r="IUQ413" s="589"/>
      <c r="IUR413" s="589"/>
      <c r="IUS413" s="589"/>
      <c r="IUT413" s="589"/>
      <c r="IUU413" s="589"/>
      <c r="IUV413" s="589"/>
      <c r="IUW413" s="589"/>
      <c r="IUX413" s="589"/>
      <c r="IUY413" s="589"/>
      <c r="IUZ413" s="589"/>
      <c r="IVA413" s="589"/>
      <c r="IVB413" s="589"/>
      <c r="IVC413" s="589"/>
      <c r="IVD413" s="589"/>
      <c r="IVE413" s="589"/>
      <c r="IVF413" s="589"/>
      <c r="IVG413" s="589"/>
      <c r="IVH413" s="589"/>
      <c r="IVI413" s="589"/>
      <c r="IVJ413" s="589"/>
      <c r="IVK413" s="589"/>
      <c r="IVL413" s="589"/>
      <c r="IVM413" s="589"/>
      <c r="IVN413" s="589"/>
      <c r="IVO413" s="589"/>
      <c r="IVP413" s="589"/>
      <c r="IVQ413" s="589"/>
      <c r="IVR413" s="589"/>
      <c r="IVS413" s="589"/>
      <c r="IVT413" s="589"/>
      <c r="IVU413" s="589"/>
      <c r="IVV413" s="589"/>
      <c r="IVW413" s="589"/>
      <c r="IVX413" s="589"/>
      <c r="IVY413" s="589"/>
      <c r="IVZ413" s="589"/>
      <c r="IWA413" s="589"/>
      <c r="IWB413" s="589"/>
      <c r="IWC413" s="589"/>
      <c r="IWD413" s="589"/>
      <c r="IWE413" s="589"/>
      <c r="IWF413" s="589"/>
      <c r="IWG413" s="589"/>
      <c r="IWH413" s="589"/>
      <c r="IWI413" s="589"/>
      <c r="IWJ413" s="589"/>
      <c r="IWK413" s="589"/>
      <c r="IWL413" s="589"/>
      <c r="IWM413" s="589"/>
      <c r="IWN413" s="589"/>
      <c r="IWO413" s="589"/>
      <c r="IWP413" s="589"/>
      <c r="IWQ413" s="589"/>
      <c r="IWR413" s="589"/>
      <c r="IWS413" s="589"/>
      <c r="IWT413" s="589"/>
      <c r="IWU413" s="589"/>
      <c r="IWV413" s="589"/>
      <c r="IWW413" s="589"/>
      <c r="IWX413" s="589"/>
      <c r="IWY413" s="589"/>
      <c r="IWZ413" s="589"/>
      <c r="IXA413" s="589"/>
      <c r="IXB413" s="589"/>
      <c r="IXC413" s="589"/>
      <c r="IXD413" s="589"/>
      <c r="IXE413" s="589"/>
      <c r="IXF413" s="589"/>
      <c r="IXG413" s="589"/>
      <c r="IXH413" s="589"/>
      <c r="IXI413" s="589"/>
      <c r="IXJ413" s="589"/>
      <c r="IXK413" s="589"/>
      <c r="IXL413" s="589"/>
      <c r="IXM413" s="589"/>
      <c r="IXN413" s="589"/>
      <c r="IXO413" s="589"/>
      <c r="IXP413" s="589"/>
      <c r="IXQ413" s="589"/>
      <c r="IXR413" s="589"/>
      <c r="IXS413" s="589"/>
      <c r="IXT413" s="589"/>
      <c r="IXU413" s="589"/>
      <c r="IXV413" s="589"/>
      <c r="IXW413" s="589"/>
      <c r="IXX413" s="589"/>
      <c r="IXY413" s="589"/>
      <c r="IXZ413" s="589"/>
      <c r="IYA413" s="589"/>
      <c r="IYB413" s="589"/>
      <c r="IYC413" s="589"/>
      <c r="IYD413" s="589"/>
      <c r="IYE413" s="589"/>
      <c r="IYF413" s="589"/>
      <c r="IYG413" s="589"/>
      <c r="IYH413" s="589"/>
      <c r="IYI413" s="589"/>
      <c r="IYJ413" s="589"/>
      <c r="IYK413" s="589"/>
      <c r="IYL413" s="589"/>
      <c r="IYM413" s="589"/>
      <c r="IYN413" s="589"/>
      <c r="IYO413" s="589"/>
      <c r="IYP413" s="589"/>
      <c r="IYQ413" s="589"/>
      <c r="IYR413" s="589"/>
      <c r="IYS413" s="589"/>
      <c r="IYT413" s="589"/>
      <c r="IYU413" s="589"/>
      <c r="IYV413" s="589"/>
      <c r="IYW413" s="589"/>
      <c r="IYX413" s="589"/>
      <c r="IYY413" s="589"/>
      <c r="IYZ413" s="589"/>
      <c r="IZA413" s="589"/>
      <c r="IZB413" s="589"/>
      <c r="IZC413" s="589"/>
      <c r="IZD413" s="589"/>
      <c r="IZE413" s="589"/>
      <c r="IZF413" s="589"/>
      <c r="IZG413" s="589"/>
      <c r="IZH413" s="589"/>
      <c r="IZI413" s="589"/>
      <c r="IZJ413" s="589"/>
      <c r="IZK413" s="589"/>
      <c r="IZL413" s="589"/>
      <c r="IZM413" s="589"/>
      <c r="IZN413" s="589"/>
      <c r="IZO413" s="589"/>
      <c r="IZP413" s="589"/>
      <c r="IZQ413" s="589"/>
      <c r="IZR413" s="589"/>
      <c r="IZS413" s="589"/>
      <c r="IZT413" s="589"/>
      <c r="IZU413" s="589"/>
      <c r="IZV413" s="589"/>
      <c r="IZW413" s="589"/>
      <c r="IZX413" s="589"/>
      <c r="IZY413" s="589"/>
      <c r="IZZ413" s="589"/>
      <c r="JAA413" s="589"/>
      <c r="JAB413" s="589"/>
      <c r="JAC413" s="589"/>
      <c r="JAD413" s="589"/>
      <c r="JAE413" s="589"/>
      <c r="JAF413" s="589"/>
      <c r="JAG413" s="589"/>
      <c r="JAH413" s="589"/>
      <c r="JAI413" s="589"/>
      <c r="JAJ413" s="589"/>
      <c r="JAK413" s="589"/>
      <c r="JAL413" s="589"/>
      <c r="JAM413" s="589"/>
      <c r="JAN413" s="589"/>
      <c r="JAO413" s="589"/>
      <c r="JAP413" s="589"/>
      <c r="JAQ413" s="589"/>
      <c r="JAR413" s="589"/>
      <c r="JAS413" s="589"/>
      <c r="JAT413" s="589"/>
      <c r="JAU413" s="589"/>
      <c r="JAV413" s="589"/>
      <c r="JAW413" s="589"/>
      <c r="JAX413" s="589"/>
      <c r="JAY413" s="589"/>
      <c r="JAZ413" s="589"/>
      <c r="JBA413" s="589"/>
      <c r="JBB413" s="589"/>
      <c r="JBC413" s="589"/>
      <c r="JBD413" s="589"/>
      <c r="JBE413" s="589"/>
      <c r="JBF413" s="589"/>
      <c r="JBG413" s="589"/>
      <c r="JBH413" s="589"/>
      <c r="JBI413" s="589"/>
      <c r="JBJ413" s="589"/>
      <c r="JBK413" s="589"/>
      <c r="JBL413" s="589"/>
      <c r="JBM413" s="589"/>
      <c r="JBN413" s="589"/>
      <c r="JBO413" s="589"/>
      <c r="JBP413" s="589"/>
      <c r="JBQ413" s="589"/>
      <c r="JBR413" s="589"/>
      <c r="JBS413" s="589"/>
      <c r="JBT413" s="589"/>
      <c r="JBU413" s="589"/>
      <c r="JBV413" s="589"/>
      <c r="JBW413" s="589"/>
      <c r="JBX413" s="589"/>
      <c r="JBY413" s="589"/>
      <c r="JBZ413" s="589"/>
      <c r="JCA413" s="589"/>
      <c r="JCB413" s="589"/>
      <c r="JCC413" s="589"/>
      <c r="JCD413" s="589"/>
      <c r="JCE413" s="589"/>
      <c r="JCF413" s="589"/>
      <c r="JCG413" s="589"/>
      <c r="JCH413" s="589"/>
      <c r="JCI413" s="589"/>
      <c r="JCJ413" s="589"/>
      <c r="JCK413" s="589"/>
      <c r="JCL413" s="589"/>
      <c r="JCM413" s="589"/>
      <c r="JCN413" s="589"/>
      <c r="JCO413" s="589"/>
      <c r="JCP413" s="589"/>
      <c r="JCQ413" s="589"/>
      <c r="JCR413" s="589"/>
      <c r="JCS413" s="589"/>
      <c r="JCT413" s="589"/>
      <c r="JCU413" s="589"/>
      <c r="JCV413" s="589"/>
      <c r="JCW413" s="589"/>
      <c r="JCX413" s="589"/>
      <c r="JCY413" s="589"/>
      <c r="JCZ413" s="589"/>
      <c r="JDA413" s="589"/>
      <c r="JDB413" s="589"/>
      <c r="JDC413" s="589"/>
      <c r="JDD413" s="589"/>
      <c r="JDE413" s="589"/>
      <c r="JDF413" s="589"/>
      <c r="JDG413" s="589"/>
      <c r="JDH413" s="589"/>
      <c r="JDI413" s="589"/>
      <c r="JDJ413" s="589"/>
      <c r="JDK413" s="589"/>
      <c r="JDL413" s="589"/>
      <c r="JDM413" s="589"/>
      <c r="JDN413" s="589"/>
      <c r="JDO413" s="589"/>
      <c r="JDP413" s="589"/>
      <c r="JDQ413" s="589"/>
      <c r="JDR413" s="589"/>
      <c r="JDS413" s="589"/>
      <c r="JDT413" s="589"/>
      <c r="JDU413" s="589"/>
      <c r="JDV413" s="589"/>
      <c r="JDW413" s="589"/>
      <c r="JDX413" s="589"/>
      <c r="JDY413" s="589"/>
      <c r="JDZ413" s="589"/>
      <c r="JEA413" s="589"/>
      <c r="JEB413" s="589"/>
      <c r="JEC413" s="589"/>
      <c r="JED413" s="589"/>
      <c r="JEE413" s="589"/>
      <c r="JEF413" s="589"/>
      <c r="JEG413" s="589"/>
      <c r="JEH413" s="589"/>
      <c r="JEI413" s="589"/>
      <c r="JEJ413" s="589"/>
      <c r="JEK413" s="589"/>
      <c r="JEL413" s="589"/>
      <c r="JEM413" s="589"/>
      <c r="JEN413" s="589"/>
      <c r="JEO413" s="589"/>
      <c r="JEP413" s="589"/>
      <c r="JEQ413" s="589"/>
      <c r="JER413" s="589"/>
      <c r="JES413" s="589"/>
      <c r="JET413" s="589"/>
      <c r="JEU413" s="589"/>
      <c r="JEV413" s="589"/>
      <c r="JEW413" s="589"/>
      <c r="JEX413" s="589"/>
      <c r="JEY413" s="589"/>
      <c r="JEZ413" s="589"/>
      <c r="JFA413" s="589"/>
      <c r="JFB413" s="589"/>
      <c r="JFC413" s="589"/>
      <c r="JFD413" s="589"/>
      <c r="JFE413" s="589"/>
      <c r="JFF413" s="589"/>
      <c r="JFG413" s="589"/>
      <c r="JFH413" s="589"/>
      <c r="JFI413" s="589"/>
      <c r="JFJ413" s="589"/>
      <c r="JFK413" s="589"/>
      <c r="JFL413" s="589"/>
      <c r="JFM413" s="589"/>
      <c r="JFN413" s="589"/>
      <c r="JFO413" s="589"/>
      <c r="JFP413" s="589"/>
      <c r="JFQ413" s="589"/>
      <c r="JFR413" s="589"/>
      <c r="JFS413" s="589"/>
      <c r="JFT413" s="589"/>
      <c r="JFU413" s="589"/>
      <c r="JFV413" s="589"/>
      <c r="JFW413" s="589"/>
      <c r="JFX413" s="589"/>
      <c r="JFY413" s="589"/>
      <c r="JFZ413" s="589"/>
      <c r="JGA413" s="589"/>
      <c r="JGB413" s="589"/>
      <c r="JGC413" s="589"/>
      <c r="JGD413" s="589"/>
      <c r="JGE413" s="589"/>
      <c r="JGF413" s="589"/>
      <c r="JGG413" s="589"/>
      <c r="JGH413" s="589"/>
      <c r="JGI413" s="589"/>
      <c r="JGJ413" s="589"/>
      <c r="JGK413" s="589"/>
      <c r="JGL413" s="589"/>
      <c r="JGM413" s="589"/>
      <c r="JGN413" s="589"/>
      <c r="JGO413" s="589"/>
      <c r="JGP413" s="589"/>
      <c r="JGQ413" s="589"/>
      <c r="JGR413" s="589"/>
      <c r="JGS413" s="589"/>
      <c r="JGT413" s="589"/>
      <c r="JGU413" s="589"/>
      <c r="JGV413" s="589"/>
      <c r="JGW413" s="589"/>
      <c r="JGX413" s="589"/>
      <c r="JGY413" s="589"/>
      <c r="JGZ413" s="589"/>
      <c r="JHA413" s="589"/>
      <c r="JHB413" s="589"/>
      <c r="JHC413" s="589"/>
      <c r="JHD413" s="589"/>
      <c r="JHE413" s="589"/>
      <c r="JHF413" s="589"/>
      <c r="JHG413" s="589"/>
      <c r="JHH413" s="589"/>
      <c r="JHI413" s="589"/>
      <c r="JHJ413" s="589"/>
      <c r="JHK413" s="589"/>
      <c r="JHL413" s="589"/>
      <c r="JHM413" s="589"/>
      <c r="JHN413" s="589"/>
      <c r="JHO413" s="589"/>
      <c r="JHP413" s="589"/>
      <c r="JHQ413" s="589"/>
      <c r="JHR413" s="589"/>
      <c r="JHS413" s="589"/>
      <c r="JHT413" s="589"/>
      <c r="JHU413" s="589"/>
      <c r="JHV413" s="589"/>
      <c r="JHW413" s="589"/>
      <c r="JHX413" s="589"/>
      <c r="JHY413" s="589"/>
      <c r="JHZ413" s="589"/>
      <c r="JIA413" s="589"/>
      <c r="JIB413" s="589"/>
      <c r="JIC413" s="589"/>
      <c r="JID413" s="589"/>
      <c r="JIE413" s="589"/>
      <c r="JIF413" s="589"/>
      <c r="JIG413" s="589"/>
      <c r="JIH413" s="589"/>
      <c r="JII413" s="589"/>
      <c r="JIJ413" s="589"/>
      <c r="JIK413" s="589"/>
      <c r="JIL413" s="589"/>
      <c r="JIM413" s="589"/>
      <c r="JIN413" s="589"/>
      <c r="JIO413" s="589"/>
      <c r="JIP413" s="589"/>
      <c r="JIQ413" s="589"/>
      <c r="JIR413" s="589"/>
      <c r="JIS413" s="589"/>
      <c r="JIT413" s="589"/>
      <c r="JIU413" s="589"/>
      <c r="JIV413" s="589"/>
      <c r="JIW413" s="589"/>
      <c r="JIX413" s="589"/>
      <c r="JIY413" s="589"/>
      <c r="JIZ413" s="589"/>
      <c r="JJA413" s="589"/>
      <c r="JJB413" s="589"/>
      <c r="JJC413" s="589"/>
      <c r="JJD413" s="589"/>
      <c r="JJE413" s="589"/>
      <c r="JJF413" s="589"/>
      <c r="JJG413" s="589"/>
      <c r="JJH413" s="589"/>
      <c r="JJI413" s="589"/>
      <c r="JJJ413" s="589"/>
      <c r="JJK413" s="589"/>
      <c r="JJL413" s="589"/>
      <c r="JJM413" s="589"/>
      <c r="JJN413" s="589"/>
      <c r="JJO413" s="589"/>
      <c r="JJP413" s="589"/>
      <c r="JJQ413" s="589"/>
      <c r="JJR413" s="589"/>
      <c r="JJS413" s="589"/>
      <c r="JJT413" s="589"/>
      <c r="JJU413" s="589"/>
      <c r="JJV413" s="589"/>
      <c r="JJW413" s="589"/>
      <c r="JJX413" s="589"/>
      <c r="JJY413" s="589"/>
      <c r="JJZ413" s="589"/>
      <c r="JKA413" s="589"/>
      <c r="JKB413" s="589"/>
      <c r="JKC413" s="589"/>
      <c r="JKD413" s="589"/>
      <c r="JKE413" s="589"/>
      <c r="JKF413" s="589"/>
      <c r="JKG413" s="589"/>
      <c r="JKH413" s="589"/>
      <c r="JKI413" s="589"/>
      <c r="JKJ413" s="589"/>
      <c r="JKK413" s="589"/>
      <c r="JKL413" s="589"/>
      <c r="JKM413" s="589"/>
      <c r="JKN413" s="589"/>
      <c r="JKO413" s="589"/>
      <c r="JKP413" s="589"/>
      <c r="JKQ413" s="589"/>
      <c r="JKR413" s="589"/>
      <c r="JKS413" s="589"/>
      <c r="JKT413" s="589"/>
      <c r="JKU413" s="589"/>
      <c r="JKV413" s="589"/>
      <c r="JKW413" s="589"/>
      <c r="JKX413" s="589"/>
      <c r="JKY413" s="589"/>
      <c r="JKZ413" s="589"/>
      <c r="JLA413" s="589"/>
      <c r="JLB413" s="589"/>
      <c r="JLC413" s="589"/>
      <c r="JLD413" s="589"/>
      <c r="JLE413" s="589"/>
      <c r="JLF413" s="589"/>
      <c r="JLG413" s="589"/>
      <c r="JLH413" s="589"/>
      <c r="JLI413" s="589"/>
      <c r="JLJ413" s="589"/>
      <c r="JLK413" s="589"/>
      <c r="JLL413" s="589"/>
      <c r="JLM413" s="589"/>
      <c r="JLN413" s="589"/>
      <c r="JLO413" s="589"/>
      <c r="JLP413" s="589"/>
      <c r="JLQ413" s="589"/>
      <c r="JLR413" s="589"/>
      <c r="JLS413" s="589"/>
      <c r="JLT413" s="589"/>
      <c r="JLU413" s="589"/>
      <c r="JLV413" s="589"/>
      <c r="JLW413" s="589"/>
      <c r="JLX413" s="589"/>
      <c r="JLY413" s="589"/>
      <c r="JLZ413" s="589"/>
      <c r="JMA413" s="589"/>
      <c r="JMB413" s="589"/>
      <c r="JMC413" s="589"/>
      <c r="JMD413" s="589"/>
      <c r="JME413" s="589"/>
      <c r="JMF413" s="589"/>
      <c r="JMG413" s="589"/>
      <c r="JMH413" s="589"/>
      <c r="JMI413" s="589"/>
      <c r="JMJ413" s="589"/>
      <c r="JMK413" s="589"/>
      <c r="JML413" s="589"/>
      <c r="JMM413" s="589"/>
      <c r="JMN413" s="589"/>
      <c r="JMO413" s="589"/>
      <c r="JMP413" s="589"/>
      <c r="JMQ413" s="589"/>
      <c r="JMR413" s="589"/>
      <c r="JMS413" s="589"/>
      <c r="JMT413" s="589"/>
      <c r="JMU413" s="589"/>
      <c r="JMV413" s="589"/>
      <c r="JMW413" s="589"/>
      <c r="JMX413" s="589"/>
      <c r="JMY413" s="589"/>
      <c r="JMZ413" s="589"/>
      <c r="JNA413" s="589"/>
      <c r="JNB413" s="589"/>
      <c r="JNC413" s="589"/>
      <c r="JND413" s="589"/>
      <c r="JNE413" s="589"/>
      <c r="JNF413" s="589"/>
      <c r="JNG413" s="589"/>
      <c r="JNH413" s="589"/>
      <c r="JNI413" s="589"/>
      <c r="JNJ413" s="589"/>
      <c r="JNK413" s="589"/>
      <c r="JNL413" s="589"/>
      <c r="JNM413" s="589"/>
      <c r="JNN413" s="589"/>
      <c r="JNO413" s="589"/>
      <c r="JNP413" s="589"/>
      <c r="JNQ413" s="589"/>
      <c r="JNR413" s="589"/>
      <c r="JNS413" s="589"/>
      <c r="JNT413" s="589"/>
      <c r="JNU413" s="589"/>
      <c r="JNV413" s="589"/>
      <c r="JNW413" s="589"/>
      <c r="JNX413" s="589"/>
      <c r="JNY413" s="589"/>
      <c r="JNZ413" s="589"/>
      <c r="JOA413" s="589"/>
      <c r="JOB413" s="589"/>
      <c r="JOC413" s="589"/>
      <c r="JOD413" s="589"/>
      <c r="JOE413" s="589"/>
      <c r="JOF413" s="589"/>
      <c r="JOG413" s="589"/>
      <c r="JOH413" s="589"/>
      <c r="JOI413" s="589"/>
      <c r="JOJ413" s="589"/>
      <c r="JOK413" s="589"/>
      <c r="JOL413" s="589"/>
      <c r="JOM413" s="589"/>
      <c r="JON413" s="589"/>
      <c r="JOO413" s="589"/>
      <c r="JOP413" s="589"/>
      <c r="JOQ413" s="589"/>
      <c r="JOR413" s="589"/>
      <c r="JOS413" s="589"/>
      <c r="JOT413" s="589"/>
      <c r="JOU413" s="589"/>
      <c r="JOV413" s="589"/>
      <c r="JOW413" s="589"/>
      <c r="JOX413" s="589"/>
      <c r="JOY413" s="589"/>
      <c r="JOZ413" s="589"/>
      <c r="JPA413" s="589"/>
      <c r="JPB413" s="589"/>
      <c r="JPC413" s="589"/>
      <c r="JPD413" s="589"/>
      <c r="JPE413" s="589"/>
      <c r="JPF413" s="589"/>
      <c r="JPG413" s="589"/>
      <c r="JPH413" s="589"/>
      <c r="JPI413" s="589"/>
      <c r="JPJ413" s="589"/>
      <c r="JPK413" s="589"/>
      <c r="JPL413" s="589"/>
      <c r="JPM413" s="589"/>
      <c r="JPN413" s="589"/>
      <c r="JPO413" s="589"/>
      <c r="JPP413" s="589"/>
      <c r="JPQ413" s="589"/>
      <c r="JPR413" s="589"/>
      <c r="JPS413" s="589"/>
      <c r="JPT413" s="589"/>
      <c r="JPU413" s="589"/>
      <c r="JPV413" s="589"/>
      <c r="JPW413" s="589"/>
      <c r="JPX413" s="589"/>
      <c r="JPY413" s="589"/>
      <c r="JPZ413" s="589"/>
      <c r="JQA413" s="589"/>
      <c r="JQB413" s="589"/>
      <c r="JQC413" s="589"/>
      <c r="JQD413" s="589"/>
      <c r="JQE413" s="589"/>
      <c r="JQF413" s="589"/>
      <c r="JQG413" s="589"/>
      <c r="JQH413" s="589"/>
      <c r="JQI413" s="589"/>
      <c r="JQJ413" s="589"/>
      <c r="JQK413" s="589"/>
      <c r="JQL413" s="589"/>
      <c r="JQM413" s="589"/>
      <c r="JQN413" s="589"/>
      <c r="JQO413" s="589"/>
      <c r="JQP413" s="589"/>
      <c r="JQQ413" s="589"/>
      <c r="JQR413" s="589"/>
      <c r="JQS413" s="589"/>
      <c r="JQT413" s="589"/>
      <c r="JQU413" s="589"/>
      <c r="JQV413" s="589"/>
      <c r="JQW413" s="589"/>
      <c r="JQX413" s="589"/>
      <c r="JQY413" s="589"/>
      <c r="JQZ413" s="589"/>
      <c r="JRA413" s="589"/>
      <c r="JRB413" s="589"/>
      <c r="JRC413" s="589"/>
      <c r="JRD413" s="589"/>
      <c r="JRE413" s="589"/>
      <c r="JRF413" s="589"/>
      <c r="JRG413" s="589"/>
      <c r="JRH413" s="589"/>
      <c r="JRI413" s="589"/>
      <c r="JRJ413" s="589"/>
      <c r="JRK413" s="589"/>
      <c r="JRL413" s="589"/>
      <c r="JRM413" s="589"/>
      <c r="JRN413" s="589"/>
      <c r="JRO413" s="589"/>
      <c r="JRP413" s="589"/>
      <c r="JRQ413" s="589"/>
      <c r="JRR413" s="589"/>
      <c r="JRS413" s="589"/>
      <c r="JRT413" s="589"/>
      <c r="JRU413" s="589"/>
      <c r="JRV413" s="589"/>
      <c r="JRW413" s="589"/>
      <c r="JRX413" s="589"/>
      <c r="JRY413" s="589"/>
      <c r="JRZ413" s="589"/>
      <c r="JSA413" s="589"/>
      <c r="JSB413" s="589"/>
      <c r="JSC413" s="589"/>
      <c r="JSD413" s="589"/>
      <c r="JSE413" s="589"/>
      <c r="JSF413" s="589"/>
      <c r="JSG413" s="589"/>
      <c r="JSH413" s="589"/>
      <c r="JSI413" s="589"/>
      <c r="JSJ413" s="589"/>
      <c r="JSK413" s="589"/>
      <c r="JSL413" s="589"/>
      <c r="JSM413" s="589"/>
      <c r="JSN413" s="589"/>
      <c r="JSO413" s="589"/>
      <c r="JSP413" s="589"/>
      <c r="JSQ413" s="589"/>
      <c r="JSR413" s="589"/>
      <c r="JSS413" s="589"/>
      <c r="JST413" s="589"/>
      <c r="JSU413" s="589"/>
      <c r="JSV413" s="589"/>
      <c r="JSW413" s="589"/>
      <c r="JSX413" s="589"/>
      <c r="JSY413" s="589"/>
      <c r="JSZ413" s="589"/>
      <c r="JTA413" s="589"/>
      <c r="JTB413" s="589"/>
      <c r="JTC413" s="589"/>
      <c r="JTD413" s="589"/>
      <c r="JTE413" s="589"/>
      <c r="JTF413" s="589"/>
      <c r="JTG413" s="589"/>
      <c r="JTH413" s="589"/>
      <c r="JTI413" s="589"/>
      <c r="JTJ413" s="589"/>
      <c r="JTK413" s="589"/>
      <c r="JTL413" s="589"/>
      <c r="JTM413" s="589"/>
      <c r="JTN413" s="589"/>
      <c r="JTO413" s="589"/>
      <c r="JTP413" s="589"/>
      <c r="JTQ413" s="589"/>
      <c r="JTR413" s="589"/>
      <c r="JTS413" s="589"/>
      <c r="JTT413" s="589"/>
      <c r="JTU413" s="589"/>
      <c r="JTV413" s="589"/>
      <c r="JTW413" s="589"/>
      <c r="JTX413" s="589"/>
      <c r="JTY413" s="589"/>
      <c r="JTZ413" s="589"/>
      <c r="JUA413" s="589"/>
      <c r="JUB413" s="589"/>
      <c r="JUC413" s="589"/>
      <c r="JUD413" s="589"/>
      <c r="JUE413" s="589"/>
      <c r="JUF413" s="589"/>
      <c r="JUG413" s="589"/>
      <c r="JUH413" s="589"/>
      <c r="JUI413" s="589"/>
      <c r="JUJ413" s="589"/>
      <c r="JUK413" s="589"/>
      <c r="JUL413" s="589"/>
      <c r="JUM413" s="589"/>
      <c r="JUN413" s="589"/>
      <c r="JUO413" s="589"/>
      <c r="JUP413" s="589"/>
      <c r="JUQ413" s="589"/>
      <c r="JUR413" s="589"/>
      <c r="JUS413" s="589"/>
      <c r="JUT413" s="589"/>
      <c r="JUU413" s="589"/>
      <c r="JUV413" s="589"/>
      <c r="JUW413" s="589"/>
      <c r="JUX413" s="589"/>
      <c r="JUY413" s="589"/>
      <c r="JUZ413" s="589"/>
      <c r="JVA413" s="589"/>
      <c r="JVB413" s="589"/>
      <c r="JVC413" s="589"/>
      <c r="JVD413" s="589"/>
      <c r="JVE413" s="589"/>
      <c r="JVF413" s="589"/>
      <c r="JVG413" s="589"/>
      <c r="JVH413" s="589"/>
      <c r="JVI413" s="589"/>
      <c r="JVJ413" s="589"/>
      <c r="JVK413" s="589"/>
      <c r="JVL413" s="589"/>
      <c r="JVM413" s="589"/>
      <c r="JVN413" s="589"/>
      <c r="JVO413" s="589"/>
      <c r="JVP413" s="589"/>
      <c r="JVQ413" s="589"/>
      <c r="JVR413" s="589"/>
      <c r="JVS413" s="589"/>
      <c r="JVT413" s="589"/>
      <c r="JVU413" s="589"/>
      <c r="JVV413" s="589"/>
      <c r="JVW413" s="589"/>
      <c r="JVX413" s="589"/>
      <c r="JVY413" s="589"/>
      <c r="JVZ413" s="589"/>
      <c r="JWA413" s="589"/>
      <c r="JWB413" s="589"/>
      <c r="JWC413" s="589"/>
      <c r="JWD413" s="589"/>
      <c r="JWE413" s="589"/>
      <c r="JWF413" s="589"/>
      <c r="JWG413" s="589"/>
      <c r="JWH413" s="589"/>
      <c r="JWI413" s="589"/>
      <c r="JWJ413" s="589"/>
      <c r="JWK413" s="589"/>
      <c r="JWL413" s="589"/>
      <c r="JWM413" s="589"/>
      <c r="JWN413" s="589"/>
      <c r="JWO413" s="589"/>
      <c r="JWP413" s="589"/>
      <c r="JWQ413" s="589"/>
      <c r="JWR413" s="589"/>
      <c r="JWS413" s="589"/>
      <c r="JWT413" s="589"/>
      <c r="JWU413" s="589"/>
      <c r="JWV413" s="589"/>
      <c r="JWW413" s="589"/>
      <c r="JWX413" s="589"/>
      <c r="JWY413" s="589"/>
      <c r="JWZ413" s="589"/>
      <c r="JXA413" s="589"/>
      <c r="JXB413" s="589"/>
      <c r="JXC413" s="589"/>
      <c r="JXD413" s="589"/>
      <c r="JXE413" s="589"/>
      <c r="JXF413" s="589"/>
      <c r="JXG413" s="589"/>
      <c r="JXH413" s="589"/>
      <c r="JXI413" s="589"/>
      <c r="JXJ413" s="589"/>
      <c r="JXK413" s="589"/>
      <c r="JXL413" s="589"/>
      <c r="JXM413" s="589"/>
      <c r="JXN413" s="589"/>
      <c r="JXO413" s="589"/>
      <c r="JXP413" s="589"/>
      <c r="JXQ413" s="589"/>
      <c r="JXR413" s="589"/>
      <c r="JXS413" s="589"/>
      <c r="JXT413" s="589"/>
      <c r="JXU413" s="589"/>
      <c r="JXV413" s="589"/>
      <c r="JXW413" s="589"/>
      <c r="JXX413" s="589"/>
      <c r="JXY413" s="589"/>
      <c r="JXZ413" s="589"/>
      <c r="JYA413" s="589"/>
      <c r="JYB413" s="589"/>
      <c r="JYC413" s="589"/>
      <c r="JYD413" s="589"/>
      <c r="JYE413" s="589"/>
      <c r="JYF413" s="589"/>
      <c r="JYG413" s="589"/>
      <c r="JYH413" s="589"/>
      <c r="JYI413" s="589"/>
      <c r="JYJ413" s="589"/>
      <c r="JYK413" s="589"/>
      <c r="JYL413" s="589"/>
      <c r="JYM413" s="589"/>
      <c r="JYN413" s="589"/>
      <c r="JYO413" s="589"/>
      <c r="JYP413" s="589"/>
      <c r="JYQ413" s="589"/>
      <c r="JYR413" s="589"/>
      <c r="JYS413" s="589"/>
      <c r="JYT413" s="589"/>
      <c r="JYU413" s="589"/>
      <c r="JYV413" s="589"/>
      <c r="JYW413" s="589"/>
      <c r="JYX413" s="589"/>
      <c r="JYY413" s="589"/>
      <c r="JYZ413" s="589"/>
      <c r="JZA413" s="589"/>
      <c r="JZB413" s="589"/>
      <c r="JZC413" s="589"/>
      <c r="JZD413" s="589"/>
      <c r="JZE413" s="589"/>
      <c r="JZF413" s="589"/>
      <c r="JZG413" s="589"/>
      <c r="JZH413" s="589"/>
      <c r="JZI413" s="589"/>
      <c r="JZJ413" s="589"/>
      <c r="JZK413" s="589"/>
      <c r="JZL413" s="589"/>
      <c r="JZM413" s="589"/>
      <c r="JZN413" s="589"/>
      <c r="JZO413" s="589"/>
      <c r="JZP413" s="589"/>
      <c r="JZQ413" s="589"/>
      <c r="JZR413" s="589"/>
      <c r="JZS413" s="589"/>
      <c r="JZT413" s="589"/>
      <c r="JZU413" s="589"/>
      <c r="JZV413" s="589"/>
      <c r="JZW413" s="589"/>
      <c r="JZX413" s="589"/>
      <c r="JZY413" s="589"/>
      <c r="JZZ413" s="589"/>
      <c r="KAA413" s="589"/>
      <c r="KAB413" s="589"/>
      <c r="KAC413" s="589"/>
      <c r="KAD413" s="589"/>
      <c r="KAE413" s="589"/>
      <c r="KAF413" s="589"/>
      <c r="KAG413" s="589"/>
      <c r="KAH413" s="589"/>
      <c r="KAI413" s="589"/>
      <c r="KAJ413" s="589"/>
      <c r="KAK413" s="589"/>
      <c r="KAL413" s="589"/>
      <c r="KAM413" s="589"/>
      <c r="KAN413" s="589"/>
      <c r="KAO413" s="589"/>
      <c r="KAP413" s="589"/>
      <c r="KAQ413" s="589"/>
      <c r="KAR413" s="589"/>
      <c r="KAS413" s="589"/>
      <c r="KAT413" s="589"/>
      <c r="KAU413" s="589"/>
      <c r="KAV413" s="589"/>
      <c r="KAW413" s="589"/>
      <c r="KAX413" s="589"/>
      <c r="KAY413" s="589"/>
      <c r="KAZ413" s="589"/>
      <c r="KBA413" s="589"/>
      <c r="KBB413" s="589"/>
      <c r="KBC413" s="589"/>
      <c r="KBD413" s="589"/>
      <c r="KBE413" s="589"/>
      <c r="KBF413" s="589"/>
      <c r="KBG413" s="589"/>
      <c r="KBH413" s="589"/>
      <c r="KBI413" s="589"/>
      <c r="KBJ413" s="589"/>
      <c r="KBK413" s="589"/>
      <c r="KBL413" s="589"/>
      <c r="KBM413" s="589"/>
      <c r="KBN413" s="589"/>
      <c r="KBO413" s="589"/>
      <c r="KBP413" s="589"/>
      <c r="KBQ413" s="589"/>
      <c r="KBR413" s="589"/>
      <c r="KBS413" s="589"/>
      <c r="KBT413" s="589"/>
      <c r="KBU413" s="589"/>
      <c r="KBV413" s="589"/>
      <c r="KBW413" s="589"/>
      <c r="KBX413" s="589"/>
      <c r="KBY413" s="589"/>
      <c r="KBZ413" s="589"/>
      <c r="KCA413" s="589"/>
      <c r="KCB413" s="589"/>
      <c r="KCC413" s="589"/>
      <c r="KCD413" s="589"/>
      <c r="KCE413" s="589"/>
      <c r="KCF413" s="589"/>
      <c r="KCG413" s="589"/>
      <c r="KCH413" s="589"/>
      <c r="KCI413" s="589"/>
      <c r="KCJ413" s="589"/>
      <c r="KCK413" s="589"/>
      <c r="KCL413" s="589"/>
      <c r="KCM413" s="589"/>
      <c r="KCN413" s="589"/>
      <c r="KCO413" s="589"/>
      <c r="KCP413" s="589"/>
      <c r="KCQ413" s="589"/>
      <c r="KCR413" s="589"/>
      <c r="KCS413" s="589"/>
      <c r="KCT413" s="589"/>
      <c r="KCU413" s="589"/>
      <c r="KCV413" s="589"/>
      <c r="KCW413" s="589"/>
      <c r="KCX413" s="589"/>
      <c r="KCY413" s="589"/>
      <c r="KCZ413" s="589"/>
      <c r="KDA413" s="589"/>
      <c r="KDB413" s="589"/>
      <c r="KDC413" s="589"/>
      <c r="KDD413" s="589"/>
      <c r="KDE413" s="589"/>
      <c r="KDF413" s="589"/>
      <c r="KDG413" s="589"/>
      <c r="KDH413" s="589"/>
      <c r="KDI413" s="589"/>
      <c r="KDJ413" s="589"/>
      <c r="KDK413" s="589"/>
      <c r="KDL413" s="589"/>
      <c r="KDM413" s="589"/>
      <c r="KDN413" s="589"/>
      <c r="KDO413" s="589"/>
      <c r="KDP413" s="589"/>
      <c r="KDQ413" s="589"/>
      <c r="KDR413" s="589"/>
      <c r="KDS413" s="589"/>
      <c r="KDT413" s="589"/>
      <c r="KDU413" s="589"/>
      <c r="KDV413" s="589"/>
      <c r="KDW413" s="589"/>
      <c r="KDX413" s="589"/>
      <c r="KDY413" s="589"/>
      <c r="KDZ413" s="589"/>
      <c r="KEA413" s="589"/>
      <c r="KEB413" s="589"/>
      <c r="KEC413" s="589"/>
      <c r="KED413" s="589"/>
      <c r="KEE413" s="589"/>
      <c r="KEF413" s="589"/>
      <c r="KEG413" s="589"/>
      <c r="KEH413" s="589"/>
      <c r="KEI413" s="589"/>
      <c r="KEJ413" s="589"/>
      <c r="KEK413" s="589"/>
      <c r="KEL413" s="589"/>
      <c r="KEM413" s="589"/>
      <c r="KEN413" s="589"/>
      <c r="KEO413" s="589"/>
      <c r="KEP413" s="589"/>
      <c r="KEQ413" s="589"/>
      <c r="KER413" s="589"/>
      <c r="KES413" s="589"/>
      <c r="KET413" s="589"/>
      <c r="KEU413" s="589"/>
      <c r="KEV413" s="589"/>
      <c r="KEW413" s="589"/>
      <c r="KEX413" s="589"/>
      <c r="KEY413" s="589"/>
      <c r="KEZ413" s="589"/>
      <c r="KFA413" s="589"/>
      <c r="KFB413" s="589"/>
      <c r="KFC413" s="589"/>
      <c r="KFD413" s="589"/>
      <c r="KFE413" s="589"/>
      <c r="KFF413" s="589"/>
      <c r="KFG413" s="589"/>
      <c r="KFH413" s="589"/>
      <c r="KFI413" s="589"/>
      <c r="KFJ413" s="589"/>
      <c r="KFK413" s="589"/>
      <c r="KFL413" s="589"/>
      <c r="KFM413" s="589"/>
      <c r="KFN413" s="589"/>
      <c r="KFO413" s="589"/>
      <c r="KFP413" s="589"/>
      <c r="KFQ413" s="589"/>
      <c r="KFR413" s="589"/>
      <c r="KFS413" s="589"/>
      <c r="KFT413" s="589"/>
      <c r="KFU413" s="589"/>
      <c r="KFV413" s="589"/>
      <c r="KFW413" s="589"/>
      <c r="KFX413" s="589"/>
      <c r="KFY413" s="589"/>
      <c r="KFZ413" s="589"/>
      <c r="KGA413" s="589"/>
      <c r="KGB413" s="589"/>
      <c r="KGC413" s="589"/>
      <c r="KGD413" s="589"/>
      <c r="KGE413" s="589"/>
      <c r="KGF413" s="589"/>
      <c r="KGG413" s="589"/>
      <c r="KGH413" s="589"/>
      <c r="KGI413" s="589"/>
      <c r="KGJ413" s="589"/>
      <c r="KGK413" s="589"/>
      <c r="KGL413" s="589"/>
      <c r="KGM413" s="589"/>
      <c r="KGN413" s="589"/>
      <c r="KGO413" s="589"/>
      <c r="KGP413" s="589"/>
      <c r="KGQ413" s="589"/>
      <c r="KGR413" s="589"/>
      <c r="KGS413" s="589"/>
      <c r="KGT413" s="589"/>
      <c r="KGU413" s="589"/>
      <c r="KGV413" s="589"/>
      <c r="KGW413" s="589"/>
      <c r="KGX413" s="589"/>
      <c r="KGY413" s="589"/>
      <c r="KGZ413" s="589"/>
      <c r="KHA413" s="589"/>
      <c r="KHB413" s="589"/>
      <c r="KHC413" s="589"/>
      <c r="KHD413" s="589"/>
      <c r="KHE413" s="589"/>
      <c r="KHF413" s="589"/>
      <c r="KHG413" s="589"/>
      <c r="KHH413" s="589"/>
      <c r="KHI413" s="589"/>
      <c r="KHJ413" s="589"/>
      <c r="KHK413" s="589"/>
      <c r="KHL413" s="589"/>
      <c r="KHM413" s="589"/>
      <c r="KHN413" s="589"/>
      <c r="KHO413" s="589"/>
      <c r="KHP413" s="589"/>
      <c r="KHQ413" s="589"/>
      <c r="KHR413" s="589"/>
      <c r="KHS413" s="589"/>
      <c r="KHT413" s="589"/>
      <c r="KHU413" s="589"/>
      <c r="KHV413" s="589"/>
      <c r="KHW413" s="589"/>
      <c r="KHX413" s="589"/>
      <c r="KHY413" s="589"/>
      <c r="KHZ413" s="589"/>
      <c r="KIA413" s="589"/>
      <c r="KIB413" s="589"/>
      <c r="KIC413" s="589"/>
      <c r="KID413" s="589"/>
      <c r="KIE413" s="589"/>
      <c r="KIF413" s="589"/>
      <c r="KIG413" s="589"/>
      <c r="KIH413" s="589"/>
      <c r="KII413" s="589"/>
      <c r="KIJ413" s="589"/>
      <c r="KIK413" s="589"/>
      <c r="KIL413" s="589"/>
      <c r="KIM413" s="589"/>
      <c r="KIN413" s="589"/>
      <c r="KIO413" s="589"/>
      <c r="KIP413" s="589"/>
      <c r="KIQ413" s="589"/>
      <c r="KIR413" s="589"/>
      <c r="KIS413" s="589"/>
      <c r="KIT413" s="589"/>
      <c r="KIU413" s="589"/>
      <c r="KIV413" s="589"/>
      <c r="KIW413" s="589"/>
      <c r="KIX413" s="589"/>
      <c r="KIY413" s="589"/>
      <c r="KIZ413" s="589"/>
      <c r="KJA413" s="589"/>
      <c r="KJB413" s="589"/>
      <c r="KJC413" s="589"/>
      <c r="KJD413" s="589"/>
      <c r="KJE413" s="589"/>
      <c r="KJF413" s="589"/>
      <c r="KJG413" s="589"/>
      <c r="KJH413" s="589"/>
      <c r="KJI413" s="589"/>
      <c r="KJJ413" s="589"/>
      <c r="KJK413" s="589"/>
      <c r="KJL413" s="589"/>
      <c r="KJM413" s="589"/>
      <c r="KJN413" s="589"/>
      <c r="KJO413" s="589"/>
      <c r="KJP413" s="589"/>
      <c r="KJQ413" s="589"/>
      <c r="KJR413" s="589"/>
      <c r="KJS413" s="589"/>
      <c r="KJT413" s="589"/>
      <c r="KJU413" s="589"/>
      <c r="KJV413" s="589"/>
      <c r="KJW413" s="589"/>
      <c r="KJX413" s="589"/>
      <c r="KJY413" s="589"/>
      <c r="KJZ413" s="589"/>
      <c r="KKA413" s="589"/>
      <c r="KKB413" s="589"/>
      <c r="KKC413" s="589"/>
      <c r="KKD413" s="589"/>
      <c r="KKE413" s="589"/>
      <c r="KKF413" s="589"/>
      <c r="KKG413" s="589"/>
      <c r="KKH413" s="589"/>
      <c r="KKI413" s="589"/>
      <c r="KKJ413" s="589"/>
      <c r="KKK413" s="589"/>
      <c r="KKL413" s="589"/>
      <c r="KKM413" s="589"/>
      <c r="KKN413" s="589"/>
      <c r="KKO413" s="589"/>
      <c r="KKP413" s="589"/>
      <c r="KKQ413" s="589"/>
      <c r="KKR413" s="589"/>
      <c r="KKS413" s="589"/>
      <c r="KKT413" s="589"/>
      <c r="KKU413" s="589"/>
      <c r="KKV413" s="589"/>
      <c r="KKW413" s="589"/>
      <c r="KKX413" s="589"/>
      <c r="KKY413" s="589"/>
      <c r="KKZ413" s="589"/>
      <c r="KLA413" s="589"/>
      <c r="KLB413" s="589"/>
      <c r="KLC413" s="589"/>
      <c r="KLD413" s="589"/>
      <c r="KLE413" s="589"/>
      <c r="KLF413" s="589"/>
      <c r="KLG413" s="589"/>
      <c r="KLH413" s="589"/>
      <c r="KLI413" s="589"/>
      <c r="KLJ413" s="589"/>
      <c r="KLK413" s="589"/>
      <c r="KLL413" s="589"/>
      <c r="KLM413" s="589"/>
      <c r="KLN413" s="589"/>
      <c r="KLO413" s="589"/>
      <c r="KLP413" s="589"/>
      <c r="KLQ413" s="589"/>
      <c r="KLR413" s="589"/>
      <c r="KLS413" s="589"/>
      <c r="KLT413" s="589"/>
      <c r="KLU413" s="589"/>
      <c r="KLV413" s="589"/>
      <c r="KLW413" s="589"/>
      <c r="KLX413" s="589"/>
      <c r="KLY413" s="589"/>
      <c r="KLZ413" s="589"/>
      <c r="KMA413" s="589"/>
      <c r="KMB413" s="589"/>
      <c r="KMC413" s="589"/>
      <c r="KMD413" s="589"/>
      <c r="KME413" s="589"/>
      <c r="KMF413" s="589"/>
      <c r="KMG413" s="589"/>
      <c r="KMH413" s="589"/>
      <c r="KMI413" s="589"/>
      <c r="KMJ413" s="589"/>
      <c r="KMK413" s="589"/>
      <c r="KML413" s="589"/>
      <c r="KMM413" s="589"/>
      <c r="KMN413" s="589"/>
      <c r="KMO413" s="589"/>
      <c r="KMP413" s="589"/>
      <c r="KMQ413" s="589"/>
      <c r="KMR413" s="589"/>
      <c r="KMS413" s="589"/>
      <c r="KMT413" s="589"/>
      <c r="KMU413" s="589"/>
      <c r="KMV413" s="589"/>
      <c r="KMW413" s="589"/>
      <c r="KMX413" s="589"/>
      <c r="KMY413" s="589"/>
      <c r="KMZ413" s="589"/>
      <c r="KNA413" s="589"/>
      <c r="KNB413" s="589"/>
      <c r="KNC413" s="589"/>
      <c r="KND413" s="589"/>
      <c r="KNE413" s="589"/>
      <c r="KNF413" s="589"/>
      <c r="KNG413" s="589"/>
      <c r="KNH413" s="589"/>
      <c r="KNI413" s="589"/>
      <c r="KNJ413" s="589"/>
      <c r="KNK413" s="589"/>
      <c r="KNL413" s="589"/>
      <c r="KNM413" s="589"/>
      <c r="KNN413" s="589"/>
      <c r="KNO413" s="589"/>
      <c r="KNP413" s="589"/>
      <c r="KNQ413" s="589"/>
      <c r="KNR413" s="589"/>
      <c r="KNS413" s="589"/>
      <c r="KNT413" s="589"/>
      <c r="KNU413" s="589"/>
      <c r="KNV413" s="589"/>
      <c r="KNW413" s="589"/>
      <c r="KNX413" s="589"/>
      <c r="KNY413" s="589"/>
      <c r="KNZ413" s="589"/>
      <c r="KOA413" s="589"/>
      <c r="KOB413" s="589"/>
      <c r="KOC413" s="589"/>
      <c r="KOD413" s="589"/>
      <c r="KOE413" s="589"/>
      <c r="KOF413" s="589"/>
      <c r="KOG413" s="589"/>
      <c r="KOH413" s="589"/>
      <c r="KOI413" s="589"/>
      <c r="KOJ413" s="589"/>
      <c r="KOK413" s="589"/>
      <c r="KOL413" s="589"/>
      <c r="KOM413" s="589"/>
      <c r="KON413" s="589"/>
      <c r="KOO413" s="589"/>
      <c r="KOP413" s="589"/>
      <c r="KOQ413" s="589"/>
      <c r="KOR413" s="589"/>
      <c r="KOS413" s="589"/>
      <c r="KOT413" s="589"/>
      <c r="KOU413" s="589"/>
      <c r="KOV413" s="589"/>
      <c r="KOW413" s="589"/>
      <c r="KOX413" s="589"/>
      <c r="KOY413" s="589"/>
      <c r="KOZ413" s="589"/>
      <c r="KPA413" s="589"/>
      <c r="KPB413" s="589"/>
      <c r="KPC413" s="589"/>
      <c r="KPD413" s="589"/>
      <c r="KPE413" s="589"/>
      <c r="KPF413" s="589"/>
      <c r="KPG413" s="589"/>
      <c r="KPH413" s="589"/>
      <c r="KPI413" s="589"/>
      <c r="KPJ413" s="589"/>
      <c r="KPK413" s="589"/>
      <c r="KPL413" s="589"/>
      <c r="KPM413" s="589"/>
      <c r="KPN413" s="589"/>
      <c r="KPO413" s="589"/>
      <c r="KPP413" s="589"/>
      <c r="KPQ413" s="589"/>
      <c r="KPR413" s="589"/>
      <c r="KPS413" s="589"/>
      <c r="KPT413" s="589"/>
      <c r="KPU413" s="589"/>
      <c r="KPV413" s="589"/>
      <c r="KPW413" s="589"/>
      <c r="KPX413" s="589"/>
      <c r="KPY413" s="589"/>
      <c r="KPZ413" s="589"/>
      <c r="KQA413" s="589"/>
      <c r="KQB413" s="589"/>
      <c r="KQC413" s="589"/>
      <c r="KQD413" s="589"/>
      <c r="KQE413" s="589"/>
      <c r="KQF413" s="589"/>
      <c r="KQG413" s="589"/>
      <c r="KQH413" s="589"/>
      <c r="KQI413" s="589"/>
      <c r="KQJ413" s="589"/>
      <c r="KQK413" s="589"/>
      <c r="KQL413" s="589"/>
      <c r="KQM413" s="589"/>
      <c r="KQN413" s="589"/>
      <c r="KQO413" s="589"/>
      <c r="KQP413" s="589"/>
      <c r="KQQ413" s="589"/>
      <c r="KQR413" s="589"/>
      <c r="KQS413" s="589"/>
      <c r="KQT413" s="589"/>
      <c r="KQU413" s="589"/>
      <c r="KQV413" s="589"/>
      <c r="KQW413" s="589"/>
      <c r="KQX413" s="589"/>
      <c r="KQY413" s="589"/>
      <c r="KQZ413" s="589"/>
      <c r="KRA413" s="589"/>
      <c r="KRB413" s="589"/>
      <c r="KRC413" s="589"/>
      <c r="KRD413" s="589"/>
      <c r="KRE413" s="589"/>
      <c r="KRF413" s="589"/>
      <c r="KRG413" s="589"/>
      <c r="KRH413" s="589"/>
      <c r="KRI413" s="589"/>
      <c r="KRJ413" s="589"/>
      <c r="KRK413" s="589"/>
      <c r="KRL413" s="589"/>
      <c r="KRM413" s="589"/>
      <c r="KRN413" s="589"/>
      <c r="KRO413" s="589"/>
      <c r="KRP413" s="589"/>
      <c r="KRQ413" s="589"/>
      <c r="KRR413" s="589"/>
      <c r="KRS413" s="589"/>
      <c r="KRT413" s="589"/>
      <c r="KRU413" s="589"/>
      <c r="KRV413" s="589"/>
      <c r="KRW413" s="589"/>
      <c r="KRX413" s="589"/>
      <c r="KRY413" s="589"/>
      <c r="KRZ413" s="589"/>
      <c r="KSA413" s="589"/>
      <c r="KSB413" s="589"/>
      <c r="KSC413" s="589"/>
      <c r="KSD413" s="589"/>
      <c r="KSE413" s="589"/>
      <c r="KSF413" s="589"/>
      <c r="KSG413" s="589"/>
      <c r="KSH413" s="589"/>
      <c r="KSI413" s="589"/>
      <c r="KSJ413" s="589"/>
      <c r="KSK413" s="589"/>
      <c r="KSL413" s="589"/>
      <c r="KSM413" s="589"/>
      <c r="KSN413" s="589"/>
      <c r="KSO413" s="589"/>
      <c r="KSP413" s="589"/>
      <c r="KSQ413" s="589"/>
      <c r="KSR413" s="589"/>
      <c r="KSS413" s="589"/>
      <c r="KST413" s="589"/>
      <c r="KSU413" s="589"/>
      <c r="KSV413" s="589"/>
      <c r="KSW413" s="589"/>
      <c r="KSX413" s="589"/>
      <c r="KSY413" s="589"/>
      <c r="KSZ413" s="589"/>
      <c r="KTA413" s="589"/>
      <c r="KTB413" s="589"/>
      <c r="KTC413" s="589"/>
      <c r="KTD413" s="589"/>
      <c r="KTE413" s="589"/>
      <c r="KTF413" s="589"/>
      <c r="KTG413" s="589"/>
      <c r="KTH413" s="589"/>
      <c r="KTI413" s="589"/>
      <c r="KTJ413" s="589"/>
      <c r="KTK413" s="589"/>
      <c r="KTL413" s="589"/>
      <c r="KTM413" s="589"/>
      <c r="KTN413" s="589"/>
      <c r="KTO413" s="589"/>
      <c r="KTP413" s="589"/>
      <c r="KTQ413" s="589"/>
      <c r="KTR413" s="589"/>
      <c r="KTS413" s="589"/>
      <c r="KTT413" s="589"/>
      <c r="KTU413" s="589"/>
      <c r="KTV413" s="589"/>
      <c r="KTW413" s="589"/>
      <c r="KTX413" s="589"/>
      <c r="KTY413" s="589"/>
      <c r="KTZ413" s="589"/>
      <c r="KUA413" s="589"/>
      <c r="KUB413" s="589"/>
      <c r="KUC413" s="589"/>
      <c r="KUD413" s="589"/>
      <c r="KUE413" s="589"/>
      <c r="KUF413" s="589"/>
      <c r="KUG413" s="589"/>
      <c r="KUH413" s="589"/>
      <c r="KUI413" s="589"/>
      <c r="KUJ413" s="589"/>
      <c r="KUK413" s="589"/>
      <c r="KUL413" s="589"/>
      <c r="KUM413" s="589"/>
      <c r="KUN413" s="589"/>
      <c r="KUO413" s="589"/>
      <c r="KUP413" s="589"/>
      <c r="KUQ413" s="589"/>
      <c r="KUR413" s="589"/>
      <c r="KUS413" s="589"/>
      <c r="KUT413" s="589"/>
      <c r="KUU413" s="589"/>
      <c r="KUV413" s="589"/>
      <c r="KUW413" s="589"/>
      <c r="KUX413" s="589"/>
      <c r="KUY413" s="589"/>
      <c r="KUZ413" s="589"/>
      <c r="KVA413" s="589"/>
      <c r="KVB413" s="589"/>
      <c r="KVC413" s="589"/>
      <c r="KVD413" s="589"/>
      <c r="KVE413" s="589"/>
      <c r="KVF413" s="589"/>
      <c r="KVG413" s="589"/>
      <c r="KVH413" s="589"/>
      <c r="KVI413" s="589"/>
      <c r="KVJ413" s="589"/>
      <c r="KVK413" s="589"/>
      <c r="KVL413" s="589"/>
      <c r="KVM413" s="589"/>
      <c r="KVN413" s="589"/>
      <c r="KVO413" s="589"/>
      <c r="KVP413" s="589"/>
      <c r="KVQ413" s="589"/>
      <c r="KVR413" s="589"/>
      <c r="KVS413" s="589"/>
      <c r="KVT413" s="589"/>
      <c r="KVU413" s="589"/>
      <c r="KVV413" s="589"/>
      <c r="KVW413" s="589"/>
      <c r="KVX413" s="589"/>
      <c r="KVY413" s="589"/>
      <c r="KVZ413" s="589"/>
      <c r="KWA413" s="589"/>
      <c r="KWB413" s="589"/>
      <c r="KWC413" s="589"/>
      <c r="KWD413" s="589"/>
      <c r="KWE413" s="589"/>
      <c r="KWF413" s="589"/>
      <c r="KWG413" s="589"/>
      <c r="KWH413" s="589"/>
      <c r="KWI413" s="589"/>
      <c r="KWJ413" s="589"/>
      <c r="KWK413" s="589"/>
      <c r="KWL413" s="589"/>
      <c r="KWM413" s="589"/>
      <c r="KWN413" s="589"/>
      <c r="KWO413" s="589"/>
      <c r="KWP413" s="589"/>
      <c r="KWQ413" s="589"/>
      <c r="KWR413" s="589"/>
      <c r="KWS413" s="589"/>
      <c r="KWT413" s="589"/>
      <c r="KWU413" s="589"/>
      <c r="KWV413" s="589"/>
      <c r="KWW413" s="589"/>
      <c r="KWX413" s="589"/>
      <c r="KWY413" s="589"/>
      <c r="KWZ413" s="589"/>
      <c r="KXA413" s="589"/>
      <c r="KXB413" s="589"/>
      <c r="KXC413" s="589"/>
      <c r="KXD413" s="589"/>
      <c r="KXE413" s="589"/>
      <c r="KXF413" s="589"/>
      <c r="KXG413" s="589"/>
      <c r="KXH413" s="589"/>
      <c r="KXI413" s="589"/>
      <c r="KXJ413" s="589"/>
      <c r="KXK413" s="589"/>
      <c r="KXL413" s="589"/>
      <c r="KXM413" s="589"/>
      <c r="KXN413" s="589"/>
      <c r="KXO413" s="589"/>
      <c r="KXP413" s="589"/>
      <c r="KXQ413" s="589"/>
      <c r="KXR413" s="589"/>
      <c r="KXS413" s="589"/>
      <c r="KXT413" s="589"/>
      <c r="KXU413" s="589"/>
      <c r="KXV413" s="589"/>
      <c r="KXW413" s="589"/>
      <c r="KXX413" s="589"/>
      <c r="KXY413" s="589"/>
      <c r="KXZ413" s="589"/>
      <c r="KYA413" s="589"/>
      <c r="KYB413" s="589"/>
      <c r="KYC413" s="589"/>
      <c r="KYD413" s="589"/>
      <c r="KYE413" s="589"/>
      <c r="KYF413" s="589"/>
      <c r="KYG413" s="589"/>
      <c r="KYH413" s="589"/>
      <c r="KYI413" s="589"/>
      <c r="KYJ413" s="589"/>
      <c r="KYK413" s="589"/>
      <c r="KYL413" s="589"/>
      <c r="KYM413" s="589"/>
      <c r="KYN413" s="589"/>
      <c r="KYO413" s="589"/>
      <c r="KYP413" s="589"/>
      <c r="KYQ413" s="589"/>
      <c r="KYR413" s="589"/>
      <c r="KYS413" s="589"/>
      <c r="KYT413" s="589"/>
      <c r="KYU413" s="589"/>
      <c r="KYV413" s="589"/>
      <c r="KYW413" s="589"/>
      <c r="KYX413" s="589"/>
      <c r="KYY413" s="589"/>
      <c r="KYZ413" s="589"/>
      <c r="KZA413" s="589"/>
      <c r="KZB413" s="589"/>
      <c r="KZC413" s="589"/>
      <c r="KZD413" s="589"/>
      <c r="KZE413" s="589"/>
      <c r="KZF413" s="589"/>
      <c r="KZG413" s="589"/>
      <c r="KZH413" s="589"/>
      <c r="KZI413" s="589"/>
      <c r="KZJ413" s="589"/>
      <c r="KZK413" s="589"/>
      <c r="KZL413" s="589"/>
      <c r="KZM413" s="589"/>
      <c r="KZN413" s="589"/>
      <c r="KZO413" s="589"/>
      <c r="KZP413" s="589"/>
      <c r="KZQ413" s="589"/>
      <c r="KZR413" s="589"/>
      <c r="KZS413" s="589"/>
      <c r="KZT413" s="589"/>
      <c r="KZU413" s="589"/>
      <c r="KZV413" s="589"/>
      <c r="KZW413" s="589"/>
      <c r="KZX413" s="589"/>
      <c r="KZY413" s="589"/>
      <c r="KZZ413" s="589"/>
      <c r="LAA413" s="589"/>
      <c r="LAB413" s="589"/>
      <c r="LAC413" s="589"/>
      <c r="LAD413" s="589"/>
      <c r="LAE413" s="589"/>
      <c r="LAF413" s="589"/>
      <c r="LAG413" s="589"/>
      <c r="LAH413" s="589"/>
      <c r="LAI413" s="589"/>
      <c r="LAJ413" s="589"/>
      <c r="LAK413" s="589"/>
      <c r="LAL413" s="589"/>
      <c r="LAM413" s="589"/>
      <c r="LAN413" s="589"/>
      <c r="LAO413" s="589"/>
      <c r="LAP413" s="589"/>
      <c r="LAQ413" s="589"/>
      <c r="LAR413" s="589"/>
      <c r="LAS413" s="589"/>
      <c r="LAT413" s="589"/>
      <c r="LAU413" s="589"/>
      <c r="LAV413" s="589"/>
      <c r="LAW413" s="589"/>
      <c r="LAX413" s="589"/>
      <c r="LAY413" s="589"/>
      <c r="LAZ413" s="589"/>
      <c r="LBA413" s="589"/>
      <c r="LBB413" s="589"/>
      <c r="LBC413" s="589"/>
      <c r="LBD413" s="589"/>
      <c r="LBE413" s="589"/>
      <c r="LBF413" s="589"/>
      <c r="LBG413" s="589"/>
      <c r="LBH413" s="589"/>
      <c r="LBI413" s="589"/>
      <c r="LBJ413" s="589"/>
      <c r="LBK413" s="589"/>
      <c r="LBL413" s="589"/>
      <c r="LBM413" s="589"/>
      <c r="LBN413" s="589"/>
      <c r="LBO413" s="589"/>
      <c r="LBP413" s="589"/>
      <c r="LBQ413" s="589"/>
      <c r="LBR413" s="589"/>
      <c r="LBS413" s="589"/>
      <c r="LBT413" s="589"/>
      <c r="LBU413" s="589"/>
      <c r="LBV413" s="589"/>
      <c r="LBW413" s="589"/>
      <c r="LBX413" s="589"/>
      <c r="LBY413" s="589"/>
      <c r="LBZ413" s="589"/>
      <c r="LCA413" s="589"/>
      <c r="LCB413" s="589"/>
      <c r="LCC413" s="589"/>
      <c r="LCD413" s="589"/>
      <c r="LCE413" s="589"/>
      <c r="LCF413" s="589"/>
      <c r="LCG413" s="589"/>
      <c r="LCH413" s="589"/>
      <c r="LCI413" s="589"/>
      <c r="LCJ413" s="589"/>
      <c r="LCK413" s="589"/>
      <c r="LCL413" s="589"/>
      <c r="LCM413" s="589"/>
      <c r="LCN413" s="589"/>
      <c r="LCO413" s="589"/>
      <c r="LCP413" s="589"/>
      <c r="LCQ413" s="589"/>
      <c r="LCR413" s="589"/>
      <c r="LCS413" s="589"/>
      <c r="LCT413" s="589"/>
      <c r="LCU413" s="589"/>
      <c r="LCV413" s="589"/>
      <c r="LCW413" s="589"/>
      <c r="LCX413" s="589"/>
      <c r="LCY413" s="589"/>
      <c r="LCZ413" s="589"/>
      <c r="LDA413" s="589"/>
      <c r="LDB413" s="589"/>
      <c r="LDC413" s="589"/>
      <c r="LDD413" s="589"/>
      <c r="LDE413" s="589"/>
      <c r="LDF413" s="589"/>
      <c r="LDG413" s="589"/>
      <c r="LDH413" s="589"/>
      <c r="LDI413" s="589"/>
      <c r="LDJ413" s="589"/>
      <c r="LDK413" s="589"/>
      <c r="LDL413" s="589"/>
      <c r="LDM413" s="589"/>
      <c r="LDN413" s="589"/>
      <c r="LDO413" s="589"/>
      <c r="LDP413" s="589"/>
      <c r="LDQ413" s="589"/>
      <c r="LDR413" s="589"/>
      <c r="LDS413" s="589"/>
      <c r="LDT413" s="589"/>
      <c r="LDU413" s="589"/>
      <c r="LDV413" s="589"/>
      <c r="LDW413" s="589"/>
      <c r="LDX413" s="589"/>
      <c r="LDY413" s="589"/>
      <c r="LDZ413" s="589"/>
      <c r="LEA413" s="589"/>
      <c r="LEB413" s="589"/>
      <c r="LEC413" s="589"/>
      <c r="LED413" s="589"/>
      <c r="LEE413" s="589"/>
      <c r="LEF413" s="589"/>
      <c r="LEG413" s="589"/>
      <c r="LEH413" s="589"/>
      <c r="LEI413" s="589"/>
      <c r="LEJ413" s="589"/>
      <c r="LEK413" s="589"/>
      <c r="LEL413" s="589"/>
      <c r="LEM413" s="589"/>
      <c r="LEN413" s="589"/>
      <c r="LEO413" s="589"/>
      <c r="LEP413" s="589"/>
      <c r="LEQ413" s="589"/>
      <c r="LER413" s="589"/>
      <c r="LES413" s="589"/>
      <c r="LET413" s="589"/>
      <c r="LEU413" s="589"/>
      <c r="LEV413" s="589"/>
      <c r="LEW413" s="589"/>
      <c r="LEX413" s="589"/>
      <c r="LEY413" s="589"/>
      <c r="LEZ413" s="589"/>
      <c r="LFA413" s="589"/>
      <c r="LFB413" s="589"/>
      <c r="LFC413" s="589"/>
      <c r="LFD413" s="589"/>
      <c r="LFE413" s="589"/>
      <c r="LFF413" s="589"/>
      <c r="LFG413" s="589"/>
      <c r="LFH413" s="589"/>
      <c r="LFI413" s="589"/>
      <c r="LFJ413" s="589"/>
      <c r="LFK413" s="589"/>
      <c r="LFL413" s="589"/>
      <c r="LFM413" s="589"/>
      <c r="LFN413" s="589"/>
      <c r="LFO413" s="589"/>
      <c r="LFP413" s="589"/>
      <c r="LFQ413" s="589"/>
      <c r="LFR413" s="589"/>
      <c r="LFS413" s="589"/>
      <c r="LFT413" s="589"/>
      <c r="LFU413" s="589"/>
      <c r="LFV413" s="589"/>
      <c r="LFW413" s="589"/>
      <c r="LFX413" s="589"/>
      <c r="LFY413" s="589"/>
      <c r="LFZ413" s="589"/>
      <c r="LGA413" s="589"/>
      <c r="LGB413" s="589"/>
      <c r="LGC413" s="589"/>
      <c r="LGD413" s="589"/>
      <c r="LGE413" s="589"/>
      <c r="LGF413" s="589"/>
      <c r="LGG413" s="589"/>
      <c r="LGH413" s="589"/>
      <c r="LGI413" s="589"/>
      <c r="LGJ413" s="589"/>
      <c r="LGK413" s="589"/>
      <c r="LGL413" s="589"/>
      <c r="LGM413" s="589"/>
      <c r="LGN413" s="589"/>
      <c r="LGO413" s="589"/>
      <c r="LGP413" s="589"/>
      <c r="LGQ413" s="589"/>
      <c r="LGR413" s="589"/>
      <c r="LGS413" s="589"/>
      <c r="LGT413" s="589"/>
      <c r="LGU413" s="589"/>
      <c r="LGV413" s="589"/>
      <c r="LGW413" s="589"/>
      <c r="LGX413" s="589"/>
      <c r="LGY413" s="589"/>
      <c r="LGZ413" s="589"/>
      <c r="LHA413" s="589"/>
      <c r="LHB413" s="589"/>
      <c r="LHC413" s="589"/>
      <c r="LHD413" s="589"/>
      <c r="LHE413" s="589"/>
      <c r="LHF413" s="589"/>
      <c r="LHG413" s="589"/>
      <c r="LHH413" s="589"/>
      <c r="LHI413" s="589"/>
      <c r="LHJ413" s="589"/>
      <c r="LHK413" s="589"/>
      <c r="LHL413" s="589"/>
      <c r="LHM413" s="589"/>
      <c r="LHN413" s="589"/>
      <c r="LHO413" s="589"/>
      <c r="LHP413" s="589"/>
      <c r="LHQ413" s="589"/>
      <c r="LHR413" s="589"/>
      <c r="LHS413" s="589"/>
      <c r="LHT413" s="589"/>
      <c r="LHU413" s="589"/>
      <c r="LHV413" s="589"/>
      <c r="LHW413" s="589"/>
      <c r="LHX413" s="589"/>
      <c r="LHY413" s="589"/>
      <c r="LHZ413" s="589"/>
      <c r="LIA413" s="589"/>
      <c r="LIB413" s="589"/>
      <c r="LIC413" s="589"/>
      <c r="LID413" s="589"/>
      <c r="LIE413" s="589"/>
      <c r="LIF413" s="589"/>
      <c r="LIG413" s="589"/>
      <c r="LIH413" s="589"/>
      <c r="LII413" s="589"/>
      <c r="LIJ413" s="589"/>
      <c r="LIK413" s="589"/>
      <c r="LIL413" s="589"/>
      <c r="LIM413" s="589"/>
      <c r="LIN413" s="589"/>
      <c r="LIO413" s="589"/>
      <c r="LIP413" s="589"/>
      <c r="LIQ413" s="589"/>
      <c r="LIR413" s="589"/>
      <c r="LIS413" s="589"/>
      <c r="LIT413" s="589"/>
      <c r="LIU413" s="589"/>
      <c r="LIV413" s="589"/>
      <c r="LIW413" s="589"/>
      <c r="LIX413" s="589"/>
      <c r="LIY413" s="589"/>
      <c r="LIZ413" s="589"/>
      <c r="LJA413" s="589"/>
      <c r="LJB413" s="589"/>
      <c r="LJC413" s="589"/>
      <c r="LJD413" s="589"/>
      <c r="LJE413" s="589"/>
      <c r="LJF413" s="589"/>
      <c r="LJG413" s="589"/>
      <c r="LJH413" s="589"/>
      <c r="LJI413" s="589"/>
      <c r="LJJ413" s="589"/>
      <c r="LJK413" s="589"/>
      <c r="LJL413" s="589"/>
      <c r="LJM413" s="589"/>
      <c r="LJN413" s="589"/>
      <c r="LJO413" s="589"/>
      <c r="LJP413" s="589"/>
      <c r="LJQ413" s="589"/>
      <c r="LJR413" s="589"/>
      <c r="LJS413" s="589"/>
      <c r="LJT413" s="589"/>
      <c r="LJU413" s="589"/>
      <c r="LJV413" s="589"/>
      <c r="LJW413" s="589"/>
      <c r="LJX413" s="589"/>
      <c r="LJY413" s="589"/>
      <c r="LJZ413" s="589"/>
      <c r="LKA413" s="589"/>
      <c r="LKB413" s="589"/>
      <c r="LKC413" s="589"/>
      <c r="LKD413" s="589"/>
      <c r="LKE413" s="589"/>
      <c r="LKF413" s="589"/>
      <c r="LKG413" s="589"/>
      <c r="LKH413" s="589"/>
      <c r="LKI413" s="589"/>
      <c r="LKJ413" s="589"/>
      <c r="LKK413" s="589"/>
      <c r="LKL413" s="589"/>
      <c r="LKM413" s="589"/>
      <c r="LKN413" s="589"/>
      <c r="LKO413" s="589"/>
      <c r="LKP413" s="589"/>
      <c r="LKQ413" s="589"/>
      <c r="LKR413" s="589"/>
      <c r="LKS413" s="589"/>
      <c r="LKT413" s="589"/>
      <c r="LKU413" s="589"/>
      <c r="LKV413" s="589"/>
      <c r="LKW413" s="589"/>
      <c r="LKX413" s="589"/>
      <c r="LKY413" s="589"/>
      <c r="LKZ413" s="589"/>
      <c r="LLA413" s="589"/>
      <c r="LLB413" s="589"/>
      <c r="LLC413" s="589"/>
      <c r="LLD413" s="589"/>
      <c r="LLE413" s="589"/>
      <c r="LLF413" s="589"/>
      <c r="LLG413" s="589"/>
      <c r="LLH413" s="589"/>
      <c r="LLI413" s="589"/>
      <c r="LLJ413" s="589"/>
      <c r="LLK413" s="589"/>
      <c r="LLL413" s="589"/>
      <c r="LLM413" s="589"/>
      <c r="LLN413" s="589"/>
      <c r="LLO413" s="589"/>
      <c r="LLP413" s="589"/>
      <c r="LLQ413" s="589"/>
      <c r="LLR413" s="589"/>
      <c r="LLS413" s="589"/>
      <c r="LLT413" s="589"/>
      <c r="LLU413" s="589"/>
      <c r="LLV413" s="589"/>
      <c r="LLW413" s="589"/>
      <c r="LLX413" s="589"/>
      <c r="LLY413" s="589"/>
      <c r="LLZ413" s="589"/>
      <c r="LMA413" s="589"/>
      <c r="LMB413" s="589"/>
      <c r="LMC413" s="589"/>
      <c r="LMD413" s="589"/>
      <c r="LME413" s="589"/>
      <c r="LMF413" s="589"/>
      <c r="LMG413" s="589"/>
      <c r="LMH413" s="589"/>
      <c r="LMI413" s="589"/>
      <c r="LMJ413" s="589"/>
      <c r="LMK413" s="589"/>
      <c r="LML413" s="589"/>
      <c r="LMM413" s="589"/>
      <c r="LMN413" s="589"/>
      <c r="LMO413" s="589"/>
      <c r="LMP413" s="589"/>
      <c r="LMQ413" s="589"/>
      <c r="LMR413" s="589"/>
      <c r="LMS413" s="589"/>
      <c r="LMT413" s="589"/>
      <c r="LMU413" s="589"/>
      <c r="LMV413" s="589"/>
      <c r="LMW413" s="589"/>
      <c r="LMX413" s="589"/>
      <c r="LMY413" s="589"/>
      <c r="LMZ413" s="589"/>
      <c r="LNA413" s="589"/>
      <c r="LNB413" s="589"/>
      <c r="LNC413" s="589"/>
      <c r="LND413" s="589"/>
      <c r="LNE413" s="589"/>
      <c r="LNF413" s="589"/>
      <c r="LNG413" s="589"/>
      <c r="LNH413" s="589"/>
      <c r="LNI413" s="589"/>
      <c r="LNJ413" s="589"/>
      <c r="LNK413" s="589"/>
      <c r="LNL413" s="589"/>
      <c r="LNM413" s="589"/>
      <c r="LNN413" s="589"/>
      <c r="LNO413" s="589"/>
      <c r="LNP413" s="589"/>
      <c r="LNQ413" s="589"/>
      <c r="LNR413" s="589"/>
      <c r="LNS413" s="589"/>
      <c r="LNT413" s="589"/>
      <c r="LNU413" s="589"/>
      <c r="LNV413" s="589"/>
      <c r="LNW413" s="589"/>
      <c r="LNX413" s="589"/>
      <c r="LNY413" s="589"/>
      <c r="LNZ413" s="589"/>
      <c r="LOA413" s="589"/>
      <c r="LOB413" s="589"/>
      <c r="LOC413" s="589"/>
      <c r="LOD413" s="589"/>
      <c r="LOE413" s="589"/>
      <c r="LOF413" s="589"/>
      <c r="LOG413" s="589"/>
      <c r="LOH413" s="589"/>
      <c r="LOI413" s="589"/>
      <c r="LOJ413" s="589"/>
      <c r="LOK413" s="589"/>
      <c r="LOL413" s="589"/>
      <c r="LOM413" s="589"/>
      <c r="LON413" s="589"/>
      <c r="LOO413" s="589"/>
      <c r="LOP413" s="589"/>
      <c r="LOQ413" s="589"/>
      <c r="LOR413" s="589"/>
      <c r="LOS413" s="589"/>
      <c r="LOT413" s="589"/>
      <c r="LOU413" s="589"/>
      <c r="LOV413" s="589"/>
      <c r="LOW413" s="589"/>
      <c r="LOX413" s="589"/>
      <c r="LOY413" s="589"/>
      <c r="LOZ413" s="589"/>
      <c r="LPA413" s="589"/>
      <c r="LPB413" s="589"/>
      <c r="LPC413" s="589"/>
      <c r="LPD413" s="589"/>
      <c r="LPE413" s="589"/>
      <c r="LPF413" s="589"/>
      <c r="LPG413" s="589"/>
      <c r="LPH413" s="589"/>
      <c r="LPI413" s="589"/>
      <c r="LPJ413" s="589"/>
      <c r="LPK413" s="589"/>
      <c r="LPL413" s="589"/>
      <c r="LPM413" s="589"/>
      <c r="LPN413" s="589"/>
      <c r="LPO413" s="589"/>
      <c r="LPP413" s="589"/>
      <c r="LPQ413" s="589"/>
      <c r="LPR413" s="589"/>
      <c r="LPS413" s="589"/>
      <c r="LPT413" s="589"/>
      <c r="LPU413" s="589"/>
      <c r="LPV413" s="589"/>
      <c r="LPW413" s="589"/>
      <c r="LPX413" s="589"/>
      <c r="LPY413" s="589"/>
      <c r="LPZ413" s="589"/>
      <c r="LQA413" s="589"/>
      <c r="LQB413" s="589"/>
      <c r="LQC413" s="589"/>
      <c r="LQD413" s="589"/>
      <c r="LQE413" s="589"/>
      <c r="LQF413" s="589"/>
      <c r="LQG413" s="589"/>
      <c r="LQH413" s="589"/>
      <c r="LQI413" s="589"/>
      <c r="LQJ413" s="589"/>
      <c r="LQK413" s="589"/>
      <c r="LQL413" s="589"/>
      <c r="LQM413" s="589"/>
      <c r="LQN413" s="589"/>
      <c r="LQO413" s="589"/>
      <c r="LQP413" s="589"/>
      <c r="LQQ413" s="589"/>
      <c r="LQR413" s="589"/>
      <c r="LQS413" s="589"/>
      <c r="LQT413" s="589"/>
      <c r="LQU413" s="589"/>
      <c r="LQV413" s="589"/>
      <c r="LQW413" s="589"/>
      <c r="LQX413" s="589"/>
      <c r="LQY413" s="589"/>
      <c r="LQZ413" s="589"/>
      <c r="LRA413" s="589"/>
      <c r="LRB413" s="589"/>
      <c r="LRC413" s="589"/>
      <c r="LRD413" s="589"/>
      <c r="LRE413" s="589"/>
      <c r="LRF413" s="589"/>
      <c r="LRG413" s="589"/>
      <c r="LRH413" s="589"/>
      <c r="LRI413" s="589"/>
      <c r="LRJ413" s="589"/>
      <c r="LRK413" s="589"/>
      <c r="LRL413" s="589"/>
      <c r="LRM413" s="589"/>
      <c r="LRN413" s="589"/>
      <c r="LRO413" s="589"/>
      <c r="LRP413" s="589"/>
      <c r="LRQ413" s="589"/>
      <c r="LRR413" s="589"/>
      <c r="LRS413" s="589"/>
      <c r="LRT413" s="589"/>
      <c r="LRU413" s="589"/>
      <c r="LRV413" s="589"/>
      <c r="LRW413" s="589"/>
      <c r="LRX413" s="589"/>
      <c r="LRY413" s="589"/>
      <c r="LRZ413" s="589"/>
      <c r="LSA413" s="589"/>
      <c r="LSB413" s="589"/>
      <c r="LSC413" s="589"/>
      <c r="LSD413" s="589"/>
      <c r="LSE413" s="589"/>
      <c r="LSF413" s="589"/>
      <c r="LSG413" s="589"/>
      <c r="LSH413" s="589"/>
      <c r="LSI413" s="589"/>
      <c r="LSJ413" s="589"/>
      <c r="LSK413" s="589"/>
      <c r="LSL413" s="589"/>
      <c r="LSM413" s="589"/>
      <c r="LSN413" s="589"/>
      <c r="LSO413" s="589"/>
      <c r="LSP413" s="589"/>
      <c r="LSQ413" s="589"/>
      <c r="LSR413" s="589"/>
      <c r="LSS413" s="589"/>
      <c r="LST413" s="589"/>
      <c r="LSU413" s="589"/>
      <c r="LSV413" s="589"/>
      <c r="LSW413" s="589"/>
      <c r="LSX413" s="589"/>
      <c r="LSY413" s="589"/>
      <c r="LSZ413" s="589"/>
      <c r="LTA413" s="589"/>
      <c r="LTB413" s="589"/>
      <c r="LTC413" s="589"/>
      <c r="LTD413" s="589"/>
      <c r="LTE413" s="589"/>
      <c r="LTF413" s="589"/>
      <c r="LTG413" s="589"/>
      <c r="LTH413" s="589"/>
      <c r="LTI413" s="589"/>
      <c r="LTJ413" s="589"/>
      <c r="LTK413" s="589"/>
      <c r="LTL413" s="589"/>
      <c r="LTM413" s="589"/>
      <c r="LTN413" s="589"/>
      <c r="LTO413" s="589"/>
      <c r="LTP413" s="589"/>
      <c r="LTQ413" s="589"/>
      <c r="LTR413" s="589"/>
      <c r="LTS413" s="589"/>
      <c r="LTT413" s="589"/>
      <c r="LTU413" s="589"/>
      <c r="LTV413" s="589"/>
      <c r="LTW413" s="589"/>
      <c r="LTX413" s="589"/>
      <c r="LTY413" s="589"/>
      <c r="LTZ413" s="589"/>
      <c r="LUA413" s="589"/>
      <c r="LUB413" s="589"/>
      <c r="LUC413" s="589"/>
      <c r="LUD413" s="589"/>
      <c r="LUE413" s="589"/>
      <c r="LUF413" s="589"/>
      <c r="LUG413" s="589"/>
      <c r="LUH413" s="589"/>
      <c r="LUI413" s="589"/>
      <c r="LUJ413" s="589"/>
      <c r="LUK413" s="589"/>
      <c r="LUL413" s="589"/>
      <c r="LUM413" s="589"/>
      <c r="LUN413" s="589"/>
      <c r="LUO413" s="589"/>
      <c r="LUP413" s="589"/>
      <c r="LUQ413" s="589"/>
      <c r="LUR413" s="589"/>
      <c r="LUS413" s="589"/>
      <c r="LUT413" s="589"/>
      <c r="LUU413" s="589"/>
      <c r="LUV413" s="589"/>
      <c r="LUW413" s="589"/>
      <c r="LUX413" s="589"/>
      <c r="LUY413" s="589"/>
      <c r="LUZ413" s="589"/>
      <c r="LVA413" s="589"/>
      <c r="LVB413" s="589"/>
      <c r="LVC413" s="589"/>
      <c r="LVD413" s="589"/>
      <c r="LVE413" s="589"/>
      <c r="LVF413" s="589"/>
      <c r="LVG413" s="589"/>
      <c r="LVH413" s="589"/>
      <c r="LVI413" s="589"/>
      <c r="LVJ413" s="589"/>
      <c r="LVK413" s="589"/>
      <c r="LVL413" s="589"/>
      <c r="LVM413" s="589"/>
      <c r="LVN413" s="589"/>
      <c r="LVO413" s="589"/>
      <c r="LVP413" s="589"/>
      <c r="LVQ413" s="589"/>
      <c r="LVR413" s="589"/>
      <c r="LVS413" s="589"/>
      <c r="LVT413" s="589"/>
      <c r="LVU413" s="589"/>
      <c r="LVV413" s="589"/>
      <c r="LVW413" s="589"/>
      <c r="LVX413" s="589"/>
      <c r="LVY413" s="589"/>
      <c r="LVZ413" s="589"/>
      <c r="LWA413" s="589"/>
      <c r="LWB413" s="589"/>
      <c r="LWC413" s="589"/>
      <c r="LWD413" s="589"/>
      <c r="LWE413" s="589"/>
      <c r="LWF413" s="589"/>
      <c r="LWG413" s="589"/>
      <c r="LWH413" s="589"/>
      <c r="LWI413" s="589"/>
      <c r="LWJ413" s="589"/>
      <c r="LWK413" s="589"/>
      <c r="LWL413" s="589"/>
      <c r="LWM413" s="589"/>
      <c r="LWN413" s="589"/>
      <c r="LWO413" s="589"/>
      <c r="LWP413" s="589"/>
      <c r="LWQ413" s="589"/>
      <c r="LWR413" s="589"/>
      <c r="LWS413" s="589"/>
      <c r="LWT413" s="589"/>
      <c r="LWU413" s="589"/>
      <c r="LWV413" s="589"/>
      <c r="LWW413" s="589"/>
      <c r="LWX413" s="589"/>
      <c r="LWY413" s="589"/>
      <c r="LWZ413" s="589"/>
      <c r="LXA413" s="589"/>
      <c r="LXB413" s="589"/>
      <c r="LXC413" s="589"/>
      <c r="LXD413" s="589"/>
      <c r="LXE413" s="589"/>
      <c r="LXF413" s="589"/>
      <c r="LXG413" s="589"/>
      <c r="LXH413" s="589"/>
      <c r="LXI413" s="589"/>
      <c r="LXJ413" s="589"/>
      <c r="LXK413" s="589"/>
      <c r="LXL413" s="589"/>
      <c r="LXM413" s="589"/>
      <c r="LXN413" s="589"/>
      <c r="LXO413" s="589"/>
      <c r="LXP413" s="589"/>
      <c r="LXQ413" s="589"/>
      <c r="LXR413" s="589"/>
      <c r="LXS413" s="589"/>
      <c r="LXT413" s="589"/>
      <c r="LXU413" s="589"/>
      <c r="LXV413" s="589"/>
      <c r="LXW413" s="589"/>
      <c r="LXX413" s="589"/>
      <c r="LXY413" s="589"/>
      <c r="LXZ413" s="589"/>
      <c r="LYA413" s="589"/>
      <c r="LYB413" s="589"/>
      <c r="LYC413" s="589"/>
      <c r="LYD413" s="589"/>
      <c r="LYE413" s="589"/>
      <c r="LYF413" s="589"/>
      <c r="LYG413" s="589"/>
      <c r="LYH413" s="589"/>
      <c r="LYI413" s="589"/>
      <c r="LYJ413" s="589"/>
      <c r="LYK413" s="589"/>
      <c r="LYL413" s="589"/>
      <c r="LYM413" s="589"/>
      <c r="LYN413" s="589"/>
      <c r="LYO413" s="589"/>
      <c r="LYP413" s="589"/>
      <c r="LYQ413" s="589"/>
      <c r="LYR413" s="589"/>
      <c r="LYS413" s="589"/>
      <c r="LYT413" s="589"/>
      <c r="LYU413" s="589"/>
      <c r="LYV413" s="589"/>
      <c r="LYW413" s="589"/>
      <c r="LYX413" s="589"/>
      <c r="LYY413" s="589"/>
      <c r="LYZ413" s="589"/>
      <c r="LZA413" s="589"/>
      <c r="LZB413" s="589"/>
      <c r="LZC413" s="589"/>
      <c r="LZD413" s="589"/>
      <c r="LZE413" s="589"/>
      <c r="LZF413" s="589"/>
      <c r="LZG413" s="589"/>
      <c r="LZH413" s="589"/>
      <c r="LZI413" s="589"/>
      <c r="LZJ413" s="589"/>
      <c r="LZK413" s="589"/>
      <c r="LZL413" s="589"/>
      <c r="LZM413" s="589"/>
      <c r="LZN413" s="589"/>
      <c r="LZO413" s="589"/>
      <c r="LZP413" s="589"/>
      <c r="LZQ413" s="589"/>
      <c r="LZR413" s="589"/>
      <c r="LZS413" s="589"/>
      <c r="LZT413" s="589"/>
      <c r="LZU413" s="589"/>
      <c r="LZV413" s="589"/>
      <c r="LZW413" s="589"/>
      <c r="LZX413" s="589"/>
      <c r="LZY413" s="589"/>
      <c r="LZZ413" s="589"/>
      <c r="MAA413" s="589"/>
      <c r="MAB413" s="589"/>
      <c r="MAC413" s="589"/>
      <c r="MAD413" s="589"/>
      <c r="MAE413" s="589"/>
      <c r="MAF413" s="589"/>
      <c r="MAG413" s="589"/>
      <c r="MAH413" s="589"/>
      <c r="MAI413" s="589"/>
      <c r="MAJ413" s="589"/>
      <c r="MAK413" s="589"/>
      <c r="MAL413" s="589"/>
      <c r="MAM413" s="589"/>
      <c r="MAN413" s="589"/>
      <c r="MAO413" s="589"/>
      <c r="MAP413" s="589"/>
      <c r="MAQ413" s="589"/>
      <c r="MAR413" s="589"/>
      <c r="MAS413" s="589"/>
      <c r="MAT413" s="589"/>
      <c r="MAU413" s="589"/>
      <c r="MAV413" s="589"/>
      <c r="MAW413" s="589"/>
      <c r="MAX413" s="589"/>
      <c r="MAY413" s="589"/>
      <c r="MAZ413" s="589"/>
      <c r="MBA413" s="589"/>
      <c r="MBB413" s="589"/>
      <c r="MBC413" s="589"/>
      <c r="MBD413" s="589"/>
      <c r="MBE413" s="589"/>
      <c r="MBF413" s="589"/>
      <c r="MBG413" s="589"/>
      <c r="MBH413" s="589"/>
      <c r="MBI413" s="589"/>
      <c r="MBJ413" s="589"/>
      <c r="MBK413" s="589"/>
      <c r="MBL413" s="589"/>
      <c r="MBM413" s="589"/>
      <c r="MBN413" s="589"/>
      <c r="MBO413" s="589"/>
      <c r="MBP413" s="589"/>
      <c r="MBQ413" s="589"/>
      <c r="MBR413" s="589"/>
      <c r="MBS413" s="589"/>
      <c r="MBT413" s="589"/>
      <c r="MBU413" s="589"/>
      <c r="MBV413" s="589"/>
      <c r="MBW413" s="589"/>
      <c r="MBX413" s="589"/>
      <c r="MBY413" s="589"/>
      <c r="MBZ413" s="589"/>
      <c r="MCA413" s="589"/>
      <c r="MCB413" s="589"/>
      <c r="MCC413" s="589"/>
      <c r="MCD413" s="589"/>
      <c r="MCE413" s="589"/>
      <c r="MCF413" s="589"/>
      <c r="MCG413" s="589"/>
      <c r="MCH413" s="589"/>
      <c r="MCI413" s="589"/>
      <c r="MCJ413" s="589"/>
      <c r="MCK413" s="589"/>
      <c r="MCL413" s="589"/>
      <c r="MCM413" s="589"/>
      <c r="MCN413" s="589"/>
      <c r="MCO413" s="589"/>
      <c r="MCP413" s="589"/>
      <c r="MCQ413" s="589"/>
      <c r="MCR413" s="589"/>
      <c r="MCS413" s="589"/>
      <c r="MCT413" s="589"/>
      <c r="MCU413" s="589"/>
      <c r="MCV413" s="589"/>
      <c r="MCW413" s="589"/>
      <c r="MCX413" s="589"/>
      <c r="MCY413" s="589"/>
      <c r="MCZ413" s="589"/>
      <c r="MDA413" s="589"/>
      <c r="MDB413" s="589"/>
      <c r="MDC413" s="589"/>
      <c r="MDD413" s="589"/>
      <c r="MDE413" s="589"/>
      <c r="MDF413" s="589"/>
      <c r="MDG413" s="589"/>
      <c r="MDH413" s="589"/>
      <c r="MDI413" s="589"/>
      <c r="MDJ413" s="589"/>
      <c r="MDK413" s="589"/>
      <c r="MDL413" s="589"/>
      <c r="MDM413" s="589"/>
      <c r="MDN413" s="589"/>
      <c r="MDO413" s="589"/>
      <c r="MDP413" s="589"/>
      <c r="MDQ413" s="589"/>
      <c r="MDR413" s="589"/>
      <c r="MDS413" s="589"/>
      <c r="MDT413" s="589"/>
      <c r="MDU413" s="589"/>
      <c r="MDV413" s="589"/>
      <c r="MDW413" s="589"/>
      <c r="MDX413" s="589"/>
      <c r="MDY413" s="589"/>
      <c r="MDZ413" s="589"/>
      <c r="MEA413" s="589"/>
      <c r="MEB413" s="589"/>
      <c r="MEC413" s="589"/>
      <c r="MED413" s="589"/>
      <c r="MEE413" s="589"/>
      <c r="MEF413" s="589"/>
      <c r="MEG413" s="589"/>
      <c r="MEH413" s="589"/>
      <c r="MEI413" s="589"/>
      <c r="MEJ413" s="589"/>
      <c r="MEK413" s="589"/>
      <c r="MEL413" s="589"/>
      <c r="MEM413" s="589"/>
      <c r="MEN413" s="589"/>
      <c r="MEO413" s="589"/>
      <c r="MEP413" s="589"/>
      <c r="MEQ413" s="589"/>
      <c r="MER413" s="589"/>
      <c r="MES413" s="589"/>
      <c r="MET413" s="589"/>
      <c r="MEU413" s="589"/>
      <c r="MEV413" s="589"/>
      <c r="MEW413" s="589"/>
      <c r="MEX413" s="589"/>
      <c r="MEY413" s="589"/>
      <c r="MEZ413" s="589"/>
      <c r="MFA413" s="589"/>
      <c r="MFB413" s="589"/>
      <c r="MFC413" s="589"/>
      <c r="MFD413" s="589"/>
      <c r="MFE413" s="589"/>
      <c r="MFF413" s="589"/>
      <c r="MFG413" s="589"/>
      <c r="MFH413" s="589"/>
      <c r="MFI413" s="589"/>
      <c r="MFJ413" s="589"/>
      <c r="MFK413" s="589"/>
      <c r="MFL413" s="589"/>
      <c r="MFM413" s="589"/>
      <c r="MFN413" s="589"/>
      <c r="MFO413" s="589"/>
      <c r="MFP413" s="589"/>
      <c r="MFQ413" s="589"/>
      <c r="MFR413" s="589"/>
      <c r="MFS413" s="589"/>
      <c r="MFT413" s="589"/>
      <c r="MFU413" s="589"/>
      <c r="MFV413" s="589"/>
      <c r="MFW413" s="589"/>
      <c r="MFX413" s="589"/>
      <c r="MFY413" s="589"/>
      <c r="MFZ413" s="589"/>
      <c r="MGA413" s="589"/>
      <c r="MGB413" s="589"/>
      <c r="MGC413" s="589"/>
      <c r="MGD413" s="589"/>
      <c r="MGE413" s="589"/>
      <c r="MGF413" s="589"/>
      <c r="MGG413" s="589"/>
      <c r="MGH413" s="589"/>
      <c r="MGI413" s="589"/>
      <c r="MGJ413" s="589"/>
      <c r="MGK413" s="589"/>
      <c r="MGL413" s="589"/>
      <c r="MGM413" s="589"/>
      <c r="MGN413" s="589"/>
      <c r="MGO413" s="589"/>
      <c r="MGP413" s="589"/>
      <c r="MGQ413" s="589"/>
      <c r="MGR413" s="589"/>
      <c r="MGS413" s="589"/>
      <c r="MGT413" s="589"/>
      <c r="MGU413" s="589"/>
      <c r="MGV413" s="589"/>
      <c r="MGW413" s="589"/>
      <c r="MGX413" s="589"/>
      <c r="MGY413" s="589"/>
      <c r="MGZ413" s="589"/>
      <c r="MHA413" s="589"/>
      <c r="MHB413" s="589"/>
      <c r="MHC413" s="589"/>
      <c r="MHD413" s="589"/>
      <c r="MHE413" s="589"/>
      <c r="MHF413" s="589"/>
      <c r="MHG413" s="589"/>
      <c r="MHH413" s="589"/>
      <c r="MHI413" s="589"/>
      <c r="MHJ413" s="589"/>
      <c r="MHK413" s="589"/>
      <c r="MHL413" s="589"/>
      <c r="MHM413" s="589"/>
      <c r="MHN413" s="589"/>
      <c r="MHO413" s="589"/>
      <c r="MHP413" s="589"/>
      <c r="MHQ413" s="589"/>
      <c r="MHR413" s="589"/>
      <c r="MHS413" s="589"/>
      <c r="MHT413" s="589"/>
      <c r="MHU413" s="589"/>
      <c r="MHV413" s="589"/>
      <c r="MHW413" s="589"/>
      <c r="MHX413" s="589"/>
      <c r="MHY413" s="589"/>
      <c r="MHZ413" s="589"/>
      <c r="MIA413" s="589"/>
      <c r="MIB413" s="589"/>
      <c r="MIC413" s="589"/>
      <c r="MID413" s="589"/>
      <c r="MIE413" s="589"/>
      <c r="MIF413" s="589"/>
      <c r="MIG413" s="589"/>
      <c r="MIH413" s="589"/>
      <c r="MII413" s="589"/>
      <c r="MIJ413" s="589"/>
      <c r="MIK413" s="589"/>
      <c r="MIL413" s="589"/>
      <c r="MIM413" s="589"/>
      <c r="MIN413" s="589"/>
      <c r="MIO413" s="589"/>
      <c r="MIP413" s="589"/>
      <c r="MIQ413" s="589"/>
      <c r="MIR413" s="589"/>
      <c r="MIS413" s="589"/>
      <c r="MIT413" s="589"/>
      <c r="MIU413" s="589"/>
      <c r="MIV413" s="589"/>
      <c r="MIW413" s="589"/>
      <c r="MIX413" s="589"/>
      <c r="MIY413" s="589"/>
      <c r="MIZ413" s="589"/>
      <c r="MJA413" s="589"/>
      <c r="MJB413" s="589"/>
      <c r="MJC413" s="589"/>
      <c r="MJD413" s="589"/>
      <c r="MJE413" s="589"/>
      <c r="MJF413" s="589"/>
      <c r="MJG413" s="589"/>
      <c r="MJH413" s="589"/>
      <c r="MJI413" s="589"/>
      <c r="MJJ413" s="589"/>
      <c r="MJK413" s="589"/>
      <c r="MJL413" s="589"/>
      <c r="MJM413" s="589"/>
      <c r="MJN413" s="589"/>
      <c r="MJO413" s="589"/>
      <c r="MJP413" s="589"/>
      <c r="MJQ413" s="589"/>
      <c r="MJR413" s="589"/>
      <c r="MJS413" s="589"/>
      <c r="MJT413" s="589"/>
      <c r="MJU413" s="589"/>
      <c r="MJV413" s="589"/>
      <c r="MJW413" s="589"/>
      <c r="MJX413" s="589"/>
      <c r="MJY413" s="589"/>
      <c r="MJZ413" s="589"/>
      <c r="MKA413" s="589"/>
      <c r="MKB413" s="589"/>
      <c r="MKC413" s="589"/>
      <c r="MKD413" s="589"/>
      <c r="MKE413" s="589"/>
      <c r="MKF413" s="589"/>
      <c r="MKG413" s="589"/>
      <c r="MKH413" s="589"/>
      <c r="MKI413" s="589"/>
      <c r="MKJ413" s="589"/>
      <c r="MKK413" s="589"/>
      <c r="MKL413" s="589"/>
      <c r="MKM413" s="589"/>
      <c r="MKN413" s="589"/>
      <c r="MKO413" s="589"/>
      <c r="MKP413" s="589"/>
      <c r="MKQ413" s="589"/>
      <c r="MKR413" s="589"/>
      <c r="MKS413" s="589"/>
      <c r="MKT413" s="589"/>
      <c r="MKU413" s="589"/>
      <c r="MKV413" s="589"/>
      <c r="MKW413" s="589"/>
      <c r="MKX413" s="589"/>
      <c r="MKY413" s="589"/>
      <c r="MKZ413" s="589"/>
      <c r="MLA413" s="589"/>
      <c r="MLB413" s="589"/>
      <c r="MLC413" s="589"/>
      <c r="MLD413" s="589"/>
      <c r="MLE413" s="589"/>
      <c r="MLF413" s="589"/>
      <c r="MLG413" s="589"/>
      <c r="MLH413" s="589"/>
      <c r="MLI413" s="589"/>
      <c r="MLJ413" s="589"/>
      <c r="MLK413" s="589"/>
      <c r="MLL413" s="589"/>
      <c r="MLM413" s="589"/>
      <c r="MLN413" s="589"/>
      <c r="MLO413" s="589"/>
      <c r="MLP413" s="589"/>
      <c r="MLQ413" s="589"/>
      <c r="MLR413" s="589"/>
      <c r="MLS413" s="589"/>
      <c r="MLT413" s="589"/>
      <c r="MLU413" s="589"/>
      <c r="MLV413" s="589"/>
      <c r="MLW413" s="589"/>
      <c r="MLX413" s="589"/>
      <c r="MLY413" s="589"/>
      <c r="MLZ413" s="589"/>
      <c r="MMA413" s="589"/>
      <c r="MMB413" s="589"/>
      <c r="MMC413" s="589"/>
      <c r="MMD413" s="589"/>
      <c r="MME413" s="589"/>
      <c r="MMF413" s="589"/>
      <c r="MMG413" s="589"/>
      <c r="MMH413" s="589"/>
      <c r="MMI413" s="589"/>
      <c r="MMJ413" s="589"/>
      <c r="MMK413" s="589"/>
      <c r="MML413" s="589"/>
      <c r="MMM413" s="589"/>
      <c r="MMN413" s="589"/>
      <c r="MMO413" s="589"/>
      <c r="MMP413" s="589"/>
      <c r="MMQ413" s="589"/>
      <c r="MMR413" s="589"/>
      <c r="MMS413" s="589"/>
      <c r="MMT413" s="589"/>
      <c r="MMU413" s="589"/>
      <c r="MMV413" s="589"/>
      <c r="MMW413" s="589"/>
      <c r="MMX413" s="589"/>
      <c r="MMY413" s="589"/>
      <c r="MMZ413" s="589"/>
      <c r="MNA413" s="589"/>
      <c r="MNB413" s="589"/>
      <c r="MNC413" s="589"/>
      <c r="MND413" s="589"/>
      <c r="MNE413" s="589"/>
      <c r="MNF413" s="589"/>
      <c r="MNG413" s="589"/>
      <c r="MNH413" s="589"/>
      <c r="MNI413" s="589"/>
      <c r="MNJ413" s="589"/>
      <c r="MNK413" s="589"/>
      <c r="MNL413" s="589"/>
      <c r="MNM413" s="589"/>
      <c r="MNN413" s="589"/>
      <c r="MNO413" s="589"/>
      <c r="MNP413" s="589"/>
      <c r="MNQ413" s="589"/>
      <c r="MNR413" s="589"/>
      <c r="MNS413" s="589"/>
      <c r="MNT413" s="589"/>
      <c r="MNU413" s="589"/>
      <c r="MNV413" s="589"/>
      <c r="MNW413" s="589"/>
      <c r="MNX413" s="589"/>
      <c r="MNY413" s="589"/>
      <c r="MNZ413" s="589"/>
      <c r="MOA413" s="589"/>
      <c r="MOB413" s="589"/>
      <c r="MOC413" s="589"/>
      <c r="MOD413" s="589"/>
      <c r="MOE413" s="589"/>
      <c r="MOF413" s="589"/>
      <c r="MOG413" s="589"/>
      <c r="MOH413" s="589"/>
      <c r="MOI413" s="589"/>
      <c r="MOJ413" s="589"/>
      <c r="MOK413" s="589"/>
      <c r="MOL413" s="589"/>
      <c r="MOM413" s="589"/>
      <c r="MON413" s="589"/>
      <c r="MOO413" s="589"/>
      <c r="MOP413" s="589"/>
      <c r="MOQ413" s="589"/>
      <c r="MOR413" s="589"/>
      <c r="MOS413" s="589"/>
      <c r="MOT413" s="589"/>
      <c r="MOU413" s="589"/>
      <c r="MOV413" s="589"/>
      <c r="MOW413" s="589"/>
      <c r="MOX413" s="589"/>
      <c r="MOY413" s="589"/>
      <c r="MOZ413" s="589"/>
      <c r="MPA413" s="589"/>
      <c r="MPB413" s="589"/>
      <c r="MPC413" s="589"/>
      <c r="MPD413" s="589"/>
      <c r="MPE413" s="589"/>
      <c r="MPF413" s="589"/>
      <c r="MPG413" s="589"/>
      <c r="MPH413" s="589"/>
      <c r="MPI413" s="589"/>
      <c r="MPJ413" s="589"/>
      <c r="MPK413" s="589"/>
      <c r="MPL413" s="589"/>
      <c r="MPM413" s="589"/>
      <c r="MPN413" s="589"/>
      <c r="MPO413" s="589"/>
      <c r="MPP413" s="589"/>
      <c r="MPQ413" s="589"/>
      <c r="MPR413" s="589"/>
      <c r="MPS413" s="589"/>
      <c r="MPT413" s="589"/>
      <c r="MPU413" s="589"/>
      <c r="MPV413" s="589"/>
      <c r="MPW413" s="589"/>
      <c r="MPX413" s="589"/>
      <c r="MPY413" s="589"/>
      <c r="MPZ413" s="589"/>
      <c r="MQA413" s="589"/>
      <c r="MQB413" s="589"/>
      <c r="MQC413" s="589"/>
      <c r="MQD413" s="589"/>
      <c r="MQE413" s="589"/>
      <c r="MQF413" s="589"/>
      <c r="MQG413" s="589"/>
      <c r="MQH413" s="589"/>
      <c r="MQI413" s="589"/>
      <c r="MQJ413" s="589"/>
      <c r="MQK413" s="589"/>
      <c r="MQL413" s="589"/>
      <c r="MQM413" s="589"/>
      <c r="MQN413" s="589"/>
      <c r="MQO413" s="589"/>
      <c r="MQP413" s="589"/>
      <c r="MQQ413" s="589"/>
      <c r="MQR413" s="589"/>
      <c r="MQS413" s="589"/>
      <c r="MQT413" s="589"/>
      <c r="MQU413" s="589"/>
      <c r="MQV413" s="589"/>
      <c r="MQW413" s="589"/>
      <c r="MQX413" s="589"/>
      <c r="MQY413" s="589"/>
      <c r="MQZ413" s="589"/>
      <c r="MRA413" s="589"/>
      <c r="MRB413" s="589"/>
      <c r="MRC413" s="589"/>
      <c r="MRD413" s="589"/>
      <c r="MRE413" s="589"/>
      <c r="MRF413" s="589"/>
      <c r="MRG413" s="589"/>
      <c r="MRH413" s="589"/>
      <c r="MRI413" s="589"/>
      <c r="MRJ413" s="589"/>
      <c r="MRK413" s="589"/>
      <c r="MRL413" s="589"/>
      <c r="MRM413" s="589"/>
      <c r="MRN413" s="589"/>
      <c r="MRO413" s="589"/>
      <c r="MRP413" s="589"/>
      <c r="MRQ413" s="589"/>
      <c r="MRR413" s="589"/>
      <c r="MRS413" s="589"/>
      <c r="MRT413" s="589"/>
      <c r="MRU413" s="589"/>
      <c r="MRV413" s="589"/>
      <c r="MRW413" s="589"/>
      <c r="MRX413" s="589"/>
      <c r="MRY413" s="589"/>
      <c r="MRZ413" s="589"/>
      <c r="MSA413" s="589"/>
      <c r="MSB413" s="589"/>
      <c r="MSC413" s="589"/>
      <c r="MSD413" s="589"/>
      <c r="MSE413" s="589"/>
      <c r="MSF413" s="589"/>
      <c r="MSG413" s="589"/>
      <c r="MSH413" s="589"/>
      <c r="MSI413" s="589"/>
      <c r="MSJ413" s="589"/>
      <c r="MSK413" s="589"/>
      <c r="MSL413" s="589"/>
      <c r="MSM413" s="589"/>
      <c r="MSN413" s="589"/>
      <c r="MSO413" s="589"/>
      <c r="MSP413" s="589"/>
      <c r="MSQ413" s="589"/>
      <c r="MSR413" s="589"/>
      <c r="MSS413" s="589"/>
      <c r="MST413" s="589"/>
      <c r="MSU413" s="589"/>
      <c r="MSV413" s="589"/>
      <c r="MSW413" s="589"/>
      <c r="MSX413" s="589"/>
      <c r="MSY413" s="589"/>
      <c r="MSZ413" s="589"/>
      <c r="MTA413" s="589"/>
      <c r="MTB413" s="589"/>
      <c r="MTC413" s="589"/>
      <c r="MTD413" s="589"/>
      <c r="MTE413" s="589"/>
      <c r="MTF413" s="589"/>
      <c r="MTG413" s="589"/>
      <c r="MTH413" s="589"/>
      <c r="MTI413" s="589"/>
      <c r="MTJ413" s="589"/>
      <c r="MTK413" s="589"/>
      <c r="MTL413" s="589"/>
      <c r="MTM413" s="589"/>
      <c r="MTN413" s="589"/>
      <c r="MTO413" s="589"/>
      <c r="MTP413" s="589"/>
      <c r="MTQ413" s="589"/>
      <c r="MTR413" s="589"/>
      <c r="MTS413" s="589"/>
      <c r="MTT413" s="589"/>
      <c r="MTU413" s="589"/>
      <c r="MTV413" s="589"/>
      <c r="MTW413" s="589"/>
      <c r="MTX413" s="589"/>
      <c r="MTY413" s="589"/>
      <c r="MTZ413" s="589"/>
      <c r="MUA413" s="589"/>
      <c r="MUB413" s="589"/>
      <c r="MUC413" s="589"/>
      <c r="MUD413" s="589"/>
      <c r="MUE413" s="589"/>
      <c r="MUF413" s="589"/>
      <c r="MUG413" s="589"/>
      <c r="MUH413" s="589"/>
      <c r="MUI413" s="589"/>
      <c r="MUJ413" s="589"/>
      <c r="MUK413" s="589"/>
      <c r="MUL413" s="589"/>
      <c r="MUM413" s="589"/>
      <c r="MUN413" s="589"/>
      <c r="MUO413" s="589"/>
      <c r="MUP413" s="589"/>
      <c r="MUQ413" s="589"/>
      <c r="MUR413" s="589"/>
      <c r="MUS413" s="589"/>
      <c r="MUT413" s="589"/>
      <c r="MUU413" s="589"/>
      <c r="MUV413" s="589"/>
      <c r="MUW413" s="589"/>
      <c r="MUX413" s="589"/>
      <c r="MUY413" s="589"/>
      <c r="MUZ413" s="589"/>
      <c r="MVA413" s="589"/>
      <c r="MVB413" s="589"/>
      <c r="MVC413" s="589"/>
      <c r="MVD413" s="589"/>
      <c r="MVE413" s="589"/>
      <c r="MVF413" s="589"/>
      <c r="MVG413" s="589"/>
      <c r="MVH413" s="589"/>
      <c r="MVI413" s="589"/>
      <c r="MVJ413" s="589"/>
      <c r="MVK413" s="589"/>
      <c r="MVL413" s="589"/>
      <c r="MVM413" s="589"/>
      <c r="MVN413" s="589"/>
      <c r="MVO413" s="589"/>
      <c r="MVP413" s="589"/>
      <c r="MVQ413" s="589"/>
      <c r="MVR413" s="589"/>
      <c r="MVS413" s="589"/>
      <c r="MVT413" s="589"/>
      <c r="MVU413" s="589"/>
      <c r="MVV413" s="589"/>
      <c r="MVW413" s="589"/>
      <c r="MVX413" s="589"/>
      <c r="MVY413" s="589"/>
      <c r="MVZ413" s="589"/>
      <c r="MWA413" s="589"/>
      <c r="MWB413" s="589"/>
      <c r="MWC413" s="589"/>
      <c r="MWD413" s="589"/>
      <c r="MWE413" s="589"/>
      <c r="MWF413" s="589"/>
      <c r="MWG413" s="589"/>
      <c r="MWH413" s="589"/>
      <c r="MWI413" s="589"/>
      <c r="MWJ413" s="589"/>
      <c r="MWK413" s="589"/>
      <c r="MWL413" s="589"/>
      <c r="MWM413" s="589"/>
      <c r="MWN413" s="589"/>
      <c r="MWO413" s="589"/>
      <c r="MWP413" s="589"/>
      <c r="MWQ413" s="589"/>
      <c r="MWR413" s="589"/>
      <c r="MWS413" s="589"/>
      <c r="MWT413" s="589"/>
      <c r="MWU413" s="589"/>
      <c r="MWV413" s="589"/>
      <c r="MWW413" s="589"/>
      <c r="MWX413" s="589"/>
      <c r="MWY413" s="589"/>
      <c r="MWZ413" s="589"/>
      <c r="MXA413" s="589"/>
      <c r="MXB413" s="589"/>
      <c r="MXC413" s="589"/>
      <c r="MXD413" s="589"/>
      <c r="MXE413" s="589"/>
      <c r="MXF413" s="589"/>
      <c r="MXG413" s="589"/>
      <c r="MXH413" s="589"/>
      <c r="MXI413" s="589"/>
      <c r="MXJ413" s="589"/>
      <c r="MXK413" s="589"/>
      <c r="MXL413" s="589"/>
      <c r="MXM413" s="589"/>
      <c r="MXN413" s="589"/>
      <c r="MXO413" s="589"/>
      <c r="MXP413" s="589"/>
      <c r="MXQ413" s="589"/>
      <c r="MXR413" s="589"/>
      <c r="MXS413" s="589"/>
      <c r="MXT413" s="589"/>
      <c r="MXU413" s="589"/>
      <c r="MXV413" s="589"/>
      <c r="MXW413" s="589"/>
      <c r="MXX413" s="589"/>
      <c r="MXY413" s="589"/>
      <c r="MXZ413" s="589"/>
      <c r="MYA413" s="589"/>
      <c r="MYB413" s="589"/>
      <c r="MYC413" s="589"/>
      <c r="MYD413" s="589"/>
      <c r="MYE413" s="589"/>
      <c r="MYF413" s="589"/>
      <c r="MYG413" s="589"/>
      <c r="MYH413" s="589"/>
      <c r="MYI413" s="589"/>
      <c r="MYJ413" s="589"/>
      <c r="MYK413" s="589"/>
      <c r="MYL413" s="589"/>
      <c r="MYM413" s="589"/>
      <c r="MYN413" s="589"/>
      <c r="MYO413" s="589"/>
      <c r="MYP413" s="589"/>
      <c r="MYQ413" s="589"/>
      <c r="MYR413" s="589"/>
      <c r="MYS413" s="589"/>
      <c r="MYT413" s="589"/>
      <c r="MYU413" s="589"/>
      <c r="MYV413" s="589"/>
      <c r="MYW413" s="589"/>
      <c r="MYX413" s="589"/>
      <c r="MYY413" s="589"/>
      <c r="MYZ413" s="589"/>
      <c r="MZA413" s="589"/>
      <c r="MZB413" s="589"/>
      <c r="MZC413" s="589"/>
      <c r="MZD413" s="589"/>
      <c r="MZE413" s="589"/>
      <c r="MZF413" s="589"/>
      <c r="MZG413" s="589"/>
      <c r="MZH413" s="589"/>
      <c r="MZI413" s="589"/>
      <c r="MZJ413" s="589"/>
      <c r="MZK413" s="589"/>
      <c r="MZL413" s="589"/>
      <c r="MZM413" s="589"/>
      <c r="MZN413" s="589"/>
      <c r="MZO413" s="589"/>
      <c r="MZP413" s="589"/>
      <c r="MZQ413" s="589"/>
      <c r="MZR413" s="589"/>
      <c r="MZS413" s="589"/>
      <c r="MZT413" s="589"/>
      <c r="MZU413" s="589"/>
      <c r="MZV413" s="589"/>
      <c r="MZW413" s="589"/>
      <c r="MZX413" s="589"/>
      <c r="MZY413" s="589"/>
      <c r="MZZ413" s="589"/>
      <c r="NAA413" s="589"/>
      <c r="NAB413" s="589"/>
      <c r="NAC413" s="589"/>
      <c r="NAD413" s="589"/>
      <c r="NAE413" s="589"/>
      <c r="NAF413" s="589"/>
      <c r="NAG413" s="589"/>
      <c r="NAH413" s="589"/>
      <c r="NAI413" s="589"/>
      <c r="NAJ413" s="589"/>
      <c r="NAK413" s="589"/>
      <c r="NAL413" s="589"/>
      <c r="NAM413" s="589"/>
      <c r="NAN413" s="589"/>
      <c r="NAO413" s="589"/>
      <c r="NAP413" s="589"/>
      <c r="NAQ413" s="589"/>
      <c r="NAR413" s="589"/>
      <c r="NAS413" s="589"/>
      <c r="NAT413" s="589"/>
      <c r="NAU413" s="589"/>
      <c r="NAV413" s="589"/>
      <c r="NAW413" s="589"/>
      <c r="NAX413" s="589"/>
      <c r="NAY413" s="589"/>
      <c r="NAZ413" s="589"/>
      <c r="NBA413" s="589"/>
      <c r="NBB413" s="589"/>
      <c r="NBC413" s="589"/>
      <c r="NBD413" s="589"/>
      <c r="NBE413" s="589"/>
      <c r="NBF413" s="589"/>
      <c r="NBG413" s="589"/>
      <c r="NBH413" s="589"/>
      <c r="NBI413" s="589"/>
      <c r="NBJ413" s="589"/>
      <c r="NBK413" s="589"/>
      <c r="NBL413" s="589"/>
      <c r="NBM413" s="589"/>
      <c r="NBN413" s="589"/>
      <c r="NBO413" s="589"/>
      <c r="NBP413" s="589"/>
      <c r="NBQ413" s="589"/>
      <c r="NBR413" s="589"/>
      <c r="NBS413" s="589"/>
      <c r="NBT413" s="589"/>
      <c r="NBU413" s="589"/>
      <c r="NBV413" s="589"/>
      <c r="NBW413" s="589"/>
      <c r="NBX413" s="589"/>
      <c r="NBY413" s="589"/>
      <c r="NBZ413" s="589"/>
      <c r="NCA413" s="589"/>
      <c r="NCB413" s="589"/>
      <c r="NCC413" s="589"/>
      <c r="NCD413" s="589"/>
      <c r="NCE413" s="589"/>
      <c r="NCF413" s="589"/>
      <c r="NCG413" s="589"/>
      <c r="NCH413" s="589"/>
      <c r="NCI413" s="589"/>
      <c r="NCJ413" s="589"/>
      <c r="NCK413" s="589"/>
      <c r="NCL413" s="589"/>
      <c r="NCM413" s="589"/>
      <c r="NCN413" s="589"/>
      <c r="NCO413" s="589"/>
      <c r="NCP413" s="589"/>
      <c r="NCQ413" s="589"/>
      <c r="NCR413" s="589"/>
      <c r="NCS413" s="589"/>
      <c r="NCT413" s="589"/>
      <c r="NCU413" s="589"/>
      <c r="NCV413" s="589"/>
      <c r="NCW413" s="589"/>
      <c r="NCX413" s="589"/>
      <c r="NCY413" s="589"/>
      <c r="NCZ413" s="589"/>
      <c r="NDA413" s="589"/>
      <c r="NDB413" s="589"/>
      <c r="NDC413" s="589"/>
      <c r="NDD413" s="589"/>
      <c r="NDE413" s="589"/>
      <c r="NDF413" s="589"/>
      <c r="NDG413" s="589"/>
      <c r="NDH413" s="589"/>
      <c r="NDI413" s="589"/>
      <c r="NDJ413" s="589"/>
      <c r="NDK413" s="589"/>
      <c r="NDL413" s="589"/>
      <c r="NDM413" s="589"/>
      <c r="NDN413" s="589"/>
      <c r="NDO413" s="589"/>
      <c r="NDP413" s="589"/>
      <c r="NDQ413" s="589"/>
      <c r="NDR413" s="589"/>
      <c r="NDS413" s="589"/>
      <c r="NDT413" s="589"/>
      <c r="NDU413" s="589"/>
      <c r="NDV413" s="589"/>
      <c r="NDW413" s="589"/>
      <c r="NDX413" s="589"/>
      <c r="NDY413" s="589"/>
      <c r="NDZ413" s="589"/>
      <c r="NEA413" s="589"/>
      <c r="NEB413" s="589"/>
      <c r="NEC413" s="589"/>
      <c r="NED413" s="589"/>
      <c r="NEE413" s="589"/>
      <c r="NEF413" s="589"/>
      <c r="NEG413" s="589"/>
      <c r="NEH413" s="589"/>
      <c r="NEI413" s="589"/>
      <c r="NEJ413" s="589"/>
      <c r="NEK413" s="589"/>
      <c r="NEL413" s="589"/>
      <c r="NEM413" s="589"/>
      <c r="NEN413" s="589"/>
      <c r="NEO413" s="589"/>
      <c r="NEP413" s="589"/>
      <c r="NEQ413" s="589"/>
      <c r="NER413" s="589"/>
      <c r="NES413" s="589"/>
      <c r="NET413" s="589"/>
      <c r="NEU413" s="589"/>
      <c r="NEV413" s="589"/>
      <c r="NEW413" s="589"/>
      <c r="NEX413" s="589"/>
      <c r="NEY413" s="589"/>
      <c r="NEZ413" s="589"/>
      <c r="NFA413" s="589"/>
      <c r="NFB413" s="589"/>
      <c r="NFC413" s="589"/>
      <c r="NFD413" s="589"/>
      <c r="NFE413" s="589"/>
      <c r="NFF413" s="589"/>
      <c r="NFG413" s="589"/>
      <c r="NFH413" s="589"/>
      <c r="NFI413" s="589"/>
      <c r="NFJ413" s="589"/>
      <c r="NFK413" s="589"/>
      <c r="NFL413" s="589"/>
      <c r="NFM413" s="589"/>
      <c r="NFN413" s="589"/>
      <c r="NFO413" s="589"/>
      <c r="NFP413" s="589"/>
      <c r="NFQ413" s="589"/>
      <c r="NFR413" s="589"/>
      <c r="NFS413" s="589"/>
      <c r="NFT413" s="589"/>
      <c r="NFU413" s="589"/>
      <c r="NFV413" s="589"/>
      <c r="NFW413" s="589"/>
      <c r="NFX413" s="589"/>
      <c r="NFY413" s="589"/>
      <c r="NFZ413" s="589"/>
      <c r="NGA413" s="589"/>
      <c r="NGB413" s="589"/>
      <c r="NGC413" s="589"/>
      <c r="NGD413" s="589"/>
      <c r="NGE413" s="589"/>
      <c r="NGF413" s="589"/>
      <c r="NGG413" s="589"/>
      <c r="NGH413" s="589"/>
      <c r="NGI413" s="589"/>
      <c r="NGJ413" s="589"/>
      <c r="NGK413" s="589"/>
      <c r="NGL413" s="589"/>
      <c r="NGM413" s="589"/>
      <c r="NGN413" s="589"/>
      <c r="NGO413" s="589"/>
      <c r="NGP413" s="589"/>
      <c r="NGQ413" s="589"/>
      <c r="NGR413" s="589"/>
      <c r="NGS413" s="589"/>
      <c r="NGT413" s="589"/>
      <c r="NGU413" s="589"/>
      <c r="NGV413" s="589"/>
      <c r="NGW413" s="589"/>
      <c r="NGX413" s="589"/>
      <c r="NGY413" s="589"/>
      <c r="NGZ413" s="589"/>
      <c r="NHA413" s="589"/>
      <c r="NHB413" s="589"/>
      <c r="NHC413" s="589"/>
      <c r="NHD413" s="589"/>
      <c r="NHE413" s="589"/>
      <c r="NHF413" s="589"/>
      <c r="NHG413" s="589"/>
      <c r="NHH413" s="589"/>
      <c r="NHI413" s="589"/>
      <c r="NHJ413" s="589"/>
      <c r="NHK413" s="589"/>
      <c r="NHL413" s="589"/>
      <c r="NHM413" s="589"/>
      <c r="NHN413" s="589"/>
      <c r="NHO413" s="589"/>
      <c r="NHP413" s="589"/>
      <c r="NHQ413" s="589"/>
      <c r="NHR413" s="589"/>
      <c r="NHS413" s="589"/>
      <c r="NHT413" s="589"/>
      <c r="NHU413" s="589"/>
      <c r="NHV413" s="589"/>
      <c r="NHW413" s="589"/>
      <c r="NHX413" s="589"/>
      <c r="NHY413" s="589"/>
      <c r="NHZ413" s="589"/>
      <c r="NIA413" s="589"/>
      <c r="NIB413" s="589"/>
      <c r="NIC413" s="589"/>
      <c r="NID413" s="589"/>
      <c r="NIE413" s="589"/>
      <c r="NIF413" s="589"/>
      <c r="NIG413" s="589"/>
      <c r="NIH413" s="589"/>
      <c r="NII413" s="589"/>
      <c r="NIJ413" s="589"/>
      <c r="NIK413" s="589"/>
      <c r="NIL413" s="589"/>
      <c r="NIM413" s="589"/>
      <c r="NIN413" s="589"/>
      <c r="NIO413" s="589"/>
      <c r="NIP413" s="589"/>
      <c r="NIQ413" s="589"/>
      <c r="NIR413" s="589"/>
      <c r="NIS413" s="589"/>
      <c r="NIT413" s="589"/>
      <c r="NIU413" s="589"/>
      <c r="NIV413" s="589"/>
      <c r="NIW413" s="589"/>
      <c r="NIX413" s="589"/>
      <c r="NIY413" s="589"/>
      <c r="NIZ413" s="589"/>
      <c r="NJA413" s="589"/>
      <c r="NJB413" s="589"/>
      <c r="NJC413" s="589"/>
      <c r="NJD413" s="589"/>
      <c r="NJE413" s="589"/>
      <c r="NJF413" s="589"/>
      <c r="NJG413" s="589"/>
      <c r="NJH413" s="589"/>
      <c r="NJI413" s="589"/>
      <c r="NJJ413" s="589"/>
      <c r="NJK413" s="589"/>
      <c r="NJL413" s="589"/>
      <c r="NJM413" s="589"/>
      <c r="NJN413" s="589"/>
      <c r="NJO413" s="589"/>
      <c r="NJP413" s="589"/>
      <c r="NJQ413" s="589"/>
      <c r="NJR413" s="589"/>
      <c r="NJS413" s="589"/>
      <c r="NJT413" s="589"/>
      <c r="NJU413" s="589"/>
      <c r="NJV413" s="589"/>
      <c r="NJW413" s="589"/>
      <c r="NJX413" s="589"/>
      <c r="NJY413" s="589"/>
      <c r="NJZ413" s="589"/>
      <c r="NKA413" s="589"/>
      <c r="NKB413" s="589"/>
      <c r="NKC413" s="589"/>
      <c r="NKD413" s="589"/>
      <c r="NKE413" s="589"/>
      <c r="NKF413" s="589"/>
      <c r="NKG413" s="589"/>
      <c r="NKH413" s="589"/>
      <c r="NKI413" s="589"/>
      <c r="NKJ413" s="589"/>
      <c r="NKK413" s="589"/>
      <c r="NKL413" s="589"/>
      <c r="NKM413" s="589"/>
      <c r="NKN413" s="589"/>
      <c r="NKO413" s="589"/>
      <c r="NKP413" s="589"/>
      <c r="NKQ413" s="589"/>
      <c r="NKR413" s="589"/>
      <c r="NKS413" s="589"/>
      <c r="NKT413" s="589"/>
      <c r="NKU413" s="589"/>
      <c r="NKV413" s="589"/>
      <c r="NKW413" s="589"/>
      <c r="NKX413" s="589"/>
      <c r="NKY413" s="589"/>
      <c r="NKZ413" s="589"/>
      <c r="NLA413" s="589"/>
      <c r="NLB413" s="589"/>
      <c r="NLC413" s="589"/>
      <c r="NLD413" s="589"/>
      <c r="NLE413" s="589"/>
      <c r="NLF413" s="589"/>
      <c r="NLG413" s="589"/>
      <c r="NLH413" s="589"/>
      <c r="NLI413" s="589"/>
      <c r="NLJ413" s="589"/>
      <c r="NLK413" s="589"/>
      <c r="NLL413" s="589"/>
      <c r="NLM413" s="589"/>
      <c r="NLN413" s="589"/>
      <c r="NLO413" s="589"/>
      <c r="NLP413" s="589"/>
      <c r="NLQ413" s="589"/>
      <c r="NLR413" s="589"/>
      <c r="NLS413" s="589"/>
      <c r="NLT413" s="589"/>
      <c r="NLU413" s="589"/>
      <c r="NLV413" s="589"/>
      <c r="NLW413" s="589"/>
      <c r="NLX413" s="589"/>
      <c r="NLY413" s="589"/>
      <c r="NLZ413" s="589"/>
      <c r="NMA413" s="589"/>
      <c r="NMB413" s="589"/>
      <c r="NMC413" s="589"/>
      <c r="NMD413" s="589"/>
      <c r="NME413" s="589"/>
      <c r="NMF413" s="589"/>
      <c r="NMG413" s="589"/>
      <c r="NMH413" s="589"/>
      <c r="NMI413" s="589"/>
      <c r="NMJ413" s="589"/>
      <c r="NMK413" s="589"/>
      <c r="NML413" s="589"/>
      <c r="NMM413" s="589"/>
      <c r="NMN413" s="589"/>
      <c r="NMO413" s="589"/>
      <c r="NMP413" s="589"/>
      <c r="NMQ413" s="589"/>
      <c r="NMR413" s="589"/>
      <c r="NMS413" s="589"/>
      <c r="NMT413" s="589"/>
      <c r="NMU413" s="589"/>
      <c r="NMV413" s="589"/>
      <c r="NMW413" s="589"/>
      <c r="NMX413" s="589"/>
      <c r="NMY413" s="589"/>
      <c r="NMZ413" s="589"/>
      <c r="NNA413" s="589"/>
      <c r="NNB413" s="589"/>
      <c r="NNC413" s="589"/>
      <c r="NND413" s="589"/>
      <c r="NNE413" s="589"/>
      <c r="NNF413" s="589"/>
      <c r="NNG413" s="589"/>
      <c r="NNH413" s="589"/>
      <c r="NNI413" s="589"/>
      <c r="NNJ413" s="589"/>
      <c r="NNK413" s="589"/>
      <c r="NNL413" s="589"/>
      <c r="NNM413" s="589"/>
      <c r="NNN413" s="589"/>
      <c r="NNO413" s="589"/>
      <c r="NNP413" s="589"/>
      <c r="NNQ413" s="589"/>
      <c r="NNR413" s="589"/>
      <c r="NNS413" s="589"/>
      <c r="NNT413" s="589"/>
      <c r="NNU413" s="589"/>
      <c r="NNV413" s="589"/>
      <c r="NNW413" s="589"/>
      <c r="NNX413" s="589"/>
      <c r="NNY413" s="589"/>
      <c r="NNZ413" s="589"/>
      <c r="NOA413" s="589"/>
      <c r="NOB413" s="589"/>
      <c r="NOC413" s="589"/>
      <c r="NOD413" s="589"/>
      <c r="NOE413" s="589"/>
      <c r="NOF413" s="589"/>
      <c r="NOG413" s="589"/>
      <c r="NOH413" s="589"/>
      <c r="NOI413" s="589"/>
      <c r="NOJ413" s="589"/>
      <c r="NOK413" s="589"/>
      <c r="NOL413" s="589"/>
      <c r="NOM413" s="589"/>
      <c r="NON413" s="589"/>
      <c r="NOO413" s="589"/>
      <c r="NOP413" s="589"/>
      <c r="NOQ413" s="589"/>
      <c r="NOR413" s="589"/>
      <c r="NOS413" s="589"/>
      <c r="NOT413" s="589"/>
      <c r="NOU413" s="589"/>
      <c r="NOV413" s="589"/>
      <c r="NOW413" s="589"/>
      <c r="NOX413" s="589"/>
      <c r="NOY413" s="589"/>
      <c r="NOZ413" s="589"/>
      <c r="NPA413" s="589"/>
      <c r="NPB413" s="589"/>
      <c r="NPC413" s="589"/>
      <c r="NPD413" s="589"/>
      <c r="NPE413" s="589"/>
      <c r="NPF413" s="589"/>
      <c r="NPG413" s="589"/>
      <c r="NPH413" s="589"/>
      <c r="NPI413" s="589"/>
      <c r="NPJ413" s="589"/>
      <c r="NPK413" s="589"/>
      <c r="NPL413" s="589"/>
      <c r="NPM413" s="589"/>
      <c r="NPN413" s="589"/>
      <c r="NPO413" s="589"/>
      <c r="NPP413" s="589"/>
      <c r="NPQ413" s="589"/>
      <c r="NPR413" s="589"/>
      <c r="NPS413" s="589"/>
      <c r="NPT413" s="589"/>
      <c r="NPU413" s="589"/>
      <c r="NPV413" s="589"/>
      <c r="NPW413" s="589"/>
      <c r="NPX413" s="589"/>
      <c r="NPY413" s="589"/>
      <c r="NPZ413" s="589"/>
      <c r="NQA413" s="589"/>
      <c r="NQB413" s="589"/>
      <c r="NQC413" s="589"/>
      <c r="NQD413" s="589"/>
      <c r="NQE413" s="589"/>
      <c r="NQF413" s="589"/>
      <c r="NQG413" s="589"/>
      <c r="NQH413" s="589"/>
      <c r="NQI413" s="589"/>
      <c r="NQJ413" s="589"/>
      <c r="NQK413" s="589"/>
      <c r="NQL413" s="589"/>
      <c r="NQM413" s="589"/>
      <c r="NQN413" s="589"/>
      <c r="NQO413" s="589"/>
      <c r="NQP413" s="589"/>
      <c r="NQQ413" s="589"/>
      <c r="NQR413" s="589"/>
      <c r="NQS413" s="589"/>
      <c r="NQT413" s="589"/>
      <c r="NQU413" s="589"/>
      <c r="NQV413" s="589"/>
      <c r="NQW413" s="589"/>
      <c r="NQX413" s="589"/>
      <c r="NQY413" s="589"/>
      <c r="NQZ413" s="589"/>
      <c r="NRA413" s="589"/>
      <c r="NRB413" s="589"/>
      <c r="NRC413" s="589"/>
      <c r="NRD413" s="589"/>
      <c r="NRE413" s="589"/>
      <c r="NRF413" s="589"/>
      <c r="NRG413" s="589"/>
      <c r="NRH413" s="589"/>
      <c r="NRI413" s="589"/>
      <c r="NRJ413" s="589"/>
      <c r="NRK413" s="589"/>
      <c r="NRL413" s="589"/>
      <c r="NRM413" s="589"/>
      <c r="NRN413" s="589"/>
      <c r="NRO413" s="589"/>
      <c r="NRP413" s="589"/>
      <c r="NRQ413" s="589"/>
      <c r="NRR413" s="589"/>
      <c r="NRS413" s="589"/>
      <c r="NRT413" s="589"/>
      <c r="NRU413" s="589"/>
      <c r="NRV413" s="589"/>
      <c r="NRW413" s="589"/>
      <c r="NRX413" s="589"/>
      <c r="NRY413" s="589"/>
      <c r="NRZ413" s="589"/>
      <c r="NSA413" s="589"/>
      <c r="NSB413" s="589"/>
      <c r="NSC413" s="589"/>
      <c r="NSD413" s="589"/>
      <c r="NSE413" s="589"/>
      <c r="NSF413" s="589"/>
      <c r="NSG413" s="589"/>
      <c r="NSH413" s="589"/>
      <c r="NSI413" s="589"/>
      <c r="NSJ413" s="589"/>
      <c r="NSK413" s="589"/>
      <c r="NSL413" s="589"/>
      <c r="NSM413" s="589"/>
      <c r="NSN413" s="589"/>
      <c r="NSO413" s="589"/>
      <c r="NSP413" s="589"/>
      <c r="NSQ413" s="589"/>
      <c r="NSR413" s="589"/>
      <c r="NSS413" s="589"/>
      <c r="NST413" s="589"/>
      <c r="NSU413" s="589"/>
      <c r="NSV413" s="589"/>
      <c r="NSW413" s="589"/>
      <c r="NSX413" s="589"/>
      <c r="NSY413" s="589"/>
      <c r="NSZ413" s="589"/>
      <c r="NTA413" s="589"/>
      <c r="NTB413" s="589"/>
      <c r="NTC413" s="589"/>
      <c r="NTD413" s="589"/>
      <c r="NTE413" s="589"/>
      <c r="NTF413" s="589"/>
      <c r="NTG413" s="589"/>
      <c r="NTH413" s="589"/>
      <c r="NTI413" s="589"/>
      <c r="NTJ413" s="589"/>
      <c r="NTK413" s="589"/>
      <c r="NTL413" s="589"/>
      <c r="NTM413" s="589"/>
      <c r="NTN413" s="589"/>
      <c r="NTO413" s="589"/>
      <c r="NTP413" s="589"/>
      <c r="NTQ413" s="589"/>
      <c r="NTR413" s="589"/>
      <c r="NTS413" s="589"/>
      <c r="NTT413" s="589"/>
      <c r="NTU413" s="589"/>
      <c r="NTV413" s="589"/>
      <c r="NTW413" s="589"/>
      <c r="NTX413" s="589"/>
      <c r="NTY413" s="589"/>
      <c r="NTZ413" s="589"/>
      <c r="NUA413" s="589"/>
      <c r="NUB413" s="589"/>
      <c r="NUC413" s="589"/>
      <c r="NUD413" s="589"/>
      <c r="NUE413" s="589"/>
      <c r="NUF413" s="589"/>
      <c r="NUG413" s="589"/>
      <c r="NUH413" s="589"/>
      <c r="NUI413" s="589"/>
      <c r="NUJ413" s="589"/>
      <c r="NUK413" s="589"/>
      <c r="NUL413" s="589"/>
      <c r="NUM413" s="589"/>
      <c r="NUN413" s="589"/>
      <c r="NUO413" s="589"/>
      <c r="NUP413" s="589"/>
      <c r="NUQ413" s="589"/>
      <c r="NUR413" s="589"/>
      <c r="NUS413" s="589"/>
      <c r="NUT413" s="589"/>
      <c r="NUU413" s="589"/>
      <c r="NUV413" s="589"/>
      <c r="NUW413" s="589"/>
      <c r="NUX413" s="589"/>
      <c r="NUY413" s="589"/>
      <c r="NUZ413" s="589"/>
      <c r="NVA413" s="589"/>
      <c r="NVB413" s="589"/>
      <c r="NVC413" s="589"/>
      <c r="NVD413" s="589"/>
      <c r="NVE413" s="589"/>
      <c r="NVF413" s="589"/>
      <c r="NVG413" s="589"/>
      <c r="NVH413" s="589"/>
      <c r="NVI413" s="589"/>
      <c r="NVJ413" s="589"/>
      <c r="NVK413" s="589"/>
      <c r="NVL413" s="589"/>
      <c r="NVM413" s="589"/>
      <c r="NVN413" s="589"/>
      <c r="NVO413" s="589"/>
      <c r="NVP413" s="589"/>
      <c r="NVQ413" s="589"/>
      <c r="NVR413" s="589"/>
      <c r="NVS413" s="589"/>
      <c r="NVT413" s="589"/>
      <c r="NVU413" s="589"/>
      <c r="NVV413" s="589"/>
      <c r="NVW413" s="589"/>
      <c r="NVX413" s="589"/>
      <c r="NVY413" s="589"/>
      <c r="NVZ413" s="589"/>
      <c r="NWA413" s="589"/>
      <c r="NWB413" s="589"/>
      <c r="NWC413" s="589"/>
      <c r="NWD413" s="589"/>
      <c r="NWE413" s="589"/>
      <c r="NWF413" s="589"/>
      <c r="NWG413" s="589"/>
      <c r="NWH413" s="589"/>
      <c r="NWI413" s="589"/>
      <c r="NWJ413" s="589"/>
      <c r="NWK413" s="589"/>
      <c r="NWL413" s="589"/>
      <c r="NWM413" s="589"/>
      <c r="NWN413" s="589"/>
      <c r="NWO413" s="589"/>
      <c r="NWP413" s="589"/>
      <c r="NWQ413" s="589"/>
      <c r="NWR413" s="589"/>
      <c r="NWS413" s="589"/>
      <c r="NWT413" s="589"/>
      <c r="NWU413" s="589"/>
      <c r="NWV413" s="589"/>
      <c r="NWW413" s="589"/>
      <c r="NWX413" s="589"/>
      <c r="NWY413" s="589"/>
      <c r="NWZ413" s="589"/>
      <c r="NXA413" s="589"/>
      <c r="NXB413" s="589"/>
      <c r="NXC413" s="589"/>
      <c r="NXD413" s="589"/>
      <c r="NXE413" s="589"/>
      <c r="NXF413" s="589"/>
      <c r="NXG413" s="589"/>
      <c r="NXH413" s="589"/>
      <c r="NXI413" s="589"/>
      <c r="NXJ413" s="589"/>
      <c r="NXK413" s="589"/>
      <c r="NXL413" s="589"/>
      <c r="NXM413" s="589"/>
      <c r="NXN413" s="589"/>
      <c r="NXO413" s="589"/>
      <c r="NXP413" s="589"/>
      <c r="NXQ413" s="589"/>
      <c r="NXR413" s="589"/>
      <c r="NXS413" s="589"/>
      <c r="NXT413" s="589"/>
      <c r="NXU413" s="589"/>
      <c r="NXV413" s="589"/>
      <c r="NXW413" s="589"/>
      <c r="NXX413" s="589"/>
      <c r="NXY413" s="589"/>
      <c r="NXZ413" s="589"/>
      <c r="NYA413" s="589"/>
      <c r="NYB413" s="589"/>
      <c r="NYC413" s="589"/>
      <c r="NYD413" s="589"/>
      <c r="NYE413" s="589"/>
      <c r="NYF413" s="589"/>
      <c r="NYG413" s="589"/>
      <c r="NYH413" s="589"/>
      <c r="NYI413" s="589"/>
      <c r="NYJ413" s="589"/>
      <c r="NYK413" s="589"/>
      <c r="NYL413" s="589"/>
      <c r="NYM413" s="589"/>
      <c r="NYN413" s="589"/>
      <c r="NYO413" s="589"/>
      <c r="NYP413" s="589"/>
      <c r="NYQ413" s="589"/>
      <c r="NYR413" s="589"/>
      <c r="NYS413" s="589"/>
      <c r="NYT413" s="589"/>
      <c r="NYU413" s="589"/>
      <c r="NYV413" s="589"/>
      <c r="NYW413" s="589"/>
      <c r="NYX413" s="589"/>
      <c r="NYY413" s="589"/>
      <c r="NYZ413" s="589"/>
      <c r="NZA413" s="589"/>
      <c r="NZB413" s="589"/>
      <c r="NZC413" s="589"/>
      <c r="NZD413" s="589"/>
      <c r="NZE413" s="589"/>
      <c r="NZF413" s="589"/>
      <c r="NZG413" s="589"/>
      <c r="NZH413" s="589"/>
      <c r="NZI413" s="589"/>
      <c r="NZJ413" s="589"/>
      <c r="NZK413" s="589"/>
      <c r="NZL413" s="589"/>
      <c r="NZM413" s="589"/>
      <c r="NZN413" s="589"/>
      <c r="NZO413" s="589"/>
      <c r="NZP413" s="589"/>
      <c r="NZQ413" s="589"/>
      <c r="NZR413" s="589"/>
      <c r="NZS413" s="589"/>
      <c r="NZT413" s="589"/>
      <c r="NZU413" s="589"/>
      <c r="NZV413" s="589"/>
      <c r="NZW413" s="589"/>
      <c r="NZX413" s="589"/>
      <c r="NZY413" s="589"/>
      <c r="NZZ413" s="589"/>
      <c r="OAA413" s="589"/>
      <c r="OAB413" s="589"/>
      <c r="OAC413" s="589"/>
      <c r="OAD413" s="589"/>
      <c r="OAE413" s="589"/>
      <c r="OAF413" s="589"/>
      <c r="OAG413" s="589"/>
      <c r="OAH413" s="589"/>
      <c r="OAI413" s="589"/>
      <c r="OAJ413" s="589"/>
      <c r="OAK413" s="589"/>
      <c r="OAL413" s="589"/>
      <c r="OAM413" s="589"/>
      <c r="OAN413" s="589"/>
      <c r="OAO413" s="589"/>
      <c r="OAP413" s="589"/>
      <c r="OAQ413" s="589"/>
      <c r="OAR413" s="589"/>
      <c r="OAS413" s="589"/>
      <c r="OAT413" s="589"/>
      <c r="OAU413" s="589"/>
      <c r="OAV413" s="589"/>
      <c r="OAW413" s="589"/>
      <c r="OAX413" s="589"/>
      <c r="OAY413" s="589"/>
      <c r="OAZ413" s="589"/>
      <c r="OBA413" s="589"/>
      <c r="OBB413" s="589"/>
      <c r="OBC413" s="589"/>
      <c r="OBD413" s="589"/>
      <c r="OBE413" s="589"/>
      <c r="OBF413" s="589"/>
      <c r="OBG413" s="589"/>
      <c r="OBH413" s="589"/>
      <c r="OBI413" s="589"/>
      <c r="OBJ413" s="589"/>
      <c r="OBK413" s="589"/>
      <c r="OBL413" s="589"/>
      <c r="OBM413" s="589"/>
      <c r="OBN413" s="589"/>
      <c r="OBO413" s="589"/>
      <c r="OBP413" s="589"/>
      <c r="OBQ413" s="589"/>
      <c r="OBR413" s="589"/>
      <c r="OBS413" s="589"/>
      <c r="OBT413" s="589"/>
      <c r="OBU413" s="589"/>
      <c r="OBV413" s="589"/>
      <c r="OBW413" s="589"/>
      <c r="OBX413" s="589"/>
      <c r="OBY413" s="589"/>
      <c r="OBZ413" s="589"/>
      <c r="OCA413" s="589"/>
      <c r="OCB413" s="589"/>
      <c r="OCC413" s="589"/>
      <c r="OCD413" s="589"/>
      <c r="OCE413" s="589"/>
      <c r="OCF413" s="589"/>
      <c r="OCG413" s="589"/>
      <c r="OCH413" s="589"/>
      <c r="OCI413" s="589"/>
      <c r="OCJ413" s="589"/>
      <c r="OCK413" s="589"/>
      <c r="OCL413" s="589"/>
      <c r="OCM413" s="589"/>
      <c r="OCN413" s="589"/>
      <c r="OCO413" s="589"/>
      <c r="OCP413" s="589"/>
      <c r="OCQ413" s="589"/>
      <c r="OCR413" s="589"/>
      <c r="OCS413" s="589"/>
      <c r="OCT413" s="589"/>
      <c r="OCU413" s="589"/>
      <c r="OCV413" s="589"/>
      <c r="OCW413" s="589"/>
      <c r="OCX413" s="589"/>
      <c r="OCY413" s="589"/>
      <c r="OCZ413" s="589"/>
      <c r="ODA413" s="589"/>
      <c r="ODB413" s="589"/>
      <c r="ODC413" s="589"/>
      <c r="ODD413" s="589"/>
      <c r="ODE413" s="589"/>
      <c r="ODF413" s="589"/>
      <c r="ODG413" s="589"/>
      <c r="ODH413" s="589"/>
      <c r="ODI413" s="589"/>
      <c r="ODJ413" s="589"/>
      <c r="ODK413" s="589"/>
      <c r="ODL413" s="589"/>
      <c r="ODM413" s="589"/>
      <c r="ODN413" s="589"/>
      <c r="ODO413" s="589"/>
      <c r="ODP413" s="589"/>
      <c r="ODQ413" s="589"/>
      <c r="ODR413" s="589"/>
      <c r="ODS413" s="589"/>
      <c r="ODT413" s="589"/>
      <c r="ODU413" s="589"/>
      <c r="ODV413" s="589"/>
      <c r="ODW413" s="589"/>
      <c r="ODX413" s="589"/>
      <c r="ODY413" s="589"/>
      <c r="ODZ413" s="589"/>
      <c r="OEA413" s="589"/>
      <c r="OEB413" s="589"/>
      <c r="OEC413" s="589"/>
      <c r="OED413" s="589"/>
      <c r="OEE413" s="589"/>
      <c r="OEF413" s="589"/>
      <c r="OEG413" s="589"/>
      <c r="OEH413" s="589"/>
      <c r="OEI413" s="589"/>
      <c r="OEJ413" s="589"/>
      <c r="OEK413" s="589"/>
      <c r="OEL413" s="589"/>
      <c r="OEM413" s="589"/>
      <c r="OEN413" s="589"/>
      <c r="OEO413" s="589"/>
      <c r="OEP413" s="589"/>
      <c r="OEQ413" s="589"/>
      <c r="OER413" s="589"/>
      <c r="OES413" s="589"/>
      <c r="OET413" s="589"/>
      <c r="OEU413" s="589"/>
      <c r="OEV413" s="589"/>
      <c r="OEW413" s="589"/>
      <c r="OEX413" s="589"/>
      <c r="OEY413" s="589"/>
      <c r="OEZ413" s="589"/>
      <c r="OFA413" s="589"/>
      <c r="OFB413" s="589"/>
      <c r="OFC413" s="589"/>
      <c r="OFD413" s="589"/>
      <c r="OFE413" s="589"/>
      <c r="OFF413" s="589"/>
      <c r="OFG413" s="589"/>
      <c r="OFH413" s="589"/>
      <c r="OFI413" s="589"/>
      <c r="OFJ413" s="589"/>
      <c r="OFK413" s="589"/>
      <c r="OFL413" s="589"/>
      <c r="OFM413" s="589"/>
      <c r="OFN413" s="589"/>
      <c r="OFO413" s="589"/>
      <c r="OFP413" s="589"/>
      <c r="OFQ413" s="589"/>
      <c r="OFR413" s="589"/>
      <c r="OFS413" s="589"/>
      <c r="OFT413" s="589"/>
      <c r="OFU413" s="589"/>
      <c r="OFV413" s="589"/>
      <c r="OFW413" s="589"/>
      <c r="OFX413" s="589"/>
      <c r="OFY413" s="589"/>
      <c r="OFZ413" s="589"/>
      <c r="OGA413" s="589"/>
      <c r="OGB413" s="589"/>
      <c r="OGC413" s="589"/>
      <c r="OGD413" s="589"/>
      <c r="OGE413" s="589"/>
      <c r="OGF413" s="589"/>
      <c r="OGG413" s="589"/>
      <c r="OGH413" s="589"/>
      <c r="OGI413" s="589"/>
      <c r="OGJ413" s="589"/>
      <c r="OGK413" s="589"/>
      <c r="OGL413" s="589"/>
      <c r="OGM413" s="589"/>
      <c r="OGN413" s="589"/>
      <c r="OGO413" s="589"/>
      <c r="OGP413" s="589"/>
      <c r="OGQ413" s="589"/>
      <c r="OGR413" s="589"/>
      <c r="OGS413" s="589"/>
      <c r="OGT413" s="589"/>
      <c r="OGU413" s="589"/>
      <c r="OGV413" s="589"/>
      <c r="OGW413" s="589"/>
      <c r="OGX413" s="589"/>
      <c r="OGY413" s="589"/>
      <c r="OGZ413" s="589"/>
      <c r="OHA413" s="589"/>
      <c r="OHB413" s="589"/>
      <c r="OHC413" s="589"/>
      <c r="OHD413" s="589"/>
      <c r="OHE413" s="589"/>
      <c r="OHF413" s="589"/>
      <c r="OHG413" s="589"/>
      <c r="OHH413" s="589"/>
      <c r="OHI413" s="589"/>
      <c r="OHJ413" s="589"/>
      <c r="OHK413" s="589"/>
      <c r="OHL413" s="589"/>
      <c r="OHM413" s="589"/>
      <c r="OHN413" s="589"/>
      <c r="OHO413" s="589"/>
      <c r="OHP413" s="589"/>
      <c r="OHQ413" s="589"/>
      <c r="OHR413" s="589"/>
      <c r="OHS413" s="589"/>
      <c r="OHT413" s="589"/>
      <c r="OHU413" s="589"/>
      <c r="OHV413" s="589"/>
      <c r="OHW413" s="589"/>
      <c r="OHX413" s="589"/>
      <c r="OHY413" s="589"/>
      <c r="OHZ413" s="589"/>
      <c r="OIA413" s="589"/>
      <c r="OIB413" s="589"/>
      <c r="OIC413" s="589"/>
      <c r="OID413" s="589"/>
      <c r="OIE413" s="589"/>
      <c r="OIF413" s="589"/>
      <c r="OIG413" s="589"/>
      <c r="OIH413" s="589"/>
      <c r="OII413" s="589"/>
      <c r="OIJ413" s="589"/>
      <c r="OIK413" s="589"/>
      <c r="OIL413" s="589"/>
      <c r="OIM413" s="589"/>
      <c r="OIN413" s="589"/>
      <c r="OIO413" s="589"/>
      <c r="OIP413" s="589"/>
      <c r="OIQ413" s="589"/>
      <c r="OIR413" s="589"/>
      <c r="OIS413" s="589"/>
      <c r="OIT413" s="589"/>
      <c r="OIU413" s="589"/>
      <c r="OIV413" s="589"/>
      <c r="OIW413" s="589"/>
      <c r="OIX413" s="589"/>
      <c r="OIY413" s="589"/>
      <c r="OIZ413" s="589"/>
      <c r="OJA413" s="589"/>
      <c r="OJB413" s="589"/>
      <c r="OJC413" s="589"/>
      <c r="OJD413" s="589"/>
      <c r="OJE413" s="589"/>
      <c r="OJF413" s="589"/>
      <c r="OJG413" s="589"/>
      <c r="OJH413" s="589"/>
      <c r="OJI413" s="589"/>
      <c r="OJJ413" s="589"/>
      <c r="OJK413" s="589"/>
      <c r="OJL413" s="589"/>
      <c r="OJM413" s="589"/>
      <c r="OJN413" s="589"/>
      <c r="OJO413" s="589"/>
      <c r="OJP413" s="589"/>
      <c r="OJQ413" s="589"/>
      <c r="OJR413" s="589"/>
      <c r="OJS413" s="589"/>
      <c r="OJT413" s="589"/>
      <c r="OJU413" s="589"/>
      <c r="OJV413" s="589"/>
      <c r="OJW413" s="589"/>
      <c r="OJX413" s="589"/>
      <c r="OJY413" s="589"/>
      <c r="OJZ413" s="589"/>
      <c r="OKA413" s="589"/>
      <c r="OKB413" s="589"/>
      <c r="OKC413" s="589"/>
      <c r="OKD413" s="589"/>
      <c r="OKE413" s="589"/>
      <c r="OKF413" s="589"/>
      <c r="OKG413" s="589"/>
      <c r="OKH413" s="589"/>
      <c r="OKI413" s="589"/>
      <c r="OKJ413" s="589"/>
      <c r="OKK413" s="589"/>
      <c r="OKL413" s="589"/>
      <c r="OKM413" s="589"/>
      <c r="OKN413" s="589"/>
      <c r="OKO413" s="589"/>
      <c r="OKP413" s="589"/>
      <c r="OKQ413" s="589"/>
      <c r="OKR413" s="589"/>
      <c r="OKS413" s="589"/>
      <c r="OKT413" s="589"/>
      <c r="OKU413" s="589"/>
      <c r="OKV413" s="589"/>
      <c r="OKW413" s="589"/>
      <c r="OKX413" s="589"/>
      <c r="OKY413" s="589"/>
      <c r="OKZ413" s="589"/>
      <c r="OLA413" s="589"/>
      <c r="OLB413" s="589"/>
      <c r="OLC413" s="589"/>
      <c r="OLD413" s="589"/>
      <c r="OLE413" s="589"/>
      <c r="OLF413" s="589"/>
      <c r="OLG413" s="589"/>
      <c r="OLH413" s="589"/>
      <c r="OLI413" s="589"/>
      <c r="OLJ413" s="589"/>
      <c r="OLK413" s="589"/>
      <c r="OLL413" s="589"/>
      <c r="OLM413" s="589"/>
      <c r="OLN413" s="589"/>
      <c r="OLO413" s="589"/>
      <c r="OLP413" s="589"/>
      <c r="OLQ413" s="589"/>
      <c r="OLR413" s="589"/>
      <c r="OLS413" s="589"/>
      <c r="OLT413" s="589"/>
      <c r="OLU413" s="589"/>
      <c r="OLV413" s="589"/>
      <c r="OLW413" s="589"/>
      <c r="OLX413" s="589"/>
      <c r="OLY413" s="589"/>
      <c r="OLZ413" s="589"/>
      <c r="OMA413" s="589"/>
      <c r="OMB413" s="589"/>
      <c r="OMC413" s="589"/>
      <c r="OMD413" s="589"/>
      <c r="OME413" s="589"/>
      <c r="OMF413" s="589"/>
      <c r="OMG413" s="589"/>
      <c r="OMH413" s="589"/>
      <c r="OMI413" s="589"/>
      <c r="OMJ413" s="589"/>
      <c r="OMK413" s="589"/>
      <c r="OML413" s="589"/>
      <c r="OMM413" s="589"/>
      <c r="OMN413" s="589"/>
      <c r="OMO413" s="589"/>
      <c r="OMP413" s="589"/>
      <c r="OMQ413" s="589"/>
      <c r="OMR413" s="589"/>
      <c r="OMS413" s="589"/>
      <c r="OMT413" s="589"/>
      <c r="OMU413" s="589"/>
      <c r="OMV413" s="589"/>
      <c r="OMW413" s="589"/>
      <c r="OMX413" s="589"/>
      <c r="OMY413" s="589"/>
      <c r="OMZ413" s="589"/>
      <c r="ONA413" s="589"/>
      <c r="ONB413" s="589"/>
      <c r="ONC413" s="589"/>
      <c r="OND413" s="589"/>
      <c r="ONE413" s="589"/>
      <c r="ONF413" s="589"/>
      <c r="ONG413" s="589"/>
      <c r="ONH413" s="589"/>
      <c r="ONI413" s="589"/>
      <c r="ONJ413" s="589"/>
      <c r="ONK413" s="589"/>
      <c r="ONL413" s="589"/>
      <c r="ONM413" s="589"/>
      <c r="ONN413" s="589"/>
      <c r="ONO413" s="589"/>
      <c r="ONP413" s="589"/>
      <c r="ONQ413" s="589"/>
      <c r="ONR413" s="589"/>
      <c r="ONS413" s="589"/>
      <c r="ONT413" s="589"/>
      <c r="ONU413" s="589"/>
      <c r="ONV413" s="589"/>
      <c r="ONW413" s="589"/>
      <c r="ONX413" s="589"/>
      <c r="ONY413" s="589"/>
      <c r="ONZ413" s="589"/>
      <c r="OOA413" s="589"/>
      <c r="OOB413" s="589"/>
      <c r="OOC413" s="589"/>
      <c r="OOD413" s="589"/>
      <c r="OOE413" s="589"/>
      <c r="OOF413" s="589"/>
      <c r="OOG413" s="589"/>
      <c r="OOH413" s="589"/>
      <c r="OOI413" s="589"/>
      <c r="OOJ413" s="589"/>
      <c r="OOK413" s="589"/>
      <c r="OOL413" s="589"/>
      <c r="OOM413" s="589"/>
      <c r="OON413" s="589"/>
      <c r="OOO413" s="589"/>
      <c r="OOP413" s="589"/>
      <c r="OOQ413" s="589"/>
      <c r="OOR413" s="589"/>
      <c r="OOS413" s="589"/>
      <c r="OOT413" s="589"/>
      <c r="OOU413" s="589"/>
      <c r="OOV413" s="589"/>
      <c r="OOW413" s="589"/>
      <c r="OOX413" s="589"/>
      <c r="OOY413" s="589"/>
      <c r="OOZ413" s="589"/>
      <c r="OPA413" s="589"/>
      <c r="OPB413" s="589"/>
      <c r="OPC413" s="589"/>
      <c r="OPD413" s="589"/>
      <c r="OPE413" s="589"/>
      <c r="OPF413" s="589"/>
      <c r="OPG413" s="589"/>
      <c r="OPH413" s="589"/>
      <c r="OPI413" s="589"/>
      <c r="OPJ413" s="589"/>
      <c r="OPK413" s="589"/>
      <c r="OPL413" s="589"/>
      <c r="OPM413" s="589"/>
      <c r="OPN413" s="589"/>
      <c r="OPO413" s="589"/>
      <c r="OPP413" s="589"/>
      <c r="OPQ413" s="589"/>
      <c r="OPR413" s="589"/>
      <c r="OPS413" s="589"/>
      <c r="OPT413" s="589"/>
      <c r="OPU413" s="589"/>
      <c r="OPV413" s="589"/>
      <c r="OPW413" s="589"/>
      <c r="OPX413" s="589"/>
      <c r="OPY413" s="589"/>
      <c r="OPZ413" s="589"/>
      <c r="OQA413" s="589"/>
      <c r="OQB413" s="589"/>
      <c r="OQC413" s="589"/>
      <c r="OQD413" s="589"/>
      <c r="OQE413" s="589"/>
      <c r="OQF413" s="589"/>
      <c r="OQG413" s="589"/>
      <c r="OQH413" s="589"/>
      <c r="OQI413" s="589"/>
      <c r="OQJ413" s="589"/>
      <c r="OQK413" s="589"/>
      <c r="OQL413" s="589"/>
      <c r="OQM413" s="589"/>
      <c r="OQN413" s="589"/>
      <c r="OQO413" s="589"/>
      <c r="OQP413" s="589"/>
      <c r="OQQ413" s="589"/>
      <c r="OQR413" s="589"/>
      <c r="OQS413" s="589"/>
      <c r="OQT413" s="589"/>
      <c r="OQU413" s="589"/>
      <c r="OQV413" s="589"/>
      <c r="OQW413" s="589"/>
      <c r="OQX413" s="589"/>
      <c r="OQY413" s="589"/>
      <c r="OQZ413" s="589"/>
      <c r="ORA413" s="589"/>
      <c r="ORB413" s="589"/>
      <c r="ORC413" s="589"/>
      <c r="ORD413" s="589"/>
      <c r="ORE413" s="589"/>
      <c r="ORF413" s="589"/>
      <c r="ORG413" s="589"/>
      <c r="ORH413" s="589"/>
      <c r="ORI413" s="589"/>
      <c r="ORJ413" s="589"/>
      <c r="ORK413" s="589"/>
      <c r="ORL413" s="589"/>
      <c r="ORM413" s="589"/>
      <c r="ORN413" s="589"/>
      <c r="ORO413" s="589"/>
      <c r="ORP413" s="589"/>
      <c r="ORQ413" s="589"/>
      <c r="ORR413" s="589"/>
      <c r="ORS413" s="589"/>
      <c r="ORT413" s="589"/>
      <c r="ORU413" s="589"/>
      <c r="ORV413" s="589"/>
      <c r="ORW413" s="589"/>
      <c r="ORX413" s="589"/>
      <c r="ORY413" s="589"/>
      <c r="ORZ413" s="589"/>
      <c r="OSA413" s="589"/>
      <c r="OSB413" s="589"/>
      <c r="OSC413" s="589"/>
      <c r="OSD413" s="589"/>
      <c r="OSE413" s="589"/>
      <c r="OSF413" s="589"/>
      <c r="OSG413" s="589"/>
      <c r="OSH413" s="589"/>
      <c r="OSI413" s="589"/>
      <c r="OSJ413" s="589"/>
      <c r="OSK413" s="589"/>
      <c r="OSL413" s="589"/>
      <c r="OSM413" s="589"/>
      <c r="OSN413" s="589"/>
      <c r="OSO413" s="589"/>
      <c r="OSP413" s="589"/>
      <c r="OSQ413" s="589"/>
      <c r="OSR413" s="589"/>
      <c r="OSS413" s="589"/>
      <c r="OST413" s="589"/>
      <c r="OSU413" s="589"/>
      <c r="OSV413" s="589"/>
      <c r="OSW413" s="589"/>
      <c r="OSX413" s="589"/>
      <c r="OSY413" s="589"/>
      <c r="OSZ413" s="589"/>
      <c r="OTA413" s="589"/>
      <c r="OTB413" s="589"/>
      <c r="OTC413" s="589"/>
      <c r="OTD413" s="589"/>
      <c r="OTE413" s="589"/>
      <c r="OTF413" s="589"/>
      <c r="OTG413" s="589"/>
      <c r="OTH413" s="589"/>
      <c r="OTI413" s="589"/>
      <c r="OTJ413" s="589"/>
      <c r="OTK413" s="589"/>
      <c r="OTL413" s="589"/>
      <c r="OTM413" s="589"/>
      <c r="OTN413" s="589"/>
      <c r="OTO413" s="589"/>
      <c r="OTP413" s="589"/>
      <c r="OTQ413" s="589"/>
      <c r="OTR413" s="589"/>
      <c r="OTS413" s="589"/>
      <c r="OTT413" s="589"/>
      <c r="OTU413" s="589"/>
      <c r="OTV413" s="589"/>
      <c r="OTW413" s="589"/>
      <c r="OTX413" s="589"/>
      <c r="OTY413" s="589"/>
      <c r="OTZ413" s="589"/>
      <c r="OUA413" s="589"/>
      <c r="OUB413" s="589"/>
      <c r="OUC413" s="589"/>
      <c r="OUD413" s="589"/>
      <c r="OUE413" s="589"/>
      <c r="OUF413" s="589"/>
      <c r="OUG413" s="589"/>
      <c r="OUH413" s="589"/>
      <c r="OUI413" s="589"/>
      <c r="OUJ413" s="589"/>
      <c r="OUK413" s="589"/>
      <c r="OUL413" s="589"/>
      <c r="OUM413" s="589"/>
      <c r="OUN413" s="589"/>
      <c r="OUO413" s="589"/>
      <c r="OUP413" s="589"/>
      <c r="OUQ413" s="589"/>
      <c r="OUR413" s="589"/>
      <c r="OUS413" s="589"/>
      <c r="OUT413" s="589"/>
      <c r="OUU413" s="589"/>
      <c r="OUV413" s="589"/>
      <c r="OUW413" s="589"/>
      <c r="OUX413" s="589"/>
      <c r="OUY413" s="589"/>
      <c r="OUZ413" s="589"/>
      <c r="OVA413" s="589"/>
      <c r="OVB413" s="589"/>
      <c r="OVC413" s="589"/>
      <c r="OVD413" s="589"/>
      <c r="OVE413" s="589"/>
      <c r="OVF413" s="589"/>
      <c r="OVG413" s="589"/>
      <c r="OVH413" s="589"/>
      <c r="OVI413" s="589"/>
      <c r="OVJ413" s="589"/>
      <c r="OVK413" s="589"/>
      <c r="OVL413" s="589"/>
      <c r="OVM413" s="589"/>
      <c r="OVN413" s="589"/>
      <c r="OVO413" s="589"/>
      <c r="OVP413" s="589"/>
      <c r="OVQ413" s="589"/>
      <c r="OVR413" s="589"/>
      <c r="OVS413" s="589"/>
      <c r="OVT413" s="589"/>
      <c r="OVU413" s="589"/>
      <c r="OVV413" s="589"/>
      <c r="OVW413" s="589"/>
      <c r="OVX413" s="589"/>
      <c r="OVY413" s="589"/>
      <c r="OVZ413" s="589"/>
      <c r="OWA413" s="589"/>
      <c r="OWB413" s="589"/>
      <c r="OWC413" s="589"/>
      <c r="OWD413" s="589"/>
      <c r="OWE413" s="589"/>
      <c r="OWF413" s="589"/>
      <c r="OWG413" s="589"/>
      <c r="OWH413" s="589"/>
      <c r="OWI413" s="589"/>
      <c r="OWJ413" s="589"/>
      <c r="OWK413" s="589"/>
      <c r="OWL413" s="589"/>
      <c r="OWM413" s="589"/>
      <c r="OWN413" s="589"/>
      <c r="OWO413" s="589"/>
      <c r="OWP413" s="589"/>
      <c r="OWQ413" s="589"/>
      <c r="OWR413" s="589"/>
      <c r="OWS413" s="589"/>
      <c r="OWT413" s="589"/>
      <c r="OWU413" s="589"/>
      <c r="OWV413" s="589"/>
      <c r="OWW413" s="589"/>
      <c r="OWX413" s="589"/>
      <c r="OWY413" s="589"/>
      <c r="OWZ413" s="589"/>
      <c r="OXA413" s="589"/>
      <c r="OXB413" s="589"/>
      <c r="OXC413" s="589"/>
      <c r="OXD413" s="589"/>
      <c r="OXE413" s="589"/>
      <c r="OXF413" s="589"/>
      <c r="OXG413" s="589"/>
      <c r="OXH413" s="589"/>
      <c r="OXI413" s="589"/>
      <c r="OXJ413" s="589"/>
      <c r="OXK413" s="589"/>
      <c r="OXL413" s="589"/>
      <c r="OXM413" s="589"/>
      <c r="OXN413" s="589"/>
      <c r="OXO413" s="589"/>
      <c r="OXP413" s="589"/>
      <c r="OXQ413" s="589"/>
      <c r="OXR413" s="589"/>
      <c r="OXS413" s="589"/>
      <c r="OXT413" s="589"/>
      <c r="OXU413" s="589"/>
      <c r="OXV413" s="589"/>
      <c r="OXW413" s="589"/>
      <c r="OXX413" s="589"/>
      <c r="OXY413" s="589"/>
      <c r="OXZ413" s="589"/>
      <c r="OYA413" s="589"/>
      <c r="OYB413" s="589"/>
      <c r="OYC413" s="589"/>
      <c r="OYD413" s="589"/>
      <c r="OYE413" s="589"/>
      <c r="OYF413" s="589"/>
      <c r="OYG413" s="589"/>
      <c r="OYH413" s="589"/>
      <c r="OYI413" s="589"/>
      <c r="OYJ413" s="589"/>
      <c r="OYK413" s="589"/>
      <c r="OYL413" s="589"/>
      <c r="OYM413" s="589"/>
      <c r="OYN413" s="589"/>
      <c r="OYO413" s="589"/>
      <c r="OYP413" s="589"/>
      <c r="OYQ413" s="589"/>
      <c r="OYR413" s="589"/>
      <c r="OYS413" s="589"/>
      <c r="OYT413" s="589"/>
      <c r="OYU413" s="589"/>
      <c r="OYV413" s="589"/>
      <c r="OYW413" s="589"/>
      <c r="OYX413" s="589"/>
      <c r="OYY413" s="589"/>
      <c r="OYZ413" s="589"/>
      <c r="OZA413" s="589"/>
      <c r="OZB413" s="589"/>
      <c r="OZC413" s="589"/>
      <c r="OZD413" s="589"/>
      <c r="OZE413" s="589"/>
      <c r="OZF413" s="589"/>
      <c r="OZG413" s="589"/>
      <c r="OZH413" s="589"/>
      <c r="OZI413" s="589"/>
      <c r="OZJ413" s="589"/>
      <c r="OZK413" s="589"/>
      <c r="OZL413" s="589"/>
      <c r="OZM413" s="589"/>
      <c r="OZN413" s="589"/>
      <c r="OZO413" s="589"/>
      <c r="OZP413" s="589"/>
      <c r="OZQ413" s="589"/>
      <c r="OZR413" s="589"/>
      <c r="OZS413" s="589"/>
      <c r="OZT413" s="589"/>
      <c r="OZU413" s="589"/>
      <c r="OZV413" s="589"/>
      <c r="OZW413" s="589"/>
      <c r="OZX413" s="589"/>
      <c r="OZY413" s="589"/>
      <c r="OZZ413" s="589"/>
      <c r="PAA413" s="589"/>
      <c r="PAB413" s="589"/>
      <c r="PAC413" s="589"/>
      <c r="PAD413" s="589"/>
      <c r="PAE413" s="589"/>
      <c r="PAF413" s="589"/>
      <c r="PAG413" s="589"/>
      <c r="PAH413" s="589"/>
      <c r="PAI413" s="589"/>
      <c r="PAJ413" s="589"/>
      <c r="PAK413" s="589"/>
      <c r="PAL413" s="589"/>
      <c r="PAM413" s="589"/>
      <c r="PAN413" s="589"/>
      <c r="PAO413" s="589"/>
      <c r="PAP413" s="589"/>
      <c r="PAQ413" s="589"/>
      <c r="PAR413" s="589"/>
      <c r="PAS413" s="589"/>
      <c r="PAT413" s="589"/>
      <c r="PAU413" s="589"/>
      <c r="PAV413" s="589"/>
      <c r="PAW413" s="589"/>
      <c r="PAX413" s="589"/>
      <c r="PAY413" s="589"/>
      <c r="PAZ413" s="589"/>
      <c r="PBA413" s="589"/>
      <c r="PBB413" s="589"/>
      <c r="PBC413" s="589"/>
      <c r="PBD413" s="589"/>
      <c r="PBE413" s="589"/>
      <c r="PBF413" s="589"/>
      <c r="PBG413" s="589"/>
      <c r="PBH413" s="589"/>
      <c r="PBI413" s="589"/>
      <c r="PBJ413" s="589"/>
      <c r="PBK413" s="589"/>
      <c r="PBL413" s="589"/>
      <c r="PBM413" s="589"/>
      <c r="PBN413" s="589"/>
      <c r="PBO413" s="589"/>
      <c r="PBP413" s="589"/>
      <c r="PBQ413" s="589"/>
      <c r="PBR413" s="589"/>
      <c r="PBS413" s="589"/>
      <c r="PBT413" s="589"/>
      <c r="PBU413" s="589"/>
      <c r="PBV413" s="589"/>
      <c r="PBW413" s="589"/>
      <c r="PBX413" s="589"/>
      <c r="PBY413" s="589"/>
      <c r="PBZ413" s="589"/>
      <c r="PCA413" s="589"/>
      <c r="PCB413" s="589"/>
      <c r="PCC413" s="589"/>
      <c r="PCD413" s="589"/>
      <c r="PCE413" s="589"/>
      <c r="PCF413" s="589"/>
      <c r="PCG413" s="589"/>
      <c r="PCH413" s="589"/>
      <c r="PCI413" s="589"/>
      <c r="PCJ413" s="589"/>
      <c r="PCK413" s="589"/>
      <c r="PCL413" s="589"/>
      <c r="PCM413" s="589"/>
      <c r="PCN413" s="589"/>
      <c r="PCO413" s="589"/>
      <c r="PCP413" s="589"/>
      <c r="PCQ413" s="589"/>
      <c r="PCR413" s="589"/>
      <c r="PCS413" s="589"/>
      <c r="PCT413" s="589"/>
      <c r="PCU413" s="589"/>
      <c r="PCV413" s="589"/>
      <c r="PCW413" s="589"/>
      <c r="PCX413" s="589"/>
      <c r="PCY413" s="589"/>
      <c r="PCZ413" s="589"/>
      <c r="PDA413" s="589"/>
      <c r="PDB413" s="589"/>
      <c r="PDC413" s="589"/>
      <c r="PDD413" s="589"/>
      <c r="PDE413" s="589"/>
      <c r="PDF413" s="589"/>
      <c r="PDG413" s="589"/>
      <c r="PDH413" s="589"/>
      <c r="PDI413" s="589"/>
      <c r="PDJ413" s="589"/>
      <c r="PDK413" s="589"/>
      <c r="PDL413" s="589"/>
      <c r="PDM413" s="589"/>
      <c r="PDN413" s="589"/>
      <c r="PDO413" s="589"/>
      <c r="PDP413" s="589"/>
      <c r="PDQ413" s="589"/>
      <c r="PDR413" s="589"/>
      <c r="PDS413" s="589"/>
      <c r="PDT413" s="589"/>
      <c r="PDU413" s="589"/>
      <c r="PDV413" s="589"/>
      <c r="PDW413" s="589"/>
      <c r="PDX413" s="589"/>
      <c r="PDY413" s="589"/>
      <c r="PDZ413" s="589"/>
      <c r="PEA413" s="589"/>
      <c r="PEB413" s="589"/>
      <c r="PEC413" s="589"/>
      <c r="PED413" s="589"/>
      <c r="PEE413" s="589"/>
      <c r="PEF413" s="589"/>
      <c r="PEG413" s="589"/>
      <c r="PEH413" s="589"/>
      <c r="PEI413" s="589"/>
      <c r="PEJ413" s="589"/>
      <c r="PEK413" s="589"/>
      <c r="PEL413" s="589"/>
      <c r="PEM413" s="589"/>
      <c r="PEN413" s="589"/>
      <c r="PEO413" s="589"/>
      <c r="PEP413" s="589"/>
      <c r="PEQ413" s="589"/>
      <c r="PER413" s="589"/>
      <c r="PES413" s="589"/>
      <c r="PET413" s="589"/>
      <c r="PEU413" s="589"/>
      <c r="PEV413" s="589"/>
      <c r="PEW413" s="589"/>
      <c r="PEX413" s="589"/>
      <c r="PEY413" s="589"/>
      <c r="PEZ413" s="589"/>
      <c r="PFA413" s="589"/>
      <c r="PFB413" s="589"/>
      <c r="PFC413" s="589"/>
      <c r="PFD413" s="589"/>
      <c r="PFE413" s="589"/>
      <c r="PFF413" s="589"/>
      <c r="PFG413" s="589"/>
      <c r="PFH413" s="589"/>
      <c r="PFI413" s="589"/>
      <c r="PFJ413" s="589"/>
      <c r="PFK413" s="589"/>
      <c r="PFL413" s="589"/>
      <c r="PFM413" s="589"/>
      <c r="PFN413" s="589"/>
      <c r="PFO413" s="589"/>
      <c r="PFP413" s="589"/>
      <c r="PFQ413" s="589"/>
      <c r="PFR413" s="589"/>
      <c r="PFS413" s="589"/>
      <c r="PFT413" s="589"/>
      <c r="PFU413" s="589"/>
      <c r="PFV413" s="589"/>
      <c r="PFW413" s="589"/>
      <c r="PFX413" s="589"/>
      <c r="PFY413" s="589"/>
      <c r="PFZ413" s="589"/>
      <c r="PGA413" s="589"/>
      <c r="PGB413" s="589"/>
      <c r="PGC413" s="589"/>
      <c r="PGD413" s="589"/>
      <c r="PGE413" s="589"/>
      <c r="PGF413" s="589"/>
      <c r="PGG413" s="589"/>
      <c r="PGH413" s="589"/>
      <c r="PGI413" s="589"/>
      <c r="PGJ413" s="589"/>
      <c r="PGK413" s="589"/>
      <c r="PGL413" s="589"/>
      <c r="PGM413" s="589"/>
      <c r="PGN413" s="589"/>
      <c r="PGO413" s="589"/>
      <c r="PGP413" s="589"/>
      <c r="PGQ413" s="589"/>
      <c r="PGR413" s="589"/>
      <c r="PGS413" s="589"/>
      <c r="PGT413" s="589"/>
      <c r="PGU413" s="589"/>
      <c r="PGV413" s="589"/>
      <c r="PGW413" s="589"/>
      <c r="PGX413" s="589"/>
      <c r="PGY413" s="589"/>
      <c r="PGZ413" s="589"/>
      <c r="PHA413" s="589"/>
      <c r="PHB413" s="589"/>
      <c r="PHC413" s="589"/>
      <c r="PHD413" s="589"/>
      <c r="PHE413" s="589"/>
      <c r="PHF413" s="589"/>
      <c r="PHG413" s="589"/>
      <c r="PHH413" s="589"/>
      <c r="PHI413" s="589"/>
      <c r="PHJ413" s="589"/>
      <c r="PHK413" s="589"/>
      <c r="PHL413" s="589"/>
      <c r="PHM413" s="589"/>
      <c r="PHN413" s="589"/>
      <c r="PHO413" s="589"/>
      <c r="PHP413" s="589"/>
      <c r="PHQ413" s="589"/>
      <c r="PHR413" s="589"/>
      <c r="PHS413" s="589"/>
      <c r="PHT413" s="589"/>
      <c r="PHU413" s="589"/>
      <c r="PHV413" s="589"/>
      <c r="PHW413" s="589"/>
      <c r="PHX413" s="589"/>
      <c r="PHY413" s="589"/>
      <c r="PHZ413" s="589"/>
      <c r="PIA413" s="589"/>
      <c r="PIB413" s="589"/>
      <c r="PIC413" s="589"/>
      <c r="PID413" s="589"/>
      <c r="PIE413" s="589"/>
      <c r="PIF413" s="589"/>
      <c r="PIG413" s="589"/>
      <c r="PIH413" s="589"/>
      <c r="PII413" s="589"/>
      <c r="PIJ413" s="589"/>
      <c r="PIK413" s="589"/>
      <c r="PIL413" s="589"/>
      <c r="PIM413" s="589"/>
      <c r="PIN413" s="589"/>
      <c r="PIO413" s="589"/>
      <c r="PIP413" s="589"/>
      <c r="PIQ413" s="589"/>
      <c r="PIR413" s="589"/>
      <c r="PIS413" s="589"/>
      <c r="PIT413" s="589"/>
      <c r="PIU413" s="589"/>
      <c r="PIV413" s="589"/>
      <c r="PIW413" s="589"/>
      <c r="PIX413" s="589"/>
      <c r="PIY413" s="589"/>
      <c r="PIZ413" s="589"/>
      <c r="PJA413" s="589"/>
      <c r="PJB413" s="589"/>
      <c r="PJC413" s="589"/>
      <c r="PJD413" s="589"/>
      <c r="PJE413" s="589"/>
      <c r="PJF413" s="589"/>
      <c r="PJG413" s="589"/>
      <c r="PJH413" s="589"/>
      <c r="PJI413" s="589"/>
      <c r="PJJ413" s="589"/>
      <c r="PJK413" s="589"/>
      <c r="PJL413" s="589"/>
      <c r="PJM413" s="589"/>
      <c r="PJN413" s="589"/>
      <c r="PJO413" s="589"/>
      <c r="PJP413" s="589"/>
      <c r="PJQ413" s="589"/>
      <c r="PJR413" s="589"/>
      <c r="PJS413" s="589"/>
      <c r="PJT413" s="589"/>
      <c r="PJU413" s="589"/>
      <c r="PJV413" s="589"/>
      <c r="PJW413" s="589"/>
      <c r="PJX413" s="589"/>
      <c r="PJY413" s="589"/>
      <c r="PJZ413" s="589"/>
      <c r="PKA413" s="589"/>
      <c r="PKB413" s="589"/>
      <c r="PKC413" s="589"/>
      <c r="PKD413" s="589"/>
      <c r="PKE413" s="589"/>
      <c r="PKF413" s="589"/>
      <c r="PKG413" s="589"/>
      <c r="PKH413" s="589"/>
      <c r="PKI413" s="589"/>
      <c r="PKJ413" s="589"/>
      <c r="PKK413" s="589"/>
      <c r="PKL413" s="589"/>
      <c r="PKM413" s="589"/>
      <c r="PKN413" s="589"/>
      <c r="PKO413" s="589"/>
      <c r="PKP413" s="589"/>
      <c r="PKQ413" s="589"/>
      <c r="PKR413" s="589"/>
      <c r="PKS413" s="589"/>
      <c r="PKT413" s="589"/>
      <c r="PKU413" s="589"/>
      <c r="PKV413" s="589"/>
      <c r="PKW413" s="589"/>
      <c r="PKX413" s="589"/>
      <c r="PKY413" s="589"/>
      <c r="PKZ413" s="589"/>
      <c r="PLA413" s="589"/>
      <c r="PLB413" s="589"/>
      <c r="PLC413" s="589"/>
      <c r="PLD413" s="589"/>
      <c r="PLE413" s="589"/>
      <c r="PLF413" s="589"/>
      <c r="PLG413" s="589"/>
      <c r="PLH413" s="589"/>
      <c r="PLI413" s="589"/>
      <c r="PLJ413" s="589"/>
      <c r="PLK413" s="589"/>
      <c r="PLL413" s="589"/>
      <c r="PLM413" s="589"/>
      <c r="PLN413" s="589"/>
      <c r="PLO413" s="589"/>
      <c r="PLP413" s="589"/>
      <c r="PLQ413" s="589"/>
      <c r="PLR413" s="589"/>
      <c r="PLS413" s="589"/>
      <c r="PLT413" s="589"/>
      <c r="PLU413" s="589"/>
      <c r="PLV413" s="589"/>
      <c r="PLW413" s="589"/>
      <c r="PLX413" s="589"/>
      <c r="PLY413" s="589"/>
      <c r="PLZ413" s="589"/>
      <c r="PMA413" s="589"/>
      <c r="PMB413" s="589"/>
      <c r="PMC413" s="589"/>
      <c r="PMD413" s="589"/>
      <c r="PME413" s="589"/>
      <c r="PMF413" s="589"/>
      <c r="PMG413" s="589"/>
      <c r="PMH413" s="589"/>
      <c r="PMI413" s="589"/>
      <c r="PMJ413" s="589"/>
      <c r="PMK413" s="589"/>
      <c r="PML413" s="589"/>
      <c r="PMM413" s="589"/>
      <c r="PMN413" s="589"/>
      <c r="PMO413" s="589"/>
      <c r="PMP413" s="589"/>
      <c r="PMQ413" s="589"/>
      <c r="PMR413" s="589"/>
      <c r="PMS413" s="589"/>
      <c r="PMT413" s="589"/>
      <c r="PMU413" s="589"/>
      <c r="PMV413" s="589"/>
      <c r="PMW413" s="589"/>
      <c r="PMX413" s="589"/>
      <c r="PMY413" s="589"/>
      <c r="PMZ413" s="589"/>
      <c r="PNA413" s="589"/>
      <c r="PNB413" s="589"/>
      <c r="PNC413" s="589"/>
      <c r="PND413" s="589"/>
      <c r="PNE413" s="589"/>
      <c r="PNF413" s="589"/>
      <c r="PNG413" s="589"/>
      <c r="PNH413" s="589"/>
      <c r="PNI413" s="589"/>
      <c r="PNJ413" s="589"/>
      <c r="PNK413" s="589"/>
      <c r="PNL413" s="589"/>
      <c r="PNM413" s="589"/>
      <c r="PNN413" s="589"/>
      <c r="PNO413" s="589"/>
      <c r="PNP413" s="589"/>
      <c r="PNQ413" s="589"/>
      <c r="PNR413" s="589"/>
      <c r="PNS413" s="589"/>
      <c r="PNT413" s="589"/>
      <c r="PNU413" s="589"/>
      <c r="PNV413" s="589"/>
      <c r="PNW413" s="589"/>
      <c r="PNX413" s="589"/>
      <c r="PNY413" s="589"/>
      <c r="PNZ413" s="589"/>
      <c r="POA413" s="589"/>
      <c r="POB413" s="589"/>
      <c r="POC413" s="589"/>
      <c r="POD413" s="589"/>
      <c r="POE413" s="589"/>
      <c r="POF413" s="589"/>
      <c r="POG413" s="589"/>
      <c r="POH413" s="589"/>
      <c r="POI413" s="589"/>
      <c r="POJ413" s="589"/>
      <c r="POK413" s="589"/>
      <c r="POL413" s="589"/>
      <c r="POM413" s="589"/>
      <c r="PON413" s="589"/>
      <c r="POO413" s="589"/>
      <c r="POP413" s="589"/>
      <c r="POQ413" s="589"/>
      <c r="POR413" s="589"/>
      <c r="POS413" s="589"/>
      <c r="POT413" s="589"/>
      <c r="POU413" s="589"/>
      <c r="POV413" s="589"/>
      <c r="POW413" s="589"/>
      <c r="POX413" s="589"/>
      <c r="POY413" s="589"/>
      <c r="POZ413" s="589"/>
      <c r="PPA413" s="589"/>
      <c r="PPB413" s="589"/>
      <c r="PPC413" s="589"/>
      <c r="PPD413" s="589"/>
      <c r="PPE413" s="589"/>
      <c r="PPF413" s="589"/>
      <c r="PPG413" s="589"/>
      <c r="PPH413" s="589"/>
      <c r="PPI413" s="589"/>
      <c r="PPJ413" s="589"/>
      <c r="PPK413" s="589"/>
      <c r="PPL413" s="589"/>
      <c r="PPM413" s="589"/>
      <c r="PPN413" s="589"/>
      <c r="PPO413" s="589"/>
      <c r="PPP413" s="589"/>
      <c r="PPQ413" s="589"/>
      <c r="PPR413" s="589"/>
      <c r="PPS413" s="589"/>
      <c r="PPT413" s="589"/>
      <c r="PPU413" s="589"/>
      <c r="PPV413" s="589"/>
      <c r="PPW413" s="589"/>
      <c r="PPX413" s="589"/>
      <c r="PPY413" s="589"/>
      <c r="PPZ413" s="589"/>
      <c r="PQA413" s="589"/>
      <c r="PQB413" s="589"/>
      <c r="PQC413" s="589"/>
      <c r="PQD413" s="589"/>
      <c r="PQE413" s="589"/>
      <c r="PQF413" s="589"/>
      <c r="PQG413" s="589"/>
      <c r="PQH413" s="589"/>
      <c r="PQI413" s="589"/>
      <c r="PQJ413" s="589"/>
      <c r="PQK413" s="589"/>
      <c r="PQL413" s="589"/>
      <c r="PQM413" s="589"/>
      <c r="PQN413" s="589"/>
      <c r="PQO413" s="589"/>
      <c r="PQP413" s="589"/>
      <c r="PQQ413" s="589"/>
      <c r="PQR413" s="589"/>
      <c r="PQS413" s="589"/>
      <c r="PQT413" s="589"/>
      <c r="PQU413" s="589"/>
      <c r="PQV413" s="589"/>
      <c r="PQW413" s="589"/>
      <c r="PQX413" s="589"/>
      <c r="PQY413" s="589"/>
      <c r="PQZ413" s="589"/>
      <c r="PRA413" s="589"/>
      <c r="PRB413" s="589"/>
      <c r="PRC413" s="589"/>
      <c r="PRD413" s="589"/>
      <c r="PRE413" s="589"/>
      <c r="PRF413" s="589"/>
      <c r="PRG413" s="589"/>
      <c r="PRH413" s="589"/>
      <c r="PRI413" s="589"/>
      <c r="PRJ413" s="589"/>
      <c r="PRK413" s="589"/>
      <c r="PRL413" s="589"/>
      <c r="PRM413" s="589"/>
      <c r="PRN413" s="589"/>
      <c r="PRO413" s="589"/>
      <c r="PRP413" s="589"/>
      <c r="PRQ413" s="589"/>
      <c r="PRR413" s="589"/>
      <c r="PRS413" s="589"/>
      <c r="PRT413" s="589"/>
      <c r="PRU413" s="589"/>
      <c r="PRV413" s="589"/>
      <c r="PRW413" s="589"/>
      <c r="PRX413" s="589"/>
      <c r="PRY413" s="589"/>
      <c r="PRZ413" s="589"/>
      <c r="PSA413" s="589"/>
      <c r="PSB413" s="589"/>
      <c r="PSC413" s="589"/>
      <c r="PSD413" s="589"/>
      <c r="PSE413" s="589"/>
      <c r="PSF413" s="589"/>
      <c r="PSG413" s="589"/>
      <c r="PSH413" s="589"/>
      <c r="PSI413" s="589"/>
      <c r="PSJ413" s="589"/>
      <c r="PSK413" s="589"/>
      <c r="PSL413" s="589"/>
      <c r="PSM413" s="589"/>
      <c r="PSN413" s="589"/>
      <c r="PSO413" s="589"/>
      <c r="PSP413" s="589"/>
      <c r="PSQ413" s="589"/>
      <c r="PSR413" s="589"/>
      <c r="PSS413" s="589"/>
      <c r="PST413" s="589"/>
      <c r="PSU413" s="589"/>
      <c r="PSV413" s="589"/>
      <c r="PSW413" s="589"/>
      <c r="PSX413" s="589"/>
      <c r="PSY413" s="589"/>
      <c r="PSZ413" s="589"/>
      <c r="PTA413" s="589"/>
      <c r="PTB413" s="589"/>
      <c r="PTC413" s="589"/>
      <c r="PTD413" s="589"/>
      <c r="PTE413" s="589"/>
      <c r="PTF413" s="589"/>
      <c r="PTG413" s="589"/>
      <c r="PTH413" s="589"/>
      <c r="PTI413" s="589"/>
      <c r="PTJ413" s="589"/>
      <c r="PTK413" s="589"/>
      <c r="PTL413" s="589"/>
      <c r="PTM413" s="589"/>
      <c r="PTN413" s="589"/>
      <c r="PTO413" s="589"/>
      <c r="PTP413" s="589"/>
      <c r="PTQ413" s="589"/>
      <c r="PTR413" s="589"/>
      <c r="PTS413" s="589"/>
      <c r="PTT413" s="589"/>
      <c r="PTU413" s="589"/>
      <c r="PTV413" s="589"/>
      <c r="PTW413" s="589"/>
      <c r="PTX413" s="589"/>
      <c r="PTY413" s="589"/>
      <c r="PTZ413" s="589"/>
      <c r="PUA413" s="589"/>
      <c r="PUB413" s="589"/>
      <c r="PUC413" s="589"/>
      <c r="PUD413" s="589"/>
      <c r="PUE413" s="589"/>
      <c r="PUF413" s="589"/>
      <c r="PUG413" s="589"/>
      <c r="PUH413" s="589"/>
      <c r="PUI413" s="589"/>
      <c r="PUJ413" s="589"/>
      <c r="PUK413" s="589"/>
      <c r="PUL413" s="589"/>
      <c r="PUM413" s="589"/>
      <c r="PUN413" s="589"/>
      <c r="PUO413" s="589"/>
      <c r="PUP413" s="589"/>
      <c r="PUQ413" s="589"/>
      <c r="PUR413" s="589"/>
      <c r="PUS413" s="589"/>
      <c r="PUT413" s="589"/>
      <c r="PUU413" s="589"/>
      <c r="PUV413" s="589"/>
      <c r="PUW413" s="589"/>
      <c r="PUX413" s="589"/>
      <c r="PUY413" s="589"/>
      <c r="PUZ413" s="589"/>
      <c r="PVA413" s="589"/>
      <c r="PVB413" s="589"/>
      <c r="PVC413" s="589"/>
      <c r="PVD413" s="589"/>
      <c r="PVE413" s="589"/>
      <c r="PVF413" s="589"/>
      <c r="PVG413" s="589"/>
      <c r="PVH413" s="589"/>
      <c r="PVI413" s="589"/>
      <c r="PVJ413" s="589"/>
      <c r="PVK413" s="589"/>
      <c r="PVL413" s="589"/>
      <c r="PVM413" s="589"/>
      <c r="PVN413" s="589"/>
      <c r="PVO413" s="589"/>
      <c r="PVP413" s="589"/>
      <c r="PVQ413" s="589"/>
      <c r="PVR413" s="589"/>
      <c r="PVS413" s="589"/>
      <c r="PVT413" s="589"/>
      <c r="PVU413" s="589"/>
      <c r="PVV413" s="589"/>
      <c r="PVW413" s="589"/>
      <c r="PVX413" s="589"/>
      <c r="PVY413" s="589"/>
      <c r="PVZ413" s="589"/>
      <c r="PWA413" s="589"/>
      <c r="PWB413" s="589"/>
      <c r="PWC413" s="589"/>
      <c r="PWD413" s="589"/>
      <c r="PWE413" s="589"/>
      <c r="PWF413" s="589"/>
      <c r="PWG413" s="589"/>
      <c r="PWH413" s="589"/>
      <c r="PWI413" s="589"/>
      <c r="PWJ413" s="589"/>
      <c r="PWK413" s="589"/>
      <c r="PWL413" s="589"/>
      <c r="PWM413" s="589"/>
      <c r="PWN413" s="589"/>
      <c r="PWO413" s="589"/>
      <c r="PWP413" s="589"/>
      <c r="PWQ413" s="589"/>
      <c r="PWR413" s="589"/>
      <c r="PWS413" s="589"/>
      <c r="PWT413" s="589"/>
      <c r="PWU413" s="589"/>
      <c r="PWV413" s="589"/>
      <c r="PWW413" s="589"/>
      <c r="PWX413" s="589"/>
      <c r="PWY413" s="589"/>
      <c r="PWZ413" s="589"/>
      <c r="PXA413" s="589"/>
      <c r="PXB413" s="589"/>
      <c r="PXC413" s="589"/>
      <c r="PXD413" s="589"/>
      <c r="PXE413" s="589"/>
      <c r="PXF413" s="589"/>
      <c r="PXG413" s="589"/>
      <c r="PXH413" s="589"/>
      <c r="PXI413" s="589"/>
      <c r="PXJ413" s="589"/>
      <c r="PXK413" s="589"/>
      <c r="PXL413" s="589"/>
      <c r="PXM413" s="589"/>
      <c r="PXN413" s="589"/>
      <c r="PXO413" s="589"/>
      <c r="PXP413" s="589"/>
      <c r="PXQ413" s="589"/>
      <c r="PXR413" s="589"/>
      <c r="PXS413" s="589"/>
      <c r="PXT413" s="589"/>
      <c r="PXU413" s="589"/>
      <c r="PXV413" s="589"/>
      <c r="PXW413" s="589"/>
      <c r="PXX413" s="589"/>
      <c r="PXY413" s="589"/>
      <c r="PXZ413" s="589"/>
      <c r="PYA413" s="589"/>
      <c r="PYB413" s="589"/>
      <c r="PYC413" s="589"/>
      <c r="PYD413" s="589"/>
      <c r="PYE413" s="589"/>
      <c r="PYF413" s="589"/>
      <c r="PYG413" s="589"/>
      <c r="PYH413" s="589"/>
      <c r="PYI413" s="589"/>
      <c r="PYJ413" s="589"/>
      <c r="PYK413" s="589"/>
      <c r="PYL413" s="589"/>
      <c r="PYM413" s="589"/>
      <c r="PYN413" s="589"/>
      <c r="PYO413" s="589"/>
      <c r="PYP413" s="589"/>
      <c r="PYQ413" s="589"/>
      <c r="PYR413" s="589"/>
      <c r="PYS413" s="589"/>
      <c r="PYT413" s="589"/>
      <c r="PYU413" s="589"/>
      <c r="PYV413" s="589"/>
      <c r="PYW413" s="589"/>
      <c r="PYX413" s="589"/>
      <c r="PYY413" s="589"/>
      <c r="PYZ413" s="589"/>
      <c r="PZA413" s="589"/>
      <c r="PZB413" s="589"/>
      <c r="PZC413" s="589"/>
      <c r="PZD413" s="589"/>
      <c r="PZE413" s="589"/>
      <c r="PZF413" s="589"/>
      <c r="PZG413" s="589"/>
      <c r="PZH413" s="589"/>
      <c r="PZI413" s="589"/>
      <c r="PZJ413" s="589"/>
      <c r="PZK413" s="589"/>
      <c r="PZL413" s="589"/>
      <c r="PZM413" s="589"/>
      <c r="PZN413" s="589"/>
      <c r="PZO413" s="589"/>
      <c r="PZP413" s="589"/>
      <c r="PZQ413" s="589"/>
      <c r="PZR413" s="589"/>
      <c r="PZS413" s="589"/>
      <c r="PZT413" s="589"/>
      <c r="PZU413" s="589"/>
      <c r="PZV413" s="589"/>
      <c r="PZW413" s="589"/>
      <c r="PZX413" s="589"/>
      <c r="PZY413" s="589"/>
      <c r="PZZ413" s="589"/>
      <c r="QAA413" s="589"/>
      <c r="QAB413" s="589"/>
      <c r="QAC413" s="589"/>
      <c r="QAD413" s="589"/>
      <c r="QAE413" s="589"/>
      <c r="QAF413" s="589"/>
      <c r="QAG413" s="589"/>
      <c r="QAH413" s="589"/>
      <c r="QAI413" s="589"/>
      <c r="QAJ413" s="589"/>
      <c r="QAK413" s="589"/>
      <c r="QAL413" s="589"/>
      <c r="QAM413" s="589"/>
      <c r="QAN413" s="589"/>
      <c r="QAO413" s="589"/>
      <c r="QAP413" s="589"/>
      <c r="QAQ413" s="589"/>
      <c r="QAR413" s="589"/>
      <c r="QAS413" s="589"/>
      <c r="QAT413" s="589"/>
      <c r="QAU413" s="589"/>
      <c r="QAV413" s="589"/>
      <c r="QAW413" s="589"/>
      <c r="QAX413" s="589"/>
      <c r="QAY413" s="589"/>
      <c r="QAZ413" s="589"/>
      <c r="QBA413" s="589"/>
      <c r="QBB413" s="589"/>
      <c r="QBC413" s="589"/>
      <c r="QBD413" s="589"/>
      <c r="QBE413" s="589"/>
      <c r="QBF413" s="589"/>
      <c r="QBG413" s="589"/>
      <c r="QBH413" s="589"/>
      <c r="QBI413" s="589"/>
      <c r="QBJ413" s="589"/>
      <c r="QBK413" s="589"/>
      <c r="QBL413" s="589"/>
      <c r="QBM413" s="589"/>
      <c r="QBN413" s="589"/>
      <c r="QBO413" s="589"/>
      <c r="QBP413" s="589"/>
      <c r="QBQ413" s="589"/>
      <c r="QBR413" s="589"/>
      <c r="QBS413" s="589"/>
      <c r="QBT413" s="589"/>
      <c r="QBU413" s="589"/>
      <c r="QBV413" s="589"/>
      <c r="QBW413" s="589"/>
      <c r="QBX413" s="589"/>
      <c r="QBY413" s="589"/>
      <c r="QBZ413" s="589"/>
      <c r="QCA413" s="589"/>
      <c r="QCB413" s="589"/>
      <c r="QCC413" s="589"/>
      <c r="QCD413" s="589"/>
      <c r="QCE413" s="589"/>
      <c r="QCF413" s="589"/>
      <c r="QCG413" s="589"/>
      <c r="QCH413" s="589"/>
      <c r="QCI413" s="589"/>
      <c r="QCJ413" s="589"/>
      <c r="QCK413" s="589"/>
      <c r="QCL413" s="589"/>
      <c r="QCM413" s="589"/>
      <c r="QCN413" s="589"/>
      <c r="QCO413" s="589"/>
      <c r="QCP413" s="589"/>
      <c r="QCQ413" s="589"/>
      <c r="QCR413" s="589"/>
      <c r="QCS413" s="589"/>
      <c r="QCT413" s="589"/>
      <c r="QCU413" s="589"/>
      <c r="QCV413" s="589"/>
      <c r="QCW413" s="589"/>
      <c r="QCX413" s="589"/>
      <c r="QCY413" s="589"/>
      <c r="QCZ413" s="589"/>
      <c r="QDA413" s="589"/>
      <c r="QDB413" s="589"/>
      <c r="QDC413" s="589"/>
      <c r="QDD413" s="589"/>
      <c r="QDE413" s="589"/>
      <c r="QDF413" s="589"/>
      <c r="QDG413" s="589"/>
      <c r="QDH413" s="589"/>
      <c r="QDI413" s="589"/>
      <c r="QDJ413" s="589"/>
      <c r="QDK413" s="589"/>
      <c r="QDL413" s="589"/>
      <c r="QDM413" s="589"/>
      <c r="QDN413" s="589"/>
      <c r="QDO413" s="589"/>
      <c r="QDP413" s="589"/>
      <c r="QDQ413" s="589"/>
      <c r="QDR413" s="589"/>
      <c r="QDS413" s="589"/>
      <c r="QDT413" s="589"/>
      <c r="QDU413" s="589"/>
      <c r="QDV413" s="589"/>
      <c r="QDW413" s="589"/>
      <c r="QDX413" s="589"/>
      <c r="QDY413" s="589"/>
      <c r="QDZ413" s="589"/>
      <c r="QEA413" s="589"/>
      <c r="QEB413" s="589"/>
      <c r="QEC413" s="589"/>
      <c r="QED413" s="589"/>
      <c r="QEE413" s="589"/>
      <c r="QEF413" s="589"/>
      <c r="QEG413" s="589"/>
      <c r="QEH413" s="589"/>
      <c r="QEI413" s="589"/>
      <c r="QEJ413" s="589"/>
      <c r="QEK413" s="589"/>
      <c r="QEL413" s="589"/>
      <c r="QEM413" s="589"/>
      <c r="QEN413" s="589"/>
      <c r="QEO413" s="589"/>
      <c r="QEP413" s="589"/>
      <c r="QEQ413" s="589"/>
      <c r="QER413" s="589"/>
      <c r="QES413" s="589"/>
      <c r="QET413" s="589"/>
      <c r="QEU413" s="589"/>
      <c r="QEV413" s="589"/>
      <c r="QEW413" s="589"/>
      <c r="QEX413" s="589"/>
      <c r="QEY413" s="589"/>
      <c r="QEZ413" s="589"/>
      <c r="QFA413" s="589"/>
      <c r="QFB413" s="589"/>
      <c r="QFC413" s="589"/>
      <c r="QFD413" s="589"/>
      <c r="QFE413" s="589"/>
      <c r="QFF413" s="589"/>
      <c r="QFG413" s="589"/>
      <c r="QFH413" s="589"/>
      <c r="QFI413" s="589"/>
      <c r="QFJ413" s="589"/>
      <c r="QFK413" s="589"/>
      <c r="QFL413" s="589"/>
      <c r="QFM413" s="589"/>
      <c r="QFN413" s="589"/>
      <c r="QFO413" s="589"/>
      <c r="QFP413" s="589"/>
      <c r="QFQ413" s="589"/>
      <c r="QFR413" s="589"/>
      <c r="QFS413" s="589"/>
      <c r="QFT413" s="589"/>
      <c r="QFU413" s="589"/>
      <c r="QFV413" s="589"/>
      <c r="QFW413" s="589"/>
      <c r="QFX413" s="589"/>
      <c r="QFY413" s="589"/>
      <c r="QFZ413" s="589"/>
      <c r="QGA413" s="589"/>
      <c r="QGB413" s="589"/>
      <c r="QGC413" s="589"/>
      <c r="QGD413" s="589"/>
      <c r="QGE413" s="589"/>
      <c r="QGF413" s="589"/>
      <c r="QGG413" s="589"/>
      <c r="QGH413" s="589"/>
      <c r="QGI413" s="589"/>
      <c r="QGJ413" s="589"/>
      <c r="QGK413" s="589"/>
      <c r="QGL413" s="589"/>
      <c r="QGM413" s="589"/>
      <c r="QGN413" s="589"/>
      <c r="QGO413" s="589"/>
      <c r="QGP413" s="589"/>
      <c r="QGQ413" s="589"/>
      <c r="QGR413" s="589"/>
      <c r="QGS413" s="589"/>
      <c r="QGT413" s="589"/>
      <c r="QGU413" s="589"/>
      <c r="QGV413" s="589"/>
      <c r="QGW413" s="589"/>
      <c r="QGX413" s="589"/>
      <c r="QGY413" s="589"/>
      <c r="QGZ413" s="589"/>
      <c r="QHA413" s="589"/>
      <c r="QHB413" s="589"/>
      <c r="QHC413" s="589"/>
      <c r="QHD413" s="589"/>
      <c r="QHE413" s="589"/>
      <c r="QHF413" s="589"/>
      <c r="QHG413" s="589"/>
      <c r="QHH413" s="589"/>
      <c r="QHI413" s="589"/>
      <c r="QHJ413" s="589"/>
      <c r="QHK413" s="589"/>
      <c r="QHL413" s="589"/>
      <c r="QHM413" s="589"/>
      <c r="QHN413" s="589"/>
      <c r="QHO413" s="589"/>
      <c r="QHP413" s="589"/>
      <c r="QHQ413" s="589"/>
      <c r="QHR413" s="589"/>
      <c r="QHS413" s="589"/>
      <c r="QHT413" s="589"/>
      <c r="QHU413" s="589"/>
      <c r="QHV413" s="589"/>
      <c r="QHW413" s="589"/>
      <c r="QHX413" s="589"/>
      <c r="QHY413" s="589"/>
      <c r="QHZ413" s="589"/>
      <c r="QIA413" s="589"/>
      <c r="QIB413" s="589"/>
      <c r="QIC413" s="589"/>
      <c r="QID413" s="589"/>
      <c r="QIE413" s="589"/>
      <c r="QIF413" s="589"/>
      <c r="QIG413" s="589"/>
      <c r="QIH413" s="589"/>
      <c r="QII413" s="589"/>
      <c r="QIJ413" s="589"/>
      <c r="QIK413" s="589"/>
      <c r="QIL413" s="589"/>
      <c r="QIM413" s="589"/>
      <c r="QIN413" s="589"/>
      <c r="QIO413" s="589"/>
      <c r="QIP413" s="589"/>
      <c r="QIQ413" s="589"/>
      <c r="QIR413" s="589"/>
      <c r="QIS413" s="589"/>
      <c r="QIT413" s="589"/>
      <c r="QIU413" s="589"/>
      <c r="QIV413" s="589"/>
      <c r="QIW413" s="589"/>
      <c r="QIX413" s="589"/>
      <c r="QIY413" s="589"/>
      <c r="QIZ413" s="589"/>
      <c r="QJA413" s="589"/>
      <c r="QJB413" s="589"/>
      <c r="QJC413" s="589"/>
      <c r="QJD413" s="589"/>
      <c r="QJE413" s="589"/>
      <c r="QJF413" s="589"/>
      <c r="QJG413" s="589"/>
      <c r="QJH413" s="589"/>
      <c r="QJI413" s="589"/>
      <c r="QJJ413" s="589"/>
      <c r="QJK413" s="589"/>
      <c r="QJL413" s="589"/>
      <c r="QJM413" s="589"/>
      <c r="QJN413" s="589"/>
      <c r="QJO413" s="589"/>
      <c r="QJP413" s="589"/>
      <c r="QJQ413" s="589"/>
      <c r="QJR413" s="589"/>
      <c r="QJS413" s="589"/>
      <c r="QJT413" s="589"/>
      <c r="QJU413" s="589"/>
      <c r="QJV413" s="589"/>
      <c r="QJW413" s="589"/>
      <c r="QJX413" s="589"/>
      <c r="QJY413" s="589"/>
      <c r="QJZ413" s="589"/>
      <c r="QKA413" s="589"/>
      <c r="QKB413" s="589"/>
      <c r="QKC413" s="589"/>
      <c r="QKD413" s="589"/>
      <c r="QKE413" s="589"/>
      <c r="QKF413" s="589"/>
      <c r="QKG413" s="589"/>
      <c r="QKH413" s="589"/>
      <c r="QKI413" s="589"/>
      <c r="QKJ413" s="589"/>
      <c r="QKK413" s="589"/>
      <c r="QKL413" s="589"/>
      <c r="QKM413" s="589"/>
      <c r="QKN413" s="589"/>
      <c r="QKO413" s="589"/>
      <c r="QKP413" s="589"/>
      <c r="QKQ413" s="589"/>
      <c r="QKR413" s="589"/>
      <c r="QKS413" s="589"/>
      <c r="QKT413" s="589"/>
      <c r="QKU413" s="589"/>
      <c r="QKV413" s="589"/>
      <c r="QKW413" s="589"/>
      <c r="QKX413" s="589"/>
      <c r="QKY413" s="589"/>
      <c r="QKZ413" s="589"/>
      <c r="QLA413" s="589"/>
      <c r="QLB413" s="589"/>
      <c r="QLC413" s="589"/>
      <c r="QLD413" s="589"/>
      <c r="QLE413" s="589"/>
      <c r="QLF413" s="589"/>
      <c r="QLG413" s="589"/>
      <c r="QLH413" s="589"/>
      <c r="QLI413" s="589"/>
      <c r="QLJ413" s="589"/>
      <c r="QLK413" s="589"/>
      <c r="QLL413" s="589"/>
      <c r="QLM413" s="589"/>
      <c r="QLN413" s="589"/>
      <c r="QLO413" s="589"/>
      <c r="QLP413" s="589"/>
      <c r="QLQ413" s="589"/>
      <c r="QLR413" s="589"/>
      <c r="QLS413" s="589"/>
      <c r="QLT413" s="589"/>
      <c r="QLU413" s="589"/>
      <c r="QLV413" s="589"/>
      <c r="QLW413" s="589"/>
      <c r="QLX413" s="589"/>
      <c r="QLY413" s="589"/>
      <c r="QLZ413" s="589"/>
      <c r="QMA413" s="589"/>
      <c r="QMB413" s="589"/>
      <c r="QMC413" s="589"/>
      <c r="QMD413" s="589"/>
      <c r="QME413" s="589"/>
      <c r="QMF413" s="589"/>
      <c r="QMG413" s="589"/>
      <c r="QMH413" s="589"/>
      <c r="QMI413" s="589"/>
      <c r="QMJ413" s="589"/>
      <c r="QMK413" s="589"/>
      <c r="QML413" s="589"/>
      <c r="QMM413" s="589"/>
      <c r="QMN413" s="589"/>
      <c r="QMO413" s="589"/>
      <c r="QMP413" s="589"/>
      <c r="QMQ413" s="589"/>
      <c r="QMR413" s="589"/>
      <c r="QMS413" s="589"/>
      <c r="QMT413" s="589"/>
      <c r="QMU413" s="589"/>
      <c r="QMV413" s="589"/>
      <c r="QMW413" s="589"/>
      <c r="QMX413" s="589"/>
      <c r="QMY413" s="589"/>
      <c r="QMZ413" s="589"/>
      <c r="QNA413" s="589"/>
      <c r="QNB413" s="589"/>
      <c r="QNC413" s="589"/>
      <c r="QND413" s="589"/>
      <c r="QNE413" s="589"/>
      <c r="QNF413" s="589"/>
      <c r="QNG413" s="589"/>
      <c r="QNH413" s="589"/>
      <c r="QNI413" s="589"/>
      <c r="QNJ413" s="589"/>
      <c r="QNK413" s="589"/>
      <c r="QNL413" s="589"/>
      <c r="QNM413" s="589"/>
      <c r="QNN413" s="589"/>
      <c r="QNO413" s="589"/>
      <c r="QNP413" s="589"/>
      <c r="QNQ413" s="589"/>
      <c r="QNR413" s="589"/>
      <c r="QNS413" s="589"/>
      <c r="QNT413" s="589"/>
      <c r="QNU413" s="589"/>
      <c r="QNV413" s="589"/>
      <c r="QNW413" s="589"/>
      <c r="QNX413" s="589"/>
      <c r="QNY413" s="589"/>
      <c r="QNZ413" s="589"/>
      <c r="QOA413" s="589"/>
      <c r="QOB413" s="589"/>
      <c r="QOC413" s="589"/>
      <c r="QOD413" s="589"/>
      <c r="QOE413" s="589"/>
      <c r="QOF413" s="589"/>
      <c r="QOG413" s="589"/>
      <c r="QOH413" s="589"/>
      <c r="QOI413" s="589"/>
      <c r="QOJ413" s="589"/>
      <c r="QOK413" s="589"/>
      <c r="QOL413" s="589"/>
      <c r="QOM413" s="589"/>
      <c r="QON413" s="589"/>
      <c r="QOO413" s="589"/>
      <c r="QOP413" s="589"/>
      <c r="QOQ413" s="589"/>
      <c r="QOR413" s="589"/>
      <c r="QOS413" s="589"/>
      <c r="QOT413" s="589"/>
      <c r="QOU413" s="589"/>
      <c r="QOV413" s="589"/>
      <c r="QOW413" s="589"/>
      <c r="QOX413" s="589"/>
      <c r="QOY413" s="589"/>
      <c r="QOZ413" s="589"/>
      <c r="QPA413" s="589"/>
      <c r="QPB413" s="589"/>
      <c r="QPC413" s="589"/>
      <c r="QPD413" s="589"/>
      <c r="QPE413" s="589"/>
      <c r="QPF413" s="589"/>
      <c r="QPG413" s="589"/>
      <c r="QPH413" s="589"/>
      <c r="QPI413" s="589"/>
      <c r="QPJ413" s="589"/>
      <c r="QPK413" s="589"/>
      <c r="QPL413" s="589"/>
      <c r="QPM413" s="589"/>
      <c r="QPN413" s="589"/>
      <c r="QPO413" s="589"/>
      <c r="QPP413" s="589"/>
      <c r="QPQ413" s="589"/>
      <c r="QPR413" s="589"/>
      <c r="QPS413" s="589"/>
      <c r="QPT413" s="589"/>
      <c r="QPU413" s="589"/>
      <c r="QPV413" s="589"/>
      <c r="QPW413" s="589"/>
      <c r="QPX413" s="589"/>
      <c r="QPY413" s="589"/>
      <c r="QPZ413" s="589"/>
      <c r="QQA413" s="589"/>
      <c r="QQB413" s="589"/>
      <c r="QQC413" s="589"/>
      <c r="QQD413" s="589"/>
      <c r="QQE413" s="589"/>
      <c r="QQF413" s="589"/>
      <c r="QQG413" s="589"/>
      <c r="QQH413" s="589"/>
      <c r="QQI413" s="589"/>
      <c r="QQJ413" s="589"/>
      <c r="QQK413" s="589"/>
      <c r="QQL413" s="589"/>
      <c r="QQM413" s="589"/>
      <c r="QQN413" s="589"/>
      <c r="QQO413" s="589"/>
      <c r="QQP413" s="589"/>
      <c r="QQQ413" s="589"/>
      <c r="QQR413" s="589"/>
      <c r="QQS413" s="589"/>
      <c r="QQT413" s="589"/>
      <c r="QQU413" s="589"/>
      <c r="QQV413" s="589"/>
      <c r="QQW413" s="589"/>
      <c r="QQX413" s="589"/>
      <c r="QQY413" s="589"/>
      <c r="QQZ413" s="589"/>
      <c r="QRA413" s="589"/>
      <c r="QRB413" s="589"/>
      <c r="QRC413" s="589"/>
      <c r="QRD413" s="589"/>
      <c r="QRE413" s="589"/>
      <c r="QRF413" s="589"/>
      <c r="QRG413" s="589"/>
      <c r="QRH413" s="589"/>
      <c r="QRI413" s="589"/>
      <c r="QRJ413" s="589"/>
      <c r="QRK413" s="589"/>
      <c r="QRL413" s="589"/>
      <c r="QRM413" s="589"/>
      <c r="QRN413" s="589"/>
      <c r="QRO413" s="589"/>
      <c r="QRP413" s="589"/>
      <c r="QRQ413" s="589"/>
      <c r="QRR413" s="589"/>
      <c r="QRS413" s="589"/>
      <c r="QRT413" s="589"/>
      <c r="QRU413" s="589"/>
      <c r="QRV413" s="589"/>
      <c r="QRW413" s="589"/>
      <c r="QRX413" s="589"/>
      <c r="QRY413" s="589"/>
      <c r="QRZ413" s="589"/>
      <c r="QSA413" s="589"/>
      <c r="QSB413" s="589"/>
      <c r="QSC413" s="589"/>
      <c r="QSD413" s="589"/>
      <c r="QSE413" s="589"/>
      <c r="QSF413" s="589"/>
      <c r="QSG413" s="589"/>
      <c r="QSH413" s="589"/>
      <c r="QSI413" s="589"/>
      <c r="QSJ413" s="589"/>
      <c r="QSK413" s="589"/>
      <c r="QSL413" s="589"/>
      <c r="QSM413" s="589"/>
      <c r="QSN413" s="589"/>
      <c r="QSO413" s="589"/>
      <c r="QSP413" s="589"/>
      <c r="QSQ413" s="589"/>
      <c r="QSR413" s="589"/>
      <c r="QSS413" s="589"/>
      <c r="QST413" s="589"/>
      <c r="QSU413" s="589"/>
      <c r="QSV413" s="589"/>
      <c r="QSW413" s="589"/>
      <c r="QSX413" s="589"/>
      <c r="QSY413" s="589"/>
      <c r="QSZ413" s="589"/>
      <c r="QTA413" s="589"/>
      <c r="QTB413" s="589"/>
      <c r="QTC413" s="589"/>
      <c r="QTD413" s="589"/>
      <c r="QTE413" s="589"/>
      <c r="QTF413" s="589"/>
      <c r="QTG413" s="589"/>
      <c r="QTH413" s="589"/>
      <c r="QTI413" s="589"/>
      <c r="QTJ413" s="589"/>
      <c r="QTK413" s="589"/>
      <c r="QTL413" s="589"/>
      <c r="QTM413" s="589"/>
      <c r="QTN413" s="589"/>
      <c r="QTO413" s="589"/>
      <c r="QTP413" s="589"/>
      <c r="QTQ413" s="589"/>
      <c r="QTR413" s="589"/>
      <c r="QTS413" s="589"/>
      <c r="QTT413" s="589"/>
      <c r="QTU413" s="589"/>
      <c r="QTV413" s="589"/>
      <c r="QTW413" s="589"/>
      <c r="QTX413" s="589"/>
      <c r="QTY413" s="589"/>
      <c r="QTZ413" s="589"/>
      <c r="QUA413" s="589"/>
      <c r="QUB413" s="589"/>
      <c r="QUC413" s="589"/>
      <c r="QUD413" s="589"/>
      <c r="QUE413" s="589"/>
      <c r="QUF413" s="589"/>
      <c r="QUG413" s="589"/>
      <c r="QUH413" s="589"/>
      <c r="QUI413" s="589"/>
      <c r="QUJ413" s="589"/>
      <c r="QUK413" s="589"/>
      <c r="QUL413" s="589"/>
      <c r="QUM413" s="589"/>
      <c r="QUN413" s="589"/>
      <c r="QUO413" s="589"/>
      <c r="QUP413" s="589"/>
      <c r="QUQ413" s="589"/>
      <c r="QUR413" s="589"/>
      <c r="QUS413" s="589"/>
      <c r="QUT413" s="589"/>
      <c r="QUU413" s="589"/>
      <c r="QUV413" s="589"/>
      <c r="QUW413" s="589"/>
      <c r="QUX413" s="589"/>
      <c r="QUY413" s="589"/>
      <c r="QUZ413" s="589"/>
      <c r="QVA413" s="589"/>
      <c r="QVB413" s="589"/>
      <c r="QVC413" s="589"/>
      <c r="QVD413" s="589"/>
      <c r="QVE413" s="589"/>
      <c r="QVF413" s="589"/>
      <c r="QVG413" s="589"/>
      <c r="QVH413" s="589"/>
      <c r="QVI413" s="589"/>
      <c r="QVJ413" s="589"/>
      <c r="QVK413" s="589"/>
      <c r="QVL413" s="589"/>
      <c r="QVM413" s="589"/>
      <c r="QVN413" s="589"/>
      <c r="QVO413" s="589"/>
      <c r="QVP413" s="589"/>
      <c r="QVQ413" s="589"/>
      <c r="QVR413" s="589"/>
      <c r="QVS413" s="589"/>
      <c r="QVT413" s="589"/>
      <c r="QVU413" s="589"/>
      <c r="QVV413" s="589"/>
      <c r="QVW413" s="589"/>
      <c r="QVX413" s="589"/>
      <c r="QVY413" s="589"/>
      <c r="QVZ413" s="589"/>
      <c r="QWA413" s="589"/>
      <c r="QWB413" s="589"/>
      <c r="QWC413" s="589"/>
      <c r="QWD413" s="589"/>
      <c r="QWE413" s="589"/>
      <c r="QWF413" s="589"/>
      <c r="QWG413" s="589"/>
      <c r="QWH413" s="589"/>
      <c r="QWI413" s="589"/>
      <c r="QWJ413" s="589"/>
      <c r="QWK413" s="589"/>
      <c r="QWL413" s="589"/>
      <c r="QWM413" s="589"/>
      <c r="QWN413" s="589"/>
      <c r="QWO413" s="589"/>
      <c r="QWP413" s="589"/>
      <c r="QWQ413" s="589"/>
      <c r="QWR413" s="589"/>
      <c r="QWS413" s="589"/>
      <c r="QWT413" s="589"/>
      <c r="QWU413" s="589"/>
      <c r="QWV413" s="589"/>
      <c r="QWW413" s="589"/>
      <c r="QWX413" s="589"/>
      <c r="QWY413" s="589"/>
      <c r="QWZ413" s="589"/>
      <c r="QXA413" s="589"/>
      <c r="QXB413" s="589"/>
      <c r="QXC413" s="589"/>
      <c r="QXD413" s="589"/>
      <c r="QXE413" s="589"/>
      <c r="QXF413" s="589"/>
      <c r="QXG413" s="589"/>
      <c r="QXH413" s="589"/>
      <c r="QXI413" s="589"/>
      <c r="QXJ413" s="589"/>
      <c r="QXK413" s="589"/>
      <c r="QXL413" s="589"/>
      <c r="QXM413" s="589"/>
      <c r="QXN413" s="589"/>
      <c r="QXO413" s="589"/>
      <c r="QXP413" s="589"/>
      <c r="QXQ413" s="589"/>
      <c r="QXR413" s="589"/>
      <c r="QXS413" s="589"/>
      <c r="QXT413" s="589"/>
      <c r="QXU413" s="589"/>
      <c r="QXV413" s="589"/>
      <c r="QXW413" s="589"/>
      <c r="QXX413" s="589"/>
      <c r="QXY413" s="589"/>
      <c r="QXZ413" s="589"/>
      <c r="QYA413" s="589"/>
      <c r="QYB413" s="589"/>
      <c r="QYC413" s="589"/>
      <c r="QYD413" s="589"/>
      <c r="QYE413" s="589"/>
      <c r="QYF413" s="589"/>
      <c r="QYG413" s="589"/>
      <c r="QYH413" s="589"/>
      <c r="QYI413" s="589"/>
      <c r="QYJ413" s="589"/>
      <c r="QYK413" s="589"/>
      <c r="QYL413" s="589"/>
      <c r="QYM413" s="589"/>
      <c r="QYN413" s="589"/>
      <c r="QYO413" s="589"/>
      <c r="QYP413" s="589"/>
      <c r="QYQ413" s="589"/>
      <c r="QYR413" s="589"/>
      <c r="QYS413" s="589"/>
      <c r="QYT413" s="589"/>
      <c r="QYU413" s="589"/>
      <c r="QYV413" s="589"/>
      <c r="QYW413" s="589"/>
      <c r="QYX413" s="589"/>
      <c r="QYY413" s="589"/>
      <c r="QYZ413" s="589"/>
      <c r="QZA413" s="589"/>
      <c r="QZB413" s="589"/>
      <c r="QZC413" s="589"/>
      <c r="QZD413" s="589"/>
      <c r="QZE413" s="589"/>
      <c r="QZF413" s="589"/>
      <c r="QZG413" s="589"/>
      <c r="QZH413" s="589"/>
      <c r="QZI413" s="589"/>
      <c r="QZJ413" s="589"/>
      <c r="QZK413" s="589"/>
      <c r="QZL413" s="589"/>
      <c r="QZM413" s="589"/>
      <c r="QZN413" s="589"/>
      <c r="QZO413" s="589"/>
      <c r="QZP413" s="589"/>
      <c r="QZQ413" s="589"/>
      <c r="QZR413" s="589"/>
      <c r="QZS413" s="589"/>
      <c r="QZT413" s="589"/>
      <c r="QZU413" s="589"/>
      <c r="QZV413" s="589"/>
      <c r="QZW413" s="589"/>
      <c r="QZX413" s="589"/>
      <c r="QZY413" s="589"/>
      <c r="QZZ413" s="589"/>
      <c r="RAA413" s="589"/>
      <c r="RAB413" s="589"/>
      <c r="RAC413" s="589"/>
      <c r="RAD413" s="589"/>
      <c r="RAE413" s="589"/>
      <c r="RAF413" s="589"/>
      <c r="RAG413" s="589"/>
      <c r="RAH413" s="589"/>
      <c r="RAI413" s="589"/>
      <c r="RAJ413" s="589"/>
      <c r="RAK413" s="589"/>
      <c r="RAL413" s="589"/>
      <c r="RAM413" s="589"/>
      <c r="RAN413" s="589"/>
      <c r="RAO413" s="589"/>
      <c r="RAP413" s="589"/>
      <c r="RAQ413" s="589"/>
      <c r="RAR413" s="589"/>
      <c r="RAS413" s="589"/>
      <c r="RAT413" s="589"/>
      <c r="RAU413" s="589"/>
      <c r="RAV413" s="589"/>
      <c r="RAW413" s="589"/>
      <c r="RAX413" s="589"/>
      <c r="RAY413" s="589"/>
      <c r="RAZ413" s="589"/>
      <c r="RBA413" s="589"/>
      <c r="RBB413" s="589"/>
      <c r="RBC413" s="589"/>
      <c r="RBD413" s="589"/>
      <c r="RBE413" s="589"/>
      <c r="RBF413" s="589"/>
      <c r="RBG413" s="589"/>
      <c r="RBH413" s="589"/>
      <c r="RBI413" s="589"/>
      <c r="RBJ413" s="589"/>
      <c r="RBK413" s="589"/>
      <c r="RBL413" s="589"/>
      <c r="RBM413" s="589"/>
      <c r="RBN413" s="589"/>
      <c r="RBO413" s="589"/>
      <c r="RBP413" s="589"/>
      <c r="RBQ413" s="589"/>
      <c r="RBR413" s="589"/>
      <c r="RBS413" s="589"/>
      <c r="RBT413" s="589"/>
      <c r="RBU413" s="589"/>
      <c r="RBV413" s="589"/>
      <c r="RBW413" s="589"/>
      <c r="RBX413" s="589"/>
      <c r="RBY413" s="589"/>
      <c r="RBZ413" s="589"/>
      <c r="RCA413" s="589"/>
      <c r="RCB413" s="589"/>
      <c r="RCC413" s="589"/>
      <c r="RCD413" s="589"/>
      <c r="RCE413" s="589"/>
      <c r="RCF413" s="589"/>
      <c r="RCG413" s="589"/>
      <c r="RCH413" s="589"/>
      <c r="RCI413" s="589"/>
      <c r="RCJ413" s="589"/>
      <c r="RCK413" s="589"/>
      <c r="RCL413" s="589"/>
      <c r="RCM413" s="589"/>
      <c r="RCN413" s="589"/>
      <c r="RCO413" s="589"/>
      <c r="RCP413" s="589"/>
      <c r="RCQ413" s="589"/>
      <c r="RCR413" s="589"/>
      <c r="RCS413" s="589"/>
      <c r="RCT413" s="589"/>
      <c r="RCU413" s="589"/>
      <c r="RCV413" s="589"/>
      <c r="RCW413" s="589"/>
      <c r="RCX413" s="589"/>
      <c r="RCY413" s="589"/>
      <c r="RCZ413" s="589"/>
      <c r="RDA413" s="589"/>
      <c r="RDB413" s="589"/>
      <c r="RDC413" s="589"/>
      <c r="RDD413" s="589"/>
      <c r="RDE413" s="589"/>
      <c r="RDF413" s="589"/>
      <c r="RDG413" s="589"/>
      <c r="RDH413" s="589"/>
      <c r="RDI413" s="589"/>
      <c r="RDJ413" s="589"/>
      <c r="RDK413" s="589"/>
      <c r="RDL413" s="589"/>
      <c r="RDM413" s="589"/>
      <c r="RDN413" s="589"/>
      <c r="RDO413" s="589"/>
      <c r="RDP413" s="589"/>
      <c r="RDQ413" s="589"/>
      <c r="RDR413" s="589"/>
      <c r="RDS413" s="589"/>
      <c r="RDT413" s="589"/>
      <c r="RDU413" s="589"/>
      <c r="RDV413" s="589"/>
      <c r="RDW413" s="589"/>
      <c r="RDX413" s="589"/>
      <c r="RDY413" s="589"/>
      <c r="RDZ413" s="589"/>
      <c r="REA413" s="589"/>
      <c r="REB413" s="589"/>
      <c r="REC413" s="589"/>
      <c r="RED413" s="589"/>
      <c r="REE413" s="589"/>
      <c r="REF413" s="589"/>
      <c r="REG413" s="589"/>
      <c r="REH413" s="589"/>
      <c r="REI413" s="589"/>
      <c r="REJ413" s="589"/>
      <c r="REK413" s="589"/>
      <c r="REL413" s="589"/>
      <c r="REM413" s="589"/>
      <c r="REN413" s="589"/>
      <c r="REO413" s="589"/>
      <c r="REP413" s="589"/>
      <c r="REQ413" s="589"/>
      <c r="RER413" s="589"/>
      <c r="RES413" s="589"/>
      <c r="RET413" s="589"/>
      <c r="REU413" s="589"/>
      <c r="REV413" s="589"/>
      <c r="REW413" s="589"/>
      <c r="REX413" s="589"/>
      <c r="REY413" s="589"/>
      <c r="REZ413" s="589"/>
      <c r="RFA413" s="589"/>
      <c r="RFB413" s="589"/>
      <c r="RFC413" s="589"/>
      <c r="RFD413" s="589"/>
      <c r="RFE413" s="589"/>
      <c r="RFF413" s="589"/>
      <c r="RFG413" s="589"/>
      <c r="RFH413" s="589"/>
      <c r="RFI413" s="589"/>
      <c r="RFJ413" s="589"/>
      <c r="RFK413" s="589"/>
      <c r="RFL413" s="589"/>
      <c r="RFM413" s="589"/>
      <c r="RFN413" s="589"/>
      <c r="RFO413" s="589"/>
      <c r="RFP413" s="589"/>
      <c r="RFQ413" s="589"/>
      <c r="RFR413" s="589"/>
      <c r="RFS413" s="589"/>
      <c r="RFT413" s="589"/>
      <c r="RFU413" s="589"/>
      <c r="RFV413" s="589"/>
      <c r="RFW413" s="589"/>
      <c r="RFX413" s="589"/>
      <c r="RFY413" s="589"/>
      <c r="RFZ413" s="589"/>
      <c r="RGA413" s="589"/>
      <c r="RGB413" s="589"/>
      <c r="RGC413" s="589"/>
      <c r="RGD413" s="589"/>
      <c r="RGE413" s="589"/>
      <c r="RGF413" s="589"/>
      <c r="RGG413" s="589"/>
      <c r="RGH413" s="589"/>
      <c r="RGI413" s="589"/>
      <c r="RGJ413" s="589"/>
      <c r="RGK413" s="589"/>
      <c r="RGL413" s="589"/>
      <c r="RGM413" s="589"/>
      <c r="RGN413" s="589"/>
      <c r="RGO413" s="589"/>
      <c r="RGP413" s="589"/>
      <c r="RGQ413" s="589"/>
      <c r="RGR413" s="589"/>
      <c r="RGS413" s="589"/>
      <c r="RGT413" s="589"/>
      <c r="RGU413" s="589"/>
      <c r="RGV413" s="589"/>
      <c r="RGW413" s="589"/>
      <c r="RGX413" s="589"/>
      <c r="RGY413" s="589"/>
      <c r="RGZ413" s="589"/>
      <c r="RHA413" s="589"/>
      <c r="RHB413" s="589"/>
      <c r="RHC413" s="589"/>
      <c r="RHD413" s="589"/>
      <c r="RHE413" s="589"/>
      <c r="RHF413" s="589"/>
      <c r="RHG413" s="589"/>
      <c r="RHH413" s="589"/>
      <c r="RHI413" s="589"/>
      <c r="RHJ413" s="589"/>
      <c r="RHK413" s="589"/>
      <c r="RHL413" s="589"/>
      <c r="RHM413" s="589"/>
      <c r="RHN413" s="589"/>
      <c r="RHO413" s="589"/>
      <c r="RHP413" s="589"/>
      <c r="RHQ413" s="589"/>
      <c r="RHR413" s="589"/>
      <c r="RHS413" s="589"/>
      <c r="RHT413" s="589"/>
      <c r="RHU413" s="589"/>
      <c r="RHV413" s="589"/>
      <c r="RHW413" s="589"/>
      <c r="RHX413" s="589"/>
      <c r="RHY413" s="589"/>
      <c r="RHZ413" s="589"/>
      <c r="RIA413" s="589"/>
      <c r="RIB413" s="589"/>
      <c r="RIC413" s="589"/>
      <c r="RID413" s="589"/>
      <c r="RIE413" s="589"/>
      <c r="RIF413" s="589"/>
      <c r="RIG413" s="589"/>
      <c r="RIH413" s="589"/>
      <c r="RII413" s="589"/>
      <c r="RIJ413" s="589"/>
      <c r="RIK413" s="589"/>
      <c r="RIL413" s="589"/>
      <c r="RIM413" s="589"/>
      <c r="RIN413" s="589"/>
      <c r="RIO413" s="589"/>
      <c r="RIP413" s="589"/>
      <c r="RIQ413" s="589"/>
      <c r="RIR413" s="589"/>
      <c r="RIS413" s="589"/>
      <c r="RIT413" s="589"/>
      <c r="RIU413" s="589"/>
      <c r="RIV413" s="589"/>
      <c r="RIW413" s="589"/>
      <c r="RIX413" s="589"/>
      <c r="RIY413" s="589"/>
      <c r="RIZ413" s="589"/>
      <c r="RJA413" s="589"/>
      <c r="RJB413" s="589"/>
      <c r="RJC413" s="589"/>
      <c r="RJD413" s="589"/>
      <c r="RJE413" s="589"/>
      <c r="RJF413" s="589"/>
      <c r="RJG413" s="589"/>
      <c r="RJH413" s="589"/>
      <c r="RJI413" s="589"/>
      <c r="RJJ413" s="589"/>
      <c r="RJK413" s="589"/>
      <c r="RJL413" s="589"/>
      <c r="RJM413" s="589"/>
      <c r="RJN413" s="589"/>
      <c r="RJO413" s="589"/>
      <c r="RJP413" s="589"/>
      <c r="RJQ413" s="589"/>
      <c r="RJR413" s="589"/>
      <c r="RJS413" s="589"/>
      <c r="RJT413" s="589"/>
      <c r="RJU413" s="589"/>
      <c r="RJV413" s="589"/>
      <c r="RJW413" s="589"/>
      <c r="RJX413" s="589"/>
      <c r="RJY413" s="589"/>
      <c r="RJZ413" s="589"/>
      <c r="RKA413" s="589"/>
      <c r="RKB413" s="589"/>
      <c r="RKC413" s="589"/>
      <c r="RKD413" s="589"/>
      <c r="RKE413" s="589"/>
      <c r="RKF413" s="589"/>
      <c r="RKG413" s="589"/>
      <c r="RKH413" s="589"/>
      <c r="RKI413" s="589"/>
      <c r="RKJ413" s="589"/>
      <c r="RKK413" s="589"/>
      <c r="RKL413" s="589"/>
      <c r="RKM413" s="589"/>
      <c r="RKN413" s="589"/>
      <c r="RKO413" s="589"/>
      <c r="RKP413" s="589"/>
      <c r="RKQ413" s="589"/>
      <c r="RKR413" s="589"/>
      <c r="RKS413" s="589"/>
      <c r="RKT413" s="589"/>
      <c r="RKU413" s="589"/>
      <c r="RKV413" s="589"/>
      <c r="RKW413" s="589"/>
      <c r="RKX413" s="589"/>
      <c r="RKY413" s="589"/>
      <c r="RKZ413" s="589"/>
      <c r="RLA413" s="589"/>
      <c r="RLB413" s="589"/>
      <c r="RLC413" s="589"/>
      <c r="RLD413" s="589"/>
      <c r="RLE413" s="589"/>
      <c r="RLF413" s="589"/>
      <c r="RLG413" s="589"/>
      <c r="RLH413" s="589"/>
      <c r="RLI413" s="589"/>
      <c r="RLJ413" s="589"/>
      <c r="RLK413" s="589"/>
      <c r="RLL413" s="589"/>
      <c r="RLM413" s="589"/>
      <c r="RLN413" s="589"/>
      <c r="RLO413" s="589"/>
      <c r="RLP413" s="589"/>
      <c r="RLQ413" s="589"/>
      <c r="RLR413" s="589"/>
      <c r="RLS413" s="589"/>
      <c r="RLT413" s="589"/>
      <c r="RLU413" s="589"/>
      <c r="RLV413" s="589"/>
      <c r="RLW413" s="589"/>
      <c r="RLX413" s="589"/>
      <c r="RLY413" s="589"/>
      <c r="RLZ413" s="589"/>
      <c r="RMA413" s="589"/>
      <c r="RMB413" s="589"/>
      <c r="RMC413" s="589"/>
      <c r="RMD413" s="589"/>
      <c r="RME413" s="589"/>
      <c r="RMF413" s="589"/>
      <c r="RMG413" s="589"/>
      <c r="RMH413" s="589"/>
      <c r="RMI413" s="589"/>
      <c r="RMJ413" s="589"/>
      <c r="RMK413" s="589"/>
      <c r="RML413" s="589"/>
      <c r="RMM413" s="589"/>
      <c r="RMN413" s="589"/>
      <c r="RMO413" s="589"/>
      <c r="RMP413" s="589"/>
      <c r="RMQ413" s="589"/>
      <c r="RMR413" s="589"/>
      <c r="RMS413" s="589"/>
      <c r="RMT413" s="589"/>
      <c r="RMU413" s="589"/>
      <c r="RMV413" s="589"/>
      <c r="RMW413" s="589"/>
      <c r="RMX413" s="589"/>
      <c r="RMY413" s="589"/>
      <c r="RMZ413" s="589"/>
      <c r="RNA413" s="589"/>
      <c r="RNB413" s="589"/>
      <c r="RNC413" s="589"/>
      <c r="RND413" s="589"/>
      <c r="RNE413" s="589"/>
      <c r="RNF413" s="589"/>
      <c r="RNG413" s="589"/>
      <c r="RNH413" s="589"/>
      <c r="RNI413" s="589"/>
      <c r="RNJ413" s="589"/>
      <c r="RNK413" s="589"/>
      <c r="RNL413" s="589"/>
      <c r="RNM413" s="589"/>
      <c r="RNN413" s="589"/>
      <c r="RNO413" s="589"/>
      <c r="RNP413" s="589"/>
      <c r="RNQ413" s="589"/>
      <c r="RNR413" s="589"/>
      <c r="RNS413" s="589"/>
      <c r="RNT413" s="589"/>
      <c r="RNU413" s="589"/>
      <c r="RNV413" s="589"/>
      <c r="RNW413" s="589"/>
      <c r="RNX413" s="589"/>
      <c r="RNY413" s="589"/>
      <c r="RNZ413" s="589"/>
      <c r="ROA413" s="589"/>
      <c r="ROB413" s="589"/>
      <c r="ROC413" s="589"/>
      <c r="ROD413" s="589"/>
      <c r="ROE413" s="589"/>
      <c r="ROF413" s="589"/>
      <c r="ROG413" s="589"/>
      <c r="ROH413" s="589"/>
      <c r="ROI413" s="589"/>
      <c r="ROJ413" s="589"/>
      <c r="ROK413" s="589"/>
      <c r="ROL413" s="589"/>
      <c r="ROM413" s="589"/>
      <c r="RON413" s="589"/>
      <c r="ROO413" s="589"/>
      <c r="ROP413" s="589"/>
      <c r="ROQ413" s="589"/>
      <c r="ROR413" s="589"/>
      <c r="ROS413" s="589"/>
      <c r="ROT413" s="589"/>
      <c r="ROU413" s="589"/>
      <c r="ROV413" s="589"/>
      <c r="ROW413" s="589"/>
      <c r="ROX413" s="589"/>
      <c r="ROY413" s="589"/>
      <c r="ROZ413" s="589"/>
      <c r="RPA413" s="589"/>
      <c r="RPB413" s="589"/>
      <c r="RPC413" s="589"/>
      <c r="RPD413" s="589"/>
      <c r="RPE413" s="589"/>
      <c r="RPF413" s="589"/>
      <c r="RPG413" s="589"/>
      <c r="RPH413" s="589"/>
      <c r="RPI413" s="589"/>
      <c r="RPJ413" s="589"/>
      <c r="RPK413" s="589"/>
      <c r="RPL413" s="589"/>
      <c r="RPM413" s="589"/>
      <c r="RPN413" s="589"/>
      <c r="RPO413" s="589"/>
      <c r="RPP413" s="589"/>
      <c r="RPQ413" s="589"/>
      <c r="RPR413" s="589"/>
      <c r="RPS413" s="589"/>
      <c r="RPT413" s="589"/>
      <c r="RPU413" s="589"/>
      <c r="RPV413" s="589"/>
      <c r="RPW413" s="589"/>
      <c r="RPX413" s="589"/>
      <c r="RPY413" s="589"/>
      <c r="RPZ413" s="589"/>
      <c r="RQA413" s="589"/>
      <c r="RQB413" s="589"/>
      <c r="RQC413" s="589"/>
      <c r="RQD413" s="589"/>
      <c r="RQE413" s="589"/>
      <c r="RQF413" s="589"/>
      <c r="RQG413" s="589"/>
      <c r="RQH413" s="589"/>
      <c r="RQI413" s="589"/>
      <c r="RQJ413" s="589"/>
      <c r="RQK413" s="589"/>
      <c r="RQL413" s="589"/>
      <c r="RQM413" s="589"/>
      <c r="RQN413" s="589"/>
      <c r="RQO413" s="589"/>
      <c r="RQP413" s="589"/>
      <c r="RQQ413" s="589"/>
      <c r="RQR413" s="589"/>
      <c r="RQS413" s="589"/>
      <c r="RQT413" s="589"/>
      <c r="RQU413" s="589"/>
      <c r="RQV413" s="589"/>
      <c r="RQW413" s="589"/>
      <c r="RQX413" s="589"/>
      <c r="RQY413" s="589"/>
      <c r="RQZ413" s="589"/>
      <c r="RRA413" s="589"/>
      <c r="RRB413" s="589"/>
      <c r="RRC413" s="589"/>
      <c r="RRD413" s="589"/>
      <c r="RRE413" s="589"/>
      <c r="RRF413" s="589"/>
      <c r="RRG413" s="589"/>
      <c r="RRH413" s="589"/>
      <c r="RRI413" s="589"/>
      <c r="RRJ413" s="589"/>
      <c r="RRK413" s="589"/>
      <c r="RRL413" s="589"/>
      <c r="RRM413" s="589"/>
      <c r="RRN413" s="589"/>
      <c r="RRO413" s="589"/>
      <c r="RRP413" s="589"/>
      <c r="RRQ413" s="589"/>
      <c r="RRR413" s="589"/>
      <c r="RRS413" s="589"/>
      <c r="RRT413" s="589"/>
      <c r="RRU413" s="589"/>
      <c r="RRV413" s="589"/>
      <c r="RRW413" s="589"/>
      <c r="RRX413" s="589"/>
      <c r="RRY413" s="589"/>
      <c r="RRZ413" s="589"/>
      <c r="RSA413" s="589"/>
      <c r="RSB413" s="589"/>
      <c r="RSC413" s="589"/>
      <c r="RSD413" s="589"/>
      <c r="RSE413" s="589"/>
      <c r="RSF413" s="589"/>
      <c r="RSG413" s="589"/>
      <c r="RSH413" s="589"/>
      <c r="RSI413" s="589"/>
      <c r="RSJ413" s="589"/>
      <c r="RSK413" s="589"/>
      <c r="RSL413" s="589"/>
      <c r="RSM413" s="589"/>
      <c r="RSN413" s="589"/>
      <c r="RSO413" s="589"/>
      <c r="RSP413" s="589"/>
      <c r="RSQ413" s="589"/>
      <c r="RSR413" s="589"/>
      <c r="RSS413" s="589"/>
      <c r="RST413" s="589"/>
      <c r="RSU413" s="589"/>
      <c r="RSV413" s="589"/>
      <c r="RSW413" s="589"/>
      <c r="RSX413" s="589"/>
      <c r="RSY413" s="589"/>
      <c r="RSZ413" s="589"/>
      <c r="RTA413" s="589"/>
      <c r="RTB413" s="589"/>
      <c r="RTC413" s="589"/>
      <c r="RTD413" s="589"/>
      <c r="RTE413" s="589"/>
      <c r="RTF413" s="589"/>
      <c r="RTG413" s="589"/>
      <c r="RTH413" s="589"/>
      <c r="RTI413" s="589"/>
      <c r="RTJ413" s="589"/>
      <c r="RTK413" s="589"/>
      <c r="RTL413" s="589"/>
      <c r="RTM413" s="589"/>
      <c r="RTN413" s="589"/>
      <c r="RTO413" s="589"/>
      <c r="RTP413" s="589"/>
      <c r="RTQ413" s="589"/>
      <c r="RTR413" s="589"/>
      <c r="RTS413" s="589"/>
      <c r="RTT413" s="589"/>
      <c r="RTU413" s="589"/>
      <c r="RTV413" s="589"/>
      <c r="RTW413" s="589"/>
      <c r="RTX413" s="589"/>
      <c r="RTY413" s="589"/>
      <c r="RTZ413" s="589"/>
      <c r="RUA413" s="589"/>
      <c r="RUB413" s="589"/>
      <c r="RUC413" s="589"/>
      <c r="RUD413" s="589"/>
      <c r="RUE413" s="589"/>
      <c r="RUF413" s="589"/>
      <c r="RUG413" s="589"/>
      <c r="RUH413" s="589"/>
      <c r="RUI413" s="589"/>
      <c r="RUJ413" s="589"/>
      <c r="RUK413" s="589"/>
      <c r="RUL413" s="589"/>
      <c r="RUM413" s="589"/>
      <c r="RUN413" s="589"/>
      <c r="RUO413" s="589"/>
      <c r="RUP413" s="589"/>
      <c r="RUQ413" s="589"/>
      <c r="RUR413" s="589"/>
      <c r="RUS413" s="589"/>
      <c r="RUT413" s="589"/>
      <c r="RUU413" s="589"/>
      <c r="RUV413" s="589"/>
      <c r="RUW413" s="589"/>
      <c r="RUX413" s="589"/>
      <c r="RUY413" s="589"/>
      <c r="RUZ413" s="589"/>
      <c r="RVA413" s="589"/>
      <c r="RVB413" s="589"/>
      <c r="RVC413" s="589"/>
      <c r="RVD413" s="589"/>
      <c r="RVE413" s="589"/>
      <c r="RVF413" s="589"/>
      <c r="RVG413" s="589"/>
      <c r="RVH413" s="589"/>
      <c r="RVI413" s="589"/>
      <c r="RVJ413" s="589"/>
      <c r="RVK413" s="589"/>
      <c r="RVL413" s="589"/>
      <c r="RVM413" s="589"/>
      <c r="RVN413" s="589"/>
      <c r="RVO413" s="589"/>
      <c r="RVP413" s="589"/>
      <c r="RVQ413" s="589"/>
      <c r="RVR413" s="589"/>
      <c r="RVS413" s="589"/>
      <c r="RVT413" s="589"/>
      <c r="RVU413" s="589"/>
      <c r="RVV413" s="589"/>
      <c r="RVW413" s="589"/>
      <c r="RVX413" s="589"/>
      <c r="RVY413" s="589"/>
      <c r="RVZ413" s="589"/>
      <c r="RWA413" s="589"/>
      <c r="RWB413" s="589"/>
      <c r="RWC413" s="589"/>
      <c r="RWD413" s="589"/>
      <c r="RWE413" s="589"/>
      <c r="RWF413" s="589"/>
      <c r="RWG413" s="589"/>
      <c r="RWH413" s="589"/>
      <c r="RWI413" s="589"/>
      <c r="RWJ413" s="589"/>
      <c r="RWK413" s="589"/>
      <c r="RWL413" s="589"/>
      <c r="RWM413" s="589"/>
      <c r="RWN413" s="589"/>
      <c r="RWO413" s="589"/>
      <c r="RWP413" s="589"/>
      <c r="RWQ413" s="589"/>
      <c r="RWR413" s="589"/>
      <c r="RWS413" s="589"/>
      <c r="RWT413" s="589"/>
      <c r="RWU413" s="589"/>
      <c r="RWV413" s="589"/>
      <c r="RWW413" s="589"/>
      <c r="RWX413" s="589"/>
      <c r="RWY413" s="589"/>
      <c r="RWZ413" s="589"/>
      <c r="RXA413" s="589"/>
      <c r="RXB413" s="589"/>
      <c r="RXC413" s="589"/>
      <c r="RXD413" s="589"/>
      <c r="RXE413" s="589"/>
      <c r="RXF413" s="589"/>
      <c r="RXG413" s="589"/>
      <c r="RXH413" s="589"/>
      <c r="RXI413" s="589"/>
      <c r="RXJ413" s="589"/>
      <c r="RXK413" s="589"/>
      <c r="RXL413" s="589"/>
      <c r="RXM413" s="589"/>
      <c r="RXN413" s="589"/>
      <c r="RXO413" s="589"/>
      <c r="RXP413" s="589"/>
      <c r="RXQ413" s="589"/>
      <c r="RXR413" s="589"/>
      <c r="RXS413" s="589"/>
      <c r="RXT413" s="589"/>
      <c r="RXU413" s="589"/>
      <c r="RXV413" s="589"/>
      <c r="RXW413" s="589"/>
      <c r="RXX413" s="589"/>
      <c r="RXY413" s="589"/>
      <c r="RXZ413" s="589"/>
      <c r="RYA413" s="589"/>
      <c r="RYB413" s="589"/>
      <c r="RYC413" s="589"/>
      <c r="RYD413" s="589"/>
      <c r="RYE413" s="589"/>
      <c r="RYF413" s="589"/>
      <c r="RYG413" s="589"/>
      <c r="RYH413" s="589"/>
      <c r="RYI413" s="589"/>
      <c r="RYJ413" s="589"/>
      <c r="RYK413" s="589"/>
      <c r="RYL413" s="589"/>
      <c r="RYM413" s="589"/>
      <c r="RYN413" s="589"/>
      <c r="RYO413" s="589"/>
      <c r="RYP413" s="589"/>
      <c r="RYQ413" s="589"/>
      <c r="RYR413" s="589"/>
      <c r="RYS413" s="589"/>
      <c r="RYT413" s="589"/>
      <c r="RYU413" s="589"/>
      <c r="RYV413" s="589"/>
      <c r="RYW413" s="589"/>
      <c r="RYX413" s="589"/>
      <c r="RYY413" s="589"/>
      <c r="RYZ413" s="589"/>
      <c r="RZA413" s="589"/>
      <c r="RZB413" s="589"/>
      <c r="RZC413" s="589"/>
      <c r="RZD413" s="589"/>
      <c r="RZE413" s="589"/>
      <c r="RZF413" s="589"/>
      <c r="RZG413" s="589"/>
      <c r="RZH413" s="589"/>
      <c r="RZI413" s="589"/>
      <c r="RZJ413" s="589"/>
      <c r="RZK413" s="589"/>
      <c r="RZL413" s="589"/>
      <c r="RZM413" s="589"/>
      <c r="RZN413" s="589"/>
      <c r="RZO413" s="589"/>
      <c r="RZP413" s="589"/>
      <c r="RZQ413" s="589"/>
      <c r="RZR413" s="589"/>
      <c r="RZS413" s="589"/>
      <c r="RZT413" s="589"/>
      <c r="RZU413" s="589"/>
      <c r="RZV413" s="589"/>
      <c r="RZW413" s="589"/>
      <c r="RZX413" s="589"/>
      <c r="RZY413" s="589"/>
      <c r="RZZ413" s="589"/>
      <c r="SAA413" s="589"/>
      <c r="SAB413" s="589"/>
      <c r="SAC413" s="589"/>
      <c r="SAD413" s="589"/>
      <c r="SAE413" s="589"/>
      <c r="SAF413" s="589"/>
      <c r="SAG413" s="589"/>
      <c r="SAH413" s="589"/>
      <c r="SAI413" s="589"/>
      <c r="SAJ413" s="589"/>
      <c r="SAK413" s="589"/>
      <c r="SAL413" s="589"/>
      <c r="SAM413" s="589"/>
      <c r="SAN413" s="589"/>
      <c r="SAO413" s="589"/>
      <c r="SAP413" s="589"/>
      <c r="SAQ413" s="589"/>
      <c r="SAR413" s="589"/>
      <c r="SAS413" s="589"/>
      <c r="SAT413" s="589"/>
      <c r="SAU413" s="589"/>
      <c r="SAV413" s="589"/>
      <c r="SAW413" s="589"/>
      <c r="SAX413" s="589"/>
      <c r="SAY413" s="589"/>
      <c r="SAZ413" s="589"/>
      <c r="SBA413" s="589"/>
      <c r="SBB413" s="589"/>
      <c r="SBC413" s="589"/>
      <c r="SBD413" s="589"/>
      <c r="SBE413" s="589"/>
      <c r="SBF413" s="589"/>
      <c r="SBG413" s="589"/>
      <c r="SBH413" s="589"/>
      <c r="SBI413" s="589"/>
      <c r="SBJ413" s="589"/>
      <c r="SBK413" s="589"/>
      <c r="SBL413" s="589"/>
      <c r="SBM413" s="589"/>
      <c r="SBN413" s="589"/>
      <c r="SBO413" s="589"/>
      <c r="SBP413" s="589"/>
      <c r="SBQ413" s="589"/>
      <c r="SBR413" s="589"/>
      <c r="SBS413" s="589"/>
      <c r="SBT413" s="589"/>
      <c r="SBU413" s="589"/>
      <c r="SBV413" s="589"/>
      <c r="SBW413" s="589"/>
      <c r="SBX413" s="589"/>
      <c r="SBY413" s="589"/>
      <c r="SBZ413" s="589"/>
      <c r="SCA413" s="589"/>
      <c r="SCB413" s="589"/>
      <c r="SCC413" s="589"/>
      <c r="SCD413" s="589"/>
      <c r="SCE413" s="589"/>
      <c r="SCF413" s="589"/>
      <c r="SCG413" s="589"/>
      <c r="SCH413" s="589"/>
      <c r="SCI413" s="589"/>
      <c r="SCJ413" s="589"/>
      <c r="SCK413" s="589"/>
      <c r="SCL413" s="589"/>
      <c r="SCM413" s="589"/>
      <c r="SCN413" s="589"/>
      <c r="SCO413" s="589"/>
      <c r="SCP413" s="589"/>
      <c r="SCQ413" s="589"/>
      <c r="SCR413" s="589"/>
      <c r="SCS413" s="589"/>
      <c r="SCT413" s="589"/>
      <c r="SCU413" s="589"/>
      <c r="SCV413" s="589"/>
      <c r="SCW413" s="589"/>
      <c r="SCX413" s="589"/>
      <c r="SCY413" s="589"/>
      <c r="SCZ413" s="589"/>
      <c r="SDA413" s="589"/>
      <c r="SDB413" s="589"/>
      <c r="SDC413" s="589"/>
      <c r="SDD413" s="589"/>
      <c r="SDE413" s="589"/>
      <c r="SDF413" s="589"/>
      <c r="SDG413" s="589"/>
      <c r="SDH413" s="589"/>
      <c r="SDI413" s="589"/>
      <c r="SDJ413" s="589"/>
      <c r="SDK413" s="589"/>
      <c r="SDL413" s="589"/>
      <c r="SDM413" s="589"/>
      <c r="SDN413" s="589"/>
      <c r="SDO413" s="589"/>
      <c r="SDP413" s="589"/>
      <c r="SDQ413" s="589"/>
      <c r="SDR413" s="589"/>
      <c r="SDS413" s="589"/>
      <c r="SDT413" s="589"/>
      <c r="SDU413" s="589"/>
      <c r="SDV413" s="589"/>
      <c r="SDW413" s="589"/>
      <c r="SDX413" s="589"/>
      <c r="SDY413" s="589"/>
      <c r="SDZ413" s="589"/>
      <c r="SEA413" s="589"/>
      <c r="SEB413" s="589"/>
      <c r="SEC413" s="589"/>
      <c r="SED413" s="589"/>
      <c r="SEE413" s="589"/>
      <c r="SEF413" s="589"/>
      <c r="SEG413" s="589"/>
      <c r="SEH413" s="589"/>
      <c r="SEI413" s="589"/>
      <c r="SEJ413" s="589"/>
      <c r="SEK413" s="589"/>
      <c r="SEL413" s="589"/>
      <c r="SEM413" s="589"/>
      <c r="SEN413" s="589"/>
      <c r="SEO413" s="589"/>
      <c r="SEP413" s="589"/>
      <c r="SEQ413" s="589"/>
      <c r="SER413" s="589"/>
      <c r="SES413" s="589"/>
      <c r="SET413" s="589"/>
      <c r="SEU413" s="589"/>
      <c r="SEV413" s="589"/>
      <c r="SEW413" s="589"/>
      <c r="SEX413" s="589"/>
      <c r="SEY413" s="589"/>
      <c r="SEZ413" s="589"/>
      <c r="SFA413" s="589"/>
      <c r="SFB413" s="589"/>
      <c r="SFC413" s="589"/>
      <c r="SFD413" s="589"/>
      <c r="SFE413" s="589"/>
      <c r="SFF413" s="589"/>
      <c r="SFG413" s="589"/>
      <c r="SFH413" s="589"/>
      <c r="SFI413" s="589"/>
      <c r="SFJ413" s="589"/>
      <c r="SFK413" s="589"/>
      <c r="SFL413" s="589"/>
      <c r="SFM413" s="589"/>
      <c r="SFN413" s="589"/>
      <c r="SFO413" s="589"/>
      <c r="SFP413" s="589"/>
      <c r="SFQ413" s="589"/>
      <c r="SFR413" s="589"/>
      <c r="SFS413" s="589"/>
      <c r="SFT413" s="589"/>
      <c r="SFU413" s="589"/>
      <c r="SFV413" s="589"/>
      <c r="SFW413" s="589"/>
      <c r="SFX413" s="589"/>
      <c r="SFY413" s="589"/>
      <c r="SFZ413" s="589"/>
      <c r="SGA413" s="589"/>
      <c r="SGB413" s="589"/>
      <c r="SGC413" s="589"/>
      <c r="SGD413" s="589"/>
      <c r="SGE413" s="589"/>
      <c r="SGF413" s="589"/>
      <c r="SGG413" s="589"/>
      <c r="SGH413" s="589"/>
      <c r="SGI413" s="589"/>
      <c r="SGJ413" s="589"/>
      <c r="SGK413" s="589"/>
      <c r="SGL413" s="589"/>
      <c r="SGM413" s="589"/>
      <c r="SGN413" s="589"/>
      <c r="SGO413" s="589"/>
      <c r="SGP413" s="589"/>
      <c r="SGQ413" s="589"/>
      <c r="SGR413" s="589"/>
      <c r="SGS413" s="589"/>
      <c r="SGT413" s="589"/>
      <c r="SGU413" s="589"/>
      <c r="SGV413" s="589"/>
      <c r="SGW413" s="589"/>
      <c r="SGX413" s="589"/>
      <c r="SGY413" s="589"/>
      <c r="SGZ413" s="589"/>
      <c r="SHA413" s="589"/>
      <c r="SHB413" s="589"/>
      <c r="SHC413" s="589"/>
      <c r="SHD413" s="589"/>
      <c r="SHE413" s="589"/>
      <c r="SHF413" s="589"/>
      <c r="SHG413" s="589"/>
      <c r="SHH413" s="589"/>
      <c r="SHI413" s="589"/>
      <c r="SHJ413" s="589"/>
      <c r="SHK413" s="589"/>
      <c r="SHL413" s="589"/>
      <c r="SHM413" s="589"/>
      <c r="SHN413" s="589"/>
      <c r="SHO413" s="589"/>
      <c r="SHP413" s="589"/>
      <c r="SHQ413" s="589"/>
      <c r="SHR413" s="589"/>
      <c r="SHS413" s="589"/>
      <c r="SHT413" s="589"/>
      <c r="SHU413" s="589"/>
      <c r="SHV413" s="589"/>
      <c r="SHW413" s="589"/>
      <c r="SHX413" s="589"/>
      <c r="SHY413" s="589"/>
      <c r="SHZ413" s="589"/>
      <c r="SIA413" s="589"/>
      <c r="SIB413" s="589"/>
      <c r="SIC413" s="589"/>
      <c r="SID413" s="589"/>
      <c r="SIE413" s="589"/>
      <c r="SIF413" s="589"/>
      <c r="SIG413" s="589"/>
      <c r="SIH413" s="589"/>
      <c r="SII413" s="589"/>
      <c r="SIJ413" s="589"/>
      <c r="SIK413" s="589"/>
      <c r="SIL413" s="589"/>
      <c r="SIM413" s="589"/>
      <c r="SIN413" s="589"/>
      <c r="SIO413" s="589"/>
      <c r="SIP413" s="589"/>
      <c r="SIQ413" s="589"/>
      <c r="SIR413" s="589"/>
      <c r="SIS413" s="589"/>
      <c r="SIT413" s="589"/>
      <c r="SIU413" s="589"/>
      <c r="SIV413" s="589"/>
      <c r="SIW413" s="589"/>
      <c r="SIX413" s="589"/>
      <c r="SIY413" s="589"/>
      <c r="SIZ413" s="589"/>
      <c r="SJA413" s="589"/>
      <c r="SJB413" s="589"/>
      <c r="SJC413" s="589"/>
      <c r="SJD413" s="589"/>
      <c r="SJE413" s="589"/>
      <c r="SJF413" s="589"/>
      <c r="SJG413" s="589"/>
      <c r="SJH413" s="589"/>
      <c r="SJI413" s="589"/>
      <c r="SJJ413" s="589"/>
      <c r="SJK413" s="589"/>
      <c r="SJL413" s="589"/>
      <c r="SJM413" s="589"/>
      <c r="SJN413" s="589"/>
      <c r="SJO413" s="589"/>
      <c r="SJP413" s="589"/>
      <c r="SJQ413" s="589"/>
      <c r="SJR413" s="589"/>
      <c r="SJS413" s="589"/>
      <c r="SJT413" s="589"/>
      <c r="SJU413" s="589"/>
      <c r="SJV413" s="589"/>
      <c r="SJW413" s="589"/>
      <c r="SJX413" s="589"/>
      <c r="SJY413" s="589"/>
      <c r="SJZ413" s="589"/>
      <c r="SKA413" s="589"/>
      <c r="SKB413" s="589"/>
      <c r="SKC413" s="589"/>
      <c r="SKD413" s="589"/>
      <c r="SKE413" s="589"/>
      <c r="SKF413" s="589"/>
      <c r="SKG413" s="589"/>
      <c r="SKH413" s="589"/>
      <c r="SKI413" s="589"/>
      <c r="SKJ413" s="589"/>
      <c r="SKK413" s="589"/>
      <c r="SKL413" s="589"/>
      <c r="SKM413" s="589"/>
      <c r="SKN413" s="589"/>
      <c r="SKO413" s="589"/>
      <c r="SKP413" s="589"/>
      <c r="SKQ413" s="589"/>
      <c r="SKR413" s="589"/>
      <c r="SKS413" s="589"/>
      <c r="SKT413" s="589"/>
      <c r="SKU413" s="589"/>
      <c r="SKV413" s="589"/>
      <c r="SKW413" s="589"/>
      <c r="SKX413" s="589"/>
      <c r="SKY413" s="589"/>
      <c r="SKZ413" s="589"/>
      <c r="SLA413" s="589"/>
      <c r="SLB413" s="589"/>
      <c r="SLC413" s="589"/>
      <c r="SLD413" s="589"/>
      <c r="SLE413" s="589"/>
      <c r="SLF413" s="589"/>
      <c r="SLG413" s="589"/>
      <c r="SLH413" s="589"/>
      <c r="SLI413" s="589"/>
      <c r="SLJ413" s="589"/>
      <c r="SLK413" s="589"/>
      <c r="SLL413" s="589"/>
      <c r="SLM413" s="589"/>
      <c r="SLN413" s="589"/>
      <c r="SLO413" s="589"/>
      <c r="SLP413" s="589"/>
      <c r="SLQ413" s="589"/>
      <c r="SLR413" s="589"/>
      <c r="SLS413" s="589"/>
      <c r="SLT413" s="589"/>
      <c r="SLU413" s="589"/>
      <c r="SLV413" s="589"/>
      <c r="SLW413" s="589"/>
      <c r="SLX413" s="589"/>
      <c r="SLY413" s="589"/>
      <c r="SLZ413" s="589"/>
      <c r="SMA413" s="589"/>
      <c r="SMB413" s="589"/>
      <c r="SMC413" s="589"/>
      <c r="SMD413" s="589"/>
      <c r="SME413" s="589"/>
      <c r="SMF413" s="589"/>
      <c r="SMG413" s="589"/>
      <c r="SMH413" s="589"/>
      <c r="SMI413" s="589"/>
      <c r="SMJ413" s="589"/>
      <c r="SMK413" s="589"/>
      <c r="SML413" s="589"/>
      <c r="SMM413" s="589"/>
      <c r="SMN413" s="589"/>
      <c r="SMO413" s="589"/>
      <c r="SMP413" s="589"/>
      <c r="SMQ413" s="589"/>
      <c r="SMR413" s="589"/>
      <c r="SMS413" s="589"/>
      <c r="SMT413" s="589"/>
      <c r="SMU413" s="589"/>
      <c r="SMV413" s="589"/>
      <c r="SMW413" s="589"/>
      <c r="SMX413" s="589"/>
      <c r="SMY413" s="589"/>
      <c r="SMZ413" s="589"/>
      <c r="SNA413" s="589"/>
      <c r="SNB413" s="589"/>
      <c r="SNC413" s="589"/>
      <c r="SND413" s="589"/>
      <c r="SNE413" s="589"/>
      <c r="SNF413" s="589"/>
      <c r="SNG413" s="589"/>
      <c r="SNH413" s="589"/>
      <c r="SNI413" s="589"/>
      <c r="SNJ413" s="589"/>
      <c r="SNK413" s="589"/>
      <c r="SNL413" s="589"/>
      <c r="SNM413" s="589"/>
      <c r="SNN413" s="589"/>
      <c r="SNO413" s="589"/>
      <c r="SNP413" s="589"/>
      <c r="SNQ413" s="589"/>
      <c r="SNR413" s="589"/>
      <c r="SNS413" s="589"/>
      <c r="SNT413" s="589"/>
      <c r="SNU413" s="589"/>
      <c r="SNV413" s="589"/>
      <c r="SNW413" s="589"/>
      <c r="SNX413" s="589"/>
      <c r="SNY413" s="589"/>
      <c r="SNZ413" s="589"/>
      <c r="SOA413" s="589"/>
      <c r="SOB413" s="589"/>
      <c r="SOC413" s="589"/>
      <c r="SOD413" s="589"/>
      <c r="SOE413" s="589"/>
      <c r="SOF413" s="589"/>
      <c r="SOG413" s="589"/>
      <c r="SOH413" s="589"/>
      <c r="SOI413" s="589"/>
      <c r="SOJ413" s="589"/>
      <c r="SOK413" s="589"/>
      <c r="SOL413" s="589"/>
      <c r="SOM413" s="589"/>
      <c r="SON413" s="589"/>
      <c r="SOO413" s="589"/>
      <c r="SOP413" s="589"/>
      <c r="SOQ413" s="589"/>
      <c r="SOR413" s="589"/>
      <c r="SOS413" s="589"/>
      <c r="SOT413" s="589"/>
      <c r="SOU413" s="589"/>
      <c r="SOV413" s="589"/>
      <c r="SOW413" s="589"/>
      <c r="SOX413" s="589"/>
      <c r="SOY413" s="589"/>
      <c r="SOZ413" s="589"/>
      <c r="SPA413" s="589"/>
      <c r="SPB413" s="589"/>
      <c r="SPC413" s="589"/>
      <c r="SPD413" s="589"/>
      <c r="SPE413" s="589"/>
      <c r="SPF413" s="589"/>
      <c r="SPG413" s="589"/>
      <c r="SPH413" s="589"/>
      <c r="SPI413" s="589"/>
      <c r="SPJ413" s="589"/>
      <c r="SPK413" s="589"/>
      <c r="SPL413" s="589"/>
      <c r="SPM413" s="589"/>
      <c r="SPN413" s="589"/>
      <c r="SPO413" s="589"/>
      <c r="SPP413" s="589"/>
      <c r="SPQ413" s="589"/>
      <c r="SPR413" s="589"/>
      <c r="SPS413" s="589"/>
      <c r="SPT413" s="589"/>
      <c r="SPU413" s="589"/>
      <c r="SPV413" s="589"/>
      <c r="SPW413" s="589"/>
      <c r="SPX413" s="589"/>
      <c r="SPY413" s="589"/>
      <c r="SPZ413" s="589"/>
      <c r="SQA413" s="589"/>
      <c r="SQB413" s="589"/>
      <c r="SQC413" s="589"/>
      <c r="SQD413" s="589"/>
      <c r="SQE413" s="589"/>
      <c r="SQF413" s="589"/>
      <c r="SQG413" s="589"/>
      <c r="SQH413" s="589"/>
      <c r="SQI413" s="589"/>
      <c r="SQJ413" s="589"/>
      <c r="SQK413" s="589"/>
      <c r="SQL413" s="589"/>
      <c r="SQM413" s="589"/>
      <c r="SQN413" s="589"/>
      <c r="SQO413" s="589"/>
      <c r="SQP413" s="589"/>
      <c r="SQQ413" s="589"/>
      <c r="SQR413" s="589"/>
      <c r="SQS413" s="589"/>
      <c r="SQT413" s="589"/>
      <c r="SQU413" s="589"/>
      <c r="SQV413" s="589"/>
      <c r="SQW413" s="589"/>
      <c r="SQX413" s="589"/>
      <c r="SQY413" s="589"/>
      <c r="SQZ413" s="589"/>
      <c r="SRA413" s="589"/>
      <c r="SRB413" s="589"/>
      <c r="SRC413" s="589"/>
      <c r="SRD413" s="589"/>
      <c r="SRE413" s="589"/>
      <c r="SRF413" s="589"/>
      <c r="SRG413" s="589"/>
      <c r="SRH413" s="589"/>
      <c r="SRI413" s="589"/>
      <c r="SRJ413" s="589"/>
      <c r="SRK413" s="589"/>
      <c r="SRL413" s="589"/>
      <c r="SRM413" s="589"/>
      <c r="SRN413" s="589"/>
      <c r="SRO413" s="589"/>
      <c r="SRP413" s="589"/>
      <c r="SRQ413" s="589"/>
      <c r="SRR413" s="589"/>
      <c r="SRS413" s="589"/>
      <c r="SRT413" s="589"/>
      <c r="SRU413" s="589"/>
      <c r="SRV413" s="589"/>
      <c r="SRW413" s="589"/>
      <c r="SRX413" s="589"/>
      <c r="SRY413" s="589"/>
      <c r="SRZ413" s="589"/>
      <c r="SSA413" s="589"/>
      <c r="SSB413" s="589"/>
      <c r="SSC413" s="589"/>
      <c r="SSD413" s="589"/>
      <c r="SSE413" s="589"/>
      <c r="SSF413" s="589"/>
      <c r="SSG413" s="589"/>
      <c r="SSH413" s="589"/>
      <c r="SSI413" s="589"/>
      <c r="SSJ413" s="589"/>
      <c r="SSK413" s="589"/>
      <c r="SSL413" s="589"/>
      <c r="SSM413" s="589"/>
      <c r="SSN413" s="589"/>
      <c r="SSO413" s="589"/>
      <c r="SSP413" s="589"/>
      <c r="SSQ413" s="589"/>
      <c r="SSR413" s="589"/>
      <c r="SSS413" s="589"/>
      <c r="SST413" s="589"/>
      <c r="SSU413" s="589"/>
      <c r="SSV413" s="589"/>
      <c r="SSW413" s="589"/>
      <c r="SSX413" s="589"/>
      <c r="SSY413" s="589"/>
      <c r="SSZ413" s="589"/>
      <c r="STA413" s="589"/>
      <c r="STB413" s="589"/>
      <c r="STC413" s="589"/>
      <c r="STD413" s="589"/>
      <c r="STE413" s="589"/>
      <c r="STF413" s="589"/>
      <c r="STG413" s="589"/>
      <c r="STH413" s="589"/>
      <c r="STI413" s="589"/>
      <c r="STJ413" s="589"/>
      <c r="STK413" s="589"/>
      <c r="STL413" s="589"/>
      <c r="STM413" s="589"/>
      <c r="STN413" s="589"/>
      <c r="STO413" s="589"/>
      <c r="STP413" s="589"/>
      <c r="STQ413" s="589"/>
      <c r="STR413" s="589"/>
      <c r="STS413" s="589"/>
      <c r="STT413" s="589"/>
      <c r="STU413" s="589"/>
      <c r="STV413" s="589"/>
      <c r="STW413" s="589"/>
      <c r="STX413" s="589"/>
      <c r="STY413" s="589"/>
      <c r="STZ413" s="589"/>
      <c r="SUA413" s="589"/>
      <c r="SUB413" s="589"/>
      <c r="SUC413" s="589"/>
      <c r="SUD413" s="589"/>
      <c r="SUE413" s="589"/>
      <c r="SUF413" s="589"/>
      <c r="SUG413" s="589"/>
      <c r="SUH413" s="589"/>
      <c r="SUI413" s="589"/>
      <c r="SUJ413" s="589"/>
      <c r="SUK413" s="589"/>
      <c r="SUL413" s="589"/>
      <c r="SUM413" s="589"/>
      <c r="SUN413" s="589"/>
      <c r="SUO413" s="589"/>
      <c r="SUP413" s="589"/>
      <c r="SUQ413" s="589"/>
      <c r="SUR413" s="589"/>
      <c r="SUS413" s="589"/>
      <c r="SUT413" s="589"/>
      <c r="SUU413" s="589"/>
      <c r="SUV413" s="589"/>
      <c r="SUW413" s="589"/>
      <c r="SUX413" s="589"/>
      <c r="SUY413" s="589"/>
      <c r="SUZ413" s="589"/>
      <c r="SVA413" s="589"/>
      <c r="SVB413" s="589"/>
      <c r="SVC413" s="589"/>
      <c r="SVD413" s="589"/>
      <c r="SVE413" s="589"/>
      <c r="SVF413" s="589"/>
      <c r="SVG413" s="589"/>
      <c r="SVH413" s="589"/>
      <c r="SVI413" s="589"/>
      <c r="SVJ413" s="589"/>
      <c r="SVK413" s="589"/>
      <c r="SVL413" s="589"/>
      <c r="SVM413" s="589"/>
      <c r="SVN413" s="589"/>
      <c r="SVO413" s="589"/>
      <c r="SVP413" s="589"/>
      <c r="SVQ413" s="589"/>
      <c r="SVR413" s="589"/>
      <c r="SVS413" s="589"/>
      <c r="SVT413" s="589"/>
      <c r="SVU413" s="589"/>
      <c r="SVV413" s="589"/>
      <c r="SVW413" s="589"/>
      <c r="SVX413" s="589"/>
      <c r="SVY413" s="589"/>
      <c r="SVZ413" s="589"/>
      <c r="SWA413" s="589"/>
      <c r="SWB413" s="589"/>
      <c r="SWC413" s="589"/>
      <c r="SWD413" s="589"/>
      <c r="SWE413" s="589"/>
      <c r="SWF413" s="589"/>
      <c r="SWG413" s="589"/>
      <c r="SWH413" s="589"/>
      <c r="SWI413" s="589"/>
      <c r="SWJ413" s="589"/>
      <c r="SWK413" s="589"/>
      <c r="SWL413" s="589"/>
      <c r="SWM413" s="589"/>
      <c r="SWN413" s="589"/>
      <c r="SWO413" s="589"/>
      <c r="SWP413" s="589"/>
      <c r="SWQ413" s="589"/>
      <c r="SWR413" s="589"/>
      <c r="SWS413" s="589"/>
      <c r="SWT413" s="589"/>
      <c r="SWU413" s="589"/>
      <c r="SWV413" s="589"/>
      <c r="SWW413" s="589"/>
      <c r="SWX413" s="589"/>
      <c r="SWY413" s="589"/>
      <c r="SWZ413" s="589"/>
      <c r="SXA413" s="589"/>
      <c r="SXB413" s="589"/>
      <c r="SXC413" s="589"/>
      <c r="SXD413" s="589"/>
      <c r="SXE413" s="589"/>
      <c r="SXF413" s="589"/>
      <c r="SXG413" s="589"/>
      <c r="SXH413" s="589"/>
      <c r="SXI413" s="589"/>
      <c r="SXJ413" s="589"/>
      <c r="SXK413" s="589"/>
      <c r="SXL413" s="589"/>
      <c r="SXM413" s="589"/>
      <c r="SXN413" s="589"/>
      <c r="SXO413" s="589"/>
      <c r="SXP413" s="589"/>
      <c r="SXQ413" s="589"/>
      <c r="SXR413" s="589"/>
      <c r="SXS413" s="589"/>
      <c r="SXT413" s="589"/>
      <c r="SXU413" s="589"/>
      <c r="SXV413" s="589"/>
      <c r="SXW413" s="589"/>
      <c r="SXX413" s="589"/>
      <c r="SXY413" s="589"/>
      <c r="SXZ413" s="589"/>
      <c r="SYA413" s="589"/>
      <c r="SYB413" s="589"/>
      <c r="SYC413" s="589"/>
      <c r="SYD413" s="589"/>
      <c r="SYE413" s="589"/>
      <c r="SYF413" s="589"/>
      <c r="SYG413" s="589"/>
      <c r="SYH413" s="589"/>
      <c r="SYI413" s="589"/>
      <c r="SYJ413" s="589"/>
      <c r="SYK413" s="589"/>
      <c r="SYL413" s="589"/>
      <c r="SYM413" s="589"/>
      <c r="SYN413" s="589"/>
      <c r="SYO413" s="589"/>
      <c r="SYP413" s="589"/>
      <c r="SYQ413" s="589"/>
      <c r="SYR413" s="589"/>
      <c r="SYS413" s="589"/>
      <c r="SYT413" s="589"/>
      <c r="SYU413" s="589"/>
      <c r="SYV413" s="589"/>
      <c r="SYW413" s="589"/>
      <c r="SYX413" s="589"/>
      <c r="SYY413" s="589"/>
      <c r="SYZ413" s="589"/>
      <c r="SZA413" s="589"/>
      <c r="SZB413" s="589"/>
      <c r="SZC413" s="589"/>
      <c r="SZD413" s="589"/>
      <c r="SZE413" s="589"/>
      <c r="SZF413" s="589"/>
      <c r="SZG413" s="589"/>
      <c r="SZH413" s="589"/>
      <c r="SZI413" s="589"/>
      <c r="SZJ413" s="589"/>
      <c r="SZK413" s="589"/>
      <c r="SZL413" s="589"/>
      <c r="SZM413" s="589"/>
      <c r="SZN413" s="589"/>
      <c r="SZO413" s="589"/>
      <c r="SZP413" s="589"/>
      <c r="SZQ413" s="589"/>
      <c r="SZR413" s="589"/>
      <c r="SZS413" s="589"/>
      <c r="SZT413" s="589"/>
      <c r="SZU413" s="589"/>
      <c r="SZV413" s="589"/>
      <c r="SZW413" s="589"/>
      <c r="SZX413" s="589"/>
      <c r="SZY413" s="589"/>
      <c r="SZZ413" s="589"/>
      <c r="TAA413" s="589"/>
      <c r="TAB413" s="589"/>
      <c r="TAC413" s="589"/>
      <c r="TAD413" s="589"/>
      <c r="TAE413" s="589"/>
      <c r="TAF413" s="589"/>
      <c r="TAG413" s="589"/>
      <c r="TAH413" s="589"/>
      <c r="TAI413" s="589"/>
      <c r="TAJ413" s="589"/>
      <c r="TAK413" s="589"/>
      <c r="TAL413" s="589"/>
      <c r="TAM413" s="589"/>
      <c r="TAN413" s="589"/>
      <c r="TAO413" s="589"/>
      <c r="TAP413" s="589"/>
      <c r="TAQ413" s="589"/>
      <c r="TAR413" s="589"/>
      <c r="TAS413" s="589"/>
      <c r="TAT413" s="589"/>
      <c r="TAU413" s="589"/>
      <c r="TAV413" s="589"/>
      <c r="TAW413" s="589"/>
      <c r="TAX413" s="589"/>
      <c r="TAY413" s="589"/>
      <c r="TAZ413" s="589"/>
      <c r="TBA413" s="589"/>
      <c r="TBB413" s="589"/>
      <c r="TBC413" s="589"/>
      <c r="TBD413" s="589"/>
      <c r="TBE413" s="589"/>
      <c r="TBF413" s="589"/>
      <c r="TBG413" s="589"/>
      <c r="TBH413" s="589"/>
      <c r="TBI413" s="589"/>
      <c r="TBJ413" s="589"/>
      <c r="TBK413" s="589"/>
      <c r="TBL413" s="589"/>
      <c r="TBM413" s="589"/>
      <c r="TBN413" s="589"/>
      <c r="TBO413" s="589"/>
      <c r="TBP413" s="589"/>
      <c r="TBQ413" s="589"/>
      <c r="TBR413" s="589"/>
      <c r="TBS413" s="589"/>
      <c r="TBT413" s="589"/>
      <c r="TBU413" s="589"/>
      <c r="TBV413" s="589"/>
      <c r="TBW413" s="589"/>
      <c r="TBX413" s="589"/>
      <c r="TBY413" s="589"/>
      <c r="TBZ413" s="589"/>
      <c r="TCA413" s="589"/>
      <c r="TCB413" s="589"/>
      <c r="TCC413" s="589"/>
      <c r="TCD413" s="589"/>
      <c r="TCE413" s="589"/>
      <c r="TCF413" s="589"/>
      <c r="TCG413" s="589"/>
      <c r="TCH413" s="589"/>
      <c r="TCI413" s="589"/>
      <c r="TCJ413" s="589"/>
      <c r="TCK413" s="589"/>
      <c r="TCL413" s="589"/>
      <c r="TCM413" s="589"/>
      <c r="TCN413" s="589"/>
      <c r="TCO413" s="589"/>
      <c r="TCP413" s="589"/>
      <c r="TCQ413" s="589"/>
      <c r="TCR413" s="589"/>
      <c r="TCS413" s="589"/>
      <c r="TCT413" s="589"/>
      <c r="TCU413" s="589"/>
      <c r="TCV413" s="589"/>
      <c r="TCW413" s="589"/>
      <c r="TCX413" s="589"/>
      <c r="TCY413" s="589"/>
      <c r="TCZ413" s="589"/>
      <c r="TDA413" s="589"/>
      <c r="TDB413" s="589"/>
      <c r="TDC413" s="589"/>
      <c r="TDD413" s="589"/>
      <c r="TDE413" s="589"/>
      <c r="TDF413" s="589"/>
      <c r="TDG413" s="589"/>
      <c r="TDH413" s="589"/>
      <c r="TDI413" s="589"/>
      <c r="TDJ413" s="589"/>
      <c r="TDK413" s="589"/>
      <c r="TDL413" s="589"/>
      <c r="TDM413" s="589"/>
      <c r="TDN413" s="589"/>
      <c r="TDO413" s="589"/>
      <c r="TDP413" s="589"/>
      <c r="TDQ413" s="589"/>
      <c r="TDR413" s="589"/>
      <c r="TDS413" s="589"/>
      <c r="TDT413" s="589"/>
      <c r="TDU413" s="589"/>
      <c r="TDV413" s="589"/>
      <c r="TDW413" s="589"/>
      <c r="TDX413" s="589"/>
      <c r="TDY413" s="589"/>
      <c r="TDZ413" s="589"/>
      <c r="TEA413" s="589"/>
      <c r="TEB413" s="589"/>
      <c r="TEC413" s="589"/>
      <c r="TED413" s="589"/>
      <c r="TEE413" s="589"/>
      <c r="TEF413" s="589"/>
      <c r="TEG413" s="589"/>
      <c r="TEH413" s="589"/>
      <c r="TEI413" s="589"/>
      <c r="TEJ413" s="589"/>
      <c r="TEK413" s="589"/>
      <c r="TEL413" s="589"/>
      <c r="TEM413" s="589"/>
      <c r="TEN413" s="589"/>
      <c r="TEO413" s="589"/>
      <c r="TEP413" s="589"/>
      <c r="TEQ413" s="589"/>
      <c r="TER413" s="589"/>
      <c r="TES413" s="589"/>
      <c r="TET413" s="589"/>
      <c r="TEU413" s="589"/>
      <c r="TEV413" s="589"/>
      <c r="TEW413" s="589"/>
      <c r="TEX413" s="589"/>
      <c r="TEY413" s="589"/>
      <c r="TEZ413" s="589"/>
      <c r="TFA413" s="589"/>
      <c r="TFB413" s="589"/>
      <c r="TFC413" s="589"/>
      <c r="TFD413" s="589"/>
      <c r="TFE413" s="589"/>
      <c r="TFF413" s="589"/>
      <c r="TFG413" s="589"/>
      <c r="TFH413" s="589"/>
      <c r="TFI413" s="589"/>
      <c r="TFJ413" s="589"/>
      <c r="TFK413" s="589"/>
      <c r="TFL413" s="589"/>
      <c r="TFM413" s="589"/>
      <c r="TFN413" s="589"/>
      <c r="TFO413" s="589"/>
      <c r="TFP413" s="589"/>
      <c r="TFQ413" s="589"/>
      <c r="TFR413" s="589"/>
      <c r="TFS413" s="589"/>
      <c r="TFT413" s="589"/>
      <c r="TFU413" s="589"/>
      <c r="TFV413" s="589"/>
      <c r="TFW413" s="589"/>
      <c r="TFX413" s="589"/>
      <c r="TFY413" s="589"/>
      <c r="TFZ413" s="589"/>
      <c r="TGA413" s="589"/>
      <c r="TGB413" s="589"/>
      <c r="TGC413" s="589"/>
      <c r="TGD413" s="589"/>
      <c r="TGE413" s="589"/>
      <c r="TGF413" s="589"/>
      <c r="TGG413" s="589"/>
      <c r="TGH413" s="589"/>
      <c r="TGI413" s="589"/>
      <c r="TGJ413" s="589"/>
      <c r="TGK413" s="589"/>
      <c r="TGL413" s="589"/>
      <c r="TGM413" s="589"/>
      <c r="TGN413" s="589"/>
      <c r="TGO413" s="589"/>
      <c r="TGP413" s="589"/>
      <c r="TGQ413" s="589"/>
      <c r="TGR413" s="589"/>
      <c r="TGS413" s="589"/>
      <c r="TGT413" s="589"/>
      <c r="TGU413" s="589"/>
      <c r="TGV413" s="589"/>
      <c r="TGW413" s="589"/>
      <c r="TGX413" s="589"/>
      <c r="TGY413" s="589"/>
      <c r="TGZ413" s="589"/>
      <c r="THA413" s="589"/>
      <c r="THB413" s="589"/>
      <c r="THC413" s="589"/>
      <c r="THD413" s="589"/>
      <c r="THE413" s="589"/>
      <c r="THF413" s="589"/>
      <c r="THG413" s="589"/>
      <c r="THH413" s="589"/>
      <c r="THI413" s="589"/>
      <c r="THJ413" s="589"/>
      <c r="THK413" s="589"/>
      <c r="THL413" s="589"/>
      <c r="THM413" s="589"/>
      <c r="THN413" s="589"/>
      <c r="THO413" s="589"/>
      <c r="THP413" s="589"/>
      <c r="THQ413" s="589"/>
      <c r="THR413" s="589"/>
      <c r="THS413" s="589"/>
      <c r="THT413" s="589"/>
      <c r="THU413" s="589"/>
      <c r="THV413" s="589"/>
      <c r="THW413" s="589"/>
      <c r="THX413" s="589"/>
      <c r="THY413" s="589"/>
      <c r="THZ413" s="589"/>
      <c r="TIA413" s="589"/>
      <c r="TIB413" s="589"/>
      <c r="TIC413" s="589"/>
      <c r="TID413" s="589"/>
      <c r="TIE413" s="589"/>
      <c r="TIF413" s="589"/>
      <c r="TIG413" s="589"/>
      <c r="TIH413" s="589"/>
      <c r="TII413" s="589"/>
      <c r="TIJ413" s="589"/>
      <c r="TIK413" s="589"/>
      <c r="TIL413" s="589"/>
      <c r="TIM413" s="589"/>
      <c r="TIN413" s="589"/>
      <c r="TIO413" s="589"/>
      <c r="TIP413" s="589"/>
      <c r="TIQ413" s="589"/>
      <c r="TIR413" s="589"/>
      <c r="TIS413" s="589"/>
      <c r="TIT413" s="589"/>
      <c r="TIU413" s="589"/>
      <c r="TIV413" s="589"/>
      <c r="TIW413" s="589"/>
      <c r="TIX413" s="589"/>
      <c r="TIY413" s="589"/>
      <c r="TIZ413" s="589"/>
      <c r="TJA413" s="589"/>
      <c r="TJB413" s="589"/>
      <c r="TJC413" s="589"/>
      <c r="TJD413" s="589"/>
      <c r="TJE413" s="589"/>
      <c r="TJF413" s="589"/>
      <c r="TJG413" s="589"/>
      <c r="TJH413" s="589"/>
      <c r="TJI413" s="589"/>
      <c r="TJJ413" s="589"/>
      <c r="TJK413" s="589"/>
      <c r="TJL413" s="589"/>
      <c r="TJM413" s="589"/>
      <c r="TJN413" s="589"/>
      <c r="TJO413" s="589"/>
      <c r="TJP413" s="589"/>
      <c r="TJQ413" s="589"/>
      <c r="TJR413" s="589"/>
      <c r="TJS413" s="589"/>
      <c r="TJT413" s="589"/>
      <c r="TJU413" s="589"/>
      <c r="TJV413" s="589"/>
      <c r="TJW413" s="589"/>
      <c r="TJX413" s="589"/>
      <c r="TJY413" s="589"/>
      <c r="TJZ413" s="589"/>
      <c r="TKA413" s="589"/>
      <c r="TKB413" s="589"/>
      <c r="TKC413" s="589"/>
      <c r="TKD413" s="589"/>
      <c r="TKE413" s="589"/>
      <c r="TKF413" s="589"/>
      <c r="TKG413" s="589"/>
      <c r="TKH413" s="589"/>
      <c r="TKI413" s="589"/>
      <c r="TKJ413" s="589"/>
      <c r="TKK413" s="589"/>
      <c r="TKL413" s="589"/>
      <c r="TKM413" s="589"/>
      <c r="TKN413" s="589"/>
      <c r="TKO413" s="589"/>
      <c r="TKP413" s="589"/>
      <c r="TKQ413" s="589"/>
      <c r="TKR413" s="589"/>
      <c r="TKS413" s="589"/>
      <c r="TKT413" s="589"/>
      <c r="TKU413" s="589"/>
      <c r="TKV413" s="589"/>
      <c r="TKW413" s="589"/>
      <c r="TKX413" s="589"/>
      <c r="TKY413" s="589"/>
      <c r="TKZ413" s="589"/>
      <c r="TLA413" s="589"/>
      <c r="TLB413" s="589"/>
      <c r="TLC413" s="589"/>
      <c r="TLD413" s="589"/>
      <c r="TLE413" s="589"/>
      <c r="TLF413" s="589"/>
      <c r="TLG413" s="589"/>
      <c r="TLH413" s="589"/>
      <c r="TLI413" s="589"/>
      <c r="TLJ413" s="589"/>
      <c r="TLK413" s="589"/>
      <c r="TLL413" s="589"/>
      <c r="TLM413" s="589"/>
      <c r="TLN413" s="589"/>
      <c r="TLO413" s="589"/>
      <c r="TLP413" s="589"/>
      <c r="TLQ413" s="589"/>
      <c r="TLR413" s="589"/>
      <c r="TLS413" s="589"/>
      <c r="TLT413" s="589"/>
      <c r="TLU413" s="589"/>
      <c r="TLV413" s="589"/>
      <c r="TLW413" s="589"/>
      <c r="TLX413" s="589"/>
      <c r="TLY413" s="589"/>
      <c r="TLZ413" s="589"/>
      <c r="TMA413" s="589"/>
      <c r="TMB413" s="589"/>
      <c r="TMC413" s="589"/>
      <c r="TMD413" s="589"/>
      <c r="TME413" s="589"/>
      <c r="TMF413" s="589"/>
      <c r="TMG413" s="589"/>
      <c r="TMH413" s="589"/>
      <c r="TMI413" s="589"/>
      <c r="TMJ413" s="589"/>
      <c r="TMK413" s="589"/>
      <c r="TML413" s="589"/>
      <c r="TMM413" s="589"/>
      <c r="TMN413" s="589"/>
      <c r="TMO413" s="589"/>
      <c r="TMP413" s="589"/>
      <c r="TMQ413" s="589"/>
      <c r="TMR413" s="589"/>
      <c r="TMS413" s="589"/>
      <c r="TMT413" s="589"/>
      <c r="TMU413" s="589"/>
      <c r="TMV413" s="589"/>
      <c r="TMW413" s="589"/>
      <c r="TMX413" s="589"/>
      <c r="TMY413" s="589"/>
      <c r="TMZ413" s="589"/>
      <c r="TNA413" s="589"/>
      <c r="TNB413" s="589"/>
      <c r="TNC413" s="589"/>
      <c r="TND413" s="589"/>
      <c r="TNE413" s="589"/>
      <c r="TNF413" s="589"/>
      <c r="TNG413" s="589"/>
      <c r="TNH413" s="589"/>
      <c r="TNI413" s="589"/>
      <c r="TNJ413" s="589"/>
      <c r="TNK413" s="589"/>
      <c r="TNL413" s="589"/>
      <c r="TNM413" s="589"/>
      <c r="TNN413" s="589"/>
      <c r="TNO413" s="589"/>
      <c r="TNP413" s="589"/>
      <c r="TNQ413" s="589"/>
      <c r="TNR413" s="589"/>
      <c r="TNS413" s="589"/>
      <c r="TNT413" s="589"/>
      <c r="TNU413" s="589"/>
      <c r="TNV413" s="589"/>
      <c r="TNW413" s="589"/>
      <c r="TNX413" s="589"/>
      <c r="TNY413" s="589"/>
      <c r="TNZ413" s="589"/>
      <c r="TOA413" s="589"/>
      <c r="TOB413" s="589"/>
      <c r="TOC413" s="589"/>
      <c r="TOD413" s="589"/>
      <c r="TOE413" s="589"/>
      <c r="TOF413" s="589"/>
      <c r="TOG413" s="589"/>
      <c r="TOH413" s="589"/>
      <c r="TOI413" s="589"/>
      <c r="TOJ413" s="589"/>
      <c r="TOK413" s="589"/>
      <c r="TOL413" s="589"/>
      <c r="TOM413" s="589"/>
      <c r="TON413" s="589"/>
      <c r="TOO413" s="589"/>
      <c r="TOP413" s="589"/>
      <c r="TOQ413" s="589"/>
      <c r="TOR413" s="589"/>
      <c r="TOS413" s="589"/>
      <c r="TOT413" s="589"/>
      <c r="TOU413" s="589"/>
      <c r="TOV413" s="589"/>
      <c r="TOW413" s="589"/>
      <c r="TOX413" s="589"/>
      <c r="TOY413" s="589"/>
      <c r="TOZ413" s="589"/>
      <c r="TPA413" s="589"/>
      <c r="TPB413" s="589"/>
      <c r="TPC413" s="589"/>
      <c r="TPD413" s="589"/>
      <c r="TPE413" s="589"/>
      <c r="TPF413" s="589"/>
      <c r="TPG413" s="589"/>
      <c r="TPH413" s="589"/>
      <c r="TPI413" s="589"/>
      <c r="TPJ413" s="589"/>
      <c r="TPK413" s="589"/>
      <c r="TPL413" s="589"/>
      <c r="TPM413" s="589"/>
      <c r="TPN413" s="589"/>
      <c r="TPO413" s="589"/>
      <c r="TPP413" s="589"/>
      <c r="TPQ413" s="589"/>
      <c r="TPR413" s="589"/>
      <c r="TPS413" s="589"/>
      <c r="TPT413" s="589"/>
      <c r="TPU413" s="589"/>
      <c r="TPV413" s="589"/>
      <c r="TPW413" s="589"/>
      <c r="TPX413" s="589"/>
      <c r="TPY413" s="589"/>
      <c r="TPZ413" s="589"/>
      <c r="TQA413" s="589"/>
      <c r="TQB413" s="589"/>
      <c r="TQC413" s="589"/>
      <c r="TQD413" s="589"/>
      <c r="TQE413" s="589"/>
      <c r="TQF413" s="589"/>
      <c r="TQG413" s="589"/>
      <c r="TQH413" s="589"/>
      <c r="TQI413" s="589"/>
      <c r="TQJ413" s="589"/>
      <c r="TQK413" s="589"/>
      <c r="TQL413" s="589"/>
      <c r="TQM413" s="589"/>
      <c r="TQN413" s="589"/>
      <c r="TQO413" s="589"/>
      <c r="TQP413" s="589"/>
      <c r="TQQ413" s="589"/>
      <c r="TQR413" s="589"/>
      <c r="TQS413" s="589"/>
      <c r="TQT413" s="589"/>
      <c r="TQU413" s="589"/>
      <c r="TQV413" s="589"/>
      <c r="TQW413" s="589"/>
      <c r="TQX413" s="589"/>
      <c r="TQY413" s="589"/>
      <c r="TQZ413" s="589"/>
      <c r="TRA413" s="589"/>
      <c r="TRB413" s="589"/>
      <c r="TRC413" s="589"/>
      <c r="TRD413" s="589"/>
      <c r="TRE413" s="589"/>
      <c r="TRF413" s="589"/>
      <c r="TRG413" s="589"/>
      <c r="TRH413" s="589"/>
      <c r="TRI413" s="589"/>
      <c r="TRJ413" s="589"/>
      <c r="TRK413" s="589"/>
      <c r="TRL413" s="589"/>
      <c r="TRM413" s="589"/>
      <c r="TRN413" s="589"/>
      <c r="TRO413" s="589"/>
      <c r="TRP413" s="589"/>
      <c r="TRQ413" s="589"/>
      <c r="TRR413" s="589"/>
      <c r="TRS413" s="589"/>
      <c r="TRT413" s="589"/>
      <c r="TRU413" s="589"/>
      <c r="TRV413" s="589"/>
      <c r="TRW413" s="589"/>
      <c r="TRX413" s="589"/>
      <c r="TRY413" s="589"/>
      <c r="TRZ413" s="589"/>
      <c r="TSA413" s="589"/>
      <c r="TSB413" s="589"/>
      <c r="TSC413" s="589"/>
      <c r="TSD413" s="589"/>
      <c r="TSE413" s="589"/>
      <c r="TSF413" s="589"/>
      <c r="TSG413" s="589"/>
      <c r="TSH413" s="589"/>
      <c r="TSI413" s="589"/>
      <c r="TSJ413" s="589"/>
      <c r="TSK413" s="589"/>
      <c r="TSL413" s="589"/>
      <c r="TSM413" s="589"/>
      <c r="TSN413" s="589"/>
      <c r="TSO413" s="589"/>
      <c r="TSP413" s="589"/>
      <c r="TSQ413" s="589"/>
      <c r="TSR413" s="589"/>
      <c r="TSS413" s="589"/>
      <c r="TST413" s="589"/>
      <c r="TSU413" s="589"/>
      <c r="TSV413" s="589"/>
      <c r="TSW413" s="589"/>
      <c r="TSX413" s="589"/>
      <c r="TSY413" s="589"/>
      <c r="TSZ413" s="589"/>
      <c r="TTA413" s="589"/>
      <c r="TTB413" s="589"/>
      <c r="TTC413" s="589"/>
      <c r="TTD413" s="589"/>
      <c r="TTE413" s="589"/>
      <c r="TTF413" s="589"/>
      <c r="TTG413" s="589"/>
      <c r="TTH413" s="589"/>
      <c r="TTI413" s="589"/>
      <c r="TTJ413" s="589"/>
      <c r="TTK413" s="589"/>
      <c r="TTL413" s="589"/>
      <c r="TTM413" s="589"/>
      <c r="TTN413" s="589"/>
      <c r="TTO413" s="589"/>
      <c r="TTP413" s="589"/>
      <c r="TTQ413" s="589"/>
      <c r="TTR413" s="589"/>
      <c r="TTS413" s="589"/>
      <c r="TTT413" s="589"/>
      <c r="TTU413" s="589"/>
      <c r="TTV413" s="589"/>
      <c r="TTW413" s="589"/>
      <c r="TTX413" s="589"/>
      <c r="TTY413" s="589"/>
      <c r="TTZ413" s="589"/>
      <c r="TUA413" s="589"/>
      <c r="TUB413" s="589"/>
      <c r="TUC413" s="589"/>
      <c r="TUD413" s="589"/>
      <c r="TUE413" s="589"/>
      <c r="TUF413" s="589"/>
      <c r="TUG413" s="589"/>
      <c r="TUH413" s="589"/>
      <c r="TUI413" s="589"/>
      <c r="TUJ413" s="589"/>
      <c r="TUK413" s="589"/>
      <c r="TUL413" s="589"/>
      <c r="TUM413" s="589"/>
      <c r="TUN413" s="589"/>
      <c r="TUO413" s="589"/>
      <c r="TUP413" s="589"/>
      <c r="TUQ413" s="589"/>
      <c r="TUR413" s="589"/>
      <c r="TUS413" s="589"/>
      <c r="TUT413" s="589"/>
      <c r="TUU413" s="589"/>
      <c r="TUV413" s="589"/>
      <c r="TUW413" s="589"/>
      <c r="TUX413" s="589"/>
      <c r="TUY413" s="589"/>
      <c r="TUZ413" s="589"/>
      <c r="TVA413" s="589"/>
      <c r="TVB413" s="589"/>
      <c r="TVC413" s="589"/>
      <c r="TVD413" s="589"/>
      <c r="TVE413" s="589"/>
      <c r="TVF413" s="589"/>
      <c r="TVG413" s="589"/>
      <c r="TVH413" s="589"/>
      <c r="TVI413" s="589"/>
      <c r="TVJ413" s="589"/>
      <c r="TVK413" s="589"/>
      <c r="TVL413" s="589"/>
      <c r="TVM413" s="589"/>
      <c r="TVN413" s="589"/>
      <c r="TVO413" s="589"/>
      <c r="TVP413" s="589"/>
      <c r="TVQ413" s="589"/>
      <c r="TVR413" s="589"/>
      <c r="TVS413" s="589"/>
      <c r="TVT413" s="589"/>
      <c r="TVU413" s="589"/>
      <c r="TVV413" s="589"/>
      <c r="TVW413" s="589"/>
      <c r="TVX413" s="589"/>
      <c r="TVY413" s="589"/>
      <c r="TVZ413" s="589"/>
      <c r="TWA413" s="589"/>
      <c r="TWB413" s="589"/>
      <c r="TWC413" s="589"/>
      <c r="TWD413" s="589"/>
      <c r="TWE413" s="589"/>
      <c r="TWF413" s="589"/>
      <c r="TWG413" s="589"/>
      <c r="TWH413" s="589"/>
      <c r="TWI413" s="589"/>
      <c r="TWJ413" s="589"/>
      <c r="TWK413" s="589"/>
      <c r="TWL413" s="589"/>
      <c r="TWM413" s="589"/>
      <c r="TWN413" s="589"/>
      <c r="TWO413" s="589"/>
      <c r="TWP413" s="589"/>
      <c r="TWQ413" s="589"/>
      <c r="TWR413" s="589"/>
      <c r="TWS413" s="589"/>
      <c r="TWT413" s="589"/>
      <c r="TWU413" s="589"/>
      <c r="TWV413" s="589"/>
      <c r="TWW413" s="589"/>
      <c r="TWX413" s="589"/>
      <c r="TWY413" s="589"/>
      <c r="TWZ413" s="589"/>
      <c r="TXA413" s="589"/>
      <c r="TXB413" s="589"/>
      <c r="TXC413" s="589"/>
      <c r="TXD413" s="589"/>
      <c r="TXE413" s="589"/>
      <c r="TXF413" s="589"/>
      <c r="TXG413" s="589"/>
      <c r="TXH413" s="589"/>
      <c r="TXI413" s="589"/>
      <c r="TXJ413" s="589"/>
      <c r="TXK413" s="589"/>
      <c r="TXL413" s="589"/>
      <c r="TXM413" s="589"/>
      <c r="TXN413" s="589"/>
      <c r="TXO413" s="589"/>
      <c r="TXP413" s="589"/>
      <c r="TXQ413" s="589"/>
      <c r="TXR413" s="589"/>
      <c r="TXS413" s="589"/>
      <c r="TXT413" s="589"/>
      <c r="TXU413" s="589"/>
      <c r="TXV413" s="589"/>
      <c r="TXW413" s="589"/>
      <c r="TXX413" s="589"/>
      <c r="TXY413" s="589"/>
      <c r="TXZ413" s="589"/>
      <c r="TYA413" s="589"/>
      <c r="TYB413" s="589"/>
      <c r="TYC413" s="589"/>
      <c r="TYD413" s="589"/>
      <c r="TYE413" s="589"/>
      <c r="TYF413" s="589"/>
      <c r="TYG413" s="589"/>
      <c r="TYH413" s="589"/>
      <c r="TYI413" s="589"/>
      <c r="TYJ413" s="589"/>
      <c r="TYK413" s="589"/>
      <c r="TYL413" s="589"/>
      <c r="TYM413" s="589"/>
      <c r="TYN413" s="589"/>
      <c r="TYO413" s="589"/>
      <c r="TYP413" s="589"/>
      <c r="TYQ413" s="589"/>
      <c r="TYR413" s="589"/>
      <c r="TYS413" s="589"/>
      <c r="TYT413" s="589"/>
      <c r="TYU413" s="589"/>
      <c r="TYV413" s="589"/>
      <c r="TYW413" s="589"/>
      <c r="TYX413" s="589"/>
      <c r="TYY413" s="589"/>
      <c r="TYZ413" s="589"/>
      <c r="TZA413" s="589"/>
      <c r="TZB413" s="589"/>
      <c r="TZC413" s="589"/>
      <c r="TZD413" s="589"/>
      <c r="TZE413" s="589"/>
      <c r="TZF413" s="589"/>
      <c r="TZG413" s="589"/>
      <c r="TZH413" s="589"/>
      <c r="TZI413" s="589"/>
      <c r="TZJ413" s="589"/>
      <c r="TZK413" s="589"/>
      <c r="TZL413" s="589"/>
      <c r="TZM413" s="589"/>
      <c r="TZN413" s="589"/>
      <c r="TZO413" s="589"/>
      <c r="TZP413" s="589"/>
      <c r="TZQ413" s="589"/>
      <c r="TZR413" s="589"/>
      <c r="TZS413" s="589"/>
      <c r="TZT413" s="589"/>
      <c r="TZU413" s="589"/>
      <c r="TZV413" s="589"/>
      <c r="TZW413" s="589"/>
      <c r="TZX413" s="589"/>
      <c r="TZY413" s="589"/>
      <c r="TZZ413" s="589"/>
      <c r="UAA413" s="589"/>
      <c r="UAB413" s="589"/>
      <c r="UAC413" s="589"/>
      <c r="UAD413" s="589"/>
      <c r="UAE413" s="589"/>
      <c r="UAF413" s="589"/>
      <c r="UAG413" s="589"/>
      <c r="UAH413" s="589"/>
      <c r="UAI413" s="589"/>
      <c r="UAJ413" s="589"/>
      <c r="UAK413" s="589"/>
      <c r="UAL413" s="589"/>
      <c r="UAM413" s="589"/>
      <c r="UAN413" s="589"/>
      <c r="UAO413" s="589"/>
      <c r="UAP413" s="589"/>
      <c r="UAQ413" s="589"/>
      <c r="UAR413" s="589"/>
      <c r="UAS413" s="589"/>
      <c r="UAT413" s="589"/>
      <c r="UAU413" s="589"/>
      <c r="UAV413" s="589"/>
      <c r="UAW413" s="589"/>
      <c r="UAX413" s="589"/>
      <c r="UAY413" s="589"/>
      <c r="UAZ413" s="589"/>
      <c r="UBA413" s="589"/>
      <c r="UBB413" s="589"/>
      <c r="UBC413" s="589"/>
      <c r="UBD413" s="589"/>
      <c r="UBE413" s="589"/>
      <c r="UBF413" s="589"/>
      <c r="UBG413" s="589"/>
      <c r="UBH413" s="589"/>
      <c r="UBI413" s="589"/>
      <c r="UBJ413" s="589"/>
      <c r="UBK413" s="589"/>
      <c r="UBL413" s="589"/>
      <c r="UBM413" s="589"/>
      <c r="UBN413" s="589"/>
      <c r="UBO413" s="589"/>
      <c r="UBP413" s="589"/>
      <c r="UBQ413" s="589"/>
      <c r="UBR413" s="589"/>
      <c r="UBS413" s="589"/>
      <c r="UBT413" s="589"/>
      <c r="UBU413" s="589"/>
      <c r="UBV413" s="589"/>
      <c r="UBW413" s="589"/>
      <c r="UBX413" s="589"/>
      <c r="UBY413" s="589"/>
      <c r="UBZ413" s="589"/>
      <c r="UCA413" s="589"/>
      <c r="UCB413" s="589"/>
      <c r="UCC413" s="589"/>
      <c r="UCD413" s="589"/>
      <c r="UCE413" s="589"/>
      <c r="UCF413" s="589"/>
      <c r="UCG413" s="589"/>
      <c r="UCH413" s="589"/>
      <c r="UCI413" s="589"/>
      <c r="UCJ413" s="589"/>
      <c r="UCK413" s="589"/>
      <c r="UCL413" s="589"/>
      <c r="UCM413" s="589"/>
      <c r="UCN413" s="589"/>
      <c r="UCO413" s="589"/>
      <c r="UCP413" s="589"/>
      <c r="UCQ413" s="589"/>
      <c r="UCR413" s="589"/>
      <c r="UCS413" s="589"/>
      <c r="UCT413" s="589"/>
      <c r="UCU413" s="589"/>
      <c r="UCV413" s="589"/>
      <c r="UCW413" s="589"/>
      <c r="UCX413" s="589"/>
      <c r="UCY413" s="589"/>
      <c r="UCZ413" s="589"/>
      <c r="UDA413" s="589"/>
      <c r="UDB413" s="589"/>
      <c r="UDC413" s="589"/>
      <c r="UDD413" s="589"/>
      <c r="UDE413" s="589"/>
      <c r="UDF413" s="589"/>
      <c r="UDG413" s="589"/>
      <c r="UDH413" s="589"/>
      <c r="UDI413" s="589"/>
      <c r="UDJ413" s="589"/>
      <c r="UDK413" s="589"/>
      <c r="UDL413" s="589"/>
      <c r="UDM413" s="589"/>
      <c r="UDN413" s="589"/>
      <c r="UDO413" s="589"/>
      <c r="UDP413" s="589"/>
      <c r="UDQ413" s="589"/>
      <c r="UDR413" s="589"/>
      <c r="UDS413" s="589"/>
      <c r="UDT413" s="589"/>
      <c r="UDU413" s="589"/>
      <c r="UDV413" s="589"/>
      <c r="UDW413" s="589"/>
      <c r="UDX413" s="589"/>
      <c r="UDY413" s="589"/>
      <c r="UDZ413" s="589"/>
      <c r="UEA413" s="589"/>
      <c r="UEB413" s="589"/>
      <c r="UEC413" s="589"/>
      <c r="UED413" s="589"/>
      <c r="UEE413" s="589"/>
      <c r="UEF413" s="589"/>
      <c r="UEG413" s="589"/>
      <c r="UEH413" s="589"/>
      <c r="UEI413" s="589"/>
      <c r="UEJ413" s="589"/>
      <c r="UEK413" s="589"/>
      <c r="UEL413" s="589"/>
      <c r="UEM413" s="589"/>
      <c r="UEN413" s="589"/>
      <c r="UEO413" s="589"/>
      <c r="UEP413" s="589"/>
      <c r="UEQ413" s="589"/>
      <c r="UER413" s="589"/>
      <c r="UES413" s="589"/>
      <c r="UET413" s="589"/>
      <c r="UEU413" s="589"/>
      <c r="UEV413" s="589"/>
      <c r="UEW413" s="589"/>
      <c r="UEX413" s="589"/>
      <c r="UEY413" s="589"/>
      <c r="UEZ413" s="589"/>
      <c r="UFA413" s="589"/>
      <c r="UFB413" s="589"/>
      <c r="UFC413" s="589"/>
      <c r="UFD413" s="589"/>
      <c r="UFE413" s="589"/>
      <c r="UFF413" s="589"/>
      <c r="UFG413" s="589"/>
      <c r="UFH413" s="589"/>
      <c r="UFI413" s="589"/>
      <c r="UFJ413" s="589"/>
      <c r="UFK413" s="589"/>
      <c r="UFL413" s="589"/>
      <c r="UFM413" s="589"/>
      <c r="UFN413" s="589"/>
      <c r="UFO413" s="589"/>
      <c r="UFP413" s="589"/>
      <c r="UFQ413" s="589"/>
      <c r="UFR413" s="589"/>
      <c r="UFS413" s="589"/>
      <c r="UFT413" s="589"/>
      <c r="UFU413" s="589"/>
      <c r="UFV413" s="589"/>
      <c r="UFW413" s="589"/>
      <c r="UFX413" s="589"/>
      <c r="UFY413" s="589"/>
      <c r="UFZ413" s="589"/>
      <c r="UGA413" s="589"/>
      <c r="UGB413" s="589"/>
      <c r="UGC413" s="589"/>
      <c r="UGD413" s="589"/>
      <c r="UGE413" s="589"/>
      <c r="UGF413" s="589"/>
      <c r="UGG413" s="589"/>
      <c r="UGH413" s="589"/>
      <c r="UGI413" s="589"/>
      <c r="UGJ413" s="589"/>
      <c r="UGK413" s="589"/>
      <c r="UGL413" s="589"/>
      <c r="UGM413" s="589"/>
      <c r="UGN413" s="589"/>
      <c r="UGO413" s="589"/>
      <c r="UGP413" s="589"/>
      <c r="UGQ413" s="589"/>
      <c r="UGR413" s="589"/>
      <c r="UGS413" s="589"/>
      <c r="UGT413" s="589"/>
      <c r="UGU413" s="589"/>
      <c r="UGV413" s="589"/>
      <c r="UGW413" s="589"/>
      <c r="UGX413" s="589"/>
      <c r="UGY413" s="589"/>
      <c r="UGZ413" s="589"/>
      <c r="UHA413" s="589"/>
      <c r="UHB413" s="589"/>
      <c r="UHC413" s="589"/>
      <c r="UHD413" s="589"/>
      <c r="UHE413" s="589"/>
      <c r="UHF413" s="589"/>
      <c r="UHG413" s="589"/>
      <c r="UHH413" s="589"/>
      <c r="UHI413" s="589"/>
      <c r="UHJ413" s="589"/>
      <c r="UHK413" s="589"/>
      <c r="UHL413" s="589"/>
      <c r="UHM413" s="589"/>
      <c r="UHN413" s="589"/>
      <c r="UHO413" s="589"/>
      <c r="UHP413" s="589"/>
      <c r="UHQ413" s="589"/>
      <c r="UHR413" s="589"/>
      <c r="UHS413" s="589"/>
      <c r="UHT413" s="589"/>
      <c r="UHU413" s="589"/>
      <c r="UHV413" s="589"/>
      <c r="UHW413" s="589"/>
      <c r="UHX413" s="589"/>
      <c r="UHY413" s="589"/>
      <c r="UHZ413" s="589"/>
      <c r="UIA413" s="589"/>
      <c r="UIB413" s="589"/>
      <c r="UIC413" s="589"/>
      <c r="UID413" s="589"/>
      <c r="UIE413" s="589"/>
      <c r="UIF413" s="589"/>
      <c r="UIG413" s="589"/>
      <c r="UIH413" s="589"/>
      <c r="UII413" s="589"/>
      <c r="UIJ413" s="589"/>
      <c r="UIK413" s="589"/>
      <c r="UIL413" s="589"/>
      <c r="UIM413" s="589"/>
      <c r="UIN413" s="589"/>
      <c r="UIO413" s="589"/>
      <c r="UIP413" s="589"/>
      <c r="UIQ413" s="589"/>
      <c r="UIR413" s="589"/>
      <c r="UIS413" s="589"/>
      <c r="UIT413" s="589"/>
      <c r="UIU413" s="589"/>
      <c r="UIV413" s="589"/>
      <c r="UIW413" s="589"/>
      <c r="UIX413" s="589"/>
      <c r="UIY413" s="589"/>
      <c r="UIZ413" s="589"/>
      <c r="UJA413" s="589"/>
      <c r="UJB413" s="589"/>
      <c r="UJC413" s="589"/>
      <c r="UJD413" s="589"/>
      <c r="UJE413" s="589"/>
      <c r="UJF413" s="589"/>
      <c r="UJG413" s="589"/>
      <c r="UJH413" s="589"/>
      <c r="UJI413" s="589"/>
      <c r="UJJ413" s="589"/>
      <c r="UJK413" s="589"/>
      <c r="UJL413" s="589"/>
      <c r="UJM413" s="589"/>
      <c r="UJN413" s="589"/>
      <c r="UJO413" s="589"/>
      <c r="UJP413" s="589"/>
      <c r="UJQ413" s="589"/>
      <c r="UJR413" s="589"/>
      <c r="UJS413" s="589"/>
      <c r="UJT413" s="589"/>
      <c r="UJU413" s="589"/>
      <c r="UJV413" s="589"/>
      <c r="UJW413" s="589"/>
      <c r="UJX413" s="589"/>
      <c r="UJY413" s="589"/>
      <c r="UJZ413" s="589"/>
      <c r="UKA413" s="589"/>
      <c r="UKB413" s="589"/>
      <c r="UKC413" s="589"/>
      <c r="UKD413" s="589"/>
      <c r="UKE413" s="589"/>
      <c r="UKF413" s="589"/>
      <c r="UKG413" s="589"/>
      <c r="UKH413" s="589"/>
      <c r="UKI413" s="589"/>
      <c r="UKJ413" s="589"/>
      <c r="UKK413" s="589"/>
      <c r="UKL413" s="589"/>
      <c r="UKM413" s="589"/>
      <c r="UKN413" s="589"/>
      <c r="UKO413" s="589"/>
      <c r="UKP413" s="589"/>
      <c r="UKQ413" s="589"/>
      <c r="UKR413" s="589"/>
      <c r="UKS413" s="589"/>
      <c r="UKT413" s="589"/>
      <c r="UKU413" s="589"/>
      <c r="UKV413" s="589"/>
      <c r="UKW413" s="589"/>
      <c r="UKX413" s="589"/>
      <c r="UKY413" s="589"/>
      <c r="UKZ413" s="589"/>
      <c r="ULA413" s="589"/>
      <c r="ULB413" s="589"/>
      <c r="ULC413" s="589"/>
      <c r="ULD413" s="589"/>
      <c r="ULE413" s="589"/>
      <c r="ULF413" s="589"/>
      <c r="ULG413" s="589"/>
      <c r="ULH413" s="589"/>
      <c r="ULI413" s="589"/>
      <c r="ULJ413" s="589"/>
      <c r="ULK413" s="589"/>
      <c r="ULL413" s="589"/>
      <c r="ULM413" s="589"/>
      <c r="ULN413" s="589"/>
      <c r="ULO413" s="589"/>
      <c r="ULP413" s="589"/>
      <c r="ULQ413" s="589"/>
      <c r="ULR413" s="589"/>
      <c r="ULS413" s="589"/>
      <c r="ULT413" s="589"/>
      <c r="ULU413" s="589"/>
      <c r="ULV413" s="589"/>
      <c r="ULW413" s="589"/>
      <c r="ULX413" s="589"/>
      <c r="ULY413" s="589"/>
      <c r="ULZ413" s="589"/>
      <c r="UMA413" s="589"/>
      <c r="UMB413" s="589"/>
      <c r="UMC413" s="589"/>
      <c r="UMD413" s="589"/>
      <c r="UME413" s="589"/>
      <c r="UMF413" s="589"/>
      <c r="UMG413" s="589"/>
      <c r="UMH413" s="589"/>
      <c r="UMI413" s="589"/>
      <c r="UMJ413" s="589"/>
      <c r="UMK413" s="589"/>
      <c r="UML413" s="589"/>
      <c r="UMM413" s="589"/>
      <c r="UMN413" s="589"/>
      <c r="UMO413" s="589"/>
      <c r="UMP413" s="589"/>
      <c r="UMQ413" s="589"/>
      <c r="UMR413" s="589"/>
      <c r="UMS413" s="589"/>
      <c r="UMT413" s="589"/>
      <c r="UMU413" s="589"/>
      <c r="UMV413" s="589"/>
      <c r="UMW413" s="589"/>
      <c r="UMX413" s="589"/>
      <c r="UMY413" s="589"/>
      <c r="UMZ413" s="589"/>
      <c r="UNA413" s="589"/>
      <c r="UNB413" s="589"/>
      <c r="UNC413" s="589"/>
      <c r="UND413" s="589"/>
      <c r="UNE413" s="589"/>
      <c r="UNF413" s="589"/>
      <c r="UNG413" s="589"/>
      <c r="UNH413" s="589"/>
      <c r="UNI413" s="589"/>
      <c r="UNJ413" s="589"/>
      <c r="UNK413" s="589"/>
      <c r="UNL413" s="589"/>
      <c r="UNM413" s="589"/>
      <c r="UNN413" s="589"/>
      <c r="UNO413" s="589"/>
      <c r="UNP413" s="589"/>
      <c r="UNQ413" s="589"/>
      <c r="UNR413" s="589"/>
      <c r="UNS413" s="589"/>
      <c r="UNT413" s="589"/>
      <c r="UNU413" s="589"/>
      <c r="UNV413" s="589"/>
      <c r="UNW413" s="589"/>
      <c r="UNX413" s="589"/>
      <c r="UNY413" s="589"/>
      <c r="UNZ413" s="589"/>
      <c r="UOA413" s="589"/>
      <c r="UOB413" s="589"/>
      <c r="UOC413" s="589"/>
      <c r="UOD413" s="589"/>
      <c r="UOE413" s="589"/>
      <c r="UOF413" s="589"/>
      <c r="UOG413" s="589"/>
      <c r="UOH413" s="589"/>
      <c r="UOI413" s="589"/>
      <c r="UOJ413" s="589"/>
      <c r="UOK413" s="589"/>
      <c r="UOL413" s="589"/>
      <c r="UOM413" s="589"/>
      <c r="UON413" s="589"/>
      <c r="UOO413" s="589"/>
      <c r="UOP413" s="589"/>
      <c r="UOQ413" s="589"/>
      <c r="UOR413" s="589"/>
      <c r="UOS413" s="589"/>
      <c r="UOT413" s="589"/>
      <c r="UOU413" s="589"/>
      <c r="UOV413" s="589"/>
      <c r="UOW413" s="589"/>
      <c r="UOX413" s="589"/>
      <c r="UOY413" s="589"/>
      <c r="UOZ413" s="589"/>
      <c r="UPA413" s="589"/>
      <c r="UPB413" s="589"/>
      <c r="UPC413" s="589"/>
      <c r="UPD413" s="589"/>
      <c r="UPE413" s="589"/>
      <c r="UPF413" s="589"/>
      <c r="UPG413" s="589"/>
      <c r="UPH413" s="589"/>
      <c r="UPI413" s="589"/>
      <c r="UPJ413" s="589"/>
      <c r="UPK413" s="589"/>
      <c r="UPL413" s="589"/>
      <c r="UPM413" s="589"/>
      <c r="UPN413" s="589"/>
      <c r="UPO413" s="589"/>
      <c r="UPP413" s="589"/>
      <c r="UPQ413" s="589"/>
      <c r="UPR413" s="589"/>
      <c r="UPS413" s="589"/>
      <c r="UPT413" s="589"/>
      <c r="UPU413" s="589"/>
      <c r="UPV413" s="589"/>
      <c r="UPW413" s="589"/>
      <c r="UPX413" s="589"/>
      <c r="UPY413" s="589"/>
      <c r="UPZ413" s="589"/>
      <c r="UQA413" s="589"/>
      <c r="UQB413" s="589"/>
      <c r="UQC413" s="589"/>
      <c r="UQD413" s="589"/>
      <c r="UQE413" s="589"/>
      <c r="UQF413" s="589"/>
      <c r="UQG413" s="589"/>
      <c r="UQH413" s="589"/>
      <c r="UQI413" s="589"/>
      <c r="UQJ413" s="589"/>
      <c r="UQK413" s="589"/>
      <c r="UQL413" s="589"/>
      <c r="UQM413" s="589"/>
      <c r="UQN413" s="589"/>
      <c r="UQO413" s="589"/>
      <c r="UQP413" s="589"/>
      <c r="UQQ413" s="589"/>
      <c r="UQR413" s="589"/>
      <c r="UQS413" s="589"/>
      <c r="UQT413" s="589"/>
      <c r="UQU413" s="589"/>
      <c r="UQV413" s="589"/>
      <c r="UQW413" s="589"/>
      <c r="UQX413" s="589"/>
      <c r="UQY413" s="589"/>
      <c r="UQZ413" s="589"/>
      <c r="URA413" s="589"/>
      <c r="URB413" s="589"/>
      <c r="URC413" s="589"/>
      <c r="URD413" s="589"/>
      <c r="URE413" s="589"/>
      <c r="URF413" s="589"/>
      <c r="URG413" s="589"/>
      <c r="URH413" s="589"/>
      <c r="URI413" s="589"/>
      <c r="URJ413" s="589"/>
      <c r="URK413" s="589"/>
      <c r="URL413" s="589"/>
      <c r="URM413" s="589"/>
      <c r="URN413" s="589"/>
      <c r="URO413" s="589"/>
      <c r="URP413" s="589"/>
      <c r="URQ413" s="589"/>
      <c r="URR413" s="589"/>
      <c r="URS413" s="589"/>
      <c r="URT413" s="589"/>
      <c r="URU413" s="589"/>
      <c r="URV413" s="589"/>
      <c r="URW413" s="589"/>
      <c r="URX413" s="589"/>
      <c r="URY413" s="589"/>
      <c r="URZ413" s="589"/>
      <c r="USA413" s="589"/>
      <c r="USB413" s="589"/>
      <c r="USC413" s="589"/>
      <c r="USD413" s="589"/>
      <c r="USE413" s="589"/>
      <c r="USF413" s="589"/>
      <c r="USG413" s="589"/>
      <c r="USH413" s="589"/>
      <c r="USI413" s="589"/>
      <c r="USJ413" s="589"/>
      <c r="USK413" s="589"/>
      <c r="USL413" s="589"/>
      <c r="USM413" s="589"/>
      <c r="USN413" s="589"/>
      <c r="USO413" s="589"/>
      <c r="USP413" s="589"/>
      <c r="USQ413" s="589"/>
      <c r="USR413" s="589"/>
      <c r="USS413" s="589"/>
      <c r="UST413" s="589"/>
      <c r="USU413" s="589"/>
      <c r="USV413" s="589"/>
      <c r="USW413" s="589"/>
      <c r="USX413" s="589"/>
      <c r="USY413" s="589"/>
      <c r="USZ413" s="589"/>
      <c r="UTA413" s="589"/>
      <c r="UTB413" s="589"/>
      <c r="UTC413" s="589"/>
      <c r="UTD413" s="589"/>
      <c r="UTE413" s="589"/>
      <c r="UTF413" s="589"/>
      <c r="UTG413" s="589"/>
      <c r="UTH413" s="589"/>
      <c r="UTI413" s="589"/>
      <c r="UTJ413" s="589"/>
      <c r="UTK413" s="589"/>
      <c r="UTL413" s="589"/>
      <c r="UTM413" s="589"/>
      <c r="UTN413" s="589"/>
      <c r="UTO413" s="589"/>
      <c r="UTP413" s="589"/>
      <c r="UTQ413" s="589"/>
      <c r="UTR413" s="589"/>
      <c r="UTS413" s="589"/>
      <c r="UTT413" s="589"/>
      <c r="UTU413" s="589"/>
      <c r="UTV413" s="589"/>
      <c r="UTW413" s="589"/>
      <c r="UTX413" s="589"/>
      <c r="UTY413" s="589"/>
      <c r="UTZ413" s="589"/>
      <c r="UUA413" s="589"/>
      <c r="UUB413" s="589"/>
      <c r="UUC413" s="589"/>
      <c r="UUD413" s="589"/>
      <c r="UUE413" s="589"/>
      <c r="UUF413" s="589"/>
      <c r="UUG413" s="589"/>
      <c r="UUH413" s="589"/>
      <c r="UUI413" s="589"/>
      <c r="UUJ413" s="589"/>
      <c r="UUK413" s="589"/>
      <c r="UUL413" s="589"/>
      <c r="UUM413" s="589"/>
      <c r="UUN413" s="589"/>
      <c r="UUO413" s="589"/>
      <c r="UUP413" s="589"/>
      <c r="UUQ413" s="589"/>
      <c r="UUR413" s="589"/>
      <c r="UUS413" s="589"/>
      <c r="UUT413" s="589"/>
      <c r="UUU413" s="589"/>
      <c r="UUV413" s="589"/>
      <c r="UUW413" s="589"/>
      <c r="UUX413" s="589"/>
      <c r="UUY413" s="589"/>
      <c r="UUZ413" s="589"/>
      <c r="UVA413" s="589"/>
      <c r="UVB413" s="589"/>
      <c r="UVC413" s="589"/>
      <c r="UVD413" s="589"/>
      <c r="UVE413" s="589"/>
      <c r="UVF413" s="589"/>
      <c r="UVG413" s="589"/>
      <c r="UVH413" s="589"/>
      <c r="UVI413" s="589"/>
      <c r="UVJ413" s="589"/>
      <c r="UVK413" s="589"/>
      <c r="UVL413" s="589"/>
      <c r="UVM413" s="589"/>
      <c r="UVN413" s="589"/>
      <c r="UVO413" s="589"/>
      <c r="UVP413" s="589"/>
      <c r="UVQ413" s="589"/>
      <c r="UVR413" s="589"/>
      <c r="UVS413" s="589"/>
      <c r="UVT413" s="589"/>
      <c r="UVU413" s="589"/>
      <c r="UVV413" s="589"/>
      <c r="UVW413" s="589"/>
      <c r="UVX413" s="589"/>
      <c r="UVY413" s="589"/>
      <c r="UVZ413" s="589"/>
      <c r="UWA413" s="589"/>
      <c r="UWB413" s="589"/>
      <c r="UWC413" s="589"/>
      <c r="UWD413" s="589"/>
      <c r="UWE413" s="589"/>
      <c r="UWF413" s="589"/>
      <c r="UWG413" s="589"/>
      <c r="UWH413" s="589"/>
      <c r="UWI413" s="589"/>
      <c r="UWJ413" s="589"/>
      <c r="UWK413" s="589"/>
      <c r="UWL413" s="589"/>
      <c r="UWM413" s="589"/>
      <c r="UWN413" s="589"/>
      <c r="UWO413" s="589"/>
      <c r="UWP413" s="589"/>
      <c r="UWQ413" s="589"/>
      <c r="UWR413" s="589"/>
      <c r="UWS413" s="589"/>
      <c r="UWT413" s="589"/>
      <c r="UWU413" s="589"/>
      <c r="UWV413" s="589"/>
      <c r="UWW413" s="589"/>
      <c r="UWX413" s="589"/>
      <c r="UWY413" s="589"/>
      <c r="UWZ413" s="589"/>
      <c r="UXA413" s="589"/>
      <c r="UXB413" s="589"/>
      <c r="UXC413" s="589"/>
      <c r="UXD413" s="589"/>
      <c r="UXE413" s="589"/>
      <c r="UXF413" s="589"/>
      <c r="UXG413" s="589"/>
      <c r="UXH413" s="589"/>
      <c r="UXI413" s="589"/>
      <c r="UXJ413" s="589"/>
      <c r="UXK413" s="589"/>
      <c r="UXL413" s="589"/>
      <c r="UXM413" s="589"/>
      <c r="UXN413" s="589"/>
      <c r="UXO413" s="589"/>
      <c r="UXP413" s="589"/>
      <c r="UXQ413" s="589"/>
      <c r="UXR413" s="589"/>
      <c r="UXS413" s="589"/>
      <c r="UXT413" s="589"/>
      <c r="UXU413" s="589"/>
      <c r="UXV413" s="589"/>
      <c r="UXW413" s="589"/>
      <c r="UXX413" s="589"/>
      <c r="UXY413" s="589"/>
      <c r="UXZ413" s="589"/>
      <c r="UYA413" s="589"/>
      <c r="UYB413" s="589"/>
      <c r="UYC413" s="589"/>
      <c r="UYD413" s="589"/>
      <c r="UYE413" s="589"/>
      <c r="UYF413" s="589"/>
      <c r="UYG413" s="589"/>
      <c r="UYH413" s="589"/>
      <c r="UYI413" s="589"/>
      <c r="UYJ413" s="589"/>
      <c r="UYK413" s="589"/>
      <c r="UYL413" s="589"/>
      <c r="UYM413" s="589"/>
      <c r="UYN413" s="589"/>
      <c r="UYO413" s="589"/>
      <c r="UYP413" s="589"/>
      <c r="UYQ413" s="589"/>
      <c r="UYR413" s="589"/>
      <c r="UYS413" s="589"/>
      <c r="UYT413" s="589"/>
      <c r="UYU413" s="589"/>
      <c r="UYV413" s="589"/>
      <c r="UYW413" s="589"/>
      <c r="UYX413" s="589"/>
      <c r="UYY413" s="589"/>
      <c r="UYZ413" s="589"/>
      <c r="UZA413" s="589"/>
      <c r="UZB413" s="589"/>
      <c r="UZC413" s="589"/>
      <c r="UZD413" s="589"/>
      <c r="UZE413" s="589"/>
      <c r="UZF413" s="589"/>
      <c r="UZG413" s="589"/>
      <c r="UZH413" s="589"/>
      <c r="UZI413" s="589"/>
      <c r="UZJ413" s="589"/>
      <c r="UZK413" s="589"/>
      <c r="UZL413" s="589"/>
      <c r="UZM413" s="589"/>
      <c r="UZN413" s="589"/>
      <c r="UZO413" s="589"/>
      <c r="UZP413" s="589"/>
      <c r="UZQ413" s="589"/>
      <c r="UZR413" s="589"/>
      <c r="UZS413" s="589"/>
      <c r="UZT413" s="589"/>
      <c r="UZU413" s="589"/>
      <c r="UZV413" s="589"/>
      <c r="UZW413" s="589"/>
      <c r="UZX413" s="589"/>
      <c r="UZY413" s="589"/>
      <c r="UZZ413" s="589"/>
      <c r="VAA413" s="589"/>
      <c r="VAB413" s="589"/>
      <c r="VAC413" s="589"/>
      <c r="VAD413" s="589"/>
      <c r="VAE413" s="589"/>
      <c r="VAF413" s="589"/>
      <c r="VAG413" s="589"/>
      <c r="VAH413" s="589"/>
      <c r="VAI413" s="589"/>
      <c r="VAJ413" s="589"/>
      <c r="VAK413" s="589"/>
      <c r="VAL413" s="589"/>
      <c r="VAM413" s="589"/>
      <c r="VAN413" s="589"/>
      <c r="VAO413" s="589"/>
      <c r="VAP413" s="589"/>
      <c r="VAQ413" s="589"/>
      <c r="VAR413" s="589"/>
      <c r="VAS413" s="589"/>
      <c r="VAT413" s="589"/>
      <c r="VAU413" s="589"/>
      <c r="VAV413" s="589"/>
      <c r="VAW413" s="589"/>
      <c r="VAX413" s="589"/>
      <c r="VAY413" s="589"/>
      <c r="VAZ413" s="589"/>
      <c r="VBA413" s="589"/>
      <c r="VBB413" s="589"/>
      <c r="VBC413" s="589"/>
      <c r="VBD413" s="589"/>
      <c r="VBE413" s="589"/>
      <c r="VBF413" s="589"/>
      <c r="VBG413" s="589"/>
      <c r="VBH413" s="589"/>
      <c r="VBI413" s="589"/>
      <c r="VBJ413" s="589"/>
      <c r="VBK413" s="589"/>
      <c r="VBL413" s="589"/>
      <c r="VBM413" s="589"/>
      <c r="VBN413" s="589"/>
      <c r="VBO413" s="589"/>
      <c r="VBP413" s="589"/>
      <c r="VBQ413" s="589"/>
      <c r="VBR413" s="589"/>
      <c r="VBS413" s="589"/>
      <c r="VBT413" s="589"/>
      <c r="VBU413" s="589"/>
      <c r="VBV413" s="589"/>
      <c r="VBW413" s="589"/>
      <c r="VBX413" s="589"/>
      <c r="VBY413" s="589"/>
      <c r="VBZ413" s="589"/>
      <c r="VCA413" s="589"/>
      <c r="VCB413" s="589"/>
      <c r="VCC413" s="589"/>
      <c r="VCD413" s="589"/>
      <c r="VCE413" s="589"/>
      <c r="VCF413" s="589"/>
      <c r="VCG413" s="589"/>
      <c r="VCH413" s="589"/>
      <c r="VCI413" s="589"/>
      <c r="VCJ413" s="589"/>
      <c r="VCK413" s="589"/>
      <c r="VCL413" s="589"/>
      <c r="VCM413" s="589"/>
      <c r="VCN413" s="589"/>
      <c r="VCO413" s="589"/>
      <c r="VCP413" s="589"/>
      <c r="VCQ413" s="589"/>
      <c r="VCR413" s="589"/>
      <c r="VCS413" s="589"/>
      <c r="VCT413" s="589"/>
      <c r="VCU413" s="589"/>
      <c r="VCV413" s="589"/>
      <c r="VCW413" s="589"/>
      <c r="VCX413" s="589"/>
      <c r="VCY413" s="589"/>
      <c r="VCZ413" s="589"/>
      <c r="VDA413" s="589"/>
      <c r="VDB413" s="589"/>
      <c r="VDC413" s="589"/>
      <c r="VDD413" s="589"/>
      <c r="VDE413" s="589"/>
      <c r="VDF413" s="589"/>
      <c r="VDG413" s="589"/>
      <c r="VDH413" s="589"/>
      <c r="VDI413" s="589"/>
      <c r="VDJ413" s="589"/>
      <c r="VDK413" s="589"/>
      <c r="VDL413" s="589"/>
      <c r="VDM413" s="589"/>
      <c r="VDN413" s="589"/>
      <c r="VDO413" s="589"/>
      <c r="VDP413" s="589"/>
      <c r="VDQ413" s="589"/>
      <c r="VDR413" s="589"/>
      <c r="VDS413" s="589"/>
      <c r="VDT413" s="589"/>
      <c r="VDU413" s="589"/>
      <c r="VDV413" s="589"/>
      <c r="VDW413" s="589"/>
      <c r="VDX413" s="589"/>
      <c r="VDY413" s="589"/>
      <c r="VDZ413" s="589"/>
      <c r="VEA413" s="589"/>
      <c r="VEB413" s="589"/>
      <c r="VEC413" s="589"/>
      <c r="VED413" s="589"/>
      <c r="VEE413" s="589"/>
      <c r="VEF413" s="589"/>
      <c r="VEG413" s="589"/>
      <c r="VEH413" s="589"/>
      <c r="VEI413" s="589"/>
      <c r="VEJ413" s="589"/>
      <c r="VEK413" s="589"/>
      <c r="VEL413" s="589"/>
      <c r="VEM413" s="589"/>
      <c r="VEN413" s="589"/>
      <c r="VEO413" s="589"/>
      <c r="VEP413" s="589"/>
      <c r="VEQ413" s="589"/>
      <c r="VER413" s="589"/>
      <c r="VES413" s="589"/>
      <c r="VET413" s="589"/>
      <c r="VEU413" s="589"/>
      <c r="VEV413" s="589"/>
      <c r="VEW413" s="589"/>
      <c r="VEX413" s="589"/>
      <c r="VEY413" s="589"/>
      <c r="VEZ413" s="589"/>
      <c r="VFA413" s="589"/>
      <c r="VFB413" s="589"/>
      <c r="VFC413" s="589"/>
      <c r="VFD413" s="589"/>
      <c r="VFE413" s="589"/>
      <c r="VFF413" s="589"/>
      <c r="VFG413" s="589"/>
      <c r="VFH413" s="589"/>
      <c r="VFI413" s="589"/>
      <c r="VFJ413" s="589"/>
      <c r="VFK413" s="589"/>
      <c r="VFL413" s="589"/>
      <c r="VFM413" s="589"/>
      <c r="VFN413" s="589"/>
      <c r="VFO413" s="589"/>
      <c r="VFP413" s="589"/>
      <c r="VFQ413" s="589"/>
      <c r="VFR413" s="589"/>
      <c r="VFS413" s="589"/>
      <c r="VFT413" s="589"/>
      <c r="VFU413" s="589"/>
      <c r="VFV413" s="589"/>
      <c r="VFW413" s="589"/>
      <c r="VFX413" s="589"/>
      <c r="VFY413" s="589"/>
      <c r="VFZ413" s="589"/>
      <c r="VGA413" s="589"/>
      <c r="VGB413" s="589"/>
      <c r="VGC413" s="589"/>
      <c r="VGD413" s="589"/>
      <c r="VGE413" s="589"/>
      <c r="VGF413" s="589"/>
      <c r="VGG413" s="589"/>
      <c r="VGH413" s="589"/>
      <c r="VGI413" s="589"/>
      <c r="VGJ413" s="589"/>
      <c r="VGK413" s="589"/>
      <c r="VGL413" s="589"/>
      <c r="VGM413" s="589"/>
      <c r="VGN413" s="589"/>
      <c r="VGO413" s="589"/>
      <c r="VGP413" s="589"/>
      <c r="VGQ413" s="589"/>
      <c r="VGR413" s="589"/>
      <c r="VGS413" s="589"/>
      <c r="VGT413" s="589"/>
      <c r="VGU413" s="589"/>
      <c r="VGV413" s="589"/>
      <c r="VGW413" s="589"/>
      <c r="VGX413" s="589"/>
      <c r="VGY413" s="589"/>
      <c r="VGZ413" s="589"/>
      <c r="VHA413" s="589"/>
      <c r="VHB413" s="589"/>
      <c r="VHC413" s="589"/>
      <c r="VHD413" s="589"/>
      <c r="VHE413" s="589"/>
      <c r="VHF413" s="589"/>
      <c r="VHG413" s="589"/>
      <c r="VHH413" s="589"/>
      <c r="VHI413" s="589"/>
      <c r="VHJ413" s="589"/>
      <c r="VHK413" s="589"/>
      <c r="VHL413" s="589"/>
      <c r="VHM413" s="589"/>
      <c r="VHN413" s="589"/>
      <c r="VHO413" s="589"/>
      <c r="VHP413" s="589"/>
      <c r="VHQ413" s="589"/>
      <c r="VHR413" s="589"/>
      <c r="VHS413" s="589"/>
      <c r="VHT413" s="589"/>
      <c r="VHU413" s="589"/>
      <c r="VHV413" s="589"/>
      <c r="VHW413" s="589"/>
      <c r="VHX413" s="589"/>
      <c r="VHY413" s="589"/>
      <c r="VHZ413" s="589"/>
      <c r="VIA413" s="589"/>
      <c r="VIB413" s="589"/>
      <c r="VIC413" s="589"/>
      <c r="VID413" s="589"/>
      <c r="VIE413" s="589"/>
      <c r="VIF413" s="589"/>
      <c r="VIG413" s="589"/>
      <c r="VIH413" s="589"/>
      <c r="VII413" s="589"/>
      <c r="VIJ413" s="589"/>
      <c r="VIK413" s="589"/>
      <c r="VIL413" s="589"/>
      <c r="VIM413" s="589"/>
      <c r="VIN413" s="589"/>
      <c r="VIO413" s="589"/>
      <c r="VIP413" s="589"/>
      <c r="VIQ413" s="589"/>
      <c r="VIR413" s="589"/>
      <c r="VIS413" s="589"/>
      <c r="VIT413" s="589"/>
      <c r="VIU413" s="589"/>
      <c r="VIV413" s="589"/>
      <c r="VIW413" s="589"/>
      <c r="VIX413" s="589"/>
      <c r="VIY413" s="589"/>
      <c r="VIZ413" s="589"/>
      <c r="VJA413" s="589"/>
      <c r="VJB413" s="589"/>
      <c r="VJC413" s="589"/>
      <c r="VJD413" s="589"/>
      <c r="VJE413" s="589"/>
      <c r="VJF413" s="589"/>
      <c r="VJG413" s="589"/>
      <c r="VJH413" s="589"/>
      <c r="VJI413" s="589"/>
      <c r="VJJ413" s="589"/>
      <c r="VJK413" s="589"/>
      <c r="VJL413" s="589"/>
      <c r="VJM413" s="589"/>
      <c r="VJN413" s="589"/>
      <c r="VJO413" s="589"/>
      <c r="VJP413" s="589"/>
      <c r="VJQ413" s="589"/>
      <c r="VJR413" s="589"/>
      <c r="VJS413" s="589"/>
      <c r="VJT413" s="589"/>
      <c r="VJU413" s="589"/>
      <c r="VJV413" s="589"/>
      <c r="VJW413" s="589"/>
      <c r="VJX413" s="589"/>
      <c r="VJY413" s="589"/>
      <c r="VJZ413" s="589"/>
      <c r="VKA413" s="589"/>
      <c r="VKB413" s="589"/>
      <c r="VKC413" s="589"/>
      <c r="VKD413" s="589"/>
      <c r="VKE413" s="589"/>
      <c r="VKF413" s="589"/>
      <c r="VKG413" s="589"/>
      <c r="VKH413" s="589"/>
      <c r="VKI413" s="589"/>
      <c r="VKJ413" s="589"/>
      <c r="VKK413" s="589"/>
      <c r="VKL413" s="589"/>
      <c r="VKM413" s="589"/>
      <c r="VKN413" s="589"/>
      <c r="VKO413" s="589"/>
      <c r="VKP413" s="589"/>
      <c r="VKQ413" s="589"/>
      <c r="VKR413" s="589"/>
      <c r="VKS413" s="589"/>
      <c r="VKT413" s="589"/>
      <c r="VKU413" s="589"/>
      <c r="VKV413" s="589"/>
      <c r="VKW413" s="589"/>
      <c r="VKX413" s="589"/>
      <c r="VKY413" s="589"/>
      <c r="VKZ413" s="589"/>
      <c r="VLA413" s="589"/>
      <c r="VLB413" s="589"/>
      <c r="VLC413" s="589"/>
      <c r="VLD413" s="589"/>
      <c r="VLE413" s="589"/>
      <c r="VLF413" s="589"/>
      <c r="VLG413" s="589"/>
      <c r="VLH413" s="589"/>
      <c r="VLI413" s="589"/>
      <c r="VLJ413" s="589"/>
      <c r="VLK413" s="589"/>
      <c r="VLL413" s="589"/>
      <c r="VLM413" s="589"/>
      <c r="VLN413" s="589"/>
      <c r="VLO413" s="589"/>
      <c r="VLP413" s="589"/>
      <c r="VLQ413" s="589"/>
      <c r="VLR413" s="589"/>
      <c r="VLS413" s="589"/>
      <c r="VLT413" s="589"/>
      <c r="VLU413" s="589"/>
      <c r="VLV413" s="589"/>
      <c r="VLW413" s="589"/>
      <c r="VLX413" s="589"/>
      <c r="VLY413" s="589"/>
      <c r="VLZ413" s="589"/>
      <c r="VMA413" s="589"/>
      <c r="VMB413" s="589"/>
      <c r="VMC413" s="589"/>
      <c r="VMD413" s="589"/>
      <c r="VME413" s="589"/>
      <c r="VMF413" s="589"/>
      <c r="VMG413" s="589"/>
      <c r="VMH413" s="589"/>
      <c r="VMI413" s="589"/>
      <c r="VMJ413" s="589"/>
      <c r="VMK413" s="589"/>
      <c r="VML413" s="589"/>
      <c r="VMM413" s="589"/>
      <c r="VMN413" s="589"/>
      <c r="VMO413" s="589"/>
      <c r="VMP413" s="589"/>
      <c r="VMQ413" s="589"/>
      <c r="VMR413" s="589"/>
      <c r="VMS413" s="589"/>
      <c r="VMT413" s="589"/>
      <c r="VMU413" s="589"/>
      <c r="VMV413" s="589"/>
      <c r="VMW413" s="589"/>
      <c r="VMX413" s="589"/>
      <c r="VMY413" s="589"/>
      <c r="VMZ413" s="589"/>
      <c r="VNA413" s="589"/>
      <c r="VNB413" s="589"/>
      <c r="VNC413" s="589"/>
      <c r="VND413" s="589"/>
      <c r="VNE413" s="589"/>
      <c r="VNF413" s="589"/>
      <c r="VNG413" s="589"/>
      <c r="VNH413" s="589"/>
      <c r="VNI413" s="589"/>
      <c r="VNJ413" s="589"/>
      <c r="VNK413" s="589"/>
      <c r="VNL413" s="589"/>
      <c r="VNM413" s="589"/>
      <c r="VNN413" s="589"/>
      <c r="VNO413" s="589"/>
      <c r="VNP413" s="589"/>
      <c r="VNQ413" s="589"/>
      <c r="VNR413" s="589"/>
      <c r="VNS413" s="589"/>
      <c r="VNT413" s="589"/>
      <c r="VNU413" s="589"/>
      <c r="VNV413" s="589"/>
      <c r="VNW413" s="589"/>
      <c r="VNX413" s="589"/>
      <c r="VNY413" s="589"/>
      <c r="VNZ413" s="589"/>
      <c r="VOA413" s="589"/>
      <c r="VOB413" s="589"/>
      <c r="VOC413" s="589"/>
      <c r="VOD413" s="589"/>
      <c r="VOE413" s="589"/>
      <c r="VOF413" s="589"/>
      <c r="VOG413" s="589"/>
      <c r="VOH413" s="589"/>
      <c r="VOI413" s="589"/>
      <c r="VOJ413" s="589"/>
      <c r="VOK413" s="589"/>
      <c r="VOL413" s="589"/>
      <c r="VOM413" s="589"/>
      <c r="VON413" s="589"/>
      <c r="VOO413" s="589"/>
      <c r="VOP413" s="589"/>
      <c r="VOQ413" s="589"/>
      <c r="VOR413" s="589"/>
      <c r="VOS413" s="589"/>
      <c r="VOT413" s="589"/>
      <c r="VOU413" s="589"/>
      <c r="VOV413" s="589"/>
      <c r="VOW413" s="589"/>
      <c r="VOX413" s="589"/>
      <c r="VOY413" s="589"/>
      <c r="VOZ413" s="589"/>
      <c r="VPA413" s="589"/>
      <c r="VPB413" s="589"/>
      <c r="VPC413" s="589"/>
      <c r="VPD413" s="589"/>
      <c r="VPE413" s="589"/>
      <c r="VPF413" s="589"/>
      <c r="VPG413" s="589"/>
      <c r="VPH413" s="589"/>
      <c r="VPI413" s="589"/>
      <c r="VPJ413" s="589"/>
      <c r="VPK413" s="589"/>
      <c r="VPL413" s="589"/>
      <c r="VPM413" s="589"/>
      <c r="VPN413" s="589"/>
      <c r="VPO413" s="589"/>
      <c r="VPP413" s="589"/>
      <c r="VPQ413" s="589"/>
      <c r="VPR413" s="589"/>
      <c r="VPS413" s="589"/>
      <c r="VPT413" s="589"/>
      <c r="VPU413" s="589"/>
      <c r="VPV413" s="589"/>
      <c r="VPW413" s="589"/>
      <c r="VPX413" s="589"/>
      <c r="VPY413" s="589"/>
      <c r="VPZ413" s="589"/>
      <c r="VQA413" s="589"/>
      <c r="VQB413" s="589"/>
      <c r="VQC413" s="589"/>
      <c r="VQD413" s="589"/>
      <c r="VQE413" s="589"/>
      <c r="VQF413" s="589"/>
      <c r="VQG413" s="589"/>
      <c r="VQH413" s="589"/>
      <c r="VQI413" s="589"/>
      <c r="VQJ413" s="589"/>
      <c r="VQK413" s="589"/>
      <c r="VQL413" s="589"/>
      <c r="VQM413" s="589"/>
      <c r="VQN413" s="589"/>
      <c r="VQO413" s="589"/>
      <c r="VQP413" s="589"/>
      <c r="VQQ413" s="589"/>
      <c r="VQR413" s="589"/>
      <c r="VQS413" s="589"/>
      <c r="VQT413" s="589"/>
      <c r="VQU413" s="589"/>
      <c r="VQV413" s="589"/>
      <c r="VQW413" s="589"/>
      <c r="VQX413" s="589"/>
      <c r="VQY413" s="589"/>
      <c r="VQZ413" s="589"/>
      <c r="VRA413" s="589"/>
      <c r="VRB413" s="589"/>
      <c r="VRC413" s="589"/>
      <c r="VRD413" s="589"/>
      <c r="VRE413" s="589"/>
      <c r="VRF413" s="589"/>
      <c r="VRG413" s="589"/>
      <c r="VRH413" s="589"/>
      <c r="VRI413" s="589"/>
      <c r="VRJ413" s="589"/>
      <c r="VRK413" s="589"/>
      <c r="VRL413" s="589"/>
      <c r="VRM413" s="589"/>
      <c r="VRN413" s="589"/>
      <c r="VRO413" s="589"/>
      <c r="VRP413" s="589"/>
      <c r="VRQ413" s="589"/>
      <c r="VRR413" s="589"/>
      <c r="VRS413" s="589"/>
      <c r="VRT413" s="589"/>
      <c r="VRU413" s="589"/>
      <c r="VRV413" s="589"/>
      <c r="VRW413" s="589"/>
      <c r="VRX413" s="589"/>
      <c r="VRY413" s="589"/>
      <c r="VRZ413" s="589"/>
      <c r="VSA413" s="589"/>
      <c r="VSB413" s="589"/>
      <c r="VSC413" s="589"/>
      <c r="VSD413" s="589"/>
      <c r="VSE413" s="589"/>
      <c r="VSF413" s="589"/>
      <c r="VSG413" s="589"/>
      <c r="VSH413" s="589"/>
      <c r="VSI413" s="589"/>
      <c r="VSJ413" s="589"/>
      <c r="VSK413" s="589"/>
      <c r="VSL413" s="589"/>
      <c r="VSM413" s="589"/>
      <c r="VSN413" s="589"/>
      <c r="VSO413" s="589"/>
      <c r="VSP413" s="589"/>
      <c r="VSQ413" s="589"/>
      <c r="VSR413" s="589"/>
      <c r="VSS413" s="589"/>
      <c r="VST413" s="589"/>
      <c r="VSU413" s="589"/>
      <c r="VSV413" s="589"/>
      <c r="VSW413" s="589"/>
      <c r="VSX413" s="589"/>
      <c r="VSY413" s="589"/>
      <c r="VSZ413" s="589"/>
      <c r="VTA413" s="589"/>
      <c r="VTB413" s="589"/>
      <c r="VTC413" s="589"/>
      <c r="VTD413" s="589"/>
      <c r="VTE413" s="589"/>
      <c r="VTF413" s="589"/>
      <c r="VTG413" s="589"/>
      <c r="VTH413" s="589"/>
      <c r="VTI413" s="589"/>
      <c r="VTJ413" s="589"/>
      <c r="VTK413" s="589"/>
      <c r="VTL413" s="589"/>
      <c r="VTM413" s="589"/>
      <c r="VTN413" s="589"/>
      <c r="VTO413" s="589"/>
      <c r="VTP413" s="589"/>
      <c r="VTQ413" s="589"/>
      <c r="VTR413" s="589"/>
      <c r="VTS413" s="589"/>
      <c r="VTT413" s="589"/>
      <c r="VTU413" s="589"/>
      <c r="VTV413" s="589"/>
      <c r="VTW413" s="589"/>
      <c r="VTX413" s="589"/>
      <c r="VTY413" s="589"/>
      <c r="VTZ413" s="589"/>
      <c r="VUA413" s="589"/>
      <c r="VUB413" s="589"/>
      <c r="VUC413" s="589"/>
      <c r="VUD413" s="589"/>
      <c r="VUE413" s="589"/>
      <c r="VUF413" s="589"/>
      <c r="VUG413" s="589"/>
      <c r="VUH413" s="589"/>
      <c r="VUI413" s="589"/>
      <c r="VUJ413" s="589"/>
      <c r="VUK413" s="589"/>
      <c r="VUL413" s="589"/>
      <c r="VUM413" s="589"/>
      <c r="VUN413" s="589"/>
      <c r="VUO413" s="589"/>
      <c r="VUP413" s="589"/>
      <c r="VUQ413" s="589"/>
      <c r="VUR413" s="589"/>
      <c r="VUS413" s="589"/>
      <c r="VUT413" s="589"/>
      <c r="VUU413" s="589"/>
      <c r="VUV413" s="589"/>
      <c r="VUW413" s="589"/>
      <c r="VUX413" s="589"/>
      <c r="VUY413" s="589"/>
      <c r="VUZ413" s="589"/>
      <c r="VVA413" s="589"/>
      <c r="VVB413" s="589"/>
      <c r="VVC413" s="589"/>
      <c r="VVD413" s="589"/>
      <c r="VVE413" s="589"/>
      <c r="VVF413" s="589"/>
      <c r="VVG413" s="589"/>
      <c r="VVH413" s="589"/>
      <c r="VVI413" s="589"/>
      <c r="VVJ413" s="589"/>
      <c r="VVK413" s="589"/>
      <c r="VVL413" s="589"/>
      <c r="VVM413" s="589"/>
      <c r="VVN413" s="589"/>
      <c r="VVO413" s="589"/>
      <c r="VVP413" s="589"/>
      <c r="VVQ413" s="589"/>
      <c r="VVR413" s="589"/>
      <c r="VVS413" s="589"/>
      <c r="VVT413" s="589"/>
      <c r="VVU413" s="589"/>
      <c r="VVV413" s="589"/>
      <c r="VVW413" s="589"/>
      <c r="VVX413" s="589"/>
      <c r="VVY413" s="589"/>
      <c r="VVZ413" s="589"/>
      <c r="VWA413" s="589"/>
      <c r="VWB413" s="589"/>
      <c r="VWC413" s="589"/>
      <c r="VWD413" s="589"/>
      <c r="VWE413" s="589"/>
      <c r="VWF413" s="589"/>
      <c r="VWG413" s="589"/>
      <c r="VWH413" s="589"/>
      <c r="VWI413" s="589"/>
      <c r="VWJ413" s="589"/>
      <c r="VWK413" s="589"/>
      <c r="VWL413" s="589"/>
      <c r="VWM413" s="589"/>
      <c r="VWN413" s="589"/>
      <c r="VWO413" s="589"/>
      <c r="VWP413" s="589"/>
      <c r="VWQ413" s="589"/>
      <c r="VWR413" s="589"/>
      <c r="VWS413" s="589"/>
      <c r="VWT413" s="589"/>
      <c r="VWU413" s="589"/>
      <c r="VWV413" s="589"/>
      <c r="VWW413" s="589"/>
      <c r="VWX413" s="589"/>
      <c r="VWY413" s="589"/>
      <c r="VWZ413" s="589"/>
      <c r="VXA413" s="589"/>
      <c r="VXB413" s="589"/>
      <c r="VXC413" s="589"/>
      <c r="VXD413" s="589"/>
      <c r="VXE413" s="589"/>
      <c r="VXF413" s="589"/>
      <c r="VXG413" s="589"/>
      <c r="VXH413" s="589"/>
      <c r="VXI413" s="589"/>
      <c r="VXJ413" s="589"/>
      <c r="VXK413" s="589"/>
      <c r="VXL413" s="589"/>
      <c r="VXM413" s="589"/>
      <c r="VXN413" s="589"/>
      <c r="VXO413" s="589"/>
      <c r="VXP413" s="589"/>
      <c r="VXQ413" s="589"/>
      <c r="VXR413" s="589"/>
      <c r="VXS413" s="589"/>
      <c r="VXT413" s="589"/>
      <c r="VXU413" s="589"/>
      <c r="VXV413" s="589"/>
      <c r="VXW413" s="589"/>
      <c r="VXX413" s="589"/>
      <c r="VXY413" s="589"/>
      <c r="VXZ413" s="589"/>
      <c r="VYA413" s="589"/>
      <c r="VYB413" s="589"/>
      <c r="VYC413" s="589"/>
      <c r="VYD413" s="589"/>
      <c r="VYE413" s="589"/>
      <c r="VYF413" s="589"/>
      <c r="VYG413" s="589"/>
      <c r="VYH413" s="589"/>
      <c r="VYI413" s="589"/>
      <c r="VYJ413" s="589"/>
      <c r="VYK413" s="589"/>
      <c r="VYL413" s="589"/>
      <c r="VYM413" s="589"/>
      <c r="VYN413" s="589"/>
      <c r="VYO413" s="589"/>
      <c r="VYP413" s="589"/>
      <c r="VYQ413" s="589"/>
      <c r="VYR413" s="589"/>
      <c r="VYS413" s="589"/>
      <c r="VYT413" s="589"/>
      <c r="VYU413" s="589"/>
      <c r="VYV413" s="589"/>
      <c r="VYW413" s="589"/>
      <c r="VYX413" s="589"/>
      <c r="VYY413" s="589"/>
      <c r="VYZ413" s="589"/>
      <c r="VZA413" s="589"/>
      <c r="VZB413" s="589"/>
      <c r="VZC413" s="589"/>
      <c r="VZD413" s="589"/>
      <c r="VZE413" s="589"/>
      <c r="VZF413" s="589"/>
      <c r="VZG413" s="589"/>
      <c r="VZH413" s="589"/>
      <c r="VZI413" s="589"/>
      <c r="VZJ413" s="589"/>
      <c r="VZK413" s="589"/>
      <c r="VZL413" s="589"/>
      <c r="VZM413" s="589"/>
      <c r="VZN413" s="589"/>
      <c r="VZO413" s="589"/>
      <c r="VZP413" s="589"/>
      <c r="VZQ413" s="589"/>
      <c r="VZR413" s="589"/>
      <c r="VZS413" s="589"/>
      <c r="VZT413" s="589"/>
      <c r="VZU413" s="589"/>
      <c r="VZV413" s="589"/>
      <c r="VZW413" s="589"/>
      <c r="VZX413" s="589"/>
      <c r="VZY413" s="589"/>
      <c r="VZZ413" s="589"/>
      <c r="WAA413" s="589"/>
      <c r="WAB413" s="589"/>
      <c r="WAC413" s="589"/>
      <c r="WAD413" s="589"/>
      <c r="WAE413" s="589"/>
      <c r="WAF413" s="589"/>
      <c r="WAG413" s="589"/>
      <c r="WAH413" s="589"/>
      <c r="WAI413" s="589"/>
      <c r="WAJ413" s="589"/>
      <c r="WAK413" s="589"/>
      <c r="WAL413" s="589"/>
      <c r="WAM413" s="589"/>
      <c r="WAN413" s="589"/>
      <c r="WAO413" s="589"/>
      <c r="WAP413" s="589"/>
      <c r="WAQ413" s="589"/>
      <c r="WAR413" s="589"/>
      <c r="WAS413" s="589"/>
      <c r="WAT413" s="589"/>
      <c r="WAU413" s="589"/>
      <c r="WAV413" s="589"/>
      <c r="WAW413" s="589"/>
      <c r="WAX413" s="589"/>
      <c r="WAY413" s="589"/>
      <c r="WAZ413" s="589"/>
      <c r="WBA413" s="589"/>
      <c r="WBB413" s="589"/>
      <c r="WBC413" s="589"/>
      <c r="WBD413" s="589"/>
      <c r="WBE413" s="589"/>
      <c r="WBF413" s="589"/>
      <c r="WBG413" s="589"/>
      <c r="WBH413" s="589"/>
      <c r="WBI413" s="589"/>
      <c r="WBJ413" s="589"/>
      <c r="WBK413" s="589"/>
      <c r="WBL413" s="589"/>
      <c r="WBM413" s="589"/>
      <c r="WBN413" s="589"/>
      <c r="WBO413" s="589"/>
      <c r="WBP413" s="589"/>
      <c r="WBQ413" s="589"/>
      <c r="WBR413" s="589"/>
      <c r="WBS413" s="589"/>
      <c r="WBT413" s="589"/>
      <c r="WBU413" s="589"/>
      <c r="WBV413" s="589"/>
      <c r="WBW413" s="589"/>
      <c r="WBX413" s="589"/>
      <c r="WBY413" s="589"/>
      <c r="WBZ413" s="589"/>
      <c r="WCA413" s="589"/>
      <c r="WCB413" s="589"/>
      <c r="WCC413" s="589"/>
      <c r="WCD413" s="589"/>
      <c r="WCE413" s="589"/>
      <c r="WCF413" s="589"/>
      <c r="WCG413" s="589"/>
      <c r="WCH413" s="589"/>
      <c r="WCI413" s="589"/>
      <c r="WCJ413" s="589"/>
      <c r="WCK413" s="589"/>
      <c r="WCL413" s="589"/>
      <c r="WCM413" s="589"/>
      <c r="WCN413" s="589"/>
      <c r="WCO413" s="589"/>
      <c r="WCP413" s="589"/>
      <c r="WCQ413" s="589"/>
      <c r="WCR413" s="589"/>
      <c r="WCS413" s="589"/>
      <c r="WCT413" s="589"/>
      <c r="WCU413" s="589"/>
      <c r="WCV413" s="589"/>
      <c r="WCW413" s="589"/>
      <c r="WCX413" s="589"/>
      <c r="WCY413" s="589"/>
      <c r="WCZ413" s="589"/>
      <c r="WDA413" s="589"/>
      <c r="WDB413" s="589"/>
      <c r="WDC413" s="589"/>
      <c r="WDD413" s="589"/>
      <c r="WDE413" s="589"/>
      <c r="WDF413" s="589"/>
      <c r="WDG413" s="589"/>
      <c r="WDH413" s="589"/>
      <c r="WDI413" s="589"/>
      <c r="WDJ413" s="589"/>
      <c r="WDK413" s="589"/>
      <c r="WDL413" s="589"/>
      <c r="WDM413" s="589"/>
      <c r="WDN413" s="589"/>
      <c r="WDO413" s="589"/>
      <c r="WDP413" s="589"/>
      <c r="WDQ413" s="589"/>
      <c r="WDR413" s="589"/>
      <c r="WDS413" s="589"/>
      <c r="WDT413" s="589"/>
      <c r="WDU413" s="589"/>
      <c r="WDV413" s="589"/>
      <c r="WDW413" s="589"/>
      <c r="WDX413" s="589"/>
      <c r="WDY413" s="589"/>
      <c r="WDZ413" s="589"/>
      <c r="WEA413" s="589"/>
      <c r="WEB413" s="589"/>
      <c r="WEC413" s="589"/>
      <c r="WED413" s="589"/>
      <c r="WEE413" s="589"/>
      <c r="WEF413" s="589"/>
      <c r="WEG413" s="589"/>
      <c r="WEH413" s="589"/>
      <c r="WEI413" s="589"/>
      <c r="WEJ413" s="589"/>
      <c r="WEK413" s="589"/>
      <c r="WEL413" s="589"/>
      <c r="WEM413" s="589"/>
      <c r="WEN413" s="589"/>
      <c r="WEO413" s="589"/>
      <c r="WEP413" s="589"/>
      <c r="WEQ413" s="589"/>
      <c r="WER413" s="589"/>
      <c r="WES413" s="589"/>
      <c r="WET413" s="589"/>
      <c r="WEU413" s="589"/>
      <c r="WEV413" s="589"/>
      <c r="WEW413" s="589"/>
      <c r="WEX413" s="589"/>
      <c r="WEY413" s="589"/>
      <c r="WEZ413" s="589"/>
      <c r="WFA413" s="589"/>
      <c r="WFB413" s="589"/>
      <c r="WFC413" s="589"/>
      <c r="WFD413" s="589"/>
      <c r="WFE413" s="589"/>
      <c r="WFF413" s="589"/>
      <c r="WFG413" s="589"/>
      <c r="WFH413" s="589"/>
      <c r="WFI413" s="589"/>
      <c r="WFJ413" s="589"/>
      <c r="WFK413" s="589"/>
      <c r="WFL413" s="589"/>
      <c r="WFM413" s="589"/>
      <c r="WFN413" s="589"/>
      <c r="WFO413" s="589"/>
      <c r="WFP413" s="589"/>
      <c r="WFQ413" s="589"/>
      <c r="WFR413" s="589"/>
      <c r="WFS413" s="589"/>
      <c r="WFT413" s="589"/>
      <c r="WFU413" s="589"/>
      <c r="WFV413" s="589"/>
      <c r="WFW413" s="589"/>
      <c r="WFX413" s="589"/>
      <c r="WFY413" s="589"/>
      <c r="WFZ413" s="589"/>
      <c r="WGA413" s="589"/>
      <c r="WGB413" s="589"/>
      <c r="WGC413" s="589"/>
      <c r="WGD413" s="589"/>
      <c r="WGE413" s="589"/>
      <c r="WGF413" s="589"/>
      <c r="WGG413" s="589"/>
      <c r="WGH413" s="589"/>
      <c r="WGI413" s="589"/>
      <c r="WGJ413" s="589"/>
      <c r="WGK413" s="589"/>
      <c r="WGL413" s="589"/>
      <c r="WGM413" s="589"/>
      <c r="WGN413" s="589"/>
      <c r="WGO413" s="589"/>
      <c r="WGP413" s="589"/>
      <c r="WGQ413" s="589"/>
      <c r="WGR413" s="589"/>
      <c r="WGS413" s="589"/>
      <c r="WGT413" s="589"/>
      <c r="WGU413" s="589"/>
      <c r="WGV413" s="589"/>
      <c r="WGW413" s="589"/>
      <c r="WGX413" s="589"/>
      <c r="WGY413" s="589"/>
      <c r="WGZ413" s="589"/>
      <c r="WHA413" s="589"/>
      <c r="WHB413" s="589"/>
      <c r="WHC413" s="589"/>
      <c r="WHD413" s="589"/>
      <c r="WHE413" s="589"/>
      <c r="WHF413" s="589"/>
      <c r="WHG413" s="589"/>
      <c r="WHH413" s="589"/>
      <c r="WHI413" s="589"/>
      <c r="WHJ413" s="589"/>
      <c r="WHK413" s="589"/>
      <c r="WHL413" s="589"/>
      <c r="WHM413" s="589"/>
      <c r="WHN413" s="589"/>
      <c r="WHO413" s="589"/>
      <c r="WHP413" s="589"/>
      <c r="WHQ413" s="589"/>
      <c r="WHR413" s="589"/>
      <c r="WHS413" s="589"/>
      <c r="WHT413" s="589"/>
      <c r="WHU413" s="589"/>
      <c r="WHV413" s="589"/>
      <c r="WHW413" s="589"/>
      <c r="WHX413" s="589"/>
      <c r="WHY413" s="589"/>
      <c r="WHZ413" s="589"/>
      <c r="WIA413" s="589"/>
      <c r="WIB413" s="589"/>
      <c r="WIC413" s="589"/>
      <c r="WID413" s="589"/>
      <c r="WIE413" s="589"/>
      <c r="WIF413" s="589"/>
      <c r="WIG413" s="589"/>
      <c r="WIH413" s="589"/>
      <c r="WII413" s="589"/>
      <c r="WIJ413" s="589"/>
      <c r="WIK413" s="589"/>
      <c r="WIL413" s="589"/>
      <c r="WIM413" s="589"/>
      <c r="WIN413" s="589"/>
      <c r="WIO413" s="589"/>
      <c r="WIP413" s="589"/>
      <c r="WIQ413" s="589"/>
      <c r="WIR413" s="589"/>
      <c r="WIS413" s="589"/>
      <c r="WIT413" s="589"/>
      <c r="WIU413" s="589"/>
      <c r="WIV413" s="589"/>
      <c r="WIW413" s="589"/>
      <c r="WIX413" s="589"/>
      <c r="WIY413" s="589"/>
      <c r="WIZ413" s="589"/>
      <c r="WJA413" s="589"/>
      <c r="WJB413" s="589"/>
      <c r="WJC413" s="589"/>
      <c r="WJD413" s="589"/>
      <c r="WJE413" s="589"/>
      <c r="WJF413" s="589"/>
      <c r="WJG413" s="589"/>
      <c r="WJH413" s="589"/>
      <c r="WJI413" s="589"/>
      <c r="WJJ413" s="589"/>
      <c r="WJK413" s="589"/>
      <c r="WJL413" s="589"/>
      <c r="WJM413" s="589"/>
      <c r="WJN413" s="589"/>
      <c r="WJO413" s="589"/>
      <c r="WJP413" s="589"/>
      <c r="WJQ413" s="589"/>
      <c r="WJR413" s="589"/>
      <c r="WJS413" s="589"/>
      <c r="WJT413" s="589"/>
      <c r="WJU413" s="589"/>
      <c r="WJV413" s="589"/>
      <c r="WJW413" s="589"/>
      <c r="WJX413" s="589"/>
      <c r="WJY413" s="589"/>
      <c r="WJZ413" s="589"/>
      <c r="WKA413" s="589"/>
      <c r="WKB413" s="589"/>
      <c r="WKC413" s="589"/>
      <c r="WKD413" s="589"/>
      <c r="WKE413" s="589"/>
      <c r="WKF413" s="589"/>
      <c r="WKG413" s="589"/>
      <c r="WKH413" s="589"/>
      <c r="WKI413" s="589"/>
      <c r="WKJ413" s="589"/>
      <c r="WKK413" s="589"/>
      <c r="WKL413" s="589"/>
      <c r="WKM413" s="589"/>
      <c r="WKN413" s="589"/>
      <c r="WKO413" s="589"/>
      <c r="WKP413" s="589"/>
      <c r="WKQ413" s="589"/>
      <c r="WKR413" s="589"/>
      <c r="WKS413" s="589"/>
      <c r="WKT413" s="589"/>
      <c r="WKU413" s="589"/>
      <c r="WKV413" s="589"/>
      <c r="WKW413" s="589"/>
      <c r="WKX413" s="589"/>
      <c r="WKY413" s="589"/>
      <c r="WKZ413" s="589"/>
      <c r="WLA413" s="589"/>
      <c r="WLB413" s="589"/>
      <c r="WLC413" s="589"/>
      <c r="WLD413" s="589"/>
      <c r="WLE413" s="589"/>
      <c r="WLF413" s="589"/>
      <c r="WLG413" s="589"/>
      <c r="WLH413" s="589"/>
      <c r="WLI413" s="589"/>
      <c r="WLJ413" s="589"/>
      <c r="WLK413" s="589"/>
      <c r="WLL413" s="589"/>
      <c r="WLM413" s="589"/>
      <c r="WLN413" s="589"/>
      <c r="WLO413" s="589"/>
      <c r="WLP413" s="589"/>
      <c r="WLQ413" s="589"/>
      <c r="WLR413" s="589"/>
      <c r="WLS413" s="589"/>
      <c r="WLT413" s="589"/>
      <c r="WLU413" s="589"/>
      <c r="WLV413" s="589"/>
      <c r="WLW413" s="589"/>
      <c r="WLX413" s="589"/>
      <c r="WLY413" s="589"/>
      <c r="WLZ413" s="589"/>
      <c r="WMA413" s="589"/>
      <c r="WMB413" s="589"/>
      <c r="WMC413" s="589"/>
      <c r="WMD413" s="589"/>
      <c r="WME413" s="589"/>
      <c r="WMF413" s="589"/>
      <c r="WMG413" s="589"/>
      <c r="WMH413" s="589"/>
      <c r="WMI413" s="589"/>
      <c r="WMJ413" s="589"/>
      <c r="WMK413" s="589"/>
      <c r="WML413" s="589"/>
      <c r="WMM413" s="589"/>
      <c r="WMN413" s="589"/>
      <c r="WMO413" s="589"/>
      <c r="WMP413" s="589"/>
      <c r="WMQ413" s="589"/>
      <c r="WMR413" s="589"/>
      <c r="WMS413" s="589"/>
      <c r="WMT413" s="589"/>
      <c r="WMU413" s="589"/>
      <c r="WMV413" s="589"/>
      <c r="WMW413" s="589"/>
      <c r="WMX413" s="589"/>
      <c r="WMY413" s="589"/>
      <c r="WMZ413" s="589"/>
      <c r="WNA413" s="589"/>
      <c r="WNB413" s="589"/>
      <c r="WNC413" s="589"/>
      <c r="WND413" s="589"/>
      <c r="WNE413" s="589"/>
      <c r="WNF413" s="589"/>
      <c r="WNG413" s="589"/>
      <c r="WNH413" s="589"/>
      <c r="WNI413" s="589"/>
      <c r="WNJ413" s="589"/>
      <c r="WNK413" s="589"/>
      <c r="WNL413" s="589"/>
      <c r="WNM413" s="589"/>
      <c r="WNN413" s="589"/>
      <c r="WNO413" s="589"/>
      <c r="WNP413" s="589"/>
      <c r="WNQ413" s="589"/>
      <c r="WNR413" s="589"/>
      <c r="WNS413" s="589"/>
      <c r="WNT413" s="589"/>
      <c r="WNU413" s="589"/>
      <c r="WNV413" s="589"/>
      <c r="WNW413" s="589"/>
      <c r="WNX413" s="589"/>
      <c r="WNY413" s="589"/>
      <c r="WNZ413" s="589"/>
      <c r="WOA413" s="589"/>
      <c r="WOB413" s="589"/>
      <c r="WOC413" s="589"/>
      <c r="WOD413" s="589"/>
      <c r="WOE413" s="589"/>
      <c r="WOF413" s="589"/>
      <c r="WOG413" s="589"/>
      <c r="WOH413" s="589"/>
      <c r="WOI413" s="589"/>
      <c r="WOJ413" s="589"/>
      <c r="WOK413" s="589"/>
      <c r="WOL413" s="589"/>
      <c r="WOM413" s="589"/>
      <c r="WON413" s="589"/>
      <c r="WOO413" s="589"/>
      <c r="WOP413" s="589"/>
      <c r="WOQ413" s="589"/>
      <c r="WOR413" s="589"/>
      <c r="WOS413" s="589"/>
      <c r="WOT413" s="589"/>
      <c r="WOU413" s="589"/>
      <c r="WOV413" s="589"/>
      <c r="WOW413" s="589"/>
      <c r="WOX413" s="589"/>
      <c r="WOY413" s="589"/>
      <c r="WOZ413" s="589"/>
      <c r="WPA413" s="589"/>
      <c r="WPB413" s="589"/>
      <c r="WPC413" s="589"/>
      <c r="WPD413" s="589"/>
      <c r="WPE413" s="589"/>
      <c r="WPF413" s="589"/>
      <c r="WPG413" s="589"/>
      <c r="WPH413" s="589"/>
      <c r="WPI413" s="589"/>
      <c r="WPJ413" s="589"/>
      <c r="WPK413" s="589"/>
      <c r="WPL413" s="589"/>
      <c r="WPM413" s="589"/>
      <c r="WPN413" s="589"/>
      <c r="WPO413" s="589"/>
      <c r="WPP413" s="589"/>
      <c r="WPQ413" s="589"/>
      <c r="WPR413" s="589"/>
      <c r="WPS413" s="589"/>
      <c r="WPT413" s="589"/>
      <c r="WPU413" s="589"/>
      <c r="WPV413" s="589"/>
      <c r="WPW413" s="589"/>
      <c r="WPX413" s="589"/>
      <c r="WPY413" s="589"/>
      <c r="WPZ413" s="589"/>
      <c r="WQA413" s="589"/>
      <c r="WQB413" s="589"/>
      <c r="WQC413" s="589"/>
      <c r="WQD413" s="589"/>
      <c r="WQE413" s="589"/>
      <c r="WQF413" s="589"/>
      <c r="WQG413" s="589"/>
      <c r="WQH413" s="589"/>
      <c r="WQI413" s="589"/>
      <c r="WQJ413" s="589"/>
      <c r="WQK413" s="589"/>
      <c r="WQL413" s="589"/>
      <c r="WQM413" s="589"/>
      <c r="WQN413" s="589"/>
      <c r="WQO413" s="589"/>
      <c r="WQP413" s="589"/>
      <c r="WQQ413" s="589"/>
      <c r="WQR413" s="589"/>
      <c r="WQS413" s="589"/>
      <c r="WQT413" s="589"/>
      <c r="WQU413" s="589"/>
      <c r="WQV413" s="589"/>
      <c r="WQW413" s="589"/>
      <c r="WQX413" s="589"/>
      <c r="WQY413" s="589"/>
      <c r="WQZ413" s="589"/>
      <c r="WRA413" s="589"/>
      <c r="WRB413" s="589"/>
      <c r="WRC413" s="589"/>
      <c r="WRD413" s="589"/>
      <c r="WRE413" s="589"/>
      <c r="WRF413" s="589"/>
      <c r="WRG413" s="589"/>
      <c r="WRH413" s="589"/>
      <c r="WRI413" s="589"/>
      <c r="WRJ413" s="589"/>
      <c r="WRK413" s="589"/>
      <c r="WRL413" s="589"/>
      <c r="WRM413" s="589"/>
      <c r="WRN413" s="589"/>
      <c r="WRO413" s="589"/>
      <c r="WRP413" s="589"/>
      <c r="WRQ413" s="589"/>
      <c r="WRR413" s="589"/>
      <c r="WRS413" s="589"/>
      <c r="WRT413" s="589"/>
      <c r="WRU413" s="589"/>
      <c r="WRV413" s="589"/>
      <c r="WRW413" s="589"/>
      <c r="WRX413" s="589"/>
      <c r="WRY413" s="589"/>
      <c r="WRZ413" s="589"/>
      <c r="WSA413" s="589"/>
      <c r="WSB413" s="589"/>
      <c r="WSC413" s="589"/>
      <c r="WSD413" s="589"/>
      <c r="WSE413" s="589"/>
      <c r="WSF413" s="589"/>
      <c r="WSG413" s="589"/>
      <c r="WSH413" s="589"/>
      <c r="WSI413" s="589"/>
      <c r="WSJ413" s="589"/>
      <c r="WSK413" s="589"/>
      <c r="WSL413" s="589"/>
      <c r="WSM413" s="589"/>
      <c r="WSN413" s="589"/>
      <c r="WSO413" s="589"/>
      <c r="WSP413" s="589"/>
      <c r="WSQ413" s="589"/>
      <c r="WSR413" s="589"/>
      <c r="WSS413" s="589"/>
      <c r="WST413" s="589"/>
      <c r="WSU413" s="589"/>
      <c r="WSV413" s="589"/>
      <c r="WSW413" s="589"/>
      <c r="WSX413" s="589"/>
      <c r="WSY413" s="589"/>
      <c r="WSZ413" s="589"/>
      <c r="WTA413" s="589"/>
      <c r="WTB413" s="589"/>
      <c r="WTC413" s="589"/>
      <c r="WTD413" s="589"/>
      <c r="WTE413" s="589"/>
      <c r="WTF413" s="589"/>
      <c r="WTG413" s="589"/>
      <c r="WTH413" s="589"/>
      <c r="WTI413" s="589"/>
      <c r="WTJ413" s="589"/>
      <c r="WTK413" s="589"/>
      <c r="WTL413" s="589"/>
      <c r="WTM413" s="589"/>
      <c r="WTN413" s="589"/>
      <c r="WTO413" s="589"/>
      <c r="WTP413" s="589"/>
      <c r="WTQ413" s="589"/>
      <c r="WTR413" s="589"/>
      <c r="WTS413" s="589"/>
      <c r="WTT413" s="589"/>
      <c r="WTU413" s="589"/>
      <c r="WTV413" s="589"/>
      <c r="WTW413" s="589"/>
      <c r="WTX413" s="589"/>
      <c r="WTY413" s="589"/>
      <c r="WTZ413" s="589"/>
      <c r="WUA413" s="589"/>
      <c r="WUB413" s="589"/>
      <c r="WUC413" s="589"/>
      <c r="WUD413" s="589"/>
      <c r="WUE413" s="589"/>
      <c r="WUF413" s="589"/>
      <c r="WUG413" s="589"/>
      <c r="WUH413" s="589"/>
      <c r="WUI413" s="589"/>
      <c r="WUJ413" s="589"/>
      <c r="WUK413" s="589"/>
      <c r="WUL413" s="589"/>
      <c r="WUM413" s="589"/>
      <c r="WUN413" s="589"/>
      <c r="WUO413" s="589"/>
      <c r="WUP413" s="589"/>
      <c r="WUQ413" s="589"/>
      <c r="WUR413" s="589"/>
      <c r="WUS413" s="589"/>
      <c r="WUT413" s="589"/>
      <c r="WUU413" s="589"/>
      <c r="WUV413" s="589"/>
      <c r="WUW413" s="589"/>
      <c r="WUX413" s="589"/>
      <c r="WUY413" s="589"/>
      <c r="WUZ413" s="589"/>
      <c r="WVA413" s="589"/>
      <c r="WVB413" s="589"/>
      <c r="WVC413" s="589"/>
      <c r="WVD413" s="589"/>
      <c r="WVE413" s="589"/>
      <c r="WVF413" s="589"/>
      <c r="WVG413" s="589"/>
      <c r="WVH413" s="589"/>
      <c r="WVI413" s="589"/>
      <c r="WVJ413" s="589"/>
      <c r="WVK413" s="589"/>
      <c r="WVL413" s="589"/>
      <c r="WVM413" s="589"/>
      <c r="WVN413" s="589"/>
      <c r="WVO413" s="589"/>
      <c r="WVP413" s="589"/>
      <c r="WVQ413" s="589"/>
      <c r="WVR413" s="589"/>
      <c r="WVS413" s="589"/>
      <c r="WVT413" s="589"/>
      <c r="WVU413" s="589"/>
      <c r="WVV413" s="589"/>
      <c r="WVW413" s="589"/>
      <c r="WVX413" s="589"/>
      <c r="WVY413" s="589"/>
      <c r="WVZ413" s="589"/>
      <c r="WWA413" s="589"/>
      <c r="WWB413" s="589"/>
      <c r="WWC413" s="589"/>
      <c r="WWD413" s="589"/>
      <c r="WWE413" s="589"/>
      <c r="WWF413" s="589"/>
      <c r="WWG413" s="589"/>
      <c r="WWH413" s="589"/>
      <c r="WWI413" s="589"/>
      <c r="WWJ413" s="589"/>
      <c r="WWK413" s="589"/>
      <c r="WWL413" s="589"/>
      <c r="WWM413" s="589"/>
      <c r="WWN413" s="589"/>
      <c r="WWO413" s="589"/>
      <c r="WWP413" s="589"/>
      <c r="WWQ413" s="589"/>
      <c r="WWR413" s="589"/>
      <c r="WWS413" s="589"/>
      <c r="WWT413" s="589"/>
      <c r="WWU413" s="589"/>
      <c r="WWV413" s="589"/>
      <c r="WWW413" s="589"/>
      <c r="WWX413" s="589"/>
      <c r="WWY413" s="589"/>
      <c r="WWZ413" s="589"/>
      <c r="WXA413" s="589"/>
      <c r="WXB413" s="589"/>
      <c r="WXC413" s="589"/>
      <c r="WXD413" s="589"/>
      <c r="WXE413" s="589"/>
      <c r="WXF413" s="589"/>
      <c r="WXG413" s="589"/>
      <c r="WXH413" s="589"/>
      <c r="WXI413" s="589"/>
      <c r="WXJ413" s="589"/>
      <c r="WXK413" s="589"/>
      <c r="WXL413" s="589"/>
      <c r="WXM413" s="589"/>
      <c r="WXN413" s="589"/>
      <c r="WXO413" s="589"/>
      <c r="WXP413" s="589"/>
      <c r="WXQ413" s="589"/>
      <c r="WXR413" s="589"/>
      <c r="WXS413" s="589"/>
      <c r="WXT413" s="589"/>
      <c r="WXU413" s="589"/>
      <c r="WXV413" s="589"/>
      <c r="WXW413" s="589"/>
      <c r="WXX413" s="589"/>
      <c r="WXY413" s="589"/>
      <c r="WXZ413" s="589"/>
      <c r="WYA413" s="589"/>
      <c r="WYB413" s="589"/>
      <c r="WYC413" s="589"/>
      <c r="WYD413" s="589"/>
      <c r="WYE413" s="589"/>
      <c r="WYF413" s="589"/>
      <c r="WYG413" s="589"/>
      <c r="WYH413" s="589"/>
      <c r="WYI413" s="589"/>
      <c r="WYJ413" s="589"/>
      <c r="WYK413" s="589"/>
      <c r="WYL413" s="589"/>
      <c r="WYM413" s="589"/>
      <c r="WYN413" s="589"/>
      <c r="WYO413" s="589"/>
      <c r="WYP413" s="589"/>
      <c r="WYQ413" s="589"/>
      <c r="WYR413" s="589"/>
      <c r="WYS413" s="589"/>
      <c r="WYT413" s="589"/>
      <c r="WYU413" s="589"/>
      <c r="WYV413" s="589"/>
      <c r="WYW413" s="589"/>
      <c r="WYX413" s="589"/>
      <c r="WYY413" s="589"/>
      <c r="WYZ413" s="589"/>
      <c r="WZA413" s="589"/>
      <c r="WZB413" s="589"/>
      <c r="WZC413" s="589"/>
      <c r="WZD413" s="589"/>
      <c r="WZE413" s="589"/>
      <c r="WZF413" s="589"/>
      <c r="WZG413" s="589"/>
      <c r="WZH413" s="589"/>
      <c r="WZI413" s="589"/>
      <c r="WZJ413" s="589"/>
      <c r="WZK413" s="589"/>
      <c r="WZL413" s="589"/>
      <c r="WZM413" s="589"/>
      <c r="WZN413" s="589"/>
      <c r="WZO413" s="589"/>
      <c r="WZP413" s="589"/>
      <c r="WZQ413" s="589"/>
      <c r="WZR413" s="589"/>
      <c r="WZS413" s="589"/>
      <c r="WZT413" s="589"/>
      <c r="WZU413" s="589"/>
      <c r="WZV413" s="589"/>
      <c r="WZW413" s="589"/>
      <c r="WZX413" s="589"/>
      <c r="WZY413" s="589"/>
      <c r="WZZ413" s="589"/>
      <c r="XAA413" s="589"/>
      <c r="XAB413" s="589"/>
      <c r="XAC413" s="589"/>
      <c r="XAD413" s="589"/>
      <c r="XAE413" s="589"/>
      <c r="XAF413" s="589"/>
      <c r="XAG413" s="589"/>
      <c r="XAH413" s="589"/>
      <c r="XAI413" s="589"/>
      <c r="XAJ413" s="589"/>
      <c r="XAK413" s="589"/>
      <c r="XAL413" s="589"/>
      <c r="XAM413" s="589"/>
      <c r="XAN413" s="589"/>
      <c r="XAO413" s="589"/>
      <c r="XAP413" s="589"/>
      <c r="XAQ413" s="589"/>
      <c r="XAR413" s="589"/>
      <c r="XAS413" s="589"/>
      <c r="XAT413" s="589"/>
      <c r="XAU413" s="589"/>
      <c r="XAV413" s="589"/>
      <c r="XAW413" s="589"/>
      <c r="XAX413" s="589"/>
      <c r="XAY413" s="589"/>
      <c r="XAZ413" s="589"/>
      <c r="XBA413" s="589"/>
      <c r="XBB413" s="589"/>
      <c r="XBC413" s="589"/>
      <c r="XBD413" s="589"/>
      <c r="XBE413" s="589"/>
      <c r="XBF413" s="589"/>
      <c r="XBG413" s="589"/>
      <c r="XBH413" s="589"/>
      <c r="XBI413" s="589"/>
      <c r="XBJ413" s="589"/>
      <c r="XBK413" s="589"/>
      <c r="XBL413" s="589"/>
      <c r="XBM413" s="589"/>
      <c r="XBN413" s="589"/>
      <c r="XBO413" s="589"/>
      <c r="XBP413" s="589"/>
      <c r="XBQ413" s="589"/>
      <c r="XBR413" s="589"/>
      <c r="XBS413" s="589"/>
      <c r="XBT413" s="589"/>
      <c r="XBU413" s="589"/>
      <c r="XBV413" s="589"/>
      <c r="XBW413" s="589"/>
      <c r="XBX413" s="589"/>
      <c r="XBY413" s="589"/>
      <c r="XBZ413" s="589"/>
      <c r="XCA413" s="589"/>
      <c r="XCB413" s="589"/>
      <c r="XCC413" s="589"/>
      <c r="XCD413" s="589"/>
      <c r="XCE413" s="589"/>
      <c r="XCF413" s="589"/>
      <c r="XCG413" s="589"/>
      <c r="XCH413" s="589"/>
      <c r="XCI413" s="589"/>
      <c r="XCJ413" s="589"/>
      <c r="XCK413" s="589"/>
      <c r="XCL413" s="589"/>
      <c r="XCM413" s="589"/>
      <c r="XCN413" s="589"/>
      <c r="XCO413" s="589"/>
      <c r="XCP413" s="589"/>
      <c r="XCQ413" s="589"/>
      <c r="XCR413" s="589"/>
      <c r="XCS413" s="589"/>
      <c r="XCT413" s="589"/>
      <c r="XCU413" s="589"/>
      <c r="XCV413" s="589"/>
      <c r="XCW413" s="589"/>
      <c r="XCX413" s="589"/>
      <c r="XCY413" s="589"/>
      <c r="XCZ413" s="589"/>
      <c r="XDA413" s="589"/>
      <c r="XDB413" s="589"/>
      <c r="XDC413" s="589"/>
      <c r="XDD413" s="589"/>
      <c r="XDE413" s="589"/>
      <c r="XDF413" s="589"/>
      <c r="XDG413" s="589"/>
      <c r="XDH413" s="589"/>
      <c r="XDI413" s="589"/>
      <c r="XDJ413" s="589"/>
      <c r="XDK413" s="589"/>
      <c r="XDL413" s="589"/>
      <c r="XDM413" s="589"/>
      <c r="XDN413" s="589"/>
      <c r="XDO413" s="589"/>
      <c r="XDP413" s="589"/>
      <c r="XDQ413" s="589"/>
      <c r="XDR413" s="589"/>
      <c r="XDS413" s="589"/>
      <c r="XDT413" s="589"/>
      <c r="XDU413" s="589"/>
      <c r="XDV413" s="589"/>
      <c r="XDW413" s="589"/>
      <c r="XDX413" s="589"/>
      <c r="XDY413" s="589"/>
      <c r="XDZ413" s="589"/>
      <c r="XEA413" s="589"/>
      <c r="XEB413" s="589"/>
      <c r="XEC413" s="589"/>
      <c r="XED413" s="589"/>
      <c r="XEE413" s="589"/>
      <c r="XEF413" s="589"/>
      <c r="XEG413" s="589"/>
      <c r="XEH413" s="589"/>
      <c r="XEI413" s="589"/>
      <c r="XEJ413" s="589"/>
      <c r="XEK413" s="589"/>
      <c r="XEL413" s="589"/>
      <c r="XEM413" s="589"/>
      <c r="XEN413" s="589"/>
      <c r="XEO413" s="589"/>
      <c r="XEP413" s="589"/>
      <c r="XEQ413" s="589"/>
      <c r="XER413" s="589"/>
      <c r="XES413" s="589"/>
      <c r="XET413" s="589"/>
      <c r="XEU413" s="589"/>
      <c r="XEV413" s="589"/>
      <c r="XEW413" s="589"/>
      <c r="XEX413" s="589"/>
      <c r="XEY413" s="589"/>
      <c r="XEZ413" s="589"/>
      <c r="XFA413" s="589"/>
      <c r="XFB413" s="589"/>
      <c r="XFC413" s="589"/>
      <c r="XFD413" s="589"/>
    </row>
    <row r="414" spans="1:16384">
      <c r="A414" s="1004"/>
      <c r="B414" s="348"/>
      <c r="C414" s="348"/>
      <c r="D414" s="348"/>
      <c r="E414" s="348"/>
      <c r="F414" s="348"/>
      <c r="G414" s="348"/>
      <c r="H414" s="348"/>
      <c r="I414" s="348"/>
      <c r="J414" s="348"/>
      <c r="K414" s="348"/>
      <c r="L414" s="348"/>
      <c r="M414" s="348"/>
      <c r="N414" s="348"/>
      <c r="O414" s="348"/>
      <c r="P414" s="348"/>
      <c r="Q414" s="730"/>
      <c r="R414" s="730"/>
      <c r="S414" s="730"/>
      <c r="T414" s="47"/>
      <c r="U414" s="47"/>
      <c r="V414" s="47"/>
      <c r="W414" s="47"/>
      <c r="X414" s="47"/>
      <c r="Y414" s="47"/>
      <c r="Z414" s="47"/>
      <c r="AA414" s="47"/>
      <c r="AB414" s="47"/>
      <c r="AC414" s="47"/>
      <c r="AD414" s="47"/>
      <c r="AE414" s="47"/>
      <c r="AF414" s="47"/>
      <c r="AG414" s="47"/>
      <c r="AH414" s="47"/>
      <c r="AI414" s="47"/>
      <c r="AJ414" s="47"/>
      <c r="AK414" s="47"/>
      <c r="AL414" s="47"/>
      <c r="AM414" s="47"/>
      <c r="AN414" s="47"/>
      <c r="AO414" s="47"/>
      <c r="AP414" s="47"/>
      <c r="AQ414" s="47"/>
      <c r="AR414" s="47"/>
      <c r="AS414" s="47"/>
      <c r="AT414" s="47"/>
      <c r="AU414" s="47"/>
      <c r="AV414" s="669"/>
      <c r="AW414" s="589"/>
      <c r="AX414" s="589"/>
      <c r="AY414" s="589"/>
      <c r="AZ414" s="589"/>
      <c r="BA414" s="589"/>
      <c r="BB414" s="589"/>
      <c r="BC414" s="589"/>
      <c r="BD414" s="589"/>
      <c r="BE414" s="589"/>
      <c r="BF414" s="589"/>
      <c r="BG414" s="589"/>
      <c r="BH414" s="589"/>
      <c r="BI414" s="589"/>
      <c r="BJ414" s="589"/>
      <c r="BK414" s="589"/>
      <c r="BL414" s="589"/>
      <c r="BM414" s="589"/>
      <c r="BN414" s="589"/>
      <c r="BO414" s="589"/>
      <c r="BP414" s="589"/>
      <c r="BQ414" s="589"/>
      <c r="BR414" s="589"/>
      <c r="BS414" s="589"/>
      <c r="BT414" s="589"/>
      <c r="BU414" s="589"/>
      <c r="BV414" s="589"/>
      <c r="BW414" s="589"/>
      <c r="BX414" s="589"/>
      <c r="BY414" s="589"/>
      <c r="BZ414" s="589"/>
      <c r="CA414" s="589"/>
      <c r="CB414" s="589"/>
      <c r="CC414" s="589"/>
      <c r="CD414" s="589"/>
      <c r="CE414" s="589"/>
      <c r="CF414" s="589"/>
      <c r="CG414" s="589"/>
      <c r="CH414" s="589"/>
      <c r="CI414" s="589"/>
      <c r="CJ414" s="589"/>
      <c r="CK414" s="589"/>
      <c r="CL414" s="589"/>
      <c r="CM414" s="589"/>
      <c r="CN414" s="589"/>
      <c r="CO414" s="589"/>
      <c r="CP414" s="589"/>
      <c r="CQ414" s="589"/>
      <c r="CR414" s="589"/>
      <c r="CS414" s="589"/>
      <c r="CT414" s="589"/>
      <c r="CU414" s="589"/>
      <c r="CV414" s="589"/>
      <c r="CW414" s="589"/>
      <c r="CX414" s="589"/>
      <c r="CY414" s="589"/>
      <c r="CZ414" s="589"/>
      <c r="DA414" s="589"/>
      <c r="DB414" s="589"/>
      <c r="DC414" s="589"/>
      <c r="DD414" s="589"/>
      <c r="DE414" s="589"/>
      <c r="DF414" s="589"/>
      <c r="DG414" s="589"/>
      <c r="DH414" s="589"/>
      <c r="DI414" s="589"/>
      <c r="DJ414" s="589"/>
      <c r="DK414" s="589"/>
      <c r="DL414" s="589"/>
      <c r="DM414" s="589"/>
      <c r="DN414" s="589"/>
      <c r="DO414" s="589"/>
      <c r="DP414" s="589"/>
      <c r="DQ414" s="589"/>
      <c r="DR414" s="589"/>
      <c r="DS414" s="589"/>
      <c r="DT414" s="589"/>
      <c r="DU414" s="589"/>
      <c r="DV414" s="589"/>
      <c r="DW414" s="589"/>
      <c r="DX414" s="589"/>
      <c r="DY414" s="589"/>
      <c r="DZ414" s="589"/>
      <c r="EA414" s="589"/>
      <c r="EB414" s="589"/>
      <c r="EC414" s="589"/>
      <c r="ED414" s="589"/>
      <c r="EE414" s="589"/>
      <c r="EF414" s="589"/>
      <c r="EG414" s="589"/>
      <c r="EH414" s="589"/>
      <c r="EI414" s="589"/>
      <c r="EJ414" s="589"/>
      <c r="EK414" s="589"/>
      <c r="EL414" s="589"/>
      <c r="EM414" s="589"/>
      <c r="EN414" s="589"/>
      <c r="EO414" s="589"/>
      <c r="EP414" s="589"/>
      <c r="EQ414" s="589"/>
      <c r="ER414" s="589"/>
      <c r="ES414" s="589"/>
      <c r="ET414" s="589"/>
      <c r="EU414" s="589"/>
      <c r="EV414" s="589"/>
      <c r="EW414" s="589"/>
      <c r="EX414" s="589"/>
      <c r="EY414" s="589"/>
      <c r="EZ414" s="589"/>
      <c r="FA414" s="589"/>
      <c r="FB414" s="589"/>
      <c r="FC414" s="589"/>
      <c r="FD414" s="589"/>
      <c r="FE414" s="589"/>
      <c r="FF414" s="589"/>
      <c r="FG414" s="589"/>
      <c r="FH414" s="589"/>
      <c r="FI414" s="589"/>
      <c r="FJ414" s="589"/>
      <c r="FK414" s="589"/>
      <c r="FL414" s="589"/>
      <c r="FM414" s="589"/>
      <c r="FN414" s="589"/>
      <c r="FO414" s="589"/>
      <c r="FP414" s="589"/>
      <c r="FQ414" s="589"/>
      <c r="FR414" s="589"/>
      <c r="FS414" s="589"/>
      <c r="FT414" s="589"/>
      <c r="FU414" s="589"/>
      <c r="FV414" s="589"/>
      <c r="FW414" s="589"/>
      <c r="FX414" s="589"/>
      <c r="FY414" s="589"/>
      <c r="FZ414" s="589"/>
      <c r="GA414" s="589"/>
      <c r="GB414" s="589"/>
      <c r="GC414" s="589"/>
      <c r="GD414" s="589"/>
      <c r="GE414" s="589"/>
      <c r="GF414" s="589"/>
      <c r="GG414" s="589"/>
      <c r="GH414" s="589"/>
      <c r="GI414" s="589"/>
      <c r="GJ414" s="589"/>
      <c r="GK414" s="589"/>
      <c r="GL414" s="589"/>
      <c r="GM414" s="589"/>
      <c r="GN414" s="589"/>
      <c r="GO414" s="589"/>
      <c r="GP414" s="589"/>
      <c r="GQ414" s="589"/>
      <c r="GR414" s="589"/>
      <c r="GS414" s="589"/>
      <c r="GT414" s="589"/>
      <c r="GU414" s="589"/>
      <c r="GV414" s="589"/>
      <c r="GW414" s="589"/>
      <c r="GX414" s="589"/>
      <c r="GY414" s="589"/>
      <c r="GZ414" s="589"/>
      <c r="HA414" s="589"/>
      <c r="HB414" s="589"/>
      <c r="HC414" s="589"/>
      <c r="HD414" s="589"/>
      <c r="HE414" s="589"/>
      <c r="HF414" s="589"/>
      <c r="HG414" s="589"/>
      <c r="HH414" s="589"/>
      <c r="HI414" s="589"/>
      <c r="HJ414" s="589"/>
      <c r="HK414" s="589"/>
      <c r="HL414" s="589"/>
      <c r="HM414" s="589"/>
      <c r="HN414" s="589"/>
      <c r="HO414" s="589"/>
      <c r="HP414" s="589"/>
      <c r="HQ414" s="589"/>
      <c r="HR414" s="589"/>
      <c r="HS414" s="589"/>
      <c r="HT414" s="589"/>
      <c r="HU414" s="589"/>
      <c r="HV414" s="589"/>
      <c r="HW414" s="589"/>
      <c r="HX414" s="589"/>
      <c r="HY414" s="589"/>
      <c r="HZ414" s="589"/>
      <c r="IA414" s="589"/>
      <c r="IB414" s="589"/>
      <c r="IC414" s="589"/>
      <c r="ID414" s="589"/>
      <c r="IE414" s="589"/>
      <c r="IF414" s="589"/>
      <c r="IG414" s="589"/>
      <c r="IH414" s="589"/>
      <c r="II414" s="589"/>
      <c r="IJ414" s="589"/>
      <c r="IK414" s="589"/>
      <c r="IL414" s="589"/>
      <c r="IM414" s="589"/>
      <c r="IN414" s="589"/>
      <c r="IO414" s="589"/>
      <c r="IP414" s="589"/>
      <c r="IQ414" s="589"/>
      <c r="IR414" s="589"/>
      <c r="IS414" s="589"/>
      <c r="IT414" s="589"/>
      <c r="IU414" s="589"/>
      <c r="IV414" s="589"/>
      <c r="IW414" s="589"/>
      <c r="IX414" s="589"/>
      <c r="IY414" s="589"/>
      <c r="IZ414" s="589"/>
      <c r="JA414" s="589"/>
      <c r="JB414" s="589"/>
      <c r="JC414" s="589"/>
      <c r="JD414" s="589"/>
      <c r="JE414" s="589"/>
      <c r="JF414" s="589"/>
      <c r="JG414" s="589"/>
      <c r="JH414" s="589"/>
      <c r="JI414" s="589"/>
      <c r="JJ414" s="589"/>
      <c r="JK414" s="589"/>
      <c r="JL414" s="589"/>
      <c r="JM414" s="589"/>
      <c r="JN414" s="589"/>
      <c r="JO414" s="589"/>
      <c r="JP414" s="589"/>
      <c r="JQ414" s="589"/>
      <c r="JR414" s="589"/>
      <c r="JS414" s="589"/>
      <c r="JT414" s="589"/>
      <c r="JU414" s="589"/>
      <c r="JV414" s="589"/>
      <c r="JW414" s="589"/>
      <c r="JX414" s="589"/>
      <c r="JY414" s="589"/>
      <c r="JZ414" s="589"/>
      <c r="KA414" s="589"/>
      <c r="KB414" s="589"/>
      <c r="KC414" s="589"/>
      <c r="KD414" s="589"/>
      <c r="KE414" s="589"/>
      <c r="KF414" s="589"/>
      <c r="KG414" s="589"/>
      <c r="KH414" s="589"/>
      <c r="KI414" s="589"/>
      <c r="KJ414" s="589"/>
      <c r="KK414" s="589"/>
      <c r="KL414" s="589"/>
      <c r="KM414" s="589"/>
      <c r="KN414" s="589"/>
      <c r="KO414" s="589"/>
      <c r="KP414" s="589"/>
      <c r="KQ414" s="589"/>
      <c r="KR414" s="589"/>
      <c r="KS414" s="589"/>
      <c r="KT414" s="589"/>
      <c r="KU414" s="589"/>
      <c r="KV414" s="589"/>
      <c r="KW414" s="589"/>
      <c r="KX414" s="589"/>
      <c r="KY414" s="589"/>
      <c r="KZ414" s="589"/>
      <c r="LA414" s="589"/>
      <c r="LB414" s="589"/>
      <c r="LC414" s="589"/>
      <c r="LD414" s="589"/>
      <c r="LE414" s="589"/>
      <c r="LF414" s="589"/>
      <c r="LG414" s="589"/>
      <c r="LH414" s="589"/>
      <c r="LI414" s="589"/>
      <c r="LJ414" s="589"/>
      <c r="LK414" s="589"/>
      <c r="LL414" s="589"/>
      <c r="LM414" s="589"/>
      <c r="LN414" s="589"/>
      <c r="LO414" s="589"/>
      <c r="LP414" s="589"/>
      <c r="LQ414" s="589"/>
      <c r="LR414" s="589"/>
      <c r="LS414" s="589"/>
      <c r="LT414" s="589"/>
      <c r="LU414" s="589"/>
      <c r="LV414" s="589"/>
      <c r="LW414" s="589"/>
      <c r="LX414" s="589"/>
      <c r="LY414" s="589"/>
      <c r="LZ414" s="589"/>
      <c r="MA414" s="589"/>
      <c r="MB414" s="589"/>
      <c r="MC414" s="589"/>
      <c r="MD414" s="589"/>
      <c r="ME414" s="589"/>
      <c r="MF414" s="589"/>
      <c r="MG414" s="589"/>
      <c r="MH414" s="589"/>
      <c r="MI414" s="589"/>
      <c r="MJ414" s="589"/>
      <c r="MK414" s="589"/>
      <c r="ML414" s="589"/>
      <c r="MM414" s="589"/>
      <c r="MN414" s="589"/>
      <c r="MO414" s="589"/>
      <c r="MP414" s="589"/>
      <c r="MQ414" s="589"/>
      <c r="MR414" s="589"/>
      <c r="MS414" s="589"/>
      <c r="MT414" s="589"/>
      <c r="MU414" s="589"/>
      <c r="MV414" s="589"/>
      <c r="MW414" s="589"/>
      <c r="MX414" s="589"/>
      <c r="MY414" s="589"/>
      <c r="MZ414" s="589"/>
      <c r="NA414" s="589"/>
      <c r="NB414" s="589"/>
      <c r="NC414" s="589"/>
      <c r="ND414" s="589"/>
      <c r="NE414" s="589"/>
      <c r="NF414" s="589"/>
      <c r="NG414" s="589"/>
      <c r="NH414" s="589"/>
      <c r="NI414" s="589"/>
      <c r="NJ414" s="589"/>
      <c r="NK414" s="589"/>
      <c r="NL414" s="589"/>
      <c r="NM414" s="589"/>
      <c r="NN414" s="589"/>
      <c r="NO414" s="589"/>
      <c r="NP414" s="589"/>
      <c r="NQ414" s="589"/>
      <c r="NR414" s="589"/>
      <c r="NS414" s="589"/>
      <c r="NT414" s="589"/>
      <c r="NU414" s="589"/>
      <c r="NV414" s="589"/>
      <c r="NW414" s="589"/>
      <c r="NX414" s="589"/>
      <c r="NY414" s="589"/>
      <c r="NZ414" s="589"/>
      <c r="OA414" s="589"/>
      <c r="OB414" s="589"/>
      <c r="OC414" s="589"/>
      <c r="OD414" s="589"/>
      <c r="OE414" s="589"/>
      <c r="OF414" s="589"/>
      <c r="OG414" s="589"/>
      <c r="OH414" s="589"/>
      <c r="OI414" s="589"/>
      <c r="OJ414" s="589"/>
      <c r="OK414" s="589"/>
      <c r="OL414" s="589"/>
      <c r="OM414" s="589"/>
      <c r="ON414" s="589"/>
      <c r="OO414" s="589"/>
      <c r="OP414" s="589"/>
      <c r="OQ414" s="589"/>
      <c r="OR414" s="589"/>
      <c r="OS414" s="589"/>
      <c r="OT414" s="589"/>
      <c r="OU414" s="589"/>
      <c r="OV414" s="589"/>
      <c r="OW414" s="589"/>
      <c r="OX414" s="589"/>
      <c r="OY414" s="589"/>
      <c r="OZ414" s="589"/>
      <c r="PA414" s="589"/>
      <c r="PB414" s="589"/>
      <c r="PC414" s="589"/>
      <c r="PD414" s="589"/>
      <c r="PE414" s="589"/>
      <c r="PF414" s="589"/>
      <c r="PG414" s="589"/>
      <c r="PH414" s="589"/>
      <c r="PI414" s="589"/>
      <c r="PJ414" s="589"/>
      <c r="PK414" s="589"/>
      <c r="PL414" s="589"/>
      <c r="PM414" s="589"/>
      <c r="PN414" s="589"/>
      <c r="PO414" s="589"/>
      <c r="PP414" s="589"/>
      <c r="PQ414" s="589"/>
      <c r="PR414" s="589"/>
      <c r="PS414" s="589"/>
      <c r="PT414" s="589"/>
      <c r="PU414" s="589"/>
      <c r="PV414" s="589"/>
      <c r="PW414" s="589"/>
      <c r="PX414" s="589"/>
      <c r="PY414" s="589"/>
      <c r="PZ414" s="589"/>
      <c r="QA414" s="589"/>
      <c r="QB414" s="589"/>
      <c r="QC414" s="589"/>
      <c r="QD414" s="589"/>
      <c r="QE414" s="589"/>
      <c r="QF414" s="589"/>
      <c r="QG414" s="589"/>
      <c r="QH414" s="589"/>
      <c r="QI414" s="589"/>
      <c r="QJ414" s="589"/>
      <c r="QK414" s="589"/>
      <c r="QL414" s="589"/>
      <c r="QM414" s="589"/>
      <c r="QN414" s="589"/>
      <c r="QO414" s="589"/>
      <c r="QP414" s="589"/>
      <c r="QQ414" s="589"/>
      <c r="QR414" s="589"/>
      <c r="QS414" s="589"/>
      <c r="QT414" s="589"/>
      <c r="QU414" s="589"/>
      <c r="QV414" s="589"/>
      <c r="QW414" s="589"/>
      <c r="QX414" s="589"/>
      <c r="QY414" s="589"/>
      <c r="QZ414" s="589"/>
      <c r="RA414" s="589"/>
      <c r="RB414" s="589"/>
      <c r="RC414" s="589"/>
      <c r="RD414" s="589"/>
      <c r="RE414" s="589"/>
      <c r="RF414" s="589"/>
      <c r="RG414" s="589"/>
      <c r="RH414" s="589"/>
      <c r="RI414" s="589"/>
      <c r="RJ414" s="589"/>
      <c r="RK414" s="589"/>
      <c r="RL414" s="589"/>
      <c r="RM414" s="589"/>
      <c r="RN414" s="589"/>
      <c r="RO414" s="589"/>
      <c r="RP414" s="589"/>
      <c r="RQ414" s="589"/>
      <c r="RR414" s="589"/>
      <c r="RS414" s="589"/>
      <c r="RT414" s="589"/>
      <c r="RU414" s="589"/>
      <c r="RV414" s="589"/>
      <c r="RW414" s="589"/>
      <c r="RX414" s="589"/>
      <c r="RY414" s="589"/>
      <c r="RZ414" s="589"/>
      <c r="SA414" s="589"/>
      <c r="SB414" s="589"/>
      <c r="SC414" s="589"/>
      <c r="SD414" s="589"/>
      <c r="SE414" s="589"/>
      <c r="SF414" s="589"/>
      <c r="SG414" s="589"/>
      <c r="SH414" s="589"/>
      <c r="SI414" s="589"/>
      <c r="SJ414" s="589"/>
      <c r="SK414" s="589"/>
      <c r="SL414" s="589"/>
      <c r="SM414" s="589"/>
      <c r="SN414" s="589"/>
      <c r="SO414" s="589"/>
      <c r="SP414" s="589"/>
      <c r="SQ414" s="589"/>
      <c r="SR414" s="589"/>
      <c r="SS414" s="589"/>
      <c r="ST414" s="589"/>
      <c r="SU414" s="589"/>
      <c r="SV414" s="589"/>
      <c r="SW414" s="589"/>
      <c r="SX414" s="589"/>
      <c r="SY414" s="589"/>
      <c r="SZ414" s="589"/>
      <c r="TA414" s="589"/>
      <c r="TB414" s="589"/>
      <c r="TC414" s="589"/>
      <c r="TD414" s="589"/>
      <c r="TE414" s="589"/>
      <c r="TF414" s="589"/>
      <c r="TG414" s="589"/>
      <c r="TH414" s="589"/>
      <c r="TI414" s="589"/>
      <c r="TJ414" s="589"/>
      <c r="TK414" s="589"/>
      <c r="TL414" s="589"/>
      <c r="TM414" s="589"/>
      <c r="TN414" s="589"/>
      <c r="TO414" s="589"/>
      <c r="TP414" s="589"/>
      <c r="TQ414" s="589"/>
      <c r="TR414" s="589"/>
      <c r="TS414" s="589"/>
      <c r="TT414" s="589"/>
      <c r="TU414" s="589"/>
      <c r="TV414" s="589"/>
      <c r="TW414" s="589"/>
      <c r="TX414" s="589"/>
      <c r="TY414" s="589"/>
      <c r="TZ414" s="589"/>
      <c r="UA414" s="589"/>
      <c r="UB414" s="589"/>
      <c r="UC414" s="589"/>
      <c r="UD414" s="589"/>
      <c r="UE414" s="589"/>
      <c r="UF414" s="589"/>
      <c r="UG414" s="589"/>
      <c r="UH414" s="589"/>
      <c r="UI414" s="589"/>
      <c r="UJ414" s="589"/>
      <c r="UK414" s="589"/>
      <c r="UL414" s="589"/>
      <c r="UM414" s="589"/>
      <c r="UN414" s="589"/>
      <c r="UO414" s="589"/>
      <c r="UP414" s="589"/>
      <c r="UQ414" s="589"/>
      <c r="UR414" s="589"/>
      <c r="US414" s="589"/>
      <c r="UT414" s="589"/>
      <c r="UU414" s="589"/>
      <c r="UV414" s="589"/>
      <c r="UW414" s="589"/>
      <c r="UX414" s="589"/>
      <c r="UY414" s="589"/>
      <c r="UZ414" s="589"/>
      <c r="VA414" s="589"/>
      <c r="VB414" s="589"/>
      <c r="VC414" s="589"/>
      <c r="VD414" s="589"/>
      <c r="VE414" s="589"/>
      <c r="VF414" s="589"/>
      <c r="VG414" s="589"/>
      <c r="VH414" s="589"/>
      <c r="VI414" s="589"/>
      <c r="VJ414" s="589"/>
      <c r="VK414" s="589"/>
      <c r="VL414" s="589"/>
      <c r="VM414" s="589"/>
      <c r="VN414" s="589"/>
      <c r="VO414" s="589"/>
      <c r="VP414" s="589"/>
      <c r="VQ414" s="589"/>
      <c r="VR414" s="589"/>
      <c r="VS414" s="589"/>
      <c r="VT414" s="589"/>
      <c r="VU414" s="589"/>
      <c r="VV414" s="589"/>
      <c r="VW414" s="589"/>
      <c r="VX414" s="589"/>
      <c r="VY414" s="589"/>
      <c r="VZ414" s="589"/>
      <c r="WA414" s="589"/>
      <c r="WB414" s="589"/>
      <c r="WC414" s="589"/>
      <c r="WD414" s="589"/>
      <c r="WE414" s="589"/>
      <c r="WF414" s="589"/>
      <c r="WG414" s="589"/>
      <c r="WH414" s="589"/>
      <c r="WI414" s="589"/>
      <c r="WJ414" s="589"/>
      <c r="WK414" s="589"/>
      <c r="WL414" s="589"/>
      <c r="WM414" s="589"/>
      <c r="WN414" s="589"/>
      <c r="WO414" s="589"/>
      <c r="WP414" s="589"/>
      <c r="WQ414" s="589"/>
      <c r="WR414" s="589"/>
      <c r="WS414" s="589"/>
      <c r="WT414" s="589"/>
      <c r="WU414" s="589"/>
      <c r="WV414" s="589"/>
      <c r="WW414" s="589"/>
      <c r="WX414" s="589"/>
      <c r="WY414" s="589"/>
      <c r="WZ414" s="589"/>
      <c r="XA414" s="589"/>
      <c r="XB414" s="589"/>
      <c r="XC414" s="589"/>
      <c r="XD414" s="589"/>
      <c r="XE414" s="589"/>
      <c r="XF414" s="589"/>
      <c r="XG414" s="589"/>
      <c r="XH414" s="589"/>
      <c r="XI414" s="589"/>
      <c r="XJ414" s="589"/>
      <c r="XK414" s="589"/>
      <c r="XL414" s="589"/>
      <c r="XM414" s="589"/>
      <c r="XN414" s="589"/>
      <c r="XO414" s="589"/>
      <c r="XP414" s="589"/>
      <c r="XQ414" s="589"/>
      <c r="XR414" s="589"/>
      <c r="XS414" s="589"/>
      <c r="XT414" s="589"/>
      <c r="XU414" s="589"/>
      <c r="XV414" s="589"/>
      <c r="XW414" s="589"/>
      <c r="XX414" s="589"/>
      <c r="XY414" s="589"/>
      <c r="XZ414" s="589"/>
      <c r="YA414" s="589"/>
      <c r="YB414" s="589"/>
      <c r="YC414" s="589"/>
      <c r="YD414" s="589"/>
      <c r="YE414" s="589"/>
      <c r="YF414" s="589"/>
      <c r="YG414" s="589"/>
      <c r="YH414" s="589"/>
      <c r="YI414" s="589"/>
      <c r="YJ414" s="589"/>
      <c r="YK414" s="589"/>
      <c r="YL414" s="589"/>
      <c r="YM414" s="589"/>
      <c r="YN414" s="589"/>
      <c r="YO414" s="589"/>
      <c r="YP414" s="589"/>
      <c r="YQ414" s="589"/>
      <c r="YR414" s="589"/>
      <c r="YS414" s="589"/>
      <c r="YT414" s="589"/>
      <c r="YU414" s="589"/>
      <c r="YV414" s="589"/>
      <c r="YW414" s="589"/>
      <c r="YX414" s="589"/>
      <c r="YY414" s="589"/>
      <c r="YZ414" s="589"/>
      <c r="ZA414" s="589"/>
      <c r="ZB414" s="589"/>
      <c r="ZC414" s="589"/>
      <c r="ZD414" s="589"/>
      <c r="ZE414" s="589"/>
      <c r="ZF414" s="589"/>
      <c r="ZG414" s="589"/>
      <c r="ZH414" s="589"/>
      <c r="ZI414" s="589"/>
      <c r="ZJ414" s="589"/>
      <c r="ZK414" s="589"/>
      <c r="ZL414" s="589"/>
      <c r="ZM414" s="589"/>
      <c r="ZN414" s="589"/>
      <c r="ZO414" s="589"/>
      <c r="ZP414" s="589"/>
      <c r="ZQ414" s="589"/>
      <c r="ZR414" s="589"/>
      <c r="ZS414" s="589"/>
      <c r="ZT414" s="589"/>
      <c r="ZU414" s="589"/>
      <c r="ZV414" s="589"/>
      <c r="ZW414" s="589"/>
      <c r="ZX414" s="589"/>
      <c r="ZY414" s="589"/>
      <c r="ZZ414" s="589"/>
      <c r="AAA414" s="589"/>
      <c r="AAB414" s="589"/>
      <c r="AAC414" s="589"/>
      <c r="AAD414" s="589"/>
      <c r="AAE414" s="589"/>
      <c r="AAF414" s="589"/>
      <c r="AAG414" s="589"/>
      <c r="AAH414" s="589"/>
      <c r="AAI414" s="589"/>
      <c r="AAJ414" s="589"/>
      <c r="AAK414" s="589"/>
      <c r="AAL414" s="589"/>
      <c r="AAM414" s="589"/>
      <c r="AAN414" s="589"/>
      <c r="AAO414" s="589"/>
      <c r="AAP414" s="589"/>
      <c r="AAQ414" s="589"/>
      <c r="AAR414" s="589"/>
      <c r="AAS414" s="589"/>
      <c r="AAT414" s="589"/>
      <c r="AAU414" s="589"/>
      <c r="AAV414" s="589"/>
      <c r="AAW414" s="589"/>
      <c r="AAX414" s="589"/>
      <c r="AAY414" s="589"/>
      <c r="AAZ414" s="589"/>
      <c r="ABA414" s="589"/>
      <c r="ABB414" s="589"/>
      <c r="ABC414" s="589"/>
      <c r="ABD414" s="589"/>
      <c r="ABE414" s="589"/>
      <c r="ABF414" s="589"/>
      <c r="ABG414" s="589"/>
      <c r="ABH414" s="589"/>
      <c r="ABI414" s="589"/>
      <c r="ABJ414" s="589"/>
      <c r="ABK414" s="589"/>
      <c r="ABL414" s="589"/>
      <c r="ABM414" s="589"/>
      <c r="ABN414" s="589"/>
      <c r="ABO414" s="589"/>
      <c r="ABP414" s="589"/>
      <c r="ABQ414" s="589"/>
      <c r="ABR414" s="589"/>
      <c r="ABS414" s="589"/>
      <c r="ABT414" s="589"/>
      <c r="ABU414" s="589"/>
      <c r="ABV414" s="589"/>
      <c r="ABW414" s="589"/>
      <c r="ABX414" s="589"/>
      <c r="ABY414" s="589"/>
      <c r="ABZ414" s="589"/>
      <c r="ACA414" s="589"/>
      <c r="ACB414" s="589"/>
      <c r="ACC414" s="589"/>
      <c r="ACD414" s="589"/>
      <c r="ACE414" s="589"/>
      <c r="ACF414" s="589"/>
      <c r="ACG414" s="589"/>
      <c r="ACH414" s="589"/>
      <c r="ACI414" s="589"/>
      <c r="ACJ414" s="589"/>
      <c r="ACK414" s="589"/>
      <c r="ACL414" s="589"/>
      <c r="ACM414" s="589"/>
      <c r="ACN414" s="589"/>
      <c r="ACO414" s="589"/>
      <c r="ACP414" s="589"/>
      <c r="ACQ414" s="589"/>
      <c r="ACR414" s="589"/>
      <c r="ACS414" s="589"/>
      <c r="ACT414" s="589"/>
      <c r="ACU414" s="589"/>
      <c r="ACV414" s="589"/>
      <c r="ACW414" s="589"/>
      <c r="ACX414" s="589"/>
      <c r="ACY414" s="589"/>
      <c r="ACZ414" s="589"/>
      <c r="ADA414" s="589"/>
      <c r="ADB414" s="589"/>
      <c r="ADC414" s="589"/>
      <c r="ADD414" s="589"/>
      <c r="ADE414" s="589"/>
      <c r="ADF414" s="589"/>
      <c r="ADG414" s="589"/>
      <c r="ADH414" s="589"/>
      <c r="ADI414" s="589"/>
      <c r="ADJ414" s="589"/>
      <c r="ADK414" s="589"/>
      <c r="ADL414" s="589"/>
      <c r="ADM414" s="589"/>
      <c r="ADN414" s="589"/>
      <c r="ADO414" s="589"/>
      <c r="ADP414" s="589"/>
      <c r="ADQ414" s="589"/>
      <c r="ADR414" s="589"/>
      <c r="ADS414" s="589"/>
      <c r="ADT414" s="589"/>
      <c r="ADU414" s="589"/>
      <c r="ADV414" s="589"/>
      <c r="ADW414" s="589"/>
      <c r="ADX414" s="589"/>
      <c r="ADY414" s="589"/>
      <c r="ADZ414" s="589"/>
      <c r="AEA414" s="589"/>
      <c r="AEB414" s="589"/>
      <c r="AEC414" s="589"/>
      <c r="AED414" s="589"/>
      <c r="AEE414" s="589"/>
      <c r="AEF414" s="589"/>
      <c r="AEG414" s="589"/>
      <c r="AEH414" s="589"/>
      <c r="AEI414" s="589"/>
      <c r="AEJ414" s="589"/>
      <c r="AEK414" s="589"/>
      <c r="AEL414" s="589"/>
      <c r="AEM414" s="589"/>
      <c r="AEN414" s="589"/>
      <c r="AEO414" s="589"/>
      <c r="AEP414" s="589"/>
      <c r="AEQ414" s="589"/>
      <c r="AER414" s="589"/>
      <c r="AES414" s="589"/>
      <c r="AET414" s="589"/>
      <c r="AEU414" s="589"/>
      <c r="AEV414" s="589"/>
      <c r="AEW414" s="589"/>
      <c r="AEX414" s="589"/>
      <c r="AEY414" s="589"/>
      <c r="AEZ414" s="589"/>
      <c r="AFA414" s="589"/>
      <c r="AFB414" s="589"/>
      <c r="AFC414" s="589"/>
      <c r="AFD414" s="589"/>
      <c r="AFE414" s="589"/>
      <c r="AFF414" s="589"/>
      <c r="AFG414" s="589"/>
      <c r="AFH414" s="589"/>
      <c r="AFI414" s="589"/>
      <c r="AFJ414" s="589"/>
      <c r="AFK414" s="589"/>
      <c r="AFL414" s="589"/>
      <c r="AFM414" s="589"/>
      <c r="AFN414" s="589"/>
      <c r="AFO414" s="589"/>
      <c r="AFP414" s="589"/>
      <c r="AFQ414" s="589"/>
      <c r="AFR414" s="589"/>
      <c r="AFS414" s="589"/>
      <c r="AFT414" s="589"/>
      <c r="AFU414" s="589"/>
      <c r="AFV414" s="589"/>
      <c r="AFW414" s="589"/>
      <c r="AFX414" s="589"/>
      <c r="AFY414" s="589"/>
      <c r="AFZ414" s="589"/>
      <c r="AGA414" s="589"/>
      <c r="AGB414" s="589"/>
      <c r="AGC414" s="589"/>
      <c r="AGD414" s="589"/>
      <c r="AGE414" s="589"/>
      <c r="AGF414" s="589"/>
      <c r="AGG414" s="589"/>
      <c r="AGH414" s="589"/>
      <c r="AGI414" s="589"/>
      <c r="AGJ414" s="589"/>
      <c r="AGK414" s="589"/>
      <c r="AGL414" s="589"/>
      <c r="AGM414" s="589"/>
      <c r="AGN414" s="589"/>
      <c r="AGO414" s="589"/>
      <c r="AGP414" s="589"/>
      <c r="AGQ414" s="589"/>
      <c r="AGR414" s="589"/>
      <c r="AGS414" s="589"/>
      <c r="AGT414" s="589"/>
      <c r="AGU414" s="589"/>
      <c r="AGV414" s="589"/>
      <c r="AGW414" s="589"/>
      <c r="AGX414" s="589"/>
      <c r="AGY414" s="589"/>
      <c r="AGZ414" s="589"/>
      <c r="AHA414" s="589"/>
      <c r="AHB414" s="589"/>
      <c r="AHC414" s="589"/>
      <c r="AHD414" s="589"/>
      <c r="AHE414" s="589"/>
      <c r="AHF414" s="589"/>
      <c r="AHG414" s="589"/>
      <c r="AHH414" s="589"/>
      <c r="AHI414" s="589"/>
      <c r="AHJ414" s="589"/>
      <c r="AHK414" s="589"/>
      <c r="AHL414" s="589"/>
      <c r="AHM414" s="589"/>
      <c r="AHN414" s="589"/>
      <c r="AHO414" s="589"/>
      <c r="AHP414" s="589"/>
      <c r="AHQ414" s="589"/>
      <c r="AHR414" s="589"/>
      <c r="AHS414" s="589"/>
      <c r="AHT414" s="589"/>
      <c r="AHU414" s="589"/>
      <c r="AHV414" s="589"/>
      <c r="AHW414" s="589"/>
      <c r="AHX414" s="589"/>
      <c r="AHY414" s="589"/>
      <c r="AHZ414" s="589"/>
      <c r="AIA414" s="589"/>
      <c r="AIB414" s="589"/>
      <c r="AIC414" s="589"/>
      <c r="AID414" s="589"/>
      <c r="AIE414" s="589"/>
      <c r="AIF414" s="589"/>
      <c r="AIG414" s="589"/>
      <c r="AIH414" s="589"/>
      <c r="AII414" s="589"/>
      <c r="AIJ414" s="589"/>
      <c r="AIK414" s="589"/>
      <c r="AIL414" s="589"/>
      <c r="AIM414" s="589"/>
      <c r="AIN414" s="589"/>
      <c r="AIO414" s="589"/>
      <c r="AIP414" s="589"/>
      <c r="AIQ414" s="589"/>
      <c r="AIR414" s="589"/>
      <c r="AIS414" s="589"/>
      <c r="AIT414" s="589"/>
      <c r="AIU414" s="589"/>
      <c r="AIV414" s="589"/>
      <c r="AIW414" s="589"/>
      <c r="AIX414" s="589"/>
      <c r="AIY414" s="589"/>
      <c r="AIZ414" s="589"/>
      <c r="AJA414" s="589"/>
      <c r="AJB414" s="589"/>
      <c r="AJC414" s="589"/>
      <c r="AJD414" s="589"/>
      <c r="AJE414" s="589"/>
      <c r="AJF414" s="589"/>
      <c r="AJG414" s="589"/>
      <c r="AJH414" s="589"/>
      <c r="AJI414" s="589"/>
      <c r="AJJ414" s="589"/>
      <c r="AJK414" s="589"/>
      <c r="AJL414" s="589"/>
      <c r="AJM414" s="589"/>
      <c r="AJN414" s="589"/>
      <c r="AJO414" s="589"/>
      <c r="AJP414" s="589"/>
      <c r="AJQ414" s="589"/>
      <c r="AJR414" s="589"/>
      <c r="AJS414" s="589"/>
      <c r="AJT414" s="589"/>
      <c r="AJU414" s="589"/>
      <c r="AJV414" s="589"/>
      <c r="AJW414" s="589"/>
      <c r="AJX414" s="589"/>
      <c r="AJY414" s="589"/>
      <c r="AJZ414" s="589"/>
      <c r="AKA414" s="589"/>
      <c r="AKB414" s="589"/>
      <c r="AKC414" s="589"/>
      <c r="AKD414" s="589"/>
      <c r="AKE414" s="589"/>
      <c r="AKF414" s="589"/>
      <c r="AKG414" s="589"/>
      <c r="AKH414" s="589"/>
      <c r="AKI414" s="589"/>
      <c r="AKJ414" s="589"/>
      <c r="AKK414" s="589"/>
      <c r="AKL414" s="589"/>
      <c r="AKM414" s="589"/>
      <c r="AKN414" s="589"/>
      <c r="AKO414" s="589"/>
      <c r="AKP414" s="589"/>
      <c r="AKQ414" s="589"/>
      <c r="AKR414" s="589"/>
      <c r="AKS414" s="589"/>
      <c r="AKT414" s="589"/>
      <c r="AKU414" s="589"/>
      <c r="AKV414" s="589"/>
      <c r="AKW414" s="589"/>
      <c r="AKX414" s="589"/>
      <c r="AKY414" s="589"/>
      <c r="AKZ414" s="589"/>
      <c r="ALA414" s="589"/>
      <c r="ALB414" s="589"/>
      <c r="ALC414" s="589"/>
      <c r="ALD414" s="589"/>
      <c r="ALE414" s="589"/>
      <c r="ALF414" s="589"/>
      <c r="ALG414" s="589"/>
      <c r="ALH414" s="589"/>
      <c r="ALI414" s="589"/>
      <c r="ALJ414" s="589"/>
      <c r="ALK414" s="589"/>
      <c r="ALL414" s="589"/>
      <c r="ALM414" s="589"/>
      <c r="ALN414" s="589"/>
      <c r="ALO414" s="589"/>
      <c r="ALP414" s="589"/>
      <c r="ALQ414" s="589"/>
      <c r="ALR414" s="589"/>
      <c r="ALS414" s="589"/>
      <c r="ALT414" s="589"/>
      <c r="ALU414" s="589"/>
      <c r="ALV414" s="589"/>
      <c r="ALW414" s="589"/>
      <c r="ALX414" s="589"/>
      <c r="ALY414" s="589"/>
      <c r="ALZ414" s="589"/>
      <c r="AMA414" s="589"/>
      <c r="AMB414" s="589"/>
      <c r="AMC414" s="589"/>
      <c r="AMD414" s="589"/>
      <c r="AME414" s="589"/>
      <c r="AMF414" s="589"/>
      <c r="AMG414" s="589"/>
      <c r="AMH414" s="589"/>
      <c r="AMI414" s="589"/>
      <c r="AMJ414" s="589"/>
      <c r="AMK414" s="589"/>
      <c r="AML414" s="589"/>
      <c r="AMM414" s="589"/>
      <c r="AMN414" s="589"/>
      <c r="AMO414" s="589"/>
      <c r="AMP414" s="589"/>
      <c r="AMQ414" s="589"/>
      <c r="AMR414" s="589"/>
      <c r="AMS414" s="589"/>
      <c r="AMT414" s="589"/>
      <c r="AMU414" s="589"/>
      <c r="AMV414" s="589"/>
      <c r="AMW414" s="589"/>
      <c r="AMX414" s="589"/>
      <c r="AMY414" s="589"/>
      <c r="AMZ414" s="589"/>
      <c r="ANA414" s="589"/>
      <c r="ANB414" s="589"/>
      <c r="ANC414" s="589"/>
      <c r="AND414" s="589"/>
      <c r="ANE414" s="589"/>
      <c r="ANF414" s="589"/>
      <c r="ANG414" s="589"/>
      <c r="ANH414" s="589"/>
      <c r="ANI414" s="589"/>
      <c r="ANJ414" s="589"/>
      <c r="ANK414" s="589"/>
      <c r="ANL414" s="589"/>
      <c r="ANM414" s="589"/>
      <c r="ANN414" s="589"/>
      <c r="ANO414" s="589"/>
      <c r="ANP414" s="589"/>
      <c r="ANQ414" s="589"/>
      <c r="ANR414" s="589"/>
      <c r="ANS414" s="589"/>
      <c r="ANT414" s="589"/>
      <c r="ANU414" s="589"/>
      <c r="ANV414" s="589"/>
      <c r="ANW414" s="589"/>
      <c r="ANX414" s="589"/>
      <c r="ANY414" s="589"/>
      <c r="ANZ414" s="589"/>
      <c r="AOA414" s="589"/>
      <c r="AOB414" s="589"/>
      <c r="AOC414" s="589"/>
      <c r="AOD414" s="589"/>
      <c r="AOE414" s="589"/>
      <c r="AOF414" s="589"/>
      <c r="AOG414" s="589"/>
      <c r="AOH414" s="589"/>
      <c r="AOI414" s="589"/>
      <c r="AOJ414" s="589"/>
      <c r="AOK414" s="589"/>
      <c r="AOL414" s="589"/>
      <c r="AOM414" s="589"/>
      <c r="AON414" s="589"/>
      <c r="AOO414" s="589"/>
      <c r="AOP414" s="589"/>
      <c r="AOQ414" s="589"/>
      <c r="AOR414" s="589"/>
      <c r="AOS414" s="589"/>
      <c r="AOT414" s="589"/>
      <c r="AOU414" s="589"/>
      <c r="AOV414" s="589"/>
      <c r="AOW414" s="589"/>
      <c r="AOX414" s="589"/>
      <c r="AOY414" s="589"/>
      <c r="AOZ414" s="589"/>
      <c r="APA414" s="589"/>
      <c r="APB414" s="589"/>
      <c r="APC414" s="589"/>
      <c r="APD414" s="589"/>
      <c r="APE414" s="589"/>
      <c r="APF414" s="589"/>
      <c r="APG414" s="589"/>
      <c r="APH414" s="589"/>
      <c r="API414" s="589"/>
      <c r="APJ414" s="589"/>
      <c r="APK414" s="589"/>
      <c r="APL414" s="589"/>
      <c r="APM414" s="589"/>
      <c r="APN414" s="589"/>
      <c r="APO414" s="589"/>
      <c r="APP414" s="589"/>
      <c r="APQ414" s="589"/>
      <c r="APR414" s="589"/>
      <c r="APS414" s="589"/>
      <c r="APT414" s="589"/>
      <c r="APU414" s="589"/>
      <c r="APV414" s="589"/>
      <c r="APW414" s="589"/>
      <c r="APX414" s="589"/>
      <c r="APY414" s="589"/>
      <c r="APZ414" s="589"/>
      <c r="AQA414" s="589"/>
      <c r="AQB414" s="589"/>
      <c r="AQC414" s="589"/>
      <c r="AQD414" s="589"/>
      <c r="AQE414" s="589"/>
      <c r="AQF414" s="589"/>
      <c r="AQG414" s="589"/>
      <c r="AQH414" s="589"/>
      <c r="AQI414" s="589"/>
      <c r="AQJ414" s="589"/>
      <c r="AQK414" s="589"/>
      <c r="AQL414" s="589"/>
      <c r="AQM414" s="589"/>
      <c r="AQN414" s="589"/>
      <c r="AQO414" s="589"/>
      <c r="AQP414" s="589"/>
      <c r="AQQ414" s="589"/>
      <c r="AQR414" s="589"/>
      <c r="AQS414" s="589"/>
      <c r="AQT414" s="589"/>
      <c r="AQU414" s="589"/>
      <c r="AQV414" s="589"/>
      <c r="AQW414" s="589"/>
      <c r="AQX414" s="589"/>
      <c r="AQY414" s="589"/>
      <c r="AQZ414" s="589"/>
      <c r="ARA414" s="589"/>
      <c r="ARB414" s="589"/>
      <c r="ARC414" s="589"/>
      <c r="ARD414" s="589"/>
      <c r="ARE414" s="589"/>
      <c r="ARF414" s="589"/>
      <c r="ARG414" s="589"/>
      <c r="ARH414" s="589"/>
      <c r="ARI414" s="589"/>
      <c r="ARJ414" s="589"/>
      <c r="ARK414" s="589"/>
      <c r="ARL414" s="589"/>
      <c r="ARM414" s="589"/>
      <c r="ARN414" s="589"/>
      <c r="ARO414" s="589"/>
      <c r="ARP414" s="589"/>
      <c r="ARQ414" s="589"/>
      <c r="ARR414" s="589"/>
      <c r="ARS414" s="589"/>
      <c r="ART414" s="589"/>
      <c r="ARU414" s="589"/>
      <c r="ARV414" s="589"/>
      <c r="ARW414" s="589"/>
      <c r="ARX414" s="589"/>
      <c r="ARY414" s="589"/>
      <c r="ARZ414" s="589"/>
      <c r="ASA414" s="589"/>
      <c r="ASB414" s="589"/>
      <c r="ASC414" s="589"/>
      <c r="ASD414" s="589"/>
      <c r="ASE414" s="589"/>
      <c r="ASF414" s="589"/>
      <c r="ASG414" s="589"/>
      <c r="ASH414" s="589"/>
      <c r="ASI414" s="589"/>
      <c r="ASJ414" s="589"/>
      <c r="ASK414" s="589"/>
      <c r="ASL414" s="589"/>
      <c r="ASM414" s="589"/>
      <c r="ASN414" s="589"/>
      <c r="ASO414" s="589"/>
      <c r="ASP414" s="589"/>
      <c r="ASQ414" s="589"/>
      <c r="ASR414" s="589"/>
      <c r="ASS414" s="589"/>
      <c r="AST414" s="589"/>
      <c r="ASU414" s="589"/>
      <c r="ASV414" s="589"/>
      <c r="ASW414" s="589"/>
      <c r="ASX414" s="589"/>
      <c r="ASY414" s="589"/>
      <c r="ASZ414" s="589"/>
      <c r="ATA414" s="589"/>
      <c r="ATB414" s="589"/>
      <c r="ATC414" s="589"/>
      <c r="ATD414" s="589"/>
      <c r="ATE414" s="589"/>
      <c r="ATF414" s="589"/>
      <c r="ATG414" s="589"/>
      <c r="ATH414" s="589"/>
      <c r="ATI414" s="589"/>
      <c r="ATJ414" s="589"/>
      <c r="ATK414" s="589"/>
      <c r="ATL414" s="589"/>
      <c r="ATM414" s="589"/>
      <c r="ATN414" s="589"/>
      <c r="ATO414" s="589"/>
      <c r="ATP414" s="589"/>
      <c r="ATQ414" s="589"/>
      <c r="ATR414" s="589"/>
      <c r="ATS414" s="589"/>
      <c r="ATT414" s="589"/>
      <c r="ATU414" s="589"/>
      <c r="ATV414" s="589"/>
      <c r="ATW414" s="589"/>
      <c r="ATX414" s="589"/>
      <c r="ATY414" s="589"/>
      <c r="ATZ414" s="589"/>
      <c r="AUA414" s="589"/>
      <c r="AUB414" s="589"/>
      <c r="AUC414" s="589"/>
      <c r="AUD414" s="589"/>
      <c r="AUE414" s="589"/>
      <c r="AUF414" s="589"/>
      <c r="AUG414" s="589"/>
      <c r="AUH414" s="589"/>
      <c r="AUI414" s="589"/>
      <c r="AUJ414" s="589"/>
      <c r="AUK414" s="589"/>
      <c r="AUL414" s="589"/>
      <c r="AUM414" s="589"/>
      <c r="AUN414" s="589"/>
      <c r="AUO414" s="589"/>
      <c r="AUP414" s="589"/>
      <c r="AUQ414" s="589"/>
      <c r="AUR414" s="589"/>
      <c r="AUS414" s="589"/>
      <c r="AUT414" s="589"/>
      <c r="AUU414" s="589"/>
      <c r="AUV414" s="589"/>
      <c r="AUW414" s="589"/>
      <c r="AUX414" s="589"/>
      <c r="AUY414" s="589"/>
      <c r="AUZ414" s="589"/>
      <c r="AVA414" s="589"/>
      <c r="AVB414" s="589"/>
      <c r="AVC414" s="589"/>
      <c r="AVD414" s="589"/>
      <c r="AVE414" s="589"/>
      <c r="AVF414" s="589"/>
      <c r="AVG414" s="589"/>
      <c r="AVH414" s="589"/>
      <c r="AVI414" s="589"/>
      <c r="AVJ414" s="589"/>
      <c r="AVK414" s="589"/>
      <c r="AVL414" s="589"/>
      <c r="AVM414" s="589"/>
      <c r="AVN414" s="589"/>
      <c r="AVO414" s="589"/>
      <c r="AVP414" s="589"/>
      <c r="AVQ414" s="589"/>
      <c r="AVR414" s="589"/>
      <c r="AVS414" s="589"/>
      <c r="AVT414" s="589"/>
      <c r="AVU414" s="589"/>
      <c r="AVV414" s="589"/>
      <c r="AVW414" s="589"/>
      <c r="AVX414" s="589"/>
      <c r="AVY414" s="589"/>
      <c r="AVZ414" s="589"/>
      <c r="AWA414" s="589"/>
      <c r="AWB414" s="589"/>
      <c r="AWC414" s="589"/>
      <c r="AWD414" s="589"/>
      <c r="AWE414" s="589"/>
      <c r="AWF414" s="589"/>
      <c r="AWG414" s="589"/>
      <c r="AWH414" s="589"/>
      <c r="AWI414" s="589"/>
      <c r="AWJ414" s="589"/>
      <c r="AWK414" s="589"/>
      <c r="AWL414" s="589"/>
      <c r="AWM414" s="589"/>
      <c r="AWN414" s="589"/>
      <c r="AWO414" s="589"/>
      <c r="AWP414" s="589"/>
      <c r="AWQ414" s="589"/>
      <c r="AWR414" s="589"/>
      <c r="AWS414" s="589"/>
      <c r="AWT414" s="589"/>
      <c r="AWU414" s="589"/>
      <c r="AWV414" s="589"/>
      <c r="AWW414" s="589"/>
      <c r="AWX414" s="589"/>
      <c r="AWY414" s="589"/>
      <c r="AWZ414" s="589"/>
      <c r="AXA414" s="589"/>
      <c r="AXB414" s="589"/>
      <c r="AXC414" s="589"/>
      <c r="AXD414" s="589"/>
      <c r="AXE414" s="589"/>
      <c r="AXF414" s="589"/>
      <c r="AXG414" s="589"/>
      <c r="AXH414" s="589"/>
      <c r="AXI414" s="589"/>
      <c r="AXJ414" s="589"/>
      <c r="AXK414" s="589"/>
      <c r="AXL414" s="589"/>
      <c r="AXM414" s="589"/>
      <c r="AXN414" s="589"/>
      <c r="AXO414" s="589"/>
      <c r="AXP414" s="589"/>
      <c r="AXQ414" s="589"/>
      <c r="AXR414" s="589"/>
      <c r="AXS414" s="589"/>
      <c r="AXT414" s="589"/>
      <c r="AXU414" s="589"/>
      <c r="AXV414" s="589"/>
      <c r="AXW414" s="589"/>
      <c r="AXX414" s="589"/>
      <c r="AXY414" s="589"/>
      <c r="AXZ414" s="589"/>
      <c r="AYA414" s="589"/>
      <c r="AYB414" s="589"/>
      <c r="AYC414" s="589"/>
      <c r="AYD414" s="589"/>
      <c r="AYE414" s="589"/>
      <c r="AYF414" s="589"/>
      <c r="AYG414" s="589"/>
      <c r="AYH414" s="589"/>
      <c r="AYI414" s="589"/>
      <c r="AYJ414" s="589"/>
      <c r="AYK414" s="589"/>
      <c r="AYL414" s="589"/>
      <c r="AYM414" s="589"/>
      <c r="AYN414" s="589"/>
      <c r="AYO414" s="589"/>
      <c r="AYP414" s="589"/>
      <c r="AYQ414" s="589"/>
      <c r="AYR414" s="589"/>
      <c r="AYS414" s="589"/>
      <c r="AYT414" s="589"/>
      <c r="AYU414" s="589"/>
      <c r="AYV414" s="589"/>
      <c r="AYW414" s="589"/>
      <c r="AYX414" s="589"/>
      <c r="AYY414" s="589"/>
      <c r="AYZ414" s="589"/>
      <c r="AZA414" s="589"/>
      <c r="AZB414" s="589"/>
      <c r="AZC414" s="589"/>
      <c r="AZD414" s="589"/>
      <c r="AZE414" s="589"/>
      <c r="AZF414" s="589"/>
      <c r="AZG414" s="589"/>
      <c r="AZH414" s="589"/>
      <c r="AZI414" s="589"/>
      <c r="AZJ414" s="589"/>
      <c r="AZK414" s="589"/>
      <c r="AZL414" s="589"/>
      <c r="AZM414" s="589"/>
      <c r="AZN414" s="589"/>
      <c r="AZO414" s="589"/>
      <c r="AZP414" s="589"/>
      <c r="AZQ414" s="589"/>
      <c r="AZR414" s="589"/>
      <c r="AZS414" s="589"/>
      <c r="AZT414" s="589"/>
      <c r="AZU414" s="589"/>
      <c r="AZV414" s="589"/>
      <c r="AZW414" s="589"/>
      <c r="AZX414" s="589"/>
      <c r="AZY414" s="589"/>
      <c r="AZZ414" s="589"/>
      <c r="BAA414" s="589"/>
      <c r="BAB414" s="589"/>
      <c r="BAC414" s="589"/>
      <c r="BAD414" s="589"/>
      <c r="BAE414" s="589"/>
      <c r="BAF414" s="589"/>
      <c r="BAG414" s="589"/>
      <c r="BAH414" s="589"/>
      <c r="BAI414" s="589"/>
      <c r="BAJ414" s="589"/>
      <c r="BAK414" s="589"/>
      <c r="BAL414" s="589"/>
      <c r="BAM414" s="589"/>
      <c r="BAN414" s="589"/>
      <c r="BAO414" s="589"/>
      <c r="BAP414" s="589"/>
      <c r="BAQ414" s="589"/>
      <c r="BAR414" s="589"/>
      <c r="BAS414" s="589"/>
      <c r="BAT414" s="589"/>
      <c r="BAU414" s="589"/>
      <c r="BAV414" s="589"/>
      <c r="BAW414" s="589"/>
      <c r="BAX414" s="589"/>
      <c r="BAY414" s="589"/>
      <c r="BAZ414" s="589"/>
      <c r="BBA414" s="589"/>
      <c r="BBB414" s="589"/>
      <c r="BBC414" s="589"/>
      <c r="BBD414" s="589"/>
      <c r="BBE414" s="589"/>
      <c r="BBF414" s="589"/>
      <c r="BBG414" s="589"/>
      <c r="BBH414" s="589"/>
      <c r="BBI414" s="589"/>
      <c r="BBJ414" s="589"/>
      <c r="BBK414" s="589"/>
      <c r="BBL414" s="589"/>
      <c r="BBM414" s="589"/>
      <c r="BBN414" s="589"/>
      <c r="BBO414" s="589"/>
      <c r="BBP414" s="589"/>
      <c r="BBQ414" s="589"/>
      <c r="BBR414" s="589"/>
      <c r="BBS414" s="589"/>
      <c r="BBT414" s="589"/>
      <c r="BBU414" s="589"/>
      <c r="BBV414" s="589"/>
      <c r="BBW414" s="589"/>
      <c r="BBX414" s="589"/>
      <c r="BBY414" s="589"/>
      <c r="BBZ414" s="589"/>
      <c r="BCA414" s="589"/>
      <c r="BCB414" s="589"/>
      <c r="BCC414" s="589"/>
      <c r="BCD414" s="589"/>
      <c r="BCE414" s="589"/>
      <c r="BCF414" s="589"/>
      <c r="BCG414" s="589"/>
      <c r="BCH414" s="589"/>
      <c r="BCI414" s="589"/>
      <c r="BCJ414" s="589"/>
      <c r="BCK414" s="589"/>
      <c r="BCL414" s="589"/>
      <c r="BCM414" s="589"/>
      <c r="BCN414" s="589"/>
      <c r="BCO414" s="589"/>
      <c r="BCP414" s="589"/>
      <c r="BCQ414" s="589"/>
      <c r="BCR414" s="589"/>
      <c r="BCS414" s="589"/>
      <c r="BCT414" s="589"/>
      <c r="BCU414" s="589"/>
      <c r="BCV414" s="589"/>
      <c r="BCW414" s="589"/>
      <c r="BCX414" s="589"/>
      <c r="BCY414" s="589"/>
      <c r="BCZ414" s="589"/>
      <c r="BDA414" s="589"/>
      <c r="BDB414" s="589"/>
      <c r="BDC414" s="589"/>
      <c r="BDD414" s="589"/>
      <c r="BDE414" s="589"/>
      <c r="BDF414" s="589"/>
      <c r="BDG414" s="589"/>
      <c r="BDH414" s="589"/>
      <c r="BDI414" s="589"/>
      <c r="BDJ414" s="589"/>
      <c r="BDK414" s="589"/>
      <c r="BDL414" s="589"/>
      <c r="BDM414" s="589"/>
      <c r="BDN414" s="589"/>
      <c r="BDO414" s="589"/>
      <c r="BDP414" s="589"/>
      <c r="BDQ414" s="589"/>
      <c r="BDR414" s="589"/>
      <c r="BDS414" s="589"/>
      <c r="BDT414" s="589"/>
      <c r="BDU414" s="589"/>
      <c r="BDV414" s="589"/>
      <c r="BDW414" s="589"/>
      <c r="BDX414" s="589"/>
      <c r="BDY414" s="589"/>
      <c r="BDZ414" s="589"/>
      <c r="BEA414" s="589"/>
      <c r="BEB414" s="589"/>
      <c r="BEC414" s="589"/>
      <c r="BED414" s="589"/>
      <c r="BEE414" s="589"/>
      <c r="BEF414" s="589"/>
      <c r="BEG414" s="589"/>
      <c r="BEH414" s="589"/>
      <c r="BEI414" s="589"/>
      <c r="BEJ414" s="589"/>
      <c r="BEK414" s="589"/>
      <c r="BEL414" s="589"/>
      <c r="BEM414" s="589"/>
      <c r="BEN414" s="589"/>
      <c r="BEO414" s="589"/>
      <c r="BEP414" s="589"/>
      <c r="BEQ414" s="589"/>
      <c r="BER414" s="589"/>
      <c r="BES414" s="589"/>
      <c r="BET414" s="589"/>
      <c r="BEU414" s="589"/>
      <c r="BEV414" s="589"/>
      <c r="BEW414" s="589"/>
      <c r="BEX414" s="589"/>
      <c r="BEY414" s="589"/>
      <c r="BEZ414" s="589"/>
      <c r="BFA414" s="589"/>
      <c r="BFB414" s="589"/>
      <c r="BFC414" s="589"/>
      <c r="BFD414" s="589"/>
      <c r="BFE414" s="589"/>
      <c r="BFF414" s="589"/>
      <c r="BFG414" s="589"/>
      <c r="BFH414" s="589"/>
      <c r="BFI414" s="589"/>
      <c r="BFJ414" s="589"/>
      <c r="BFK414" s="589"/>
      <c r="BFL414" s="589"/>
      <c r="BFM414" s="589"/>
      <c r="BFN414" s="589"/>
      <c r="BFO414" s="589"/>
      <c r="BFP414" s="589"/>
      <c r="BFQ414" s="589"/>
      <c r="BFR414" s="589"/>
      <c r="BFS414" s="589"/>
      <c r="BFT414" s="589"/>
      <c r="BFU414" s="589"/>
      <c r="BFV414" s="589"/>
      <c r="BFW414" s="589"/>
      <c r="BFX414" s="589"/>
      <c r="BFY414" s="589"/>
      <c r="BFZ414" s="589"/>
      <c r="BGA414" s="589"/>
      <c r="BGB414" s="589"/>
      <c r="BGC414" s="589"/>
      <c r="BGD414" s="589"/>
      <c r="BGE414" s="589"/>
      <c r="BGF414" s="589"/>
      <c r="BGG414" s="589"/>
      <c r="BGH414" s="589"/>
      <c r="BGI414" s="589"/>
      <c r="BGJ414" s="589"/>
      <c r="BGK414" s="589"/>
      <c r="BGL414" s="589"/>
      <c r="BGM414" s="589"/>
      <c r="BGN414" s="589"/>
      <c r="BGO414" s="589"/>
      <c r="BGP414" s="589"/>
      <c r="BGQ414" s="589"/>
      <c r="BGR414" s="589"/>
      <c r="BGS414" s="589"/>
      <c r="BGT414" s="589"/>
      <c r="BGU414" s="589"/>
      <c r="BGV414" s="589"/>
      <c r="BGW414" s="589"/>
      <c r="BGX414" s="589"/>
      <c r="BGY414" s="589"/>
      <c r="BGZ414" s="589"/>
      <c r="BHA414" s="589"/>
      <c r="BHB414" s="589"/>
      <c r="BHC414" s="589"/>
      <c r="BHD414" s="589"/>
      <c r="BHE414" s="589"/>
      <c r="BHF414" s="589"/>
      <c r="BHG414" s="589"/>
      <c r="BHH414" s="589"/>
      <c r="BHI414" s="589"/>
      <c r="BHJ414" s="589"/>
      <c r="BHK414" s="589"/>
      <c r="BHL414" s="589"/>
      <c r="BHM414" s="589"/>
      <c r="BHN414" s="589"/>
      <c r="BHO414" s="589"/>
      <c r="BHP414" s="589"/>
      <c r="BHQ414" s="589"/>
      <c r="BHR414" s="589"/>
      <c r="BHS414" s="589"/>
      <c r="BHT414" s="589"/>
      <c r="BHU414" s="589"/>
      <c r="BHV414" s="589"/>
      <c r="BHW414" s="589"/>
      <c r="BHX414" s="589"/>
      <c r="BHY414" s="589"/>
      <c r="BHZ414" s="589"/>
      <c r="BIA414" s="589"/>
      <c r="BIB414" s="589"/>
      <c r="BIC414" s="589"/>
      <c r="BID414" s="589"/>
      <c r="BIE414" s="589"/>
      <c r="BIF414" s="589"/>
      <c r="BIG414" s="589"/>
      <c r="BIH414" s="589"/>
      <c r="BII414" s="589"/>
      <c r="BIJ414" s="589"/>
      <c r="BIK414" s="589"/>
      <c r="BIL414" s="589"/>
      <c r="BIM414" s="589"/>
      <c r="BIN414" s="589"/>
      <c r="BIO414" s="589"/>
      <c r="BIP414" s="589"/>
      <c r="BIQ414" s="589"/>
      <c r="BIR414" s="589"/>
      <c r="BIS414" s="589"/>
      <c r="BIT414" s="589"/>
      <c r="BIU414" s="589"/>
      <c r="BIV414" s="589"/>
      <c r="BIW414" s="589"/>
      <c r="BIX414" s="589"/>
      <c r="BIY414" s="589"/>
      <c r="BIZ414" s="589"/>
      <c r="BJA414" s="589"/>
      <c r="BJB414" s="589"/>
      <c r="BJC414" s="589"/>
      <c r="BJD414" s="589"/>
      <c r="BJE414" s="589"/>
      <c r="BJF414" s="589"/>
      <c r="BJG414" s="589"/>
      <c r="BJH414" s="589"/>
      <c r="BJI414" s="589"/>
      <c r="BJJ414" s="589"/>
      <c r="BJK414" s="589"/>
      <c r="BJL414" s="589"/>
      <c r="BJM414" s="589"/>
      <c r="BJN414" s="589"/>
      <c r="BJO414" s="589"/>
      <c r="BJP414" s="589"/>
      <c r="BJQ414" s="589"/>
      <c r="BJR414" s="589"/>
      <c r="BJS414" s="589"/>
      <c r="BJT414" s="589"/>
      <c r="BJU414" s="589"/>
      <c r="BJV414" s="589"/>
      <c r="BJW414" s="589"/>
      <c r="BJX414" s="589"/>
      <c r="BJY414" s="589"/>
      <c r="BJZ414" s="589"/>
      <c r="BKA414" s="589"/>
      <c r="BKB414" s="589"/>
      <c r="BKC414" s="589"/>
      <c r="BKD414" s="589"/>
      <c r="BKE414" s="589"/>
      <c r="BKF414" s="589"/>
      <c r="BKG414" s="589"/>
      <c r="BKH414" s="589"/>
      <c r="BKI414" s="589"/>
      <c r="BKJ414" s="589"/>
      <c r="BKK414" s="589"/>
      <c r="BKL414" s="589"/>
      <c r="BKM414" s="589"/>
      <c r="BKN414" s="589"/>
      <c r="BKO414" s="589"/>
      <c r="BKP414" s="589"/>
      <c r="BKQ414" s="589"/>
      <c r="BKR414" s="589"/>
      <c r="BKS414" s="589"/>
      <c r="BKT414" s="589"/>
      <c r="BKU414" s="589"/>
      <c r="BKV414" s="589"/>
      <c r="BKW414" s="589"/>
      <c r="BKX414" s="589"/>
      <c r="BKY414" s="589"/>
      <c r="BKZ414" s="589"/>
      <c r="BLA414" s="589"/>
      <c r="BLB414" s="589"/>
      <c r="BLC414" s="589"/>
      <c r="BLD414" s="589"/>
      <c r="BLE414" s="589"/>
      <c r="BLF414" s="589"/>
      <c r="BLG414" s="589"/>
      <c r="BLH414" s="589"/>
      <c r="BLI414" s="589"/>
      <c r="BLJ414" s="589"/>
      <c r="BLK414" s="589"/>
      <c r="BLL414" s="589"/>
      <c r="BLM414" s="589"/>
      <c r="BLN414" s="589"/>
      <c r="BLO414" s="589"/>
      <c r="BLP414" s="589"/>
      <c r="BLQ414" s="589"/>
      <c r="BLR414" s="589"/>
      <c r="BLS414" s="589"/>
      <c r="BLT414" s="589"/>
      <c r="BLU414" s="589"/>
      <c r="BLV414" s="589"/>
      <c r="BLW414" s="589"/>
      <c r="BLX414" s="589"/>
      <c r="BLY414" s="589"/>
      <c r="BLZ414" s="589"/>
      <c r="BMA414" s="589"/>
      <c r="BMB414" s="589"/>
      <c r="BMC414" s="589"/>
      <c r="BMD414" s="589"/>
      <c r="BME414" s="589"/>
      <c r="BMF414" s="589"/>
      <c r="BMG414" s="589"/>
      <c r="BMH414" s="589"/>
      <c r="BMI414" s="589"/>
      <c r="BMJ414" s="589"/>
      <c r="BMK414" s="589"/>
      <c r="BML414" s="589"/>
      <c r="BMM414" s="589"/>
      <c r="BMN414" s="589"/>
      <c r="BMO414" s="589"/>
      <c r="BMP414" s="589"/>
      <c r="BMQ414" s="589"/>
      <c r="BMR414" s="589"/>
      <c r="BMS414" s="589"/>
      <c r="BMT414" s="589"/>
      <c r="BMU414" s="589"/>
      <c r="BMV414" s="589"/>
      <c r="BMW414" s="589"/>
      <c r="BMX414" s="589"/>
      <c r="BMY414" s="589"/>
      <c r="BMZ414" s="589"/>
      <c r="BNA414" s="589"/>
      <c r="BNB414" s="589"/>
      <c r="BNC414" s="589"/>
      <c r="BND414" s="589"/>
      <c r="BNE414" s="589"/>
      <c r="BNF414" s="589"/>
      <c r="BNG414" s="589"/>
      <c r="BNH414" s="589"/>
      <c r="BNI414" s="589"/>
      <c r="BNJ414" s="589"/>
      <c r="BNK414" s="589"/>
      <c r="BNL414" s="589"/>
      <c r="BNM414" s="589"/>
      <c r="BNN414" s="589"/>
      <c r="BNO414" s="589"/>
      <c r="BNP414" s="589"/>
      <c r="BNQ414" s="589"/>
      <c r="BNR414" s="589"/>
      <c r="BNS414" s="589"/>
      <c r="BNT414" s="589"/>
      <c r="BNU414" s="589"/>
      <c r="BNV414" s="589"/>
      <c r="BNW414" s="589"/>
      <c r="BNX414" s="589"/>
      <c r="BNY414" s="589"/>
      <c r="BNZ414" s="589"/>
      <c r="BOA414" s="589"/>
      <c r="BOB414" s="589"/>
      <c r="BOC414" s="589"/>
      <c r="BOD414" s="589"/>
      <c r="BOE414" s="589"/>
      <c r="BOF414" s="589"/>
      <c r="BOG414" s="589"/>
      <c r="BOH414" s="589"/>
      <c r="BOI414" s="589"/>
      <c r="BOJ414" s="589"/>
      <c r="BOK414" s="589"/>
      <c r="BOL414" s="589"/>
      <c r="BOM414" s="589"/>
      <c r="BON414" s="589"/>
      <c r="BOO414" s="589"/>
      <c r="BOP414" s="589"/>
      <c r="BOQ414" s="589"/>
      <c r="BOR414" s="589"/>
      <c r="BOS414" s="589"/>
      <c r="BOT414" s="589"/>
      <c r="BOU414" s="589"/>
      <c r="BOV414" s="589"/>
      <c r="BOW414" s="589"/>
      <c r="BOX414" s="589"/>
      <c r="BOY414" s="589"/>
      <c r="BOZ414" s="589"/>
      <c r="BPA414" s="589"/>
      <c r="BPB414" s="589"/>
      <c r="BPC414" s="589"/>
      <c r="BPD414" s="589"/>
      <c r="BPE414" s="589"/>
      <c r="BPF414" s="589"/>
      <c r="BPG414" s="589"/>
      <c r="BPH414" s="589"/>
      <c r="BPI414" s="589"/>
      <c r="BPJ414" s="589"/>
      <c r="BPK414" s="589"/>
      <c r="BPL414" s="589"/>
      <c r="BPM414" s="589"/>
      <c r="BPN414" s="589"/>
      <c r="BPO414" s="589"/>
      <c r="BPP414" s="589"/>
      <c r="BPQ414" s="589"/>
      <c r="BPR414" s="589"/>
      <c r="BPS414" s="589"/>
      <c r="BPT414" s="589"/>
      <c r="BPU414" s="589"/>
      <c r="BPV414" s="589"/>
      <c r="BPW414" s="589"/>
      <c r="BPX414" s="589"/>
      <c r="BPY414" s="589"/>
      <c r="BPZ414" s="589"/>
      <c r="BQA414" s="589"/>
      <c r="BQB414" s="589"/>
      <c r="BQC414" s="589"/>
      <c r="BQD414" s="589"/>
      <c r="BQE414" s="589"/>
      <c r="BQF414" s="589"/>
      <c r="BQG414" s="589"/>
      <c r="BQH414" s="589"/>
      <c r="BQI414" s="589"/>
      <c r="BQJ414" s="589"/>
      <c r="BQK414" s="589"/>
      <c r="BQL414" s="589"/>
      <c r="BQM414" s="589"/>
      <c r="BQN414" s="589"/>
      <c r="BQO414" s="589"/>
      <c r="BQP414" s="589"/>
      <c r="BQQ414" s="589"/>
      <c r="BQR414" s="589"/>
      <c r="BQS414" s="589"/>
      <c r="BQT414" s="589"/>
      <c r="BQU414" s="589"/>
      <c r="BQV414" s="589"/>
      <c r="BQW414" s="589"/>
      <c r="BQX414" s="589"/>
      <c r="BQY414" s="589"/>
      <c r="BQZ414" s="589"/>
      <c r="BRA414" s="589"/>
      <c r="BRB414" s="589"/>
      <c r="BRC414" s="589"/>
      <c r="BRD414" s="589"/>
      <c r="BRE414" s="589"/>
      <c r="BRF414" s="589"/>
      <c r="BRG414" s="589"/>
      <c r="BRH414" s="589"/>
      <c r="BRI414" s="589"/>
      <c r="BRJ414" s="589"/>
      <c r="BRK414" s="589"/>
      <c r="BRL414" s="589"/>
      <c r="BRM414" s="589"/>
      <c r="BRN414" s="589"/>
      <c r="BRO414" s="589"/>
      <c r="BRP414" s="589"/>
      <c r="BRQ414" s="589"/>
      <c r="BRR414" s="589"/>
      <c r="BRS414" s="589"/>
      <c r="BRT414" s="589"/>
      <c r="BRU414" s="589"/>
      <c r="BRV414" s="589"/>
      <c r="BRW414" s="589"/>
      <c r="BRX414" s="589"/>
      <c r="BRY414" s="589"/>
      <c r="BRZ414" s="589"/>
      <c r="BSA414" s="589"/>
      <c r="BSB414" s="589"/>
      <c r="BSC414" s="589"/>
      <c r="BSD414" s="589"/>
      <c r="BSE414" s="589"/>
      <c r="BSF414" s="589"/>
      <c r="BSG414" s="589"/>
      <c r="BSH414" s="589"/>
      <c r="BSI414" s="589"/>
      <c r="BSJ414" s="589"/>
      <c r="BSK414" s="589"/>
      <c r="BSL414" s="589"/>
      <c r="BSM414" s="589"/>
      <c r="BSN414" s="589"/>
      <c r="BSO414" s="589"/>
      <c r="BSP414" s="589"/>
      <c r="BSQ414" s="589"/>
      <c r="BSR414" s="589"/>
      <c r="BSS414" s="589"/>
      <c r="BST414" s="589"/>
      <c r="BSU414" s="589"/>
      <c r="BSV414" s="589"/>
      <c r="BSW414" s="589"/>
      <c r="BSX414" s="589"/>
      <c r="BSY414" s="589"/>
      <c r="BSZ414" s="589"/>
      <c r="BTA414" s="589"/>
      <c r="BTB414" s="589"/>
      <c r="BTC414" s="589"/>
      <c r="BTD414" s="589"/>
      <c r="BTE414" s="589"/>
      <c r="BTF414" s="589"/>
      <c r="BTG414" s="589"/>
      <c r="BTH414" s="589"/>
      <c r="BTI414" s="589"/>
      <c r="BTJ414" s="589"/>
      <c r="BTK414" s="589"/>
      <c r="BTL414" s="589"/>
      <c r="BTM414" s="589"/>
      <c r="BTN414" s="589"/>
      <c r="BTO414" s="589"/>
      <c r="BTP414" s="589"/>
      <c r="BTQ414" s="589"/>
      <c r="BTR414" s="589"/>
      <c r="BTS414" s="589"/>
      <c r="BTT414" s="589"/>
      <c r="BTU414" s="589"/>
      <c r="BTV414" s="589"/>
      <c r="BTW414" s="589"/>
      <c r="BTX414" s="589"/>
      <c r="BTY414" s="589"/>
      <c r="BTZ414" s="589"/>
      <c r="BUA414" s="589"/>
      <c r="BUB414" s="589"/>
      <c r="BUC414" s="589"/>
      <c r="BUD414" s="589"/>
      <c r="BUE414" s="589"/>
      <c r="BUF414" s="589"/>
      <c r="BUG414" s="589"/>
      <c r="BUH414" s="589"/>
      <c r="BUI414" s="589"/>
      <c r="BUJ414" s="589"/>
      <c r="BUK414" s="589"/>
      <c r="BUL414" s="589"/>
      <c r="BUM414" s="589"/>
      <c r="BUN414" s="589"/>
      <c r="BUO414" s="589"/>
      <c r="BUP414" s="589"/>
      <c r="BUQ414" s="589"/>
      <c r="BUR414" s="589"/>
      <c r="BUS414" s="589"/>
      <c r="BUT414" s="589"/>
      <c r="BUU414" s="589"/>
      <c r="BUV414" s="589"/>
      <c r="BUW414" s="589"/>
      <c r="BUX414" s="589"/>
      <c r="BUY414" s="589"/>
      <c r="BUZ414" s="589"/>
      <c r="BVA414" s="589"/>
      <c r="BVB414" s="589"/>
      <c r="BVC414" s="589"/>
      <c r="BVD414" s="589"/>
      <c r="BVE414" s="589"/>
      <c r="BVF414" s="589"/>
      <c r="BVG414" s="589"/>
      <c r="BVH414" s="589"/>
      <c r="BVI414" s="589"/>
      <c r="BVJ414" s="589"/>
      <c r="BVK414" s="589"/>
      <c r="BVL414" s="589"/>
      <c r="BVM414" s="589"/>
      <c r="BVN414" s="589"/>
      <c r="BVO414" s="589"/>
      <c r="BVP414" s="589"/>
      <c r="BVQ414" s="589"/>
      <c r="BVR414" s="589"/>
      <c r="BVS414" s="589"/>
      <c r="BVT414" s="589"/>
      <c r="BVU414" s="589"/>
      <c r="BVV414" s="589"/>
      <c r="BVW414" s="589"/>
      <c r="BVX414" s="589"/>
      <c r="BVY414" s="589"/>
      <c r="BVZ414" s="589"/>
      <c r="BWA414" s="589"/>
      <c r="BWB414" s="589"/>
      <c r="BWC414" s="589"/>
      <c r="BWD414" s="589"/>
      <c r="BWE414" s="589"/>
      <c r="BWF414" s="589"/>
      <c r="BWG414" s="589"/>
      <c r="BWH414" s="589"/>
      <c r="BWI414" s="589"/>
      <c r="BWJ414" s="589"/>
      <c r="BWK414" s="589"/>
      <c r="BWL414" s="589"/>
      <c r="BWM414" s="589"/>
      <c r="BWN414" s="589"/>
      <c r="BWO414" s="589"/>
      <c r="BWP414" s="589"/>
      <c r="BWQ414" s="589"/>
      <c r="BWR414" s="589"/>
      <c r="BWS414" s="589"/>
      <c r="BWT414" s="589"/>
      <c r="BWU414" s="589"/>
      <c r="BWV414" s="589"/>
      <c r="BWW414" s="589"/>
      <c r="BWX414" s="589"/>
      <c r="BWY414" s="589"/>
      <c r="BWZ414" s="589"/>
      <c r="BXA414" s="589"/>
      <c r="BXB414" s="589"/>
      <c r="BXC414" s="589"/>
      <c r="BXD414" s="589"/>
      <c r="BXE414" s="589"/>
      <c r="BXF414" s="589"/>
      <c r="BXG414" s="589"/>
      <c r="BXH414" s="589"/>
      <c r="BXI414" s="589"/>
      <c r="BXJ414" s="589"/>
      <c r="BXK414" s="589"/>
      <c r="BXL414" s="589"/>
      <c r="BXM414" s="589"/>
      <c r="BXN414" s="589"/>
      <c r="BXO414" s="589"/>
      <c r="BXP414" s="589"/>
      <c r="BXQ414" s="589"/>
      <c r="BXR414" s="589"/>
      <c r="BXS414" s="589"/>
      <c r="BXT414" s="589"/>
      <c r="BXU414" s="589"/>
      <c r="BXV414" s="589"/>
      <c r="BXW414" s="589"/>
      <c r="BXX414" s="589"/>
      <c r="BXY414" s="589"/>
      <c r="BXZ414" s="589"/>
      <c r="BYA414" s="589"/>
      <c r="BYB414" s="589"/>
      <c r="BYC414" s="589"/>
      <c r="BYD414" s="589"/>
      <c r="BYE414" s="589"/>
      <c r="BYF414" s="589"/>
      <c r="BYG414" s="589"/>
      <c r="BYH414" s="589"/>
      <c r="BYI414" s="589"/>
      <c r="BYJ414" s="589"/>
      <c r="BYK414" s="589"/>
      <c r="BYL414" s="589"/>
      <c r="BYM414" s="589"/>
      <c r="BYN414" s="589"/>
      <c r="BYO414" s="589"/>
      <c r="BYP414" s="589"/>
      <c r="BYQ414" s="589"/>
      <c r="BYR414" s="589"/>
      <c r="BYS414" s="589"/>
      <c r="BYT414" s="589"/>
      <c r="BYU414" s="589"/>
      <c r="BYV414" s="589"/>
      <c r="BYW414" s="589"/>
      <c r="BYX414" s="589"/>
      <c r="BYY414" s="589"/>
      <c r="BYZ414" s="589"/>
      <c r="BZA414" s="589"/>
      <c r="BZB414" s="589"/>
      <c r="BZC414" s="589"/>
      <c r="BZD414" s="589"/>
      <c r="BZE414" s="589"/>
      <c r="BZF414" s="589"/>
      <c r="BZG414" s="589"/>
      <c r="BZH414" s="589"/>
      <c r="BZI414" s="589"/>
      <c r="BZJ414" s="589"/>
      <c r="BZK414" s="589"/>
      <c r="BZL414" s="589"/>
      <c r="BZM414" s="589"/>
      <c r="BZN414" s="589"/>
      <c r="BZO414" s="589"/>
      <c r="BZP414" s="589"/>
      <c r="BZQ414" s="589"/>
      <c r="BZR414" s="589"/>
      <c r="BZS414" s="589"/>
      <c r="BZT414" s="589"/>
      <c r="BZU414" s="589"/>
      <c r="BZV414" s="589"/>
      <c r="BZW414" s="589"/>
      <c r="BZX414" s="589"/>
      <c r="BZY414" s="589"/>
      <c r="BZZ414" s="589"/>
      <c r="CAA414" s="589"/>
      <c r="CAB414" s="589"/>
      <c r="CAC414" s="589"/>
      <c r="CAD414" s="589"/>
      <c r="CAE414" s="589"/>
      <c r="CAF414" s="589"/>
      <c r="CAG414" s="589"/>
      <c r="CAH414" s="589"/>
      <c r="CAI414" s="589"/>
      <c r="CAJ414" s="589"/>
      <c r="CAK414" s="589"/>
      <c r="CAL414" s="589"/>
      <c r="CAM414" s="589"/>
      <c r="CAN414" s="589"/>
      <c r="CAO414" s="589"/>
      <c r="CAP414" s="589"/>
      <c r="CAQ414" s="589"/>
      <c r="CAR414" s="589"/>
      <c r="CAS414" s="589"/>
      <c r="CAT414" s="589"/>
      <c r="CAU414" s="589"/>
      <c r="CAV414" s="589"/>
      <c r="CAW414" s="589"/>
      <c r="CAX414" s="589"/>
      <c r="CAY414" s="589"/>
      <c r="CAZ414" s="589"/>
      <c r="CBA414" s="589"/>
      <c r="CBB414" s="589"/>
      <c r="CBC414" s="589"/>
      <c r="CBD414" s="589"/>
      <c r="CBE414" s="589"/>
      <c r="CBF414" s="589"/>
      <c r="CBG414" s="589"/>
      <c r="CBH414" s="589"/>
      <c r="CBI414" s="589"/>
      <c r="CBJ414" s="589"/>
      <c r="CBK414" s="589"/>
      <c r="CBL414" s="589"/>
      <c r="CBM414" s="589"/>
      <c r="CBN414" s="589"/>
      <c r="CBO414" s="589"/>
      <c r="CBP414" s="589"/>
      <c r="CBQ414" s="589"/>
      <c r="CBR414" s="589"/>
      <c r="CBS414" s="589"/>
      <c r="CBT414" s="589"/>
      <c r="CBU414" s="589"/>
      <c r="CBV414" s="589"/>
      <c r="CBW414" s="589"/>
      <c r="CBX414" s="589"/>
      <c r="CBY414" s="589"/>
      <c r="CBZ414" s="589"/>
      <c r="CCA414" s="589"/>
      <c r="CCB414" s="589"/>
      <c r="CCC414" s="589"/>
      <c r="CCD414" s="589"/>
      <c r="CCE414" s="589"/>
      <c r="CCF414" s="589"/>
      <c r="CCG414" s="589"/>
      <c r="CCH414" s="589"/>
      <c r="CCI414" s="589"/>
      <c r="CCJ414" s="589"/>
      <c r="CCK414" s="589"/>
      <c r="CCL414" s="589"/>
      <c r="CCM414" s="589"/>
      <c r="CCN414" s="589"/>
      <c r="CCO414" s="589"/>
      <c r="CCP414" s="589"/>
      <c r="CCQ414" s="589"/>
      <c r="CCR414" s="589"/>
      <c r="CCS414" s="589"/>
      <c r="CCT414" s="589"/>
      <c r="CCU414" s="589"/>
      <c r="CCV414" s="589"/>
      <c r="CCW414" s="589"/>
      <c r="CCX414" s="589"/>
      <c r="CCY414" s="589"/>
      <c r="CCZ414" s="589"/>
      <c r="CDA414" s="589"/>
      <c r="CDB414" s="589"/>
      <c r="CDC414" s="589"/>
      <c r="CDD414" s="589"/>
      <c r="CDE414" s="589"/>
      <c r="CDF414" s="589"/>
      <c r="CDG414" s="589"/>
      <c r="CDH414" s="589"/>
      <c r="CDI414" s="589"/>
      <c r="CDJ414" s="589"/>
      <c r="CDK414" s="589"/>
      <c r="CDL414" s="589"/>
      <c r="CDM414" s="589"/>
      <c r="CDN414" s="589"/>
      <c r="CDO414" s="589"/>
      <c r="CDP414" s="589"/>
      <c r="CDQ414" s="589"/>
      <c r="CDR414" s="589"/>
      <c r="CDS414" s="589"/>
      <c r="CDT414" s="589"/>
      <c r="CDU414" s="589"/>
      <c r="CDV414" s="589"/>
      <c r="CDW414" s="589"/>
      <c r="CDX414" s="589"/>
      <c r="CDY414" s="589"/>
      <c r="CDZ414" s="589"/>
      <c r="CEA414" s="589"/>
      <c r="CEB414" s="589"/>
      <c r="CEC414" s="589"/>
      <c r="CED414" s="589"/>
      <c r="CEE414" s="589"/>
      <c r="CEF414" s="589"/>
      <c r="CEG414" s="589"/>
      <c r="CEH414" s="589"/>
      <c r="CEI414" s="589"/>
      <c r="CEJ414" s="589"/>
      <c r="CEK414" s="589"/>
      <c r="CEL414" s="589"/>
      <c r="CEM414" s="589"/>
      <c r="CEN414" s="589"/>
      <c r="CEO414" s="589"/>
      <c r="CEP414" s="589"/>
      <c r="CEQ414" s="589"/>
      <c r="CER414" s="589"/>
      <c r="CES414" s="589"/>
      <c r="CET414" s="589"/>
      <c r="CEU414" s="589"/>
      <c r="CEV414" s="589"/>
      <c r="CEW414" s="589"/>
      <c r="CEX414" s="589"/>
      <c r="CEY414" s="589"/>
      <c r="CEZ414" s="589"/>
      <c r="CFA414" s="589"/>
      <c r="CFB414" s="589"/>
      <c r="CFC414" s="589"/>
      <c r="CFD414" s="589"/>
      <c r="CFE414" s="589"/>
      <c r="CFF414" s="589"/>
      <c r="CFG414" s="589"/>
      <c r="CFH414" s="589"/>
      <c r="CFI414" s="589"/>
      <c r="CFJ414" s="589"/>
      <c r="CFK414" s="589"/>
      <c r="CFL414" s="589"/>
      <c r="CFM414" s="589"/>
      <c r="CFN414" s="589"/>
      <c r="CFO414" s="589"/>
      <c r="CFP414" s="589"/>
      <c r="CFQ414" s="589"/>
      <c r="CFR414" s="589"/>
      <c r="CFS414" s="589"/>
      <c r="CFT414" s="589"/>
      <c r="CFU414" s="589"/>
      <c r="CFV414" s="589"/>
      <c r="CFW414" s="589"/>
      <c r="CFX414" s="589"/>
      <c r="CFY414" s="589"/>
      <c r="CFZ414" s="589"/>
      <c r="CGA414" s="589"/>
      <c r="CGB414" s="589"/>
      <c r="CGC414" s="589"/>
      <c r="CGD414" s="589"/>
      <c r="CGE414" s="589"/>
      <c r="CGF414" s="589"/>
      <c r="CGG414" s="589"/>
      <c r="CGH414" s="589"/>
      <c r="CGI414" s="589"/>
      <c r="CGJ414" s="589"/>
      <c r="CGK414" s="589"/>
      <c r="CGL414" s="589"/>
      <c r="CGM414" s="589"/>
      <c r="CGN414" s="589"/>
      <c r="CGO414" s="589"/>
      <c r="CGP414" s="589"/>
      <c r="CGQ414" s="589"/>
      <c r="CGR414" s="589"/>
      <c r="CGS414" s="589"/>
      <c r="CGT414" s="589"/>
      <c r="CGU414" s="589"/>
      <c r="CGV414" s="589"/>
      <c r="CGW414" s="589"/>
      <c r="CGX414" s="589"/>
      <c r="CGY414" s="589"/>
      <c r="CGZ414" s="589"/>
      <c r="CHA414" s="589"/>
      <c r="CHB414" s="589"/>
      <c r="CHC414" s="589"/>
      <c r="CHD414" s="589"/>
      <c r="CHE414" s="589"/>
      <c r="CHF414" s="589"/>
      <c r="CHG414" s="589"/>
      <c r="CHH414" s="589"/>
      <c r="CHI414" s="589"/>
      <c r="CHJ414" s="589"/>
      <c r="CHK414" s="589"/>
      <c r="CHL414" s="589"/>
      <c r="CHM414" s="589"/>
      <c r="CHN414" s="589"/>
      <c r="CHO414" s="589"/>
      <c r="CHP414" s="589"/>
      <c r="CHQ414" s="589"/>
      <c r="CHR414" s="589"/>
      <c r="CHS414" s="589"/>
      <c r="CHT414" s="589"/>
      <c r="CHU414" s="589"/>
      <c r="CHV414" s="589"/>
      <c r="CHW414" s="589"/>
      <c r="CHX414" s="589"/>
      <c r="CHY414" s="589"/>
      <c r="CHZ414" s="589"/>
      <c r="CIA414" s="589"/>
      <c r="CIB414" s="589"/>
      <c r="CIC414" s="589"/>
      <c r="CID414" s="589"/>
      <c r="CIE414" s="589"/>
      <c r="CIF414" s="589"/>
      <c r="CIG414" s="589"/>
      <c r="CIH414" s="589"/>
      <c r="CII414" s="589"/>
      <c r="CIJ414" s="589"/>
      <c r="CIK414" s="589"/>
      <c r="CIL414" s="589"/>
      <c r="CIM414" s="589"/>
      <c r="CIN414" s="589"/>
      <c r="CIO414" s="589"/>
      <c r="CIP414" s="589"/>
      <c r="CIQ414" s="589"/>
      <c r="CIR414" s="589"/>
      <c r="CIS414" s="589"/>
      <c r="CIT414" s="589"/>
      <c r="CIU414" s="589"/>
      <c r="CIV414" s="589"/>
      <c r="CIW414" s="589"/>
      <c r="CIX414" s="589"/>
      <c r="CIY414" s="589"/>
      <c r="CIZ414" s="589"/>
      <c r="CJA414" s="589"/>
      <c r="CJB414" s="589"/>
      <c r="CJC414" s="589"/>
      <c r="CJD414" s="589"/>
      <c r="CJE414" s="589"/>
      <c r="CJF414" s="589"/>
      <c r="CJG414" s="589"/>
      <c r="CJH414" s="589"/>
      <c r="CJI414" s="589"/>
      <c r="CJJ414" s="589"/>
      <c r="CJK414" s="589"/>
      <c r="CJL414" s="589"/>
      <c r="CJM414" s="589"/>
      <c r="CJN414" s="589"/>
      <c r="CJO414" s="589"/>
      <c r="CJP414" s="589"/>
      <c r="CJQ414" s="589"/>
      <c r="CJR414" s="589"/>
      <c r="CJS414" s="589"/>
      <c r="CJT414" s="589"/>
      <c r="CJU414" s="589"/>
      <c r="CJV414" s="589"/>
      <c r="CJW414" s="589"/>
      <c r="CJX414" s="589"/>
      <c r="CJY414" s="589"/>
      <c r="CJZ414" s="589"/>
      <c r="CKA414" s="589"/>
      <c r="CKB414" s="589"/>
      <c r="CKC414" s="589"/>
      <c r="CKD414" s="589"/>
      <c r="CKE414" s="589"/>
      <c r="CKF414" s="589"/>
      <c r="CKG414" s="589"/>
      <c r="CKH414" s="589"/>
      <c r="CKI414" s="589"/>
      <c r="CKJ414" s="589"/>
      <c r="CKK414" s="589"/>
      <c r="CKL414" s="589"/>
      <c r="CKM414" s="589"/>
      <c r="CKN414" s="589"/>
      <c r="CKO414" s="589"/>
      <c r="CKP414" s="589"/>
      <c r="CKQ414" s="589"/>
      <c r="CKR414" s="589"/>
      <c r="CKS414" s="589"/>
      <c r="CKT414" s="589"/>
      <c r="CKU414" s="589"/>
      <c r="CKV414" s="589"/>
      <c r="CKW414" s="589"/>
      <c r="CKX414" s="589"/>
      <c r="CKY414" s="589"/>
      <c r="CKZ414" s="589"/>
      <c r="CLA414" s="589"/>
      <c r="CLB414" s="589"/>
      <c r="CLC414" s="589"/>
      <c r="CLD414" s="589"/>
      <c r="CLE414" s="589"/>
      <c r="CLF414" s="589"/>
      <c r="CLG414" s="589"/>
      <c r="CLH414" s="589"/>
      <c r="CLI414" s="589"/>
      <c r="CLJ414" s="589"/>
      <c r="CLK414" s="589"/>
      <c r="CLL414" s="589"/>
      <c r="CLM414" s="589"/>
      <c r="CLN414" s="589"/>
      <c r="CLO414" s="589"/>
      <c r="CLP414" s="589"/>
      <c r="CLQ414" s="589"/>
      <c r="CLR414" s="589"/>
      <c r="CLS414" s="589"/>
      <c r="CLT414" s="589"/>
      <c r="CLU414" s="589"/>
      <c r="CLV414" s="589"/>
      <c r="CLW414" s="589"/>
      <c r="CLX414" s="589"/>
      <c r="CLY414" s="589"/>
      <c r="CLZ414" s="589"/>
      <c r="CMA414" s="589"/>
      <c r="CMB414" s="589"/>
      <c r="CMC414" s="589"/>
      <c r="CMD414" s="589"/>
      <c r="CME414" s="589"/>
      <c r="CMF414" s="589"/>
      <c r="CMG414" s="589"/>
      <c r="CMH414" s="589"/>
      <c r="CMI414" s="589"/>
      <c r="CMJ414" s="589"/>
      <c r="CMK414" s="589"/>
      <c r="CML414" s="589"/>
      <c r="CMM414" s="589"/>
      <c r="CMN414" s="589"/>
      <c r="CMO414" s="589"/>
      <c r="CMP414" s="589"/>
      <c r="CMQ414" s="589"/>
      <c r="CMR414" s="589"/>
      <c r="CMS414" s="589"/>
      <c r="CMT414" s="589"/>
      <c r="CMU414" s="589"/>
      <c r="CMV414" s="589"/>
      <c r="CMW414" s="589"/>
      <c r="CMX414" s="589"/>
      <c r="CMY414" s="589"/>
      <c r="CMZ414" s="589"/>
      <c r="CNA414" s="589"/>
      <c r="CNB414" s="589"/>
      <c r="CNC414" s="589"/>
      <c r="CND414" s="589"/>
      <c r="CNE414" s="589"/>
      <c r="CNF414" s="589"/>
      <c r="CNG414" s="589"/>
      <c r="CNH414" s="589"/>
      <c r="CNI414" s="589"/>
      <c r="CNJ414" s="589"/>
      <c r="CNK414" s="589"/>
      <c r="CNL414" s="589"/>
      <c r="CNM414" s="589"/>
      <c r="CNN414" s="589"/>
      <c r="CNO414" s="589"/>
      <c r="CNP414" s="589"/>
      <c r="CNQ414" s="589"/>
      <c r="CNR414" s="589"/>
      <c r="CNS414" s="589"/>
      <c r="CNT414" s="589"/>
      <c r="CNU414" s="589"/>
      <c r="CNV414" s="589"/>
      <c r="CNW414" s="589"/>
      <c r="CNX414" s="589"/>
      <c r="CNY414" s="589"/>
      <c r="CNZ414" s="589"/>
      <c r="COA414" s="589"/>
      <c r="COB414" s="589"/>
      <c r="COC414" s="589"/>
      <c r="COD414" s="589"/>
      <c r="COE414" s="589"/>
      <c r="COF414" s="589"/>
      <c r="COG414" s="589"/>
      <c r="COH414" s="589"/>
      <c r="COI414" s="589"/>
      <c r="COJ414" s="589"/>
      <c r="COK414" s="589"/>
      <c r="COL414" s="589"/>
      <c r="COM414" s="589"/>
      <c r="CON414" s="589"/>
      <c r="COO414" s="589"/>
      <c r="COP414" s="589"/>
      <c r="COQ414" s="589"/>
      <c r="COR414" s="589"/>
      <c r="COS414" s="589"/>
      <c r="COT414" s="589"/>
      <c r="COU414" s="589"/>
      <c r="COV414" s="589"/>
      <c r="COW414" s="589"/>
      <c r="COX414" s="589"/>
      <c r="COY414" s="589"/>
      <c r="COZ414" s="589"/>
      <c r="CPA414" s="589"/>
      <c r="CPB414" s="589"/>
      <c r="CPC414" s="589"/>
      <c r="CPD414" s="589"/>
      <c r="CPE414" s="589"/>
      <c r="CPF414" s="589"/>
      <c r="CPG414" s="589"/>
      <c r="CPH414" s="589"/>
      <c r="CPI414" s="589"/>
      <c r="CPJ414" s="589"/>
      <c r="CPK414" s="589"/>
      <c r="CPL414" s="589"/>
      <c r="CPM414" s="589"/>
      <c r="CPN414" s="589"/>
      <c r="CPO414" s="589"/>
      <c r="CPP414" s="589"/>
      <c r="CPQ414" s="589"/>
      <c r="CPR414" s="589"/>
      <c r="CPS414" s="589"/>
      <c r="CPT414" s="589"/>
      <c r="CPU414" s="589"/>
      <c r="CPV414" s="589"/>
      <c r="CPW414" s="589"/>
      <c r="CPX414" s="589"/>
      <c r="CPY414" s="589"/>
      <c r="CPZ414" s="589"/>
      <c r="CQA414" s="589"/>
      <c r="CQB414" s="589"/>
      <c r="CQC414" s="589"/>
      <c r="CQD414" s="589"/>
      <c r="CQE414" s="589"/>
      <c r="CQF414" s="589"/>
      <c r="CQG414" s="589"/>
      <c r="CQH414" s="589"/>
      <c r="CQI414" s="589"/>
      <c r="CQJ414" s="589"/>
      <c r="CQK414" s="589"/>
      <c r="CQL414" s="589"/>
      <c r="CQM414" s="589"/>
      <c r="CQN414" s="589"/>
      <c r="CQO414" s="589"/>
      <c r="CQP414" s="589"/>
      <c r="CQQ414" s="589"/>
      <c r="CQR414" s="589"/>
      <c r="CQS414" s="589"/>
      <c r="CQT414" s="589"/>
      <c r="CQU414" s="589"/>
      <c r="CQV414" s="589"/>
      <c r="CQW414" s="589"/>
      <c r="CQX414" s="589"/>
      <c r="CQY414" s="589"/>
      <c r="CQZ414" s="589"/>
      <c r="CRA414" s="589"/>
      <c r="CRB414" s="589"/>
      <c r="CRC414" s="589"/>
      <c r="CRD414" s="589"/>
      <c r="CRE414" s="589"/>
      <c r="CRF414" s="589"/>
      <c r="CRG414" s="589"/>
      <c r="CRH414" s="589"/>
      <c r="CRI414" s="589"/>
      <c r="CRJ414" s="589"/>
      <c r="CRK414" s="589"/>
      <c r="CRL414" s="589"/>
      <c r="CRM414" s="589"/>
      <c r="CRN414" s="589"/>
      <c r="CRO414" s="589"/>
      <c r="CRP414" s="589"/>
      <c r="CRQ414" s="589"/>
      <c r="CRR414" s="589"/>
      <c r="CRS414" s="589"/>
      <c r="CRT414" s="589"/>
      <c r="CRU414" s="589"/>
      <c r="CRV414" s="589"/>
      <c r="CRW414" s="589"/>
      <c r="CRX414" s="589"/>
      <c r="CRY414" s="589"/>
      <c r="CRZ414" s="589"/>
      <c r="CSA414" s="589"/>
      <c r="CSB414" s="589"/>
      <c r="CSC414" s="589"/>
      <c r="CSD414" s="589"/>
      <c r="CSE414" s="589"/>
      <c r="CSF414" s="589"/>
      <c r="CSG414" s="589"/>
      <c r="CSH414" s="589"/>
      <c r="CSI414" s="589"/>
      <c r="CSJ414" s="589"/>
      <c r="CSK414" s="589"/>
      <c r="CSL414" s="589"/>
      <c r="CSM414" s="589"/>
      <c r="CSN414" s="589"/>
      <c r="CSO414" s="589"/>
      <c r="CSP414" s="589"/>
      <c r="CSQ414" s="589"/>
      <c r="CSR414" s="589"/>
      <c r="CSS414" s="589"/>
      <c r="CST414" s="589"/>
      <c r="CSU414" s="589"/>
      <c r="CSV414" s="589"/>
      <c r="CSW414" s="589"/>
      <c r="CSX414" s="589"/>
      <c r="CSY414" s="589"/>
      <c r="CSZ414" s="589"/>
      <c r="CTA414" s="589"/>
      <c r="CTB414" s="589"/>
      <c r="CTC414" s="589"/>
      <c r="CTD414" s="589"/>
      <c r="CTE414" s="589"/>
      <c r="CTF414" s="589"/>
      <c r="CTG414" s="589"/>
      <c r="CTH414" s="589"/>
      <c r="CTI414" s="589"/>
      <c r="CTJ414" s="589"/>
      <c r="CTK414" s="589"/>
      <c r="CTL414" s="589"/>
      <c r="CTM414" s="589"/>
      <c r="CTN414" s="589"/>
      <c r="CTO414" s="589"/>
      <c r="CTP414" s="589"/>
      <c r="CTQ414" s="589"/>
      <c r="CTR414" s="589"/>
      <c r="CTS414" s="589"/>
      <c r="CTT414" s="589"/>
      <c r="CTU414" s="589"/>
      <c r="CTV414" s="589"/>
      <c r="CTW414" s="589"/>
      <c r="CTX414" s="589"/>
      <c r="CTY414" s="589"/>
      <c r="CTZ414" s="589"/>
      <c r="CUA414" s="589"/>
      <c r="CUB414" s="589"/>
      <c r="CUC414" s="589"/>
      <c r="CUD414" s="589"/>
      <c r="CUE414" s="589"/>
      <c r="CUF414" s="589"/>
      <c r="CUG414" s="589"/>
      <c r="CUH414" s="589"/>
      <c r="CUI414" s="589"/>
      <c r="CUJ414" s="589"/>
      <c r="CUK414" s="589"/>
      <c r="CUL414" s="589"/>
      <c r="CUM414" s="589"/>
      <c r="CUN414" s="589"/>
      <c r="CUO414" s="589"/>
      <c r="CUP414" s="589"/>
      <c r="CUQ414" s="589"/>
      <c r="CUR414" s="589"/>
      <c r="CUS414" s="589"/>
      <c r="CUT414" s="589"/>
      <c r="CUU414" s="589"/>
      <c r="CUV414" s="589"/>
      <c r="CUW414" s="589"/>
      <c r="CUX414" s="589"/>
      <c r="CUY414" s="589"/>
      <c r="CUZ414" s="589"/>
      <c r="CVA414" s="589"/>
      <c r="CVB414" s="589"/>
      <c r="CVC414" s="589"/>
      <c r="CVD414" s="589"/>
      <c r="CVE414" s="589"/>
      <c r="CVF414" s="589"/>
      <c r="CVG414" s="589"/>
      <c r="CVH414" s="589"/>
      <c r="CVI414" s="589"/>
      <c r="CVJ414" s="589"/>
      <c r="CVK414" s="589"/>
      <c r="CVL414" s="589"/>
      <c r="CVM414" s="589"/>
      <c r="CVN414" s="589"/>
      <c r="CVO414" s="589"/>
      <c r="CVP414" s="589"/>
      <c r="CVQ414" s="589"/>
      <c r="CVR414" s="589"/>
      <c r="CVS414" s="589"/>
      <c r="CVT414" s="589"/>
      <c r="CVU414" s="589"/>
      <c r="CVV414" s="589"/>
      <c r="CVW414" s="589"/>
      <c r="CVX414" s="589"/>
      <c r="CVY414" s="589"/>
      <c r="CVZ414" s="589"/>
      <c r="CWA414" s="589"/>
      <c r="CWB414" s="589"/>
      <c r="CWC414" s="589"/>
      <c r="CWD414" s="589"/>
      <c r="CWE414" s="589"/>
      <c r="CWF414" s="589"/>
      <c r="CWG414" s="589"/>
      <c r="CWH414" s="589"/>
      <c r="CWI414" s="589"/>
      <c r="CWJ414" s="589"/>
      <c r="CWK414" s="589"/>
      <c r="CWL414" s="589"/>
      <c r="CWM414" s="589"/>
      <c r="CWN414" s="589"/>
      <c r="CWO414" s="589"/>
      <c r="CWP414" s="589"/>
      <c r="CWQ414" s="589"/>
      <c r="CWR414" s="589"/>
      <c r="CWS414" s="589"/>
      <c r="CWT414" s="589"/>
      <c r="CWU414" s="589"/>
      <c r="CWV414" s="589"/>
      <c r="CWW414" s="589"/>
      <c r="CWX414" s="589"/>
      <c r="CWY414" s="589"/>
      <c r="CWZ414" s="589"/>
      <c r="CXA414" s="589"/>
      <c r="CXB414" s="589"/>
      <c r="CXC414" s="589"/>
      <c r="CXD414" s="589"/>
      <c r="CXE414" s="589"/>
      <c r="CXF414" s="589"/>
      <c r="CXG414" s="589"/>
      <c r="CXH414" s="589"/>
      <c r="CXI414" s="589"/>
      <c r="CXJ414" s="589"/>
      <c r="CXK414" s="589"/>
      <c r="CXL414" s="589"/>
      <c r="CXM414" s="589"/>
      <c r="CXN414" s="589"/>
      <c r="CXO414" s="589"/>
      <c r="CXP414" s="589"/>
      <c r="CXQ414" s="589"/>
      <c r="CXR414" s="589"/>
      <c r="CXS414" s="589"/>
      <c r="CXT414" s="589"/>
      <c r="CXU414" s="589"/>
      <c r="CXV414" s="589"/>
      <c r="CXW414" s="589"/>
      <c r="CXX414" s="589"/>
      <c r="CXY414" s="589"/>
      <c r="CXZ414" s="589"/>
      <c r="CYA414" s="589"/>
      <c r="CYB414" s="589"/>
      <c r="CYC414" s="589"/>
      <c r="CYD414" s="589"/>
      <c r="CYE414" s="589"/>
      <c r="CYF414" s="589"/>
      <c r="CYG414" s="589"/>
      <c r="CYH414" s="589"/>
      <c r="CYI414" s="589"/>
      <c r="CYJ414" s="589"/>
      <c r="CYK414" s="589"/>
      <c r="CYL414" s="589"/>
      <c r="CYM414" s="589"/>
      <c r="CYN414" s="589"/>
      <c r="CYO414" s="589"/>
      <c r="CYP414" s="589"/>
      <c r="CYQ414" s="589"/>
      <c r="CYR414" s="589"/>
      <c r="CYS414" s="589"/>
      <c r="CYT414" s="589"/>
      <c r="CYU414" s="589"/>
      <c r="CYV414" s="589"/>
      <c r="CYW414" s="589"/>
      <c r="CYX414" s="589"/>
      <c r="CYY414" s="589"/>
      <c r="CYZ414" s="589"/>
      <c r="CZA414" s="589"/>
      <c r="CZB414" s="589"/>
      <c r="CZC414" s="589"/>
      <c r="CZD414" s="589"/>
      <c r="CZE414" s="589"/>
      <c r="CZF414" s="589"/>
      <c r="CZG414" s="589"/>
      <c r="CZH414" s="589"/>
      <c r="CZI414" s="589"/>
      <c r="CZJ414" s="589"/>
      <c r="CZK414" s="589"/>
      <c r="CZL414" s="589"/>
      <c r="CZM414" s="589"/>
      <c r="CZN414" s="589"/>
      <c r="CZO414" s="589"/>
      <c r="CZP414" s="589"/>
      <c r="CZQ414" s="589"/>
      <c r="CZR414" s="589"/>
      <c r="CZS414" s="589"/>
      <c r="CZT414" s="589"/>
      <c r="CZU414" s="589"/>
      <c r="CZV414" s="589"/>
      <c r="CZW414" s="589"/>
      <c r="CZX414" s="589"/>
      <c r="CZY414" s="589"/>
      <c r="CZZ414" s="589"/>
      <c r="DAA414" s="589"/>
      <c r="DAB414" s="589"/>
      <c r="DAC414" s="589"/>
      <c r="DAD414" s="589"/>
      <c r="DAE414" s="589"/>
      <c r="DAF414" s="589"/>
      <c r="DAG414" s="589"/>
      <c r="DAH414" s="589"/>
      <c r="DAI414" s="589"/>
      <c r="DAJ414" s="589"/>
      <c r="DAK414" s="589"/>
      <c r="DAL414" s="589"/>
      <c r="DAM414" s="589"/>
      <c r="DAN414" s="589"/>
      <c r="DAO414" s="589"/>
      <c r="DAP414" s="589"/>
      <c r="DAQ414" s="589"/>
      <c r="DAR414" s="589"/>
      <c r="DAS414" s="589"/>
      <c r="DAT414" s="589"/>
      <c r="DAU414" s="589"/>
      <c r="DAV414" s="589"/>
      <c r="DAW414" s="589"/>
      <c r="DAX414" s="589"/>
      <c r="DAY414" s="589"/>
      <c r="DAZ414" s="589"/>
      <c r="DBA414" s="589"/>
      <c r="DBB414" s="589"/>
      <c r="DBC414" s="589"/>
      <c r="DBD414" s="589"/>
      <c r="DBE414" s="589"/>
      <c r="DBF414" s="589"/>
      <c r="DBG414" s="589"/>
      <c r="DBH414" s="589"/>
      <c r="DBI414" s="589"/>
      <c r="DBJ414" s="589"/>
      <c r="DBK414" s="589"/>
      <c r="DBL414" s="589"/>
      <c r="DBM414" s="589"/>
      <c r="DBN414" s="589"/>
      <c r="DBO414" s="589"/>
      <c r="DBP414" s="589"/>
      <c r="DBQ414" s="589"/>
      <c r="DBR414" s="589"/>
      <c r="DBS414" s="589"/>
      <c r="DBT414" s="589"/>
      <c r="DBU414" s="589"/>
      <c r="DBV414" s="589"/>
      <c r="DBW414" s="589"/>
      <c r="DBX414" s="589"/>
      <c r="DBY414" s="589"/>
      <c r="DBZ414" s="589"/>
      <c r="DCA414" s="589"/>
      <c r="DCB414" s="589"/>
      <c r="DCC414" s="589"/>
      <c r="DCD414" s="589"/>
      <c r="DCE414" s="589"/>
      <c r="DCF414" s="589"/>
      <c r="DCG414" s="589"/>
      <c r="DCH414" s="589"/>
      <c r="DCI414" s="589"/>
      <c r="DCJ414" s="589"/>
      <c r="DCK414" s="589"/>
      <c r="DCL414" s="589"/>
      <c r="DCM414" s="589"/>
      <c r="DCN414" s="589"/>
      <c r="DCO414" s="589"/>
      <c r="DCP414" s="589"/>
      <c r="DCQ414" s="589"/>
      <c r="DCR414" s="589"/>
      <c r="DCS414" s="589"/>
      <c r="DCT414" s="589"/>
      <c r="DCU414" s="589"/>
      <c r="DCV414" s="589"/>
      <c r="DCW414" s="589"/>
      <c r="DCX414" s="589"/>
      <c r="DCY414" s="589"/>
      <c r="DCZ414" s="589"/>
      <c r="DDA414" s="589"/>
      <c r="DDB414" s="589"/>
      <c r="DDC414" s="589"/>
      <c r="DDD414" s="589"/>
      <c r="DDE414" s="589"/>
      <c r="DDF414" s="589"/>
      <c r="DDG414" s="589"/>
      <c r="DDH414" s="589"/>
      <c r="DDI414" s="589"/>
      <c r="DDJ414" s="589"/>
      <c r="DDK414" s="589"/>
      <c r="DDL414" s="589"/>
      <c r="DDM414" s="589"/>
      <c r="DDN414" s="589"/>
      <c r="DDO414" s="589"/>
      <c r="DDP414" s="589"/>
      <c r="DDQ414" s="589"/>
      <c r="DDR414" s="589"/>
      <c r="DDS414" s="589"/>
      <c r="DDT414" s="589"/>
      <c r="DDU414" s="589"/>
      <c r="DDV414" s="589"/>
      <c r="DDW414" s="589"/>
      <c r="DDX414" s="589"/>
      <c r="DDY414" s="589"/>
      <c r="DDZ414" s="589"/>
      <c r="DEA414" s="589"/>
      <c r="DEB414" s="589"/>
      <c r="DEC414" s="589"/>
      <c r="DED414" s="589"/>
      <c r="DEE414" s="589"/>
      <c r="DEF414" s="589"/>
      <c r="DEG414" s="589"/>
      <c r="DEH414" s="589"/>
      <c r="DEI414" s="589"/>
      <c r="DEJ414" s="589"/>
      <c r="DEK414" s="589"/>
      <c r="DEL414" s="589"/>
      <c r="DEM414" s="589"/>
      <c r="DEN414" s="589"/>
      <c r="DEO414" s="589"/>
      <c r="DEP414" s="589"/>
      <c r="DEQ414" s="589"/>
      <c r="DER414" s="589"/>
      <c r="DES414" s="589"/>
      <c r="DET414" s="589"/>
      <c r="DEU414" s="589"/>
      <c r="DEV414" s="589"/>
      <c r="DEW414" s="589"/>
      <c r="DEX414" s="589"/>
      <c r="DEY414" s="589"/>
      <c r="DEZ414" s="589"/>
      <c r="DFA414" s="589"/>
      <c r="DFB414" s="589"/>
      <c r="DFC414" s="589"/>
      <c r="DFD414" s="589"/>
      <c r="DFE414" s="589"/>
      <c r="DFF414" s="589"/>
      <c r="DFG414" s="589"/>
      <c r="DFH414" s="589"/>
      <c r="DFI414" s="589"/>
      <c r="DFJ414" s="589"/>
      <c r="DFK414" s="589"/>
      <c r="DFL414" s="589"/>
      <c r="DFM414" s="589"/>
      <c r="DFN414" s="589"/>
      <c r="DFO414" s="589"/>
      <c r="DFP414" s="589"/>
      <c r="DFQ414" s="589"/>
      <c r="DFR414" s="589"/>
      <c r="DFS414" s="589"/>
      <c r="DFT414" s="589"/>
      <c r="DFU414" s="589"/>
      <c r="DFV414" s="589"/>
      <c r="DFW414" s="589"/>
      <c r="DFX414" s="589"/>
      <c r="DFY414" s="589"/>
      <c r="DFZ414" s="589"/>
      <c r="DGA414" s="589"/>
      <c r="DGB414" s="589"/>
      <c r="DGC414" s="589"/>
      <c r="DGD414" s="589"/>
      <c r="DGE414" s="589"/>
      <c r="DGF414" s="589"/>
      <c r="DGG414" s="589"/>
      <c r="DGH414" s="589"/>
      <c r="DGI414" s="589"/>
      <c r="DGJ414" s="589"/>
      <c r="DGK414" s="589"/>
      <c r="DGL414" s="589"/>
      <c r="DGM414" s="589"/>
      <c r="DGN414" s="589"/>
      <c r="DGO414" s="589"/>
      <c r="DGP414" s="589"/>
      <c r="DGQ414" s="589"/>
      <c r="DGR414" s="589"/>
      <c r="DGS414" s="589"/>
      <c r="DGT414" s="589"/>
      <c r="DGU414" s="589"/>
      <c r="DGV414" s="589"/>
      <c r="DGW414" s="589"/>
      <c r="DGX414" s="589"/>
      <c r="DGY414" s="589"/>
      <c r="DGZ414" s="589"/>
      <c r="DHA414" s="589"/>
      <c r="DHB414" s="589"/>
      <c r="DHC414" s="589"/>
      <c r="DHD414" s="589"/>
      <c r="DHE414" s="589"/>
      <c r="DHF414" s="589"/>
      <c r="DHG414" s="589"/>
      <c r="DHH414" s="589"/>
      <c r="DHI414" s="589"/>
      <c r="DHJ414" s="589"/>
      <c r="DHK414" s="589"/>
      <c r="DHL414" s="589"/>
      <c r="DHM414" s="589"/>
      <c r="DHN414" s="589"/>
      <c r="DHO414" s="589"/>
      <c r="DHP414" s="589"/>
      <c r="DHQ414" s="589"/>
      <c r="DHR414" s="589"/>
      <c r="DHS414" s="589"/>
      <c r="DHT414" s="589"/>
      <c r="DHU414" s="589"/>
      <c r="DHV414" s="589"/>
      <c r="DHW414" s="589"/>
      <c r="DHX414" s="589"/>
      <c r="DHY414" s="589"/>
      <c r="DHZ414" s="589"/>
      <c r="DIA414" s="589"/>
      <c r="DIB414" s="589"/>
      <c r="DIC414" s="589"/>
      <c r="DID414" s="589"/>
      <c r="DIE414" s="589"/>
      <c r="DIF414" s="589"/>
      <c r="DIG414" s="589"/>
      <c r="DIH414" s="589"/>
      <c r="DII414" s="589"/>
      <c r="DIJ414" s="589"/>
      <c r="DIK414" s="589"/>
      <c r="DIL414" s="589"/>
      <c r="DIM414" s="589"/>
      <c r="DIN414" s="589"/>
      <c r="DIO414" s="589"/>
      <c r="DIP414" s="589"/>
      <c r="DIQ414" s="589"/>
      <c r="DIR414" s="589"/>
      <c r="DIS414" s="589"/>
      <c r="DIT414" s="589"/>
      <c r="DIU414" s="589"/>
      <c r="DIV414" s="589"/>
      <c r="DIW414" s="589"/>
      <c r="DIX414" s="589"/>
      <c r="DIY414" s="589"/>
      <c r="DIZ414" s="589"/>
      <c r="DJA414" s="589"/>
      <c r="DJB414" s="589"/>
      <c r="DJC414" s="589"/>
      <c r="DJD414" s="589"/>
      <c r="DJE414" s="589"/>
      <c r="DJF414" s="589"/>
      <c r="DJG414" s="589"/>
      <c r="DJH414" s="589"/>
      <c r="DJI414" s="589"/>
      <c r="DJJ414" s="589"/>
      <c r="DJK414" s="589"/>
      <c r="DJL414" s="589"/>
      <c r="DJM414" s="589"/>
      <c r="DJN414" s="589"/>
      <c r="DJO414" s="589"/>
      <c r="DJP414" s="589"/>
      <c r="DJQ414" s="589"/>
      <c r="DJR414" s="589"/>
      <c r="DJS414" s="589"/>
      <c r="DJT414" s="589"/>
      <c r="DJU414" s="589"/>
      <c r="DJV414" s="589"/>
      <c r="DJW414" s="589"/>
      <c r="DJX414" s="589"/>
      <c r="DJY414" s="589"/>
      <c r="DJZ414" s="589"/>
      <c r="DKA414" s="589"/>
      <c r="DKB414" s="589"/>
      <c r="DKC414" s="589"/>
      <c r="DKD414" s="589"/>
      <c r="DKE414" s="589"/>
      <c r="DKF414" s="589"/>
      <c r="DKG414" s="589"/>
      <c r="DKH414" s="589"/>
      <c r="DKI414" s="589"/>
      <c r="DKJ414" s="589"/>
      <c r="DKK414" s="589"/>
      <c r="DKL414" s="589"/>
      <c r="DKM414" s="589"/>
      <c r="DKN414" s="589"/>
      <c r="DKO414" s="589"/>
      <c r="DKP414" s="589"/>
      <c r="DKQ414" s="589"/>
      <c r="DKR414" s="589"/>
      <c r="DKS414" s="589"/>
      <c r="DKT414" s="589"/>
      <c r="DKU414" s="589"/>
      <c r="DKV414" s="589"/>
      <c r="DKW414" s="589"/>
      <c r="DKX414" s="589"/>
      <c r="DKY414" s="589"/>
      <c r="DKZ414" s="589"/>
      <c r="DLA414" s="589"/>
      <c r="DLB414" s="589"/>
      <c r="DLC414" s="589"/>
      <c r="DLD414" s="589"/>
      <c r="DLE414" s="589"/>
      <c r="DLF414" s="589"/>
      <c r="DLG414" s="589"/>
      <c r="DLH414" s="589"/>
      <c r="DLI414" s="589"/>
      <c r="DLJ414" s="589"/>
      <c r="DLK414" s="589"/>
      <c r="DLL414" s="589"/>
      <c r="DLM414" s="589"/>
      <c r="DLN414" s="589"/>
      <c r="DLO414" s="589"/>
      <c r="DLP414" s="589"/>
      <c r="DLQ414" s="589"/>
      <c r="DLR414" s="589"/>
      <c r="DLS414" s="589"/>
      <c r="DLT414" s="589"/>
      <c r="DLU414" s="589"/>
      <c r="DLV414" s="589"/>
      <c r="DLW414" s="589"/>
      <c r="DLX414" s="589"/>
      <c r="DLY414" s="589"/>
      <c r="DLZ414" s="589"/>
      <c r="DMA414" s="589"/>
      <c r="DMB414" s="589"/>
      <c r="DMC414" s="589"/>
      <c r="DMD414" s="589"/>
      <c r="DME414" s="589"/>
      <c r="DMF414" s="589"/>
      <c r="DMG414" s="589"/>
      <c r="DMH414" s="589"/>
      <c r="DMI414" s="589"/>
      <c r="DMJ414" s="589"/>
      <c r="DMK414" s="589"/>
      <c r="DML414" s="589"/>
      <c r="DMM414" s="589"/>
      <c r="DMN414" s="589"/>
      <c r="DMO414" s="589"/>
      <c r="DMP414" s="589"/>
      <c r="DMQ414" s="589"/>
      <c r="DMR414" s="589"/>
      <c r="DMS414" s="589"/>
      <c r="DMT414" s="589"/>
      <c r="DMU414" s="589"/>
      <c r="DMV414" s="589"/>
      <c r="DMW414" s="589"/>
      <c r="DMX414" s="589"/>
      <c r="DMY414" s="589"/>
      <c r="DMZ414" s="589"/>
      <c r="DNA414" s="589"/>
      <c r="DNB414" s="589"/>
      <c r="DNC414" s="589"/>
      <c r="DND414" s="589"/>
      <c r="DNE414" s="589"/>
      <c r="DNF414" s="589"/>
      <c r="DNG414" s="589"/>
      <c r="DNH414" s="589"/>
      <c r="DNI414" s="589"/>
      <c r="DNJ414" s="589"/>
      <c r="DNK414" s="589"/>
      <c r="DNL414" s="589"/>
      <c r="DNM414" s="589"/>
      <c r="DNN414" s="589"/>
      <c r="DNO414" s="589"/>
      <c r="DNP414" s="589"/>
      <c r="DNQ414" s="589"/>
      <c r="DNR414" s="589"/>
      <c r="DNS414" s="589"/>
      <c r="DNT414" s="589"/>
      <c r="DNU414" s="589"/>
      <c r="DNV414" s="589"/>
      <c r="DNW414" s="589"/>
      <c r="DNX414" s="589"/>
      <c r="DNY414" s="589"/>
      <c r="DNZ414" s="589"/>
      <c r="DOA414" s="589"/>
      <c r="DOB414" s="589"/>
      <c r="DOC414" s="589"/>
      <c r="DOD414" s="589"/>
      <c r="DOE414" s="589"/>
      <c r="DOF414" s="589"/>
      <c r="DOG414" s="589"/>
      <c r="DOH414" s="589"/>
      <c r="DOI414" s="589"/>
      <c r="DOJ414" s="589"/>
      <c r="DOK414" s="589"/>
      <c r="DOL414" s="589"/>
      <c r="DOM414" s="589"/>
      <c r="DON414" s="589"/>
      <c r="DOO414" s="589"/>
      <c r="DOP414" s="589"/>
      <c r="DOQ414" s="589"/>
      <c r="DOR414" s="589"/>
      <c r="DOS414" s="589"/>
      <c r="DOT414" s="589"/>
      <c r="DOU414" s="589"/>
      <c r="DOV414" s="589"/>
      <c r="DOW414" s="589"/>
      <c r="DOX414" s="589"/>
      <c r="DOY414" s="589"/>
      <c r="DOZ414" s="589"/>
      <c r="DPA414" s="589"/>
      <c r="DPB414" s="589"/>
      <c r="DPC414" s="589"/>
      <c r="DPD414" s="589"/>
      <c r="DPE414" s="589"/>
      <c r="DPF414" s="589"/>
      <c r="DPG414" s="589"/>
      <c r="DPH414" s="589"/>
      <c r="DPI414" s="589"/>
      <c r="DPJ414" s="589"/>
      <c r="DPK414" s="589"/>
      <c r="DPL414" s="589"/>
      <c r="DPM414" s="589"/>
      <c r="DPN414" s="589"/>
      <c r="DPO414" s="589"/>
      <c r="DPP414" s="589"/>
      <c r="DPQ414" s="589"/>
      <c r="DPR414" s="589"/>
      <c r="DPS414" s="589"/>
      <c r="DPT414" s="589"/>
      <c r="DPU414" s="589"/>
      <c r="DPV414" s="589"/>
      <c r="DPW414" s="589"/>
      <c r="DPX414" s="589"/>
      <c r="DPY414" s="589"/>
      <c r="DPZ414" s="589"/>
      <c r="DQA414" s="589"/>
      <c r="DQB414" s="589"/>
      <c r="DQC414" s="589"/>
      <c r="DQD414" s="589"/>
      <c r="DQE414" s="589"/>
      <c r="DQF414" s="589"/>
      <c r="DQG414" s="589"/>
      <c r="DQH414" s="589"/>
      <c r="DQI414" s="589"/>
      <c r="DQJ414" s="589"/>
      <c r="DQK414" s="589"/>
      <c r="DQL414" s="589"/>
      <c r="DQM414" s="589"/>
      <c r="DQN414" s="589"/>
      <c r="DQO414" s="589"/>
      <c r="DQP414" s="589"/>
      <c r="DQQ414" s="589"/>
      <c r="DQR414" s="589"/>
      <c r="DQS414" s="589"/>
      <c r="DQT414" s="589"/>
      <c r="DQU414" s="589"/>
      <c r="DQV414" s="589"/>
      <c r="DQW414" s="589"/>
      <c r="DQX414" s="589"/>
      <c r="DQY414" s="589"/>
      <c r="DQZ414" s="589"/>
      <c r="DRA414" s="589"/>
      <c r="DRB414" s="589"/>
      <c r="DRC414" s="589"/>
      <c r="DRD414" s="589"/>
      <c r="DRE414" s="589"/>
      <c r="DRF414" s="589"/>
      <c r="DRG414" s="589"/>
      <c r="DRH414" s="589"/>
      <c r="DRI414" s="589"/>
      <c r="DRJ414" s="589"/>
      <c r="DRK414" s="589"/>
      <c r="DRL414" s="589"/>
      <c r="DRM414" s="589"/>
      <c r="DRN414" s="589"/>
      <c r="DRO414" s="589"/>
      <c r="DRP414" s="589"/>
      <c r="DRQ414" s="589"/>
      <c r="DRR414" s="589"/>
      <c r="DRS414" s="589"/>
      <c r="DRT414" s="589"/>
      <c r="DRU414" s="589"/>
      <c r="DRV414" s="589"/>
      <c r="DRW414" s="589"/>
      <c r="DRX414" s="589"/>
      <c r="DRY414" s="589"/>
      <c r="DRZ414" s="589"/>
      <c r="DSA414" s="589"/>
      <c r="DSB414" s="589"/>
      <c r="DSC414" s="589"/>
      <c r="DSD414" s="589"/>
      <c r="DSE414" s="589"/>
      <c r="DSF414" s="589"/>
      <c r="DSG414" s="589"/>
      <c r="DSH414" s="589"/>
      <c r="DSI414" s="589"/>
      <c r="DSJ414" s="589"/>
      <c r="DSK414" s="589"/>
      <c r="DSL414" s="589"/>
      <c r="DSM414" s="589"/>
      <c r="DSN414" s="589"/>
      <c r="DSO414" s="589"/>
      <c r="DSP414" s="589"/>
      <c r="DSQ414" s="589"/>
      <c r="DSR414" s="589"/>
      <c r="DSS414" s="589"/>
      <c r="DST414" s="589"/>
      <c r="DSU414" s="589"/>
      <c r="DSV414" s="589"/>
      <c r="DSW414" s="589"/>
      <c r="DSX414" s="589"/>
      <c r="DSY414" s="589"/>
      <c r="DSZ414" s="589"/>
      <c r="DTA414" s="589"/>
      <c r="DTB414" s="589"/>
      <c r="DTC414" s="589"/>
      <c r="DTD414" s="589"/>
      <c r="DTE414" s="589"/>
      <c r="DTF414" s="589"/>
      <c r="DTG414" s="589"/>
      <c r="DTH414" s="589"/>
      <c r="DTI414" s="589"/>
      <c r="DTJ414" s="589"/>
      <c r="DTK414" s="589"/>
      <c r="DTL414" s="589"/>
      <c r="DTM414" s="589"/>
      <c r="DTN414" s="589"/>
      <c r="DTO414" s="589"/>
      <c r="DTP414" s="589"/>
      <c r="DTQ414" s="589"/>
      <c r="DTR414" s="589"/>
      <c r="DTS414" s="589"/>
      <c r="DTT414" s="589"/>
      <c r="DTU414" s="589"/>
      <c r="DTV414" s="589"/>
      <c r="DTW414" s="589"/>
      <c r="DTX414" s="589"/>
      <c r="DTY414" s="589"/>
      <c r="DTZ414" s="589"/>
      <c r="DUA414" s="589"/>
      <c r="DUB414" s="589"/>
      <c r="DUC414" s="589"/>
      <c r="DUD414" s="589"/>
      <c r="DUE414" s="589"/>
      <c r="DUF414" s="589"/>
      <c r="DUG414" s="589"/>
      <c r="DUH414" s="589"/>
      <c r="DUI414" s="589"/>
      <c r="DUJ414" s="589"/>
      <c r="DUK414" s="589"/>
      <c r="DUL414" s="589"/>
      <c r="DUM414" s="589"/>
      <c r="DUN414" s="589"/>
      <c r="DUO414" s="589"/>
      <c r="DUP414" s="589"/>
      <c r="DUQ414" s="589"/>
      <c r="DUR414" s="589"/>
      <c r="DUS414" s="589"/>
      <c r="DUT414" s="589"/>
      <c r="DUU414" s="589"/>
      <c r="DUV414" s="589"/>
      <c r="DUW414" s="589"/>
      <c r="DUX414" s="589"/>
      <c r="DUY414" s="589"/>
      <c r="DUZ414" s="589"/>
      <c r="DVA414" s="589"/>
      <c r="DVB414" s="589"/>
      <c r="DVC414" s="589"/>
      <c r="DVD414" s="589"/>
      <c r="DVE414" s="589"/>
      <c r="DVF414" s="589"/>
      <c r="DVG414" s="589"/>
      <c r="DVH414" s="589"/>
      <c r="DVI414" s="589"/>
      <c r="DVJ414" s="589"/>
      <c r="DVK414" s="589"/>
      <c r="DVL414" s="589"/>
      <c r="DVM414" s="589"/>
      <c r="DVN414" s="589"/>
      <c r="DVO414" s="589"/>
      <c r="DVP414" s="589"/>
      <c r="DVQ414" s="589"/>
      <c r="DVR414" s="589"/>
      <c r="DVS414" s="589"/>
      <c r="DVT414" s="589"/>
      <c r="DVU414" s="589"/>
      <c r="DVV414" s="589"/>
      <c r="DVW414" s="589"/>
      <c r="DVX414" s="589"/>
      <c r="DVY414" s="589"/>
      <c r="DVZ414" s="589"/>
      <c r="DWA414" s="589"/>
      <c r="DWB414" s="589"/>
      <c r="DWC414" s="589"/>
      <c r="DWD414" s="589"/>
      <c r="DWE414" s="589"/>
      <c r="DWF414" s="589"/>
      <c r="DWG414" s="589"/>
      <c r="DWH414" s="589"/>
      <c r="DWI414" s="589"/>
      <c r="DWJ414" s="589"/>
      <c r="DWK414" s="589"/>
      <c r="DWL414" s="589"/>
      <c r="DWM414" s="589"/>
      <c r="DWN414" s="589"/>
      <c r="DWO414" s="589"/>
      <c r="DWP414" s="589"/>
      <c r="DWQ414" s="589"/>
      <c r="DWR414" s="589"/>
      <c r="DWS414" s="589"/>
      <c r="DWT414" s="589"/>
      <c r="DWU414" s="589"/>
      <c r="DWV414" s="589"/>
      <c r="DWW414" s="589"/>
      <c r="DWX414" s="589"/>
      <c r="DWY414" s="589"/>
      <c r="DWZ414" s="589"/>
      <c r="DXA414" s="589"/>
      <c r="DXB414" s="589"/>
      <c r="DXC414" s="589"/>
      <c r="DXD414" s="589"/>
      <c r="DXE414" s="589"/>
      <c r="DXF414" s="589"/>
      <c r="DXG414" s="589"/>
      <c r="DXH414" s="589"/>
      <c r="DXI414" s="589"/>
      <c r="DXJ414" s="589"/>
      <c r="DXK414" s="589"/>
      <c r="DXL414" s="589"/>
      <c r="DXM414" s="589"/>
      <c r="DXN414" s="589"/>
      <c r="DXO414" s="589"/>
      <c r="DXP414" s="589"/>
      <c r="DXQ414" s="589"/>
      <c r="DXR414" s="589"/>
      <c r="DXS414" s="589"/>
      <c r="DXT414" s="589"/>
      <c r="DXU414" s="589"/>
      <c r="DXV414" s="589"/>
      <c r="DXW414" s="589"/>
      <c r="DXX414" s="589"/>
      <c r="DXY414" s="589"/>
      <c r="DXZ414" s="589"/>
      <c r="DYA414" s="589"/>
      <c r="DYB414" s="589"/>
      <c r="DYC414" s="589"/>
      <c r="DYD414" s="589"/>
      <c r="DYE414" s="589"/>
      <c r="DYF414" s="589"/>
      <c r="DYG414" s="589"/>
      <c r="DYH414" s="589"/>
      <c r="DYI414" s="589"/>
      <c r="DYJ414" s="589"/>
      <c r="DYK414" s="589"/>
      <c r="DYL414" s="589"/>
      <c r="DYM414" s="589"/>
      <c r="DYN414" s="589"/>
      <c r="DYO414" s="589"/>
      <c r="DYP414" s="589"/>
      <c r="DYQ414" s="589"/>
      <c r="DYR414" s="589"/>
      <c r="DYS414" s="589"/>
      <c r="DYT414" s="589"/>
      <c r="DYU414" s="589"/>
      <c r="DYV414" s="589"/>
      <c r="DYW414" s="589"/>
      <c r="DYX414" s="589"/>
      <c r="DYY414" s="589"/>
      <c r="DYZ414" s="589"/>
      <c r="DZA414" s="589"/>
      <c r="DZB414" s="589"/>
      <c r="DZC414" s="589"/>
      <c r="DZD414" s="589"/>
      <c r="DZE414" s="589"/>
      <c r="DZF414" s="589"/>
      <c r="DZG414" s="589"/>
      <c r="DZH414" s="589"/>
      <c r="DZI414" s="589"/>
      <c r="DZJ414" s="589"/>
      <c r="DZK414" s="589"/>
      <c r="DZL414" s="589"/>
      <c r="DZM414" s="589"/>
      <c r="DZN414" s="589"/>
      <c r="DZO414" s="589"/>
      <c r="DZP414" s="589"/>
      <c r="DZQ414" s="589"/>
      <c r="DZR414" s="589"/>
      <c r="DZS414" s="589"/>
      <c r="DZT414" s="589"/>
      <c r="DZU414" s="589"/>
      <c r="DZV414" s="589"/>
      <c r="DZW414" s="589"/>
      <c r="DZX414" s="589"/>
      <c r="DZY414" s="589"/>
      <c r="DZZ414" s="589"/>
      <c r="EAA414" s="589"/>
      <c r="EAB414" s="589"/>
      <c r="EAC414" s="589"/>
      <c r="EAD414" s="589"/>
      <c r="EAE414" s="589"/>
      <c r="EAF414" s="589"/>
      <c r="EAG414" s="589"/>
      <c r="EAH414" s="589"/>
      <c r="EAI414" s="589"/>
      <c r="EAJ414" s="589"/>
      <c r="EAK414" s="589"/>
      <c r="EAL414" s="589"/>
      <c r="EAM414" s="589"/>
      <c r="EAN414" s="589"/>
      <c r="EAO414" s="589"/>
      <c r="EAP414" s="589"/>
      <c r="EAQ414" s="589"/>
      <c r="EAR414" s="589"/>
      <c r="EAS414" s="589"/>
      <c r="EAT414" s="589"/>
      <c r="EAU414" s="589"/>
      <c r="EAV414" s="589"/>
      <c r="EAW414" s="589"/>
      <c r="EAX414" s="589"/>
      <c r="EAY414" s="589"/>
      <c r="EAZ414" s="589"/>
      <c r="EBA414" s="589"/>
      <c r="EBB414" s="589"/>
      <c r="EBC414" s="589"/>
      <c r="EBD414" s="589"/>
      <c r="EBE414" s="589"/>
      <c r="EBF414" s="589"/>
      <c r="EBG414" s="589"/>
      <c r="EBH414" s="589"/>
      <c r="EBI414" s="589"/>
      <c r="EBJ414" s="589"/>
      <c r="EBK414" s="589"/>
      <c r="EBL414" s="589"/>
      <c r="EBM414" s="589"/>
      <c r="EBN414" s="589"/>
      <c r="EBO414" s="589"/>
      <c r="EBP414" s="589"/>
      <c r="EBQ414" s="589"/>
      <c r="EBR414" s="589"/>
      <c r="EBS414" s="589"/>
      <c r="EBT414" s="589"/>
      <c r="EBU414" s="589"/>
      <c r="EBV414" s="589"/>
      <c r="EBW414" s="589"/>
      <c r="EBX414" s="589"/>
      <c r="EBY414" s="589"/>
      <c r="EBZ414" s="589"/>
      <c r="ECA414" s="589"/>
      <c r="ECB414" s="589"/>
      <c r="ECC414" s="589"/>
      <c r="ECD414" s="589"/>
      <c r="ECE414" s="589"/>
      <c r="ECF414" s="589"/>
      <c r="ECG414" s="589"/>
      <c r="ECH414" s="589"/>
      <c r="ECI414" s="589"/>
      <c r="ECJ414" s="589"/>
      <c r="ECK414" s="589"/>
      <c r="ECL414" s="589"/>
      <c r="ECM414" s="589"/>
      <c r="ECN414" s="589"/>
      <c r="ECO414" s="589"/>
      <c r="ECP414" s="589"/>
      <c r="ECQ414" s="589"/>
      <c r="ECR414" s="589"/>
      <c r="ECS414" s="589"/>
      <c r="ECT414" s="589"/>
      <c r="ECU414" s="589"/>
      <c r="ECV414" s="589"/>
      <c r="ECW414" s="589"/>
      <c r="ECX414" s="589"/>
      <c r="ECY414" s="589"/>
      <c r="ECZ414" s="589"/>
      <c r="EDA414" s="589"/>
      <c r="EDB414" s="589"/>
      <c r="EDC414" s="589"/>
      <c r="EDD414" s="589"/>
      <c r="EDE414" s="589"/>
      <c r="EDF414" s="589"/>
      <c r="EDG414" s="589"/>
      <c r="EDH414" s="589"/>
      <c r="EDI414" s="589"/>
      <c r="EDJ414" s="589"/>
      <c r="EDK414" s="589"/>
      <c r="EDL414" s="589"/>
      <c r="EDM414" s="589"/>
      <c r="EDN414" s="589"/>
      <c r="EDO414" s="589"/>
      <c r="EDP414" s="589"/>
      <c r="EDQ414" s="589"/>
      <c r="EDR414" s="589"/>
      <c r="EDS414" s="589"/>
      <c r="EDT414" s="589"/>
      <c r="EDU414" s="589"/>
      <c r="EDV414" s="589"/>
      <c r="EDW414" s="589"/>
      <c r="EDX414" s="589"/>
      <c r="EDY414" s="589"/>
      <c r="EDZ414" s="589"/>
      <c r="EEA414" s="589"/>
      <c r="EEB414" s="589"/>
      <c r="EEC414" s="589"/>
      <c r="EED414" s="589"/>
      <c r="EEE414" s="589"/>
      <c r="EEF414" s="589"/>
      <c r="EEG414" s="589"/>
      <c r="EEH414" s="589"/>
      <c r="EEI414" s="589"/>
      <c r="EEJ414" s="589"/>
      <c r="EEK414" s="589"/>
      <c r="EEL414" s="589"/>
      <c r="EEM414" s="589"/>
      <c r="EEN414" s="589"/>
      <c r="EEO414" s="589"/>
      <c r="EEP414" s="589"/>
      <c r="EEQ414" s="589"/>
      <c r="EER414" s="589"/>
      <c r="EES414" s="589"/>
      <c r="EET414" s="589"/>
      <c r="EEU414" s="589"/>
      <c r="EEV414" s="589"/>
      <c r="EEW414" s="589"/>
      <c r="EEX414" s="589"/>
      <c r="EEY414" s="589"/>
      <c r="EEZ414" s="589"/>
      <c r="EFA414" s="589"/>
      <c r="EFB414" s="589"/>
      <c r="EFC414" s="589"/>
      <c r="EFD414" s="589"/>
      <c r="EFE414" s="589"/>
      <c r="EFF414" s="589"/>
      <c r="EFG414" s="589"/>
      <c r="EFH414" s="589"/>
      <c r="EFI414" s="589"/>
      <c r="EFJ414" s="589"/>
      <c r="EFK414" s="589"/>
      <c r="EFL414" s="589"/>
      <c r="EFM414" s="589"/>
      <c r="EFN414" s="589"/>
      <c r="EFO414" s="589"/>
      <c r="EFP414" s="589"/>
      <c r="EFQ414" s="589"/>
      <c r="EFR414" s="589"/>
      <c r="EFS414" s="589"/>
      <c r="EFT414" s="589"/>
      <c r="EFU414" s="589"/>
      <c r="EFV414" s="589"/>
      <c r="EFW414" s="589"/>
      <c r="EFX414" s="589"/>
      <c r="EFY414" s="589"/>
      <c r="EFZ414" s="589"/>
      <c r="EGA414" s="589"/>
      <c r="EGB414" s="589"/>
      <c r="EGC414" s="589"/>
      <c r="EGD414" s="589"/>
      <c r="EGE414" s="589"/>
      <c r="EGF414" s="589"/>
      <c r="EGG414" s="589"/>
      <c r="EGH414" s="589"/>
      <c r="EGI414" s="589"/>
      <c r="EGJ414" s="589"/>
      <c r="EGK414" s="589"/>
      <c r="EGL414" s="589"/>
      <c r="EGM414" s="589"/>
      <c r="EGN414" s="589"/>
      <c r="EGO414" s="589"/>
      <c r="EGP414" s="589"/>
      <c r="EGQ414" s="589"/>
      <c r="EGR414" s="589"/>
      <c r="EGS414" s="589"/>
      <c r="EGT414" s="589"/>
      <c r="EGU414" s="589"/>
      <c r="EGV414" s="589"/>
      <c r="EGW414" s="589"/>
      <c r="EGX414" s="589"/>
      <c r="EGY414" s="589"/>
      <c r="EGZ414" s="589"/>
      <c r="EHA414" s="589"/>
      <c r="EHB414" s="589"/>
      <c r="EHC414" s="589"/>
      <c r="EHD414" s="589"/>
      <c r="EHE414" s="589"/>
      <c r="EHF414" s="589"/>
      <c r="EHG414" s="589"/>
      <c r="EHH414" s="589"/>
      <c r="EHI414" s="589"/>
      <c r="EHJ414" s="589"/>
      <c r="EHK414" s="589"/>
      <c r="EHL414" s="589"/>
      <c r="EHM414" s="589"/>
      <c r="EHN414" s="589"/>
      <c r="EHO414" s="589"/>
      <c r="EHP414" s="589"/>
      <c r="EHQ414" s="589"/>
      <c r="EHR414" s="589"/>
      <c r="EHS414" s="589"/>
      <c r="EHT414" s="589"/>
      <c r="EHU414" s="589"/>
      <c r="EHV414" s="589"/>
      <c r="EHW414" s="589"/>
      <c r="EHX414" s="589"/>
      <c r="EHY414" s="589"/>
      <c r="EHZ414" s="589"/>
      <c r="EIA414" s="589"/>
      <c r="EIB414" s="589"/>
      <c r="EIC414" s="589"/>
      <c r="EID414" s="589"/>
      <c r="EIE414" s="589"/>
      <c r="EIF414" s="589"/>
      <c r="EIG414" s="589"/>
      <c r="EIH414" s="589"/>
      <c r="EII414" s="589"/>
      <c r="EIJ414" s="589"/>
      <c r="EIK414" s="589"/>
      <c r="EIL414" s="589"/>
      <c r="EIM414" s="589"/>
      <c r="EIN414" s="589"/>
      <c r="EIO414" s="589"/>
      <c r="EIP414" s="589"/>
      <c r="EIQ414" s="589"/>
      <c r="EIR414" s="589"/>
      <c r="EIS414" s="589"/>
      <c r="EIT414" s="589"/>
      <c r="EIU414" s="589"/>
      <c r="EIV414" s="589"/>
      <c r="EIW414" s="589"/>
      <c r="EIX414" s="589"/>
      <c r="EIY414" s="589"/>
      <c r="EIZ414" s="589"/>
      <c r="EJA414" s="589"/>
      <c r="EJB414" s="589"/>
      <c r="EJC414" s="589"/>
      <c r="EJD414" s="589"/>
      <c r="EJE414" s="589"/>
      <c r="EJF414" s="589"/>
      <c r="EJG414" s="589"/>
      <c r="EJH414" s="589"/>
      <c r="EJI414" s="589"/>
      <c r="EJJ414" s="589"/>
      <c r="EJK414" s="589"/>
      <c r="EJL414" s="589"/>
      <c r="EJM414" s="589"/>
      <c r="EJN414" s="589"/>
      <c r="EJO414" s="589"/>
      <c r="EJP414" s="589"/>
      <c r="EJQ414" s="589"/>
      <c r="EJR414" s="589"/>
      <c r="EJS414" s="589"/>
      <c r="EJT414" s="589"/>
      <c r="EJU414" s="589"/>
      <c r="EJV414" s="589"/>
      <c r="EJW414" s="589"/>
      <c r="EJX414" s="589"/>
      <c r="EJY414" s="589"/>
      <c r="EJZ414" s="589"/>
      <c r="EKA414" s="589"/>
      <c r="EKB414" s="589"/>
      <c r="EKC414" s="589"/>
      <c r="EKD414" s="589"/>
      <c r="EKE414" s="589"/>
      <c r="EKF414" s="589"/>
      <c r="EKG414" s="589"/>
      <c r="EKH414" s="589"/>
      <c r="EKI414" s="589"/>
      <c r="EKJ414" s="589"/>
      <c r="EKK414" s="589"/>
      <c r="EKL414" s="589"/>
      <c r="EKM414" s="589"/>
      <c r="EKN414" s="589"/>
      <c r="EKO414" s="589"/>
      <c r="EKP414" s="589"/>
      <c r="EKQ414" s="589"/>
      <c r="EKR414" s="589"/>
      <c r="EKS414" s="589"/>
      <c r="EKT414" s="589"/>
      <c r="EKU414" s="589"/>
      <c r="EKV414" s="589"/>
      <c r="EKW414" s="589"/>
      <c r="EKX414" s="589"/>
      <c r="EKY414" s="589"/>
      <c r="EKZ414" s="589"/>
      <c r="ELA414" s="589"/>
      <c r="ELB414" s="589"/>
      <c r="ELC414" s="589"/>
      <c r="ELD414" s="589"/>
      <c r="ELE414" s="589"/>
      <c r="ELF414" s="589"/>
      <c r="ELG414" s="589"/>
      <c r="ELH414" s="589"/>
      <c r="ELI414" s="589"/>
      <c r="ELJ414" s="589"/>
      <c r="ELK414" s="589"/>
      <c r="ELL414" s="589"/>
      <c r="ELM414" s="589"/>
      <c r="ELN414" s="589"/>
      <c r="ELO414" s="589"/>
      <c r="ELP414" s="589"/>
      <c r="ELQ414" s="589"/>
      <c r="ELR414" s="589"/>
      <c r="ELS414" s="589"/>
      <c r="ELT414" s="589"/>
      <c r="ELU414" s="589"/>
      <c r="ELV414" s="589"/>
      <c r="ELW414" s="589"/>
      <c r="ELX414" s="589"/>
      <c r="ELY414" s="589"/>
      <c r="ELZ414" s="589"/>
      <c r="EMA414" s="589"/>
      <c r="EMB414" s="589"/>
      <c r="EMC414" s="589"/>
      <c r="EMD414" s="589"/>
      <c r="EME414" s="589"/>
      <c r="EMF414" s="589"/>
      <c r="EMG414" s="589"/>
      <c r="EMH414" s="589"/>
      <c r="EMI414" s="589"/>
      <c r="EMJ414" s="589"/>
      <c r="EMK414" s="589"/>
      <c r="EML414" s="589"/>
      <c r="EMM414" s="589"/>
      <c r="EMN414" s="589"/>
      <c r="EMO414" s="589"/>
      <c r="EMP414" s="589"/>
      <c r="EMQ414" s="589"/>
      <c r="EMR414" s="589"/>
      <c r="EMS414" s="589"/>
      <c r="EMT414" s="589"/>
      <c r="EMU414" s="589"/>
      <c r="EMV414" s="589"/>
      <c r="EMW414" s="589"/>
      <c r="EMX414" s="589"/>
      <c r="EMY414" s="589"/>
      <c r="EMZ414" s="589"/>
      <c r="ENA414" s="589"/>
      <c r="ENB414" s="589"/>
      <c r="ENC414" s="589"/>
      <c r="END414" s="589"/>
      <c r="ENE414" s="589"/>
      <c r="ENF414" s="589"/>
      <c r="ENG414" s="589"/>
      <c r="ENH414" s="589"/>
      <c r="ENI414" s="589"/>
      <c r="ENJ414" s="589"/>
      <c r="ENK414" s="589"/>
      <c r="ENL414" s="589"/>
      <c r="ENM414" s="589"/>
      <c r="ENN414" s="589"/>
      <c r="ENO414" s="589"/>
      <c r="ENP414" s="589"/>
      <c r="ENQ414" s="589"/>
      <c r="ENR414" s="589"/>
      <c r="ENS414" s="589"/>
      <c r="ENT414" s="589"/>
      <c r="ENU414" s="589"/>
      <c r="ENV414" s="589"/>
      <c r="ENW414" s="589"/>
      <c r="ENX414" s="589"/>
      <c r="ENY414" s="589"/>
      <c r="ENZ414" s="589"/>
      <c r="EOA414" s="589"/>
      <c r="EOB414" s="589"/>
      <c r="EOC414" s="589"/>
      <c r="EOD414" s="589"/>
      <c r="EOE414" s="589"/>
      <c r="EOF414" s="589"/>
      <c r="EOG414" s="589"/>
      <c r="EOH414" s="589"/>
      <c r="EOI414" s="589"/>
      <c r="EOJ414" s="589"/>
      <c r="EOK414" s="589"/>
      <c r="EOL414" s="589"/>
      <c r="EOM414" s="589"/>
      <c r="EON414" s="589"/>
      <c r="EOO414" s="589"/>
      <c r="EOP414" s="589"/>
      <c r="EOQ414" s="589"/>
      <c r="EOR414" s="589"/>
      <c r="EOS414" s="589"/>
      <c r="EOT414" s="589"/>
      <c r="EOU414" s="589"/>
      <c r="EOV414" s="589"/>
      <c r="EOW414" s="589"/>
      <c r="EOX414" s="589"/>
      <c r="EOY414" s="589"/>
      <c r="EOZ414" s="589"/>
      <c r="EPA414" s="589"/>
      <c r="EPB414" s="589"/>
      <c r="EPC414" s="589"/>
      <c r="EPD414" s="589"/>
      <c r="EPE414" s="589"/>
      <c r="EPF414" s="589"/>
      <c r="EPG414" s="589"/>
      <c r="EPH414" s="589"/>
      <c r="EPI414" s="589"/>
      <c r="EPJ414" s="589"/>
      <c r="EPK414" s="589"/>
      <c r="EPL414" s="589"/>
      <c r="EPM414" s="589"/>
      <c r="EPN414" s="589"/>
      <c r="EPO414" s="589"/>
      <c r="EPP414" s="589"/>
      <c r="EPQ414" s="589"/>
      <c r="EPR414" s="589"/>
      <c r="EPS414" s="589"/>
      <c r="EPT414" s="589"/>
      <c r="EPU414" s="589"/>
      <c r="EPV414" s="589"/>
      <c r="EPW414" s="589"/>
      <c r="EPX414" s="589"/>
      <c r="EPY414" s="589"/>
      <c r="EPZ414" s="589"/>
      <c r="EQA414" s="589"/>
      <c r="EQB414" s="589"/>
      <c r="EQC414" s="589"/>
      <c r="EQD414" s="589"/>
      <c r="EQE414" s="589"/>
      <c r="EQF414" s="589"/>
      <c r="EQG414" s="589"/>
      <c r="EQH414" s="589"/>
      <c r="EQI414" s="589"/>
      <c r="EQJ414" s="589"/>
      <c r="EQK414" s="589"/>
      <c r="EQL414" s="589"/>
      <c r="EQM414" s="589"/>
      <c r="EQN414" s="589"/>
      <c r="EQO414" s="589"/>
      <c r="EQP414" s="589"/>
      <c r="EQQ414" s="589"/>
      <c r="EQR414" s="589"/>
      <c r="EQS414" s="589"/>
      <c r="EQT414" s="589"/>
      <c r="EQU414" s="589"/>
      <c r="EQV414" s="589"/>
      <c r="EQW414" s="589"/>
      <c r="EQX414" s="589"/>
      <c r="EQY414" s="589"/>
      <c r="EQZ414" s="589"/>
      <c r="ERA414" s="589"/>
      <c r="ERB414" s="589"/>
      <c r="ERC414" s="589"/>
      <c r="ERD414" s="589"/>
      <c r="ERE414" s="589"/>
      <c r="ERF414" s="589"/>
      <c r="ERG414" s="589"/>
      <c r="ERH414" s="589"/>
      <c r="ERI414" s="589"/>
      <c r="ERJ414" s="589"/>
      <c r="ERK414" s="589"/>
      <c r="ERL414" s="589"/>
      <c r="ERM414" s="589"/>
      <c r="ERN414" s="589"/>
      <c r="ERO414" s="589"/>
      <c r="ERP414" s="589"/>
      <c r="ERQ414" s="589"/>
      <c r="ERR414" s="589"/>
      <c r="ERS414" s="589"/>
      <c r="ERT414" s="589"/>
      <c r="ERU414" s="589"/>
      <c r="ERV414" s="589"/>
      <c r="ERW414" s="589"/>
      <c r="ERX414" s="589"/>
      <c r="ERY414" s="589"/>
      <c r="ERZ414" s="589"/>
      <c r="ESA414" s="589"/>
      <c r="ESB414" s="589"/>
      <c r="ESC414" s="589"/>
      <c r="ESD414" s="589"/>
      <c r="ESE414" s="589"/>
      <c r="ESF414" s="589"/>
      <c r="ESG414" s="589"/>
      <c r="ESH414" s="589"/>
      <c r="ESI414" s="589"/>
      <c r="ESJ414" s="589"/>
      <c r="ESK414" s="589"/>
      <c r="ESL414" s="589"/>
      <c r="ESM414" s="589"/>
      <c r="ESN414" s="589"/>
      <c r="ESO414" s="589"/>
      <c r="ESP414" s="589"/>
      <c r="ESQ414" s="589"/>
      <c r="ESR414" s="589"/>
      <c r="ESS414" s="589"/>
      <c r="EST414" s="589"/>
      <c r="ESU414" s="589"/>
      <c r="ESV414" s="589"/>
      <c r="ESW414" s="589"/>
      <c r="ESX414" s="589"/>
      <c r="ESY414" s="589"/>
      <c r="ESZ414" s="589"/>
      <c r="ETA414" s="589"/>
      <c r="ETB414" s="589"/>
      <c r="ETC414" s="589"/>
      <c r="ETD414" s="589"/>
      <c r="ETE414" s="589"/>
      <c r="ETF414" s="589"/>
      <c r="ETG414" s="589"/>
      <c r="ETH414" s="589"/>
      <c r="ETI414" s="589"/>
      <c r="ETJ414" s="589"/>
      <c r="ETK414" s="589"/>
      <c r="ETL414" s="589"/>
      <c r="ETM414" s="589"/>
      <c r="ETN414" s="589"/>
      <c r="ETO414" s="589"/>
      <c r="ETP414" s="589"/>
      <c r="ETQ414" s="589"/>
      <c r="ETR414" s="589"/>
      <c r="ETS414" s="589"/>
      <c r="ETT414" s="589"/>
      <c r="ETU414" s="589"/>
      <c r="ETV414" s="589"/>
      <c r="ETW414" s="589"/>
      <c r="ETX414" s="589"/>
      <c r="ETY414" s="589"/>
      <c r="ETZ414" s="589"/>
      <c r="EUA414" s="589"/>
      <c r="EUB414" s="589"/>
      <c r="EUC414" s="589"/>
      <c r="EUD414" s="589"/>
      <c r="EUE414" s="589"/>
      <c r="EUF414" s="589"/>
      <c r="EUG414" s="589"/>
      <c r="EUH414" s="589"/>
      <c r="EUI414" s="589"/>
      <c r="EUJ414" s="589"/>
      <c r="EUK414" s="589"/>
      <c r="EUL414" s="589"/>
      <c r="EUM414" s="589"/>
      <c r="EUN414" s="589"/>
      <c r="EUO414" s="589"/>
      <c r="EUP414" s="589"/>
      <c r="EUQ414" s="589"/>
      <c r="EUR414" s="589"/>
      <c r="EUS414" s="589"/>
      <c r="EUT414" s="589"/>
      <c r="EUU414" s="589"/>
      <c r="EUV414" s="589"/>
      <c r="EUW414" s="589"/>
      <c r="EUX414" s="589"/>
      <c r="EUY414" s="589"/>
      <c r="EUZ414" s="589"/>
      <c r="EVA414" s="589"/>
      <c r="EVB414" s="589"/>
      <c r="EVC414" s="589"/>
      <c r="EVD414" s="589"/>
      <c r="EVE414" s="589"/>
      <c r="EVF414" s="589"/>
      <c r="EVG414" s="589"/>
      <c r="EVH414" s="589"/>
      <c r="EVI414" s="589"/>
      <c r="EVJ414" s="589"/>
      <c r="EVK414" s="589"/>
      <c r="EVL414" s="589"/>
      <c r="EVM414" s="589"/>
      <c r="EVN414" s="589"/>
      <c r="EVO414" s="589"/>
      <c r="EVP414" s="589"/>
      <c r="EVQ414" s="589"/>
      <c r="EVR414" s="589"/>
      <c r="EVS414" s="589"/>
      <c r="EVT414" s="589"/>
      <c r="EVU414" s="589"/>
      <c r="EVV414" s="589"/>
      <c r="EVW414" s="589"/>
      <c r="EVX414" s="589"/>
      <c r="EVY414" s="589"/>
      <c r="EVZ414" s="589"/>
      <c r="EWA414" s="589"/>
      <c r="EWB414" s="589"/>
      <c r="EWC414" s="589"/>
      <c r="EWD414" s="589"/>
      <c r="EWE414" s="589"/>
      <c r="EWF414" s="589"/>
      <c r="EWG414" s="589"/>
      <c r="EWH414" s="589"/>
      <c r="EWI414" s="589"/>
      <c r="EWJ414" s="589"/>
      <c r="EWK414" s="589"/>
      <c r="EWL414" s="589"/>
      <c r="EWM414" s="589"/>
      <c r="EWN414" s="589"/>
      <c r="EWO414" s="589"/>
      <c r="EWP414" s="589"/>
      <c r="EWQ414" s="589"/>
      <c r="EWR414" s="589"/>
      <c r="EWS414" s="589"/>
      <c r="EWT414" s="589"/>
      <c r="EWU414" s="589"/>
      <c r="EWV414" s="589"/>
      <c r="EWW414" s="589"/>
      <c r="EWX414" s="589"/>
      <c r="EWY414" s="589"/>
      <c r="EWZ414" s="589"/>
      <c r="EXA414" s="589"/>
      <c r="EXB414" s="589"/>
      <c r="EXC414" s="589"/>
      <c r="EXD414" s="589"/>
      <c r="EXE414" s="589"/>
      <c r="EXF414" s="589"/>
      <c r="EXG414" s="589"/>
      <c r="EXH414" s="589"/>
      <c r="EXI414" s="589"/>
      <c r="EXJ414" s="589"/>
      <c r="EXK414" s="589"/>
      <c r="EXL414" s="589"/>
      <c r="EXM414" s="589"/>
      <c r="EXN414" s="589"/>
      <c r="EXO414" s="589"/>
      <c r="EXP414" s="589"/>
      <c r="EXQ414" s="589"/>
      <c r="EXR414" s="589"/>
      <c r="EXS414" s="589"/>
      <c r="EXT414" s="589"/>
      <c r="EXU414" s="589"/>
      <c r="EXV414" s="589"/>
      <c r="EXW414" s="589"/>
      <c r="EXX414" s="589"/>
      <c r="EXY414" s="589"/>
      <c r="EXZ414" s="589"/>
      <c r="EYA414" s="589"/>
      <c r="EYB414" s="589"/>
      <c r="EYC414" s="589"/>
      <c r="EYD414" s="589"/>
      <c r="EYE414" s="589"/>
      <c r="EYF414" s="589"/>
      <c r="EYG414" s="589"/>
      <c r="EYH414" s="589"/>
      <c r="EYI414" s="589"/>
      <c r="EYJ414" s="589"/>
      <c r="EYK414" s="589"/>
      <c r="EYL414" s="589"/>
      <c r="EYM414" s="589"/>
      <c r="EYN414" s="589"/>
      <c r="EYO414" s="589"/>
      <c r="EYP414" s="589"/>
      <c r="EYQ414" s="589"/>
      <c r="EYR414" s="589"/>
      <c r="EYS414" s="589"/>
      <c r="EYT414" s="589"/>
      <c r="EYU414" s="589"/>
      <c r="EYV414" s="589"/>
      <c r="EYW414" s="589"/>
      <c r="EYX414" s="589"/>
      <c r="EYY414" s="589"/>
      <c r="EYZ414" s="589"/>
      <c r="EZA414" s="589"/>
      <c r="EZB414" s="589"/>
      <c r="EZC414" s="589"/>
      <c r="EZD414" s="589"/>
      <c r="EZE414" s="589"/>
      <c r="EZF414" s="589"/>
      <c r="EZG414" s="589"/>
      <c r="EZH414" s="589"/>
      <c r="EZI414" s="589"/>
      <c r="EZJ414" s="589"/>
      <c r="EZK414" s="589"/>
      <c r="EZL414" s="589"/>
      <c r="EZM414" s="589"/>
      <c r="EZN414" s="589"/>
      <c r="EZO414" s="589"/>
      <c r="EZP414" s="589"/>
      <c r="EZQ414" s="589"/>
      <c r="EZR414" s="589"/>
      <c r="EZS414" s="589"/>
      <c r="EZT414" s="589"/>
      <c r="EZU414" s="589"/>
      <c r="EZV414" s="589"/>
      <c r="EZW414" s="589"/>
      <c r="EZX414" s="589"/>
      <c r="EZY414" s="589"/>
      <c r="EZZ414" s="589"/>
      <c r="FAA414" s="589"/>
      <c r="FAB414" s="589"/>
      <c r="FAC414" s="589"/>
      <c r="FAD414" s="589"/>
      <c r="FAE414" s="589"/>
      <c r="FAF414" s="589"/>
      <c r="FAG414" s="589"/>
      <c r="FAH414" s="589"/>
      <c r="FAI414" s="589"/>
      <c r="FAJ414" s="589"/>
      <c r="FAK414" s="589"/>
      <c r="FAL414" s="589"/>
      <c r="FAM414" s="589"/>
      <c r="FAN414" s="589"/>
      <c r="FAO414" s="589"/>
      <c r="FAP414" s="589"/>
      <c r="FAQ414" s="589"/>
      <c r="FAR414" s="589"/>
      <c r="FAS414" s="589"/>
      <c r="FAT414" s="589"/>
      <c r="FAU414" s="589"/>
      <c r="FAV414" s="589"/>
      <c r="FAW414" s="589"/>
      <c r="FAX414" s="589"/>
      <c r="FAY414" s="589"/>
      <c r="FAZ414" s="589"/>
      <c r="FBA414" s="589"/>
      <c r="FBB414" s="589"/>
      <c r="FBC414" s="589"/>
      <c r="FBD414" s="589"/>
      <c r="FBE414" s="589"/>
      <c r="FBF414" s="589"/>
      <c r="FBG414" s="589"/>
      <c r="FBH414" s="589"/>
      <c r="FBI414" s="589"/>
      <c r="FBJ414" s="589"/>
      <c r="FBK414" s="589"/>
      <c r="FBL414" s="589"/>
      <c r="FBM414" s="589"/>
      <c r="FBN414" s="589"/>
      <c r="FBO414" s="589"/>
      <c r="FBP414" s="589"/>
      <c r="FBQ414" s="589"/>
      <c r="FBR414" s="589"/>
      <c r="FBS414" s="589"/>
      <c r="FBT414" s="589"/>
      <c r="FBU414" s="589"/>
      <c r="FBV414" s="589"/>
      <c r="FBW414" s="589"/>
      <c r="FBX414" s="589"/>
      <c r="FBY414" s="589"/>
      <c r="FBZ414" s="589"/>
      <c r="FCA414" s="589"/>
      <c r="FCB414" s="589"/>
      <c r="FCC414" s="589"/>
      <c r="FCD414" s="589"/>
      <c r="FCE414" s="589"/>
      <c r="FCF414" s="589"/>
      <c r="FCG414" s="589"/>
      <c r="FCH414" s="589"/>
      <c r="FCI414" s="589"/>
      <c r="FCJ414" s="589"/>
      <c r="FCK414" s="589"/>
      <c r="FCL414" s="589"/>
      <c r="FCM414" s="589"/>
      <c r="FCN414" s="589"/>
      <c r="FCO414" s="589"/>
      <c r="FCP414" s="589"/>
      <c r="FCQ414" s="589"/>
      <c r="FCR414" s="589"/>
      <c r="FCS414" s="589"/>
      <c r="FCT414" s="589"/>
      <c r="FCU414" s="589"/>
      <c r="FCV414" s="589"/>
      <c r="FCW414" s="589"/>
      <c r="FCX414" s="589"/>
      <c r="FCY414" s="589"/>
      <c r="FCZ414" s="589"/>
      <c r="FDA414" s="589"/>
      <c r="FDB414" s="589"/>
      <c r="FDC414" s="589"/>
      <c r="FDD414" s="589"/>
      <c r="FDE414" s="589"/>
      <c r="FDF414" s="589"/>
      <c r="FDG414" s="589"/>
      <c r="FDH414" s="589"/>
      <c r="FDI414" s="589"/>
      <c r="FDJ414" s="589"/>
      <c r="FDK414" s="589"/>
      <c r="FDL414" s="589"/>
      <c r="FDM414" s="589"/>
      <c r="FDN414" s="589"/>
      <c r="FDO414" s="589"/>
      <c r="FDP414" s="589"/>
      <c r="FDQ414" s="589"/>
      <c r="FDR414" s="589"/>
      <c r="FDS414" s="589"/>
      <c r="FDT414" s="589"/>
      <c r="FDU414" s="589"/>
      <c r="FDV414" s="589"/>
      <c r="FDW414" s="589"/>
      <c r="FDX414" s="589"/>
      <c r="FDY414" s="589"/>
      <c r="FDZ414" s="589"/>
      <c r="FEA414" s="589"/>
      <c r="FEB414" s="589"/>
      <c r="FEC414" s="589"/>
      <c r="FED414" s="589"/>
      <c r="FEE414" s="589"/>
      <c r="FEF414" s="589"/>
      <c r="FEG414" s="589"/>
      <c r="FEH414" s="589"/>
      <c r="FEI414" s="589"/>
      <c r="FEJ414" s="589"/>
      <c r="FEK414" s="589"/>
      <c r="FEL414" s="589"/>
      <c r="FEM414" s="589"/>
      <c r="FEN414" s="589"/>
      <c r="FEO414" s="589"/>
      <c r="FEP414" s="589"/>
      <c r="FEQ414" s="589"/>
      <c r="FER414" s="589"/>
      <c r="FES414" s="589"/>
      <c r="FET414" s="589"/>
      <c r="FEU414" s="589"/>
      <c r="FEV414" s="589"/>
      <c r="FEW414" s="589"/>
      <c r="FEX414" s="589"/>
      <c r="FEY414" s="589"/>
      <c r="FEZ414" s="589"/>
      <c r="FFA414" s="589"/>
      <c r="FFB414" s="589"/>
      <c r="FFC414" s="589"/>
      <c r="FFD414" s="589"/>
      <c r="FFE414" s="589"/>
      <c r="FFF414" s="589"/>
      <c r="FFG414" s="589"/>
      <c r="FFH414" s="589"/>
      <c r="FFI414" s="589"/>
      <c r="FFJ414" s="589"/>
      <c r="FFK414" s="589"/>
      <c r="FFL414" s="589"/>
      <c r="FFM414" s="589"/>
      <c r="FFN414" s="589"/>
      <c r="FFO414" s="589"/>
      <c r="FFP414" s="589"/>
      <c r="FFQ414" s="589"/>
      <c r="FFR414" s="589"/>
      <c r="FFS414" s="589"/>
      <c r="FFT414" s="589"/>
      <c r="FFU414" s="589"/>
      <c r="FFV414" s="589"/>
      <c r="FFW414" s="589"/>
      <c r="FFX414" s="589"/>
      <c r="FFY414" s="589"/>
      <c r="FFZ414" s="589"/>
      <c r="FGA414" s="589"/>
      <c r="FGB414" s="589"/>
      <c r="FGC414" s="589"/>
      <c r="FGD414" s="589"/>
      <c r="FGE414" s="589"/>
      <c r="FGF414" s="589"/>
      <c r="FGG414" s="589"/>
      <c r="FGH414" s="589"/>
      <c r="FGI414" s="589"/>
      <c r="FGJ414" s="589"/>
      <c r="FGK414" s="589"/>
      <c r="FGL414" s="589"/>
      <c r="FGM414" s="589"/>
      <c r="FGN414" s="589"/>
      <c r="FGO414" s="589"/>
      <c r="FGP414" s="589"/>
      <c r="FGQ414" s="589"/>
      <c r="FGR414" s="589"/>
      <c r="FGS414" s="589"/>
      <c r="FGT414" s="589"/>
      <c r="FGU414" s="589"/>
      <c r="FGV414" s="589"/>
      <c r="FGW414" s="589"/>
      <c r="FGX414" s="589"/>
      <c r="FGY414" s="589"/>
      <c r="FGZ414" s="589"/>
      <c r="FHA414" s="589"/>
      <c r="FHB414" s="589"/>
      <c r="FHC414" s="589"/>
      <c r="FHD414" s="589"/>
      <c r="FHE414" s="589"/>
      <c r="FHF414" s="589"/>
      <c r="FHG414" s="589"/>
      <c r="FHH414" s="589"/>
      <c r="FHI414" s="589"/>
      <c r="FHJ414" s="589"/>
      <c r="FHK414" s="589"/>
      <c r="FHL414" s="589"/>
      <c r="FHM414" s="589"/>
      <c r="FHN414" s="589"/>
      <c r="FHO414" s="589"/>
      <c r="FHP414" s="589"/>
      <c r="FHQ414" s="589"/>
      <c r="FHR414" s="589"/>
      <c r="FHS414" s="589"/>
      <c r="FHT414" s="589"/>
      <c r="FHU414" s="589"/>
      <c r="FHV414" s="589"/>
      <c r="FHW414" s="589"/>
      <c r="FHX414" s="589"/>
      <c r="FHY414" s="589"/>
      <c r="FHZ414" s="589"/>
      <c r="FIA414" s="589"/>
      <c r="FIB414" s="589"/>
      <c r="FIC414" s="589"/>
      <c r="FID414" s="589"/>
      <c r="FIE414" s="589"/>
      <c r="FIF414" s="589"/>
      <c r="FIG414" s="589"/>
      <c r="FIH414" s="589"/>
      <c r="FII414" s="589"/>
      <c r="FIJ414" s="589"/>
      <c r="FIK414" s="589"/>
      <c r="FIL414" s="589"/>
      <c r="FIM414" s="589"/>
      <c r="FIN414" s="589"/>
      <c r="FIO414" s="589"/>
      <c r="FIP414" s="589"/>
      <c r="FIQ414" s="589"/>
      <c r="FIR414" s="589"/>
      <c r="FIS414" s="589"/>
      <c r="FIT414" s="589"/>
      <c r="FIU414" s="589"/>
      <c r="FIV414" s="589"/>
      <c r="FIW414" s="589"/>
      <c r="FIX414" s="589"/>
      <c r="FIY414" s="589"/>
      <c r="FIZ414" s="589"/>
      <c r="FJA414" s="589"/>
      <c r="FJB414" s="589"/>
      <c r="FJC414" s="589"/>
      <c r="FJD414" s="589"/>
      <c r="FJE414" s="589"/>
      <c r="FJF414" s="589"/>
      <c r="FJG414" s="589"/>
      <c r="FJH414" s="589"/>
      <c r="FJI414" s="589"/>
      <c r="FJJ414" s="589"/>
      <c r="FJK414" s="589"/>
      <c r="FJL414" s="589"/>
      <c r="FJM414" s="589"/>
      <c r="FJN414" s="589"/>
      <c r="FJO414" s="589"/>
      <c r="FJP414" s="589"/>
      <c r="FJQ414" s="589"/>
      <c r="FJR414" s="589"/>
      <c r="FJS414" s="589"/>
      <c r="FJT414" s="589"/>
      <c r="FJU414" s="589"/>
      <c r="FJV414" s="589"/>
      <c r="FJW414" s="589"/>
      <c r="FJX414" s="589"/>
      <c r="FJY414" s="589"/>
      <c r="FJZ414" s="589"/>
      <c r="FKA414" s="589"/>
      <c r="FKB414" s="589"/>
      <c r="FKC414" s="589"/>
      <c r="FKD414" s="589"/>
      <c r="FKE414" s="589"/>
      <c r="FKF414" s="589"/>
      <c r="FKG414" s="589"/>
      <c r="FKH414" s="589"/>
      <c r="FKI414" s="589"/>
      <c r="FKJ414" s="589"/>
      <c r="FKK414" s="589"/>
      <c r="FKL414" s="589"/>
      <c r="FKM414" s="589"/>
      <c r="FKN414" s="589"/>
      <c r="FKO414" s="589"/>
      <c r="FKP414" s="589"/>
      <c r="FKQ414" s="589"/>
      <c r="FKR414" s="589"/>
      <c r="FKS414" s="589"/>
      <c r="FKT414" s="589"/>
      <c r="FKU414" s="589"/>
      <c r="FKV414" s="589"/>
      <c r="FKW414" s="589"/>
      <c r="FKX414" s="589"/>
      <c r="FKY414" s="589"/>
      <c r="FKZ414" s="589"/>
      <c r="FLA414" s="589"/>
      <c r="FLB414" s="589"/>
      <c r="FLC414" s="589"/>
      <c r="FLD414" s="589"/>
      <c r="FLE414" s="589"/>
      <c r="FLF414" s="589"/>
      <c r="FLG414" s="589"/>
      <c r="FLH414" s="589"/>
      <c r="FLI414" s="589"/>
      <c r="FLJ414" s="589"/>
      <c r="FLK414" s="589"/>
      <c r="FLL414" s="589"/>
      <c r="FLM414" s="589"/>
      <c r="FLN414" s="589"/>
      <c r="FLO414" s="589"/>
      <c r="FLP414" s="589"/>
      <c r="FLQ414" s="589"/>
      <c r="FLR414" s="589"/>
      <c r="FLS414" s="589"/>
      <c r="FLT414" s="589"/>
      <c r="FLU414" s="589"/>
      <c r="FLV414" s="589"/>
      <c r="FLW414" s="589"/>
      <c r="FLX414" s="589"/>
      <c r="FLY414" s="589"/>
      <c r="FLZ414" s="589"/>
      <c r="FMA414" s="589"/>
      <c r="FMB414" s="589"/>
      <c r="FMC414" s="589"/>
      <c r="FMD414" s="589"/>
      <c r="FME414" s="589"/>
      <c r="FMF414" s="589"/>
      <c r="FMG414" s="589"/>
      <c r="FMH414" s="589"/>
      <c r="FMI414" s="589"/>
      <c r="FMJ414" s="589"/>
      <c r="FMK414" s="589"/>
      <c r="FML414" s="589"/>
      <c r="FMM414" s="589"/>
      <c r="FMN414" s="589"/>
      <c r="FMO414" s="589"/>
      <c r="FMP414" s="589"/>
      <c r="FMQ414" s="589"/>
      <c r="FMR414" s="589"/>
      <c r="FMS414" s="589"/>
      <c r="FMT414" s="589"/>
      <c r="FMU414" s="589"/>
      <c r="FMV414" s="589"/>
      <c r="FMW414" s="589"/>
      <c r="FMX414" s="589"/>
      <c r="FMY414" s="589"/>
      <c r="FMZ414" s="589"/>
      <c r="FNA414" s="589"/>
      <c r="FNB414" s="589"/>
      <c r="FNC414" s="589"/>
      <c r="FND414" s="589"/>
      <c r="FNE414" s="589"/>
      <c r="FNF414" s="589"/>
      <c r="FNG414" s="589"/>
      <c r="FNH414" s="589"/>
      <c r="FNI414" s="589"/>
      <c r="FNJ414" s="589"/>
      <c r="FNK414" s="589"/>
      <c r="FNL414" s="589"/>
      <c r="FNM414" s="589"/>
      <c r="FNN414" s="589"/>
      <c r="FNO414" s="589"/>
      <c r="FNP414" s="589"/>
      <c r="FNQ414" s="589"/>
      <c r="FNR414" s="589"/>
      <c r="FNS414" s="589"/>
      <c r="FNT414" s="589"/>
      <c r="FNU414" s="589"/>
      <c r="FNV414" s="589"/>
      <c r="FNW414" s="589"/>
      <c r="FNX414" s="589"/>
      <c r="FNY414" s="589"/>
      <c r="FNZ414" s="589"/>
      <c r="FOA414" s="589"/>
      <c r="FOB414" s="589"/>
      <c r="FOC414" s="589"/>
      <c r="FOD414" s="589"/>
      <c r="FOE414" s="589"/>
      <c r="FOF414" s="589"/>
      <c r="FOG414" s="589"/>
      <c r="FOH414" s="589"/>
      <c r="FOI414" s="589"/>
      <c r="FOJ414" s="589"/>
      <c r="FOK414" s="589"/>
      <c r="FOL414" s="589"/>
      <c r="FOM414" s="589"/>
      <c r="FON414" s="589"/>
      <c r="FOO414" s="589"/>
      <c r="FOP414" s="589"/>
      <c r="FOQ414" s="589"/>
      <c r="FOR414" s="589"/>
      <c r="FOS414" s="589"/>
      <c r="FOT414" s="589"/>
      <c r="FOU414" s="589"/>
      <c r="FOV414" s="589"/>
      <c r="FOW414" s="589"/>
      <c r="FOX414" s="589"/>
      <c r="FOY414" s="589"/>
      <c r="FOZ414" s="589"/>
      <c r="FPA414" s="589"/>
      <c r="FPB414" s="589"/>
      <c r="FPC414" s="589"/>
      <c r="FPD414" s="589"/>
      <c r="FPE414" s="589"/>
      <c r="FPF414" s="589"/>
      <c r="FPG414" s="589"/>
      <c r="FPH414" s="589"/>
      <c r="FPI414" s="589"/>
      <c r="FPJ414" s="589"/>
      <c r="FPK414" s="589"/>
      <c r="FPL414" s="589"/>
      <c r="FPM414" s="589"/>
      <c r="FPN414" s="589"/>
      <c r="FPO414" s="589"/>
      <c r="FPP414" s="589"/>
      <c r="FPQ414" s="589"/>
      <c r="FPR414" s="589"/>
      <c r="FPS414" s="589"/>
      <c r="FPT414" s="589"/>
      <c r="FPU414" s="589"/>
      <c r="FPV414" s="589"/>
      <c r="FPW414" s="589"/>
      <c r="FPX414" s="589"/>
      <c r="FPY414" s="589"/>
      <c r="FPZ414" s="589"/>
      <c r="FQA414" s="589"/>
      <c r="FQB414" s="589"/>
      <c r="FQC414" s="589"/>
      <c r="FQD414" s="589"/>
      <c r="FQE414" s="589"/>
      <c r="FQF414" s="589"/>
      <c r="FQG414" s="589"/>
      <c r="FQH414" s="589"/>
      <c r="FQI414" s="589"/>
      <c r="FQJ414" s="589"/>
      <c r="FQK414" s="589"/>
      <c r="FQL414" s="589"/>
      <c r="FQM414" s="589"/>
      <c r="FQN414" s="589"/>
      <c r="FQO414" s="589"/>
      <c r="FQP414" s="589"/>
      <c r="FQQ414" s="589"/>
      <c r="FQR414" s="589"/>
      <c r="FQS414" s="589"/>
      <c r="FQT414" s="589"/>
      <c r="FQU414" s="589"/>
      <c r="FQV414" s="589"/>
      <c r="FQW414" s="589"/>
      <c r="FQX414" s="589"/>
      <c r="FQY414" s="589"/>
      <c r="FQZ414" s="589"/>
      <c r="FRA414" s="589"/>
      <c r="FRB414" s="589"/>
      <c r="FRC414" s="589"/>
      <c r="FRD414" s="589"/>
      <c r="FRE414" s="589"/>
      <c r="FRF414" s="589"/>
      <c r="FRG414" s="589"/>
      <c r="FRH414" s="589"/>
      <c r="FRI414" s="589"/>
      <c r="FRJ414" s="589"/>
      <c r="FRK414" s="589"/>
      <c r="FRL414" s="589"/>
      <c r="FRM414" s="589"/>
      <c r="FRN414" s="589"/>
      <c r="FRO414" s="589"/>
      <c r="FRP414" s="589"/>
      <c r="FRQ414" s="589"/>
      <c r="FRR414" s="589"/>
      <c r="FRS414" s="589"/>
      <c r="FRT414" s="589"/>
      <c r="FRU414" s="589"/>
      <c r="FRV414" s="589"/>
      <c r="FRW414" s="589"/>
      <c r="FRX414" s="589"/>
      <c r="FRY414" s="589"/>
      <c r="FRZ414" s="589"/>
      <c r="FSA414" s="589"/>
      <c r="FSB414" s="589"/>
      <c r="FSC414" s="589"/>
      <c r="FSD414" s="589"/>
      <c r="FSE414" s="589"/>
      <c r="FSF414" s="589"/>
      <c r="FSG414" s="589"/>
      <c r="FSH414" s="589"/>
      <c r="FSI414" s="589"/>
      <c r="FSJ414" s="589"/>
      <c r="FSK414" s="589"/>
      <c r="FSL414" s="589"/>
      <c r="FSM414" s="589"/>
      <c r="FSN414" s="589"/>
      <c r="FSO414" s="589"/>
      <c r="FSP414" s="589"/>
      <c r="FSQ414" s="589"/>
      <c r="FSR414" s="589"/>
      <c r="FSS414" s="589"/>
      <c r="FST414" s="589"/>
      <c r="FSU414" s="589"/>
      <c r="FSV414" s="589"/>
      <c r="FSW414" s="589"/>
      <c r="FSX414" s="589"/>
      <c r="FSY414" s="589"/>
      <c r="FSZ414" s="589"/>
      <c r="FTA414" s="589"/>
      <c r="FTB414" s="589"/>
      <c r="FTC414" s="589"/>
      <c r="FTD414" s="589"/>
      <c r="FTE414" s="589"/>
      <c r="FTF414" s="589"/>
      <c r="FTG414" s="589"/>
      <c r="FTH414" s="589"/>
      <c r="FTI414" s="589"/>
      <c r="FTJ414" s="589"/>
      <c r="FTK414" s="589"/>
      <c r="FTL414" s="589"/>
      <c r="FTM414" s="589"/>
      <c r="FTN414" s="589"/>
      <c r="FTO414" s="589"/>
      <c r="FTP414" s="589"/>
      <c r="FTQ414" s="589"/>
      <c r="FTR414" s="589"/>
      <c r="FTS414" s="589"/>
      <c r="FTT414" s="589"/>
      <c r="FTU414" s="589"/>
      <c r="FTV414" s="589"/>
      <c r="FTW414" s="589"/>
      <c r="FTX414" s="589"/>
      <c r="FTY414" s="589"/>
      <c r="FTZ414" s="589"/>
      <c r="FUA414" s="589"/>
      <c r="FUB414" s="589"/>
      <c r="FUC414" s="589"/>
      <c r="FUD414" s="589"/>
      <c r="FUE414" s="589"/>
      <c r="FUF414" s="589"/>
      <c r="FUG414" s="589"/>
      <c r="FUH414" s="589"/>
      <c r="FUI414" s="589"/>
      <c r="FUJ414" s="589"/>
      <c r="FUK414" s="589"/>
      <c r="FUL414" s="589"/>
      <c r="FUM414" s="589"/>
      <c r="FUN414" s="589"/>
      <c r="FUO414" s="589"/>
      <c r="FUP414" s="589"/>
      <c r="FUQ414" s="589"/>
      <c r="FUR414" s="589"/>
      <c r="FUS414" s="589"/>
      <c r="FUT414" s="589"/>
      <c r="FUU414" s="589"/>
      <c r="FUV414" s="589"/>
      <c r="FUW414" s="589"/>
      <c r="FUX414" s="589"/>
      <c r="FUY414" s="589"/>
      <c r="FUZ414" s="589"/>
      <c r="FVA414" s="589"/>
      <c r="FVB414" s="589"/>
      <c r="FVC414" s="589"/>
      <c r="FVD414" s="589"/>
      <c r="FVE414" s="589"/>
      <c r="FVF414" s="589"/>
      <c r="FVG414" s="589"/>
      <c r="FVH414" s="589"/>
      <c r="FVI414" s="589"/>
      <c r="FVJ414" s="589"/>
      <c r="FVK414" s="589"/>
      <c r="FVL414" s="589"/>
      <c r="FVM414" s="589"/>
      <c r="FVN414" s="589"/>
      <c r="FVO414" s="589"/>
      <c r="FVP414" s="589"/>
      <c r="FVQ414" s="589"/>
      <c r="FVR414" s="589"/>
      <c r="FVS414" s="589"/>
      <c r="FVT414" s="589"/>
      <c r="FVU414" s="589"/>
      <c r="FVV414" s="589"/>
      <c r="FVW414" s="589"/>
      <c r="FVX414" s="589"/>
      <c r="FVY414" s="589"/>
      <c r="FVZ414" s="589"/>
      <c r="FWA414" s="589"/>
      <c r="FWB414" s="589"/>
      <c r="FWC414" s="589"/>
      <c r="FWD414" s="589"/>
      <c r="FWE414" s="589"/>
      <c r="FWF414" s="589"/>
      <c r="FWG414" s="589"/>
      <c r="FWH414" s="589"/>
      <c r="FWI414" s="589"/>
      <c r="FWJ414" s="589"/>
      <c r="FWK414" s="589"/>
      <c r="FWL414" s="589"/>
      <c r="FWM414" s="589"/>
      <c r="FWN414" s="589"/>
      <c r="FWO414" s="589"/>
      <c r="FWP414" s="589"/>
      <c r="FWQ414" s="589"/>
      <c r="FWR414" s="589"/>
      <c r="FWS414" s="589"/>
      <c r="FWT414" s="589"/>
      <c r="FWU414" s="589"/>
      <c r="FWV414" s="589"/>
      <c r="FWW414" s="589"/>
      <c r="FWX414" s="589"/>
      <c r="FWY414" s="589"/>
      <c r="FWZ414" s="589"/>
      <c r="FXA414" s="589"/>
      <c r="FXB414" s="589"/>
      <c r="FXC414" s="589"/>
      <c r="FXD414" s="589"/>
      <c r="FXE414" s="589"/>
      <c r="FXF414" s="589"/>
      <c r="FXG414" s="589"/>
      <c r="FXH414" s="589"/>
      <c r="FXI414" s="589"/>
      <c r="FXJ414" s="589"/>
      <c r="FXK414" s="589"/>
      <c r="FXL414" s="589"/>
      <c r="FXM414" s="589"/>
      <c r="FXN414" s="589"/>
      <c r="FXO414" s="589"/>
      <c r="FXP414" s="589"/>
      <c r="FXQ414" s="589"/>
      <c r="FXR414" s="589"/>
      <c r="FXS414" s="589"/>
      <c r="FXT414" s="589"/>
      <c r="FXU414" s="589"/>
      <c r="FXV414" s="589"/>
      <c r="FXW414" s="589"/>
      <c r="FXX414" s="589"/>
      <c r="FXY414" s="589"/>
      <c r="FXZ414" s="589"/>
      <c r="FYA414" s="589"/>
      <c r="FYB414" s="589"/>
      <c r="FYC414" s="589"/>
      <c r="FYD414" s="589"/>
      <c r="FYE414" s="589"/>
      <c r="FYF414" s="589"/>
      <c r="FYG414" s="589"/>
      <c r="FYH414" s="589"/>
      <c r="FYI414" s="589"/>
      <c r="FYJ414" s="589"/>
      <c r="FYK414" s="589"/>
      <c r="FYL414" s="589"/>
      <c r="FYM414" s="589"/>
      <c r="FYN414" s="589"/>
      <c r="FYO414" s="589"/>
      <c r="FYP414" s="589"/>
      <c r="FYQ414" s="589"/>
      <c r="FYR414" s="589"/>
      <c r="FYS414" s="589"/>
      <c r="FYT414" s="589"/>
      <c r="FYU414" s="589"/>
      <c r="FYV414" s="589"/>
      <c r="FYW414" s="589"/>
      <c r="FYX414" s="589"/>
      <c r="FYY414" s="589"/>
      <c r="FYZ414" s="589"/>
      <c r="FZA414" s="589"/>
      <c r="FZB414" s="589"/>
      <c r="FZC414" s="589"/>
      <c r="FZD414" s="589"/>
      <c r="FZE414" s="589"/>
      <c r="FZF414" s="589"/>
      <c r="FZG414" s="589"/>
      <c r="FZH414" s="589"/>
      <c r="FZI414" s="589"/>
      <c r="FZJ414" s="589"/>
      <c r="FZK414" s="589"/>
      <c r="FZL414" s="589"/>
      <c r="FZM414" s="589"/>
      <c r="FZN414" s="589"/>
      <c r="FZO414" s="589"/>
      <c r="FZP414" s="589"/>
      <c r="FZQ414" s="589"/>
      <c r="FZR414" s="589"/>
      <c r="FZS414" s="589"/>
      <c r="FZT414" s="589"/>
      <c r="FZU414" s="589"/>
      <c r="FZV414" s="589"/>
      <c r="FZW414" s="589"/>
      <c r="FZX414" s="589"/>
      <c r="FZY414" s="589"/>
      <c r="FZZ414" s="589"/>
      <c r="GAA414" s="589"/>
      <c r="GAB414" s="589"/>
      <c r="GAC414" s="589"/>
      <c r="GAD414" s="589"/>
      <c r="GAE414" s="589"/>
      <c r="GAF414" s="589"/>
      <c r="GAG414" s="589"/>
      <c r="GAH414" s="589"/>
      <c r="GAI414" s="589"/>
      <c r="GAJ414" s="589"/>
      <c r="GAK414" s="589"/>
      <c r="GAL414" s="589"/>
      <c r="GAM414" s="589"/>
      <c r="GAN414" s="589"/>
      <c r="GAO414" s="589"/>
      <c r="GAP414" s="589"/>
      <c r="GAQ414" s="589"/>
      <c r="GAR414" s="589"/>
      <c r="GAS414" s="589"/>
      <c r="GAT414" s="589"/>
      <c r="GAU414" s="589"/>
      <c r="GAV414" s="589"/>
      <c r="GAW414" s="589"/>
      <c r="GAX414" s="589"/>
      <c r="GAY414" s="589"/>
      <c r="GAZ414" s="589"/>
      <c r="GBA414" s="589"/>
      <c r="GBB414" s="589"/>
      <c r="GBC414" s="589"/>
      <c r="GBD414" s="589"/>
      <c r="GBE414" s="589"/>
      <c r="GBF414" s="589"/>
      <c r="GBG414" s="589"/>
      <c r="GBH414" s="589"/>
      <c r="GBI414" s="589"/>
      <c r="GBJ414" s="589"/>
      <c r="GBK414" s="589"/>
      <c r="GBL414" s="589"/>
      <c r="GBM414" s="589"/>
      <c r="GBN414" s="589"/>
      <c r="GBO414" s="589"/>
      <c r="GBP414" s="589"/>
      <c r="GBQ414" s="589"/>
      <c r="GBR414" s="589"/>
      <c r="GBS414" s="589"/>
      <c r="GBT414" s="589"/>
      <c r="GBU414" s="589"/>
      <c r="GBV414" s="589"/>
      <c r="GBW414" s="589"/>
      <c r="GBX414" s="589"/>
      <c r="GBY414" s="589"/>
      <c r="GBZ414" s="589"/>
      <c r="GCA414" s="589"/>
      <c r="GCB414" s="589"/>
      <c r="GCC414" s="589"/>
      <c r="GCD414" s="589"/>
      <c r="GCE414" s="589"/>
      <c r="GCF414" s="589"/>
      <c r="GCG414" s="589"/>
      <c r="GCH414" s="589"/>
      <c r="GCI414" s="589"/>
      <c r="GCJ414" s="589"/>
      <c r="GCK414" s="589"/>
      <c r="GCL414" s="589"/>
      <c r="GCM414" s="589"/>
      <c r="GCN414" s="589"/>
      <c r="GCO414" s="589"/>
      <c r="GCP414" s="589"/>
      <c r="GCQ414" s="589"/>
      <c r="GCR414" s="589"/>
      <c r="GCS414" s="589"/>
      <c r="GCT414" s="589"/>
      <c r="GCU414" s="589"/>
      <c r="GCV414" s="589"/>
      <c r="GCW414" s="589"/>
      <c r="GCX414" s="589"/>
      <c r="GCY414" s="589"/>
      <c r="GCZ414" s="589"/>
      <c r="GDA414" s="589"/>
      <c r="GDB414" s="589"/>
      <c r="GDC414" s="589"/>
      <c r="GDD414" s="589"/>
      <c r="GDE414" s="589"/>
      <c r="GDF414" s="589"/>
      <c r="GDG414" s="589"/>
      <c r="GDH414" s="589"/>
      <c r="GDI414" s="589"/>
      <c r="GDJ414" s="589"/>
      <c r="GDK414" s="589"/>
      <c r="GDL414" s="589"/>
      <c r="GDM414" s="589"/>
      <c r="GDN414" s="589"/>
      <c r="GDO414" s="589"/>
      <c r="GDP414" s="589"/>
      <c r="GDQ414" s="589"/>
      <c r="GDR414" s="589"/>
      <c r="GDS414" s="589"/>
      <c r="GDT414" s="589"/>
      <c r="GDU414" s="589"/>
      <c r="GDV414" s="589"/>
      <c r="GDW414" s="589"/>
      <c r="GDX414" s="589"/>
      <c r="GDY414" s="589"/>
      <c r="GDZ414" s="589"/>
      <c r="GEA414" s="589"/>
      <c r="GEB414" s="589"/>
      <c r="GEC414" s="589"/>
      <c r="GED414" s="589"/>
      <c r="GEE414" s="589"/>
      <c r="GEF414" s="589"/>
      <c r="GEG414" s="589"/>
      <c r="GEH414" s="589"/>
      <c r="GEI414" s="589"/>
      <c r="GEJ414" s="589"/>
      <c r="GEK414" s="589"/>
      <c r="GEL414" s="589"/>
      <c r="GEM414" s="589"/>
      <c r="GEN414" s="589"/>
      <c r="GEO414" s="589"/>
      <c r="GEP414" s="589"/>
      <c r="GEQ414" s="589"/>
      <c r="GER414" s="589"/>
      <c r="GES414" s="589"/>
      <c r="GET414" s="589"/>
      <c r="GEU414" s="589"/>
      <c r="GEV414" s="589"/>
      <c r="GEW414" s="589"/>
      <c r="GEX414" s="589"/>
      <c r="GEY414" s="589"/>
      <c r="GEZ414" s="589"/>
      <c r="GFA414" s="589"/>
      <c r="GFB414" s="589"/>
      <c r="GFC414" s="589"/>
      <c r="GFD414" s="589"/>
      <c r="GFE414" s="589"/>
      <c r="GFF414" s="589"/>
      <c r="GFG414" s="589"/>
      <c r="GFH414" s="589"/>
      <c r="GFI414" s="589"/>
      <c r="GFJ414" s="589"/>
      <c r="GFK414" s="589"/>
      <c r="GFL414" s="589"/>
      <c r="GFM414" s="589"/>
      <c r="GFN414" s="589"/>
      <c r="GFO414" s="589"/>
      <c r="GFP414" s="589"/>
      <c r="GFQ414" s="589"/>
      <c r="GFR414" s="589"/>
      <c r="GFS414" s="589"/>
      <c r="GFT414" s="589"/>
      <c r="GFU414" s="589"/>
      <c r="GFV414" s="589"/>
      <c r="GFW414" s="589"/>
      <c r="GFX414" s="589"/>
      <c r="GFY414" s="589"/>
      <c r="GFZ414" s="589"/>
      <c r="GGA414" s="589"/>
      <c r="GGB414" s="589"/>
      <c r="GGC414" s="589"/>
      <c r="GGD414" s="589"/>
      <c r="GGE414" s="589"/>
      <c r="GGF414" s="589"/>
      <c r="GGG414" s="589"/>
      <c r="GGH414" s="589"/>
      <c r="GGI414" s="589"/>
      <c r="GGJ414" s="589"/>
      <c r="GGK414" s="589"/>
      <c r="GGL414" s="589"/>
      <c r="GGM414" s="589"/>
      <c r="GGN414" s="589"/>
      <c r="GGO414" s="589"/>
      <c r="GGP414" s="589"/>
      <c r="GGQ414" s="589"/>
      <c r="GGR414" s="589"/>
      <c r="GGS414" s="589"/>
      <c r="GGT414" s="589"/>
      <c r="GGU414" s="589"/>
      <c r="GGV414" s="589"/>
      <c r="GGW414" s="589"/>
      <c r="GGX414" s="589"/>
      <c r="GGY414" s="589"/>
      <c r="GGZ414" s="589"/>
      <c r="GHA414" s="589"/>
      <c r="GHB414" s="589"/>
      <c r="GHC414" s="589"/>
      <c r="GHD414" s="589"/>
      <c r="GHE414" s="589"/>
      <c r="GHF414" s="589"/>
      <c r="GHG414" s="589"/>
      <c r="GHH414" s="589"/>
      <c r="GHI414" s="589"/>
      <c r="GHJ414" s="589"/>
      <c r="GHK414" s="589"/>
      <c r="GHL414" s="589"/>
      <c r="GHM414" s="589"/>
      <c r="GHN414" s="589"/>
      <c r="GHO414" s="589"/>
      <c r="GHP414" s="589"/>
      <c r="GHQ414" s="589"/>
      <c r="GHR414" s="589"/>
      <c r="GHS414" s="589"/>
      <c r="GHT414" s="589"/>
      <c r="GHU414" s="589"/>
      <c r="GHV414" s="589"/>
      <c r="GHW414" s="589"/>
      <c r="GHX414" s="589"/>
      <c r="GHY414" s="589"/>
      <c r="GHZ414" s="589"/>
      <c r="GIA414" s="589"/>
      <c r="GIB414" s="589"/>
      <c r="GIC414" s="589"/>
      <c r="GID414" s="589"/>
      <c r="GIE414" s="589"/>
      <c r="GIF414" s="589"/>
      <c r="GIG414" s="589"/>
      <c r="GIH414" s="589"/>
      <c r="GII414" s="589"/>
      <c r="GIJ414" s="589"/>
      <c r="GIK414" s="589"/>
      <c r="GIL414" s="589"/>
      <c r="GIM414" s="589"/>
      <c r="GIN414" s="589"/>
      <c r="GIO414" s="589"/>
      <c r="GIP414" s="589"/>
      <c r="GIQ414" s="589"/>
      <c r="GIR414" s="589"/>
      <c r="GIS414" s="589"/>
      <c r="GIT414" s="589"/>
      <c r="GIU414" s="589"/>
      <c r="GIV414" s="589"/>
      <c r="GIW414" s="589"/>
      <c r="GIX414" s="589"/>
      <c r="GIY414" s="589"/>
      <c r="GIZ414" s="589"/>
      <c r="GJA414" s="589"/>
      <c r="GJB414" s="589"/>
      <c r="GJC414" s="589"/>
      <c r="GJD414" s="589"/>
      <c r="GJE414" s="589"/>
      <c r="GJF414" s="589"/>
      <c r="GJG414" s="589"/>
      <c r="GJH414" s="589"/>
      <c r="GJI414" s="589"/>
      <c r="GJJ414" s="589"/>
      <c r="GJK414" s="589"/>
      <c r="GJL414" s="589"/>
      <c r="GJM414" s="589"/>
      <c r="GJN414" s="589"/>
      <c r="GJO414" s="589"/>
      <c r="GJP414" s="589"/>
      <c r="GJQ414" s="589"/>
      <c r="GJR414" s="589"/>
      <c r="GJS414" s="589"/>
      <c r="GJT414" s="589"/>
      <c r="GJU414" s="589"/>
      <c r="GJV414" s="589"/>
      <c r="GJW414" s="589"/>
      <c r="GJX414" s="589"/>
      <c r="GJY414" s="589"/>
      <c r="GJZ414" s="589"/>
      <c r="GKA414" s="589"/>
      <c r="GKB414" s="589"/>
      <c r="GKC414" s="589"/>
      <c r="GKD414" s="589"/>
      <c r="GKE414" s="589"/>
      <c r="GKF414" s="589"/>
      <c r="GKG414" s="589"/>
      <c r="GKH414" s="589"/>
      <c r="GKI414" s="589"/>
      <c r="GKJ414" s="589"/>
      <c r="GKK414" s="589"/>
      <c r="GKL414" s="589"/>
      <c r="GKM414" s="589"/>
      <c r="GKN414" s="589"/>
      <c r="GKO414" s="589"/>
      <c r="GKP414" s="589"/>
      <c r="GKQ414" s="589"/>
      <c r="GKR414" s="589"/>
      <c r="GKS414" s="589"/>
      <c r="GKT414" s="589"/>
      <c r="GKU414" s="589"/>
      <c r="GKV414" s="589"/>
      <c r="GKW414" s="589"/>
      <c r="GKX414" s="589"/>
      <c r="GKY414" s="589"/>
      <c r="GKZ414" s="589"/>
      <c r="GLA414" s="589"/>
      <c r="GLB414" s="589"/>
      <c r="GLC414" s="589"/>
      <c r="GLD414" s="589"/>
      <c r="GLE414" s="589"/>
      <c r="GLF414" s="589"/>
      <c r="GLG414" s="589"/>
      <c r="GLH414" s="589"/>
      <c r="GLI414" s="589"/>
      <c r="GLJ414" s="589"/>
      <c r="GLK414" s="589"/>
      <c r="GLL414" s="589"/>
      <c r="GLM414" s="589"/>
      <c r="GLN414" s="589"/>
      <c r="GLO414" s="589"/>
      <c r="GLP414" s="589"/>
      <c r="GLQ414" s="589"/>
      <c r="GLR414" s="589"/>
      <c r="GLS414" s="589"/>
      <c r="GLT414" s="589"/>
      <c r="GLU414" s="589"/>
      <c r="GLV414" s="589"/>
      <c r="GLW414" s="589"/>
      <c r="GLX414" s="589"/>
      <c r="GLY414" s="589"/>
      <c r="GLZ414" s="589"/>
      <c r="GMA414" s="589"/>
      <c r="GMB414" s="589"/>
      <c r="GMC414" s="589"/>
      <c r="GMD414" s="589"/>
      <c r="GME414" s="589"/>
      <c r="GMF414" s="589"/>
      <c r="GMG414" s="589"/>
      <c r="GMH414" s="589"/>
      <c r="GMI414" s="589"/>
      <c r="GMJ414" s="589"/>
      <c r="GMK414" s="589"/>
      <c r="GML414" s="589"/>
      <c r="GMM414" s="589"/>
      <c r="GMN414" s="589"/>
      <c r="GMO414" s="589"/>
      <c r="GMP414" s="589"/>
      <c r="GMQ414" s="589"/>
      <c r="GMR414" s="589"/>
      <c r="GMS414" s="589"/>
      <c r="GMT414" s="589"/>
      <c r="GMU414" s="589"/>
      <c r="GMV414" s="589"/>
      <c r="GMW414" s="589"/>
      <c r="GMX414" s="589"/>
      <c r="GMY414" s="589"/>
      <c r="GMZ414" s="589"/>
      <c r="GNA414" s="589"/>
      <c r="GNB414" s="589"/>
      <c r="GNC414" s="589"/>
      <c r="GND414" s="589"/>
      <c r="GNE414" s="589"/>
      <c r="GNF414" s="589"/>
      <c r="GNG414" s="589"/>
      <c r="GNH414" s="589"/>
      <c r="GNI414" s="589"/>
      <c r="GNJ414" s="589"/>
      <c r="GNK414" s="589"/>
      <c r="GNL414" s="589"/>
      <c r="GNM414" s="589"/>
      <c r="GNN414" s="589"/>
      <c r="GNO414" s="589"/>
      <c r="GNP414" s="589"/>
      <c r="GNQ414" s="589"/>
      <c r="GNR414" s="589"/>
      <c r="GNS414" s="589"/>
      <c r="GNT414" s="589"/>
      <c r="GNU414" s="589"/>
      <c r="GNV414" s="589"/>
      <c r="GNW414" s="589"/>
      <c r="GNX414" s="589"/>
      <c r="GNY414" s="589"/>
      <c r="GNZ414" s="589"/>
      <c r="GOA414" s="589"/>
      <c r="GOB414" s="589"/>
      <c r="GOC414" s="589"/>
      <c r="GOD414" s="589"/>
      <c r="GOE414" s="589"/>
      <c r="GOF414" s="589"/>
      <c r="GOG414" s="589"/>
      <c r="GOH414" s="589"/>
      <c r="GOI414" s="589"/>
      <c r="GOJ414" s="589"/>
      <c r="GOK414" s="589"/>
      <c r="GOL414" s="589"/>
      <c r="GOM414" s="589"/>
      <c r="GON414" s="589"/>
      <c r="GOO414" s="589"/>
      <c r="GOP414" s="589"/>
      <c r="GOQ414" s="589"/>
      <c r="GOR414" s="589"/>
      <c r="GOS414" s="589"/>
      <c r="GOT414" s="589"/>
      <c r="GOU414" s="589"/>
      <c r="GOV414" s="589"/>
      <c r="GOW414" s="589"/>
      <c r="GOX414" s="589"/>
      <c r="GOY414" s="589"/>
      <c r="GOZ414" s="589"/>
      <c r="GPA414" s="589"/>
      <c r="GPB414" s="589"/>
      <c r="GPC414" s="589"/>
      <c r="GPD414" s="589"/>
      <c r="GPE414" s="589"/>
      <c r="GPF414" s="589"/>
      <c r="GPG414" s="589"/>
      <c r="GPH414" s="589"/>
      <c r="GPI414" s="589"/>
      <c r="GPJ414" s="589"/>
      <c r="GPK414" s="589"/>
      <c r="GPL414" s="589"/>
      <c r="GPM414" s="589"/>
      <c r="GPN414" s="589"/>
      <c r="GPO414" s="589"/>
      <c r="GPP414" s="589"/>
      <c r="GPQ414" s="589"/>
      <c r="GPR414" s="589"/>
      <c r="GPS414" s="589"/>
      <c r="GPT414" s="589"/>
      <c r="GPU414" s="589"/>
      <c r="GPV414" s="589"/>
      <c r="GPW414" s="589"/>
      <c r="GPX414" s="589"/>
      <c r="GPY414" s="589"/>
      <c r="GPZ414" s="589"/>
      <c r="GQA414" s="589"/>
      <c r="GQB414" s="589"/>
      <c r="GQC414" s="589"/>
      <c r="GQD414" s="589"/>
      <c r="GQE414" s="589"/>
      <c r="GQF414" s="589"/>
      <c r="GQG414" s="589"/>
      <c r="GQH414" s="589"/>
      <c r="GQI414" s="589"/>
      <c r="GQJ414" s="589"/>
      <c r="GQK414" s="589"/>
      <c r="GQL414" s="589"/>
      <c r="GQM414" s="589"/>
      <c r="GQN414" s="589"/>
      <c r="GQO414" s="589"/>
      <c r="GQP414" s="589"/>
      <c r="GQQ414" s="589"/>
      <c r="GQR414" s="589"/>
      <c r="GQS414" s="589"/>
      <c r="GQT414" s="589"/>
      <c r="GQU414" s="589"/>
      <c r="GQV414" s="589"/>
      <c r="GQW414" s="589"/>
      <c r="GQX414" s="589"/>
      <c r="GQY414" s="589"/>
      <c r="GQZ414" s="589"/>
      <c r="GRA414" s="589"/>
      <c r="GRB414" s="589"/>
      <c r="GRC414" s="589"/>
      <c r="GRD414" s="589"/>
      <c r="GRE414" s="589"/>
      <c r="GRF414" s="589"/>
      <c r="GRG414" s="589"/>
      <c r="GRH414" s="589"/>
      <c r="GRI414" s="589"/>
      <c r="GRJ414" s="589"/>
      <c r="GRK414" s="589"/>
      <c r="GRL414" s="589"/>
      <c r="GRM414" s="589"/>
      <c r="GRN414" s="589"/>
      <c r="GRO414" s="589"/>
      <c r="GRP414" s="589"/>
      <c r="GRQ414" s="589"/>
      <c r="GRR414" s="589"/>
      <c r="GRS414" s="589"/>
      <c r="GRT414" s="589"/>
      <c r="GRU414" s="589"/>
      <c r="GRV414" s="589"/>
      <c r="GRW414" s="589"/>
      <c r="GRX414" s="589"/>
      <c r="GRY414" s="589"/>
      <c r="GRZ414" s="589"/>
      <c r="GSA414" s="589"/>
      <c r="GSB414" s="589"/>
      <c r="GSC414" s="589"/>
      <c r="GSD414" s="589"/>
      <c r="GSE414" s="589"/>
      <c r="GSF414" s="589"/>
      <c r="GSG414" s="589"/>
      <c r="GSH414" s="589"/>
      <c r="GSI414" s="589"/>
      <c r="GSJ414" s="589"/>
      <c r="GSK414" s="589"/>
      <c r="GSL414" s="589"/>
      <c r="GSM414" s="589"/>
      <c r="GSN414" s="589"/>
      <c r="GSO414" s="589"/>
      <c r="GSP414" s="589"/>
      <c r="GSQ414" s="589"/>
      <c r="GSR414" s="589"/>
      <c r="GSS414" s="589"/>
      <c r="GST414" s="589"/>
      <c r="GSU414" s="589"/>
      <c r="GSV414" s="589"/>
      <c r="GSW414" s="589"/>
      <c r="GSX414" s="589"/>
      <c r="GSY414" s="589"/>
      <c r="GSZ414" s="589"/>
      <c r="GTA414" s="589"/>
      <c r="GTB414" s="589"/>
      <c r="GTC414" s="589"/>
      <c r="GTD414" s="589"/>
      <c r="GTE414" s="589"/>
      <c r="GTF414" s="589"/>
      <c r="GTG414" s="589"/>
      <c r="GTH414" s="589"/>
      <c r="GTI414" s="589"/>
      <c r="GTJ414" s="589"/>
      <c r="GTK414" s="589"/>
      <c r="GTL414" s="589"/>
      <c r="GTM414" s="589"/>
      <c r="GTN414" s="589"/>
      <c r="GTO414" s="589"/>
      <c r="GTP414" s="589"/>
      <c r="GTQ414" s="589"/>
      <c r="GTR414" s="589"/>
      <c r="GTS414" s="589"/>
      <c r="GTT414" s="589"/>
      <c r="GTU414" s="589"/>
      <c r="GTV414" s="589"/>
      <c r="GTW414" s="589"/>
      <c r="GTX414" s="589"/>
      <c r="GTY414" s="589"/>
      <c r="GTZ414" s="589"/>
      <c r="GUA414" s="589"/>
      <c r="GUB414" s="589"/>
      <c r="GUC414" s="589"/>
      <c r="GUD414" s="589"/>
      <c r="GUE414" s="589"/>
      <c r="GUF414" s="589"/>
      <c r="GUG414" s="589"/>
      <c r="GUH414" s="589"/>
      <c r="GUI414" s="589"/>
      <c r="GUJ414" s="589"/>
      <c r="GUK414" s="589"/>
      <c r="GUL414" s="589"/>
      <c r="GUM414" s="589"/>
      <c r="GUN414" s="589"/>
      <c r="GUO414" s="589"/>
      <c r="GUP414" s="589"/>
      <c r="GUQ414" s="589"/>
      <c r="GUR414" s="589"/>
      <c r="GUS414" s="589"/>
      <c r="GUT414" s="589"/>
      <c r="GUU414" s="589"/>
      <c r="GUV414" s="589"/>
      <c r="GUW414" s="589"/>
      <c r="GUX414" s="589"/>
      <c r="GUY414" s="589"/>
      <c r="GUZ414" s="589"/>
      <c r="GVA414" s="589"/>
      <c r="GVB414" s="589"/>
      <c r="GVC414" s="589"/>
      <c r="GVD414" s="589"/>
      <c r="GVE414" s="589"/>
      <c r="GVF414" s="589"/>
      <c r="GVG414" s="589"/>
      <c r="GVH414" s="589"/>
      <c r="GVI414" s="589"/>
      <c r="GVJ414" s="589"/>
      <c r="GVK414" s="589"/>
      <c r="GVL414" s="589"/>
      <c r="GVM414" s="589"/>
      <c r="GVN414" s="589"/>
      <c r="GVO414" s="589"/>
      <c r="GVP414" s="589"/>
      <c r="GVQ414" s="589"/>
      <c r="GVR414" s="589"/>
      <c r="GVS414" s="589"/>
      <c r="GVT414" s="589"/>
      <c r="GVU414" s="589"/>
      <c r="GVV414" s="589"/>
      <c r="GVW414" s="589"/>
      <c r="GVX414" s="589"/>
      <c r="GVY414" s="589"/>
      <c r="GVZ414" s="589"/>
      <c r="GWA414" s="589"/>
      <c r="GWB414" s="589"/>
      <c r="GWC414" s="589"/>
      <c r="GWD414" s="589"/>
      <c r="GWE414" s="589"/>
      <c r="GWF414" s="589"/>
      <c r="GWG414" s="589"/>
      <c r="GWH414" s="589"/>
      <c r="GWI414" s="589"/>
      <c r="GWJ414" s="589"/>
      <c r="GWK414" s="589"/>
      <c r="GWL414" s="589"/>
      <c r="GWM414" s="589"/>
      <c r="GWN414" s="589"/>
      <c r="GWO414" s="589"/>
      <c r="GWP414" s="589"/>
      <c r="GWQ414" s="589"/>
      <c r="GWR414" s="589"/>
      <c r="GWS414" s="589"/>
      <c r="GWT414" s="589"/>
      <c r="GWU414" s="589"/>
      <c r="GWV414" s="589"/>
      <c r="GWW414" s="589"/>
      <c r="GWX414" s="589"/>
      <c r="GWY414" s="589"/>
      <c r="GWZ414" s="589"/>
      <c r="GXA414" s="589"/>
      <c r="GXB414" s="589"/>
      <c r="GXC414" s="589"/>
      <c r="GXD414" s="589"/>
      <c r="GXE414" s="589"/>
      <c r="GXF414" s="589"/>
      <c r="GXG414" s="589"/>
      <c r="GXH414" s="589"/>
      <c r="GXI414" s="589"/>
      <c r="GXJ414" s="589"/>
      <c r="GXK414" s="589"/>
      <c r="GXL414" s="589"/>
      <c r="GXM414" s="589"/>
      <c r="GXN414" s="589"/>
      <c r="GXO414" s="589"/>
      <c r="GXP414" s="589"/>
      <c r="GXQ414" s="589"/>
      <c r="GXR414" s="589"/>
      <c r="GXS414" s="589"/>
      <c r="GXT414" s="589"/>
      <c r="GXU414" s="589"/>
      <c r="GXV414" s="589"/>
      <c r="GXW414" s="589"/>
      <c r="GXX414" s="589"/>
      <c r="GXY414" s="589"/>
      <c r="GXZ414" s="589"/>
      <c r="GYA414" s="589"/>
      <c r="GYB414" s="589"/>
      <c r="GYC414" s="589"/>
      <c r="GYD414" s="589"/>
      <c r="GYE414" s="589"/>
      <c r="GYF414" s="589"/>
      <c r="GYG414" s="589"/>
      <c r="GYH414" s="589"/>
      <c r="GYI414" s="589"/>
      <c r="GYJ414" s="589"/>
      <c r="GYK414" s="589"/>
      <c r="GYL414" s="589"/>
      <c r="GYM414" s="589"/>
      <c r="GYN414" s="589"/>
      <c r="GYO414" s="589"/>
      <c r="GYP414" s="589"/>
      <c r="GYQ414" s="589"/>
      <c r="GYR414" s="589"/>
      <c r="GYS414" s="589"/>
      <c r="GYT414" s="589"/>
      <c r="GYU414" s="589"/>
      <c r="GYV414" s="589"/>
      <c r="GYW414" s="589"/>
      <c r="GYX414" s="589"/>
      <c r="GYY414" s="589"/>
      <c r="GYZ414" s="589"/>
      <c r="GZA414" s="589"/>
      <c r="GZB414" s="589"/>
      <c r="GZC414" s="589"/>
      <c r="GZD414" s="589"/>
      <c r="GZE414" s="589"/>
      <c r="GZF414" s="589"/>
      <c r="GZG414" s="589"/>
      <c r="GZH414" s="589"/>
      <c r="GZI414" s="589"/>
      <c r="GZJ414" s="589"/>
      <c r="GZK414" s="589"/>
      <c r="GZL414" s="589"/>
      <c r="GZM414" s="589"/>
      <c r="GZN414" s="589"/>
      <c r="GZO414" s="589"/>
      <c r="GZP414" s="589"/>
      <c r="GZQ414" s="589"/>
      <c r="GZR414" s="589"/>
      <c r="GZS414" s="589"/>
      <c r="GZT414" s="589"/>
      <c r="GZU414" s="589"/>
      <c r="GZV414" s="589"/>
      <c r="GZW414" s="589"/>
      <c r="GZX414" s="589"/>
      <c r="GZY414" s="589"/>
      <c r="GZZ414" s="589"/>
      <c r="HAA414" s="589"/>
      <c r="HAB414" s="589"/>
      <c r="HAC414" s="589"/>
      <c r="HAD414" s="589"/>
      <c r="HAE414" s="589"/>
      <c r="HAF414" s="589"/>
      <c r="HAG414" s="589"/>
      <c r="HAH414" s="589"/>
      <c r="HAI414" s="589"/>
      <c r="HAJ414" s="589"/>
      <c r="HAK414" s="589"/>
      <c r="HAL414" s="589"/>
      <c r="HAM414" s="589"/>
      <c r="HAN414" s="589"/>
      <c r="HAO414" s="589"/>
      <c r="HAP414" s="589"/>
      <c r="HAQ414" s="589"/>
      <c r="HAR414" s="589"/>
      <c r="HAS414" s="589"/>
      <c r="HAT414" s="589"/>
      <c r="HAU414" s="589"/>
      <c r="HAV414" s="589"/>
      <c r="HAW414" s="589"/>
      <c r="HAX414" s="589"/>
      <c r="HAY414" s="589"/>
      <c r="HAZ414" s="589"/>
      <c r="HBA414" s="589"/>
      <c r="HBB414" s="589"/>
      <c r="HBC414" s="589"/>
      <c r="HBD414" s="589"/>
      <c r="HBE414" s="589"/>
      <c r="HBF414" s="589"/>
      <c r="HBG414" s="589"/>
      <c r="HBH414" s="589"/>
      <c r="HBI414" s="589"/>
      <c r="HBJ414" s="589"/>
      <c r="HBK414" s="589"/>
      <c r="HBL414" s="589"/>
      <c r="HBM414" s="589"/>
      <c r="HBN414" s="589"/>
      <c r="HBO414" s="589"/>
      <c r="HBP414" s="589"/>
      <c r="HBQ414" s="589"/>
      <c r="HBR414" s="589"/>
      <c r="HBS414" s="589"/>
      <c r="HBT414" s="589"/>
      <c r="HBU414" s="589"/>
      <c r="HBV414" s="589"/>
      <c r="HBW414" s="589"/>
      <c r="HBX414" s="589"/>
      <c r="HBY414" s="589"/>
      <c r="HBZ414" s="589"/>
      <c r="HCA414" s="589"/>
      <c r="HCB414" s="589"/>
      <c r="HCC414" s="589"/>
      <c r="HCD414" s="589"/>
      <c r="HCE414" s="589"/>
      <c r="HCF414" s="589"/>
      <c r="HCG414" s="589"/>
      <c r="HCH414" s="589"/>
      <c r="HCI414" s="589"/>
      <c r="HCJ414" s="589"/>
      <c r="HCK414" s="589"/>
      <c r="HCL414" s="589"/>
      <c r="HCM414" s="589"/>
      <c r="HCN414" s="589"/>
      <c r="HCO414" s="589"/>
      <c r="HCP414" s="589"/>
      <c r="HCQ414" s="589"/>
      <c r="HCR414" s="589"/>
      <c r="HCS414" s="589"/>
      <c r="HCT414" s="589"/>
      <c r="HCU414" s="589"/>
      <c r="HCV414" s="589"/>
      <c r="HCW414" s="589"/>
      <c r="HCX414" s="589"/>
      <c r="HCY414" s="589"/>
      <c r="HCZ414" s="589"/>
      <c r="HDA414" s="589"/>
      <c r="HDB414" s="589"/>
      <c r="HDC414" s="589"/>
      <c r="HDD414" s="589"/>
      <c r="HDE414" s="589"/>
      <c r="HDF414" s="589"/>
      <c r="HDG414" s="589"/>
      <c r="HDH414" s="589"/>
      <c r="HDI414" s="589"/>
      <c r="HDJ414" s="589"/>
      <c r="HDK414" s="589"/>
      <c r="HDL414" s="589"/>
      <c r="HDM414" s="589"/>
      <c r="HDN414" s="589"/>
      <c r="HDO414" s="589"/>
      <c r="HDP414" s="589"/>
      <c r="HDQ414" s="589"/>
      <c r="HDR414" s="589"/>
      <c r="HDS414" s="589"/>
      <c r="HDT414" s="589"/>
      <c r="HDU414" s="589"/>
      <c r="HDV414" s="589"/>
      <c r="HDW414" s="589"/>
      <c r="HDX414" s="589"/>
      <c r="HDY414" s="589"/>
      <c r="HDZ414" s="589"/>
      <c r="HEA414" s="589"/>
      <c r="HEB414" s="589"/>
      <c r="HEC414" s="589"/>
      <c r="HED414" s="589"/>
      <c r="HEE414" s="589"/>
      <c r="HEF414" s="589"/>
      <c r="HEG414" s="589"/>
      <c r="HEH414" s="589"/>
      <c r="HEI414" s="589"/>
      <c r="HEJ414" s="589"/>
      <c r="HEK414" s="589"/>
      <c r="HEL414" s="589"/>
      <c r="HEM414" s="589"/>
      <c r="HEN414" s="589"/>
      <c r="HEO414" s="589"/>
      <c r="HEP414" s="589"/>
      <c r="HEQ414" s="589"/>
      <c r="HER414" s="589"/>
      <c r="HES414" s="589"/>
      <c r="HET414" s="589"/>
      <c r="HEU414" s="589"/>
      <c r="HEV414" s="589"/>
      <c r="HEW414" s="589"/>
      <c r="HEX414" s="589"/>
      <c r="HEY414" s="589"/>
      <c r="HEZ414" s="589"/>
      <c r="HFA414" s="589"/>
      <c r="HFB414" s="589"/>
      <c r="HFC414" s="589"/>
      <c r="HFD414" s="589"/>
      <c r="HFE414" s="589"/>
      <c r="HFF414" s="589"/>
      <c r="HFG414" s="589"/>
      <c r="HFH414" s="589"/>
      <c r="HFI414" s="589"/>
      <c r="HFJ414" s="589"/>
      <c r="HFK414" s="589"/>
      <c r="HFL414" s="589"/>
      <c r="HFM414" s="589"/>
      <c r="HFN414" s="589"/>
      <c r="HFO414" s="589"/>
      <c r="HFP414" s="589"/>
      <c r="HFQ414" s="589"/>
      <c r="HFR414" s="589"/>
      <c r="HFS414" s="589"/>
      <c r="HFT414" s="589"/>
      <c r="HFU414" s="589"/>
      <c r="HFV414" s="589"/>
      <c r="HFW414" s="589"/>
      <c r="HFX414" s="589"/>
      <c r="HFY414" s="589"/>
      <c r="HFZ414" s="589"/>
      <c r="HGA414" s="589"/>
      <c r="HGB414" s="589"/>
      <c r="HGC414" s="589"/>
      <c r="HGD414" s="589"/>
      <c r="HGE414" s="589"/>
      <c r="HGF414" s="589"/>
      <c r="HGG414" s="589"/>
      <c r="HGH414" s="589"/>
      <c r="HGI414" s="589"/>
      <c r="HGJ414" s="589"/>
      <c r="HGK414" s="589"/>
      <c r="HGL414" s="589"/>
      <c r="HGM414" s="589"/>
      <c r="HGN414" s="589"/>
      <c r="HGO414" s="589"/>
      <c r="HGP414" s="589"/>
      <c r="HGQ414" s="589"/>
      <c r="HGR414" s="589"/>
      <c r="HGS414" s="589"/>
      <c r="HGT414" s="589"/>
      <c r="HGU414" s="589"/>
      <c r="HGV414" s="589"/>
      <c r="HGW414" s="589"/>
      <c r="HGX414" s="589"/>
      <c r="HGY414" s="589"/>
      <c r="HGZ414" s="589"/>
      <c r="HHA414" s="589"/>
      <c r="HHB414" s="589"/>
      <c r="HHC414" s="589"/>
      <c r="HHD414" s="589"/>
      <c r="HHE414" s="589"/>
      <c r="HHF414" s="589"/>
      <c r="HHG414" s="589"/>
      <c r="HHH414" s="589"/>
      <c r="HHI414" s="589"/>
      <c r="HHJ414" s="589"/>
      <c r="HHK414" s="589"/>
      <c r="HHL414" s="589"/>
      <c r="HHM414" s="589"/>
      <c r="HHN414" s="589"/>
      <c r="HHO414" s="589"/>
      <c r="HHP414" s="589"/>
      <c r="HHQ414" s="589"/>
      <c r="HHR414" s="589"/>
      <c r="HHS414" s="589"/>
      <c r="HHT414" s="589"/>
      <c r="HHU414" s="589"/>
      <c r="HHV414" s="589"/>
      <c r="HHW414" s="589"/>
      <c r="HHX414" s="589"/>
      <c r="HHY414" s="589"/>
      <c r="HHZ414" s="589"/>
      <c r="HIA414" s="589"/>
      <c r="HIB414" s="589"/>
      <c r="HIC414" s="589"/>
      <c r="HID414" s="589"/>
      <c r="HIE414" s="589"/>
      <c r="HIF414" s="589"/>
      <c r="HIG414" s="589"/>
      <c r="HIH414" s="589"/>
      <c r="HII414" s="589"/>
      <c r="HIJ414" s="589"/>
      <c r="HIK414" s="589"/>
      <c r="HIL414" s="589"/>
      <c r="HIM414" s="589"/>
      <c r="HIN414" s="589"/>
      <c r="HIO414" s="589"/>
      <c r="HIP414" s="589"/>
      <c r="HIQ414" s="589"/>
      <c r="HIR414" s="589"/>
      <c r="HIS414" s="589"/>
      <c r="HIT414" s="589"/>
      <c r="HIU414" s="589"/>
      <c r="HIV414" s="589"/>
      <c r="HIW414" s="589"/>
      <c r="HIX414" s="589"/>
      <c r="HIY414" s="589"/>
      <c r="HIZ414" s="589"/>
      <c r="HJA414" s="589"/>
      <c r="HJB414" s="589"/>
      <c r="HJC414" s="589"/>
      <c r="HJD414" s="589"/>
      <c r="HJE414" s="589"/>
      <c r="HJF414" s="589"/>
      <c r="HJG414" s="589"/>
      <c r="HJH414" s="589"/>
      <c r="HJI414" s="589"/>
      <c r="HJJ414" s="589"/>
      <c r="HJK414" s="589"/>
      <c r="HJL414" s="589"/>
      <c r="HJM414" s="589"/>
      <c r="HJN414" s="589"/>
      <c r="HJO414" s="589"/>
      <c r="HJP414" s="589"/>
      <c r="HJQ414" s="589"/>
      <c r="HJR414" s="589"/>
      <c r="HJS414" s="589"/>
      <c r="HJT414" s="589"/>
      <c r="HJU414" s="589"/>
      <c r="HJV414" s="589"/>
      <c r="HJW414" s="589"/>
      <c r="HJX414" s="589"/>
      <c r="HJY414" s="589"/>
      <c r="HJZ414" s="589"/>
      <c r="HKA414" s="589"/>
      <c r="HKB414" s="589"/>
      <c r="HKC414" s="589"/>
      <c r="HKD414" s="589"/>
      <c r="HKE414" s="589"/>
      <c r="HKF414" s="589"/>
      <c r="HKG414" s="589"/>
      <c r="HKH414" s="589"/>
      <c r="HKI414" s="589"/>
      <c r="HKJ414" s="589"/>
      <c r="HKK414" s="589"/>
      <c r="HKL414" s="589"/>
      <c r="HKM414" s="589"/>
      <c r="HKN414" s="589"/>
      <c r="HKO414" s="589"/>
      <c r="HKP414" s="589"/>
      <c r="HKQ414" s="589"/>
      <c r="HKR414" s="589"/>
      <c r="HKS414" s="589"/>
      <c r="HKT414" s="589"/>
      <c r="HKU414" s="589"/>
      <c r="HKV414" s="589"/>
      <c r="HKW414" s="589"/>
      <c r="HKX414" s="589"/>
      <c r="HKY414" s="589"/>
      <c r="HKZ414" s="589"/>
      <c r="HLA414" s="589"/>
      <c r="HLB414" s="589"/>
      <c r="HLC414" s="589"/>
      <c r="HLD414" s="589"/>
      <c r="HLE414" s="589"/>
      <c r="HLF414" s="589"/>
      <c r="HLG414" s="589"/>
      <c r="HLH414" s="589"/>
      <c r="HLI414" s="589"/>
      <c r="HLJ414" s="589"/>
      <c r="HLK414" s="589"/>
      <c r="HLL414" s="589"/>
      <c r="HLM414" s="589"/>
      <c r="HLN414" s="589"/>
      <c r="HLO414" s="589"/>
      <c r="HLP414" s="589"/>
      <c r="HLQ414" s="589"/>
      <c r="HLR414" s="589"/>
      <c r="HLS414" s="589"/>
      <c r="HLT414" s="589"/>
      <c r="HLU414" s="589"/>
      <c r="HLV414" s="589"/>
      <c r="HLW414" s="589"/>
      <c r="HLX414" s="589"/>
      <c r="HLY414" s="589"/>
      <c r="HLZ414" s="589"/>
      <c r="HMA414" s="589"/>
      <c r="HMB414" s="589"/>
      <c r="HMC414" s="589"/>
      <c r="HMD414" s="589"/>
      <c r="HME414" s="589"/>
      <c r="HMF414" s="589"/>
      <c r="HMG414" s="589"/>
      <c r="HMH414" s="589"/>
      <c r="HMI414" s="589"/>
      <c r="HMJ414" s="589"/>
      <c r="HMK414" s="589"/>
      <c r="HML414" s="589"/>
      <c r="HMM414" s="589"/>
      <c r="HMN414" s="589"/>
      <c r="HMO414" s="589"/>
      <c r="HMP414" s="589"/>
      <c r="HMQ414" s="589"/>
      <c r="HMR414" s="589"/>
      <c r="HMS414" s="589"/>
      <c r="HMT414" s="589"/>
      <c r="HMU414" s="589"/>
      <c r="HMV414" s="589"/>
      <c r="HMW414" s="589"/>
      <c r="HMX414" s="589"/>
      <c r="HMY414" s="589"/>
      <c r="HMZ414" s="589"/>
      <c r="HNA414" s="589"/>
      <c r="HNB414" s="589"/>
      <c r="HNC414" s="589"/>
      <c r="HND414" s="589"/>
      <c r="HNE414" s="589"/>
      <c r="HNF414" s="589"/>
      <c r="HNG414" s="589"/>
      <c r="HNH414" s="589"/>
      <c r="HNI414" s="589"/>
      <c r="HNJ414" s="589"/>
      <c r="HNK414" s="589"/>
      <c r="HNL414" s="589"/>
      <c r="HNM414" s="589"/>
      <c r="HNN414" s="589"/>
      <c r="HNO414" s="589"/>
      <c r="HNP414" s="589"/>
      <c r="HNQ414" s="589"/>
      <c r="HNR414" s="589"/>
      <c r="HNS414" s="589"/>
      <c r="HNT414" s="589"/>
      <c r="HNU414" s="589"/>
      <c r="HNV414" s="589"/>
      <c r="HNW414" s="589"/>
      <c r="HNX414" s="589"/>
      <c r="HNY414" s="589"/>
      <c r="HNZ414" s="589"/>
      <c r="HOA414" s="589"/>
      <c r="HOB414" s="589"/>
      <c r="HOC414" s="589"/>
      <c r="HOD414" s="589"/>
      <c r="HOE414" s="589"/>
      <c r="HOF414" s="589"/>
      <c r="HOG414" s="589"/>
      <c r="HOH414" s="589"/>
      <c r="HOI414" s="589"/>
      <c r="HOJ414" s="589"/>
      <c r="HOK414" s="589"/>
      <c r="HOL414" s="589"/>
      <c r="HOM414" s="589"/>
      <c r="HON414" s="589"/>
      <c r="HOO414" s="589"/>
      <c r="HOP414" s="589"/>
      <c r="HOQ414" s="589"/>
      <c r="HOR414" s="589"/>
      <c r="HOS414" s="589"/>
      <c r="HOT414" s="589"/>
      <c r="HOU414" s="589"/>
      <c r="HOV414" s="589"/>
      <c r="HOW414" s="589"/>
      <c r="HOX414" s="589"/>
      <c r="HOY414" s="589"/>
      <c r="HOZ414" s="589"/>
      <c r="HPA414" s="589"/>
      <c r="HPB414" s="589"/>
      <c r="HPC414" s="589"/>
      <c r="HPD414" s="589"/>
      <c r="HPE414" s="589"/>
      <c r="HPF414" s="589"/>
      <c r="HPG414" s="589"/>
      <c r="HPH414" s="589"/>
      <c r="HPI414" s="589"/>
      <c r="HPJ414" s="589"/>
      <c r="HPK414" s="589"/>
      <c r="HPL414" s="589"/>
      <c r="HPM414" s="589"/>
      <c r="HPN414" s="589"/>
      <c r="HPO414" s="589"/>
      <c r="HPP414" s="589"/>
      <c r="HPQ414" s="589"/>
      <c r="HPR414" s="589"/>
      <c r="HPS414" s="589"/>
      <c r="HPT414" s="589"/>
      <c r="HPU414" s="589"/>
      <c r="HPV414" s="589"/>
      <c r="HPW414" s="589"/>
      <c r="HPX414" s="589"/>
      <c r="HPY414" s="589"/>
      <c r="HPZ414" s="589"/>
      <c r="HQA414" s="589"/>
      <c r="HQB414" s="589"/>
      <c r="HQC414" s="589"/>
      <c r="HQD414" s="589"/>
      <c r="HQE414" s="589"/>
      <c r="HQF414" s="589"/>
      <c r="HQG414" s="589"/>
      <c r="HQH414" s="589"/>
      <c r="HQI414" s="589"/>
      <c r="HQJ414" s="589"/>
      <c r="HQK414" s="589"/>
      <c r="HQL414" s="589"/>
      <c r="HQM414" s="589"/>
      <c r="HQN414" s="589"/>
      <c r="HQO414" s="589"/>
      <c r="HQP414" s="589"/>
      <c r="HQQ414" s="589"/>
      <c r="HQR414" s="589"/>
      <c r="HQS414" s="589"/>
      <c r="HQT414" s="589"/>
      <c r="HQU414" s="589"/>
      <c r="HQV414" s="589"/>
      <c r="HQW414" s="589"/>
      <c r="HQX414" s="589"/>
      <c r="HQY414" s="589"/>
      <c r="HQZ414" s="589"/>
      <c r="HRA414" s="589"/>
      <c r="HRB414" s="589"/>
      <c r="HRC414" s="589"/>
      <c r="HRD414" s="589"/>
      <c r="HRE414" s="589"/>
      <c r="HRF414" s="589"/>
      <c r="HRG414" s="589"/>
      <c r="HRH414" s="589"/>
      <c r="HRI414" s="589"/>
      <c r="HRJ414" s="589"/>
      <c r="HRK414" s="589"/>
      <c r="HRL414" s="589"/>
      <c r="HRM414" s="589"/>
      <c r="HRN414" s="589"/>
      <c r="HRO414" s="589"/>
      <c r="HRP414" s="589"/>
      <c r="HRQ414" s="589"/>
      <c r="HRR414" s="589"/>
      <c r="HRS414" s="589"/>
      <c r="HRT414" s="589"/>
      <c r="HRU414" s="589"/>
      <c r="HRV414" s="589"/>
      <c r="HRW414" s="589"/>
      <c r="HRX414" s="589"/>
      <c r="HRY414" s="589"/>
      <c r="HRZ414" s="589"/>
      <c r="HSA414" s="589"/>
      <c r="HSB414" s="589"/>
      <c r="HSC414" s="589"/>
      <c r="HSD414" s="589"/>
      <c r="HSE414" s="589"/>
      <c r="HSF414" s="589"/>
      <c r="HSG414" s="589"/>
      <c r="HSH414" s="589"/>
      <c r="HSI414" s="589"/>
      <c r="HSJ414" s="589"/>
      <c r="HSK414" s="589"/>
      <c r="HSL414" s="589"/>
      <c r="HSM414" s="589"/>
      <c r="HSN414" s="589"/>
      <c r="HSO414" s="589"/>
      <c r="HSP414" s="589"/>
      <c r="HSQ414" s="589"/>
      <c r="HSR414" s="589"/>
      <c r="HSS414" s="589"/>
      <c r="HST414" s="589"/>
      <c r="HSU414" s="589"/>
      <c r="HSV414" s="589"/>
      <c r="HSW414" s="589"/>
      <c r="HSX414" s="589"/>
      <c r="HSY414" s="589"/>
      <c r="HSZ414" s="589"/>
      <c r="HTA414" s="589"/>
      <c r="HTB414" s="589"/>
      <c r="HTC414" s="589"/>
      <c r="HTD414" s="589"/>
      <c r="HTE414" s="589"/>
      <c r="HTF414" s="589"/>
      <c r="HTG414" s="589"/>
      <c r="HTH414" s="589"/>
      <c r="HTI414" s="589"/>
      <c r="HTJ414" s="589"/>
      <c r="HTK414" s="589"/>
      <c r="HTL414" s="589"/>
      <c r="HTM414" s="589"/>
      <c r="HTN414" s="589"/>
      <c r="HTO414" s="589"/>
      <c r="HTP414" s="589"/>
      <c r="HTQ414" s="589"/>
      <c r="HTR414" s="589"/>
      <c r="HTS414" s="589"/>
      <c r="HTT414" s="589"/>
      <c r="HTU414" s="589"/>
      <c r="HTV414" s="589"/>
      <c r="HTW414" s="589"/>
      <c r="HTX414" s="589"/>
      <c r="HTY414" s="589"/>
      <c r="HTZ414" s="589"/>
      <c r="HUA414" s="589"/>
      <c r="HUB414" s="589"/>
      <c r="HUC414" s="589"/>
      <c r="HUD414" s="589"/>
      <c r="HUE414" s="589"/>
      <c r="HUF414" s="589"/>
      <c r="HUG414" s="589"/>
      <c r="HUH414" s="589"/>
      <c r="HUI414" s="589"/>
      <c r="HUJ414" s="589"/>
      <c r="HUK414" s="589"/>
      <c r="HUL414" s="589"/>
      <c r="HUM414" s="589"/>
      <c r="HUN414" s="589"/>
      <c r="HUO414" s="589"/>
      <c r="HUP414" s="589"/>
      <c r="HUQ414" s="589"/>
      <c r="HUR414" s="589"/>
      <c r="HUS414" s="589"/>
      <c r="HUT414" s="589"/>
      <c r="HUU414" s="589"/>
      <c r="HUV414" s="589"/>
      <c r="HUW414" s="589"/>
      <c r="HUX414" s="589"/>
      <c r="HUY414" s="589"/>
      <c r="HUZ414" s="589"/>
      <c r="HVA414" s="589"/>
      <c r="HVB414" s="589"/>
      <c r="HVC414" s="589"/>
      <c r="HVD414" s="589"/>
      <c r="HVE414" s="589"/>
      <c r="HVF414" s="589"/>
      <c r="HVG414" s="589"/>
      <c r="HVH414" s="589"/>
      <c r="HVI414" s="589"/>
      <c r="HVJ414" s="589"/>
      <c r="HVK414" s="589"/>
      <c r="HVL414" s="589"/>
      <c r="HVM414" s="589"/>
      <c r="HVN414" s="589"/>
      <c r="HVO414" s="589"/>
      <c r="HVP414" s="589"/>
      <c r="HVQ414" s="589"/>
      <c r="HVR414" s="589"/>
      <c r="HVS414" s="589"/>
      <c r="HVT414" s="589"/>
      <c r="HVU414" s="589"/>
      <c r="HVV414" s="589"/>
      <c r="HVW414" s="589"/>
      <c r="HVX414" s="589"/>
      <c r="HVY414" s="589"/>
      <c r="HVZ414" s="589"/>
      <c r="HWA414" s="589"/>
      <c r="HWB414" s="589"/>
      <c r="HWC414" s="589"/>
      <c r="HWD414" s="589"/>
      <c r="HWE414" s="589"/>
      <c r="HWF414" s="589"/>
      <c r="HWG414" s="589"/>
      <c r="HWH414" s="589"/>
      <c r="HWI414" s="589"/>
      <c r="HWJ414" s="589"/>
      <c r="HWK414" s="589"/>
      <c r="HWL414" s="589"/>
      <c r="HWM414" s="589"/>
      <c r="HWN414" s="589"/>
      <c r="HWO414" s="589"/>
      <c r="HWP414" s="589"/>
      <c r="HWQ414" s="589"/>
      <c r="HWR414" s="589"/>
      <c r="HWS414" s="589"/>
      <c r="HWT414" s="589"/>
      <c r="HWU414" s="589"/>
      <c r="HWV414" s="589"/>
      <c r="HWW414" s="589"/>
      <c r="HWX414" s="589"/>
      <c r="HWY414" s="589"/>
      <c r="HWZ414" s="589"/>
      <c r="HXA414" s="589"/>
      <c r="HXB414" s="589"/>
      <c r="HXC414" s="589"/>
      <c r="HXD414" s="589"/>
      <c r="HXE414" s="589"/>
      <c r="HXF414" s="589"/>
      <c r="HXG414" s="589"/>
      <c r="HXH414" s="589"/>
      <c r="HXI414" s="589"/>
      <c r="HXJ414" s="589"/>
      <c r="HXK414" s="589"/>
      <c r="HXL414" s="589"/>
      <c r="HXM414" s="589"/>
      <c r="HXN414" s="589"/>
      <c r="HXO414" s="589"/>
      <c r="HXP414" s="589"/>
      <c r="HXQ414" s="589"/>
      <c r="HXR414" s="589"/>
      <c r="HXS414" s="589"/>
      <c r="HXT414" s="589"/>
      <c r="HXU414" s="589"/>
      <c r="HXV414" s="589"/>
      <c r="HXW414" s="589"/>
      <c r="HXX414" s="589"/>
      <c r="HXY414" s="589"/>
      <c r="HXZ414" s="589"/>
      <c r="HYA414" s="589"/>
      <c r="HYB414" s="589"/>
      <c r="HYC414" s="589"/>
      <c r="HYD414" s="589"/>
      <c r="HYE414" s="589"/>
      <c r="HYF414" s="589"/>
      <c r="HYG414" s="589"/>
      <c r="HYH414" s="589"/>
      <c r="HYI414" s="589"/>
      <c r="HYJ414" s="589"/>
      <c r="HYK414" s="589"/>
      <c r="HYL414" s="589"/>
      <c r="HYM414" s="589"/>
      <c r="HYN414" s="589"/>
      <c r="HYO414" s="589"/>
      <c r="HYP414" s="589"/>
      <c r="HYQ414" s="589"/>
      <c r="HYR414" s="589"/>
      <c r="HYS414" s="589"/>
      <c r="HYT414" s="589"/>
      <c r="HYU414" s="589"/>
      <c r="HYV414" s="589"/>
      <c r="HYW414" s="589"/>
      <c r="HYX414" s="589"/>
      <c r="HYY414" s="589"/>
      <c r="HYZ414" s="589"/>
      <c r="HZA414" s="589"/>
      <c r="HZB414" s="589"/>
      <c r="HZC414" s="589"/>
      <c r="HZD414" s="589"/>
      <c r="HZE414" s="589"/>
      <c r="HZF414" s="589"/>
      <c r="HZG414" s="589"/>
      <c r="HZH414" s="589"/>
      <c r="HZI414" s="589"/>
      <c r="HZJ414" s="589"/>
      <c r="HZK414" s="589"/>
      <c r="HZL414" s="589"/>
      <c r="HZM414" s="589"/>
      <c r="HZN414" s="589"/>
      <c r="HZO414" s="589"/>
      <c r="HZP414" s="589"/>
      <c r="HZQ414" s="589"/>
      <c r="HZR414" s="589"/>
      <c r="HZS414" s="589"/>
      <c r="HZT414" s="589"/>
      <c r="HZU414" s="589"/>
      <c r="HZV414" s="589"/>
      <c r="HZW414" s="589"/>
      <c r="HZX414" s="589"/>
      <c r="HZY414" s="589"/>
      <c r="HZZ414" s="589"/>
      <c r="IAA414" s="589"/>
      <c r="IAB414" s="589"/>
      <c r="IAC414" s="589"/>
      <c r="IAD414" s="589"/>
      <c r="IAE414" s="589"/>
      <c r="IAF414" s="589"/>
      <c r="IAG414" s="589"/>
      <c r="IAH414" s="589"/>
      <c r="IAI414" s="589"/>
      <c r="IAJ414" s="589"/>
      <c r="IAK414" s="589"/>
      <c r="IAL414" s="589"/>
      <c r="IAM414" s="589"/>
      <c r="IAN414" s="589"/>
      <c r="IAO414" s="589"/>
      <c r="IAP414" s="589"/>
      <c r="IAQ414" s="589"/>
      <c r="IAR414" s="589"/>
      <c r="IAS414" s="589"/>
      <c r="IAT414" s="589"/>
      <c r="IAU414" s="589"/>
      <c r="IAV414" s="589"/>
      <c r="IAW414" s="589"/>
      <c r="IAX414" s="589"/>
      <c r="IAY414" s="589"/>
      <c r="IAZ414" s="589"/>
      <c r="IBA414" s="589"/>
      <c r="IBB414" s="589"/>
      <c r="IBC414" s="589"/>
      <c r="IBD414" s="589"/>
      <c r="IBE414" s="589"/>
      <c r="IBF414" s="589"/>
      <c r="IBG414" s="589"/>
      <c r="IBH414" s="589"/>
      <c r="IBI414" s="589"/>
      <c r="IBJ414" s="589"/>
      <c r="IBK414" s="589"/>
      <c r="IBL414" s="589"/>
      <c r="IBM414" s="589"/>
      <c r="IBN414" s="589"/>
      <c r="IBO414" s="589"/>
      <c r="IBP414" s="589"/>
      <c r="IBQ414" s="589"/>
      <c r="IBR414" s="589"/>
      <c r="IBS414" s="589"/>
      <c r="IBT414" s="589"/>
      <c r="IBU414" s="589"/>
      <c r="IBV414" s="589"/>
      <c r="IBW414" s="589"/>
      <c r="IBX414" s="589"/>
      <c r="IBY414" s="589"/>
      <c r="IBZ414" s="589"/>
      <c r="ICA414" s="589"/>
      <c r="ICB414" s="589"/>
      <c r="ICC414" s="589"/>
      <c r="ICD414" s="589"/>
      <c r="ICE414" s="589"/>
      <c r="ICF414" s="589"/>
      <c r="ICG414" s="589"/>
      <c r="ICH414" s="589"/>
      <c r="ICI414" s="589"/>
      <c r="ICJ414" s="589"/>
      <c r="ICK414" s="589"/>
      <c r="ICL414" s="589"/>
      <c r="ICM414" s="589"/>
      <c r="ICN414" s="589"/>
      <c r="ICO414" s="589"/>
      <c r="ICP414" s="589"/>
      <c r="ICQ414" s="589"/>
      <c r="ICR414" s="589"/>
      <c r="ICS414" s="589"/>
      <c r="ICT414" s="589"/>
      <c r="ICU414" s="589"/>
      <c r="ICV414" s="589"/>
      <c r="ICW414" s="589"/>
      <c r="ICX414" s="589"/>
      <c r="ICY414" s="589"/>
      <c r="ICZ414" s="589"/>
      <c r="IDA414" s="589"/>
      <c r="IDB414" s="589"/>
      <c r="IDC414" s="589"/>
      <c r="IDD414" s="589"/>
      <c r="IDE414" s="589"/>
      <c r="IDF414" s="589"/>
      <c r="IDG414" s="589"/>
      <c r="IDH414" s="589"/>
      <c r="IDI414" s="589"/>
      <c r="IDJ414" s="589"/>
      <c r="IDK414" s="589"/>
      <c r="IDL414" s="589"/>
      <c r="IDM414" s="589"/>
      <c r="IDN414" s="589"/>
      <c r="IDO414" s="589"/>
      <c r="IDP414" s="589"/>
      <c r="IDQ414" s="589"/>
      <c r="IDR414" s="589"/>
      <c r="IDS414" s="589"/>
      <c r="IDT414" s="589"/>
      <c r="IDU414" s="589"/>
      <c r="IDV414" s="589"/>
      <c r="IDW414" s="589"/>
      <c r="IDX414" s="589"/>
      <c r="IDY414" s="589"/>
      <c r="IDZ414" s="589"/>
      <c r="IEA414" s="589"/>
      <c r="IEB414" s="589"/>
      <c r="IEC414" s="589"/>
      <c r="IED414" s="589"/>
      <c r="IEE414" s="589"/>
      <c r="IEF414" s="589"/>
      <c r="IEG414" s="589"/>
      <c r="IEH414" s="589"/>
      <c r="IEI414" s="589"/>
      <c r="IEJ414" s="589"/>
      <c r="IEK414" s="589"/>
      <c r="IEL414" s="589"/>
      <c r="IEM414" s="589"/>
      <c r="IEN414" s="589"/>
      <c r="IEO414" s="589"/>
      <c r="IEP414" s="589"/>
      <c r="IEQ414" s="589"/>
      <c r="IER414" s="589"/>
      <c r="IES414" s="589"/>
      <c r="IET414" s="589"/>
      <c r="IEU414" s="589"/>
      <c r="IEV414" s="589"/>
      <c r="IEW414" s="589"/>
      <c r="IEX414" s="589"/>
      <c r="IEY414" s="589"/>
      <c r="IEZ414" s="589"/>
      <c r="IFA414" s="589"/>
      <c r="IFB414" s="589"/>
      <c r="IFC414" s="589"/>
      <c r="IFD414" s="589"/>
      <c r="IFE414" s="589"/>
      <c r="IFF414" s="589"/>
      <c r="IFG414" s="589"/>
      <c r="IFH414" s="589"/>
      <c r="IFI414" s="589"/>
      <c r="IFJ414" s="589"/>
      <c r="IFK414" s="589"/>
      <c r="IFL414" s="589"/>
      <c r="IFM414" s="589"/>
      <c r="IFN414" s="589"/>
      <c r="IFO414" s="589"/>
      <c r="IFP414" s="589"/>
      <c r="IFQ414" s="589"/>
      <c r="IFR414" s="589"/>
      <c r="IFS414" s="589"/>
      <c r="IFT414" s="589"/>
      <c r="IFU414" s="589"/>
      <c r="IFV414" s="589"/>
      <c r="IFW414" s="589"/>
      <c r="IFX414" s="589"/>
      <c r="IFY414" s="589"/>
      <c r="IFZ414" s="589"/>
      <c r="IGA414" s="589"/>
      <c r="IGB414" s="589"/>
      <c r="IGC414" s="589"/>
      <c r="IGD414" s="589"/>
      <c r="IGE414" s="589"/>
      <c r="IGF414" s="589"/>
      <c r="IGG414" s="589"/>
      <c r="IGH414" s="589"/>
      <c r="IGI414" s="589"/>
      <c r="IGJ414" s="589"/>
      <c r="IGK414" s="589"/>
      <c r="IGL414" s="589"/>
      <c r="IGM414" s="589"/>
      <c r="IGN414" s="589"/>
      <c r="IGO414" s="589"/>
      <c r="IGP414" s="589"/>
      <c r="IGQ414" s="589"/>
      <c r="IGR414" s="589"/>
      <c r="IGS414" s="589"/>
      <c r="IGT414" s="589"/>
      <c r="IGU414" s="589"/>
      <c r="IGV414" s="589"/>
      <c r="IGW414" s="589"/>
      <c r="IGX414" s="589"/>
      <c r="IGY414" s="589"/>
      <c r="IGZ414" s="589"/>
      <c r="IHA414" s="589"/>
      <c r="IHB414" s="589"/>
      <c r="IHC414" s="589"/>
      <c r="IHD414" s="589"/>
      <c r="IHE414" s="589"/>
      <c r="IHF414" s="589"/>
      <c r="IHG414" s="589"/>
      <c r="IHH414" s="589"/>
      <c r="IHI414" s="589"/>
      <c r="IHJ414" s="589"/>
      <c r="IHK414" s="589"/>
      <c r="IHL414" s="589"/>
      <c r="IHM414" s="589"/>
      <c r="IHN414" s="589"/>
      <c r="IHO414" s="589"/>
      <c r="IHP414" s="589"/>
      <c r="IHQ414" s="589"/>
      <c r="IHR414" s="589"/>
      <c r="IHS414" s="589"/>
      <c r="IHT414" s="589"/>
      <c r="IHU414" s="589"/>
      <c r="IHV414" s="589"/>
      <c r="IHW414" s="589"/>
      <c r="IHX414" s="589"/>
      <c r="IHY414" s="589"/>
      <c r="IHZ414" s="589"/>
      <c r="IIA414" s="589"/>
      <c r="IIB414" s="589"/>
      <c r="IIC414" s="589"/>
      <c r="IID414" s="589"/>
      <c r="IIE414" s="589"/>
      <c r="IIF414" s="589"/>
      <c r="IIG414" s="589"/>
      <c r="IIH414" s="589"/>
      <c r="III414" s="589"/>
      <c r="IIJ414" s="589"/>
      <c r="IIK414" s="589"/>
      <c r="IIL414" s="589"/>
      <c r="IIM414" s="589"/>
      <c r="IIN414" s="589"/>
      <c r="IIO414" s="589"/>
      <c r="IIP414" s="589"/>
      <c r="IIQ414" s="589"/>
      <c r="IIR414" s="589"/>
      <c r="IIS414" s="589"/>
      <c r="IIT414" s="589"/>
      <c r="IIU414" s="589"/>
      <c r="IIV414" s="589"/>
      <c r="IIW414" s="589"/>
      <c r="IIX414" s="589"/>
      <c r="IIY414" s="589"/>
      <c r="IIZ414" s="589"/>
      <c r="IJA414" s="589"/>
      <c r="IJB414" s="589"/>
      <c r="IJC414" s="589"/>
      <c r="IJD414" s="589"/>
      <c r="IJE414" s="589"/>
      <c r="IJF414" s="589"/>
      <c r="IJG414" s="589"/>
      <c r="IJH414" s="589"/>
      <c r="IJI414" s="589"/>
      <c r="IJJ414" s="589"/>
      <c r="IJK414" s="589"/>
      <c r="IJL414" s="589"/>
      <c r="IJM414" s="589"/>
      <c r="IJN414" s="589"/>
      <c r="IJO414" s="589"/>
      <c r="IJP414" s="589"/>
      <c r="IJQ414" s="589"/>
      <c r="IJR414" s="589"/>
      <c r="IJS414" s="589"/>
      <c r="IJT414" s="589"/>
      <c r="IJU414" s="589"/>
      <c r="IJV414" s="589"/>
      <c r="IJW414" s="589"/>
      <c r="IJX414" s="589"/>
      <c r="IJY414" s="589"/>
      <c r="IJZ414" s="589"/>
      <c r="IKA414" s="589"/>
      <c r="IKB414" s="589"/>
      <c r="IKC414" s="589"/>
      <c r="IKD414" s="589"/>
      <c r="IKE414" s="589"/>
      <c r="IKF414" s="589"/>
      <c r="IKG414" s="589"/>
      <c r="IKH414" s="589"/>
      <c r="IKI414" s="589"/>
      <c r="IKJ414" s="589"/>
      <c r="IKK414" s="589"/>
      <c r="IKL414" s="589"/>
      <c r="IKM414" s="589"/>
      <c r="IKN414" s="589"/>
      <c r="IKO414" s="589"/>
      <c r="IKP414" s="589"/>
      <c r="IKQ414" s="589"/>
      <c r="IKR414" s="589"/>
      <c r="IKS414" s="589"/>
      <c r="IKT414" s="589"/>
      <c r="IKU414" s="589"/>
      <c r="IKV414" s="589"/>
      <c r="IKW414" s="589"/>
      <c r="IKX414" s="589"/>
      <c r="IKY414" s="589"/>
      <c r="IKZ414" s="589"/>
      <c r="ILA414" s="589"/>
      <c r="ILB414" s="589"/>
      <c r="ILC414" s="589"/>
      <c r="ILD414" s="589"/>
      <c r="ILE414" s="589"/>
      <c r="ILF414" s="589"/>
      <c r="ILG414" s="589"/>
      <c r="ILH414" s="589"/>
      <c r="ILI414" s="589"/>
      <c r="ILJ414" s="589"/>
      <c r="ILK414" s="589"/>
      <c r="ILL414" s="589"/>
      <c r="ILM414" s="589"/>
      <c r="ILN414" s="589"/>
      <c r="ILO414" s="589"/>
      <c r="ILP414" s="589"/>
      <c r="ILQ414" s="589"/>
      <c r="ILR414" s="589"/>
      <c r="ILS414" s="589"/>
      <c r="ILT414" s="589"/>
      <c r="ILU414" s="589"/>
      <c r="ILV414" s="589"/>
      <c r="ILW414" s="589"/>
      <c r="ILX414" s="589"/>
      <c r="ILY414" s="589"/>
      <c r="ILZ414" s="589"/>
      <c r="IMA414" s="589"/>
      <c r="IMB414" s="589"/>
      <c r="IMC414" s="589"/>
      <c r="IMD414" s="589"/>
      <c r="IME414" s="589"/>
      <c r="IMF414" s="589"/>
      <c r="IMG414" s="589"/>
      <c r="IMH414" s="589"/>
      <c r="IMI414" s="589"/>
      <c r="IMJ414" s="589"/>
      <c r="IMK414" s="589"/>
      <c r="IML414" s="589"/>
      <c r="IMM414" s="589"/>
      <c r="IMN414" s="589"/>
      <c r="IMO414" s="589"/>
      <c r="IMP414" s="589"/>
      <c r="IMQ414" s="589"/>
      <c r="IMR414" s="589"/>
      <c r="IMS414" s="589"/>
      <c r="IMT414" s="589"/>
      <c r="IMU414" s="589"/>
      <c r="IMV414" s="589"/>
      <c r="IMW414" s="589"/>
      <c r="IMX414" s="589"/>
      <c r="IMY414" s="589"/>
      <c r="IMZ414" s="589"/>
      <c r="INA414" s="589"/>
      <c r="INB414" s="589"/>
      <c r="INC414" s="589"/>
      <c r="IND414" s="589"/>
      <c r="INE414" s="589"/>
      <c r="INF414" s="589"/>
      <c r="ING414" s="589"/>
      <c r="INH414" s="589"/>
      <c r="INI414" s="589"/>
      <c r="INJ414" s="589"/>
      <c r="INK414" s="589"/>
      <c r="INL414" s="589"/>
      <c r="INM414" s="589"/>
      <c r="INN414" s="589"/>
      <c r="INO414" s="589"/>
      <c r="INP414" s="589"/>
      <c r="INQ414" s="589"/>
      <c r="INR414" s="589"/>
      <c r="INS414" s="589"/>
      <c r="INT414" s="589"/>
      <c r="INU414" s="589"/>
      <c r="INV414" s="589"/>
      <c r="INW414" s="589"/>
      <c r="INX414" s="589"/>
      <c r="INY414" s="589"/>
      <c r="INZ414" s="589"/>
      <c r="IOA414" s="589"/>
      <c r="IOB414" s="589"/>
      <c r="IOC414" s="589"/>
      <c r="IOD414" s="589"/>
      <c r="IOE414" s="589"/>
      <c r="IOF414" s="589"/>
      <c r="IOG414" s="589"/>
      <c r="IOH414" s="589"/>
      <c r="IOI414" s="589"/>
      <c r="IOJ414" s="589"/>
      <c r="IOK414" s="589"/>
      <c r="IOL414" s="589"/>
      <c r="IOM414" s="589"/>
      <c r="ION414" s="589"/>
      <c r="IOO414" s="589"/>
      <c r="IOP414" s="589"/>
      <c r="IOQ414" s="589"/>
      <c r="IOR414" s="589"/>
      <c r="IOS414" s="589"/>
      <c r="IOT414" s="589"/>
      <c r="IOU414" s="589"/>
      <c r="IOV414" s="589"/>
      <c r="IOW414" s="589"/>
      <c r="IOX414" s="589"/>
      <c r="IOY414" s="589"/>
      <c r="IOZ414" s="589"/>
      <c r="IPA414" s="589"/>
      <c r="IPB414" s="589"/>
      <c r="IPC414" s="589"/>
      <c r="IPD414" s="589"/>
      <c r="IPE414" s="589"/>
      <c r="IPF414" s="589"/>
      <c r="IPG414" s="589"/>
      <c r="IPH414" s="589"/>
      <c r="IPI414" s="589"/>
      <c r="IPJ414" s="589"/>
      <c r="IPK414" s="589"/>
      <c r="IPL414" s="589"/>
      <c r="IPM414" s="589"/>
      <c r="IPN414" s="589"/>
      <c r="IPO414" s="589"/>
      <c r="IPP414" s="589"/>
      <c r="IPQ414" s="589"/>
      <c r="IPR414" s="589"/>
      <c r="IPS414" s="589"/>
      <c r="IPT414" s="589"/>
      <c r="IPU414" s="589"/>
      <c r="IPV414" s="589"/>
      <c r="IPW414" s="589"/>
      <c r="IPX414" s="589"/>
      <c r="IPY414" s="589"/>
      <c r="IPZ414" s="589"/>
      <c r="IQA414" s="589"/>
      <c r="IQB414" s="589"/>
      <c r="IQC414" s="589"/>
      <c r="IQD414" s="589"/>
      <c r="IQE414" s="589"/>
      <c r="IQF414" s="589"/>
      <c r="IQG414" s="589"/>
      <c r="IQH414" s="589"/>
      <c r="IQI414" s="589"/>
      <c r="IQJ414" s="589"/>
      <c r="IQK414" s="589"/>
      <c r="IQL414" s="589"/>
      <c r="IQM414" s="589"/>
      <c r="IQN414" s="589"/>
      <c r="IQO414" s="589"/>
      <c r="IQP414" s="589"/>
      <c r="IQQ414" s="589"/>
      <c r="IQR414" s="589"/>
      <c r="IQS414" s="589"/>
      <c r="IQT414" s="589"/>
      <c r="IQU414" s="589"/>
      <c r="IQV414" s="589"/>
      <c r="IQW414" s="589"/>
      <c r="IQX414" s="589"/>
      <c r="IQY414" s="589"/>
      <c r="IQZ414" s="589"/>
      <c r="IRA414" s="589"/>
      <c r="IRB414" s="589"/>
      <c r="IRC414" s="589"/>
      <c r="IRD414" s="589"/>
      <c r="IRE414" s="589"/>
      <c r="IRF414" s="589"/>
      <c r="IRG414" s="589"/>
      <c r="IRH414" s="589"/>
      <c r="IRI414" s="589"/>
      <c r="IRJ414" s="589"/>
      <c r="IRK414" s="589"/>
      <c r="IRL414" s="589"/>
      <c r="IRM414" s="589"/>
      <c r="IRN414" s="589"/>
      <c r="IRO414" s="589"/>
      <c r="IRP414" s="589"/>
      <c r="IRQ414" s="589"/>
      <c r="IRR414" s="589"/>
      <c r="IRS414" s="589"/>
      <c r="IRT414" s="589"/>
      <c r="IRU414" s="589"/>
      <c r="IRV414" s="589"/>
      <c r="IRW414" s="589"/>
      <c r="IRX414" s="589"/>
      <c r="IRY414" s="589"/>
      <c r="IRZ414" s="589"/>
      <c r="ISA414" s="589"/>
      <c r="ISB414" s="589"/>
      <c r="ISC414" s="589"/>
      <c r="ISD414" s="589"/>
      <c r="ISE414" s="589"/>
      <c r="ISF414" s="589"/>
      <c r="ISG414" s="589"/>
      <c r="ISH414" s="589"/>
      <c r="ISI414" s="589"/>
      <c r="ISJ414" s="589"/>
      <c r="ISK414" s="589"/>
      <c r="ISL414" s="589"/>
      <c r="ISM414" s="589"/>
      <c r="ISN414" s="589"/>
      <c r="ISO414" s="589"/>
      <c r="ISP414" s="589"/>
      <c r="ISQ414" s="589"/>
      <c r="ISR414" s="589"/>
      <c r="ISS414" s="589"/>
      <c r="IST414" s="589"/>
      <c r="ISU414" s="589"/>
      <c r="ISV414" s="589"/>
      <c r="ISW414" s="589"/>
      <c r="ISX414" s="589"/>
      <c r="ISY414" s="589"/>
      <c r="ISZ414" s="589"/>
      <c r="ITA414" s="589"/>
      <c r="ITB414" s="589"/>
      <c r="ITC414" s="589"/>
      <c r="ITD414" s="589"/>
      <c r="ITE414" s="589"/>
      <c r="ITF414" s="589"/>
      <c r="ITG414" s="589"/>
      <c r="ITH414" s="589"/>
      <c r="ITI414" s="589"/>
      <c r="ITJ414" s="589"/>
      <c r="ITK414" s="589"/>
      <c r="ITL414" s="589"/>
      <c r="ITM414" s="589"/>
      <c r="ITN414" s="589"/>
      <c r="ITO414" s="589"/>
      <c r="ITP414" s="589"/>
      <c r="ITQ414" s="589"/>
      <c r="ITR414" s="589"/>
      <c r="ITS414" s="589"/>
      <c r="ITT414" s="589"/>
      <c r="ITU414" s="589"/>
      <c r="ITV414" s="589"/>
      <c r="ITW414" s="589"/>
      <c r="ITX414" s="589"/>
      <c r="ITY414" s="589"/>
      <c r="ITZ414" s="589"/>
      <c r="IUA414" s="589"/>
      <c r="IUB414" s="589"/>
      <c r="IUC414" s="589"/>
      <c r="IUD414" s="589"/>
      <c r="IUE414" s="589"/>
      <c r="IUF414" s="589"/>
      <c r="IUG414" s="589"/>
      <c r="IUH414" s="589"/>
      <c r="IUI414" s="589"/>
      <c r="IUJ414" s="589"/>
      <c r="IUK414" s="589"/>
      <c r="IUL414" s="589"/>
      <c r="IUM414" s="589"/>
      <c r="IUN414" s="589"/>
      <c r="IUO414" s="589"/>
      <c r="IUP414" s="589"/>
      <c r="IUQ414" s="589"/>
      <c r="IUR414" s="589"/>
      <c r="IUS414" s="589"/>
      <c r="IUT414" s="589"/>
      <c r="IUU414" s="589"/>
      <c r="IUV414" s="589"/>
      <c r="IUW414" s="589"/>
      <c r="IUX414" s="589"/>
      <c r="IUY414" s="589"/>
      <c r="IUZ414" s="589"/>
      <c r="IVA414" s="589"/>
      <c r="IVB414" s="589"/>
      <c r="IVC414" s="589"/>
      <c r="IVD414" s="589"/>
      <c r="IVE414" s="589"/>
      <c r="IVF414" s="589"/>
      <c r="IVG414" s="589"/>
      <c r="IVH414" s="589"/>
      <c r="IVI414" s="589"/>
      <c r="IVJ414" s="589"/>
      <c r="IVK414" s="589"/>
      <c r="IVL414" s="589"/>
      <c r="IVM414" s="589"/>
      <c r="IVN414" s="589"/>
      <c r="IVO414" s="589"/>
      <c r="IVP414" s="589"/>
      <c r="IVQ414" s="589"/>
      <c r="IVR414" s="589"/>
      <c r="IVS414" s="589"/>
      <c r="IVT414" s="589"/>
      <c r="IVU414" s="589"/>
      <c r="IVV414" s="589"/>
      <c r="IVW414" s="589"/>
      <c r="IVX414" s="589"/>
      <c r="IVY414" s="589"/>
      <c r="IVZ414" s="589"/>
      <c r="IWA414" s="589"/>
      <c r="IWB414" s="589"/>
      <c r="IWC414" s="589"/>
      <c r="IWD414" s="589"/>
      <c r="IWE414" s="589"/>
      <c r="IWF414" s="589"/>
      <c r="IWG414" s="589"/>
      <c r="IWH414" s="589"/>
      <c r="IWI414" s="589"/>
      <c r="IWJ414" s="589"/>
      <c r="IWK414" s="589"/>
      <c r="IWL414" s="589"/>
      <c r="IWM414" s="589"/>
      <c r="IWN414" s="589"/>
      <c r="IWO414" s="589"/>
      <c r="IWP414" s="589"/>
      <c r="IWQ414" s="589"/>
      <c r="IWR414" s="589"/>
      <c r="IWS414" s="589"/>
      <c r="IWT414" s="589"/>
      <c r="IWU414" s="589"/>
      <c r="IWV414" s="589"/>
      <c r="IWW414" s="589"/>
      <c r="IWX414" s="589"/>
      <c r="IWY414" s="589"/>
      <c r="IWZ414" s="589"/>
      <c r="IXA414" s="589"/>
      <c r="IXB414" s="589"/>
      <c r="IXC414" s="589"/>
      <c r="IXD414" s="589"/>
      <c r="IXE414" s="589"/>
      <c r="IXF414" s="589"/>
      <c r="IXG414" s="589"/>
      <c r="IXH414" s="589"/>
      <c r="IXI414" s="589"/>
      <c r="IXJ414" s="589"/>
      <c r="IXK414" s="589"/>
      <c r="IXL414" s="589"/>
      <c r="IXM414" s="589"/>
      <c r="IXN414" s="589"/>
      <c r="IXO414" s="589"/>
      <c r="IXP414" s="589"/>
      <c r="IXQ414" s="589"/>
      <c r="IXR414" s="589"/>
      <c r="IXS414" s="589"/>
      <c r="IXT414" s="589"/>
      <c r="IXU414" s="589"/>
      <c r="IXV414" s="589"/>
      <c r="IXW414" s="589"/>
      <c r="IXX414" s="589"/>
      <c r="IXY414" s="589"/>
      <c r="IXZ414" s="589"/>
      <c r="IYA414" s="589"/>
      <c r="IYB414" s="589"/>
      <c r="IYC414" s="589"/>
      <c r="IYD414" s="589"/>
      <c r="IYE414" s="589"/>
      <c r="IYF414" s="589"/>
      <c r="IYG414" s="589"/>
      <c r="IYH414" s="589"/>
      <c r="IYI414" s="589"/>
      <c r="IYJ414" s="589"/>
      <c r="IYK414" s="589"/>
      <c r="IYL414" s="589"/>
      <c r="IYM414" s="589"/>
      <c r="IYN414" s="589"/>
      <c r="IYO414" s="589"/>
      <c r="IYP414" s="589"/>
      <c r="IYQ414" s="589"/>
      <c r="IYR414" s="589"/>
      <c r="IYS414" s="589"/>
      <c r="IYT414" s="589"/>
      <c r="IYU414" s="589"/>
      <c r="IYV414" s="589"/>
      <c r="IYW414" s="589"/>
      <c r="IYX414" s="589"/>
      <c r="IYY414" s="589"/>
      <c r="IYZ414" s="589"/>
      <c r="IZA414" s="589"/>
      <c r="IZB414" s="589"/>
      <c r="IZC414" s="589"/>
      <c r="IZD414" s="589"/>
      <c r="IZE414" s="589"/>
      <c r="IZF414" s="589"/>
      <c r="IZG414" s="589"/>
      <c r="IZH414" s="589"/>
      <c r="IZI414" s="589"/>
      <c r="IZJ414" s="589"/>
      <c r="IZK414" s="589"/>
      <c r="IZL414" s="589"/>
      <c r="IZM414" s="589"/>
      <c r="IZN414" s="589"/>
      <c r="IZO414" s="589"/>
      <c r="IZP414" s="589"/>
      <c r="IZQ414" s="589"/>
      <c r="IZR414" s="589"/>
      <c r="IZS414" s="589"/>
      <c r="IZT414" s="589"/>
      <c r="IZU414" s="589"/>
      <c r="IZV414" s="589"/>
      <c r="IZW414" s="589"/>
      <c r="IZX414" s="589"/>
      <c r="IZY414" s="589"/>
      <c r="IZZ414" s="589"/>
      <c r="JAA414" s="589"/>
      <c r="JAB414" s="589"/>
      <c r="JAC414" s="589"/>
      <c r="JAD414" s="589"/>
      <c r="JAE414" s="589"/>
      <c r="JAF414" s="589"/>
      <c r="JAG414" s="589"/>
      <c r="JAH414" s="589"/>
      <c r="JAI414" s="589"/>
      <c r="JAJ414" s="589"/>
      <c r="JAK414" s="589"/>
      <c r="JAL414" s="589"/>
      <c r="JAM414" s="589"/>
      <c r="JAN414" s="589"/>
      <c r="JAO414" s="589"/>
      <c r="JAP414" s="589"/>
      <c r="JAQ414" s="589"/>
      <c r="JAR414" s="589"/>
      <c r="JAS414" s="589"/>
      <c r="JAT414" s="589"/>
      <c r="JAU414" s="589"/>
      <c r="JAV414" s="589"/>
      <c r="JAW414" s="589"/>
      <c r="JAX414" s="589"/>
      <c r="JAY414" s="589"/>
      <c r="JAZ414" s="589"/>
      <c r="JBA414" s="589"/>
      <c r="JBB414" s="589"/>
      <c r="JBC414" s="589"/>
      <c r="JBD414" s="589"/>
      <c r="JBE414" s="589"/>
      <c r="JBF414" s="589"/>
      <c r="JBG414" s="589"/>
      <c r="JBH414" s="589"/>
      <c r="JBI414" s="589"/>
      <c r="JBJ414" s="589"/>
      <c r="JBK414" s="589"/>
      <c r="JBL414" s="589"/>
      <c r="JBM414" s="589"/>
      <c r="JBN414" s="589"/>
      <c r="JBO414" s="589"/>
      <c r="JBP414" s="589"/>
      <c r="JBQ414" s="589"/>
      <c r="JBR414" s="589"/>
      <c r="JBS414" s="589"/>
      <c r="JBT414" s="589"/>
      <c r="JBU414" s="589"/>
      <c r="JBV414" s="589"/>
      <c r="JBW414" s="589"/>
      <c r="JBX414" s="589"/>
      <c r="JBY414" s="589"/>
      <c r="JBZ414" s="589"/>
      <c r="JCA414" s="589"/>
      <c r="JCB414" s="589"/>
      <c r="JCC414" s="589"/>
      <c r="JCD414" s="589"/>
      <c r="JCE414" s="589"/>
      <c r="JCF414" s="589"/>
      <c r="JCG414" s="589"/>
      <c r="JCH414" s="589"/>
      <c r="JCI414" s="589"/>
      <c r="JCJ414" s="589"/>
      <c r="JCK414" s="589"/>
      <c r="JCL414" s="589"/>
      <c r="JCM414" s="589"/>
      <c r="JCN414" s="589"/>
      <c r="JCO414" s="589"/>
      <c r="JCP414" s="589"/>
      <c r="JCQ414" s="589"/>
      <c r="JCR414" s="589"/>
      <c r="JCS414" s="589"/>
      <c r="JCT414" s="589"/>
      <c r="JCU414" s="589"/>
      <c r="JCV414" s="589"/>
      <c r="JCW414" s="589"/>
      <c r="JCX414" s="589"/>
      <c r="JCY414" s="589"/>
      <c r="JCZ414" s="589"/>
      <c r="JDA414" s="589"/>
      <c r="JDB414" s="589"/>
      <c r="JDC414" s="589"/>
      <c r="JDD414" s="589"/>
      <c r="JDE414" s="589"/>
      <c r="JDF414" s="589"/>
      <c r="JDG414" s="589"/>
      <c r="JDH414" s="589"/>
      <c r="JDI414" s="589"/>
      <c r="JDJ414" s="589"/>
      <c r="JDK414" s="589"/>
      <c r="JDL414" s="589"/>
      <c r="JDM414" s="589"/>
      <c r="JDN414" s="589"/>
      <c r="JDO414" s="589"/>
      <c r="JDP414" s="589"/>
      <c r="JDQ414" s="589"/>
      <c r="JDR414" s="589"/>
      <c r="JDS414" s="589"/>
      <c r="JDT414" s="589"/>
      <c r="JDU414" s="589"/>
      <c r="JDV414" s="589"/>
      <c r="JDW414" s="589"/>
      <c r="JDX414" s="589"/>
      <c r="JDY414" s="589"/>
      <c r="JDZ414" s="589"/>
      <c r="JEA414" s="589"/>
      <c r="JEB414" s="589"/>
      <c r="JEC414" s="589"/>
      <c r="JED414" s="589"/>
      <c r="JEE414" s="589"/>
      <c r="JEF414" s="589"/>
      <c r="JEG414" s="589"/>
      <c r="JEH414" s="589"/>
      <c r="JEI414" s="589"/>
      <c r="JEJ414" s="589"/>
      <c r="JEK414" s="589"/>
      <c r="JEL414" s="589"/>
      <c r="JEM414" s="589"/>
      <c r="JEN414" s="589"/>
      <c r="JEO414" s="589"/>
      <c r="JEP414" s="589"/>
      <c r="JEQ414" s="589"/>
      <c r="JER414" s="589"/>
      <c r="JES414" s="589"/>
      <c r="JET414" s="589"/>
      <c r="JEU414" s="589"/>
      <c r="JEV414" s="589"/>
      <c r="JEW414" s="589"/>
      <c r="JEX414" s="589"/>
      <c r="JEY414" s="589"/>
      <c r="JEZ414" s="589"/>
      <c r="JFA414" s="589"/>
      <c r="JFB414" s="589"/>
      <c r="JFC414" s="589"/>
      <c r="JFD414" s="589"/>
      <c r="JFE414" s="589"/>
      <c r="JFF414" s="589"/>
      <c r="JFG414" s="589"/>
      <c r="JFH414" s="589"/>
      <c r="JFI414" s="589"/>
      <c r="JFJ414" s="589"/>
      <c r="JFK414" s="589"/>
      <c r="JFL414" s="589"/>
      <c r="JFM414" s="589"/>
      <c r="JFN414" s="589"/>
      <c r="JFO414" s="589"/>
      <c r="JFP414" s="589"/>
      <c r="JFQ414" s="589"/>
      <c r="JFR414" s="589"/>
      <c r="JFS414" s="589"/>
      <c r="JFT414" s="589"/>
      <c r="JFU414" s="589"/>
      <c r="JFV414" s="589"/>
      <c r="JFW414" s="589"/>
      <c r="JFX414" s="589"/>
      <c r="JFY414" s="589"/>
      <c r="JFZ414" s="589"/>
      <c r="JGA414" s="589"/>
      <c r="JGB414" s="589"/>
      <c r="JGC414" s="589"/>
      <c r="JGD414" s="589"/>
      <c r="JGE414" s="589"/>
      <c r="JGF414" s="589"/>
      <c r="JGG414" s="589"/>
      <c r="JGH414" s="589"/>
      <c r="JGI414" s="589"/>
      <c r="JGJ414" s="589"/>
      <c r="JGK414" s="589"/>
      <c r="JGL414" s="589"/>
      <c r="JGM414" s="589"/>
      <c r="JGN414" s="589"/>
      <c r="JGO414" s="589"/>
      <c r="JGP414" s="589"/>
      <c r="JGQ414" s="589"/>
      <c r="JGR414" s="589"/>
      <c r="JGS414" s="589"/>
      <c r="JGT414" s="589"/>
      <c r="JGU414" s="589"/>
      <c r="JGV414" s="589"/>
      <c r="JGW414" s="589"/>
      <c r="JGX414" s="589"/>
      <c r="JGY414" s="589"/>
      <c r="JGZ414" s="589"/>
      <c r="JHA414" s="589"/>
      <c r="JHB414" s="589"/>
      <c r="JHC414" s="589"/>
      <c r="JHD414" s="589"/>
      <c r="JHE414" s="589"/>
      <c r="JHF414" s="589"/>
      <c r="JHG414" s="589"/>
      <c r="JHH414" s="589"/>
      <c r="JHI414" s="589"/>
      <c r="JHJ414" s="589"/>
      <c r="JHK414" s="589"/>
      <c r="JHL414" s="589"/>
      <c r="JHM414" s="589"/>
      <c r="JHN414" s="589"/>
      <c r="JHO414" s="589"/>
      <c r="JHP414" s="589"/>
      <c r="JHQ414" s="589"/>
      <c r="JHR414" s="589"/>
      <c r="JHS414" s="589"/>
      <c r="JHT414" s="589"/>
      <c r="JHU414" s="589"/>
      <c r="JHV414" s="589"/>
      <c r="JHW414" s="589"/>
      <c r="JHX414" s="589"/>
      <c r="JHY414" s="589"/>
      <c r="JHZ414" s="589"/>
      <c r="JIA414" s="589"/>
      <c r="JIB414" s="589"/>
      <c r="JIC414" s="589"/>
      <c r="JID414" s="589"/>
      <c r="JIE414" s="589"/>
      <c r="JIF414" s="589"/>
      <c r="JIG414" s="589"/>
      <c r="JIH414" s="589"/>
      <c r="JII414" s="589"/>
      <c r="JIJ414" s="589"/>
      <c r="JIK414" s="589"/>
      <c r="JIL414" s="589"/>
      <c r="JIM414" s="589"/>
      <c r="JIN414" s="589"/>
      <c r="JIO414" s="589"/>
      <c r="JIP414" s="589"/>
      <c r="JIQ414" s="589"/>
      <c r="JIR414" s="589"/>
      <c r="JIS414" s="589"/>
      <c r="JIT414" s="589"/>
      <c r="JIU414" s="589"/>
      <c r="JIV414" s="589"/>
      <c r="JIW414" s="589"/>
      <c r="JIX414" s="589"/>
      <c r="JIY414" s="589"/>
      <c r="JIZ414" s="589"/>
      <c r="JJA414" s="589"/>
      <c r="JJB414" s="589"/>
      <c r="JJC414" s="589"/>
      <c r="JJD414" s="589"/>
      <c r="JJE414" s="589"/>
      <c r="JJF414" s="589"/>
      <c r="JJG414" s="589"/>
      <c r="JJH414" s="589"/>
      <c r="JJI414" s="589"/>
      <c r="JJJ414" s="589"/>
      <c r="JJK414" s="589"/>
      <c r="JJL414" s="589"/>
      <c r="JJM414" s="589"/>
      <c r="JJN414" s="589"/>
      <c r="JJO414" s="589"/>
      <c r="JJP414" s="589"/>
      <c r="JJQ414" s="589"/>
      <c r="JJR414" s="589"/>
      <c r="JJS414" s="589"/>
      <c r="JJT414" s="589"/>
      <c r="JJU414" s="589"/>
      <c r="JJV414" s="589"/>
      <c r="JJW414" s="589"/>
      <c r="JJX414" s="589"/>
      <c r="JJY414" s="589"/>
      <c r="JJZ414" s="589"/>
      <c r="JKA414" s="589"/>
      <c r="JKB414" s="589"/>
      <c r="JKC414" s="589"/>
      <c r="JKD414" s="589"/>
      <c r="JKE414" s="589"/>
      <c r="JKF414" s="589"/>
      <c r="JKG414" s="589"/>
      <c r="JKH414" s="589"/>
      <c r="JKI414" s="589"/>
      <c r="JKJ414" s="589"/>
      <c r="JKK414" s="589"/>
      <c r="JKL414" s="589"/>
      <c r="JKM414" s="589"/>
      <c r="JKN414" s="589"/>
      <c r="JKO414" s="589"/>
      <c r="JKP414" s="589"/>
      <c r="JKQ414" s="589"/>
      <c r="JKR414" s="589"/>
      <c r="JKS414" s="589"/>
      <c r="JKT414" s="589"/>
      <c r="JKU414" s="589"/>
      <c r="JKV414" s="589"/>
      <c r="JKW414" s="589"/>
      <c r="JKX414" s="589"/>
      <c r="JKY414" s="589"/>
      <c r="JKZ414" s="589"/>
      <c r="JLA414" s="589"/>
      <c r="JLB414" s="589"/>
      <c r="JLC414" s="589"/>
      <c r="JLD414" s="589"/>
      <c r="JLE414" s="589"/>
      <c r="JLF414" s="589"/>
      <c r="JLG414" s="589"/>
      <c r="JLH414" s="589"/>
      <c r="JLI414" s="589"/>
      <c r="JLJ414" s="589"/>
      <c r="JLK414" s="589"/>
      <c r="JLL414" s="589"/>
      <c r="JLM414" s="589"/>
      <c r="JLN414" s="589"/>
      <c r="JLO414" s="589"/>
      <c r="JLP414" s="589"/>
      <c r="JLQ414" s="589"/>
      <c r="JLR414" s="589"/>
      <c r="JLS414" s="589"/>
      <c r="JLT414" s="589"/>
      <c r="JLU414" s="589"/>
      <c r="JLV414" s="589"/>
      <c r="JLW414" s="589"/>
      <c r="JLX414" s="589"/>
      <c r="JLY414" s="589"/>
      <c r="JLZ414" s="589"/>
      <c r="JMA414" s="589"/>
      <c r="JMB414" s="589"/>
      <c r="JMC414" s="589"/>
      <c r="JMD414" s="589"/>
      <c r="JME414" s="589"/>
      <c r="JMF414" s="589"/>
      <c r="JMG414" s="589"/>
      <c r="JMH414" s="589"/>
      <c r="JMI414" s="589"/>
      <c r="JMJ414" s="589"/>
      <c r="JMK414" s="589"/>
      <c r="JML414" s="589"/>
      <c r="JMM414" s="589"/>
      <c r="JMN414" s="589"/>
      <c r="JMO414" s="589"/>
      <c r="JMP414" s="589"/>
      <c r="JMQ414" s="589"/>
      <c r="JMR414" s="589"/>
      <c r="JMS414" s="589"/>
      <c r="JMT414" s="589"/>
      <c r="JMU414" s="589"/>
      <c r="JMV414" s="589"/>
      <c r="JMW414" s="589"/>
      <c r="JMX414" s="589"/>
      <c r="JMY414" s="589"/>
      <c r="JMZ414" s="589"/>
      <c r="JNA414" s="589"/>
      <c r="JNB414" s="589"/>
      <c r="JNC414" s="589"/>
      <c r="JND414" s="589"/>
      <c r="JNE414" s="589"/>
      <c r="JNF414" s="589"/>
      <c r="JNG414" s="589"/>
      <c r="JNH414" s="589"/>
      <c r="JNI414" s="589"/>
      <c r="JNJ414" s="589"/>
      <c r="JNK414" s="589"/>
      <c r="JNL414" s="589"/>
      <c r="JNM414" s="589"/>
      <c r="JNN414" s="589"/>
      <c r="JNO414" s="589"/>
      <c r="JNP414" s="589"/>
      <c r="JNQ414" s="589"/>
      <c r="JNR414" s="589"/>
      <c r="JNS414" s="589"/>
      <c r="JNT414" s="589"/>
      <c r="JNU414" s="589"/>
      <c r="JNV414" s="589"/>
      <c r="JNW414" s="589"/>
      <c r="JNX414" s="589"/>
      <c r="JNY414" s="589"/>
      <c r="JNZ414" s="589"/>
      <c r="JOA414" s="589"/>
      <c r="JOB414" s="589"/>
      <c r="JOC414" s="589"/>
      <c r="JOD414" s="589"/>
      <c r="JOE414" s="589"/>
      <c r="JOF414" s="589"/>
      <c r="JOG414" s="589"/>
      <c r="JOH414" s="589"/>
      <c r="JOI414" s="589"/>
      <c r="JOJ414" s="589"/>
      <c r="JOK414" s="589"/>
      <c r="JOL414" s="589"/>
      <c r="JOM414" s="589"/>
      <c r="JON414" s="589"/>
      <c r="JOO414" s="589"/>
      <c r="JOP414" s="589"/>
      <c r="JOQ414" s="589"/>
      <c r="JOR414" s="589"/>
      <c r="JOS414" s="589"/>
      <c r="JOT414" s="589"/>
      <c r="JOU414" s="589"/>
      <c r="JOV414" s="589"/>
      <c r="JOW414" s="589"/>
      <c r="JOX414" s="589"/>
      <c r="JOY414" s="589"/>
      <c r="JOZ414" s="589"/>
      <c r="JPA414" s="589"/>
      <c r="JPB414" s="589"/>
      <c r="JPC414" s="589"/>
      <c r="JPD414" s="589"/>
      <c r="JPE414" s="589"/>
      <c r="JPF414" s="589"/>
      <c r="JPG414" s="589"/>
      <c r="JPH414" s="589"/>
      <c r="JPI414" s="589"/>
      <c r="JPJ414" s="589"/>
      <c r="JPK414" s="589"/>
      <c r="JPL414" s="589"/>
      <c r="JPM414" s="589"/>
      <c r="JPN414" s="589"/>
      <c r="JPO414" s="589"/>
      <c r="JPP414" s="589"/>
      <c r="JPQ414" s="589"/>
      <c r="JPR414" s="589"/>
      <c r="JPS414" s="589"/>
      <c r="JPT414" s="589"/>
      <c r="JPU414" s="589"/>
      <c r="JPV414" s="589"/>
      <c r="JPW414" s="589"/>
      <c r="JPX414" s="589"/>
      <c r="JPY414" s="589"/>
      <c r="JPZ414" s="589"/>
      <c r="JQA414" s="589"/>
      <c r="JQB414" s="589"/>
      <c r="JQC414" s="589"/>
      <c r="JQD414" s="589"/>
      <c r="JQE414" s="589"/>
      <c r="JQF414" s="589"/>
      <c r="JQG414" s="589"/>
      <c r="JQH414" s="589"/>
      <c r="JQI414" s="589"/>
      <c r="JQJ414" s="589"/>
      <c r="JQK414" s="589"/>
      <c r="JQL414" s="589"/>
      <c r="JQM414" s="589"/>
      <c r="JQN414" s="589"/>
      <c r="JQO414" s="589"/>
      <c r="JQP414" s="589"/>
      <c r="JQQ414" s="589"/>
      <c r="JQR414" s="589"/>
      <c r="JQS414" s="589"/>
      <c r="JQT414" s="589"/>
      <c r="JQU414" s="589"/>
      <c r="JQV414" s="589"/>
      <c r="JQW414" s="589"/>
      <c r="JQX414" s="589"/>
      <c r="JQY414" s="589"/>
      <c r="JQZ414" s="589"/>
      <c r="JRA414" s="589"/>
      <c r="JRB414" s="589"/>
      <c r="JRC414" s="589"/>
      <c r="JRD414" s="589"/>
      <c r="JRE414" s="589"/>
      <c r="JRF414" s="589"/>
      <c r="JRG414" s="589"/>
      <c r="JRH414" s="589"/>
      <c r="JRI414" s="589"/>
      <c r="JRJ414" s="589"/>
      <c r="JRK414" s="589"/>
      <c r="JRL414" s="589"/>
      <c r="JRM414" s="589"/>
      <c r="JRN414" s="589"/>
      <c r="JRO414" s="589"/>
      <c r="JRP414" s="589"/>
      <c r="JRQ414" s="589"/>
      <c r="JRR414" s="589"/>
      <c r="JRS414" s="589"/>
      <c r="JRT414" s="589"/>
      <c r="JRU414" s="589"/>
      <c r="JRV414" s="589"/>
      <c r="JRW414" s="589"/>
      <c r="JRX414" s="589"/>
      <c r="JRY414" s="589"/>
      <c r="JRZ414" s="589"/>
      <c r="JSA414" s="589"/>
      <c r="JSB414" s="589"/>
      <c r="JSC414" s="589"/>
      <c r="JSD414" s="589"/>
      <c r="JSE414" s="589"/>
      <c r="JSF414" s="589"/>
      <c r="JSG414" s="589"/>
      <c r="JSH414" s="589"/>
      <c r="JSI414" s="589"/>
      <c r="JSJ414" s="589"/>
      <c r="JSK414" s="589"/>
      <c r="JSL414" s="589"/>
      <c r="JSM414" s="589"/>
      <c r="JSN414" s="589"/>
      <c r="JSO414" s="589"/>
      <c r="JSP414" s="589"/>
      <c r="JSQ414" s="589"/>
      <c r="JSR414" s="589"/>
      <c r="JSS414" s="589"/>
      <c r="JST414" s="589"/>
      <c r="JSU414" s="589"/>
      <c r="JSV414" s="589"/>
      <c r="JSW414" s="589"/>
      <c r="JSX414" s="589"/>
      <c r="JSY414" s="589"/>
      <c r="JSZ414" s="589"/>
      <c r="JTA414" s="589"/>
      <c r="JTB414" s="589"/>
      <c r="JTC414" s="589"/>
      <c r="JTD414" s="589"/>
      <c r="JTE414" s="589"/>
      <c r="JTF414" s="589"/>
      <c r="JTG414" s="589"/>
      <c r="JTH414" s="589"/>
      <c r="JTI414" s="589"/>
      <c r="JTJ414" s="589"/>
      <c r="JTK414" s="589"/>
      <c r="JTL414" s="589"/>
      <c r="JTM414" s="589"/>
      <c r="JTN414" s="589"/>
      <c r="JTO414" s="589"/>
      <c r="JTP414" s="589"/>
      <c r="JTQ414" s="589"/>
      <c r="JTR414" s="589"/>
      <c r="JTS414" s="589"/>
      <c r="JTT414" s="589"/>
      <c r="JTU414" s="589"/>
      <c r="JTV414" s="589"/>
      <c r="JTW414" s="589"/>
      <c r="JTX414" s="589"/>
      <c r="JTY414" s="589"/>
      <c r="JTZ414" s="589"/>
      <c r="JUA414" s="589"/>
      <c r="JUB414" s="589"/>
      <c r="JUC414" s="589"/>
      <c r="JUD414" s="589"/>
      <c r="JUE414" s="589"/>
      <c r="JUF414" s="589"/>
      <c r="JUG414" s="589"/>
      <c r="JUH414" s="589"/>
      <c r="JUI414" s="589"/>
      <c r="JUJ414" s="589"/>
      <c r="JUK414" s="589"/>
      <c r="JUL414" s="589"/>
      <c r="JUM414" s="589"/>
      <c r="JUN414" s="589"/>
      <c r="JUO414" s="589"/>
      <c r="JUP414" s="589"/>
      <c r="JUQ414" s="589"/>
      <c r="JUR414" s="589"/>
      <c r="JUS414" s="589"/>
      <c r="JUT414" s="589"/>
      <c r="JUU414" s="589"/>
      <c r="JUV414" s="589"/>
      <c r="JUW414" s="589"/>
      <c r="JUX414" s="589"/>
      <c r="JUY414" s="589"/>
      <c r="JUZ414" s="589"/>
      <c r="JVA414" s="589"/>
      <c r="JVB414" s="589"/>
      <c r="JVC414" s="589"/>
      <c r="JVD414" s="589"/>
      <c r="JVE414" s="589"/>
      <c r="JVF414" s="589"/>
      <c r="JVG414" s="589"/>
      <c r="JVH414" s="589"/>
      <c r="JVI414" s="589"/>
      <c r="JVJ414" s="589"/>
      <c r="JVK414" s="589"/>
      <c r="JVL414" s="589"/>
      <c r="JVM414" s="589"/>
      <c r="JVN414" s="589"/>
      <c r="JVO414" s="589"/>
      <c r="JVP414" s="589"/>
      <c r="JVQ414" s="589"/>
      <c r="JVR414" s="589"/>
      <c r="JVS414" s="589"/>
      <c r="JVT414" s="589"/>
      <c r="JVU414" s="589"/>
      <c r="JVV414" s="589"/>
      <c r="JVW414" s="589"/>
      <c r="JVX414" s="589"/>
      <c r="JVY414" s="589"/>
      <c r="JVZ414" s="589"/>
      <c r="JWA414" s="589"/>
      <c r="JWB414" s="589"/>
      <c r="JWC414" s="589"/>
      <c r="JWD414" s="589"/>
      <c r="JWE414" s="589"/>
      <c r="JWF414" s="589"/>
      <c r="JWG414" s="589"/>
      <c r="JWH414" s="589"/>
      <c r="JWI414" s="589"/>
      <c r="JWJ414" s="589"/>
      <c r="JWK414" s="589"/>
      <c r="JWL414" s="589"/>
      <c r="JWM414" s="589"/>
      <c r="JWN414" s="589"/>
      <c r="JWO414" s="589"/>
      <c r="JWP414" s="589"/>
      <c r="JWQ414" s="589"/>
      <c r="JWR414" s="589"/>
      <c r="JWS414" s="589"/>
      <c r="JWT414" s="589"/>
      <c r="JWU414" s="589"/>
      <c r="JWV414" s="589"/>
      <c r="JWW414" s="589"/>
      <c r="JWX414" s="589"/>
      <c r="JWY414" s="589"/>
      <c r="JWZ414" s="589"/>
      <c r="JXA414" s="589"/>
      <c r="JXB414" s="589"/>
      <c r="JXC414" s="589"/>
      <c r="JXD414" s="589"/>
      <c r="JXE414" s="589"/>
      <c r="JXF414" s="589"/>
      <c r="JXG414" s="589"/>
      <c r="JXH414" s="589"/>
      <c r="JXI414" s="589"/>
      <c r="JXJ414" s="589"/>
      <c r="JXK414" s="589"/>
      <c r="JXL414" s="589"/>
      <c r="JXM414" s="589"/>
      <c r="JXN414" s="589"/>
      <c r="JXO414" s="589"/>
      <c r="JXP414" s="589"/>
      <c r="JXQ414" s="589"/>
      <c r="JXR414" s="589"/>
      <c r="JXS414" s="589"/>
      <c r="JXT414" s="589"/>
      <c r="JXU414" s="589"/>
      <c r="JXV414" s="589"/>
      <c r="JXW414" s="589"/>
      <c r="JXX414" s="589"/>
      <c r="JXY414" s="589"/>
      <c r="JXZ414" s="589"/>
      <c r="JYA414" s="589"/>
      <c r="JYB414" s="589"/>
      <c r="JYC414" s="589"/>
      <c r="JYD414" s="589"/>
      <c r="JYE414" s="589"/>
      <c r="JYF414" s="589"/>
      <c r="JYG414" s="589"/>
      <c r="JYH414" s="589"/>
      <c r="JYI414" s="589"/>
      <c r="JYJ414" s="589"/>
      <c r="JYK414" s="589"/>
      <c r="JYL414" s="589"/>
      <c r="JYM414" s="589"/>
      <c r="JYN414" s="589"/>
      <c r="JYO414" s="589"/>
      <c r="JYP414" s="589"/>
      <c r="JYQ414" s="589"/>
      <c r="JYR414" s="589"/>
      <c r="JYS414" s="589"/>
      <c r="JYT414" s="589"/>
      <c r="JYU414" s="589"/>
      <c r="JYV414" s="589"/>
      <c r="JYW414" s="589"/>
      <c r="JYX414" s="589"/>
      <c r="JYY414" s="589"/>
      <c r="JYZ414" s="589"/>
      <c r="JZA414" s="589"/>
      <c r="JZB414" s="589"/>
      <c r="JZC414" s="589"/>
      <c r="JZD414" s="589"/>
      <c r="JZE414" s="589"/>
      <c r="JZF414" s="589"/>
      <c r="JZG414" s="589"/>
      <c r="JZH414" s="589"/>
      <c r="JZI414" s="589"/>
      <c r="JZJ414" s="589"/>
      <c r="JZK414" s="589"/>
      <c r="JZL414" s="589"/>
      <c r="JZM414" s="589"/>
      <c r="JZN414" s="589"/>
      <c r="JZO414" s="589"/>
      <c r="JZP414" s="589"/>
      <c r="JZQ414" s="589"/>
      <c r="JZR414" s="589"/>
      <c r="JZS414" s="589"/>
      <c r="JZT414" s="589"/>
      <c r="JZU414" s="589"/>
      <c r="JZV414" s="589"/>
      <c r="JZW414" s="589"/>
      <c r="JZX414" s="589"/>
      <c r="JZY414" s="589"/>
      <c r="JZZ414" s="589"/>
      <c r="KAA414" s="589"/>
      <c r="KAB414" s="589"/>
      <c r="KAC414" s="589"/>
      <c r="KAD414" s="589"/>
      <c r="KAE414" s="589"/>
      <c r="KAF414" s="589"/>
      <c r="KAG414" s="589"/>
      <c r="KAH414" s="589"/>
      <c r="KAI414" s="589"/>
      <c r="KAJ414" s="589"/>
      <c r="KAK414" s="589"/>
      <c r="KAL414" s="589"/>
      <c r="KAM414" s="589"/>
      <c r="KAN414" s="589"/>
      <c r="KAO414" s="589"/>
      <c r="KAP414" s="589"/>
      <c r="KAQ414" s="589"/>
      <c r="KAR414" s="589"/>
      <c r="KAS414" s="589"/>
      <c r="KAT414" s="589"/>
      <c r="KAU414" s="589"/>
      <c r="KAV414" s="589"/>
      <c r="KAW414" s="589"/>
      <c r="KAX414" s="589"/>
      <c r="KAY414" s="589"/>
      <c r="KAZ414" s="589"/>
      <c r="KBA414" s="589"/>
      <c r="KBB414" s="589"/>
      <c r="KBC414" s="589"/>
      <c r="KBD414" s="589"/>
      <c r="KBE414" s="589"/>
      <c r="KBF414" s="589"/>
      <c r="KBG414" s="589"/>
      <c r="KBH414" s="589"/>
      <c r="KBI414" s="589"/>
      <c r="KBJ414" s="589"/>
      <c r="KBK414" s="589"/>
      <c r="KBL414" s="589"/>
      <c r="KBM414" s="589"/>
      <c r="KBN414" s="589"/>
      <c r="KBO414" s="589"/>
      <c r="KBP414" s="589"/>
      <c r="KBQ414" s="589"/>
      <c r="KBR414" s="589"/>
      <c r="KBS414" s="589"/>
      <c r="KBT414" s="589"/>
      <c r="KBU414" s="589"/>
      <c r="KBV414" s="589"/>
      <c r="KBW414" s="589"/>
      <c r="KBX414" s="589"/>
      <c r="KBY414" s="589"/>
      <c r="KBZ414" s="589"/>
      <c r="KCA414" s="589"/>
      <c r="KCB414" s="589"/>
      <c r="KCC414" s="589"/>
      <c r="KCD414" s="589"/>
      <c r="KCE414" s="589"/>
      <c r="KCF414" s="589"/>
      <c r="KCG414" s="589"/>
      <c r="KCH414" s="589"/>
      <c r="KCI414" s="589"/>
      <c r="KCJ414" s="589"/>
      <c r="KCK414" s="589"/>
      <c r="KCL414" s="589"/>
      <c r="KCM414" s="589"/>
      <c r="KCN414" s="589"/>
      <c r="KCO414" s="589"/>
      <c r="KCP414" s="589"/>
      <c r="KCQ414" s="589"/>
      <c r="KCR414" s="589"/>
      <c r="KCS414" s="589"/>
      <c r="KCT414" s="589"/>
      <c r="KCU414" s="589"/>
      <c r="KCV414" s="589"/>
      <c r="KCW414" s="589"/>
      <c r="KCX414" s="589"/>
      <c r="KCY414" s="589"/>
      <c r="KCZ414" s="589"/>
      <c r="KDA414" s="589"/>
      <c r="KDB414" s="589"/>
      <c r="KDC414" s="589"/>
      <c r="KDD414" s="589"/>
      <c r="KDE414" s="589"/>
      <c r="KDF414" s="589"/>
      <c r="KDG414" s="589"/>
      <c r="KDH414" s="589"/>
      <c r="KDI414" s="589"/>
      <c r="KDJ414" s="589"/>
      <c r="KDK414" s="589"/>
      <c r="KDL414" s="589"/>
      <c r="KDM414" s="589"/>
      <c r="KDN414" s="589"/>
      <c r="KDO414" s="589"/>
      <c r="KDP414" s="589"/>
      <c r="KDQ414" s="589"/>
      <c r="KDR414" s="589"/>
      <c r="KDS414" s="589"/>
      <c r="KDT414" s="589"/>
      <c r="KDU414" s="589"/>
      <c r="KDV414" s="589"/>
      <c r="KDW414" s="589"/>
      <c r="KDX414" s="589"/>
      <c r="KDY414" s="589"/>
      <c r="KDZ414" s="589"/>
      <c r="KEA414" s="589"/>
      <c r="KEB414" s="589"/>
      <c r="KEC414" s="589"/>
      <c r="KED414" s="589"/>
      <c r="KEE414" s="589"/>
      <c r="KEF414" s="589"/>
      <c r="KEG414" s="589"/>
      <c r="KEH414" s="589"/>
      <c r="KEI414" s="589"/>
      <c r="KEJ414" s="589"/>
      <c r="KEK414" s="589"/>
      <c r="KEL414" s="589"/>
      <c r="KEM414" s="589"/>
      <c r="KEN414" s="589"/>
      <c r="KEO414" s="589"/>
      <c r="KEP414" s="589"/>
      <c r="KEQ414" s="589"/>
      <c r="KER414" s="589"/>
      <c r="KES414" s="589"/>
      <c r="KET414" s="589"/>
      <c r="KEU414" s="589"/>
      <c r="KEV414" s="589"/>
      <c r="KEW414" s="589"/>
      <c r="KEX414" s="589"/>
      <c r="KEY414" s="589"/>
      <c r="KEZ414" s="589"/>
      <c r="KFA414" s="589"/>
      <c r="KFB414" s="589"/>
      <c r="KFC414" s="589"/>
      <c r="KFD414" s="589"/>
      <c r="KFE414" s="589"/>
      <c r="KFF414" s="589"/>
      <c r="KFG414" s="589"/>
      <c r="KFH414" s="589"/>
      <c r="KFI414" s="589"/>
      <c r="KFJ414" s="589"/>
      <c r="KFK414" s="589"/>
      <c r="KFL414" s="589"/>
      <c r="KFM414" s="589"/>
      <c r="KFN414" s="589"/>
      <c r="KFO414" s="589"/>
      <c r="KFP414" s="589"/>
      <c r="KFQ414" s="589"/>
      <c r="KFR414" s="589"/>
      <c r="KFS414" s="589"/>
      <c r="KFT414" s="589"/>
      <c r="KFU414" s="589"/>
      <c r="KFV414" s="589"/>
      <c r="KFW414" s="589"/>
      <c r="KFX414" s="589"/>
      <c r="KFY414" s="589"/>
      <c r="KFZ414" s="589"/>
      <c r="KGA414" s="589"/>
      <c r="KGB414" s="589"/>
      <c r="KGC414" s="589"/>
      <c r="KGD414" s="589"/>
      <c r="KGE414" s="589"/>
      <c r="KGF414" s="589"/>
      <c r="KGG414" s="589"/>
      <c r="KGH414" s="589"/>
      <c r="KGI414" s="589"/>
      <c r="KGJ414" s="589"/>
      <c r="KGK414" s="589"/>
      <c r="KGL414" s="589"/>
      <c r="KGM414" s="589"/>
      <c r="KGN414" s="589"/>
      <c r="KGO414" s="589"/>
      <c r="KGP414" s="589"/>
      <c r="KGQ414" s="589"/>
      <c r="KGR414" s="589"/>
      <c r="KGS414" s="589"/>
      <c r="KGT414" s="589"/>
      <c r="KGU414" s="589"/>
      <c r="KGV414" s="589"/>
      <c r="KGW414" s="589"/>
      <c r="KGX414" s="589"/>
      <c r="KGY414" s="589"/>
      <c r="KGZ414" s="589"/>
      <c r="KHA414" s="589"/>
      <c r="KHB414" s="589"/>
      <c r="KHC414" s="589"/>
      <c r="KHD414" s="589"/>
      <c r="KHE414" s="589"/>
      <c r="KHF414" s="589"/>
      <c r="KHG414" s="589"/>
      <c r="KHH414" s="589"/>
      <c r="KHI414" s="589"/>
      <c r="KHJ414" s="589"/>
      <c r="KHK414" s="589"/>
      <c r="KHL414" s="589"/>
      <c r="KHM414" s="589"/>
      <c r="KHN414" s="589"/>
      <c r="KHO414" s="589"/>
      <c r="KHP414" s="589"/>
      <c r="KHQ414" s="589"/>
      <c r="KHR414" s="589"/>
      <c r="KHS414" s="589"/>
      <c r="KHT414" s="589"/>
      <c r="KHU414" s="589"/>
      <c r="KHV414" s="589"/>
      <c r="KHW414" s="589"/>
      <c r="KHX414" s="589"/>
      <c r="KHY414" s="589"/>
      <c r="KHZ414" s="589"/>
      <c r="KIA414" s="589"/>
      <c r="KIB414" s="589"/>
      <c r="KIC414" s="589"/>
      <c r="KID414" s="589"/>
      <c r="KIE414" s="589"/>
      <c r="KIF414" s="589"/>
      <c r="KIG414" s="589"/>
      <c r="KIH414" s="589"/>
      <c r="KII414" s="589"/>
      <c r="KIJ414" s="589"/>
      <c r="KIK414" s="589"/>
      <c r="KIL414" s="589"/>
      <c r="KIM414" s="589"/>
      <c r="KIN414" s="589"/>
      <c r="KIO414" s="589"/>
      <c r="KIP414" s="589"/>
      <c r="KIQ414" s="589"/>
      <c r="KIR414" s="589"/>
      <c r="KIS414" s="589"/>
      <c r="KIT414" s="589"/>
      <c r="KIU414" s="589"/>
      <c r="KIV414" s="589"/>
      <c r="KIW414" s="589"/>
      <c r="KIX414" s="589"/>
      <c r="KIY414" s="589"/>
      <c r="KIZ414" s="589"/>
      <c r="KJA414" s="589"/>
      <c r="KJB414" s="589"/>
      <c r="KJC414" s="589"/>
      <c r="KJD414" s="589"/>
      <c r="KJE414" s="589"/>
      <c r="KJF414" s="589"/>
      <c r="KJG414" s="589"/>
      <c r="KJH414" s="589"/>
      <c r="KJI414" s="589"/>
      <c r="KJJ414" s="589"/>
      <c r="KJK414" s="589"/>
      <c r="KJL414" s="589"/>
      <c r="KJM414" s="589"/>
      <c r="KJN414" s="589"/>
      <c r="KJO414" s="589"/>
      <c r="KJP414" s="589"/>
      <c r="KJQ414" s="589"/>
      <c r="KJR414" s="589"/>
      <c r="KJS414" s="589"/>
      <c r="KJT414" s="589"/>
      <c r="KJU414" s="589"/>
      <c r="KJV414" s="589"/>
      <c r="KJW414" s="589"/>
      <c r="KJX414" s="589"/>
      <c r="KJY414" s="589"/>
      <c r="KJZ414" s="589"/>
      <c r="KKA414" s="589"/>
      <c r="KKB414" s="589"/>
      <c r="KKC414" s="589"/>
      <c r="KKD414" s="589"/>
      <c r="KKE414" s="589"/>
      <c r="KKF414" s="589"/>
      <c r="KKG414" s="589"/>
      <c r="KKH414" s="589"/>
      <c r="KKI414" s="589"/>
      <c r="KKJ414" s="589"/>
      <c r="KKK414" s="589"/>
      <c r="KKL414" s="589"/>
      <c r="KKM414" s="589"/>
      <c r="KKN414" s="589"/>
      <c r="KKO414" s="589"/>
      <c r="KKP414" s="589"/>
      <c r="KKQ414" s="589"/>
      <c r="KKR414" s="589"/>
      <c r="KKS414" s="589"/>
      <c r="KKT414" s="589"/>
      <c r="KKU414" s="589"/>
      <c r="KKV414" s="589"/>
      <c r="KKW414" s="589"/>
      <c r="KKX414" s="589"/>
      <c r="KKY414" s="589"/>
      <c r="KKZ414" s="589"/>
      <c r="KLA414" s="589"/>
      <c r="KLB414" s="589"/>
      <c r="KLC414" s="589"/>
      <c r="KLD414" s="589"/>
      <c r="KLE414" s="589"/>
      <c r="KLF414" s="589"/>
      <c r="KLG414" s="589"/>
      <c r="KLH414" s="589"/>
      <c r="KLI414" s="589"/>
      <c r="KLJ414" s="589"/>
      <c r="KLK414" s="589"/>
      <c r="KLL414" s="589"/>
      <c r="KLM414" s="589"/>
      <c r="KLN414" s="589"/>
      <c r="KLO414" s="589"/>
      <c r="KLP414" s="589"/>
      <c r="KLQ414" s="589"/>
      <c r="KLR414" s="589"/>
      <c r="KLS414" s="589"/>
      <c r="KLT414" s="589"/>
      <c r="KLU414" s="589"/>
      <c r="KLV414" s="589"/>
      <c r="KLW414" s="589"/>
      <c r="KLX414" s="589"/>
      <c r="KLY414" s="589"/>
      <c r="KLZ414" s="589"/>
      <c r="KMA414" s="589"/>
      <c r="KMB414" s="589"/>
      <c r="KMC414" s="589"/>
      <c r="KMD414" s="589"/>
      <c r="KME414" s="589"/>
      <c r="KMF414" s="589"/>
      <c r="KMG414" s="589"/>
      <c r="KMH414" s="589"/>
      <c r="KMI414" s="589"/>
      <c r="KMJ414" s="589"/>
      <c r="KMK414" s="589"/>
      <c r="KML414" s="589"/>
      <c r="KMM414" s="589"/>
      <c r="KMN414" s="589"/>
      <c r="KMO414" s="589"/>
      <c r="KMP414" s="589"/>
      <c r="KMQ414" s="589"/>
      <c r="KMR414" s="589"/>
      <c r="KMS414" s="589"/>
      <c r="KMT414" s="589"/>
      <c r="KMU414" s="589"/>
      <c r="KMV414" s="589"/>
      <c r="KMW414" s="589"/>
      <c r="KMX414" s="589"/>
      <c r="KMY414" s="589"/>
      <c r="KMZ414" s="589"/>
      <c r="KNA414" s="589"/>
      <c r="KNB414" s="589"/>
      <c r="KNC414" s="589"/>
      <c r="KND414" s="589"/>
      <c r="KNE414" s="589"/>
      <c r="KNF414" s="589"/>
      <c r="KNG414" s="589"/>
      <c r="KNH414" s="589"/>
      <c r="KNI414" s="589"/>
      <c r="KNJ414" s="589"/>
      <c r="KNK414" s="589"/>
      <c r="KNL414" s="589"/>
      <c r="KNM414" s="589"/>
      <c r="KNN414" s="589"/>
      <c r="KNO414" s="589"/>
      <c r="KNP414" s="589"/>
      <c r="KNQ414" s="589"/>
      <c r="KNR414" s="589"/>
      <c r="KNS414" s="589"/>
      <c r="KNT414" s="589"/>
      <c r="KNU414" s="589"/>
      <c r="KNV414" s="589"/>
      <c r="KNW414" s="589"/>
      <c r="KNX414" s="589"/>
      <c r="KNY414" s="589"/>
      <c r="KNZ414" s="589"/>
      <c r="KOA414" s="589"/>
      <c r="KOB414" s="589"/>
      <c r="KOC414" s="589"/>
      <c r="KOD414" s="589"/>
      <c r="KOE414" s="589"/>
      <c r="KOF414" s="589"/>
      <c r="KOG414" s="589"/>
      <c r="KOH414" s="589"/>
      <c r="KOI414" s="589"/>
      <c r="KOJ414" s="589"/>
      <c r="KOK414" s="589"/>
      <c r="KOL414" s="589"/>
      <c r="KOM414" s="589"/>
      <c r="KON414" s="589"/>
      <c r="KOO414" s="589"/>
      <c r="KOP414" s="589"/>
      <c r="KOQ414" s="589"/>
      <c r="KOR414" s="589"/>
      <c r="KOS414" s="589"/>
      <c r="KOT414" s="589"/>
      <c r="KOU414" s="589"/>
      <c r="KOV414" s="589"/>
      <c r="KOW414" s="589"/>
      <c r="KOX414" s="589"/>
      <c r="KOY414" s="589"/>
      <c r="KOZ414" s="589"/>
      <c r="KPA414" s="589"/>
      <c r="KPB414" s="589"/>
      <c r="KPC414" s="589"/>
      <c r="KPD414" s="589"/>
      <c r="KPE414" s="589"/>
      <c r="KPF414" s="589"/>
      <c r="KPG414" s="589"/>
      <c r="KPH414" s="589"/>
      <c r="KPI414" s="589"/>
      <c r="KPJ414" s="589"/>
      <c r="KPK414" s="589"/>
      <c r="KPL414" s="589"/>
      <c r="KPM414" s="589"/>
      <c r="KPN414" s="589"/>
      <c r="KPO414" s="589"/>
      <c r="KPP414" s="589"/>
      <c r="KPQ414" s="589"/>
      <c r="KPR414" s="589"/>
      <c r="KPS414" s="589"/>
      <c r="KPT414" s="589"/>
      <c r="KPU414" s="589"/>
      <c r="KPV414" s="589"/>
      <c r="KPW414" s="589"/>
      <c r="KPX414" s="589"/>
      <c r="KPY414" s="589"/>
      <c r="KPZ414" s="589"/>
      <c r="KQA414" s="589"/>
      <c r="KQB414" s="589"/>
      <c r="KQC414" s="589"/>
      <c r="KQD414" s="589"/>
      <c r="KQE414" s="589"/>
      <c r="KQF414" s="589"/>
      <c r="KQG414" s="589"/>
      <c r="KQH414" s="589"/>
      <c r="KQI414" s="589"/>
      <c r="KQJ414" s="589"/>
      <c r="KQK414" s="589"/>
      <c r="KQL414" s="589"/>
      <c r="KQM414" s="589"/>
      <c r="KQN414" s="589"/>
      <c r="KQO414" s="589"/>
      <c r="KQP414" s="589"/>
      <c r="KQQ414" s="589"/>
      <c r="KQR414" s="589"/>
      <c r="KQS414" s="589"/>
      <c r="KQT414" s="589"/>
      <c r="KQU414" s="589"/>
      <c r="KQV414" s="589"/>
      <c r="KQW414" s="589"/>
      <c r="KQX414" s="589"/>
      <c r="KQY414" s="589"/>
      <c r="KQZ414" s="589"/>
      <c r="KRA414" s="589"/>
      <c r="KRB414" s="589"/>
      <c r="KRC414" s="589"/>
      <c r="KRD414" s="589"/>
      <c r="KRE414" s="589"/>
      <c r="KRF414" s="589"/>
      <c r="KRG414" s="589"/>
      <c r="KRH414" s="589"/>
      <c r="KRI414" s="589"/>
      <c r="KRJ414" s="589"/>
      <c r="KRK414" s="589"/>
      <c r="KRL414" s="589"/>
      <c r="KRM414" s="589"/>
      <c r="KRN414" s="589"/>
      <c r="KRO414" s="589"/>
      <c r="KRP414" s="589"/>
      <c r="KRQ414" s="589"/>
      <c r="KRR414" s="589"/>
      <c r="KRS414" s="589"/>
      <c r="KRT414" s="589"/>
      <c r="KRU414" s="589"/>
      <c r="KRV414" s="589"/>
      <c r="KRW414" s="589"/>
      <c r="KRX414" s="589"/>
      <c r="KRY414" s="589"/>
      <c r="KRZ414" s="589"/>
      <c r="KSA414" s="589"/>
      <c r="KSB414" s="589"/>
      <c r="KSC414" s="589"/>
      <c r="KSD414" s="589"/>
      <c r="KSE414" s="589"/>
      <c r="KSF414" s="589"/>
      <c r="KSG414" s="589"/>
      <c r="KSH414" s="589"/>
      <c r="KSI414" s="589"/>
      <c r="KSJ414" s="589"/>
      <c r="KSK414" s="589"/>
      <c r="KSL414" s="589"/>
      <c r="KSM414" s="589"/>
      <c r="KSN414" s="589"/>
      <c r="KSO414" s="589"/>
      <c r="KSP414" s="589"/>
      <c r="KSQ414" s="589"/>
      <c r="KSR414" s="589"/>
      <c r="KSS414" s="589"/>
      <c r="KST414" s="589"/>
      <c r="KSU414" s="589"/>
      <c r="KSV414" s="589"/>
      <c r="KSW414" s="589"/>
      <c r="KSX414" s="589"/>
      <c r="KSY414" s="589"/>
      <c r="KSZ414" s="589"/>
      <c r="KTA414" s="589"/>
      <c r="KTB414" s="589"/>
      <c r="KTC414" s="589"/>
      <c r="KTD414" s="589"/>
      <c r="KTE414" s="589"/>
      <c r="KTF414" s="589"/>
      <c r="KTG414" s="589"/>
      <c r="KTH414" s="589"/>
      <c r="KTI414" s="589"/>
      <c r="KTJ414" s="589"/>
      <c r="KTK414" s="589"/>
      <c r="KTL414" s="589"/>
      <c r="KTM414" s="589"/>
      <c r="KTN414" s="589"/>
      <c r="KTO414" s="589"/>
      <c r="KTP414" s="589"/>
      <c r="KTQ414" s="589"/>
      <c r="KTR414" s="589"/>
      <c r="KTS414" s="589"/>
      <c r="KTT414" s="589"/>
      <c r="KTU414" s="589"/>
      <c r="KTV414" s="589"/>
      <c r="KTW414" s="589"/>
      <c r="KTX414" s="589"/>
      <c r="KTY414" s="589"/>
      <c r="KTZ414" s="589"/>
      <c r="KUA414" s="589"/>
      <c r="KUB414" s="589"/>
      <c r="KUC414" s="589"/>
      <c r="KUD414" s="589"/>
      <c r="KUE414" s="589"/>
      <c r="KUF414" s="589"/>
      <c r="KUG414" s="589"/>
      <c r="KUH414" s="589"/>
      <c r="KUI414" s="589"/>
      <c r="KUJ414" s="589"/>
      <c r="KUK414" s="589"/>
      <c r="KUL414" s="589"/>
      <c r="KUM414" s="589"/>
      <c r="KUN414" s="589"/>
      <c r="KUO414" s="589"/>
      <c r="KUP414" s="589"/>
      <c r="KUQ414" s="589"/>
      <c r="KUR414" s="589"/>
      <c r="KUS414" s="589"/>
      <c r="KUT414" s="589"/>
      <c r="KUU414" s="589"/>
      <c r="KUV414" s="589"/>
      <c r="KUW414" s="589"/>
      <c r="KUX414" s="589"/>
      <c r="KUY414" s="589"/>
      <c r="KUZ414" s="589"/>
      <c r="KVA414" s="589"/>
      <c r="KVB414" s="589"/>
      <c r="KVC414" s="589"/>
      <c r="KVD414" s="589"/>
      <c r="KVE414" s="589"/>
      <c r="KVF414" s="589"/>
      <c r="KVG414" s="589"/>
      <c r="KVH414" s="589"/>
      <c r="KVI414" s="589"/>
      <c r="KVJ414" s="589"/>
      <c r="KVK414" s="589"/>
      <c r="KVL414" s="589"/>
      <c r="KVM414" s="589"/>
      <c r="KVN414" s="589"/>
      <c r="KVO414" s="589"/>
      <c r="KVP414" s="589"/>
      <c r="KVQ414" s="589"/>
      <c r="KVR414" s="589"/>
      <c r="KVS414" s="589"/>
      <c r="KVT414" s="589"/>
      <c r="KVU414" s="589"/>
      <c r="KVV414" s="589"/>
      <c r="KVW414" s="589"/>
      <c r="KVX414" s="589"/>
      <c r="KVY414" s="589"/>
      <c r="KVZ414" s="589"/>
      <c r="KWA414" s="589"/>
      <c r="KWB414" s="589"/>
      <c r="KWC414" s="589"/>
      <c r="KWD414" s="589"/>
      <c r="KWE414" s="589"/>
      <c r="KWF414" s="589"/>
      <c r="KWG414" s="589"/>
      <c r="KWH414" s="589"/>
      <c r="KWI414" s="589"/>
      <c r="KWJ414" s="589"/>
      <c r="KWK414" s="589"/>
      <c r="KWL414" s="589"/>
      <c r="KWM414" s="589"/>
      <c r="KWN414" s="589"/>
      <c r="KWO414" s="589"/>
      <c r="KWP414" s="589"/>
      <c r="KWQ414" s="589"/>
      <c r="KWR414" s="589"/>
      <c r="KWS414" s="589"/>
      <c r="KWT414" s="589"/>
      <c r="KWU414" s="589"/>
      <c r="KWV414" s="589"/>
      <c r="KWW414" s="589"/>
      <c r="KWX414" s="589"/>
      <c r="KWY414" s="589"/>
      <c r="KWZ414" s="589"/>
      <c r="KXA414" s="589"/>
      <c r="KXB414" s="589"/>
      <c r="KXC414" s="589"/>
      <c r="KXD414" s="589"/>
      <c r="KXE414" s="589"/>
      <c r="KXF414" s="589"/>
      <c r="KXG414" s="589"/>
      <c r="KXH414" s="589"/>
      <c r="KXI414" s="589"/>
      <c r="KXJ414" s="589"/>
      <c r="KXK414" s="589"/>
      <c r="KXL414" s="589"/>
      <c r="KXM414" s="589"/>
      <c r="KXN414" s="589"/>
      <c r="KXO414" s="589"/>
      <c r="KXP414" s="589"/>
      <c r="KXQ414" s="589"/>
      <c r="KXR414" s="589"/>
      <c r="KXS414" s="589"/>
      <c r="KXT414" s="589"/>
      <c r="KXU414" s="589"/>
      <c r="KXV414" s="589"/>
      <c r="KXW414" s="589"/>
      <c r="KXX414" s="589"/>
      <c r="KXY414" s="589"/>
      <c r="KXZ414" s="589"/>
      <c r="KYA414" s="589"/>
      <c r="KYB414" s="589"/>
      <c r="KYC414" s="589"/>
      <c r="KYD414" s="589"/>
      <c r="KYE414" s="589"/>
      <c r="KYF414" s="589"/>
      <c r="KYG414" s="589"/>
      <c r="KYH414" s="589"/>
      <c r="KYI414" s="589"/>
      <c r="KYJ414" s="589"/>
      <c r="KYK414" s="589"/>
      <c r="KYL414" s="589"/>
      <c r="KYM414" s="589"/>
      <c r="KYN414" s="589"/>
      <c r="KYO414" s="589"/>
      <c r="KYP414" s="589"/>
      <c r="KYQ414" s="589"/>
      <c r="KYR414" s="589"/>
      <c r="KYS414" s="589"/>
      <c r="KYT414" s="589"/>
      <c r="KYU414" s="589"/>
      <c r="KYV414" s="589"/>
      <c r="KYW414" s="589"/>
      <c r="KYX414" s="589"/>
      <c r="KYY414" s="589"/>
      <c r="KYZ414" s="589"/>
      <c r="KZA414" s="589"/>
      <c r="KZB414" s="589"/>
      <c r="KZC414" s="589"/>
      <c r="KZD414" s="589"/>
      <c r="KZE414" s="589"/>
      <c r="KZF414" s="589"/>
      <c r="KZG414" s="589"/>
      <c r="KZH414" s="589"/>
      <c r="KZI414" s="589"/>
      <c r="KZJ414" s="589"/>
      <c r="KZK414" s="589"/>
      <c r="KZL414" s="589"/>
      <c r="KZM414" s="589"/>
      <c r="KZN414" s="589"/>
      <c r="KZO414" s="589"/>
      <c r="KZP414" s="589"/>
      <c r="KZQ414" s="589"/>
      <c r="KZR414" s="589"/>
      <c r="KZS414" s="589"/>
      <c r="KZT414" s="589"/>
      <c r="KZU414" s="589"/>
      <c r="KZV414" s="589"/>
      <c r="KZW414" s="589"/>
      <c r="KZX414" s="589"/>
      <c r="KZY414" s="589"/>
      <c r="KZZ414" s="589"/>
      <c r="LAA414" s="589"/>
      <c r="LAB414" s="589"/>
      <c r="LAC414" s="589"/>
      <c r="LAD414" s="589"/>
      <c r="LAE414" s="589"/>
      <c r="LAF414" s="589"/>
      <c r="LAG414" s="589"/>
      <c r="LAH414" s="589"/>
      <c r="LAI414" s="589"/>
      <c r="LAJ414" s="589"/>
      <c r="LAK414" s="589"/>
      <c r="LAL414" s="589"/>
      <c r="LAM414" s="589"/>
      <c r="LAN414" s="589"/>
      <c r="LAO414" s="589"/>
      <c r="LAP414" s="589"/>
      <c r="LAQ414" s="589"/>
      <c r="LAR414" s="589"/>
      <c r="LAS414" s="589"/>
      <c r="LAT414" s="589"/>
      <c r="LAU414" s="589"/>
      <c r="LAV414" s="589"/>
      <c r="LAW414" s="589"/>
      <c r="LAX414" s="589"/>
      <c r="LAY414" s="589"/>
      <c r="LAZ414" s="589"/>
      <c r="LBA414" s="589"/>
      <c r="LBB414" s="589"/>
      <c r="LBC414" s="589"/>
      <c r="LBD414" s="589"/>
      <c r="LBE414" s="589"/>
      <c r="LBF414" s="589"/>
      <c r="LBG414" s="589"/>
      <c r="LBH414" s="589"/>
      <c r="LBI414" s="589"/>
      <c r="LBJ414" s="589"/>
      <c r="LBK414" s="589"/>
      <c r="LBL414" s="589"/>
      <c r="LBM414" s="589"/>
      <c r="LBN414" s="589"/>
      <c r="LBO414" s="589"/>
      <c r="LBP414" s="589"/>
      <c r="LBQ414" s="589"/>
      <c r="LBR414" s="589"/>
      <c r="LBS414" s="589"/>
      <c r="LBT414" s="589"/>
      <c r="LBU414" s="589"/>
      <c r="LBV414" s="589"/>
      <c r="LBW414" s="589"/>
      <c r="LBX414" s="589"/>
      <c r="LBY414" s="589"/>
      <c r="LBZ414" s="589"/>
      <c r="LCA414" s="589"/>
      <c r="LCB414" s="589"/>
      <c r="LCC414" s="589"/>
      <c r="LCD414" s="589"/>
      <c r="LCE414" s="589"/>
      <c r="LCF414" s="589"/>
      <c r="LCG414" s="589"/>
      <c r="LCH414" s="589"/>
      <c r="LCI414" s="589"/>
      <c r="LCJ414" s="589"/>
      <c r="LCK414" s="589"/>
      <c r="LCL414" s="589"/>
      <c r="LCM414" s="589"/>
      <c r="LCN414" s="589"/>
      <c r="LCO414" s="589"/>
      <c r="LCP414" s="589"/>
      <c r="LCQ414" s="589"/>
      <c r="LCR414" s="589"/>
      <c r="LCS414" s="589"/>
      <c r="LCT414" s="589"/>
      <c r="LCU414" s="589"/>
      <c r="LCV414" s="589"/>
      <c r="LCW414" s="589"/>
      <c r="LCX414" s="589"/>
      <c r="LCY414" s="589"/>
      <c r="LCZ414" s="589"/>
      <c r="LDA414" s="589"/>
      <c r="LDB414" s="589"/>
      <c r="LDC414" s="589"/>
      <c r="LDD414" s="589"/>
      <c r="LDE414" s="589"/>
      <c r="LDF414" s="589"/>
      <c r="LDG414" s="589"/>
      <c r="LDH414" s="589"/>
      <c r="LDI414" s="589"/>
      <c r="LDJ414" s="589"/>
      <c r="LDK414" s="589"/>
      <c r="LDL414" s="589"/>
      <c r="LDM414" s="589"/>
      <c r="LDN414" s="589"/>
      <c r="LDO414" s="589"/>
      <c r="LDP414" s="589"/>
      <c r="LDQ414" s="589"/>
      <c r="LDR414" s="589"/>
      <c r="LDS414" s="589"/>
      <c r="LDT414" s="589"/>
      <c r="LDU414" s="589"/>
      <c r="LDV414" s="589"/>
      <c r="LDW414" s="589"/>
      <c r="LDX414" s="589"/>
      <c r="LDY414" s="589"/>
      <c r="LDZ414" s="589"/>
      <c r="LEA414" s="589"/>
      <c r="LEB414" s="589"/>
      <c r="LEC414" s="589"/>
      <c r="LED414" s="589"/>
      <c r="LEE414" s="589"/>
      <c r="LEF414" s="589"/>
      <c r="LEG414" s="589"/>
      <c r="LEH414" s="589"/>
      <c r="LEI414" s="589"/>
      <c r="LEJ414" s="589"/>
      <c r="LEK414" s="589"/>
      <c r="LEL414" s="589"/>
      <c r="LEM414" s="589"/>
      <c r="LEN414" s="589"/>
      <c r="LEO414" s="589"/>
      <c r="LEP414" s="589"/>
      <c r="LEQ414" s="589"/>
      <c r="LER414" s="589"/>
      <c r="LES414" s="589"/>
      <c r="LET414" s="589"/>
      <c r="LEU414" s="589"/>
      <c r="LEV414" s="589"/>
      <c r="LEW414" s="589"/>
      <c r="LEX414" s="589"/>
      <c r="LEY414" s="589"/>
      <c r="LEZ414" s="589"/>
      <c r="LFA414" s="589"/>
      <c r="LFB414" s="589"/>
      <c r="LFC414" s="589"/>
      <c r="LFD414" s="589"/>
      <c r="LFE414" s="589"/>
      <c r="LFF414" s="589"/>
      <c r="LFG414" s="589"/>
      <c r="LFH414" s="589"/>
      <c r="LFI414" s="589"/>
      <c r="LFJ414" s="589"/>
      <c r="LFK414" s="589"/>
      <c r="LFL414" s="589"/>
      <c r="LFM414" s="589"/>
      <c r="LFN414" s="589"/>
      <c r="LFO414" s="589"/>
      <c r="LFP414" s="589"/>
      <c r="LFQ414" s="589"/>
      <c r="LFR414" s="589"/>
      <c r="LFS414" s="589"/>
      <c r="LFT414" s="589"/>
      <c r="LFU414" s="589"/>
      <c r="LFV414" s="589"/>
      <c r="LFW414" s="589"/>
      <c r="LFX414" s="589"/>
      <c r="LFY414" s="589"/>
      <c r="LFZ414" s="589"/>
      <c r="LGA414" s="589"/>
      <c r="LGB414" s="589"/>
      <c r="LGC414" s="589"/>
      <c r="LGD414" s="589"/>
      <c r="LGE414" s="589"/>
      <c r="LGF414" s="589"/>
      <c r="LGG414" s="589"/>
      <c r="LGH414" s="589"/>
      <c r="LGI414" s="589"/>
      <c r="LGJ414" s="589"/>
      <c r="LGK414" s="589"/>
      <c r="LGL414" s="589"/>
      <c r="LGM414" s="589"/>
      <c r="LGN414" s="589"/>
      <c r="LGO414" s="589"/>
      <c r="LGP414" s="589"/>
      <c r="LGQ414" s="589"/>
      <c r="LGR414" s="589"/>
      <c r="LGS414" s="589"/>
      <c r="LGT414" s="589"/>
      <c r="LGU414" s="589"/>
      <c r="LGV414" s="589"/>
      <c r="LGW414" s="589"/>
      <c r="LGX414" s="589"/>
      <c r="LGY414" s="589"/>
      <c r="LGZ414" s="589"/>
      <c r="LHA414" s="589"/>
      <c r="LHB414" s="589"/>
      <c r="LHC414" s="589"/>
      <c r="LHD414" s="589"/>
      <c r="LHE414" s="589"/>
      <c r="LHF414" s="589"/>
      <c r="LHG414" s="589"/>
      <c r="LHH414" s="589"/>
      <c r="LHI414" s="589"/>
      <c r="LHJ414" s="589"/>
      <c r="LHK414" s="589"/>
      <c r="LHL414" s="589"/>
      <c r="LHM414" s="589"/>
      <c r="LHN414" s="589"/>
      <c r="LHO414" s="589"/>
      <c r="LHP414" s="589"/>
      <c r="LHQ414" s="589"/>
      <c r="LHR414" s="589"/>
      <c r="LHS414" s="589"/>
      <c r="LHT414" s="589"/>
      <c r="LHU414" s="589"/>
      <c r="LHV414" s="589"/>
      <c r="LHW414" s="589"/>
      <c r="LHX414" s="589"/>
      <c r="LHY414" s="589"/>
      <c r="LHZ414" s="589"/>
      <c r="LIA414" s="589"/>
      <c r="LIB414" s="589"/>
      <c r="LIC414" s="589"/>
      <c r="LID414" s="589"/>
      <c r="LIE414" s="589"/>
      <c r="LIF414" s="589"/>
      <c r="LIG414" s="589"/>
      <c r="LIH414" s="589"/>
      <c r="LII414" s="589"/>
      <c r="LIJ414" s="589"/>
      <c r="LIK414" s="589"/>
      <c r="LIL414" s="589"/>
      <c r="LIM414" s="589"/>
      <c r="LIN414" s="589"/>
      <c r="LIO414" s="589"/>
      <c r="LIP414" s="589"/>
      <c r="LIQ414" s="589"/>
      <c r="LIR414" s="589"/>
      <c r="LIS414" s="589"/>
      <c r="LIT414" s="589"/>
      <c r="LIU414" s="589"/>
      <c r="LIV414" s="589"/>
      <c r="LIW414" s="589"/>
      <c r="LIX414" s="589"/>
      <c r="LIY414" s="589"/>
      <c r="LIZ414" s="589"/>
      <c r="LJA414" s="589"/>
      <c r="LJB414" s="589"/>
      <c r="LJC414" s="589"/>
      <c r="LJD414" s="589"/>
      <c r="LJE414" s="589"/>
      <c r="LJF414" s="589"/>
      <c r="LJG414" s="589"/>
      <c r="LJH414" s="589"/>
      <c r="LJI414" s="589"/>
      <c r="LJJ414" s="589"/>
      <c r="LJK414" s="589"/>
      <c r="LJL414" s="589"/>
      <c r="LJM414" s="589"/>
      <c r="LJN414" s="589"/>
      <c r="LJO414" s="589"/>
      <c r="LJP414" s="589"/>
      <c r="LJQ414" s="589"/>
      <c r="LJR414" s="589"/>
      <c r="LJS414" s="589"/>
      <c r="LJT414" s="589"/>
      <c r="LJU414" s="589"/>
      <c r="LJV414" s="589"/>
      <c r="LJW414" s="589"/>
      <c r="LJX414" s="589"/>
      <c r="LJY414" s="589"/>
      <c r="LJZ414" s="589"/>
      <c r="LKA414" s="589"/>
      <c r="LKB414" s="589"/>
      <c r="LKC414" s="589"/>
      <c r="LKD414" s="589"/>
      <c r="LKE414" s="589"/>
      <c r="LKF414" s="589"/>
      <c r="LKG414" s="589"/>
      <c r="LKH414" s="589"/>
      <c r="LKI414" s="589"/>
      <c r="LKJ414" s="589"/>
      <c r="LKK414" s="589"/>
      <c r="LKL414" s="589"/>
      <c r="LKM414" s="589"/>
      <c r="LKN414" s="589"/>
      <c r="LKO414" s="589"/>
      <c r="LKP414" s="589"/>
      <c r="LKQ414" s="589"/>
      <c r="LKR414" s="589"/>
      <c r="LKS414" s="589"/>
      <c r="LKT414" s="589"/>
      <c r="LKU414" s="589"/>
      <c r="LKV414" s="589"/>
      <c r="LKW414" s="589"/>
      <c r="LKX414" s="589"/>
      <c r="LKY414" s="589"/>
      <c r="LKZ414" s="589"/>
      <c r="LLA414" s="589"/>
      <c r="LLB414" s="589"/>
      <c r="LLC414" s="589"/>
      <c r="LLD414" s="589"/>
      <c r="LLE414" s="589"/>
      <c r="LLF414" s="589"/>
      <c r="LLG414" s="589"/>
      <c r="LLH414" s="589"/>
      <c r="LLI414" s="589"/>
      <c r="LLJ414" s="589"/>
      <c r="LLK414" s="589"/>
      <c r="LLL414" s="589"/>
      <c r="LLM414" s="589"/>
      <c r="LLN414" s="589"/>
      <c r="LLO414" s="589"/>
      <c r="LLP414" s="589"/>
      <c r="LLQ414" s="589"/>
      <c r="LLR414" s="589"/>
      <c r="LLS414" s="589"/>
      <c r="LLT414" s="589"/>
      <c r="LLU414" s="589"/>
      <c r="LLV414" s="589"/>
      <c r="LLW414" s="589"/>
      <c r="LLX414" s="589"/>
      <c r="LLY414" s="589"/>
      <c r="LLZ414" s="589"/>
      <c r="LMA414" s="589"/>
      <c r="LMB414" s="589"/>
      <c r="LMC414" s="589"/>
      <c r="LMD414" s="589"/>
      <c r="LME414" s="589"/>
      <c r="LMF414" s="589"/>
      <c r="LMG414" s="589"/>
      <c r="LMH414" s="589"/>
      <c r="LMI414" s="589"/>
      <c r="LMJ414" s="589"/>
      <c r="LMK414" s="589"/>
      <c r="LML414" s="589"/>
      <c r="LMM414" s="589"/>
      <c r="LMN414" s="589"/>
      <c r="LMO414" s="589"/>
      <c r="LMP414" s="589"/>
      <c r="LMQ414" s="589"/>
      <c r="LMR414" s="589"/>
      <c r="LMS414" s="589"/>
      <c r="LMT414" s="589"/>
      <c r="LMU414" s="589"/>
      <c r="LMV414" s="589"/>
      <c r="LMW414" s="589"/>
      <c r="LMX414" s="589"/>
      <c r="LMY414" s="589"/>
      <c r="LMZ414" s="589"/>
      <c r="LNA414" s="589"/>
      <c r="LNB414" s="589"/>
      <c r="LNC414" s="589"/>
      <c r="LND414" s="589"/>
      <c r="LNE414" s="589"/>
      <c r="LNF414" s="589"/>
      <c r="LNG414" s="589"/>
      <c r="LNH414" s="589"/>
      <c r="LNI414" s="589"/>
      <c r="LNJ414" s="589"/>
      <c r="LNK414" s="589"/>
      <c r="LNL414" s="589"/>
      <c r="LNM414" s="589"/>
      <c r="LNN414" s="589"/>
      <c r="LNO414" s="589"/>
      <c r="LNP414" s="589"/>
      <c r="LNQ414" s="589"/>
      <c r="LNR414" s="589"/>
      <c r="LNS414" s="589"/>
      <c r="LNT414" s="589"/>
      <c r="LNU414" s="589"/>
      <c r="LNV414" s="589"/>
      <c r="LNW414" s="589"/>
      <c r="LNX414" s="589"/>
      <c r="LNY414" s="589"/>
      <c r="LNZ414" s="589"/>
      <c r="LOA414" s="589"/>
      <c r="LOB414" s="589"/>
      <c r="LOC414" s="589"/>
      <c r="LOD414" s="589"/>
      <c r="LOE414" s="589"/>
      <c r="LOF414" s="589"/>
      <c r="LOG414" s="589"/>
      <c r="LOH414" s="589"/>
      <c r="LOI414" s="589"/>
      <c r="LOJ414" s="589"/>
      <c r="LOK414" s="589"/>
      <c r="LOL414" s="589"/>
      <c r="LOM414" s="589"/>
      <c r="LON414" s="589"/>
      <c r="LOO414" s="589"/>
      <c r="LOP414" s="589"/>
      <c r="LOQ414" s="589"/>
      <c r="LOR414" s="589"/>
      <c r="LOS414" s="589"/>
      <c r="LOT414" s="589"/>
      <c r="LOU414" s="589"/>
      <c r="LOV414" s="589"/>
      <c r="LOW414" s="589"/>
      <c r="LOX414" s="589"/>
      <c r="LOY414" s="589"/>
      <c r="LOZ414" s="589"/>
      <c r="LPA414" s="589"/>
      <c r="LPB414" s="589"/>
      <c r="LPC414" s="589"/>
      <c r="LPD414" s="589"/>
      <c r="LPE414" s="589"/>
      <c r="LPF414" s="589"/>
      <c r="LPG414" s="589"/>
      <c r="LPH414" s="589"/>
      <c r="LPI414" s="589"/>
      <c r="LPJ414" s="589"/>
      <c r="LPK414" s="589"/>
      <c r="LPL414" s="589"/>
      <c r="LPM414" s="589"/>
      <c r="LPN414" s="589"/>
      <c r="LPO414" s="589"/>
      <c r="LPP414" s="589"/>
      <c r="LPQ414" s="589"/>
      <c r="LPR414" s="589"/>
      <c r="LPS414" s="589"/>
      <c r="LPT414" s="589"/>
      <c r="LPU414" s="589"/>
      <c r="LPV414" s="589"/>
      <c r="LPW414" s="589"/>
      <c r="LPX414" s="589"/>
      <c r="LPY414" s="589"/>
      <c r="LPZ414" s="589"/>
      <c r="LQA414" s="589"/>
      <c r="LQB414" s="589"/>
      <c r="LQC414" s="589"/>
      <c r="LQD414" s="589"/>
      <c r="LQE414" s="589"/>
      <c r="LQF414" s="589"/>
      <c r="LQG414" s="589"/>
      <c r="LQH414" s="589"/>
      <c r="LQI414" s="589"/>
      <c r="LQJ414" s="589"/>
      <c r="LQK414" s="589"/>
      <c r="LQL414" s="589"/>
      <c r="LQM414" s="589"/>
      <c r="LQN414" s="589"/>
      <c r="LQO414" s="589"/>
      <c r="LQP414" s="589"/>
      <c r="LQQ414" s="589"/>
      <c r="LQR414" s="589"/>
      <c r="LQS414" s="589"/>
      <c r="LQT414" s="589"/>
      <c r="LQU414" s="589"/>
      <c r="LQV414" s="589"/>
      <c r="LQW414" s="589"/>
      <c r="LQX414" s="589"/>
      <c r="LQY414" s="589"/>
      <c r="LQZ414" s="589"/>
      <c r="LRA414" s="589"/>
      <c r="LRB414" s="589"/>
      <c r="LRC414" s="589"/>
      <c r="LRD414" s="589"/>
      <c r="LRE414" s="589"/>
      <c r="LRF414" s="589"/>
      <c r="LRG414" s="589"/>
      <c r="LRH414" s="589"/>
      <c r="LRI414" s="589"/>
      <c r="LRJ414" s="589"/>
      <c r="LRK414" s="589"/>
      <c r="LRL414" s="589"/>
      <c r="LRM414" s="589"/>
      <c r="LRN414" s="589"/>
      <c r="LRO414" s="589"/>
      <c r="LRP414" s="589"/>
      <c r="LRQ414" s="589"/>
      <c r="LRR414" s="589"/>
      <c r="LRS414" s="589"/>
      <c r="LRT414" s="589"/>
      <c r="LRU414" s="589"/>
      <c r="LRV414" s="589"/>
      <c r="LRW414" s="589"/>
      <c r="LRX414" s="589"/>
      <c r="LRY414" s="589"/>
      <c r="LRZ414" s="589"/>
      <c r="LSA414" s="589"/>
      <c r="LSB414" s="589"/>
      <c r="LSC414" s="589"/>
      <c r="LSD414" s="589"/>
      <c r="LSE414" s="589"/>
      <c r="LSF414" s="589"/>
      <c r="LSG414" s="589"/>
      <c r="LSH414" s="589"/>
      <c r="LSI414" s="589"/>
      <c r="LSJ414" s="589"/>
      <c r="LSK414" s="589"/>
      <c r="LSL414" s="589"/>
      <c r="LSM414" s="589"/>
      <c r="LSN414" s="589"/>
      <c r="LSO414" s="589"/>
      <c r="LSP414" s="589"/>
      <c r="LSQ414" s="589"/>
      <c r="LSR414" s="589"/>
      <c r="LSS414" s="589"/>
      <c r="LST414" s="589"/>
      <c r="LSU414" s="589"/>
      <c r="LSV414" s="589"/>
      <c r="LSW414" s="589"/>
      <c r="LSX414" s="589"/>
      <c r="LSY414" s="589"/>
      <c r="LSZ414" s="589"/>
      <c r="LTA414" s="589"/>
      <c r="LTB414" s="589"/>
      <c r="LTC414" s="589"/>
      <c r="LTD414" s="589"/>
      <c r="LTE414" s="589"/>
      <c r="LTF414" s="589"/>
      <c r="LTG414" s="589"/>
      <c r="LTH414" s="589"/>
      <c r="LTI414" s="589"/>
      <c r="LTJ414" s="589"/>
      <c r="LTK414" s="589"/>
      <c r="LTL414" s="589"/>
      <c r="LTM414" s="589"/>
      <c r="LTN414" s="589"/>
      <c r="LTO414" s="589"/>
      <c r="LTP414" s="589"/>
      <c r="LTQ414" s="589"/>
      <c r="LTR414" s="589"/>
      <c r="LTS414" s="589"/>
      <c r="LTT414" s="589"/>
      <c r="LTU414" s="589"/>
      <c r="LTV414" s="589"/>
      <c r="LTW414" s="589"/>
      <c r="LTX414" s="589"/>
      <c r="LTY414" s="589"/>
      <c r="LTZ414" s="589"/>
      <c r="LUA414" s="589"/>
      <c r="LUB414" s="589"/>
      <c r="LUC414" s="589"/>
      <c r="LUD414" s="589"/>
      <c r="LUE414" s="589"/>
      <c r="LUF414" s="589"/>
      <c r="LUG414" s="589"/>
      <c r="LUH414" s="589"/>
      <c r="LUI414" s="589"/>
      <c r="LUJ414" s="589"/>
      <c r="LUK414" s="589"/>
      <c r="LUL414" s="589"/>
      <c r="LUM414" s="589"/>
      <c r="LUN414" s="589"/>
      <c r="LUO414" s="589"/>
      <c r="LUP414" s="589"/>
      <c r="LUQ414" s="589"/>
      <c r="LUR414" s="589"/>
      <c r="LUS414" s="589"/>
      <c r="LUT414" s="589"/>
      <c r="LUU414" s="589"/>
      <c r="LUV414" s="589"/>
      <c r="LUW414" s="589"/>
      <c r="LUX414" s="589"/>
      <c r="LUY414" s="589"/>
      <c r="LUZ414" s="589"/>
      <c r="LVA414" s="589"/>
      <c r="LVB414" s="589"/>
      <c r="LVC414" s="589"/>
      <c r="LVD414" s="589"/>
      <c r="LVE414" s="589"/>
      <c r="LVF414" s="589"/>
      <c r="LVG414" s="589"/>
      <c r="LVH414" s="589"/>
      <c r="LVI414" s="589"/>
      <c r="LVJ414" s="589"/>
      <c r="LVK414" s="589"/>
      <c r="LVL414" s="589"/>
      <c r="LVM414" s="589"/>
      <c r="LVN414" s="589"/>
      <c r="LVO414" s="589"/>
      <c r="LVP414" s="589"/>
      <c r="LVQ414" s="589"/>
      <c r="LVR414" s="589"/>
      <c r="LVS414" s="589"/>
      <c r="LVT414" s="589"/>
      <c r="LVU414" s="589"/>
      <c r="LVV414" s="589"/>
      <c r="LVW414" s="589"/>
      <c r="LVX414" s="589"/>
      <c r="LVY414" s="589"/>
      <c r="LVZ414" s="589"/>
      <c r="LWA414" s="589"/>
      <c r="LWB414" s="589"/>
      <c r="LWC414" s="589"/>
      <c r="LWD414" s="589"/>
      <c r="LWE414" s="589"/>
      <c r="LWF414" s="589"/>
      <c r="LWG414" s="589"/>
      <c r="LWH414" s="589"/>
      <c r="LWI414" s="589"/>
      <c r="LWJ414" s="589"/>
      <c r="LWK414" s="589"/>
      <c r="LWL414" s="589"/>
      <c r="LWM414" s="589"/>
      <c r="LWN414" s="589"/>
      <c r="LWO414" s="589"/>
      <c r="LWP414" s="589"/>
      <c r="LWQ414" s="589"/>
      <c r="LWR414" s="589"/>
      <c r="LWS414" s="589"/>
      <c r="LWT414" s="589"/>
      <c r="LWU414" s="589"/>
      <c r="LWV414" s="589"/>
      <c r="LWW414" s="589"/>
      <c r="LWX414" s="589"/>
      <c r="LWY414" s="589"/>
      <c r="LWZ414" s="589"/>
      <c r="LXA414" s="589"/>
      <c r="LXB414" s="589"/>
      <c r="LXC414" s="589"/>
      <c r="LXD414" s="589"/>
      <c r="LXE414" s="589"/>
      <c r="LXF414" s="589"/>
      <c r="LXG414" s="589"/>
      <c r="LXH414" s="589"/>
      <c r="LXI414" s="589"/>
      <c r="LXJ414" s="589"/>
      <c r="LXK414" s="589"/>
      <c r="LXL414" s="589"/>
      <c r="LXM414" s="589"/>
      <c r="LXN414" s="589"/>
      <c r="LXO414" s="589"/>
      <c r="LXP414" s="589"/>
      <c r="LXQ414" s="589"/>
      <c r="LXR414" s="589"/>
      <c r="LXS414" s="589"/>
      <c r="LXT414" s="589"/>
      <c r="LXU414" s="589"/>
      <c r="LXV414" s="589"/>
      <c r="LXW414" s="589"/>
      <c r="LXX414" s="589"/>
      <c r="LXY414" s="589"/>
      <c r="LXZ414" s="589"/>
      <c r="LYA414" s="589"/>
      <c r="LYB414" s="589"/>
      <c r="LYC414" s="589"/>
      <c r="LYD414" s="589"/>
      <c r="LYE414" s="589"/>
      <c r="LYF414" s="589"/>
      <c r="LYG414" s="589"/>
      <c r="LYH414" s="589"/>
      <c r="LYI414" s="589"/>
      <c r="LYJ414" s="589"/>
      <c r="LYK414" s="589"/>
      <c r="LYL414" s="589"/>
      <c r="LYM414" s="589"/>
      <c r="LYN414" s="589"/>
      <c r="LYO414" s="589"/>
      <c r="LYP414" s="589"/>
      <c r="LYQ414" s="589"/>
      <c r="LYR414" s="589"/>
      <c r="LYS414" s="589"/>
      <c r="LYT414" s="589"/>
      <c r="LYU414" s="589"/>
      <c r="LYV414" s="589"/>
      <c r="LYW414" s="589"/>
      <c r="LYX414" s="589"/>
      <c r="LYY414" s="589"/>
      <c r="LYZ414" s="589"/>
      <c r="LZA414" s="589"/>
      <c r="LZB414" s="589"/>
      <c r="LZC414" s="589"/>
      <c r="LZD414" s="589"/>
      <c r="LZE414" s="589"/>
      <c r="LZF414" s="589"/>
      <c r="LZG414" s="589"/>
      <c r="LZH414" s="589"/>
      <c r="LZI414" s="589"/>
      <c r="LZJ414" s="589"/>
      <c r="LZK414" s="589"/>
      <c r="LZL414" s="589"/>
      <c r="LZM414" s="589"/>
      <c r="LZN414" s="589"/>
      <c r="LZO414" s="589"/>
      <c r="LZP414" s="589"/>
      <c r="LZQ414" s="589"/>
      <c r="LZR414" s="589"/>
      <c r="LZS414" s="589"/>
      <c r="LZT414" s="589"/>
      <c r="LZU414" s="589"/>
      <c r="LZV414" s="589"/>
      <c r="LZW414" s="589"/>
      <c r="LZX414" s="589"/>
      <c r="LZY414" s="589"/>
      <c r="LZZ414" s="589"/>
      <c r="MAA414" s="589"/>
      <c r="MAB414" s="589"/>
      <c r="MAC414" s="589"/>
      <c r="MAD414" s="589"/>
      <c r="MAE414" s="589"/>
      <c r="MAF414" s="589"/>
      <c r="MAG414" s="589"/>
      <c r="MAH414" s="589"/>
      <c r="MAI414" s="589"/>
      <c r="MAJ414" s="589"/>
      <c r="MAK414" s="589"/>
      <c r="MAL414" s="589"/>
      <c r="MAM414" s="589"/>
      <c r="MAN414" s="589"/>
      <c r="MAO414" s="589"/>
      <c r="MAP414" s="589"/>
      <c r="MAQ414" s="589"/>
      <c r="MAR414" s="589"/>
      <c r="MAS414" s="589"/>
      <c r="MAT414" s="589"/>
      <c r="MAU414" s="589"/>
      <c r="MAV414" s="589"/>
      <c r="MAW414" s="589"/>
      <c r="MAX414" s="589"/>
      <c r="MAY414" s="589"/>
      <c r="MAZ414" s="589"/>
      <c r="MBA414" s="589"/>
      <c r="MBB414" s="589"/>
      <c r="MBC414" s="589"/>
      <c r="MBD414" s="589"/>
      <c r="MBE414" s="589"/>
      <c r="MBF414" s="589"/>
      <c r="MBG414" s="589"/>
      <c r="MBH414" s="589"/>
      <c r="MBI414" s="589"/>
      <c r="MBJ414" s="589"/>
      <c r="MBK414" s="589"/>
      <c r="MBL414" s="589"/>
      <c r="MBM414" s="589"/>
      <c r="MBN414" s="589"/>
      <c r="MBO414" s="589"/>
      <c r="MBP414" s="589"/>
      <c r="MBQ414" s="589"/>
      <c r="MBR414" s="589"/>
      <c r="MBS414" s="589"/>
      <c r="MBT414" s="589"/>
      <c r="MBU414" s="589"/>
      <c r="MBV414" s="589"/>
      <c r="MBW414" s="589"/>
      <c r="MBX414" s="589"/>
      <c r="MBY414" s="589"/>
      <c r="MBZ414" s="589"/>
      <c r="MCA414" s="589"/>
      <c r="MCB414" s="589"/>
      <c r="MCC414" s="589"/>
      <c r="MCD414" s="589"/>
      <c r="MCE414" s="589"/>
      <c r="MCF414" s="589"/>
      <c r="MCG414" s="589"/>
      <c r="MCH414" s="589"/>
      <c r="MCI414" s="589"/>
      <c r="MCJ414" s="589"/>
      <c r="MCK414" s="589"/>
      <c r="MCL414" s="589"/>
      <c r="MCM414" s="589"/>
      <c r="MCN414" s="589"/>
      <c r="MCO414" s="589"/>
      <c r="MCP414" s="589"/>
      <c r="MCQ414" s="589"/>
      <c r="MCR414" s="589"/>
      <c r="MCS414" s="589"/>
      <c r="MCT414" s="589"/>
      <c r="MCU414" s="589"/>
      <c r="MCV414" s="589"/>
      <c r="MCW414" s="589"/>
      <c r="MCX414" s="589"/>
      <c r="MCY414" s="589"/>
      <c r="MCZ414" s="589"/>
      <c r="MDA414" s="589"/>
      <c r="MDB414" s="589"/>
      <c r="MDC414" s="589"/>
      <c r="MDD414" s="589"/>
      <c r="MDE414" s="589"/>
      <c r="MDF414" s="589"/>
      <c r="MDG414" s="589"/>
      <c r="MDH414" s="589"/>
      <c r="MDI414" s="589"/>
      <c r="MDJ414" s="589"/>
      <c r="MDK414" s="589"/>
      <c r="MDL414" s="589"/>
      <c r="MDM414" s="589"/>
      <c r="MDN414" s="589"/>
      <c r="MDO414" s="589"/>
      <c r="MDP414" s="589"/>
      <c r="MDQ414" s="589"/>
      <c r="MDR414" s="589"/>
      <c r="MDS414" s="589"/>
      <c r="MDT414" s="589"/>
      <c r="MDU414" s="589"/>
      <c r="MDV414" s="589"/>
      <c r="MDW414" s="589"/>
      <c r="MDX414" s="589"/>
      <c r="MDY414" s="589"/>
      <c r="MDZ414" s="589"/>
      <c r="MEA414" s="589"/>
      <c r="MEB414" s="589"/>
      <c r="MEC414" s="589"/>
      <c r="MED414" s="589"/>
      <c r="MEE414" s="589"/>
      <c r="MEF414" s="589"/>
      <c r="MEG414" s="589"/>
      <c r="MEH414" s="589"/>
      <c r="MEI414" s="589"/>
      <c r="MEJ414" s="589"/>
      <c r="MEK414" s="589"/>
      <c r="MEL414" s="589"/>
      <c r="MEM414" s="589"/>
      <c r="MEN414" s="589"/>
      <c r="MEO414" s="589"/>
      <c r="MEP414" s="589"/>
      <c r="MEQ414" s="589"/>
      <c r="MER414" s="589"/>
      <c r="MES414" s="589"/>
      <c r="MET414" s="589"/>
      <c r="MEU414" s="589"/>
      <c r="MEV414" s="589"/>
      <c r="MEW414" s="589"/>
      <c r="MEX414" s="589"/>
      <c r="MEY414" s="589"/>
      <c r="MEZ414" s="589"/>
      <c r="MFA414" s="589"/>
      <c r="MFB414" s="589"/>
      <c r="MFC414" s="589"/>
      <c r="MFD414" s="589"/>
      <c r="MFE414" s="589"/>
      <c r="MFF414" s="589"/>
      <c r="MFG414" s="589"/>
      <c r="MFH414" s="589"/>
      <c r="MFI414" s="589"/>
      <c r="MFJ414" s="589"/>
      <c r="MFK414" s="589"/>
      <c r="MFL414" s="589"/>
      <c r="MFM414" s="589"/>
      <c r="MFN414" s="589"/>
      <c r="MFO414" s="589"/>
      <c r="MFP414" s="589"/>
      <c r="MFQ414" s="589"/>
      <c r="MFR414" s="589"/>
      <c r="MFS414" s="589"/>
      <c r="MFT414" s="589"/>
      <c r="MFU414" s="589"/>
      <c r="MFV414" s="589"/>
      <c r="MFW414" s="589"/>
      <c r="MFX414" s="589"/>
      <c r="MFY414" s="589"/>
      <c r="MFZ414" s="589"/>
      <c r="MGA414" s="589"/>
      <c r="MGB414" s="589"/>
      <c r="MGC414" s="589"/>
      <c r="MGD414" s="589"/>
      <c r="MGE414" s="589"/>
      <c r="MGF414" s="589"/>
      <c r="MGG414" s="589"/>
      <c r="MGH414" s="589"/>
      <c r="MGI414" s="589"/>
      <c r="MGJ414" s="589"/>
      <c r="MGK414" s="589"/>
      <c r="MGL414" s="589"/>
      <c r="MGM414" s="589"/>
      <c r="MGN414" s="589"/>
      <c r="MGO414" s="589"/>
      <c r="MGP414" s="589"/>
      <c r="MGQ414" s="589"/>
      <c r="MGR414" s="589"/>
      <c r="MGS414" s="589"/>
      <c r="MGT414" s="589"/>
      <c r="MGU414" s="589"/>
      <c r="MGV414" s="589"/>
      <c r="MGW414" s="589"/>
      <c r="MGX414" s="589"/>
      <c r="MGY414" s="589"/>
      <c r="MGZ414" s="589"/>
      <c r="MHA414" s="589"/>
      <c r="MHB414" s="589"/>
      <c r="MHC414" s="589"/>
      <c r="MHD414" s="589"/>
      <c r="MHE414" s="589"/>
      <c r="MHF414" s="589"/>
      <c r="MHG414" s="589"/>
      <c r="MHH414" s="589"/>
      <c r="MHI414" s="589"/>
      <c r="MHJ414" s="589"/>
      <c r="MHK414" s="589"/>
      <c r="MHL414" s="589"/>
      <c r="MHM414" s="589"/>
      <c r="MHN414" s="589"/>
      <c r="MHO414" s="589"/>
      <c r="MHP414" s="589"/>
      <c r="MHQ414" s="589"/>
      <c r="MHR414" s="589"/>
      <c r="MHS414" s="589"/>
      <c r="MHT414" s="589"/>
      <c r="MHU414" s="589"/>
      <c r="MHV414" s="589"/>
      <c r="MHW414" s="589"/>
      <c r="MHX414" s="589"/>
      <c r="MHY414" s="589"/>
      <c r="MHZ414" s="589"/>
      <c r="MIA414" s="589"/>
      <c r="MIB414" s="589"/>
      <c r="MIC414" s="589"/>
      <c r="MID414" s="589"/>
      <c r="MIE414" s="589"/>
      <c r="MIF414" s="589"/>
      <c r="MIG414" s="589"/>
      <c r="MIH414" s="589"/>
      <c r="MII414" s="589"/>
      <c r="MIJ414" s="589"/>
      <c r="MIK414" s="589"/>
      <c r="MIL414" s="589"/>
      <c r="MIM414" s="589"/>
      <c r="MIN414" s="589"/>
      <c r="MIO414" s="589"/>
      <c r="MIP414" s="589"/>
      <c r="MIQ414" s="589"/>
      <c r="MIR414" s="589"/>
      <c r="MIS414" s="589"/>
      <c r="MIT414" s="589"/>
      <c r="MIU414" s="589"/>
      <c r="MIV414" s="589"/>
      <c r="MIW414" s="589"/>
      <c r="MIX414" s="589"/>
      <c r="MIY414" s="589"/>
      <c r="MIZ414" s="589"/>
      <c r="MJA414" s="589"/>
      <c r="MJB414" s="589"/>
      <c r="MJC414" s="589"/>
      <c r="MJD414" s="589"/>
      <c r="MJE414" s="589"/>
      <c r="MJF414" s="589"/>
      <c r="MJG414" s="589"/>
      <c r="MJH414" s="589"/>
      <c r="MJI414" s="589"/>
      <c r="MJJ414" s="589"/>
      <c r="MJK414" s="589"/>
      <c r="MJL414" s="589"/>
      <c r="MJM414" s="589"/>
      <c r="MJN414" s="589"/>
      <c r="MJO414" s="589"/>
      <c r="MJP414" s="589"/>
      <c r="MJQ414" s="589"/>
      <c r="MJR414" s="589"/>
      <c r="MJS414" s="589"/>
      <c r="MJT414" s="589"/>
      <c r="MJU414" s="589"/>
      <c r="MJV414" s="589"/>
      <c r="MJW414" s="589"/>
      <c r="MJX414" s="589"/>
      <c r="MJY414" s="589"/>
      <c r="MJZ414" s="589"/>
      <c r="MKA414" s="589"/>
      <c r="MKB414" s="589"/>
      <c r="MKC414" s="589"/>
      <c r="MKD414" s="589"/>
      <c r="MKE414" s="589"/>
      <c r="MKF414" s="589"/>
      <c r="MKG414" s="589"/>
      <c r="MKH414" s="589"/>
      <c r="MKI414" s="589"/>
      <c r="MKJ414" s="589"/>
      <c r="MKK414" s="589"/>
      <c r="MKL414" s="589"/>
      <c r="MKM414" s="589"/>
      <c r="MKN414" s="589"/>
      <c r="MKO414" s="589"/>
      <c r="MKP414" s="589"/>
      <c r="MKQ414" s="589"/>
      <c r="MKR414" s="589"/>
      <c r="MKS414" s="589"/>
      <c r="MKT414" s="589"/>
      <c r="MKU414" s="589"/>
      <c r="MKV414" s="589"/>
      <c r="MKW414" s="589"/>
      <c r="MKX414" s="589"/>
      <c r="MKY414" s="589"/>
      <c r="MKZ414" s="589"/>
      <c r="MLA414" s="589"/>
      <c r="MLB414" s="589"/>
      <c r="MLC414" s="589"/>
      <c r="MLD414" s="589"/>
      <c r="MLE414" s="589"/>
      <c r="MLF414" s="589"/>
      <c r="MLG414" s="589"/>
      <c r="MLH414" s="589"/>
      <c r="MLI414" s="589"/>
      <c r="MLJ414" s="589"/>
      <c r="MLK414" s="589"/>
      <c r="MLL414" s="589"/>
      <c r="MLM414" s="589"/>
      <c r="MLN414" s="589"/>
      <c r="MLO414" s="589"/>
      <c r="MLP414" s="589"/>
      <c r="MLQ414" s="589"/>
      <c r="MLR414" s="589"/>
      <c r="MLS414" s="589"/>
      <c r="MLT414" s="589"/>
      <c r="MLU414" s="589"/>
      <c r="MLV414" s="589"/>
      <c r="MLW414" s="589"/>
      <c r="MLX414" s="589"/>
      <c r="MLY414" s="589"/>
      <c r="MLZ414" s="589"/>
      <c r="MMA414" s="589"/>
      <c r="MMB414" s="589"/>
      <c r="MMC414" s="589"/>
      <c r="MMD414" s="589"/>
      <c r="MME414" s="589"/>
      <c r="MMF414" s="589"/>
      <c r="MMG414" s="589"/>
      <c r="MMH414" s="589"/>
      <c r="MMI414" s="589"/>
      <c r="MMJ414" s="589"/>
      <c r="MMK414" s="589"/>
      <c r="MML414" s="589"/>
      <c r="MMM414" s="589"/>
      <c r="MMN414" s="589"/>
      <c r="MMO414" s="589"/>
      <c r="MMP414" s="589"/>
      <c r="MMQ414" s="589"/>
      <c r="MMR414" s="589"/>
      <c r="MMS414" s="589"/>
      <c r="MMT414" s="589"/>
      <c r="MMU414" s="589"/>
      <c r="MMV414" s="589"/>
      <c r="MMW414" s="589"/>
      <c r="MMX414" s="589"/>
      <c r="MMY414" s="589"/>
      <c r="MMZ414" s="589"/>
      <c r="MNA414" s="589"/>
      <c r="MNB414" s="589"/>
      <c r="MNC414" s="589"/>
      <c r="MND414" s="589"/>
      <c r="MNE414" s="589"/>
      <c r="MNF414" s="589"/>
      <c r="MNG414" s="589"/>
      <c r="MNH414" s="589"/>
      <c r="MNI414" s="589"/>
      <c r="MNJ414" s="589"/>
      <c r="MNK414" s="589"/>
      <c r="MNL414" s="589"/>
      <c r="MNM414" s="589"/>
      <c r="MNN414" s="589"/>
      <c r="MNO414" s="589"/>
      <c r="MNP414" s="589"/>
      <c r="MNQ414" s="589"/>
      <c r="MNR414" s="589"/>
      <c r="MNS414" s="589"/>
      <c r="MNT414" s="589"/>
      <c r="MNU414" s="589"/>
      <c r="MNV414" s="589"/>
      <c r="MNW414" s="589"/>
      <c r="MNX414" s="589"/>
      <c r="MNY414" s="589"/>
      <c r="MNZ414" s="589"/>
      <c r="MOA414" s="589"/>
      <c r="MOB414" s="589"/>
      <c r="MOC414" s="589"/>
      <c r="MOD414" s="589"/>
      <c r="MOE414" s="589"/>
      <c r="MOF414" s="589"/>
      <c r="MOG414" s="589"/>
      <c r="MOH414" s="589"/>
      <c r="MOI414" s="589"/>
      <c r="MOJ414" s="589"/>
      <c r="MOK414" s="589"/>
      <c r="MOL414" s="589"/>
      <c r="MOM414" s="589"/>
      <c r="MON414" s="589"/>
      <c r="MOO414" s="589"/>
      <c r="MOP414" s="589"/>
      <c r="MOQ414" s="589"/>
      <c r="MOR414" s="589"/>
      <c r="MOS414" s="589"/>
      <c r="MOT414" s="589"/>
      <c r="MOU414" s="589"/>
      <c r="MOV414" s="589"/>
      <c r="MOW414" s="589"/>
      <c r="MOX414" s="589"/>
      <c r="MOY414" s="589"/>
      <c r="MOZ414" s="589"/>
      <c r="MPA414" s="589"/>
      <c r="MPB414" s="589"/>
      <c r="MPC414" s="589"/>
      <c r="MPD414" s="589"/>
      <c r="MPE414" s="589"/>
      <c r="MPF414" s="589"/>
      <c r="MPG414" s="589"/>
      <c r="MPH414" s="589"/>
      <c r="MPI414" s="589"/>
      <c r="MPJ414" s="589"/>
      <c r="MPK414" s="589"/>
      <c r="MPL414" s="589"/>
      <c r="MPM414" s="589"/>
      <c r="MPN414" s="589"/>
      <c r="MPO414" s="589"/>
      <c r="MPP414" s="589"/>
      <c r="MPQ414" s="589"/>
      <c r="MPR414" s="589"/>
      <c r="MPS414" s="589"/>
      <c r="MPT414" s="589"/>
      <c r="MPU414" s="589"/>
      <c r="MPV414" s="589"/>
      <c r="MPW414" s="589"/>
      <c r="MPX414" s="589"/>
      <c r="MPY414" s="589"/>
      <c r="MPZ414" s="589"/>
      <c r="MQA414" s="589"/>
      <c r="MQB414" s="589"/>
      <c r="MQC414" s="589"/>
      <c r="MQD414" s="589"/>
      <c r="MQE414" s="589"/>
      <c r="MQF414" s="589"/>
      <c r="MQG414" s="589"/>
      <c r="MQH414" s="589"/>
      <c r="MQI414" s="589"/>
      <c r="MQJ414" s="589"/>
      <c r="MQK414" s="589"/>
      <c r="MQL414" s="589"/>
      <c r="MQM414" s="589"/>
      <c r="MQN414" s="589"/>
      <c r="MQO414" s="589"/>
      <c r="MQP414" s="589"/>
      <c r="MQQ414" s="589"/>
      <c r="MQR414" s="589"/>
      <c r="MQS414" s="589"/>
      <c r="MQT414" s="589"/>
      <c r="MQU414" s="589"/>
      <c r="MQV414" s="589"/>
      <c r="MQW414" s="589"/>
      <c r="MQX414" s="589"/>
      <c r="MQY414" s="589"/>
      <c r="MQZ414" s="589"/>
      <c r="MRA414" s="589"/>
      <c r="MRB414" s="589"/>
      <c r="MRC414" s="589"/>
      <c r="MRD414" s="589"/>
      <c r="MRE414" s="589"/>
      <c r="MRF414" s="589"/>
      <c r="MRG414" s="589"/>
      <c r="MRH414" s="589"/>
      <c r="MRI414" s="589"/>
      <c r="MRJ414" s="589"/>
      <c r="MRK414" s="589"/>
      <c r="MRL414" s="589"/>
      <c r="MRM414" s="589"/>
      <c r="MRN414" s="589"/>
      <c r="MRO414" s="589"/>
      <c r="MRP414" s="589"/>
      <c r="MRQ414" s="589"/>
      <c r="MRR414" s="589"/>
      <c r="MRS414" s="589"/>
      <c r="MRT414" s="589"/>
      <c r="MRU414" s="589"/>
      <c r="MRV414" s="589"/>
      <c r="MRW414" s="589"/>
      <c r="MRX414" s="589"/>
      <c r="MRY414" s="589"/>
      <c r="MRZ414" s="589"/>
      <c r="MSA414" s="589"/>
      <c r="MSB414" s="589"/>
      <c r="MSC414" s="589"/>
      <c r="MSD414" s="589"/>
      <c r="MSE414" s="589"/>
      <c r="MSF414" s="589"/>
      <c r="MSG414" s="589"/>
      <c r="MSH414" s="589"/>
      <c r="MSI414" s="589"/>
      <c r="MSJ414" s="589"/>
      <c r="MSK414" s="589"/>
      <c r="MSL414" s="589"/>
      <c r="MSM414" s="589"/>
      <c r="MSN414" s="589"/>
      <c r="MSO414" s="589"/>
      <c r="MSP414" s="589"/>
      <c r="MSQ414" s="589"/>
      <c r="MSR414" s="589"/>
      <c r="MSS414" s="589"/>
      <c r="MST414" s="589"/>
      <c r="MSU414" s="589"/>
      <c r="MSV414" s="589"/>
      <c r="MSW414" s="589"/>
      <c r="MSX414" s="589"/>
      <c r="MSY414" s="589"/>
      <c r="MSZ414" s="589"/>
      <c r="MTA414" s="589"/>
      <c r="MTB414" s="589"/>
      <c r="MTC414" s="589"/>
      <c r="MTD414" s="589"/>
      <c r="MTE414" s="589"/>
      <c r="MTF414" s="589"/>
      <c r="MTG414" s="589"/>
      <c r="MTH414" s="589"/>
      <c r="MTI414" s="589"/>
      <c r="MTJ414" s="589"/>
      <c r="MTK414" s="589"/>
      <c r="MTL414" s="589"/>
      <c r="MTM414" s="589"/>
      <c r="MTN414" s="589"/>
      <c r="MTO414" s="589"/>
      <c r="MTP414" s="589"/>
      <c r="MTQ414" s="589"/>
      <c r="MTR414" s="589"/>
      <c r="MTS414" s="589"/>
      <c r="MTT414" s="589"/>
      <c r="MTU414" s="589"/>
      <c r="MTV414" s="589"/>
      <c r="MTW414" s="589"/>
      <c r="MTX414" s="589"/>
      <c r="MTY414" s="589"/>
      <c r="MTZ414" s="589"/>
      <c r="MUA414" s="589"/>
      <c r="MUB414" s="589"/>
      <c r="MUC414" s="589"/>
      <c r="MUD414" s="589"/>
      <c r="MUE414" s="589"/>
      <c r="MUF414" s="589"/>
      <c r="MUG414" s="589"/>
      <c r="MUH414" s="589"/>
      <c r="MUI414" s="589"/>
      <c r="MUJ414" s="589"/>
      <c r="MUK414" s="589"/>
      <c r="MUL414" s="589"/>
      <c r="MUM414" s="589"/>
      <c r="MUN414" s="589"/>
      <c r="MUO414" s="589"/>
      <c r="MUP414" s="589"/>
      <c r="MUQ414" s="589"/>
      <c r="MUR414" s="589"/>
      <c r="MUS414" s="589"/>
      <c r="MUT414" s="589"/>
      <c r="MUU414" s="589"/>
      <c r="MUV414" s="589"/>
      <c r="MUW414" s="589"/>
      <c r="MUX414" s="589"/>
      <c r="MUY414" s="589"/>
      <c r="MUZ414" s="589"/>
      <c r="MVA414" s="589"/>
      <c r="MVB414" s="589"/>
      <c r="MVC414" s="589"/>
      <c r="MVD414" s="589"/>
      <c r="MVE414" s="589"/>
      <c r="MVF414" s="589"/>
      <c r="MVG414" s="589"/>
      <c r="MVH414" s="589"/>
      <c r="MVI414" s="589"/>
      <c r="MVJ414" s="589"/>
      <c r="MVK414" s="589"/>
      <c r="MVL414" s="589"/>
      <c r="MVM414" s="589"/>
      <c r="MVN414" s="589"/>
      <c r="MVO414" s="589"/>
      <c r="MVP414" s="589"/>
      <c r="MVQ414" s="589"/>
      <c r="MVR414" s="589"/>
      <c r="MVS414" s="589"/>
      <c r="MVT414" s="589"/>
      <c r="MVU414" s="589"/>
      <c r="MVV414" s="589"/>
      <c r="MVW414" s="589"/>
      <c r="MVX414" s="589"/>
      <c r="MVY414" s="589"/>
      <c r="MVZ414" s="589"/>
      <c r="MWA414" s="589"/>
      <c r="MWB414" s="589"/>
      <c r="MWC414" s="589"/>
      <c r="MWD414" s="589"/>
      <c r="MWE414" s="589"/>
      <c r="MWF414" s="589"/>
      <c r="MWG414" s="589"/>
      <c r="MWH414" s="589"/>
      <c r="MWI414" s="589"/>
      <c r="MWJ414" s="589"/>
      <c r="MWK414" s="589"/>
      <c r="MWL414" s="589"/>
      <c r="MWM414" s="589"/>
      <c r="MWN414" s="589"/>
      <c r="MWO414" s="589"/>
      <c r="MWP414" s="589"/>
      <c r="MWQ414" s="589"/>
      <c r="MWR414" s="589"/>
      <c r="MWS414" s="589"/>
      <c r="MWT414" s="589"/>
      <c r="MWU414" s="589"/>
      <c r="MWV414" s="589"/>
      <c r="MWW414" s="589"/>
      <c r="MWX414" s="589"/>
      <c r="MWY414" s="589"/>
      <c r="MWZ414" s="589"/>
      <c r="MXA414" s="589"/>
      <c r="MXB414" s="589"/>
      <c r="MXC414" s="589"/>
      <c r="MXD414" s="589"/>
      <c r="MXE414" s="589"/>
      <c r="MXF414" s="589"/>
      <c r="MXG414" s="589"/>
      <c r="MXH414" s="589"/>
      <c r="MXI414" s="589"/>
      <c r="MXJ414" s="589"/>
      <c r="MXK414" s="589"/>
      <c r="MXL414" s="589"/>
      <c r="MXM414" s="589"/>
      <c r="MXN414" s="589"/>
      <c r="MXO414" s="589"/>
      <c r="MXP414" s="589"/>
      <c r="MXQ414" s="589"/>
      <c r="MXR414" s="589"/>
      <c r="MXS414" s="589"/>
      <c r="MXT414" s="589"/>
      <c r="MXU414" s="589"/>
      <c r="MXV414" s="589"/>
      <c r="MXW414" s="589"/>
      <c r="MXX414" s="589"/>
      <c r="MXY414" s="589"/>
      <c r="MXZ414" s="589"/>
      <c r="MYA414" s="589"/>
      <c r="MYB414" s="589"/>
      <c r="MYC414" s="589"/>
      <c r="MYD414" s="589"/>
      <c r="MYE414" s="589"/>
      <c r="MYF414" s="589"/>
      <c r="MYG414" s="589"/>
      <c r="MYH414" s="589"/>
      <c r="MYI414" s="589"/>
      <c r="MYJ414" s="589"/>
      <c r="MYK414" s="589"/>
      <c r="MYL414" s="589"/>
      <c r="MYM414" s="589"/>
      <c r="MYN414" s="589"/>
      <c r="MYO414" s="589"/>
      <c r="MYP414" s="589"/>
      <c r="MYQ414" s="589"/>
      <c r="MYR414" s="589"/>
      <c r="MYS414" s="589"/>
      <c r="MYT414" s="589"/>
      <c r="MYU414" s="589"/>
      <c r="MYV414" s="589"/>
      <c r="MYW414" s="589"/>
      <c r="MYX414" s="589"/>
      <c r="MYY414" s="589"/>
      <c r="MYZ414" s="589"/>
      <c r="MZA414" s="589"/>
      <c r="MZB414" s="589"/>
      <c r="MZC414" s="589"/>
      <c r="MZD414" s="589"/>
      <c r="MZE414" s="589"/>
      <c r="MZF414" s="589"/>
      <c r="MZG414" s="589"/>
      <c r="MZH414" s="589"/>
      <c r="MZI414" s="589"/>
      <c r="MZJ414" s="589"/>
      <c r="MZK414" s="589"/>
      <c r="MZL414" s="589"/>
      <c r="MZM414" s="589"/>
      <c r="MZN414" s="589"/>
      <c r="MZO414" s="589"/>
      <c r="MZP414" s="589"/>
      <c r="MZQ414" s="589"/>
      <c r="MZR414" s="589"/>
      <c r="MZS414" s="589"/>
      <c r="MZT414" s="589"/>
      <c r="MZU414" s="589"/>
      <c r="MZV414" s="589"/>
      <c r="MZW414" s="589"/>
      <c r="MZX414" s="589"/>
      <c r="MZY414" s="589"/>
      <c r="MZZ414" s="589"/>
      <c r="NAA414" s="589"/>
      <c r="NAB414" s="589"/>
      <c r="NAC414" s="589"/>
      <c r="NAD414" s="589"/>
      <c r="NAE414" s="589"/>
      <c r="NAF414" s="589"/>
      <c r="NAG414" s="589"/>
      <c r="NAH414" s="589"/>
      <c r="NAI414" s="589"/>
      <c r="NAJ414" s="589"/>
      <c r="NAK414" s="589"/>
      <c r="NAL414" s="589"/>
      <c r="NAM414" s="589"/>
      <c r="NAN414" s="589"/>
      <c r="NAO414" s="589"/>
      <c r="NAP414" s="589"/>
      <c r="NAQ414" s="589"/>
      <c r="NAR414" s="589"/>
      <c r="NAS414" s="589"/>
      <c r="NAT414" s="589"/>
      <c r="NAU414" s="589"/>
      <c r="NAV414" s="589"/>
      <c r="NAW414" s="589"/>
      <c r="NAX414" s="589"/>
      <c r="NAY414" s="589"/>
      <c r="NAZ414" s="589"/>
      <c r="NBA414" s="589"/>
      <c r="NBB414" s="589"/>
      <c r="NBC414" s="589"/>
      <c r="NBD414" s="589"/>
      <c r="NBE414" s="589"/>
      <c r="NBF414" s="589"/>
      <c r="NBG414" s="589"/>
      <c r="NBH414" s="589"/>
      <c r="NBI414" s="589"/>
      <c r="NBJ414" s="589"/>
      <c r="NBK414" s="589"/>
      <c r="NBL414" s="589"/>
      <c r="NBM414" s="589"/>
      <c r="NBN414" s="589"/>
      <c r="NBO414" s="589"/>
      <c r="NBP414" s="589"/>
      <c r="NBQ414" s="589"/>
      <c r="NBR414" s="589"/>
      <c r="NBS414" s="589"/>
      <c r="NBT414" s="589"/>
      <c r="NBU414" s="589"/>
      <c r="NBV414" s="589"/>
      <c r="NBW414" s="589"/>
      <c r="NBX414" s="589"/>
      <c r="NBY414" s="589"/>
      <c r="NBZ414" s="589"/>
      <c r="NCA414" s="589"/>
      <c r="NCB414" s="589"/>
      <c r="NCC414" s="589"/>
      <c r="NCD414" s="589"/>
      <c r="NCE414" s="589"/>
      <c r="NCF414" s="589"/>
      <c r="NCG414" s="589"/>
      <c r="NCH414" s="589"/>
      <c r="NCI414" s="589"/>
      <c r="NCJ414" s="589"/>
      <c r="NCK414" s="589"/>
      <c r="NCL414" s="589"/>
      <c r="NCM414" s="589"/>
      <c r="NCN414" s="589"/>
      <c r="NCO414" s="589"/>
      <c r="NCP414" s="589"/>
      <c r="NCQ414" s="589"/>
      <c r="NCR414" s="589"/>
      <c r="NCS414" s="589"/>
      <c r="NCT414" s="589"/>
      <c r="NCU414" s="589"/>
      <c r="NCV414" s="589"/>
      <c r="NCW414" s="589"/>
      <c r="NCX414" s="589"/>
      <c r="NCY414" s="589"/>
      <c r="NCZ414" s="589"/>
      <c r="NDA414" s="589"/>
      <c r="NDB414" s="589"/>
      <c r="NDC414" s="589"/>
      <c r="NDD414" s="589"/>
      <c r="NDE414" s="589"/>
      <c r="NDF414" s="589"/>
      <c r="NDG414" s="589"/>
      <c r="NDH414" s="589"/>
      <c r="NDI414" s="589"/>
      <c r="NDJ414" s="589"/>
      <c r="NDK414" s="589"/>
      <c r="NDL414" s="589"/>
      <c r="NDM414" s="589"/>
      <c r="NDN414" s="589"/>
      <c r="NDO414" s="589"/>
      <c r="NDP414" s="589"/>
      <c r="NDQ414" s="589"/>
      <c r="NDR414" s="589"/>
      <c r="NDS414" s="589"/>
      <c r="NDT414" s="589"/>
      <c r="NDU414" s="589"/>
      <c r="NDV414" s="589"/>
      <c r="NDW414" s="589"/>
      <c r="NDX414" s="589"/>
      <c r="NDY414" s="589"/>
      <c r="NDZ414" s="589"/>
      <c r="NEA414" s="589"/>
      <c r="NEB414" s="589"/>
      <c r="NEC414" s="589"/>
      <c r="NED414" s="589"/>
      <c r="NEE414" s="589"/>
      <c r="NEF414" s="589"/>
      <c r="NEG414" s="589"/>
      <c r="NEH414" s="589"/>
      <c r="NEI414" s="589"/>
      <c r="NEJ414" s="589"/>
      <c r="NEK414" s="589"/>
      <c r="NEL414" s="589"/>
      <c r="NEM414" s="589"/>
      <c r="NEN414" s="589"/>
      <c r="NEO414" s="589"/>
      <c r="NEP414" s="589"/>
      <c r="NEQ414" s="589"/>
      <c r="NER414" s="589"/>
      <c r="NES414" s="589"/>
      <c r="NET414" s="589"/>
      <c r="NEU414" s="589"/>
      <c r="NEV414" s="589"/>
      <c r="NEW414" s="589"/>
      <c r="NEX414" s="589"/>
      <c r="NEY414" s="589"/>
      <c r="NEZ414" s="589"/>
      <c r="NFA414" s="589"/>
      <c r="NFB414" s="589"/>
      <c r="NFC414" s="589"/>
      <c r="NFD414" s="589"/>
      <c r="NFE414" s="589"/>
      <c r="NFF414" s="589"/>
      <c r="NFG414" s="589"/>
      <c r="NFH414" s="589"/>
      <c r="NFI414" s="589"/>
      <c r="NFJ414" s="589"/>
      <c r="NFK414" s="589"/>
      <c r="NFL414" s="589"/>
      <c r="NFM414" s="589"/>
      <c r="NFN414" s="589"/>
      <c r="NFO414" s="589"/>
      <c r="NFP414" s="589"/>
      <c r="NFQ414" s="589"/>
      <c r="NFR414" s="589"/>
      <c r="NFS414" s="589"/>
      <c r="NFT414" s="589"/>
      <c r="NFU414" s="589"/>
      <c r="NFV414" s="589"/>
      <c r="NFW414" s="589"/>
      <c r="NFX414" s="589"/>
      <c r="NFY414" s="589"/>
      <c r="NFZ414" s="589"/>
      <c r="NGA414" s="589"/>
      <c r="NGB414" s="589"/>
      <c r="NGC414" s="589"/>
      <c r="NGD414" s="589"/>
      <c r="NGE414" s="589"/>
      <c r="NGF414" s="589"/>
      <c r="NGG414" s="589"/>
      <c r="NGH414" s="589"/>
      <c r="NGI414" s="589"/>
      <c r="NGJ414" s="589"/>
      <c r="NGK414" s="589"/>
      <c r="NGL414" s="589"/>
      <c r="NGM414" s="589"/>
      <c r="NGN414" s="589"/>
      <c r="NGO414" s="589"/>
      <c r="NGP414" s="589"/>
      <c r="NGQ414" s="589"/>
      <c r="NGR414" s="589"/>
      <c r="NGS414" s="589"/>
      <c r="NGT414" s="589"/>
      <c r="NGU414" s="589"/>
      <c r="NGV414" s="589"/>
      <c r="NGW414" s="589"/>
      <c r="NGX414" s="589"/>
      <c r="NGY414" s="589"/>
      <c r="NGZ414" s="589"/>
      <c r="NHA414" s="589"/>
      <c r="NHB414" s="589"/>
      <c r="NHC414" s="589"/>
      <c r="NHD414" s="589"/>
      <c r="NHE414" s="589"/>
      <c r="NHF414" s="589"/>
      <c r="NHG414" s="589"/>
      <c r="NHH414" s="589"/>
      <c r="NHI414" s="589"/>
      <c r="NHJ414" s="589"/>
      <c r="NHK414" s="589"/>
      <c r="NHL414" s="589"/>
      <c r="NHM414" s="589"/>
      <c r="NHN414" s="589"/>
      <c r="NHO414" s="589"/>
      <c r="NHP414" s="589"/>
      <c r="NHQ414" s="589"/>
      <c r="NHR414" s="589"/>
      <c r="NHS414" s="589"/>
      <c r="NHT414" s="589"/>
      <c r="NHU414" s="589"/>
      <c r="NHV414" s="589"/>
      <c r="NHW414" s="589"/>
      <c r="NHX414" s="589"/>
      <c r="NHY414" s="589"/>
      <c r="NHZ414" s="589"/>
      <c r="NIA414" s="589"/>
      <c r="NIB414" s="589"/>
      <c r="NIC414" s="589"/>
      <c r="NID414" s="589"/>
      <c r="NIE414" s="589"/>
      <c r="NIF414" s="589"/>
      <c r="NIG414" s="589"/>
      <c r="NIH414" s="589"/>
      <c r="NII414" s="589"/>
      <c r="NIJ414" s="589"/>
      <c r="NIK414" s="589"/>
      <c r="NIL414" s="589"/>
      <c r="NIM414" s="589"/>
      <c r="NIN414" s="589"/>
      <c r="NIO414" s="589"/>
      <c r="NIP414" s="589"/>
      <c r="NIQ414" s="589"/>
      <c r="NIR414" s="589"/>
      <c r="NIS414" s="589"/>
      <c r="NIT414" s="589"/>
      <c r="NIU414" s="589"/>
      <c r="NIV414" s="589"/>
      <c r="NIW414" s="589"/>
      <c r="NIX414" s="589"/>
      <c r="NIY414" s="589"/>
      <c r="NIZ414" s="589"/>
      <c r="NJA414" s="589"/>
      <c r="NJB414" s="589"/>
      <c r="NJC414" s="589"/>
      <c r="NJD414" s="589"/>
      <c r="NJE414" s="589"/>
      <c r="NJF414" s="589"/>
      <c r="NJG414" s="589"/>
      <c r="NJH414" s="589"/>
      <c r="NJI414" s="589"/>
      <c r="NJJ414" s="589"/>
      <c r="NJK414" s="589"/>
      <c r="NJL414" s="589"/>
      <c r="NJM414" s="589"/>
      <c r="NJN414" s="589"/>
      <c r="NJO414" s="589"/>
      <c r="NJP414" s="589"/>
      <c r="NJQ414" s="589"/>
      <c r="NJR414" s="589"/>
      <c r="NJS414" s="589"/>
      <c r="NJT414" s="589"/>
      <c r="NJU414" s="589"/>
      <c r="NJV414" s="589"/>
      <c r="NJW414" s="589"/>
      <c r="NJX414" s="589"/>
      <c r="NJY414" s="589"/>
      <c r="NJZ414" s="589"/>
      <c r="NKA414" s="589"/>
      <c r="NKB414" s="589"/>
      <c r="NKC414" s="589"/>
      <c r="NKD414" s="589"/>
      <c r="NKE414" s="589"/>
      <c r="NKF414" s="589"/>
      <c r="NKG414" s="589"/>
      <c r="NKH414" s="589"/>
      <c r="NKI414" s="589"/>
      <c r="NKJ414" s="589"/>
      <c r="NKK414" s="589"/>
      <c r="NKL414" s="589"/>
      <c r="NKM414" s="589"/>
      <c r="NKN414" s="589"/>
      <c r="NKO414" s="589"/>
      <c r="NKP414" s="589"/>
      <c r="NKQ414" s="589"/>
      <c r="NKR414" s="589"/>
      <c r="NKS414" s="589"/>
      <c r="NKT414" s="589"/>
      <c r="NKU414" s="589"/>
      <c r="NKV414" s="589"/>
      <c r="NKW414" s="589"/>
      <c r="NKX414" s="589"/>
      <c r="NKY414" s="589"/>
      <c r="NKZ414" s="589"/>
      <c r="NLA414" s="589"/>
      <c r="NLB414" s="589"/>
      <c r="NLC414" s="589"/>
      <c r="NLD414" s="589"/>
      <c r="NLE414" s="589"/>
      <c r="NLF414" s="589"/>
      <c r="NLG414" s="589"/>
      <c r="NLH414" s="589"/>
      <c r="NLI414" s="589"/>
      <c r="NLJ414" s="589"/>
      <c r="NLK414" s="589"/>
      <c r="NLL414" s="589"/>
      <c r="NLM414" s="589"/>
      <c r="NLN414" s="589"/>
      <c r="NLO414" s="589"/>
      <c r="NLP414" s="589"/>
      <c r="NLQ414" s="589"/>
      <c r="NLR414" s="589"/>
      <c r="NLS414" s="589"/>
      <c r="NLT414" s="589"/>
      <c r="NLU414" s="589"/>
      <c r="NLV414" s="589"/>
      <c r="NLW414" s="589"/>
      <c r="NLX414" s="589"/>
      <c r="NLY414" s="589"/>
      <c r="NLZ414" s="589"/>
      <c r="NMA414" s="589"/>
      <c r="NMB414" s="589"/>
      <c r="NMC414" s="589"/>
      <c r="NMD414" s="589"/>
      <c r="NME414" s="589"/>
      <c r="NMF414" s="589"/>
      <c r="NMG414" s="589"/>
      <c r="NMH414" s="589"/>
      <c r="NMI414" s="589"/>
      <c r="NMJ414" s="589"/>
      <c r="NMK414" s="589"/>
      <c r="NML414" s="589"/>
      <c r="NMM414" s="589"/>
      <c r="NMN414" s="589"/>
      <c r="NMO414" s="589"/>
      <c r="NMP414" s="589"/>
      <c r="NMQ414" s="589"/>
      <c r="NMR414" s="589"/>
      <c r="NMS414" s="589"/>
      <c r="NMT414" s="589"/>
      <c r="NMU414" s="589"/>
      <c r="NMV414" s="589"/>
      <c r="NMW414" s="589"/>
      <c r="NMX414" s="589"/>
      <c r="NMY414" s="589"/>
      <c r="NMZ414" s="589"/>
      <c r="NNA414" s="589"/>
      <c r="NNB414" s="589"/>
      <c r="NNC414" s="589"/>
      <c r="NND414" s="589"/>
      <c r="NNE414" s="589"/>
      <c r="NNF414" s="589"/>
      <c r="NNG414" s="589"/>
      <c r="NNH414" s="589"/>
      <c r="NNI414" s="589"/>
      <c r="NNJ414" s="589"/>
      <c r="NNK414" s="589"/>
      <c r="NNL414" s="589"/>
      <c r="NNM414" s="589"/>
      <c r="NNN414" s="589"/>
      <c r="NNO414" s="589"/>
      <c r="NNP414" s="589"/>
      <c r="NNQ414" s="589"/>
      <c r="NNR414" s="589"/>
      <c r="NNS414" s="589"/>
      <c r="NNT414" s="589"/>
      <c r="NNU414" s="589"/>
      <c r="NNV414" s="589"/>
      <c r="NNW414" s="589"/>
      <c r="NNX414" s="589"/>
      <c r="NNY414" s="589"/>
      <c r="NNZ414" s="589"/>
      <c r="NOA414" s="589"/>
      <c r="NOB414" s="589"/>
      <c r="NOC414" s="589"/>
      <c r="NOD414" s="589"/>
      <c r="NOE414" s="589"/>
      <c r="NOF414" s="589"/>
      <c r="NOG414" s="589"/>
      <c r="NOH414" s="589"/>
      <c r="NOI414" s="589"/>
      <c r="NOJ414" s="589"/>
      <c r="NOK414" s="589"/>
      <c r="NOL414" s="589"/>
      <c r="NOM414" s="589"/>
      <c r="NON414" s="589"/>
      <c r="NOO414" s="589"/>
      <c r="NOP414" s="589"/>
      <c r="NOQ414" s="589"/>
      <c r="NOR414" s="589"/>
      <c r="NOS414" s="589"/>
      <c r="NOT414" s="589"/>
      <c r="NOU414" s="589"/>
      <c r="NOV414" s="589"/>
      <c r="NOW414" s="589"/>
      <c r="NOX414" s="589"/>
      <c r="NOY414" s="589"/>
      <c r="NOZ414" s="589"/>
      <c r="NPA414" s="589"/>
      <c r="NPB414" s="589"/>
      <c r="NPC414" s="589"/>
      <c r="NPD414" s="589"/>
      <c r="NPE414" s="589"/>
      <c r="NPF414" s="589"/>
      <c r="NPG414" s="589"/>
      <c r="NPH414" s="589"/>
      <c r="NPI414" s="589"/>
      <c r="NPJ414" s="589"/>
      <c r="NPK414" s="589"/>
      <c r="NPL414" s="589"/>
      <c r="NPM414" s="589"/>
      <c r="NPN414" s="589"/>
      <c r="NPO414" s="589"/>
      <c r="NPP414" s="589"/>
      <c r="NPQ414" s="589"/>
      <c r="NPR414" s="589"/>
      <c r="NPS414" s="589"/>
      <c r="NPT414" s="589"/>
      <c r="NPU414" s="589"/>
      <c r="NPV414" s="589"/>
      <c r="NPW414" s="589"/>
      <c r="NPX414" s="589"/>
      <c r="NPY414" s="589"/>
      <c r="NPZ414" s="589"/>
      <c r="NQA414" s="589"/>
      <c r="NQB414" s="589"/>
      <c r="NQC414" s="589"/>
      <c r="NQD414" s="589"/>
      <c r="NQE414" s="589"/>
      <c r="NQF414" s="589"/>
      <c r="NQG414" s="589"/>
      <c r="NQH414" s="589"/>
      <c r="NQI414" s="589"/>
      <c r="NQJ414" s="589"/>
      <c r="NQK414" s="589"/>
      <c r="NQL414" s="589"/>
      <c r="NQM414" s="589"/>
      <c r="NQN414" s="589"/>
      <c r="NQO414" s="589"/>
      <c r="NQP414" s="589"/>
      <c r="NQQ414" s="589"/>
      <c r="NQR414" s="589"/>
      <c r="NQS414" s="589"/>
      <c r="NQT414" s="589"/>
      <c r="NQU414" s="589"/>
      <c r="NQV414" s="589"/>
      <c r="NQW414" s="589"/>
      <c r="NQX414" s="589"/>
      <c r="NQY414" s="589"/>
      <c r="NQZ414" s="589"/>
      <c r="NRA414" s="589"/>
      <c r="NRB414" s="589"/>
      <c r="NRC414" s="589"/>
      <c r="NRD414" s="589"/>
      <c r="NRE414" s="589"/>
      <c r="NRF414" s="589"/>
      <c r="NRG414" s="589"/>
      <c r="NRH414" s="589"/>
      <c r="NRI414" s="589"/>
      <c r="NRJ414" s="589"/>
      <c r="NRK414" s="589"/>
      <c r="NRL414" s="589"/>
      <c r="NRM414" s="589"/>
      <c r="NRN414" s="589"/>
      <c r="NRO414" s="589"/>
      <c r="NRP414" s="589"/>
      <c r="NRQ414" s="589"/>
      <c r="NRR414" s="589"/>
      <c r="NRS414" s="589"/>
      <c r="NRT414" s="589"/>
      <c r="NRU414" s="589"/>
      <c r="NRV414" s="589"/>
      <c r="NRW414" s="589"/>
      <c r="NRX414" s="589"/>
      <c r="NRY414" s="589"/>
      <c r="NRZ414" s="589"/>
      <c r="NSA414" s="589"/>
      <c r="NSB414" s="589"/>
      <c r="NSC414" s="589"/>
      <c r="NSD414" s="589"/>
      <c r="NSE414" s="589"/>
      <c r="NSF414" s="589"/>
      <c r="NSG414" s="589"/>
      <c r="NSH414" s="589"/>
      <c r="NSI414" s="589"/>
      <c r="NSJ414" s="589"/>
      <c r="NSK414" s="589"/>
      <c r="NSL414" s="589"/>
      <c r="NSM414" s="589"/>
      <c r="NSN414" s="589"/>
      <c r="NSO414" s="589"/>
      <c r="NSP414" s="589"/>
      <c r="NSQ414" s="589"/>
      <c r="NSR414" s="589"/>
      <c r="NSS414" s="589"/>
      <c r="NST414" s="589"/>
      <c r="NSU414" s="589"/>
      <c r="NSV414" s="589"/>
      <c r="NSW414" s="589"/>
      <c r="NSX414" s="589"/>
      <c r="NSY414" s="589"/>
      <c r="NSZ414" s="589"/>
      <c r="NTA414" s="589"/>
      <c r="NTB414" s="589"/>
      <c r="NTC414" s="589"/>
      <c r="NTD414" s="589"/>
      <c r="NTE414" s="589"/>
      <c r="NTF414" s="589"/>
      <c r="NTG414" s="589"/>
      <c r="NTH414" s="589"/>
      <c r="NTI414" s="589"/>
      <c r="NTJ414" s="589"/>
      <c r="NTK414" s="589"/>
      <c r="NTL414" s="589"/>
      <c r="NTM414" s="589"/>
      <c r="NTN414" s="589"/>
      <c r="NTO414" s="589"/>
      <c r="NTP414" s="589"/>
      <c r="NTQ414" s="589"/>
      <c r="NTR414" s="589"/>
      <c r="NTS414" s="589"/>
      <c r="NTT414" s="589"/>
      <c r="NTU414" s="589"/>
      <c r="NTV414" s="589"/>
      <c r="NTW414" s="589"/>
      <c r="NTX414" s="589"/>
      <c r="NTY414" s="589"/>
      <c r="NTZ414" s="589"/>
      <c r="NUA414" s="589"/>
      <c r="NUB414" s="589"/>
      <c r="NUC414" s="589"/>
      <c r="NUD414" s="589"/>
      <c r="NUE414" s="589"/>
      <c r="NUF414" s="589"/>
      <c r="NUG414" s="589"/>
      <c r="NUH414" s="589"/>
      <c r="NUI414" s="589"/>
      <c r="NUJ414" s="589"/>
      <c r="NUK414" s="589"/>
      <c r="NUL414" s="589"/>
      <c r="NUM414" s="589"/>
      <c r="NUN414" s="589"/>
      <c r="NUO414" s="589"/>
      <c r="NUP414" s="589"/>
      <c r="NUQ414" s="589"/>
      <c r="NUR414" s="589"/>
      <c r="NUS414" s="589"/>
      <c r="NUT414" s="589"/>
      <c r="NUU414" s="589"/>
      <c r="NUV414" s="589"/>
      <c r="NUW414" s="589"/>
      <c r="NUX414" s="589"/>
      <c r="NUY414" s="589"/>
      <c r="NUZ414" s="589"/>
      <c r="NVA414" s="589"/>
      <c r="NVB414" s="589"/>
      <c r="NVC414" s="589"/>
      <c r="NVD414" s="589"/>
      <c r="NVE414" s="589"/>
      <c r="NVF414" s="589"/>
      <c r="NVG414" s="589"/>
      <c r="NVH414" s="589"/>
      <c r="NVI414" s="589"/>
      <c r="NVJ414" s="589"/>
      <c r="NVK414" s="589"/>
      <c r="NVL414" s="589"/>
      <c r="NVM414" s="589"/>
      <c r="NVN414" s="589"/>
      <c r="NVO414" s="589"/>
      <c r="NVP414" s="589"/>
      <c r="NVQ414" s="589"/>
      <c r="NVR414" s="589"/>
      <c r="NVS414" s="589"/>
      <c r="NVT414" s="589"/>
      <c r="NVU414" s="589"/>
      <c r="NVV414" s="589"/>
      <c r="NVW414" s="589"/>
      <c r="NVX414" s="589"/>
      <c r="NVY414" s="589"/>
      <c r="NVZ414" s="589"/>
      <c r="NWA414" s="589"/>
      <c r="NWB414" s="589"/>
      <c r="NWC414" s="589"/>
      <c r="NWD414" s="589"/>
      <c r="NWE414" s="589"/>
      <c r="NWF414" s="589"/>
      <c r="NWG414" s="589"/>
      <c r="NWH414" s="589"/>
      <c r="NWI414" s="589"/>
      <c r="NWJ414" s="589"/>
      <c r="NWK414" s="589"/>
      <c r="NWL414" s="589"/>
      <c r="NWM414" s="589"/>
      <c r="NWN414" s="589"/>
      <c r="NWO414" s="589"/>
      <c r="NWP414" s="589"/>
      <c r="NWQ414" s="589"/>
      <c r="NWR414" s="589"/>
      <c r="NWS414" s="589"/>
      <c r="NWT414" s="589"/>
      <c r="NWU414" s="589"/>
      <c r="NWV414" s="589"/>
      <c r="NWW414" s="589"/>
      <c r="NWX414" s="589"/>
      <c r="NWY414" s="589"/>
      <c r="NWZ414" s="589"/>
      <c r="NXA414" s="589"/>
      <c r="NXB414" s="589"/>
      <c r="NXC414" s="589"/>
      <c r="NXD414" s="589"/>
      <c r="NXE414" s="589"/>
      <c r="NXF414" s="589"/>
      <c r="NXG414" s="589"/>
      <c r="NXH414" s="589"/>
      <c r="NXI414" s="589"/>
      <c r="NXJ414" s="589"/>
      <c r="NXK414" s="589"/>
      <c r="NXL414" s="589"/>
      <c r="NXM414" s="589"/>
      <c r="NXN414" s="589"/>
      <c r="NXO414" s="589"/>
      <c r="NXP414" s="589"/>
      <c r="NXQ414" s="589"/>
      <c r="NXR414" s="589"/>
      <c r="NXS414" s="589"/>
      <c r="NXT414" s="589"/>
      <c r="NXU414" s="589"/>
      <c r="NXV414" s="589"/>
      <c r="NXW414" s="589"/>
      <c r="NXX414" s="589"/>
      <c r="NXY414" s="589"/>
      <c r="NXZ414" s="589"/>
      <c r="NYA414" s="589"/>
      <c r="NYB414" s="589"/>
      <c r="NYC414" s="589"/>
      <c r="NYD414" s="589"/>
      <c r="NYE414" s="589"/>
      <c r="NYF414" s="589"/>
      <c r="NYG414" s="589"/>
      <c r="NYH414" s="589"/>
      <c r="NYI414" s="589"/>
      <c r="NYJ414" s="589"/>
      <c r="NYK414" s="589"/>
      <c r="NYL414" s="589"/>
      <c r="NYM414" s="589"/>
      <c r="NYN414" s="589"/>
      <c r="NYO414" s="589"/>
      <c r="NYP414" s="589"/>
      <c r="NYQ414" s="589"/>
      <c r="NYR414" s="589"/>
      <c r="NYS414" s="589"/>
      <c r="NYT414" s="589"/>
      <c r="NYU414" s="589"/>
      <c r="NYV414" s="589"/>
      <c r="NYW414" s="589"/>
      <c r="NYX414" s="589"/>
      <c r="NYY414" s="589"/>
      <c r="NYZ414" s="589"/>
      <c r="NZA414" s="589"/>
      <c r="NZB414" s="589"/>
      <c r="NZC414" s="589"/>
      <c r="NZD414" s="589"/>
      <c r="NZE414" s="589"/>
      <c r="NZF414" s="589"/>
      <c r="NZG414" s="589"/>
      <c r="NZH414" s="589"/>
      <c r="NZI414" s="589"/>
      <c r="NZJ414" s="589"/>
      <c r="NZK414" s="589"/>
      <c r="NZL414" s="589"/>
      <c r="NZM414" s="589"/>
      <c r="NZN414" s="589"/>
      <c r="NZO414" s="589"/>
      <c r="NZP414" s="589"/>
      <c r="NZQ414" s="589"/>
      <c r="NZR414" s="589"/>
      <c r="NZS414" s="589"/>
      <c r="NZT414" s="589"/>
      <c r="NZU414" s="589"/>
      <c r="NZV414" s="589"/>
      <c r="NZW414" s="589"/>
      <c r="NZX414" s="589"/>
      <c r="NZY414" s="589"/>
      <c r="NZZ414" s="589"/>
      <c r="OAA414" s="589"/>
      <c r="OAB414" s="589"/>
      <c r="OAC414" s="589"/>
      <c r="OAD414" s="589"/>
      <c r="OAE414" s="589"/>
      <c r="OAF414" s="589"/>
      <c r="OAG414" s="589"/>
      <c r="OAH414" s="589"/>
      <c r="OAI414" s="589"/>
      <c r="OAJ414" s="589"/>
      <c r="OAK414" s="589"/>
      <c r="OAL414" s="589"/>
      <c r="OAM414" s="589"/>
      <c r="OAN414" s="589"/>
      <c r="OAO414" s="589"/>
      <c r="OAP414" s="589"/>
      <c r="OAQ414" s="589"/>
      <c r="OAR414" s="589"/>
      <c r="OAS414" s="589"/>
      <c r="OAT414" s="589"/>
      <c r="OAU414" s="589"/>
      <c r="OAV414" s="589"/>
      <c r="OAW414" s="589"/>
      <c r="OAX414" s="589"/>
      <c r="OAY414" s="589"/>
      <c r="OAZ414" s="589"/>
      <c r="OBA414" s="589"/>
      <c r="OBB414" s="589"/>
      <c r="OBC414" s="589"/>
      <c r="OBD414" s="589"/>
      <c r="OBE414" s="589"/>
      <c r="OBF414" s="589"/>
      <c r="OBG414" s="589"/>
      <c r="OBH414" s="589"/>
      <c r="OBI414" s="589"/>
      <c r="OBJ414" s="589"/>
      <c r="OBK414" s="589"/>
      <c r="OBL414" s="589"/>
      <c r="OBM414" s="589"/>
      <c r="OBN414" s="589"/>
      <c r="OBO414" s="589"/>
      <c r="OBP414" s="589"/>
      <c r="OBQ414" s="589"/>
      <c r="OBR414" s="589"/>
      <c r="OBS414" s="589"/>
      <c r="OBT414" s="589"/>
      <c r="OBU414" s="589"/>
      <c r="OBV414" s="589"/>
      <c r="OBW414" s="589"/>
      <c r="OBX414" s="589"/>
      <c r="OBY414" s="589"/>
      <c r="OBZ414" s="589"/>
      <c r="OCA414" s="589"/>
      <c r="OCB414" s="589"/>
      <c r="OCC414" s="589"/>
      <c r="OCD414" s="589"/>
      <c r="OCE414" s="589"/>
      <c r="OCF414" s="589"/>
      <c r="OCG414" s="589"/>
      <c r="OCH414" s="589"/>
      <c r="OCI414" s="589"/>
      <c r="OCJ414" s="589"/>
      <c r="OCK414" s="589"/>
      <c r="OCL414" s="589"/>
      <c r="OCM414" s="589"/>
      <c r="OCN414" s="589"/>
      <c r="OCO414" s="589"/>
      <c r="OCP414" s="589"/>
      <c r="OCQ414" s="589"/>
      <c r="OCR414" s="589"/>
      <c r="OCS414" s="589"/>
      <c r="OCT414" s="589"/>
      <c r="OCU414" s="589"/>
      <c r="OCV414" s="589"/>
      <c r="OCW414" s="589"/>
      <c r="OCX414" s="589"/>
      <c r="OCY414" s="589"/>
      <c r="OCZ414" s="589"/>
      <c r="ODA414" s="589"/>
      <c r="ODB414" s="589"/>
      <c r="ODC414" s="589"/>
      <c r="ODD414" s="589"/>
      <c r="ODE414" s="589"/>
      <c r="ODF414" s="589"/>
      <c r="ODG414" s="589"/>
      <c r="ODH414" s="589"/>
      <c r="ODI414" s="589"/>
      <c r="ODJ414" s="589"/>
      <c r="ODK414" s="589"/>
      <c r="ODL414" s="589"/>
      <c r="ODM414" s="589"/>
      <c r="ODN414" s="589"/>
      <c r="ODO414" s="589"/>
      <c r="ODP414" s="589"/>
      <c r="ODQ414" s="589"/>
      <c r="ODR414" s="589"/>
      <c r="ODS414" s="589"/>
      <c r="ODT414" s="589"/>
      <c r="ODU414" s="589"/>
      <c r="ODV414" s="589"/>
      <c r="ODW414" s="589"/>
      <c r="ODX414" s="589"/>
      <c r="ODY414" s="589"/>
      <c r="ODZ414" s="589"/>
      <c r="OEA414" s="589"/>
      <c r="OEB414" s="589"/>
      <c r="OEC414" s="589"/>
      <c r="OED414" s="589"/>
      <c r="OEE414" s="589"/>
      <c r="OEF414" s="589"/>
      <c r="OEG414" s="589"/>
      <c r="OEH414" s="589"/>
      <c r="OEI414" s="589"/>
      <c r="OEJ414" s="589"/>
      <c r="OEK414" s="589"/>
      <c r="OEL414" s="589"/>
      <c r="OEM414" s="589"/>
      <c r="OEN414" s="589"/>
      <c r="OEO414" s="589"/>
      <c r="OEP414" s="589"/>
      <c r="OEQ414" s="589"/>
      <c r="OER414" s="589"/>
      <c r="OES414" s="589"/>
      <c r="OET414" s="589"/>
      <c r="OEU414" s="589"/>
      <c r="OEV414" s="589"/>
      <c r="OEW414" s="589"/>
      <c r="OEX414" s="589"/>
      <c r="OEY414" s="589"/>
      <c r="OEZ414" s="589"/>
      <c r="OFA414" s="589"/>
      <c r="OFB414" s="589"/>
      <c r="OFC414" s="589"/>
      <c r="OFD414" s="589"/>
      <c r="OFE414" s="589"/>
      <c r="OFF414" s="589"/>
      <c r="OFG414" s="589"/>
      <c r="OFH414" s="589"/>
      <c r="OFI414" s="589"/>
      <c r="OFJ414" s="589"/>
      <c r="OFK414" s="589"/>
      <c r="OFL414" s="589"/>
      <c r="OFM414" s="589"/>
      <c r="OFN414" s="589"/>
      <c r="OFO414" s="589"/>
      <c r="OFP414" s="589"/>
      <c r="OFQ414" s="589"/>
      <c r="OFR414" s="589"/>
      <c r="OFS414" s="589"/>
      <c r="OFT414" s="589"/>
      <c r="OFU414" s="589"/>
      <c r="OFV414" s="589"/>
      <c r="OFW414" s="589"/>
      <c r="OFX414" s="589"/>
      <c r="OFY414" s="589"/>
      <c r="OFZ414" s="589"/>
      <c r="OGA414" s="589"/>
      <c r="OGB414" s="589"/>
      <c r="OGC414" s="589"/>
      <c r="OGD414" s="589"/>
      <c r="OGE414" s="589"/>
      <c r="OGF414" s="589"/>
      <c r="OGG414" s="589"/>
      <c r="OGH414" s="589"/>
      <c r="OGI414" s="589"/>
      <c r="OGJ414" s="589"/>
      <c r="OGK414" s="589"/>
      <c r="OGL414" s="589"/>
      <c r="OGM414" s="589"/>
      <c r="OGN414" s="589"/>
      <c r="OGO414" s="589"/>
      <c r="OGP414" s="589"/>
      <c r="OGQ414" s="589"/>
      <c r="OGR414" s="589"/>
      <c r="OGS414" s="589"/>
      <c r="OGT414" s="589"/>
      <c r="OGU414" s="589"/>
      <c r="OGV414" s="589"/>
      <c r="OGW414" s="589"/>
      <c r="OGX414" s="589"/>
      <c r="OGY414" s="589"/>
      <c r="OGZ414" s="589"/>
      <c r="OHA414" s="589"/>
      <c r="OHB414" s="589"/>
      <c r="OHC414" s="589"/>
      <c r="OHD414" s="589"/>
      <c r="OHE414" s="589"/>
      <c r="OHF414" s="589"/>
      <c r="OHG414" s="589"/>
      <c r="OHH414" s="589"/>
      <c r="OHI414" s="589"/>
      <c r="OHJ414" s="589"/>
      <c r="OHK414" s="589"/>
      <c r="OHL414" s="589"/>
      <c r="OHM414" s="589"/>
      <c r="OHN414" s="589"/>
      <c r="OHO414" s="589"/>
      <c r="OHP414" s="589"/>
      <c r="OHQ414" s="589"/>
      <c r="OHR414" s="589"/>
      <c r="OHS414" s="589"/>
      <c r="OHT414" s="589"/>
      <c r="OHU414" s="589"/>
      <c r="OHV414" s="589"/>
      <c r="OHW414" s="589"/>
      <c r="OHX414" s="589"/>
      <c r="OHY414" s="589"/>
      <c r="OHZ414" s="589"/>
      <c r="OIA414" s="589"/>
      <c r="OIB414" s="589"/>
      <c r="OIC414" s="589"/>
      <c r="OID414" s="589"/>
      <c r="OIE414" s="589"/>
      <c r="OIF414" s="589"/>
      <c r="OIG414" s="589"/>
      <c r="OIH414" s="589"/>
      <c r="OII414" s="589"/>
      <c r="OIJ414" s="589"/>
      <c r="OIK414" s="589"/>
      <c r="OIL414" s="589"/>
      <c r="OIM414" s="589"/>
      <c r="OIN414" s="589"/>
      <c r="OIO414" s="589"/>
      <c r="OIP414" s="589"/>
      <c r="OIQ414" s="589"/>
      <c r="OIR414" s="589"/>
      <c r="OIS414" s="589"/>
      <c r="OIT414" s="589"/>
      <c r="OIU414" s="589"/>
      <c r="OIV414" s="589"/>
      <c r="OIW414" s="589"/>
      <c r="OIX414" s="589"/>
      <c r="OIY414" s="589"/>
      <c r="OIZ414" s="589"/>
      <c r="OJA414" s="589"/>
      <c r="OJB414" s="589"/>
      <c r="OJC414" s="589"/>
      <c r="OJD414" s="589"/>
      <c r="OJE414" s="589"/>
      <c r="OJF414" s="589"/>
      <c r="OJG414" s="589"/>
      <c r="OJH414" s="589"/>
      <c r="OJI414" s="589"/>
      <c r="OJJ414" s="589"/>
      <c r="OJK414" s="589"/>
      <c r="OJL414" s="589"/>
      <c r="OJM414" s="589"/>
      <c r="OJN414" s="589"/>
      <c r="OJO414" s="589"/>
      <c r="OJP414" s="589"/>
      <c r="OJQ414" s="589"/>
      <c r="OJR414" s="589"/>
      <c r="OJS414" s="589"/>
      <c r="OJT414" s="589"/>
      <c r="OJU414" s="589"/>
      <c r="OJV414" s="589"/>
      <c r="OJW414" s="589"/>
      <c r="OJX414" s="589"/>
      <c r="OJY414" s="589"/>
      <c r="OJZ414" s="589"/>
      <c r="OKA414" s="589"/>
      <c r="OKB414" s="589"/>
      <c r="OKC414" s="589"/>
      <c r="OKD414" s="589"/>
      <c r="OKE414" s="589"/>
      <c r="OKF414" s="589"/>
      <c r="OKG414" s="589"/>
      <c r="OKH414" s="589"/>
      <c r="OKI414" s="589"/>
      <c r="OKJ414" s="589"/>
      <c r="OKK414" s="589"/>
      <c r="OKL414" s="589"/>
      <c r="OKM414" s="589"/>
      <c r="OKN414" s="589"/>
      <c r="OKO414" s="589"/>
      <c r="OKP414" s="589"/>
      <c r="OKQ414" s="589"/>
      <c r="OKR414" s="589"/>
      <c r="OKS414" s="589"/>
      <c r="OKT414" s="589"/>
      <c r="OKU414" s="589"/>
      <c r="OKV414" s="589"/>
      <c r="OKW414" s="589"/>
      <c r="OKX414" s="589"/>
      <c r="OKY414" s="589"/>
      <c r="OKZ414" s="589"/>
      <c r="OLA414" s="589"/>
      <c r="OLB414" s="589"/>
      <c r="OLC414" s="589"/>
      <c r="OLD414" s="589"/>
      <c r="OLE414" s="589"/>
      <c r="OLF414" s="589"/>
      <c r="OLG414" s="589"/>
      <c r="OLH414" s="589"/>
      <c r="OLI414" s="589"/>
      <c r="OLJ414" s="589"/>
      <c r="OLK414" s="589"/>
      <c r="OLL414" s="589"/>
      <c r="OLM414" s="589"/>
      <c r="OLN414" s="589"/>
      <c r="OLO414" s="589"/>
      <c r="OLP414" s="589"/>
      <c r="OLQ414" s="589"/>
      <c r="OLR414" s="589"/>
      <c r="OLS414" s="589"/>
      <c r="OLT414" s="589"/>
      <c r="OLU414" s="589"/>
      <c r="OLV414" s="589"/>
      <c r="OLW414" s="589"/>
      <c r="OLX414" s="589"/>
      <c r="OLY414" s="589"/>
      <c r="OLZ414" s="589"/>
      <c r="OMA414" s="589"/>
      <c r="OMB414" s="589"/>
      <c r="OMC414" s="589"/>
      <c r="OMD414" s="589"/>
      <c r="OME414" s="589"/>
      <c r="OMF414" s="589"/>
      <c r="OMG414" s="589"/>
      <c r="OMH414" s="589"/>
      <c r="OMI414" s="589"/>
      <c r="OMJ414" s="589"/>
      <c r="OMK414" s="589"/>
      <c r="OML414" s="589"/>
      <c r="OMM414" s="589"/>
      <c r="OMN414" s="589"/>
      <c r="OMO414" s="589"/>
      <c r="OMP414" s="589"/>
      <c r="OMQ414" s="589"/>
      <c r="OMR414" s="589"/>
      <c r="OMS414" s="589"/>
      <c r="OMT414" s="589"/>
      <c r="OMU414" s="589"/>
      <c r="OMV414" s="589"/>
      <c r="OMW414" s="589"/>
      <c r="OMX414" s="589"/>
      <c r="OMY414" s="589"/>
      <c r="OMZ414" s="589"/>
      <c r="ONA414" s="589"/>
      <c r="ONB414" s="589"/>
      <c r="ONC414" s="589"/>
      <c r="OND414" s="589"/>
      <c r="ONE414" s="589"/>
      <c r="ONF414" s="589"/>
      <c r="ONG414" s="589"/>
      <c r="ONH414" s="589"/>
      <c r="ONI414" s="589"/>
      <c r="ONJ414" s="589"/>
      <c r="ONK414" s="589"/>
      <c r="ONL414" s="589"/>
      <c r="ONM414" s="589"/>
      <c r="ONN414" s="589"/>
      <c r="ONO414" s="589"/>
      <c r="ONP414" s="589"/>
      <c r="ONQ414" s="589"/>
      <c r="ONR414" s="589"/>
      <c r="ONS414" s="589"/>
      <c r="ONT414" s="589"/>
      <c r="ONU414" s="589"/>
      <c r="ONV414" s="589"/>
      <c r="ONW414" s="589"/>
      <c r="ONX414" s="589"/>
      <c r="ONY414" s="589"/>
      <c r="ONZ414" s="589"/>
      <c r="OOA414" s="589"/>
      <c r="OOB414" s="589"/>
      <c r="OOC414" s="589"/>
      <c r="OOD414" s="589"/>
      <c r="OOE414" s="589"/>
      <c r="OOF414" s="589"/>
      <c r="OOG414" s="589"/>
      <c r="OOH414" s="589"/>
      <c r="OOI414" s="589"/>
      <c r="OOJ414" s="589"/>
      <c r="OOK414" s="589"/>
      <c r="OOL414" s="589"/>
      <c r="OOM414" s="589"/>
      <c r="OON414" s="589"/>
      <c r="OOO414" s="589"/>
      <c r="OOP414" s="589"/>
      <c r="OOQ414" s="589"/>
      <c r="OOR414" s="589"/>
      <c r="OOS414" s="589"/>
      <c r="OOT414" s="589"/>
      <c r="OOU414" s="589"/>
      <c r="OOV414" s="589"/>
      <c r="OOW414" s="589"/>
      <c r="OOX414" s="589"/>
      <c r="OOY414" s="589"/>
      <c r="OOZ414" s="589"/>
      <c r="OPA414" s="589"/>
      <c r="OPB414" s="589"/>
      <c r="OPC414" s="589"/>
      <c r="OPD414" s="589"/>
      <c r="OPE414" s="589"/>
      <c r="OPF414" s="589"/>
      <c r="OPG414" s="589"/>
      <c r="OPH414" s="589"/>
      <c r="OPI414" s="589"/>
      <c r="OPJ414" s="589"/>
      <c r="OPK414" s="589"/>
      <c r="OPL414" s="589"/>
      <c r="OPM414" s="589"/>
      <c r="OPN414" s="589"/>
      <c r="OPO414" s="589"/>
      <c r="OPP414" s="589"/>
      <c r="OPQ414" s="589"/>
      <c r="OPR414" s="589"/>
      <c r="OPS414" s="589"/>
      <c r="OPT414" s="589"/>
      <c r="OPU414" s="589"/>
      <c r="OPV414" s="589"/>
      <c r="OPW414" s="589"/>
      <c r="OPX414" s="589"/>
      <c r="OPY414" s="589"/>
      <c r="OPZ414" s="589"/>
      <c r="OQA414" s="589"/>
      <c r="OQB414" s="589"/>
      <c r="OQC414" s="589"/>
      <c r="OQD414" s="589"/>
      <c r="OQE414" s="589"/>
      <c r="OQF414" s="589"/>
      <c r="OQG414" s="589"/>
      <c r="OQH414" s="589"/>
      <c r="OQI414" s="589"/>
      <c r="OQJ414" s="589"/>
      <c r="OQK414" s="589"/>
      <c r="OQL414" s="589"/>
      <c r="OQM414" s="589"/>
      <c r="OQN414" s="589"/>
      <c r="OQO414" s="589"/>
      <c r="OQP414" s="589"/>
      <c r="OQQ414" s="589"/>
      <c r="OQR414" s="589"/>
      <c r="OQS414" s="589"/>
      <c r="OQT414" s="589"/>
      <c r="OQU414" s="589"/>
      <c r="OQV414" s="589"/>
      <c r="OQW414" s="589"/>
      <c r="OQX414" s="589"/>
      <c r="OQY414" s="589"/>
      <c r="OQZ414" s="589"/>
      <c r="ORA414" s="589"/>
      <c r="ORB414" s="589"/>
      <c r="ORC414" s="589"/>
      <c r="ORD414" s="589"/>
      <c r="ORE414" s="589"/>
      <c r="ORF414" s="589"/>
      <c r="ORG414" s="589"/>
      <c r="ORH414" s="589"/>
      <c r="ORI414" s="589"/>
      <c r="ORJ414" s="589"/>
      <c r="ORK414" s="589"/>
      <c r="ORL414" s="589"/>
      <c r="ORM414" s="589"/>
      <c r="ORN414" s="589"/>
      <c r="ORO414" s="589"/>
      <c r="ORP414" s="589"/>
      <c r="ORQ414" s="589"/>
      <c r="ORR414" s="589"/>
      <c r="ORS414" s="589"/>
      <c r="ORT414" s="589"/>
      <c r="ORU414" s="589"/>
      <c r="ORV414" s="589"/>
      <c r="ORW414" s="589"/>
      <c r="ORX414" s="589"/>
      <c r="ORY414" s="589"/>
      <c r="ORZ414" s="589"/>
      <c r="OSA414" s="589"/>
      <c r="OSB414" s="589"/>
      <c r="OSC414" s="589"/>
      <c r="OSD414" s="589"/>
      <c r="OSE414" s="589"/>
      <c r="OSF414" s="589"/>
      <c r="OSG414" s="589"/>
      <c r="OSH414" s="589"/>
      <c r="OSI414" s="589"/>
      <c r="OSJ414" s="589"/>
      <c r="OSK414" s="589"/>
      <c r="OSL414" s="589"/>
      <c r="OSM414" s="589"/>
      <c r="OSN414" s="589"/>
      <c r="OSO414" s="589"/>
      <c r="OSP414" s="589"/>
      <c r="OSQ414" s="589"/>
      <c r="OSR414" s="589"/>
      <c r="OSS414" s="589"/>
      <c r="OST414" s="589"/>
      <c r="OSU414" s="589"/>
      <c r="OSV414" s="589"/>
      <c r="OSW414" s="589"/>
      <c r="OSX414" s="589"/>
      <c r="OSY414" s="589"/>
      <c r="OSZ414" s="589"/>
      <c r="OTA414" s="589"/>
      <c r="OTB414" s="589"/>
      <c r="OTC414" s="589"/>
      <c r="OTD414" s="589"/>
      <c r="OTE414" s="589"/>
      <c r="OTF414" s="589"/>
      <c r="OTG414" s="589"/>
      <c r="OTH414" s="589"/>
      <c r="OTI414" s="589"/>
      <c r="OTJ414" s="589"/>
      <c r="OTK414" s="589"/>
      <c r="OTL414" s="589"/>
      <c r="OTM414" s="589"/>
      <c r="OTN414" s="589"/>
      <c r="OTO414" s="589"/>
      <c r="OTP414" s="589"/>
      <c r="OTQ414" s="589"/>
      <c r="OTR414" s="589"/>
      <c r="OTS414" s="589"/>
      <c r="OTT414" s="589"/>
      <c r="OTU414" s="589"/>
      <c r="OTV414" s="589"/>
      <c r="OTW414" s="589"/>
      <c r="OTX414" s="589"/>
      <c r="OTY414" s="589"/>
      <c r="OTZ414" s="589"/>
      <c r="OUA414" s="589"/>
      <c r="OUB414" s="589"/>
      <c r="OUC414" s="589"/>
      <c r="OUD414" s="589"/>
      <c r="OUE414" s="589"/>
      <c r="OUF414" s="589"/>
      <c r="OUG414" s="589"/>
      <c r="OUH414" s="589"/>
      <c r="OUI414" s="589"/>
      <c r="OUJ414" s="589"/>
      <c r="OUK414" s="589"/>
      <c r="OUL414" s="589"/>
      <c r="OUM414" s="589"/>
      <c r="OUN414" s="589"/>
      <c r="OUO414" s="589"/>
      <c r="OUP414" s="589"/>
      <c r="OUQ414" s="589"/>
      <c r="OUR414" s="589"/>
      <c r="OUS414" s="589"/>
      <c r="OUT414" s="589"/>
      <c r="OUU414" s="589"/>
      <c r="OUV414" s="589"/>
      <c r="OUW414" s="589"/>
      <c r="OUX414" s="589"/>
      <c r="OUY414" s="589"/>
      <c r="OUZ414" s="589"/>
      <c r="OVA414" s="589"/>
      <c r="OVB414" s="589"/>
      <c r="OVC414" s="589"/>
      <c r="OVD414" s="589"/>
      <c r="OVE414" s="589"/>
      <c r="OVF414" s="589"/>
      <c r="OVG414" s="589"/>
      <c r="OVH414" s="589"/>
      <c r="OVI414" s="589"/>
      <c r="OVJ414" s="589"/>
      <c r="OVK414" s="589"/>
      <c r="OVL414" s="589"/>
      <c r="OVM414" s="589"/>
      <c r="OVN414" s="589"/>
      <c r="OVO414" s="589"/>
      <c r="OVP414" s="589"/>
      <c r="OVQ414" s="589"/>
      <c r="OVR414" s="589"/>
      <c r="OVS414" s="589"/>
      <c r="OVT414" s="589"/>
      <c r="OVU414" s="589"/>
      <c r="OVV414" s="589"/>
      <c r="OVW414" s="589"/>
      <c r="OVX414" s="589"/>
      <c r="OVY414" s="589"/>
      <c r="OVZ414" s="589"/>
      <c r="OWA414" s="589"/>
      <c r="OWB414" s="589"/>
      <c r="OWC414" s="589"/>
      <c r="OWD414" s="589"/>
      <c r="OWE414" s="589"/>
      <c r="OWF414" s="589"/>
      <c r="OWG414" s="589"/>
      <c r="OWH414" s="589"/>
      <c r="OWI414" s="589"/>
      <c r="OWJ414" s="589"/>
      <c r="OWK414" s="589"/>
      <c r="OWL414" s="589"/>
      <c r="OWM414" s="589"/>
      <c r="OWN414" s="589"/>
      <c r="OWO414" s="589"/>
      <c r="OWP414" s="589"/>
      <c r="OWQ414" s="589"/>
      <c r="OWR414" s="589"/>
      <c r="OWS414" s="589"/>
      <c r="OWT414" s="589"/>
      <c r="OWU414" s="589"/>
      <c r="OWV414" s="589"/>
      <c r="OWW414" s="589"/>
      <c r="OWX414" s="589"/>
      <c r="OWY414" s="589"/>
      <c r="OWZ414" s="589"/>
      <c r="OXA414" s="589"/>
      <c r="OXB414" s="589"/>
      <c r="OXC414" s="589"/>
      <c r="OXD414" s="589"/>
      <c r="OXE414" s="589"/>
      <c r="OXF414" s="589"/>
      <c r="OXG414" s="589"/>
      <c r="OXH414" s="589"/>
      <c r="OXI414" s="589"/>
      <c r="OXJ414" s="589"/>
      <c r="OXK414" s="589"/>
      <c r="OXL414" s="589"/>
      <c r="OXM414" s="589"/>
      <c r="OXN414" s="589"/>
      <c r="OXO414" s="589"/>
      <c r="OXP414" s="589"/>
      <c r="OXQ414" s="589"/>
      <c r="OXR414" s="589"/>
      <c r="OXS414" s="589"/>
      <c r="OXT414" s="589"/>
      <c r="OXU414" s="589"/>
      <c r="OXV414" s="589"/>
      <c r="OXW414" s="589"/>
      <c r="OXX414" s="589"/>
      <c r="OXY414" s="589"/>
      <c r="OXZ414" s="589"/>
      <c r="OYA414" s="589"/>
      <c r="OYB414" s="589"/>
      <c r="OYC414" s="589"/>
      <c r="OYD414" s="589"/>
      <c r="OYE414" s="589"/>
      <c r="OYF414" s="589"/>
      <c r="OYG414" s="589"/>
      <c r="OYH414" s="589"/>
      <c r="OYI414" s="589"/>
      <c r="OYJ414" s="589"/>
      <c r="OYK414" s="589"/>
      <c r="OYL414" s="589"/>
      <c r="OYM414" s="589"/>
      <c r="OYN414" s="589"/>
      <c r="OYO414" s="589"/>
      <c r="OYP414" s="589"/>
      <c r="OYQ414" s="589"/>
      <c r="OYR414" s="589"/>
      <c r="OYS414" s="589"/>
      <c r="OYT414" s="589"/>
      <c r="OYU414" s="589"/>
      <c r="OYV414" s="589"/>
      <c r="OYW414" s="589"/>
      <c r="OYX414" s="589"/>
      <c r="OYY414" s="589"/>
      <c r="OYZ414" s="589"/>
      <c r="OZA414" s="589"/>
      <c r="OZB414" s="589"/>
      <c r="OZC414" s="589"/>
      <c r="OZD414" s="589"/>
      <c r="OZE414" s="589"/>
      <c r="OZF414" s="589"/>
      <c r="OZG414" s="589"/>
      <c r="OZH414" s="589"/>
      <c r="OZI414" s="589"/>
      <c r="OZJ414" s="589"/>
      <c r="OZK414" s="589"/>
      <c r="OZL414" s="589"/>
      <c r="OZM414" s="589"/>
      <c r="OZN414" s="589"/>
      <c r="OZO414" s="589"/>
      <c r="OZP414" s="589"/>
      <c r="OZQ414" s="589"/>
      <c r="OZR414" s="589"/>
      <c r="OZS414" s="589"/>
      <c r="OZT414" s="589"/>
      <c r="OZU414" s="589"/>
      <c r="OZV414" s="589"/>
      <c r="OZW414" s="589"/>
      <c r="OZX414" s="589"/>
      <c r="OZY414" s="589"/>
      <c r="OZZ414" s="589"/>
      <c r="PAA414" s="589"/>
      <c r="PAB414" s="589"/>
      <c r="PAC414" s="589"/>
      <c r="PAD414" s="589"/>
      <c r="PAE414" s="589"/>
      <c r="PAF414" s="589"/>
      <c r="PAG414" s="589"/>
      <c r="PAH414" s="589"/>
      <c r="PAI414" s="589"/>
      <c r="PAJ414" s="589"/>
      <c r="PAK414" s="589"/>
      <c r="PAL414" s="589"/>
      <c r="PAM414" s="589"/>
      <c r="PAN414" s="589"/>
      <c r="PAO414" s="589"/>
      <c r="PAP414" s="589"/>
      <c r="PAQ414" s="589"/>
      <c r="PAR414" s="589"/>
      <c r="PAS414" s="589"/>
      <c r="PAT414" s="589"/>
      <c r="PAU414" s="589"/>
      <c r="PAV414" s="589"/>
      <c r="PAW414" s="589"/>
      <c r="PAX414" s="589"/>
      <c r="PAY414" s="589"/>
      <c r="PAZ414" s="589"/>
      <c r="PBA414" s="589"/>
      <c r="PBB414" s="589"/>
      <c r="PBC414" s="589"/>
      <c r="PBD414" s="589"/>
      <c r="PBE414" s="589"/>
      <c r="PBF414" s="589"/>
      <c r="PBG414" s="589"/>
      <c r="PBH414" s="589"/>
      <c r="PBI414" s="589"/>
      <c r="PBJ414" s="589"/>
      <c r="PBK414" s="589"/>
      <c r="PBL414" s="589"/>
      <c r="PBM414" s="589"/>
      <c r="PBN414" s="589"/>
      <c r="PBO414" s="589"/>
      <c r="PBP414" s="589"/>
      <c r="PBQ414" s="589"/>
      <c r="PBR414" s="589"/>
      <c r="PBS414" s="589"/>
      <c r="PBT414" s="589"/>
      <c r="PBU414" s="589"/>
      <c r="PBV414" s="589"/>
      <c r="PBW414" s="589"/>
      <c r="PBX414" s="589"/>
      <c r="PBY414" s="589"/>
      <c r="PBZ414" s="589"/>
      <c r="PCA414" s="589"/>
      <c r="PCB414" s="589"/>
      <c r="PCC414" s="589"/>
      <c r="PCD414" s="589"/>
      <c r="PCE414" s="589"/>
      <c r="PCF414" s="589"/>
      <c r="PCG414" s="589"/>
      <c r="PCH414" s="589"/>
      <c r="PCI414" s="589"/>
      <c r="PCJ414" s="589"/>
      <c r="PCK414" s="589"/>
      <c r="PCL414" s="589"/>
      <c r="PCM414" s="589"/>
      <c r="PCN414" s="589"/>
      <c r="PCO414" s="589"/>
      <c r="PCP414" s="589"/>
      <c r="PCQ414" s="589"/>
      <c r="PCR414" s="589"/>
      <c r="PCS414" s="589"/>
      <c r="PCT414" s="589"/>
      <c r="PCU414" s="589"/>
      <c r="PCV414" s="589"/>
      <c r="PCW414" s="589"/>
      <c r="PCX414" s="589"/>
      <c r="PCY414" s="589"/>
      <c r="PCZ414" s="589"/>
      <c r="PDA414" s="589"/>
      <c r="PDB414" s="589"/>
      <c r="PDC414" s="589"/>
      <c r="PDD414" s="589"/>
      <c r="PDE414" s="589"/>
      <c r="PDF414" s="589"/>
      <c r="PDG414" s="589"/>
      <c r="PDH414" s="589"/>
      <c r="PDI414" s="589"/>
      <c r="PDJ414" s="589"/>
      <c r="PDK414" s="589"/>
      <c r="PDL414" s="589"/>
      <c r="PDM414" s="589"/>
      <c r="PDN414" s="589"/>
      <c r="PDO414" s="589"/>
      <c r="PDP414" s="589"/>
      <c r="PDQ414" s="589"/>
      <c r="PDR414" s="589"/>
      <c r="PDS414" s="589"/>
      <c r="PDT414" s="589"/>
      <c r="PDU414" s="589"/>
      <c r="PDV414" s="589"/>
      <c r="PDW414" s="589"/>
      <c r="PDX414" s="589"/>
      <c r="PDY414" s="589"/>
      <c r="PDZ414" s="589"/>
      <c r="PEA414" s="589"/>
      <c r="PEB414" s="589"/>
      <c r="PEC414" s="589"/>
      <c r="PED414" s="589"/>
      <c r="PEE414" s="589"/>
      <c r="PEF414" s="589"/>
      <c r="PEG414" s="589"/>
      <c r="PEH414" s="589"/>
      <c r="PEI414" s="589"/>
      <c r="PEJ414" s="589"/>
      <c r="PEK414" s="589"/>
      <c r="PEL414" s="589"/>
      <c r="PEM414" s="589"/>
      <c r="PEN414" s="589"/>
      <c r="PEO414" s="589"/>
      <c r="PEP414" s="589"/>
      <c r="PEQ414" s="589"/>
      <c r="PER414" s="589"/>
      <c r="PES414" s="589"/>
      <c r="PET414" s="589"/>
      <c r="PEU414" s="589"/>
      <c r="PEV414" s="589"/>
      <c r="PEW414" s="589"/>
      <c r="PEX414" s="589"/>
      <c r="PEY414" s="589"/>
      <c r="PEZ414" s="589"/>
      <c r="PFA414" s="589"/>
      <c r="PFB414" s="589"/>
      <c r="PFC414" s="589"/>
      <c r="PFD414" s="589"/>
      <c r="PFE414" s="589"/>
      <c r="PFF414" s="589"/>
      <c r="PFG414" s="589"/>
      <c r="PFH414" s="589"/>
      <c r="PFI414" s="589"/>
      <c r="PFJ414" s="589"/>
      <c r="PFK414" s="589"/>
      <c r="PFL414" s="589"/>
      <c r="PFM414" s="589"/>
      <c r="PFN414" s="589"/>
      <c r="PFO414" s="589"/>
      <c r="PFP414" s="589"/>
      <c r="PFQ414" s="589"/>
      <c r="PFR414" s="589"/>
      <c r="PFS414" s="589"/>
      <c r="PFT414" s="589"/>
      <c r="PFU414" s="589"/>
      <c r="PFV414" s="589"/>
      <c r="PFW414" s="589"/>
      <c r="PFX414" s="589"/>
      <c r="PFY414" s="589"/>
      <c r="PFZ414" s="589"/>
      <c r="PGA414" s="589"/>
      <c r="PGB414" s="589"/>
      <c r="PGC414" s="589"/>
      <c r="PGD414" s="589"/>
      <c r="PGE414" s="589"/>
      <c r="PGF414" s="589"/>
      <c r="PGG414" s="589"/>
      <c r="PGH414" s="589"/>
      <c r="PGI414" s="589"/>
      <c r="PGJ414" s="589"/>
      <c r="PGK414" s="589"/>
      <c r="PGL414" s="589"/>
      <c r="PGM414" s="589"/>
      <c r="PGN414" s="589"/>
      <c r="PGO414" s="589"/>
      <c r="PGP414" s="589"/>
      <c r="PGQ414" s="589"/>
      <c r="PGR414" s="589"/>
      <c r="PGS414" s="589"/>
      <c r="PGT414" s="589"/>
      <c r="PGU414" s="589"/>
      <c r="PGV414" s="589"/>
      <c r="PGW414" s="589"/>
      <c r="PGX414" s="589"/>
      <c r="PGY414" s="589"/>
      <c r="PGZ414" s="589"/>
      <c r="PHA414" s="589"/>
      <c r="PHB414" s="589"/>
      <c r="PHC414" s="589"/>
      <c r="PHD414" s="589"/>
      <c r="PHE414" s="589"/>
      <c r="PHF414" s="589"/>
      <c r="PHG414" s="589"/>
      <c r="PHH414" s="589"/>
      <c r="PHI414" s="589"/>
      <c r="PHJ414" s="589"/>
      <c r="PHK414" s="589"/>
      <c r="PHL414" s="589"/>
      <c r="PHM414" s="589"/>
      <c r="PHN414" s="589"/>
      <c r="PHO414" s="589"/>
      <c r="PHP414" s="589"/>
      <c r="PHQ414" s="589"/>
      <c r="PHR414" s="589"/>
      <c r="PHS414" s="589"/>
      <c r="PHT414" s="589"/>
      <c r="PHU414" s="589"/>
      <c r="PHV414" s="589"/>
      <c r="PHW414" s="589"/>
      <c r="PHX414" s="589"/>
      <c r="PHY414" s="589"/>
      <c r="PHZ414" s="589"/>
      <c r="PIA414" s="589"/>
      <c r="PIB414" s="589"/>
      <c r="PIC414" s="589"/>
      <c r="PID414" s="589"/>
      <c r="PIE414" s="589"/>
      <c r="PIF414" s="589"/>
      <c r="PIG414" s="589"/>
      <c r="PIH414" s="589"/>
      <c r="PII414" s="589"/>
      <c r="PIJ414" s="589"/>
      <c r="PIK414" s="589"/>
      <c r="PIL414" s="589"/>
      <c r="PIM414" s="589"/>
      <c r="PIN414" s="589"/>
      <c r="PIO414" s="589"/>
      <c r="PIP414" s="589"/>
      <c r="PIQ414" s="589"/>
      <c r="PIR414" s="589"/>
      <c r="PIS414" s="589"/>
      <c r="PIT414" s="589"/>
      <c r="PIU414" s="589"/>
      <c r="PIV414" s="589"/>
      <c r="PIW414" s="589"/>
      <c r="PIX414" s="589"/>
      <c r="PIY414" s="589"/>
      <c r="PIZ414" s="589"/>
      <c r="PJA414" s="589"/>
      <c r="PJB414" s="589"/>
      <c r="PJC414" s="589"/>
      <c r="PJD414" s="589"/>
      <c r="PJE414" s="589"/>
      <c r="PJF414" s="589"/>
      <c r="PJG414" s="589"/>
      <c r="PJH414" s="589"/>
      <c r="PJI414" s="589"/>
      <c r="PJJ414" s="589"/>
      <c r="PJK414" s="589"/>
      <c r="PJL414" s="589"/>
      <c r="PJM414" s="589"/>
      <c r="PJN414" s="589"/>
      <c r="PJO414" s="589"/>
      <c r="PJP414" s="589"/>
      <c r="PJQ414" s="589"/>
      <c r="PJR414" s="589"/>
      <c r="PJS414" s="589"/>
      <c r="PJT414" s="589"/>
      <c r="PJU414" s="589"/>
      <c r="PJV414" s="589"/>
      <c r="PJW414" s="589"/>
      <c r="PJX414" s="589"/>
      <c r="PJY414" s="589"/>
      <c r="PJZ414" s="589"/>
      <c r="PKA414" s="589"/>
      <c r="PKB414" s="589"/>
      <c r="PKC414" s="589"/>
      <c r="PKD414" s="589"/>
      <c r="PKE414" s="589"/>
      <c r="PKF414" s="589"/>
      <c r="PKG414" s="589"/>
      <c r="PKH414" s="589"/>
      <c r="PKI414" s="589"/>
      <c r="PKJ414" s="589"/>
      <c r="PKK414" s="589"/>
      <c r="PKL414" s="589"/>
      <c r="PKM414" s="589"/>
      <c r="PKN414" s="589"/>
      <c r="PKO414" s="589"/>
      <c r="PKP414" s="589"/>
      <c r="PKQ414" s="589"/>
      <c r="PKR414" s="589"/>
      <c r="PKS414" s="589"/>
      <c r="PKT414" s="589"/>
      <c r="PKU414" s="589"/>
      <c r="PKV414" s="589"/>
      <c r="PKW414" s="589"/>
      <c r="PKX414" s="589"/>
      <c r="PKY414" s="589"/>
      <c r="PKZ414" s="589"/>
      <c r="PLA414" s="589"/>
      <c r="PLB414" s="589"/>
      <c r="PLC414" s="589"/>
      <c r="PLD414" s="589"/>
      <c r="PLE414" s="589"/>
      <c r="PLF414" s="589"/>
      <c r="PLG414" s="589"/>
      <c r="PLH414" s="589"/>
      <c r="PLI414" s="589"/>
      <c r="PLJ414" s="589"/>
      <c r="PLK414" s="589"/>
      <c r="PLL414" s="589"/>
      <c r="PLM414" s="589"/>
      <c r="PLN414" s="589"/>
      <c r="PLO414" s="589"/>
      <c r="PLP414" s="589"/>
      <c r="PLQ414" s="589"/>
      <c r="PLR414" s="589"/>
      <c r="PLS414" s="589"/>
      <c r="PLT414" s="589"/>
      <c r="PLU414" s="589"/>
      <c r="PLV414" s="589"/>
      <c r="PLW414" s="589"/>
      <c r="PLX414" s="589"/>
      <c r="PLY414" s="589"/>
      <c r="PLZ414" s="589"/>
      <c r="PMA414" s="589"/>
      <c r="PMB414" s="589"/>
      <c r="PMC414" s="589"/>
      <c r="PMD414" s="589"/>
      <c r="PME414" s="589"/>
      <c r="PMF414" s="589"/>
      <c r="PMG414" s="589"/>
      <c r="PMH414" s="589"/>
      <c r="PMI414" s="589"/>
      <c r="PMJ414" s="589"/>
      <c r="PMK414" s="589"/>
      <c r="PML414" s="589"/>
      <c r="PMM414" s="589"/>
      <c r="PMN414" s="589"/>
      <c r="PMO414" s="589"/>
      <c r="PMP414" s="589"/>
      <c r="PMQ414" s="589"/>
      <c r="PMR414" s="589"/>
      <c r="PMS414" s="589"/>
      <c r="PMT414" s="589"/>
      <c r="PMU414" s="589"/>
      <c r="PMV414" s="589"/>
      <c r="PMW414" s="589"/>
      <c r="PMX414" s="589"/>
      <c r="PMY414" s="589"/>
      <c r="PMZ414" s="589"/>
      <c r="PNA414" s="589"/>
      <c r="PNB414" s="589"/>
      <c r="PNC414" s="589"/>
      <c r="PND414" s="589"/>
      <c r="PNE414" s="589"/>
      <c r="PNF414" s="589"/>
      <c r="PNG414" s="589"/>
      <c r="PNH414" s="589"/>
      <c r="PNI414" s="589"/>
      <c r="PNJ414" s="589"/>
      <c r="PNK414" s="589"/>
      <c r="PNL414" s="589"/>
      <c r="PNM414" s="589"/>
      <c r="PNN414" s="589"/>
      <c r="PNO414" s="589"/>
      <c r="PNP414" s="589"/>
      <c r="PNQ414" s="589"/>
      <c r="PNR414" s="589"/>
      <c r="PNS414" s="589"/>
      <c r="PNT414" s="589"/>
      <c r="PNU414" s="589"/>
      <c r="PNV414" s="589"/>
      <c r="PNW414" s="589"/>
      <c r="PNX414" s="589"/>
      <c r="PNY414" s="589"/>
      <c r="PNZ414" s="589"/>
      <c r="POA414" s="589"/>
      <c r="POB414" s="589"/>
      <c r="POC414" s="589"/>
      <c r="POD414" s="589"/>
      <c r="POE414" s="589"/>
      <c r="POF414" s="589"/>
      <c r="POG414" s="589"/>
      <c r="POH414" s="589"/>
      <c r="POI414" s="589"/>
      <c r="POJ414" s="589"/>
      <c r="POK414" s="589"/>
      <c r="POL414" s="589"/>
      <c r="POM414" s="589"/>
      <c r="PON414" s="589"/>
      <c r="POO414" s="589"/>
      <c r="POP414" s="589"/>
      <c r="POQ414" s="589"/>
      <c r="POR414" s="589"/>
      <c r="POS414" s="589"/>
      <c r="POT414" s="589"/>
      <c r="POU414" s="589"/>
      <c r="POV414" s="589"/>
      <c r="POW414" s="589"/>
      <c r="POX414" s="589"/>
      <c r="POY414" s="589"/>
      <c r="POZ414" s="589"/>
      <c r="PPA414" s="589"/>
      <c r="PPB414" s="589"/>
      <c r="PPC414" s="589"/>
      <c r="PPD414" s="589"/>
      <c r="PPE414" s="589"/>
      <c r="PPF414" s="589"/>
      <c r="PPG414" s="589"/>
      <c r="PPH414" s="589"/>
      <c r="PPI414" s="589"/>
      <c r="PPJ414" s="589"/>
      <c r="PPK414" s="589"/>
      <c r="PPL414" s="589"/>
      <c r="PPM414" s="589"/>
      <c r="PPN414" s="589"/>
      <c r="PPO414" s="589"/>
      <c r="PPP414" s="589"/>
      <c r="PPQ414" s="589"/>
      <c r="PPR414" s="589"/>
      <c r="PPS414" s="589"/>
      <c r="PPT414" s="589"/>
      <c r="PPU414" s="589"/>
      <c r="PPV414" s="589"/>
      <c r="PPW414" s="589"/>
      <c r="PPX414" s="589"/>
      <c r="PPY414" s="589"/>
      <c r="PPZ414" s="589"/>
      <c r="PQA414" s="589"/>
      <c r="PQB414" s="589"/>
      <c r="PQC414" s="589"/>
      <c r="PQD414" s="589"/>
      <c r="PQE414" s="589"/>
      <c r="PQF414" s="589"/>
      <c r="PQG414" s="589"/>
      <c r="PQH414" s="589"/>
      <c r="PQI414" s="589"/>
      <c r="PQJ414" s="589"/>
      <c r="PQK414" s="589"/>
      <c r="PQL414" s="589"/>
      <c r="PQM414" s="589"/>
      <c r="PQN414" s="589"/>
      <c r="PQO414" s="589"/>
      <c r="PQP414" s="589"/>
      <c r="PQQ414" s="589"/>
      <c r="PQR414" s="589"/>
      <c r="PQS414" s="589"/>
      <c r="PQT414" s="589"/>
      <c r="PQU414" s="589"/>
      <c r="PQV414" s="589"/>
      <c r="PQW414" s="589"/>
      <c r="PQX414" s="589"/>
      <c r="PQY414" s="589"/>
      <c r="PQZ414" s="589"/>
      <c r="PRA414" s="589"/>
      <c r="PRB414" s="589"/>
      <c r="PRC414" s="589"/>
      <c r="PRD414" s="589"/>
      <c r="PRE414" s="589"/>
      <c r="PRF414" s="589"/>
      <c r="PRG414" s="589"/>
      <c r="PRH414" s="589"/>
      <c r="PRI414" s="589"/>
      <c r="PRJ414" s="589"/>
      <c r="PRK414" s="589"/>
      <c r="PRL414" s="589"/>
      <c r="PRM414" s="589"/>
      <c r="PRN414" s="589"/>
      <c r="PRO414" s="589"/>
      <c r="PRP414" s="589"/>
      <c r="PRQ414" s="589"/>
      <c r="PRR414" s="589"/>
      <c r="PRS414" s="589"/>
      <c r="PRT414" s="589"/>
      <c r="PRU414" s="589"/>
      <c r="PRV414" s="589"/>
      <c r="PRW414" s="589"/>
      <c r="PRX414" s="589"/>
      <c r="PRY414" s="589"/>
      <c r="PRZ414" s="589"/>
      <c r="PSA414" s="589"/>
      <c r="PSB414" s="589"/>
      <c r="PSC414" s="589"/>
      <c r="PSD414" s="589"/>
      <c r="PSE414" s="589"/>
      <c r="PSF414" s="589"/>
      <c r="PSG414" s="589"/>
      <c r="PSH414" s="589"/>
      <c r="PSI414" s="589"/>
      <c r="PSJ414" s="589"/>
      <c r="PSK414" s="589"/>
      <c r="PSL414" s="589"/>
      <c r="PSM414" s="589"/>
      <c r="PSN414" s="589"/>
      <c r="PSO414" s="589"/>
      <c r="PSP414" s="589"/>
      <c r="PSQ414" s="589"/>
      <c r="PSR414" s="589"/>
      <c r="PSS414" s="589"/>
      <c r="PST414" s="589"/>
      <c r="PSU414" s="589"/>
      <c r="PSV414" s="589"/>
      <c r="PSW414" s="589"/>
      <c r="PSX414" s="589"/>
      <c r="PSY414" s="589"/>
      <c r="PSZ414" s="589"/>
      <c r="PTA414" s="589"/>
      <c r="PTB414" s="589"/>
      <c r="PTC414" s="589"/>
      <c r="PTD414" s="589"/>
      <c r="PTE414" s="589"/>
      <c r="PTF414" s="589"/>
      <c r="PTG414" s="589"/>
      <c r="PTH414" s="589"/>
      <c r="PTI414" s="589"/>
      <c r="PTJ414" s="589"/>
      <c r="PTK414" s="589"/>
      <c r="PTL414" s="589"/>
      <c r="PTM414" s="589"/>
      <c r="PTN414" s="589"/>
      <c r="PTO414" s="589"/>
      <c r="PTP414" s="589"/>
      <c r="PTQ414" s="589"/>
      <c r="PTR414" s="589"/>
      <c r="PTS414" s="589"/>
      <c r="PTT414" s="589"/>
      <c r="PTU414" s="589"/>
      <c r="PTV414" s="589"/>
      <c r="PTW414" s="589"/>
      <c r="PTX414" s="589"/>
      <c r="PTY414" s="589"/>
      <c r="PTZ414" s="589"/>
      <c r="PUA414" s="589"/>
      <c r="PUB414" s="589"/>
      <c r="PUC414" s="589"/>
      <c r="PUD414" s="589"/>
      <c r="PUE414" s="589"/>
      <c r="PUF414" s="589"/>
      <c r="PUG414" s="589"/>
      <c r="PUH414" s="589"/>
      <c r="PUI414" s="589"/>
      <c r="PUJ414" s="589"/>
      <c r="PUK414" s="589"/>
      <c r="PUL414" s="589"/>
      <c r="PUM414" s="589"/>
      <c r="PUN414" s="589"/>
      <c r="PUO414" s="589"/>
      <c r="PUP414" s="589"/>
      <c r="PUQ414" s="589"/>
      <c r="PUR414" s="589"/>
      <c r="PUS414" s="589"/>
      <c r="PUT414" s="589"/>
      <c r="PUU414" s="589"/>
      <c r="PUV414" s="589"/>
      <c r="PUW414" s="589"/>
      <c r="PUX414" s="589"/>
      <c r="PUY414" s="589"/>
      <c r="PUZ414" s="589"/>
      <c r="PVA414" s="589"/>
      <c r="PVB414" s="589"/>
      <c r="PVC414" s="589"/>
      <c r="PVD414" s="589"/>
      <c r="PVE414" s="589"/>
      <c r="PVF414" s="589"/>
      <c r="PVG414" s="589"/>
      <c r="PVH414" s="589"/>
      <c r="PVI414" s="589"/>
      <c r="PVJ414" s="589"/>
      <c r="PVK414" s="589"/>
      <c r="PVL414" s="589"/>
      <c r="PVM414" s="589"/>
      <c r="PVN414" s="589"/>
      <c r="PVO414" s="589"/>
      <c r="PVP414" s="589"/>
      <c r="PVQ414" s="589"/>
      <c r="PVR414" s="589"/>
      <c r="PVS414" s="589"/>
      <c r="PVT414" s="589"/>
      <c r="PVU414" s="589"/>
      <c r="PVV414" s="589"/>
      <c r="PVW414" s="589"/>
      <c r="PVX414" s="589"/>
      <c r="PVY414" s="589"/>
      <c r="PVZ414" s="589"/>
      <c r="PWA414" s="589"/>
      <c r="PWB414" s="589"/>
      <c r="PWC414" s="589"/>
      <c r="PWD414" s="589"/>
      <c r="PWE414" s="589"/>
      <c r="PWF414" s="589"/>
      <c r="PWG414" s="589"/>
      <c r="PWH414" s="589"/>
      <c r="PWI414" s="589"/>
      <c r="PWJ414" s="589"/>
      <c r="PWK414" s="589"/>
      <c r="PWL414" s="589"/>
      <c r="PWM414" s="589"/>
      <c r="PWN414" s="589"/>
      <c r="PWO414" s="589"/>
      <c r="PWP414" s="589"/>
      <c r="PWQ414" s="589"/>
      <c r="PWR414" s="589"/>
      <c r="PWS414" s="589"/>
      <c r="PWT414" s="589"/>
      <c r="PWU414" s="589"/>
      <c r="PWV414" s="589"/>
      <c r="PWW414" s="589"/>
      <c r="PWX414" s="589"/>
      <c r="PWY414" s="589"/>
      <c r="PWZ414" s="589"/>
      <c r="PXA414" s="589"/>
      <c r="PXB414" s="589"/>
      <c r="PXC414" s="589"/>
      <c r="PXD414" s="589"/>
      <c r="PXE414" s="589"/>
      <c r="PXF414" s="589"/>
      <c r="PXG414" s="589"/>
      <c r="PXH414" s="589"/>
      <c r="PXI414" s="589"/>
      <c r="PXJ414" s="589"/>
      <c r="PXK414" s="589"/>
      <c r="PXL414" s="589"/>
      <c r="PXM414" s="589"/>
      <c r="PXN414" s="589"/>
      <c r="PXO414" s="589"/>
      <c r="PXP414" s="589"/>
      <c r="PXQ414" s="589"/>
      <c r="PXR414" s="589"/>
      <c r="PXS414" s="589"/>
      <c r="PXT414" s="589"/>
      <c r="PXU414" s="589"/>
      <c r="PXV414" s="589"/>
      <c r="PXW414" s="589"/>
      <c r="PXX414" s="589"/>
      <c r="PXY414" s="589"/>
      <c r="PXZ414" s="589"/>
      <c r="PYA414" s="589"/>
      <c r="PYB414" s="589"/>
      <c r="PYC414" s="589"/>
      <c r="PYD414" s="589"/>
      <c r="PYE414" s="589"/>
      <c r="PYF414" s="589"/>
      <c r="PYG414" s="589"/>
      <c r="PYH414" s="589"/>
      <c r="PYI414" s="589"/>
      <c r="PYJ414" s="589"/>
      <c r="PYK414" s="589"/>
      <c r="PYL414" s="589"/>
      <c r="PYM414" s="589"/>
      <c r="PYN414" s="589"/>
      <c r="PYO414" s="589"/>
      <c r="PYP414" s="589"/>
      <c r="PYQ414" s="589"/>
      <c r="PYR414" s="589"/>
      <c r="PYS414" s="589"/>
      <c r="PYT414" s="589"/>
      <c r="PYU414" s="589"/>
      <c r="PYV414" s="589"/>
      <c r="PYW414" s="589"/>
      <c r="PYX414" s="589"/>
      <c r="PYY414" s="589"/>
      <c r="PYZ414" s="589"/>
      <c r="PZA414" s="589"/>
      <c r="PZB414" s="589"/>
      <c r="PZC414" s="589"/>
      <c r="PZD414" s="589"/>
      <c r="PZE414" s="589"/>
      <c r="PZF414" s="589"/>
      <c r="PZG414" s="589"/>
      <c r="PZH414" s="589"/>
      <c r="PZI414" s="589"/>
      <c r="PZJ414" s="589"/>
      <c r="PZK414" s="589"/>
      <c r="PZL414" s="589"/>
      <c r="PZM414" s="589"/>
      <c r="PZN414" s="589"/>
      <c r="PZO414" s="589"/>
      <c r="PZP414" s="589"/>
      <c r="PZQ414" s="589"/>
      <c r="PZR414" s="589"/>
      <c r="PZS414" s="589"/>
      <c r="PZT414" s="589"/>
      <c r="PZU414" s="589"/>
      <c r="PZV414" s="589"/>
      <c r="PZW414" s="589"/>
      <c r="PZX414" s="589"/>
      <c r="PZY414" s="589"/>
      <c r="PZZ414" s="589"/>
      <c r="QAA414" s="589"/>
      <c r="QAB414" s="589"/>
      <c r="QAC414" s="589"/>
      <c r="QAD414" s="589"/>
      <c r="QAE414" s="589"/>
      <c r="QAF414" s="589"/>
      <c r="QAG414" s="589"/>
      <c r="QAH414" s="589"/>
      <c r="QAI414" s="589"/>
      <c r="QAJ414" s="589"/>
      <c r="QAK414" s="589"/>
      <c r="QAL414" s="589"/>
      <c r="QAM414" s="589"/>
      <c r="QAN414" s="589"/>
      <c r="QAO414" s="589"/>
      <c r="QAP414" s="589"/>
      <c r="QAQ414" s="589"/>
      <c r="QAR414" s="589"/>
      <c r="QAS414" s="589"/>
      <c r="QAT414" s="589"/>
      <c r="QAU414" s="589"/>
      <c r="QAV414" s="589"/>
      <c r="QAW414" s="589"/>
      <c r="QAX414" s="589"/>
      <c r="QAY414" s="589"/>
      <c r="QAZ414" s="589"/>
      <c r="QBA414" s="589"/>
      <c r="QBB414" s="589"/>
      <c r="QBC414" s="589"/>
      <c r="QBD414" s="589"/>
      <c r="QBE414" s="589"/>
      <c r="QBF414" s="589"/>
      <c r="QBG414" s="589"/>
      <c r="QBH414" s="589"/>
      <c r="QBI414" s="589"/>
      <c r="QBJ414" s="589"/>
      <c r="QBK414" s="589"/>
      <c r="QBL414" s="589"/>
      <c r="QBM414" s="589"/>
      <c r="QBN414" s="589"/>
      <c r="QBO414" s="589"/>
      <c r="QBP414" s="589"/>
      <c r="QBQ414" s="589"/>
      <c r="QBR414" s="589"/>
      <c r="QBS414" s="589"/>
      <c r="QBT414" s="589"/>
      <c r="QBU414" s="589"/>
      <c r="QBV414" s="589"/>
      <c r="QBW414" s="589"/>
      <c r="QBX414" s="589"/>
      <c r="QBY414" s="589"/>
      <c r="QBZ414" s="589"/>
      <c r="QCA414" s="589"/>
      <c r="QCB414" s="589"/>
      <c r="QCC414" s="589"/>
      <c r="QCD414" s="589"/>
      <c r="QCE414" s="589"/>
      <c r="QCF414" s="589"/>
      <c r="QCG414" s="589"/>
      <c r="QCH414" s="589"/>
      <c r="QCI414" s="589"/>
      <c r="QCJ414" s="589"/>
      <c r="QCK414" s="589"/>
      <c r="QCL414" s="589"/>
      <c r="QCM414" s="589"/>
      <c r="QCN414" s="589"/>
      <c r="QCO414" s="589"/>
      <c r="QCP414" s="589"/>
      <c r="QCQ414" s="589"/>
      <c r="QCR414" s="589"/>
      <c r="QCS414" s="589"/>
      <c r="QCT414" s="589"/>
      <c r="QCU414" s="589"/>
      <c r="QCV414" s="589"/>
      <c r="QCW414" s="589"/>
      <c r="QCX414" s="589"/>
      <c r="QCY414" s="589"/>
      <c r="QCZ414" s="589"/>
      <c r="QDA414" s="589"/>
      <c r="QDB414" s="589"/>
      <c r="QDC414" s="589"/>
      <c r="QDD414" s="589"/>
      <c r="QDE414" s="589"/>
      <c r="QDF414" s="589"/>
      <c r="QDG414" s="589"/>
      <c r="QDH414" s="589"/>
      <c r="QDI414" s="589"/>
      <c r="QDJ414" s="589"/>
      <c r="QDK414" s="589"/>
      <c r="QDL414" s="589"/>
      <c r="QDM414" s="589"/>
      <c r="QDN414" s="589"/>
      <c r="QDO414" s="589"/>
      <c r="QDP414" s="589"/>
      <c r="QDQ414" s="589"/>
      <c r="QDR414" s="589"/>
      <c r="QDS414" s="589"/>
      <c r="QDT414" s="589"/>
      <c r="QDU414" s="589"/>
      <c r="QDV414" s="589"/>
      <c r="QDW414" s="589"/>
      <c r="QDX414" s="589"/>
      <c r="QDY414" s="589"/>
      <c r="QDZ414" s="589"/>
      <c r="QEA414" s="589"/>
      <c r="QEB414" s="589"/>
      <c r="QEC414" s="589"/>
      <c r="QED414" s="589"/>
      <c r="QEE414" s="589"/>
      <c r="QEF414" s="589"/>
      <c r="QEG414" s="589"/>
      <c r="QEH414" s="589"/>
      <c r="QEI414" s="589"/>
      <c r="QEJ414" s="589"/>
      <c r="QEK414" s="589"/>
      <c r="QEL414" s="589"/>
      <c r="QEM414" s="589"/>
      <c r="QEN414" s="589"/>
      <c r="QEO414" s="589"/>
      <c r="QEP414" s="589"/>
      <c r="QEQ414" s="589"/>
      <c r="QER414" s="589"/>
      <c r="QES414" s="589"/>
      <c r="QET414" s="589"/>
      <c r="QEU414" s="589"/>
      <c r="QEV414" s="589"/>
      <c r="QEW414" s="589"/>
      <c r="QEX414" s="589"/>
      <c r="QEY414" s="589"/>
      <c r="QEZ414" s="589"/>
      <c r="QFA414" s="589"/>
      <c r="QFB414" s="589"/>
      <c r="QFC414" s="589"/>
      <c r="QFD414" s="589"/>
      <c r="QFE414" s="589"/>
      <c r="QFF414" s="589"/>
      <c r="QFG414" s="589"/>
      <c r="QFH414" s="589"/>
      <c r="QFI414" s="589"/>
      <c r="QFJ414" s="589"/>
      <c r="QFK414" s="589"/>
      <c r="QFL414" s="589"/>
      <c r="QFM414" s="589"/>
      <c r="QFN414" s="589"/>
      <c r="QFO414" s="589"/>
      <c r="QFP414" s="589"/>
      <c r="QFQ414" s="589"/>
      <c r="QFR414" s="589"/>
      <c r="QFS414" s="589"/>
      <c r="QFT414" s="589"/>
      <c r="QFU414" s="589"/>
      <c r="QFV414" s="589"/>
      <c r="QFW414" s="589"/>
      <c r="QFX414" s="589"/>
      <c r="QFY414" s="589"/>
      <c r="QFZ414" s="589"/>
      <c r="QGA414" s="589"/>
      <c r="QGB414" s="589"/>
      <c r="QGC414" s="589"/>
      <c r="QGD414" s="589"/>
      <c r="QGE414" s="589"/>
      <c r="QGF414" s="589"/>
      <c r="QGG414" s="589"/>
      <c r="QGH414" s="589"/>
      <c r="QGI414" s="589"/>
      <c r="QGJ414" s="589"/>
      <c r="QGK414" s="589"/>
      <c r="QGL414" s="589"/>
      <c r="QGM414" s="589"/>
      <c r="QGN414" s="589"/>
      <c r="QGO414" s="589"/>
      <c r="QGP414" s="589"/>
      <c r="QGQ414" s="589"/>
      <c r="QGR414" s="589"/>
      <c r="QGS414" s="589"/>
      <c r="QGT414" s="589"/>
      <c r="QGU414" s="589"/>
      <c r="QGV414" s="589"/>
      <c r="QGW414" s="589"/>
      <c r="QGX414" s="589"/>
      <c r="QGY414" s="589"/>
      <c r="QGZ414" s="589"/>
      <c r="QHA414" s="589"/>
      <c r="QHB414" s="589"/>
      <c r="QHC414" s="589"/>
      <c r="QHD414" s="589"/>
      <c r="QHE414" s="589"/>
      <c r="QHF414" s="589"/>
      <c r="QHG414" s="589"/>
      <c r="QHH414" s="589"/>
      <c r="QHI414" s="589"/>
      <c r="QHJ414" s="589"/>
      <c r="QHK414" s="589"/>
      <c r="QHL414" s="589"/>
      <c r="QHM414" s="589"/>
      <c r="QHN414" s="589"/>
      <c r="QHO414" s="589"/>
      <c r="QHP414" s="589"/>
      <c r="QHQ414" s="589"/>
      <c r="QHR414" s="589"/>
      <c r="QHS414" s="589"/>
      <c r="QHT414" s="589"/>
      <c r="QHU414" s="589"/>
      <c r="QHV414" s="589"/>
      <c r="QHW414" s="589"/>
      <c r="QHX414" s="589"/>
      <c r="QHY414" s="589"/>
      <c r="QHZ414" s="589"/>
      <c r="QIA414" s="589"/>
      <c r="QIB414" s="589"/>
      <c r="QIC414" s="589"/>
      <c r="QID414" s="589"/>
      <c r="QIE414" s="589"/>
      <c r="QIF414" s="589"/>
      <c r="QIG414" s="589"/>
      <c r="QIH414" s="589"/>
      <c r="QII414" s="589"/>
      <c r="QIJ414" s="589"/>
      <c r="QIK414" s="589"/>
      <c r="QIL414" s="589"/>
      <c r="QIM414" s="589"/>
      <c r="QIN414" s="589"/>
      <c r="QIO414" s="589"/>
      <c r="QIP414" s="589"/>
      <c r="QIQ414" s="589"/>
      <c r="QIR414" s="589"/>
      <c r="QIS414" s="589"/>
      <c r="QIT414" s="589"/>
      <c r="QIU414" s="589"/>
      <c r="QIV414" s="589"/>
      <c r="QIW414" s="589"/>
      <c r="QIX414" s="589"/>
      <c r="QIY414" s="589"/>
      <c r="QIZ414" s="589"/>
      <c r="QJA414" s="589"/>
      <c r="QJB414" s="589"/>
      <c r="QJC414" s="589"/>
      <c r="QJD414" s="589"/>
      <c r="QJE414" s="589"/>
      <c r="QJF414" s="589"/>
      <c r="QJG414" s="589"/>
      <c r="QJH414" s="589"/>
      <c r="QJI414" s="589"/>
      <c r="QJJ414" s="589"/>
      <c r="QJK414" s="589"/>
      <c r="QJL414" s="589"/>
      <c r="QJM414" s="589"/>
      <c r="QJN414" s="589"/>
      <c r="QJO414" s="589"/>
      <c r="QJP414" s="589"/>
      <c r="QJQ414" s="589"/>
      <c r="QJR414" s="589"/>
      <c r="QJS414" s="589"/>
      <c r="QJT414" s="589"/>
      <c r="QJU414" s="589"/>
      <c r="QJV414" s="589"/>
      <c r="QJW414" s="589"/>
      <c r="QJX414" s="589"/>
      <c r="QJY414" s="589"/>
      <c r="QJZ414" s="589"/>
      <c r="QKA414" s="589"/>
      <c r="QKB414" s="589"/>
      <c r="QKC414" s="589"/>
      <c r="QKD414" s="589"/>
      <c r="QKE414" s="589"/>
      <c r="QKF414" s="589"/>
      <c r="QKG414" s="589"/>
      <c r="QKH414" s="589"/>
      <c r="QKI414" s="589"/>
      <c r="QKJ414" s="589"/>
      <c r="QKK414" s="589"/>
      <c r="QKL414" s="589"/>
      <c r="QKM414" s="589"/>
      <c r="QKN414" s="589"/>
      <c r="QKO414" s="589"/>
      <c r="QKP414" s="589"/>
      <c r="QKQ414" s="589"/>
      <c r="QKR414" s="589"/>
      <c r="QKS414" s="589"/>
      <c r="QKT414" s="589"/>
      <c r="QKU414" s="589"/>
      <c r="QKV414" s="589"/>
      <c r="QKW414" s="589"/>
      <c r="QKX414" s="589"/>
      <c r="QKY414" s="589"/>
      <c r="QKZ414" s="589"/>
      <c r="QLA414" s="589"/>
      <c r="QLB414" s="589"/>
      <c r="QLC414" s="589"/>
      <c r="QLD414" s="589"/>
      <c r="QLE414" s="589"/>
      <c r="QLF414" s="589"/>
      <c r="QLG414" s="589"/>
      <c r="QLH414" s="589"/>
      <c r="QLI414" s="589"/>
      <c r="QLJ414" s="589"/>
      <c r="QLK414" s="589"/>
      <c r="QLL414" s="589"/>
      <c r="QLM414" s="589"/>
      <c r="QLN414" s="589"/>
      <c r="QLO414" s="589"/>
      <c r="QLP414" s="589"/>
      <c r="QLQ414" s="589"/>
      <c r="QLR414" s="589"/>
      <c r="QLS414" s="589"/>
      <c r="QLT414" s="589"/>
      <c r="QLU414" s="589"/>
      <c r="QLV414" s="589"/>
      <c r="QLW414" s="589"/>
      <c r="QLX414" s="589"/>
      <c r="QLY414" s="589"/>
      <c r="QLZ414" s="589"/>
      <c r="QMA414" s="589"/>
      <c r="QMB414" s="589"/>
      <c r="QMC414" s="589"/>
      <c r="QMD414" s="589"/>
      <c r="QME414" s="589"/>
      <c r="QMF414" s="589"/>
      <c r="QMG414" s="589"/>
      <c r="QMH414" s="589"/>
      <c r="QMI414" s="589"/>
      <c r="QMJ414" s="589"/>
      <c r="QMK414" s="589"/>
      <c r="QML414" s="589"/>
      <c r="QMM414" s="589"/>
      <c r="QMN414" s="589"/>
      <c r="QMO414" s="589"/>
      <c r="QMP414" s="589"/>
      <c r="QMQ414" s="589"/>
      <c r="QMR414" s="589"/>
      <c r="QMS414" s="589"/>
      <c r="QMT414" s="589"/>
      <c r="QMU414" s="589"/>
      <c r="QMV414" s="589"/>
      <c r="QMW414" s="589"/>
      <c r="QMX414" s="589"/>
      <c r="QMY414" s="589"/>
      <c r="QMZ414" s="589"/>
      <c r="QNA414" s="589"/>
      <c r="QNB414" s="589"/>
      <c r="QNC414" s="589"/>
      <c r="QND414" s="589"/>
      <c r="QNE414" s="589"/>
      <c r="QNF414" s="589"/>
      <c r="QNG414" s="589"/>
      <c r="QNH414" s="589"/>
      <c r="QNI414" s="589"/>
      <c r="QNJ414" s="589"/>
      <c r="QNK414" s="589"/>
      <c r="QNL414" s="589"/>
      <c r="QNM414" s="589"/>
      <c r="QNN414" s="589"/>
      <c r="QNO414" s="589"/>
      <c r="QNP414" s="589"/>
      <c r="QNQ414" s="589"/>
      <c r="QNR414" s="589"/>
      <c r="QNS414" s="589"/>
      <c r="QNT414" s="589"/>
      <c r="QNU414" s="589"/>
      <c r="QNV414" s="589"/>
      <c r="QNW414" s="589"/>
      <c r="QNX414" s="589"/>
      <c r="QNY414" s="589"/>
      <c r="QNZ414" s="589"/>
      <c r="QOA414" s="589"/>
      <c r="QOB414" s="589"/>
      <c r="QOC414" s="589"/>
      <c r="QOD414" s="589"/>
      <c r="QOE414" s="589"/>
      <c r="QOF414" s="589"/>
      <c r="QOG414" s="589"/>
      <c r="QOH414" s="589"/>
      <c r="QOI414" s="589"/>
      <c r="QOJ414" s="589"/>
      <c r="QOK414" s="589"/>
      <c r="QOL414" s="589"/>
      <c r="QOM414" s="589"/>
      <c r="QON414" s="589"/>
      <c r="QOO414" s="589"/>
      <c r="QOP414" s="589"/>
      <c r="QOQ414" s="589"/>
      <c r="QOR414" s="589"/>
      <c r="QOS414" s="589"/>
      <c r="QOT414" s="589"/>
      <c r="QOU414" s="589"/>
      <c r="QOV414" s="589"/>
      <c r="QOW414" s="589"/>
      <c r="QOX414" s="589"/>
      <c r="QOY414" s="589"/>
      <c r="QOZ414" s="589"/>
      <c r="QPA414" s="589"/>
      <c r="QPB414" s="589"/>
      <c r="QPC414" s="589"/>
      <c r="QPD414" s="589"/>
      <c r="QPE414" s="589"/>
      <c r="QPF414" s="589"/>
      <c r="QPG414" s="589"/>
      <c r="QPH414" s="589"/>
      <c r="QPI414" s="589"/>
      <c r="QPJ414" s="589"/>
      <c r="QPK414" s="589"/>
      <c r="QPL414" s="589"/>
      <c r="QPM414" s="589"/>
      <c r="QPN414" s="589"/>
      <c r="QPO414" s="589"/>
      <c r="QPP414" s="589"/>
      <c r="QPQ414" s="589"/>
      <c r="QPR414" s="589"/>
      <c r="QPS414" s="589"/>
      <c r="QPT414" s="589"/>
      <c r="QPU414" s="589"/>
      <c r="QPV414" s="589"/>
      <c r="QPW414" s="589"/>
      <c r="QPX414" s="589"/>
      <c r="QPY414" s="589"/>
      <c r="QPZ414" s="589"/>
      <c r="QQA414" s="589"/>
      <c r="QQB414" s="589"/>
      <c r="QQC414" s="589"/>
      <c r="QQD414" s="589"/>
      <c r="QQE414" s="589"/>
      <c r="QQF414" s="589"/>
      <c r="QQG414" s="589"/>
      <c r="QQH414" s="589"/>
      <c r="QQI414" s="589"/>
      <c r="QQJ414" s="589"/>
      <c r="QQK414" s="589"/>
      <c r="QQL414" s="589"/>
      <c r="QQM414" s="589"/>
      <c r="QQN414" s="589"/>
      <c r="QQO414" s="589"/>
      <c r="QQP414" s="589"/>
      <c r="QQQ414" s="589"/>
      <c r="QQR414" s="589"/>
      <c r="QQS414" s="589"/>
      <c r="QQT414" s="589"/>
      <c r="QQU414" s="589"/>
      <c r="QQV414" s="589"/>
      <c r="QQW414" s="589"/>
      <c r="QQX414" s="589"/>
      <c r="QQY414" s="589"/>
      <c r="QQZ414" s="589"/>
      <c r="QRA414" s="589"/>
      <c r="QRB414" s="589"/>
      <c r="QRC414" s="589"/>
      <c r="QRD414" s="589"/>
      <c r="QRE414" s="589"/>
      <c r="QRF414" s="589"/>
      <c r="QRG414" s="589"/>
      <c r="QRH414" s="589"/>
      <c r="QRI414" s="589"/>
      <c r="QRJ414" s="589"/>
      <c r="QRK414" s="589"/>
      <c r="QRL414" s="589"/>
      <c r="QRM414" s="589"/>
      <c r="QRN414" s="589"/>
      <c r="QRO414" s="589"/>
      <c r="QRP414" s="589"/>
      <c r="QRQ414" s="589"/>
      <c r="QRR414" s="589"/>
      <c r="QRS414" s="589"/>
      <c r="QRT414" s="589"/>
      <c r="QRU414" s="589"/>
      <c r="QRV414" s="589"/>
      <c r="QRW414" s="589"/>
      <c r="QRX414" s="589"/>
      <c r="QRY414" s="589"/>
      <c r="QRZ414" s="589"/>
      <c r="QSA414" s="589"/>
      <c r="QSB414" s="589"/>
      <c r="QSC414" s="589"/>
      <c r="QSD414" s="589"/>
      <c r="QSE414" s="589"/>
      <c r="QSF414" s="589"/>
      <c r="QSG414" s="589"/>
      <c r="QSH414" s="589"/>
      <c r="QSI414" s="589"/>
      <c r="QSJ414" s="589"/>
      <c r="QSK414" s="589"/>
      <c r="QSL414" s="589"/>
      <c r="QSM414" s="589"/>
      <c r="QSN414" s="589"/>
      <c r="QSO414" s="589"/>
      <c r="QSP414" s="589"/>
      <c r="QSQ414" s="589"/>
      <c r="QSR414" s="589"/>
      <c r="QSS414" s="589"/>
      <c r="QST414" s="589"/>
      <c r="QSU414" s="589"/>
      <c r="QSV414" s="589"/>
      <c r="QSW414" s="589"/>
      <c r="QSX414" s="589"/>
      <c r="QSY414" s="589"/>
      <c r="QSZ414" s="589"/>
      <c r="QTA414" s="589"/>
      <c r="QTB414" s="589"/>
      <c r="QTC414" s="589"/>
      <c r="QTD414" s="589"/>
      <c r="QTE414" s="589"/>
      <c r="QTF414" s="589"/>
      <c r="QTG414" s="589"/>
      <c r="QTH414" s="589"/>
      <c r="QTI414" s="589"/>
      <c r="QTJ414" s="589"/>
      <c r="QTK414" s="589"/>
      <c r="QTL414" s="589"/>
      <c r="QTM414" s="589"/>
      <c r="QTN414" s="589"/>
      <c r="QTO414" s="589"/>
      <c r="QTP414" s="589"/>
      <c r="QTQ414" s="589"/>
      <c r="QTR414" s="589"/>
      <c r="QTS414" s="589"/>
      <c r="QTT414" s="589"/>
      <c r="QTU414" s="589"/>
      <c r="QTV414" s="589"/>
      <c r="QTW414" s="589"/>
      <c r="QTX414" s="589"/>
      <c r="QTY414" s="589"/>
      <c r="QTZ414" s="589"/>
      <c r="QUA414" s="589"/>
      <c r="QUB414" s="589"/>
      <c r="QUC414" s="589"/>
      <c r="QUD414" s="589"/>
      <c r="QUE414" s="589"/>
      <c r="QUF414" s="589"/>
      <c r="QUG414" s="589"/>
      <c r="QUH414" s="589"/>
      <c r="QUI414" s="589"/>
      <c r="QUJ414" s="589"/>
      <c r="QUK414" s="589"/>
      <c r="QUL414" s="589"/>
      <c r="QUM414" s="589"/>
      <c r="QUN414" s="589"/>
      <c r="QUO414" s="589"/>
      <c r="QUP414" s="589"/>
      <c r="QUQ414" s="589"/>
      <c r="QUR414" s="589"/>
      <c r="QUS414" s="589"/>
      <c r="QUT414" s="589"/>
      <c r="QUU414" s="589"/>
      <c r="QUV414" s="589"/>
      <c r="QUW414" s="589"/>
      <c r="QUX414" s="589"/>
      <c r="QUY414" s="589"/>
      <c r="QUZ414" s="589"/>
      <c r="QVA414" s="589"/>
      <c r="QVB414" s="589"/>
      <c r="QVC414" s="589"/>
      <c r="QVD414" s="589"/>
      <c r="QVE414" s="589"/>
      <c r="QVF414" s="589"/>
      <c r="QVG414" s="589"/>
      <c r="QVH414" s="589"/>
      <c r="QVI414" s="589"/>
      <c r="QVJ414" s="589"/>
      <c r="QVK414" s="589"/>
      <c r="QVL414" s="589"/>
      <c r="QVM414" s="589"/>
      <c r="QVN414" s="589"/>
      <c r="QVO414" s="589"/>
      <c r="QVP414" s="589"/>
      <c r="QVQ414" s="589"/>
      <c r="QVR414" s="589"/>
      <c r="QVS414" s="589"/>
      <c r="QVT414" s="589"/>
      <c r="QVU414" s="589"/>
      <c r="QVV414" s="589"/>
      <c r="QVW414" s="589"/>
      <c r="QVX414" s="589"/>
      <c r="QVY414" s="589"/>
      <c r="QVZ414" s="589"/>
      <c r="QWA414" s="589"/>
      <c r="QWB414" s="589"/>
      <c r="QWC414" s="589"/>
      <c r="QWD414" s="589"/>
      <c r="QWE414" s="589"/>
      <c r="QWF414" s="589"/>
      <c r="QWG414" s="589"/>
      <c r="QWH414" s="589"/>
      <c r="QWI414" s="589"/>
      <c r="QWJ414" s="589"/>
      <c r="QWK414" s="589"/>
      <c r="QWL414" s="589"/>
      <c r="QWM414" s="589"/>
      <c r="QWN414" s="589"/>
      <c r="QWO414" s="589"/>
      <c r="QWP414" s="589"/>
      <c r="QWQ414" s="589"/>
      <c r="QWR414" s="589"/>
      <c r="QWS414" s="589"/>
      <c r="QWT414" s="589"/>
      <c r="QWU414" s="589"/>
      <c r="QWV414" s="589"/>
      <c r="QWW414" s="589"/>
      <c r="QWX414" s="589"/>
      <c r="QWY414" s="589"/>
      <c r="QWZ414" s="589"/>
      <c r="QXA414" s="589"/>
      <c r="QXB414" s="589"/>
      <c r="QXC414" s="589"/>
      <c r="QXD414" s="589"/>
      <c r="QXE414" s="589"/>
      <c r="QXF414" s="589"/>
      <c r="QXG414" s="589"/>
      <c r="QXH414" s="589"/>
      <c r="QXI414" s="589"/>
      <c r="QXJ414" s="589"/>
      <c r="QXK414" s="589"/>
      <c r="QXL414" s="589"/>
      <c r="QXM414" s="589"/>
      <c r="QXN414" s="589"/>
      <c r="QXO414" s="589"/>
      <c r="QXP414" s="589"/>
      <c r="QXQ414" s="589"/>
      <c r="QXR414" s="589"/>
      <c r="QXS414" s="589"/>
      <c r="QXT414" s="589"/>
      <c r="QXU414" s="589"/>
      <c r="QXV414" s="589"/>
      <c r="QXW414" s="589"/>
      <c r="QXX414" s="589"/>
      <c r="QXY414" s="589"/>
      <c r="QXZ414" s="589"/>
      <c r="QYA414" s="589"/>
      <c r="QYB414" s="589"/>
      <c r="QYC414" s="589"/>
      <c r="QYD414" s="589"/>
      <c r="QYE414" s="589"/>
      <c r="QYF414" s="589"/>
      <c r="QYG414" s="589"/>
      <c r="QYH414" s="589"/>
      <c r="QYI414" s="589"/>
      <c r="QYJ414" s="589"/>
      <c r="QYK414" s="589"/>
      <c r="QYL414" s="589"/>
      <c r="QYM414" s="589"/>
      <c r="QYN414" s="589"/>
      <c r="QYO414" s="589"/>
      <c r="QYP414" s="589"/>
      <c r="QYQ414" s="589"/>
      <c r="QYR414" s="589"/>
      <c r="QYS414" s="589"/>
      <c r="QYT414" s="589"/>
      <c r="QYU414" s="589"/>
      <c r="QYV414" s="589"/>
      <c r="QYW414" s="589"/>
      <c r="QYX414" s="589"/>
      <c r="QYY414" s="589"/>
      <c r="QYZ414" s="589"/>
      <c r="QZA414" s="589"/>
      <c r="QZB414" s="589"/>
      <c r="QZC414" s="589"/>
      <c r="QZD414" s="589"/>
      <c r="QZE414" s="589"/>
      <c r="QZF414" s="589"/>
      <c r="QZG414" s="589"/>
      <c r="QZH414" s="589"/>
      <c r="QZI414" s="589"/>
      <c r="QZJ414" s="589"/>
      <c r="QZK414" s="589"/>
      <c r="QZL414" s="589"/>
      <c r="QZM414" s="589"/>
      <c r="QZN414" s="589"/>
      <c r="QZO414" s="589"/>
      <c r="QZP414" s="589"/>
      <c r="QZQ414" s="589"/>
      <c r="QZR414" s="589"/>
      <c r="QZS414" s="589"/>
      <c r="QZT414" s="589"/>
      <c r="QZU414" s="589"/>
      <c r="QZV414" s="589"/>
      <c r="QZW414" s="589"/>
      <c r="QZX414" s="589"/>
      <c r="QZY414" s="589"/>
      <c r="QZZ414" s="589"/>
      <c r="RAA414" s="589"/>
      <c r="RAB414" s="589"/>
      <c r="RAC414" s="589"/>
      <c r="RAD414" s="589"/>
      <c r="RAE414" s="589"/>
      <c r="RAF414" s="589"/>
      <c r="RAG414" s="589"/>
      <c r="RAH414" s="589"/>
      <c r="RAI414" s="589"/>
      <c r="RAJ414" s="589"/>
      <c r="RAK414" s="589"/>
      <c r="RAL414" s="589"/>
      <c r="RAM414" s="589"/>
      <c r="RAN414" s="589"/>
      <c r="RAO414" s="589"/>
      <c r="RAP414" s="589"/>
      <c r="RAQ414" s="589"/>
      <c r="RAR414" s="589"/>
      <c r="RAS414" s="589"/>
      <c r="RAT414" s="589"/>
      <c r="RAU414" s="589"/>
      <c r="RAV414" s="589"/>
      <c r="RAW414" s="589"/>
      <c r="RAX414" s="589"/>
      <c r="RAY414" s="589"/>
      <c r="RAZ414" s="589"/>
      <c r="RBA414" s="589"/>
      <c r="RBB414" s="589"/>
      <c r="RBC414" s="589"/>
      <c r="RBD414" s="589"/>
      <c r="RBE414" s="589"/>
      <c r="RBF414" s="589"/>
      <c r="RBG414" s="589"/>
      <c r="RBH414" s="589"/>
      <c r="RBI414" s="589"/>
      <c r="RBJ414" s="589"/>
      <c r="RBK414" s="589"/>
      <c r="RBL414" s="589"/>
      <c r="RBM414" s="589"/>
      <c r="RBN414" s="589"/>
      <c r="RBO414" s="589"/>
      <c r="RBP414" s="589"/>
      <c r="RBQ414" s="589"/>
      <c r="RBR414" s="589"/>
      <c r="RBS414" s="589"/>
      <c r="RBT414" s="589"/>
      <c r="RBU414" s="589"/>
      <c r="RBV414" s="589"/>
      <c r="RBW414" s="589"/>
      <c r="RBX414" s="589"/>
      <c r="RBY414" s="589"/>
      <c r="RBZ414" s="589"/>
      <c r="RCA414" s="589"/>
      <c r="RCB414" s="589"/>
      <c r="RCC414" s="589"/>
      <c r="RCD414" s="589"/>
      <c r="RCE414" s="589"/>
      <c r="RCF414" s="589"/>
      <c r="RCG414" s="589"/>
      <c r="RCH414" s="589"/>
      <c r="RCI414" s="589"/>
      <c r="RCJ414" s="589"/>
      <c r="RCK414" s="589"/>
      <c r="RCL414" s="589"/>
      <c r="RCM414" s="589"/>
      <c r="RCN414" s="589"/>
      <c r="RCO414" s="589"/>
      <c r="RCP414" s="589"/>
      <c r="RCQ414" s="589"/>
      <c r="RCR414" s="589"/>
      <c r="RCS414" s="589"/>
      <c r="RCT414" s="589"/>
      <c r="RCU414" s="589"/>
      <c r="RCV414" s="589"/>
      <c r="RCW414" s="589"/>
      <c r="RCX414" s="589"/>
      <c r="RCY414" s="589"/>
      <c r="RCZ414" s="589"/>
      <c r="RDA414" s="589"/>
      <c r="RDB414" s="589"/>
      <c r="RDC414" s="589"/>
      <c r="RDD414" s="589"/>
      <c r="RDE414" s="589"/>
      <c r="RDF414" s="589"/>
      <c r="RDG414" s="589"/>
      <c r="RDH414" s="589"/>
      <c r="RDI414" s="589"/>
      <c r="RDJ414" s="589"/>
      <c r="RDK414" s="589"/>
      <c r="RDL414" s="589"/>
      <c r="RDM414" s="589"/>
      <c r="RDN414" s="589"/>
      <c r="RDO414" s="589"/>
      <c r="RDP414" s="589"/>
      <c r="RDQ414" s="589"/>
      <c r="RDR414" s="589"/>
      <c r="RDS414" s="589"/>
      <c r="RDT414" s="589"/>
      <c r="RDU414" s="589"/>
      <c r="RDV414" s="589"/>
      <c r="RDW414" s="589"/>
      <c r="RDX414" s="589"/>
      <c r="RDY414" s="589"/>
      <c r="RDZ414" s="589"/>
      <c r="REA414" s="589"/>
      <c r="REB414" s="589"/>
      <c r="REC414" s="589"/>
      <c r="RED414" s="589"/>
      <c r="REE414" s="589"/>
      <c r="REF414" s="589"/>
      <c r="REG414" s="589"/>
      <c r="REH414" s="589"/>
      <c r="REI414" s="589"/>
      <c r="REJ414" s="589"/>
      <c r="REK414" s="589"/>
      <c r="REL414" s="589"/>
      <c r="REM414" s="589"/>
      <c r="REN414" s="589"/>
      <c r="REO414" s="589"/>
      <c r="REP414" s="589"/>
      <c r="REQ414" s="589"/>
      <c r="RER414" s="589"/>
      <c r="RES414" s="589"/>
      <c r="RET414" s="589"/>
      <c r="REU414" s="589"/>
      <c r="REV414" s="589"/>
      <c r="REW414" s="589"/>
      <c r="REX414" s="589"/>
      <c r="REY414" s="589"/>
      <c r="REZ414" s="589"/>
      <c r="RFA414" s="589"/>
      <c r="RFB414" s="589"/>
      <c r="RFC414" s="589"/>
      <c r="RFD414" s="589"/>
      <c r="RFE414" s="589"/>
      <c r="RFF414" s="589"/>
      <c r="RFG414" s="589"/>
      <c r="RFH414" s="589"/>
      <c r="RFI414" s="589"/>
      <c r="RFJ414" s="589"/>
      <c r="RFK414" s="589"/>
      <c r="RFL414" s="589"/>
      <c r="RFM414" s="589"/>
      <c r="RFN414" s="589"/>
      <c r="RFO414" s="589"/>
      <c r="RFP414" s="589"/>
      <c r="RFQ414" s="589"/>
      <c r="RFR414" s="589"/>
      <c r="RFS414" s="589"/>
      <c r="RFT414" s="589"/>
      <c r="RFU414" s="589"/>
      <c r="RFV414" s="589"/>
      <c r="RFW414" s="589"/>
      <c r="RFX414" s="589"/>
      <c r="RFY414" s="589"/>
      <c r="RFZ414" s="589"/>
      <c r="RGA414" s="589"/>
      <c r="RGB414" s="589"/>
      <c r="RGC414" s="589"/>
      <c r="RGD414" s="589"/>
      <c r="RGE414" s="589"/>
      <c r="RGF414" s="589"/>
      <c r="RGG414" s="589"/>
      <c r="RGH414" s="589"/>
      <c r="RGI414" s="589"/>
      <c r="RGJ414" s="589"/>
      <c r="RGK414" s="589"/>
      <c r="RGL414" s="589"/>
      <c r="RGM414" s="589"/>
      <c r="RGN414" s="589"/>
      <c r="RGO414" s="589"/>
      <c r="RGP414" s="589"/>
      <c r="RGQ414" s="589"/>
      <c r="RGR414" s="589"/>
      <c r="RGS414" s="589"/>
      <c r="RGT414" s="589"/>
      <c r="RGU414" s="589"/>
      <c r="RGV414" s="589"/>
      <c r="RGW414" s="589"/>
      <c r="RGX414" s="589"/>
      <c r="RGY414" s="589"/>
      <c r="RGZ414" s="589"/>
      <c r="RHA414" s="589"/>
      <c r="RHB414" s="589"/>
      <c r="RHC414" s="589"/>
      <c r="RHD414" s="589"/>
      <c r="RHE414" s="589"/>
      <c r="RHF414" s="589"/>
      <c r="RHG414" s="589"/>
      <c r="RHH414" s="589"/>
      <c r="RHI414" s="589"/>
      <c r="RHJ414" s="589"/>
      <c r="RHK414" s="589"/>
      <c r="RHL414" s="589"/>
      <c r="RHM414" s="589"/>
      <c r="RHN414" s="589"/>
      <c r="RHO414" s="589"/>
      <c r="RHP414" s="589"/>
      <c r="RHQ414" s="589"/>
      <c r="RHR414" s="589"/>
      <c r="RHS414" s="589"/>
      <c r="RHT414" s="589"/>
      <c r="RHU414" s="589"/>
      <c r="RHV414" s="589"/>
      <c r="RHW414" s="589"/>
      <c r="RHX414" s="589"/>
      <c r="RHY414" s="589"/>
      <c r="RHZ414" s="589"/>
      <c r="RIA414" s="589"/>
      <c r="RIB414" s="589"/>
      <c r="RIC414" s="589"/>
      <c r="RID414" s="589"/>
      <c r="RIE414" s="589"/>
      <c r="RIF414" s="589"/>
      <c r="RIG414" s="589"/>
      <c r="RIH414" s="589"/>
      <c r="RII414" s="589"/>
      <c r="RIJ414" s="589"/>
      <c r="RIK414" s="589"/>
      <c r="RIL414" s="589"/>
      <c r="RIM414" s="589"/>
      <c r="RIN414" s="589"/>
      <c r="RIO414" s="589"/>
      <c r="RIP414" s="589"/>
      <c r="RIQ414" s="589"/>
      <c r="RIR414" s="589"/>
      <c r="RIS414" s="589"/>
      <c r="RIT414" s="589"/>
      <c r="RIU414" s="589"/>
      <c r="RIV414" s="589"/>
      <c r="RIW414" s="589"/>
      <c r="RIX414" s="589"/>
      <c r="RIY414" s="589"/>
      <c r="RIZ414" s="589"/>
      <c r="RJA414" s="589"/>
      <c r="RJB414" s="589"/>
      <c r="RJC414" s="589"/>
      <c r="RJD414" s="589"/>
      <c r="RJE414" s="589"/>
      <c r="RJF414" s="589"/>
      <c r="RJG414" s="589"/>
      <c r="RJH414" s="589"/>
      <c r="RJI414" s="589"/>
      <c r="RJJ414" s="589"/>
      <c r="RJK414" s="589"/>
      <c r="RJL414" s="589"/>
      <c r="RJM414" s="589"/>
      <c r="RJN414" s="589"/>
      <c r="RJO414" s="589"/>
      <c r="RJP414" s="589"/>
      <c r="RJQ414" s="589"/>
      <c r="RJR414" s="589"/>
      <c r="RJS414" s="589"/>
      <c r="RJT414" s="589"/>
      <c r="RJU414" s="589"/>
      <c r="RJV414" s="589"/>
      <c r="RJW414" s="589"/>
      <c r="RJX414" s="589"/>
      <c r="RJY414" s="589"/>
      <c r="RJZ414" s="589"/>
      <c r="RKA414" s="589"/>
      <c r="RKB414" s="589"/>
      <c r="RKC414" s="589"/>
      <c r="RKD414" s="589"/>
      <c r="RKE414" s="589"/>
      <c r="RKF414" s="589"/>
      <c r="RKG414" s="589"/>
      <c r="RKH414" s="589"/>
      <c r="RKI414" s="589"/>
      <c r="RKJ414" s="589"/>
      <c r="RKK414" s="589"/>
      <c r="RKL414" s="589"/>
      <c r="RKM414" s="589"/>
      <c r="RKN414" s="589"/>
      <c r="RKO414" s="589"/>
      <c r="RKP414" s="589"/>
      <c r="RKQ414" s="589"/>
      <c r="RKR414" s="589"/>
      <c r="RKS414" s="589"/>
      <c r="RKT414" s="589"/>
      <c r="RKU414" s="589"/>
      <c r="RKV414" s="589"/>
      <c r="RKW414" s="589"/>
      <c r="RKX414" s="589"/>
      <c r="RKY414" s="589"/>
      <c r="RKZ414" s="589"/>
      <c r="RLA414" s="589"/>
      <c r="RLB414" s="589"/>
      <c r="RLC414" s="589"/>
      <c r="RLD414" s="589"/>
      <c r="RLE414" s="589"/>
      <c r="RLF414" s="589"/>
      <c r="RLG414" s="589"/>
      <c r="RLH414" s="589"/>
      <c r="RLI414" s="589"/>
      <c r="RLJ414" s="589"/>
      <c r="RLK414" s="589"/>
      <c r="RLL414" s="589"/>
      <c r="RLM414" s="589"/>
      <c r="RLN414" s="589"/>
      <c r="RLO414" s="589"/>
      <c r="RLP414" s="589"/>
      <c r="RLQ414" s="589"/>
      <c r="RLR414" s="589"/>
      <c r="RLS414" s="589"/>
      <c r="RLT414" s="589"/>
      <c r="RLU414" s="589"/>
      <c r="RLV414" s="589"/>
      <c r="RLW414" s="589"/>
      <c r="RLX414" s="589"/>
      <c r="RLY414" s="589"/>
      <c r="RLZ414" s="589"/>
      <c r="RMA414" s="589"/>
      <c r="RMB414" s="589"/>
      <c r="RMC414" s="589"/>
      <c r="RMD414" s="589"/>
      <c r="RME414" s="589"/>
      <c r="RMF414" s="589"/>
      <c r="RMG414" s="589"/>
      <c r="RMH414" s="589"/>
      <c r="RMI414" s="589"/>
      <c r="RMJ414" s="589"/>
      <c r="RMK414" s="589"/>
      <c r="RML414" s="589"/>
      <c r="RMM414" s="589"/>
      <c r="RMN414" s="589"/>
      <c r="RMO414" s="589"/>
      <c r="RMP414" s="589"/>
      <c r="RMQ414" s="589"/>
      <c r="RMR414" s="589"/>
      <c r="RMS414" s="589"/>
      <c r="RMT414" s="589"/>
      <c r="RMU414" s="589"/>
      <c r="RMV414" s="589"/>
      <c r="RMW414" s="589"/>
      <c r="RMX414" s="589"/>
      <c r="RMY414" s="589"/>
      <c r="RMZ414" s="589"/>
      <c r="RNA414" s="589"/>
      <c r="RNB414" s="589"/>
      <c r="RNC414" s="589"/>
      <c r="RND414" s="589"/>
      <c r="RNE414" s="589"/>
      <c r="RNF414" s="589"/>
      <c r="RNG414" s="589"/>
      <c r="RNH414" s="589"/>
      <c r="RNI414" s="589"/>
      <c r="RNJ414" s="589"/>
      <c r="RNK414" s="589"/>
      <c r="RNL414" s="589"/>
      <c r="RNM414" s="589"/>
      <c r="RNN414" s="589"/>
      <c r="RNO414" s="589"/>
      <c r="RNP414" s="589"/>
      <c r="RNQ414" s="589"/>
      <c r="RNR414" s="589"/>
      <c r="RNS414" s="589"/>
      <c r="RNT414" s="589"/>
      <c r="RNU414" s="589"/>
      <c r="RNV414" s="589"/>
      <c r="RNW414" s="589"/>
      <c r="RNX414" s="589"/>
      <c r="RNY414" s="589"/>
      <c r="RNZ414" s="589"/>
      <c r="ROA414" s="589"/>
      <c r="ROB414" s="589"/>
      <c r="ROC414" s="589"/>
      <c r="ROD414" s="589"/>
      <c r="ROE414" s="589"/>
      <c r="ROF414" s="589"/>
      <c r="ROG414" s="589"/>
      <c r="ROH414" s="589"/>
      <c r="ROI414" s="589"/>
      <c r="ROJ414" s="589"/>
      <c r="ROK414" s="589"/>
      <c r="ROL414" s="589"/>
      <c r="ROM414" s="589"/>
      <c r="RON414" s="589"/>
      <c r="ROO414" s="589"/>
      <c r="ROP414" s="589"/>
      <c r="ROQ414" s="589"/>
      <c r="ROR414" s="589"/>
      <c r="ROS414" s="589"/>
      <c r="ROT414" s="589"/>
      <c r="ROU414" s="589"/>
      <c r="ROV414" s="589"/>
      <c r="ROW414" s="589"/>
      <c r="ROX414" s="589"/>
      <c r="ROY414" s="589"/>
      <c r="ROZ414" s="589"/>
      <c r="RPA414" s="589"/>
      <c r="RPB414" s="589"/>
      <c r="RPC414" s="589"/>
      <c r="RPD414" s="589"/>
      <c r="RPE414" s="589"/>
      <c r="RPF414" s="589"/>
      <c r="RPG414" s="589"/>
      <c r="RPH414" s="589"/>
      <c r="RPI414" s="589"/>
      <c r="RPJ414" s="589"/>
      <c r="RPK414" s="589"/>
      <c r="RPL414" s="589"/>
      <c r="RPM414" s="589"/>
      <c r="RPN414" s="589"/>
      <c r="RPO414" s="589"/>
      <c r="RPP414" s="589"/>
      <c r="RPQ414" s="589"/>
      <c r="RPR414" s="589"/>
      <c r="RPS414" s="589"/>
      <c r="RPT414" s="589"/>
      <c r="RPU414" s="589"/>
      <c r="RPV414" s="589"/>
      <c r="RPW414" s="589"/>
      <c r="RPX414" s="589"/>
      <c r="RPY414" s="589"/>
      <c r="RPZ414" s="589"/>
      <c r="RQA414" s="589"/>
      <c r="RQB414" s="589"/>
      <c r="RQC414" s="589"/>
      <c r="RQD414" s="589"/>
      <c r="RQE414" s="589"/>
      <c r="RQF414" s="589"/>
      <c r="RQG414" s="589"/>
      <c r="RQH414" s="589"/>
      <c r="RQI414" s="589"/>
      <c r="RQJ414" s="589"/>
      <c r="RQK414" s="589"/>
      <c r="RQL414" s="589"/>
      <c r="RQM414" s="589"/>
      <c r="RQN414" s="589"/>
      <c r="RQO414" s="589"/>
      <c r="RQP414" s="589"/>
      <c r="RQQ414" s="589"/>
      <c r="RQR414" s="589"/>
      <c r="RQS414" s="589"/>
      <c r="RQT414" s="589"/>
      <c r="RQU414" s="589"/>
      <c r="RQV414" s="589"/>
      <c r="RQW414" s="589"/>
      <c r="RQX414" s="589"/>
      <c r="RQY414" s="589"/>
      <c r="RQZ414" s="589"/>
      <c r="RRA414" s="589"/>
      <c r="RRB414" s="589"/>
      <c r="RRC414" s="589"/>
      <c r="RRD414" s="589"/>
      <c r="RRE414" s="589"/>
      <c r="RRF414" s="589"/>
      <c r="RRG414" s="589"/>
      <c r="RRH414" s="589"/>
      <c r="RRI414" s="589"/>
      <c r="RRJ414" s="589"/>
      <c r="RRK414" s="589"/>
      <c r="RRL414" s="589"/>
      <c r="RRM414" s="589"/>
      <c r="RRN414" s="589"/>
      <c r="RRO414" s="589"/>
      <c r="RRP414" s="589"/>
      <c r="RRQ414" s="589"/>
      <c r="RRR414" s="589"/>
      <c r="RRS414" s="589"/>
      <c r="RRT414" s="589"/>
      <c r="RRU414" s="589"/>
      <c r="RRV414" s="589"/>
      <c r="RRW414" s="589"/>
      <c r="RRX414" s="589"/>
      <c r="RRY414" s="589"/>
      <c r="RRZ414" s="589"/>
      <c r="RSA414" s="589"/>
      <c r="RSB414" s="589"/>
      <c r="RSC414" s="589"/>
      <c r="RSD414" s="589"/>
      <c r="RSE414" s="589"/>
      <c r="RSF414" s="589"/>
      <c r="RSG414" s="589"/>
      <c r="RSH414" s="589"/>
      <c r="RSI414" s="589"/>
      <c r="RSJ414" s="589"/>
      <c r="RSK414" s="589"/>
      <c r="RSL414" s="589"/>
      <c r="RSM414" s="589"/>
      <c r="RSN414" s="589"/>
      <c r="RSO414" s="589"/>
      <c r="RSP414" s="589"/>
      <c r="RSQ414" s="589"/>
      <c r="RSR414" s="589"/>
      <c r="RSS414" s="589"/>
      <c r="RST414" s="589"/>
      <c r="RSU414" s="589"/>
      <c r="RSV414" s="589"/>
      <c r="RSW414" s="589"/>
      <c r="RSX414" s="589"/>
      <c r="RSY414" s="589"/>
      <c r="RSZ414" s="589"/>
      <c r="RTA414" s="589"/>
      <c r="RTB414" s="589"/>
      <c r="RTC414" s="589"/>
      <c r="RTD414" s="589"/>
      <c r="RTE414" s="589"/>
      <c r="RTF414" s="589"/>
      <c r="RTG414" s="589"/>
      <c r="RTH414" s="589"/>
      <c r="RTI414" s="589"/>
      <c r="RTJ414" s="589"/>
      <c r="RTK414" s="589"/>
      <c r="RTL414" s="589"/>
      <c r="RTM414" s="589"/>
      <c r="RTN414" s="589"/>
      <c r="RTO414" s="589"/>
      <c r="RTP414" s="589"/>
      <c r="RTQ414" s="589"/>
      <c r="RTR414" s="589"/>
      <c r="RTS414" s="589"/>
      <c r="RTT414" s="589"/>
      <c r="RTU414" s="589"/>
      <c r="RTV414" s="589"/>
      <c r="RTW414" s="589"/>
      <c r="RTX414" s="589"/>
      <c r="RTY414" s="589"/>
      <c r="RTZ414" s="589"/>
      <c r="RUA414" s="589"/>
      <c r="RUB414" s="589"/>
      <c r="RUC414" s="589"/>
      <c r="RUD414" s="589"/>
      <c r="RUE414" s="589"/>
      <c r="RUF414" s="589"/>
      <c r="RUG414" s="589"/>
      <c r="RUH414" s="589"/>
      <c r="RUI414" s="589"/>
      <c r="RUJ414" s="589"/>
      <c r="RUK414" s="589"/>
      <c r="RUL414" s="589"/>
      <c r="RUM414" s="589"/>
      <c r="RUN414" s="589"/>
      <c r="RUO414" s="589"/>
      <c r="RUP414" s="589"/>
      <c r="RUQ414" s="589"/>
      <c r="RUR414" s="589"/>
      <c r="RUS414" s="589"/>
      <c r="RUT414" s="589"/>
      <c r="RUU414" s="589"/>
      <c r="RUV414" s="589"/>
      <c r="RUW414" s="589"/>
      <c r="RUX414" s="589"/>
      <c r="RUY414" s="589"/>
      <c r="RUZ414" s="589"/>
      <c r="RVA414" s="589"/>
      <c r="RVB414" s="589"/>
      <c r="RVC414" s="589"/>
      <c r="RVD414" s="589"/>
      <c r="RVE414" s="589"/>
      <c r="RVF414" s="589"/>
      <c r="RVG414" s="589"/>
      <c r="RVH414" s="589"/>
      <c r="RVI414" s="589"/>
      <c r="RVJ414" s="589"/>
      <c r="RVK414" s="589"/>
      <c r="RVL414" s="589"/>
      <c r="RVM414" s="589"/>
      <c r="RVN414" s="589"/>
      <c r="RVO414" s="589"/>
      <c r="RVP414" s="589"/>
      <c r="RVQ414" s="589"/>
      <c r="RVR414" s="589"/>
      <c r="RVS414" s="589"/>
      <c r="RVT414" s="589"/>
      <c r="RVU414" s="589"/>
      <c r="RVV414" s="589"/>
      <c r="RVW414" s="589"/>
      <c r="RVX414" s="589"/>
      <c r="RVY414" s="589"/>
      <c r="RVZ414" s="589"/>
      <c r="RWA414" s="589"/>
      <c r="RWB414" s="589"/>
      <c r="RWC414" s="589"/>
      <c r="RWD414" s="589"/>
      <c r="RWE414" s="589"/>
      <c r="RWF414" s="589"/>
      <c r="RWG414" s="589"/>
      <c r="RWH414" s="589"/>
      <c r="RWI414" s="589"/>
      <c r="RWJ414" s="589"/>
      <c r="RWK414" s="589"/>
      <c r="RWL414" s="589"/>
      <c r="RWM414" s="589"/>
      <c r="RWN414" s="589"/>
      <c r="RWO414" s="589"/>
      <c r="RWP414" s="589"/>
      <c r="RWQ414" s="589"/>
      <c r="RWR414" s="589"/>
      <c r="RWS414" s="589"/>
      <c r="RWT414" s="589"/>
      <c r="RWU414" s="589"/>
      <c r="RWV414" s="589"/>
      <c r="RWW414" s="589"/>
      <c r="RWX414" s="589"/>
      <c r="RWY414" s="589"/>
      <c r="RWZ414" s="589"/>
      <c r="RXA414" s="589"/>
      <c r="RXB414" s="589"/>
      <c r="RXC414" s="589"/>
      <c r="RXD414" s="589"/>
      <c r="RXE414" s="589"/>
      <c r="RXF414" s="589"/>
      <c r="RXG414" s="589"/>
      <c r="RXH414" s="589"/>
      <c r="RXI414" s="589"/>
      <c r="RXJ414" s="589"/>
      <c r="RXK414" s="589"/>
      <c r="RXL414" s="589"/>
      <c r="RXM414" s="589"/>
      <c r="RXN414" s="589"/>
      <c r="RXO414" s="589"/>
      <c r="RXP414" s="589"/>
      <c r="RXQ414" s="589"/>
      <c r="RXR414" s="589"/>
      <c r="RXS414" s="589"/>
      <c r="RXT414" s="589"/>
      <c r="RXU414" s="589"/>
      <c r="RXV414" s="589"/>
      <c r="RXW414" s="589"/>
      <c r="RXX414" s="589"/>
      <c r="RXY414" s="589"/>
      <c r="RXZ414" s="589"/>
      <c r="RYA414" s="589"/>
      <c r="RYB414" s="589"/>
      <c r="RYC414" s="589"/>
      <c r="RYD414" s="589"/>
      <c r="RYE414" s="589"/>
      <c r="RYF414" s="589"/>
      <c r="RYG414" s="589"/>
      <c r="RYH414" s="589"/>
      <c r="RYI414" s="589"/>
      <c r="RYJ414" s="589"/>
      <c r="RYK414" s="589"/>
      <c r="RYL414" s="589"/>
      <c r="RYM414" s="589"/>
      <c r="RYN414" s="589"/>
      <c r="RYO414" s="589"/>
      <c r="RYP414" s="589"/>
      <c r="RYQ414" s="589"/>
      <c r="RYR414" s="589"/>
      <c r="RYS414" s="589"/>
      <c r="RYT414" s="589"/>
      <c r="RYU414" s="589"/>
      <c r="RYV414" s="589"/>
      <c r="RYW414" s="589"/>
      <c r="RYX414" s="589"/>
      <c r="RYY414" s="589"/>
      <c r="RYZ414" s="589"/>
      <c r="RZA414" s="589"/>
      <c r="RZB414" s="589"/>
      <c r="RZC414" s="589"/>
      <c r="RZD414" s="589"/>
      <c r="RZE414" s="589"/>
      <c r="RZF414" s="589"/>
      <c r="RZG414" s="589"/>
      <c r="RZH414" s="589"/>
      <c r="RZI414" s="589"/>
      <c r="RZJ414" s="589"/>
      <c r="RZK414" s="589"/>
      <c r="RZL414" s="589"/>
      <c r="RZM414" s="589"/>
      <c r="RZN414" s="589"/>
      <c r="RZO414" s="589"/>
      <c r="RZP414" s="589"/>
      <c r="RZQ414" s="589"/>
      <c r="RZR414" s="589"/>
      <c r="RZS414" s="589"/>
      <c r="RZT414" s="589"/>
      <c r="RZU414" s="589"/>
      <c r="RZV414" s="589"/>
      <c r="RZW414" s="589"/>
      <c r="RZX414" s="589"/>
      <c r="RZY414" s="589"/>
      <c r="RZZ414" s="589"/>
      <c r="SAA414" s="589"/>
      <c r="SAB414" s="589"/>
      <c r="SAC414" s="589"/>
      <c r="SAD414" s="589"/>
      <c r="SAE414" s="589"/>
      <c r="SAF414" s="589"/>
      <c r="SAG414" s="589"/>
      <c r="SAH414" s="589"/>
      <c r="SAI414" s="589"/>
      <c r="SAJ414" s="589"/>
      <c r="SAK414" s="589"/>
      <c r="SAL414" s="589"/>
      <c r="SAM414" s="589"/>
      <c r="SAN414" s="589"/>
      <c r="SAO414" s="589"/>
      <c r="SAP414" s="589"/>
      <c r="SAQ414" s="589"/>
      <c r="SAR414" s="589"/>
      <c r="SAS414" s="589"/>
      <c r="SAT414" s="589"/>
      <c r="SAU414" s="589"/>
      <c r="SAV414" s="589"/>
      <c r="SAW414" s="589"/>
      <c r="SAX414" s="589"/>
      <c r="SAY414" s="589"/>
      <c r="SAZ414" s="589"/>
      <c r="SBA414" s="589"/>
      <c r="SBB414" s="589"/>
      <c r="SBC414" s="589"/>
      <c r="SBD414" s="589"/>
      <c r="SBE414" s="589"/>
      <c r="SBF414" s="589"/>
      <c r="SBG414" s="589"/>
      <c r="SBH414" s="589"/>
      <c r="SBI414" s="589"/>
      <c r="SBJ414" s="589"/>
      <c r="SBK414" s="589"/>
      <c r="SBL414" s="589"/>
      <c r="SBM414" s="589"/>
      <c r="SBN414" s="589"/>
      <c r="SBO414" s="589"/>
      <c r="SBP414" s="589"/>
      <c r="SBQ414" s="589"/>
      <c r="SBR414" s="589"/>
      <c r="SBS414" s="589"/>
      <c r="SBT414" s="589"/>
      <c r="SBU414" s="589"/>
      <c r="SBV414" s="589"/>
      <c r="SBW414" s="589"/>
      <c r="SBX414" s="589"/>
      <c r="SBY414" s="589"/>
      <c r="SBZ414" s="589"/>
      <c r="SCA414" s="589"/>
      <c r="SCB414" s="589"/>
      <c r="SCC414" s="589"/>
      <c r="SCD414" s="589"/>
      <c r="SCE414" s="589"/>
      <c r="SCF414" s="589"/>
      <c r="SCG414" s="589"/>
      <c r="SCH414" s="589"/>
      <c r="SCI414" s="589"/>
      <c r="SCJ414" s="589"/>
      <c r="SCK414" s="589"/>
      <c r="SCL414" s="589"/>
      <c r="SCM414" s="589"/>
      <c r="SCN414" s="589"/>
      <c r="SCO414" s="589"/>
      <c r="SCP414" s="589"/>
      <c r="SCQ414" s="589"/>
      <c r="SCR414" s="589"/>
      <c r="SCS414" s="589"/>
      <c r="SCT414" s="589"/>
      <c r="SCU414" s="589"/>
      <c r="SCV414" s="589"/>
      <c r="SCW414" s="589"/>
      <c r="SCX414" s="589"/>
      <c r="SCY414" s="589"/>
      <c r="SCZ414" s="589"/>
      <c r="SDA414" s="589"/>
      <c r="SDB414" s="589"/>
      <c r="SDC414" s="589"/>
      <c r="SDD414" s="589"/>
      <c r="SDE414" s="589"/>
      <c r="SDF414" s="589"/>
      <c r="SDG414" s="589"/>
      <c r="SDH414" s="589"/>
      <c r="SDI414" s="589"/>
      <c r="SDJ414" s="589"/>
      <c r="SDK414" s="589"/>
      <c r="SDL414" s="589"/>
      <c r="SDM414" s="589"/>
      <c r="SDN414" s="589"/>
      <c r="SDO414" s="589"/>
      <c r="SDP414" s="589"/>
      <c r="SDQ414" s="589"/>
      <c r="SDR414" s="589"/>
      <c r="SDS414" s="589"/>
      <c r="SDT414" s="589"/>
      <c r="SDU414" s="589"/>
      <c r="SDV414" s="589"/>
      <c r="SDW414" s="589"/>
      <c r="SDX414" s="589"/>
      <c r="SDY414" s="589"/>
      <c r="SDZ414" s="589"/>
      <c r="SEA414" s="589"/>
      <c r="SEB414" s="589"/>
      <c r="SEC414" s="589"/>
      <c r="SED414" s="589"/>
      <c r="SEE414" s="589"/>
      <c r="SEF414" s="589"/>
      <c r="SEG414" s="589"/>
      <c r="SEH414" s="589"/>
      <c r="SEI414" s="589"/>
      <c r="SEJ414" s="589"/>
      <c r="SEK414" s="589"/>
      <c r="SEL414" s="589"/>
      <c r="SEM414" s="589"/>
      <c r="SEN414" s="589"/>
      <c r="SEO414" s="589"/>
      <c r="SEP414" s="589"/>
      <c r="SEQ414" s="589"/>
      <c r="SER414" s="589"/>
      <c r="SES414" s="589"/>
      <c r="SET414" s="589"/>
      <c r="SEU414" s="589"/>
      <c r="SEV414" s="589"/>
      <c r="SEW414" s="589"/>
      <c r="SEX414" s="589"/>
      <c r="SEY414" s="589"/>
      <c r="SEZ414" s="589"/>
      <c r="SFA414" s="589"/>
      <c r="SFB414" s="589"/>
      <c r="SFC414" s="589"/>
      <c r="SFD414" s="589"/>
      <c r="SFE414" s="589"/>
      <c r="SFF414" s="589"/>
      <c r="SFG414" s="589"/>
      <c r="SFH414" s="589"/>
      <c r="SFI414" s="589"/>
      <c r="SFJ414" s="589"/>
      <c r="SFK414" s="589"/>
      <c r="SFL414" s="589"/>
      <c r="SFM414" s="589"/>
      <c r="SFN414" s="589"/>
      <c r="SFO414" s="589"/>
      <c r="SFP414" s="589"/>
      <c r="SFQ414" s="589"/>
      <c r="SFR414" s="589"/>
      <c r="SFS414" s="589"/>
      <c r="SFT414" s="589"/>
      <c r="SFU414" s="589"/>
      <c r="SFV414" s="589"/>
      <c r="SFW414" s="589"/>
      <c r="SFX414" s="589"/>
      <c r="SFY414" s="589"/>
      <c r="SFZ414" s="589"/>
      <c r="SGA414" s="589"/>
      <c r="SGB414" s="589"/>
      <c r="SGC414" s="589"/>
      <c r="SGD414" s="589"/>
      <c r="SGE414" s="589"/>
      <c r="SGF414" s="589"/>
      <c r="SGG414" s="589"/>
      <c r="SGH414" s="589"/>
      <c r="SGI414" s="589"/>
      <c r="SGJ414" s="589"/>
      <c r="SGK414" s="589"/>
      <c r="SGL414" s="589"/>
      <c r="SGM414" s="589"/>
      <c r="SGN414" s="589"/>
      <c r="SGO414" s="589"/>
      <c r="SGP414" s="589"/>
      <c r="SGQ414" s="589"/>
      <c r="SGR414" s="589"/>
      <c r="SGS414" s="589"/>
      <c r="SGT414" s="589"/>
      <c r="SGU414" s="589"/>
      <c r="SGV414" s="589"/>
      <c r="SGW414" s="589"/>
      <c r="SGX414" s="589"/>
      <c r="SGY414" s="589"/>
      <c r="SGZ414" s="589"/>
      <c r="SHA414" s="589"/>
      <c r="SHB414" s="589"/>
      <c r="SHC414" s="589"/>
      <c r="SHD414" s="589"/>
      <c r="SHE414" s="589"/>
      <c r="SHF414" s="589"/>
      <c r="SHG414" s="589"/>
      <c r="SHH414" s="589"/>
      <c r="SHI414" s="589"/>
      <c r="SHJ414" s="589"/>
      <c r="SHK414" s="589"/>
      <c r="SHL414" s="589"/>
      <c r="SHM414" s="589"/>
      <c r="SHN414" s="589"/>
      <c r="SHO414" s="589"/>
      <c r="SHP414" s="589"/>
      <c r="SHQ414" s="589"/>
      <c r="SHR414" s="589"/>
      <c r="SHS414" s="589"/>
      <c r="SHT414" s="589"/>
      <c r="SHU414" s="589"/>
      <c r="SHV414" s="589"/>
      <c r="SHW414" s="589"/>
      <c r="SHX414" s="589"/>
      <c r="SHY414" s="589"/>
      <c r="SHZ414" s="589"/>
      <c r="SIA414" s="589"/>
      <c r="SIB414" s="589"/>
      <c r="SIC414" s="589"/>
      <c r="SID414" s="589"/>
      <c r="SIE414" s="589"/>
      <c r="SIF414" s="589"/>
      <c r="SIG414" s="589"/>
      <c r="SIH414" s="589"/>
      <c r="SII414" s="589"/>
      <c r="SIJ414" s="589"/>
      <c r="SIK414" s="589"/>
      <c r="SIL414" s="589"/>
      <c r="SIM414" s="589"/>
      <c r="SIN414" s="589"/>
      <c r="SIO414" s="589"/>
      <c r="SIP414" s="589"/>
      <c r="SIQ414" s="589"/>
      <c r="SIR414" s="589"/>
      <c r="SIS414" s="589"/>
      <c r="SIT414" s="589"/>
      <c r="SIU414" s="589"/>
      <c r="SIV414" s="589"/>
      <c r="SIW414" s="589"/>
      <c r="SIX414" s="589"/>
      <c r="SIY414" s="589"/>
      <c r="SIZ414" s="589"/>
      <c r="SJA414" s="589"/>
      <c r="SJB414" s="589"/>
      <c r="SJC414" s="589"/>
      <c r="SJD414" s="589"/>
      <c r="SJE414" s="589"/>
      <c r="SJF414" s="589"/>
      <c r="SJG414" s="589"/>
      <c r="SJH414" s="589"/>
      <c r="SJI414" s="589"/>
      <c r="SJJ414" s="589"/>
      <c r="SJK414" s="589"/>
      <c r="SJL414" s="589"/>
      <c r="SJM414" s="589"/>
      <c r="SJN414" s="589"/>
      <c r="SJO414" s="589"/>
      <c r="SJP414" s="589"/>
      <c r="SJQ414" s="589"/>
      <c r="SJR414" s="589"/>
      <c r="SJS414" s="589"/>
      <c r="SJT414" s="589"/>
      <c r="SJU414" s="589"/>
      <c r="SJV414" s="589"/>
      <c r="SJW414" s="589"/>
      <c r="SJX414" s="589"/>
      <c r="SJY414" s="589"/>
      <c r="SJZ414" s="589"/>
      <c r="SKA414" s="589"/>
      <c r="SKB414" s="589"/>
      <c r="SKC414" s="589"/>
      <c r="SKD414" s="589"/>
      <c r="SKE414" s="589"/>
      <c r="SKF414" s="589"/>
      <c r="SKG414" s="589"/>
      <c r="SKH414" s="589"/>
      <c r="SKI414" s="589"/>
      <c r="SKJ414" s="589"/>
      <c r="SKK414" s="589"/>
      <c r="SKL414" s="589"/>
      <c r="SKM414" s="589"/>
      <c r="SKN414" s="589"/>
      <c r="SKO414" s="589"/>
      <c r="SKP414" s="589"/>
      <c r="SKQ414" s="589"/>
      <c r="SKR414" s="589"/>
      <c r="SKS414" s="589"/>
      <c r="SKT414" s="589"/>
      <c r="SKU414" s="589"/>
      <c r="SKV414" s="589"/>
      <c r="SKW414" s="589"/>
      <c r="SKX414" s="589"/>
      <c r="SKY414" s="589"/>
      <c r="SKZ414" s="589"/>
      <c r="SLA414" s="589"/>
      <c r="SLB414" s="589"/>
      <c r="SLC414" s="589"/>
      <c r="SLD414" s="589"/>
      <c r="SLE414" s="589"/>
      <c r="SLF414" s="589"/>
      <c r="SLG414" s="589"/>
      <c r="SLH414" s="589"/>
      <c r="SLI414" s="589"/>
      <c r="SLJ414" s="589"/>
      <c r="SLK414" s="589"/>
      <c r="SLL414" s="589"/>
      <c r="SLM414" s="589"/>
      <c r="SLN414" s="589"/>
      <c r="SLO414" s="589"/>
      <c r="SLP414" s="589"/>
      <c r="SLQ414" s="589"/>
      <c r="SLR414" s="589"/>
      <c r="SLS414" s="589"/>
      <c r="SLT414" s="589"/>
      <c r="SLU414" s="589"/>
      <c r="SLV414" s="589"/>
      <c r="SLW414" s="589"/>
      <c r="SLX414" s="589"/>
      <c r="SLY414" s="589"/>
      <c r="SLZ414" s="589"/>
      <c r="SMA414" s="589"/>
      <c r="SMB414" s="589"/>
      <c r="SMC414" s="589"/>
      <c r="SMD414" s="589"/>
      <c r="SME414" s="589"/>
      <c r="SMF414" s="589"/>
      <c r="SMG414" s="589"/>
      <c r="SMH414" s="589"/>
      <c r="SMI414" s="589"/>
      <c r="SMJ414" s="589"/>
      <c r="SMK414" s="589"/>
      <c r="SML414" s="589"/>
      <c r="SMM414" s="589"/>
      <c r="SMN414" s="589"/>
      <c r="SMO414" s="589"/>
      <c r="SMP414" s="589"/>
      <c r="SMQ414" s="589"/>
      <c r="SMR414" s="589"/>
      <c r="SMS414" s="589"/>
      <c r="SMT414" s="589"/>
      <c r="SMU414" s="589"/>
      <c r="SMV414" s="589"/>
      <c r="SMW414" s="589"/>
      <c r="SMX414" s="589"/>
      <c r="SMY414" s="589"/>
      <c r="SMZ414" s="589"/>
      <c r="SNA414" s="589"/>
      <c r="SNB414" s="589"/>
      <c r="SNC414" s="589"/>
      <c r="SND414" s="589"/>
      <c r="SNE414" s="589"/>
      <c r="SNF414" s="589"/>
      <c r="SNG414" s="589"/>
      <c r="SNH414" s="589"/>
      <c r="SNI414" s="589"/>
      <c r="SNJ414" s="589"/>
      <c r="SNK414" s="589"/>
      <c r="SNL414" s="589"/>
      <c r="SNM414" s="589"/>
      <c r="SNN414" s="589"/>
      <c r="SNO414" s="589"/>
      <c r="SNP414" s="589"/>
      <c r="SNQ414" s="589"/>
      <c r="SNR414" s="589"/>
      <c r="SNS414" s="589"/>
      <c r="SNT414" s="589"/>
      <c r="SNU414" s="589"/>
      <c r="SNV414" s="589"/>
      <c r="SNW414" s="589"/>
      <c r="SNX414" s="589"/>
      <c r="SNY414" s="589"/>
      <c r="SNZ414" s="589"/>
      <c r="SOA414" s="589"/>
      <c r="SOB414" s="589"/>
      <c r="SOC414" s="589"/>
      <c r="SOD414" s="589"/>
      <c r="SOE414" s="589"/>
      <c r="SOF414" s="589"/>
      <c r="SOG414" s="589"/>
      <c r="SOH414" s="589"/>
      <c r="SOI414" s="589"/>
      <c r="SOJ414" s="589"/>
      <c r="SOK414" s="589"/>
      <c r="SOL414" s="589"/>
      <c r="SOM414" s="589"/>
      <c r="SON414" s="589"/>
      <c r="SOO414" s="589"/>
      <c r="SOP414" s="589"/>
      <c r="SOQ414" s="589"/>
      <c r="SOR414" s="589"/>
      <c r="SOS414" s="589"/>
      <c r="SOT414" s="589"/>
      <c r="SOU414" s="589"/>
      <c r="SOV414" s="589"/>
      <c r="SOW414" s="589"/>
      <c r="SOX414" s="589"/>
      <c r="SOY414" s="589"/>
      <c r="SOZ414" s="589"/>
      <c r="SPA414" s="589"/>
      <c r="SPB414" s="589"/>
      <c r="SPC414" s="589"/>
      <c r="SPD414" s="589"/>
      <c r="SPE414" s="589"/>
      <c r="SPF414" s="589"/>
      <c r="SPG414" s="589"/>
      <c r="SPH414" s="589"/>
      <c r="SPI414" s="589"/>
      <c r="SPJ414" s="589"/>
      <c r="SPK414" s="589"/>
      <c r="SPL414" s="589"/>
      <c r="SPM414" s="589"/>
      <c r="SPN414" s="589"/>
      <c r="SPO414" s="589"/>
      <c r="SPP414" s="589"/>
      <c r="SPQ414" s="589"/>
      <c r="SPR414" s="589"/>
      <c r="SPS414" s="589"/>
      <c r="SPT414" s="589"/>
      <c r="SPU414" s="589"/>
      <c r="SPV414" s="589"/>
      <c r="SPW414" s="589"/>
      <c r="SPX414" s="589"/>
      <c r="SPY414" s="589"/>
      <c r="SPZ414" s="589"/>
      <c r="SQA414" s="589"/>
      <c r="SQB414" s="589"/>
      <c r="SQC414" s="589"/>
      <c r="SQD414" s="589"/>
      <c r="SQE414" s="589"/>
      <c r="SQF414" s="589"/>
      <c r="SQG414" s="589"/>
      <c r="SQH414" s="589"/>
      <c r="SQI414" s="589"/>
      <c r="SQJ414" s="589"/>
      <c r="SQK414" s="589"/>
      <c r="SQL414" s="589"/>
      <c r="SQM414" s="589"/>
      <c r="SQN414" s="589"/>
      <c r="SQO414" s="589"/>
      <c r="SQP414" s="589"/>
      <c r="SQQ414" s="589"/>
      <c r="SQR414" s="589"/>
      <c r="SQS414" s="589"/>
      <c r="SQT414" s="589"/>
      <c r="SQU414" s="589"/>
      <c r="SQV414" s="589"/>
      <c r="SQW414" s="589"/>
      <c r="SQX414" s="589"/>
      <c r="SQY414" s="589"/>
      <c r="SQZ414" s="589"/>
      <c r="SRA414" s="589"/>
      <c r="SRB414" s="589"/>
      <c r="SRC414" s="589"/>
      <c r="SRD414" s="589"/>
      <c r="SRE414" s="589"/>
      <c r="SRF414" s="589"/>
      <c r="SRG414" s="589"/>
      <c r="SRH414" s="589"/>
      <c r="SRI414" s="589"/>
      <c r="SRJ414" s="589"/>
      <c r="SRK414" s="589"/>
      <c r="SRL414" s="589"/>
      <c r="SRM414" s="589"/>
      <c r="SRN414" s="589"/>
      <c r="SRO414" s="589"/>
      <c r="SRP414" s="589"/>
      <c r="SRQ414" s="589"/>
      <c r="SRR414" s="589"/>
      <c r="SRS414" s="589"/>
      <c r="SRT414" s="589"/>
      <c r="SRU414" s="589"/>
      <c r="SRV414" s="589"/>
      <c r="SRW414" s="589"/>
      <c r="SRX414" s="589"/>
      <c r="SRY414" s="589"/>
      <c r="SRZ414" s="589"/>
      <c r="SSA414" s="589"/>
      <c r="SSB414" s="589"/>
      <c r="SSC414" s="589"/>
      <c r="SSD414" s="589"/>
      <c r="SSE414" s="589"/>
      <c r="SSF414" s="589"/>
      <c r="SSG414" s="589"/>
      <c r="SSH414" s="589"/>
      <c r="SSI414" s="589"/>
      <c r="SSJ414" s="589"/>
      <c r="SSK414" s="589"/>
      <c r="SSL414" s="589"/>
      <c r="SSM414" s="589"/>
      <c r="SSN414" s="589"/>
      <c r="SSO414" s="589"/>
      <c r="SSP414" s="589"/>
      <c r="SSQ414" s="589"/>
      <c r="SSR414" s="589"/>
      <c r="SSS414" s="589"/>
      <c r="SST414" s="589"/>
      <c r="SSU414" s="589"/>
      <c r="SSV414" s="589"/>
      <c r="SSW414" s="589"/>
      <c r="SSX414" s="589"/>
      <c r="SSY414" s="589"/>
      <c r="SSZ414" s="589"/>
      <c r="STA414" s="589"/>
      <c r="STB414" s="589"/>
      <c r="STC414" s="589"/>
      <c r="STD414" s="589"/>
      <c r="STE414" s="589"/>
      <c r="STF414" s="589"/>
      <c r="STG414" s="589"/>
      <c r="STH414" s="589"/>
      <c r="STI414" s="589"/>
      <c r="STJ414" s="589"/>
      <c r="STK414" s="589"/>
      <c r="STL414" s="589"/>
      <c r="STM414" s="589"/>
      <c r="STN414" s="589"/>
      <c r="STO414" s="589"/>
      <c r="STP414" s="589"/>
      <c r="STQ414" s="589"/>
      <c r="STR414" s="589"/>
      <c r="STS414" s="589"/>
      <c r="STT414" s="589"/>
      <c r="STU414" s="589"/>
      <c r="STV414" s="589"/>
      <c r="STW414" s="589"/>
      <c r="STX414" s="589"/>
      <c r="STY414" s="589"/>
      <c r="STZ414" s="589"/>
      <c r="SUA414" s="589"/>
      <c r="SUB414" s="589"/>
      <c r="SUC414" s="589"/>
      <c r="SUD414" s="589"/>
      <c r="SUE414" s="589"/>
      <c r="SUF414" s="589"/>
      <c r="SUG414" s="589"/>
      <c r="SUH414" s="589"/>
      <c r="SUI414" s="589"/>
      <c r="SUJ414" s="589"/>
      <c r="SUK414" s="589"/>
      <c r="SUL414" s="589"/>
      <c r="SUM414" s="589"/>
      <c r="SUN414" s="589"/>
      <c r="SUO414" s="589"/>
      <c r="SUP414" s="589"/>
      <c r="SUQ414" s="589"/>
      <c r="SUR414" s="589"/>
      <c r="SUS414" s="589"/>
      <c r="SUT414" s="589"/>
      <c r="SUU414" s="589"/>
      <c r="SUV414" s="589"/>
      <c r="SUW414" s="589"/>
      <c r="SUX414" s="589"/>
      <c r="SUY414" s="589"/>
      <c r="SUZ414" s="589"/>
      <c r="SVA414" s="589"/>
      <c r="SVB414" s="589"/>
      <c r="SVC414" s="589"/>
      <c r="SVD414" s="589"/>
      <c r="SVE414" s="589"/>
      <c r="SVF414" s="589"/>
      <c r="SVG414" s="589"/>
      <c r="SVH414" s="589"/>
      <c r="SVI414" s="589"/>
      <c r="SVJ414" s="589"/>
      <c r="SVK414" s="589"/>
      <c r="SVL414" s="589"/>
      <c r="SVM414" s="589"/>
      <c r="SVN414" s="589"/>
      <c r="SVO414" s="589"/>
      <c r="SVP414" s="589"/>
      <c r="SVQ414" s="589"/>
      <c r="SVR414" s="589"/>
      <c r="SVS414" s="589"/>
      <c r="SVT414" s="589"/>
      <c r="SVU414" s="589"/>
      <c r="SVV414" s="589"/>
      <c r="SVW414" s="589"/>
      <c r="SVX414" s="589"/>
      <c r="SVY414" s="589"/>
      <c r="SVZ414" s="589"/>
      <c r="SWA414" s="589"/>
      <c r="SWB414" s="589"/>
      <c r="SWC414" s="589"/>
      <c r="SWD414" s="589"/>
      <c r="SWE414" s="589"/>
      <c r="SWF414" s="589"/>
      <c r="SWG414" s="589"/>
      <c r="SWH414" s="589"/>
      <c r="SWI414" s="589"/>
      <c r="SWJ414" s="589"/>
      <c r="SWK414" s="589"/>
      <c r="SWL414" s="589"/>
      <c r="SWM414" s="589"/>
      <c r="SWN414" s="589"/>
      <c r="SWO414" s="589"/>
      <c r="SWP414" s="589"/>
      <c r="SWQ414" s="589"/>
      <c r="SWR414" s="589"/>
      <c r="SWS414" s="589"/>
      <c r="SWT414" s="589"/>
      <c r="SWU414" s="589"/>
      <c r="SWV414" s="589"/>
      <c r="SWW414" s="589"/>
      <c r="SWX414" s="589"/>
      <c r="SWY414" s="589"/>
      <c r="SWZ414" s="589"/>
      <c r="SXA414" s="589"/>
      <c r="SXB414" s="589"/>
      <c r="SXC414" s="589"/>
      <c r="SXD414" s="589"/>
      <c r="SXE414" s="589"/>
      <c r="SXF414" s="589"/>
      <c r="SXG414" s="589"/>
      <c r="SXH414" s="589"/>
      <c r="SXI414" s="589"/>
      <c r="SXJ414" s="589"/>
      <c r="SXK414" s="589"/>
      <c r="SXL414" s="589"/>
      <c r="SXM414" s="589"/>
      <c r="SXN414" s="589"/>
      <c r="SXO414" s="589"/>
      <c r="SXP414" s="589"/>
      <c r="SXQ414" s="589"/>
      <c r="SXR414" s="589"/>
      <c r="SXS414" s="589"/>
      <c r="SXT414" s="589"/>
      <c r="SXU414" s="589"/>
      <c r="SXV414" s="589"/>
      <c r="SXW414" s="589"/>
      <c r="SXX414" s="589"/>
      <c r="SXY414" s="589"/>
      <c r="SXZ414" s="589"/>
      <c r="SYA414" s="589"/>
      <c r="SYB414" s="589"/>
      <c r="SYC414" s="589"/>
      <c r="SYD414" s="589"/>
      <c r="SYE414" s="589"/>
      <c r="SYF414" s="589"/>
      <c r="SYG414" s="589"/>
      <c r="SYH414" s="589"/>
      <c r="SYI414" s="589"/>
      <c r="SYJ414" s="589"/>
      <c r="SYK414" s="589"/>
      <c r="SYL414" s="589"/>
      <c r="SYM414" s="589"/>
      <c r="SYN414" s="589"/>
      <c r="SYO414" s="589"/>
      <c r="SYP414" s="589"/>
      <c r="SYQ414" s="589"/>
      <c r="SYR414" s="589"/>
      <c r="SYS414" s="589"/>
      <c r="SYT414" s="589"/>
      <c r="SYU414" s="589"/>
      <c r="SYV414" s="589"/>
      <c r="SYW414" s="589"/>
      <c r="SYX414" s="589"/>
      <c r="SYY414" s="589"/>
      <c r="SYZ414" s="589"/>
      <c r="SZA414" s="589"/>
      <c r="SZB414" s="589"/>
      <c r="SZC414" s="589"/>
      <c r="SZD414" s="589"/>
      <c r="SZE414" s="589"/>
      <c r="SZF414" s="589"/>
      <c r="SZG414" s="589"/>
      <c r="SZH414" s="589"/>
      <c r="SZI414" s="589"/>
      <c r="SZJ414" s="589"/>
      <c r="SZK414" s="589"/>
      <c r="SZL414" s="589"/>
      <c r="SZM414" s="589"/>
      <c r="SZN414" s="589"/>
      <c r="SZO414" s="589"/>
      <c r="SZP414" s="589"/>
      <c r="SZQ414" s="589"/>
      <c r="SZR414" s="589"/>
      <c r="SZS414" s="589"/>
      <c r="SZT414" s="589"/>
      <c r="SZU414" s="589"/>
      <c r="SZV414" s="589"/>
      <c r="SZW414" s="589"/>
      <c r="SZX414" s="589"/>
      <c r="SZY414" s="589"/>
      <c r="SZZ414" s="589"/>
      <c r="TAA414" s="589"/>
      <c r="TAB414" s="589"/>
      <c r="TAC414" s="589"/>
      <c r="TAD414" s="589"/>
      <c r="TAE414" s="589"/>
      <c r="TAF414" s="589"/>
      <c r="TAG414" s="589"/>
      <c r="TAH414" s="589"/>
      <c r="TAI414" s="589"/>
      <c r="TAJ414" s="589"/>
      <c r="TAK414" s="589"/>
      <c r="TAL414" s="589"/>
      <c r="TAM414" s="589"/>
      <c r="TAN414" s="589"/>
      <c r="TAO414" s="589"/>
      <c r="TAP414" s="589"/>
      <c r="TAQ414" s="589"/>
      <c r="TAR414" s="589"/>
      <c r="TAS414" s="589"/>
      <c r="TAT414" s="589"/>
      <c r="TAU414" s="589"/>
      <c r="TAV414" s="589"/>
      <c r="TAW414" s="589"/>
      <c r="TAX414" s="589"/>
      <c r="TAY414" s="589"/>
      <c r="TAZ414" s="589"/>
      <c r="TBA414" s="589"/>
      <c r="TBB414" s="589"/>
      <c r="TBC414" s="589"/>
      <c r="TBD414" s="589"/>
      <c r="TBE414" s="589"/>
      <c r="TBF414" s="589"/>
      <c r="TBG414" s="589"/>
      <c r="TBH414" s="589"/>
      <c r="TBI414" s="589"/>
      <c r="TBJ414" s="589"/>
      <c r="TBK414" s="589"/>
      <c r="TBL414" s="589"/>
      <c r="TBM414" s="589"/>
      <c r="TBN414" s="589"/>
      <c r="TBO414" s="589"/>
      <c r="TBP414" s="589"/>
      <c r="TBQ414" s="589"/>
      <c r="TBR414" s="589"/>
      <c r="TBS414" s="589"/>
      <c r="TBT414" s="589"/>
      <c r="TBU414" s="589"/>
      <c r="TBV414" s="589"/>
      <c r="TBW414" s="589"/>
      <c r="TBX414" s="589"/>
      <c r="TBY414" s="589"/>
      <c r="TBZ414" s="589"/>
      <c r="TCA414" s="589"/>
      <c r="TCB414" s="589"/>
      <c r="TCC414" s="589"/>
      <c r="TCD414" s="589"/>
      <c r="TCE414" s="589"/>
      <c r="TCF414" s="589"/>
      <c r="TCG414" s="589"/>
      <c r="TCH414" s="589"/>
      <c r="TCI414" s="589"/>
      <c r="TCJ414" s="589"/>
      <c r="TCK414" s="589"/>
      <c r="TCL414" s="589"/>
      <c r="TCM414" s="589"/>
      <c r="TCN414" s="589"/>
      <c r="TCO414" s="589"/>
      <c r="TCP414" s="589"/>
      <c r="TCQ414" s="589"/>
      <c r="TCR414" s="589"/>
      <c r="TCS414" s="589"/>
      <c r="TCT414" s="589"/>
      <c r="TCU414" s="589"/>
      <c r="TCV414" s="589"/>
      <c r="TCW414" s="589"/>
      <c r="TCX414" s="589"/>
      <c r="TCY414" s="589"/>
      <c r="TCZ414" s="589"/>
      <c r="TDA414" s="589"/>
      <c r="TDB414" s="589"/>
      <c r="TDC414" s="589"/>
      <c r="TDD414" s="589"/>
      <c r="TDE414" s="589"/>
      <c r="TDF414" s="589"/>
      <c r="TDG414" s="589"/>
      <c r="TDH414" s="589"/>
      <c r="TDI414" s="589"/>
      <c r="TDJ414" s="589"/>
      <c r="TDK414" s="589"/>
      <c r="TDL414" s="589"/>
      <c r="TDM414" s="589"/>
      <c r="TDN414" s="589"/>
      <c r="TDO414" s="589"/>
      <c r="TDP414" s="589"/>
      <c r="TDQ414" s="589"/>
      <c r="TDR414" s="589"/>
      <c r="TDS414" s="589"/>
      <c r="TDT414" s="589"/>
      <c r="TDU414" s="589"/>
      <c r="TDV414" s="589"/>
      <c r="TDW414" s="589"/>
      <c r="TDX414" s="589"/>
      <c r="TDY414" s="589"/>
      <c r="TDZ414" s="589"/>
      <c r="TEA414" s="589"/>
      <c r="TEB414" s="589"/>
      <c r="TEC414" s="589"/>
      <c r="TED414" s="589"/>
      <c r="TEE414" s="589"/>
      <c r="TEF414" s="589"/>
      <c r="TEG414" s="589"/>
      <c r="TEH414" s="589"/>
      <c r="TEI414" s="589"/>
      <c r="TEJ414" s="589"/>
      <c r="TEK414" s="589"/>
      <c r="TEL414" s="589"/>
      <c r="TEM414" s="589"/>
      <c r="TEN414" s="589"/>
      <c r="TEO414" s="589"/>
      <c r="TEP414" s="589"/>
      <c r="TEQ414" s="589"/>
      <c r="TER414" s="589"/>
      <c r="TES414" s="589"/>
      <c r="TET414" s="589"/>
      <c r="TEU414" s="589"/>
      <c r="TEV414" s="589"/>
      <c r="TEW414" s="589"/>
      <c r="TEX414" s="589"/>
      <c r="TEY414" s="589"/>
      <c r="TEZ414" s="589"/>
      <c r="TFA414" s="589"/>
      <c r="TFB414" s="589"/>
      <c r="TFC414" s="589"/>
      <c r="TFD414" s="589"/>
      <c r="TFE414" s="589"/>
      <c r="TFF414" s="589"/>
      <c r="TFG414" s="589"/>
      <c r="TFH414" s="589"/>
      <c r="TFI414" s="589"/>
      <c r="TFJ414" s="589"/>
      <c r="TFK414" s="589"/>
      <c r="TFL414" s="589"/>
      <c r="TFM414" s="589"/>
      <c r="TFN414" s="589"/>
      <c r="TFO414" s="589"/>
      <c r="TFP414" s="589"/>
      <c r="TFQ414" s="589"/>
      <c r="TFR414" s="589"/>
      <c r="TFS414" s="589"/>
      <c r="TFT414" s="589"/>
      <c r="TFU414" s="589"/>
      <c r="TFV414" s="589"/>
      <c r="TFW414" s="589"/>
      <c r="TFX414" s="589"/>
      <c r="TFY414" s="589"/>
      <c r="TFZ414" s="589"/>
      <c r="TGA414" s="589"/>
      <c r="TGB414" s="589"/>
      <c r="TGC414" s="589"/>
      <c r="TGD414" s="589"/>
      <c r="TGE414" s="589"/>
      <c r="TGF414" s="589"/>
      <c r="TGG414" s="589"/>
      <c r="TGH414" s="589"/>
      <c r="TGI414" s="589"/>
      <c r="TGJ414" s="589"/>
      <c r="TGK414" s="589"/>
      <c r="TGL414" s="589"/>
      <c r="TGM414" s="589"/>
      <c r="TGN414" s="589"/>
      <c r="TGO414" s="589"/>
      <c r="TGP414" s="589"/>
      <c r="TGQ414" s="589"/>
      <c r="TGR414" s="589"/>
      <c r="TGS414" s="589"/>
      <c r="TGT414" s="589"/>
      <c r="TGU414" s="589"/>
      <c r="TGV414" s="589"/>
      <c r="TGW414" s="589"/>
      <c r="TGX414" s="589"/>
      <c r="TGY414" s="589"/>
      <c r="TGZ414" s="589"/>
      <c r="THA414" s="589"/>
      <c r="THB414" s="589"/>
      <c r="THC414" s="589"/>
      <c r="THD414" s="589"/>
      <c r="THE414" s="589"/>
      <c r="THF414" s="589"/>
      <c r="THG414" s="589"/>
      <c r="THH414" s="589"/>
      <c r="THI414" s="589"/>
      <c r="THJ414" s="589"/>
      <c r="THK414" s="589"/>
      <c r="THL414" s="589"/>
      <c r="THM414" s="589"/>
      <c r="THN414" s="589"/>
      <c r="THO414" s="589"/>
      <c r="THP414" s="589"/>
      <c r="THQ414" s="589"/>
      <c r="THR414" s="589"/>
      <c r="THS414" s="589"/>
      <c r="THT414" s="589"/>
      <c r="THU414" s="589"/>
      <c r="THV414" s="589"/>
      <c r="THW414" s="589"/>
      <c r="THX414" s="589"/>
      <c r="THY414" s="589"/>
      <c r="THZ414" s="589"/>
      <c r="TIA414" s="589"/>
      <c r="TIB414" s="589"/>
      <c r="TIC414" s="589"/>
      <c r="TID414" s="589"/>
      <c r="TIE414" s="589"/>
      <c r="TIF414" s="589"/>
      <c r="TIG414" s="589"/>
      <c r="TIH414" s="589"/>
      <c r="TII414" s="589"/>
      <c r="TIJ414" s="589"/>
      <c r="TIK414" s="589"/>
      <c r="TIL414" s="589"/>
      <c r="TIM414" s="589"/>
      <c r="TIN414" s="589"/>
      <c r="TIO414" s="589"/>
      <c r="TIP414" s="589"/>
      <c r="TIQ414" s="589"/>
      <c r="TIR414" s="589"/>
      <c r="TIS414" s="589"/>
      <c r="TIT414" s="589"/>
      <c r="TIU414" s="589"/>
      <c r="TIV414" s="589"/>
      <c r="TIW414" s="589"/>
      <c r="TIX414" s="589"/>
      <c r="TIY414" s="589"/>
      <c r="TIZ414" s="589"/>
      <c r="TJA414" s="589"/>
      <c r="TJB414" s="589"/>
      <c r="TJC414" s="589"/>
      <c r="TJD414" s="589"/>
      <c r="TJE414" s="589"/>
      <c r="TJF414" s="589"/>
      <c r="TJG414" s="589"/>
      <c r="TJH414" s="589"/>
      <c r="TJI414" s="589"/>
      <c r="TJJ414" s="589"/>
      <c r="TJK414" s="589"/>
      <c r="TJL414" s="589"/>
      <c r="TJM414" s="589"/>
      <c r="TJN414" s="589"/>
      <c r="TJO414" s="589"/>
      <c r="TJP414" s="589"/>
      <c r="TJQ414" s="589"/>
      <c r="TJR414" s="589"/>
      <c r="TJS414" s="589"/>
      <c r="TJT414" s="589"/>
      <c r="TJU414" s="589"/>
      <c r="TJV414" s="589"/>
      <c r="TJW414" s="589"/>
      <c r="TJX414" s="589"/>
      <c r="TJY414" s="589"/>
      <c r="TJZ414" s="589"/>
      <c r="TKA414" s="589"/>
      <c r="TKB414" s="589"/>
      <c r="TKC414" s="589"/>
      <c r="TKD414" s="589"/>
      <c r="TKE414" s="589"/>
      <c r="TKF414" s="589"/>
      <c r="TKG414" s="589"/>
      <c r="TKH414" s="589"/>
      <c r="TKI414" s="589"/>
      <c r="TKJ414" s="589"/>
      <c r="TKK414" s="589"/>
      <c r="TKL414" s="589"/>
      <c r="TKM414" s="589"/>
      <c r="TKN414" s="589"/>
      <c r="TKO414" s="589"/>
      <c r="TKP414" s="589"/>
      <c r="TKQ414" s="589"/>
      <c r="TKR414" s="589"/>
      <c r="TKS414" s="589"/>
      <c r="TKT414" s="589"/>
      <c r="TKU414" s="589"/>
      <c r="TKV414" s="589"/>
      <c r="TKW414" s="589"/>
      <c r="TKX414" s="589"/>
      <c r="TKY414" s="589"/>
      <c r="TKZ414" s="589"/>
      <c r="TLA414" s="589"/>
      <c r="TLB414" s="589"/>
      <c r="TLC414" s="589"/>
      <c r="TLD414" s="589"/>
      <c r="TLE414" s="589"/>
      <c r="TLF414" s="589"/>
      <c r="TLG414" s="589"/>
      <c r="TLH414" s="589"/>
      <c r="TLI414" s="589"/>
      <c r="TLJ414" s="589"/>
      <c r="TLK414" s="589"/>
      <c r="TLL414" s="589"/>
      <c r="TLM414" s="589"/>
      <c r="TLN414" s="589"/>
      <c r="TLO414" s="589"/>
      <c r="TLP414" s="589"/>
      <c r="TLQ414" s="589"/>
      <c r="TLR414" s="589"/>
      <c r="TLS414" s="589"/>
      <c r="TLT414" s="589"/>
      <c r="TLU414" s="589"/>
      <c r="TLV414" s="589"/>
      <c r="TLW414" s="589"/>
      <c r="TLX414" s="589"/>
      <c r="TLY414" s="589"/>
      <c r="TLZ414" s="589"/>
      <c r="TMA414" s="589"/>
      <c r="TMB414" s="589"/>
      <c r="TMC414" s="589"/>
      <c r="TMD414" s="589"/>
      <c r="TME414" s="589"/>
      <c r="TMF414" s="589"/>
      <c r="TMG414" s="589"/>
      <c r="TMH414" s="589"/>
      <c r="TMI414" s="589"/>
      <c r="TMJ414" s="589"/>
      <c r="TMK414" s="589"/>
      <c r="TML414" s="589"/>
      <c r="TMM414" s="589"/>
      <c r="TMN414" s="589"/>
      <c r="TMO414" s="589"/>
      <c r="TMP414" s="589"/>
      <c r="TMQ414" s="589"/>
      <c r="TMR414" s="589"/>
      <c r="TMS414" s="589"/>
      <c r="TMT414" s="589"/>
      <c r="TMU414" s="589"/>
      <c r="TMV414" s="589"/>
      <c r="TMW414" s="589"/>
      <c r="TMX414" s="589"/>
      <c r="TMY414" s="589"/>
      <c r="TMZ414" s="589"/>
      <c r="TNA414" s="589"/>
      <c r="TNB414" s="589"/>
      <c r="TNC414" s="589"/>
      <c r="TND414" s="589"/>
      <c r="TNE414" s="589"/>
      <c r="TNF414" s="589"/>
      <c r="TNG414" s="589"/>
      <c r="TNH414" s="589"/>
      <c r="TNI414" s="589"/>
      <c r="TNJ414" s="589"/>
      <c r="TNK414" s="589"/>
      <c r="TNL414" s="589"/>
      <c r="TNM414" s="589"/>
      <c r="TNN414" s="589"/>
      <c r="TNO414" s="589"/>
      <c r="TNP414" s="589"/>
      <c r="TNQ414" s="589"/>
      <c r="TNR414" s="589"/>
      <c r="TNS414" s="589"/>
      <c r="TNT414" s="589"/>
      <c r="TNU414" s="589"/>
      <c r="TNV414" s="589"/>
      <c r="TNW414" s="589"/>
      <c r="TNX414" s="589"/>
      <c r="TNY414" s="589"/>
      <c r="TNZ414" s="589"/>
      <c r="TOA414" s="589"/>
      <c r="TOB414" s="589"/>
      <c r="TOC414" s="589"/>
      <c r="TOD414" s="589"/>
      <c r="TOE414" s="589"/>
      <c r="TOF414" s="589"/>
      <c r="TOG414" s="589"/>
      <c r="TOH414" s="589"/>
      <c r="TOI414" s="589"/>
      <c r="TOJ414" s="589"/>
      <c r="TOK414" s="589"/>
      <c r="TOL414" s="589"/>
      <c r="TOM414" s="589"/>
      <c r="TON414" s="589"/>
      <c r="TOO414" s="589"/>
      <c r="TOP414" s="589"/>
      <c r="TOQ414" s="589"/>
      <c r="TOR414" s="589"/>
      <c r="TOS414" s="589"/>
      <c r="TOT414" s="589"/>
      <c r="TOU414" s="589"/>
      <c r="TOV414" s="589"/>
      <c r="TOW414" s="589"/>
      <c r="TOX414" s="589"/>
      <c r="TOY414" s="589"/>
      <c r="TOZ414" s="589"/>
      <c r="TPA414" s="589"/>
      <c r="TPB414" s="589"/>
      <c r="TPC414" s="589"/>
      <c r="TPD414" s="589"/>
      <c r="TPE414" s="589"/>
      <c r="TPF414" s="589"/>
      <c r="TPG414" s="589"/>
      <c r="TPH414" s="589"/>
      <c r="TPI414" s="589"/>
      <c r="TPJ414" s="589"/>
      <c r="TPK414" s="589"/>
      <c r="TPL414" s="589"/>
      <c r="TPM414" s="589"/>
      <c r="TPN414" s="589"/>
      <c r="TPO414" s="589"/>
      <c r="TPP414" s="589"/>
      <c r="TPQ414" s="589"/>
      <c r="TPR414" s="589"/>
      <c r="TPS414" s="589"/>
      <c r="TPT414" s="589"/>
      <c r="TPU414" s="589"/>
      <c r="TPV414" s="589"/>
      <c r="TPW414" s="589"/>
      <c r="TPX414" s="589"/>
      <c r="TPY414" s="589"/>
      <c r="TPZ414" s="589"/>
      <c r="TQA414" s="589"/>
      <c r="TQB414" s="589"/>
      <c r="TQC414" s="589"/>
      <c r="TQD414" s="589"/>
      <c r="TQE414" s="589"/>
      <c r="TQF414" s="589"/>
      <c r="TQG414" s="589"/>
      <c r="TQH414" s="589"/>
      <c r="TQI414" s="589"/>
      <c r="TQJ414" s="589"/>
      <c r="TQK414" s="589"/>
      <c r="TQL414" s="589"/>
      <c r="TQM414" s="589"/>
      <c r="TQN414" s="589"/>
      <c r="TQO414" s="589"/>
      <c r="TQP414" s="589"/>
      <c r="TQQ414" s="589"/>
      <c r="TQR414" s="589"/>
      <c r="TQS414" s="589"/>
      <c r="TQT414" s="589"/>
      <c r="TQU414" s="589"/>
      <c r="TQV414" s="589"/>
      <c r="TQW414" s="589"/>
      <c r="TQX414" s="589"/>
      <c r="TQY414" s="589"/>
      <c r="TQZ414" s="589"/>
      <c r="TRA414" s="589"/>
      <c r="TRB414" s="589"/>
      <c r="TRC414" s="589"/>
      <c r="TRD414" s="589"/>
      <c r="TRE414" s="589"/>
      <c r="TRF414" s="589"/>
      <c r="TRG414" s="589"/>
      <c r="TRH414" s="589"/>
      <c r="TRI414" s="589"/>
      <c r="TRJ414" s="589"/>
      <c r="TRK414" s="589"/>
      <c r="TRL414" s="589"/>
      <c r="TRM414" s="589"/>
      <c r="TRN414" s="589"/>
      <c r="TRO414" s="589"/>
      <c r="TRP414" s="589"/>
      <c r="TRQ414" s="589"/>
      <c r="TRR414" s="589"/>
      <c r="TRS414" s="589"/>
      <c r="TRT414" s="589"/>
      <c r="TRU414" s="589"/>
      <c r="TRV414" s="589"/>
      <c r="TRW414" s="589"/>
      <c r="TRX414" s="589"/>
      <c r="TRY414" s="589"/>
      <c r="TRZ414" s="589"/>
      <c r="TSA414" s="589"/>
      <c r="TSB414" s="589"/>
      <c r="TSC414" s="589"/>
      <c r="TSD414" s="589"/>
      <c r="TSE414" s="589"/>
      <c r="TSF414" s="589"/>
      <c r="TSG414" s="589"/>
      <c r="TSH414" s="589"/>
      <c r="TSI414" s="589"/>
      <c r="TSJ414" s="589"/>
      <c r="TSK414" s="589"/>
      <c r="TSL414" s="589"/>
      <c r="TSM414" s="589"/>
      <c r="TSN414" s="589"/>
      <c r="TSO414" s="589"/>
      <c r="TSP414" s="589"/>
      <c r="TSQ414" s="589"/>
      <c r="TSR414" s="589"/>
      <c r="TSS414" s="589"/>
      <c r="TST414" s="589"/>
      <c r="TSU414" s="589"/>
      <c r="TSV414" s="589"/>
      <c r="TSW414" s="589"/>
      <c r="TSX414" s="589"/>
      <c r="TSY414" s="589"/>
      <c r="TSZ414" s="589"/>
      <c r="TTA414" s="589"/>
      <c r="TTB414" s="589"/>
      <c r="TTC414" s="589"/>
      <c r="TTD414" s="589"/>
      <c r="TTE414" s="589"/>
      <c r="TTF414" s="589"/>
      <c r="TTG414" s="589"/>
      <c r="TTH414" s="589"/>
      <c r="TTI414" s="589"/>
      <c r="TTJ414" s="589"/>
      <c r="TTK414" s="589"/>
      <c r="TTL414" s="589"/>
      <c r="TTM414" s="589"/>
      <c r="TTN414" s="589"/>
      <c r="TTO414" s="589"/>
      <c r="TTP414" s="589"/>
      <c r="TTQ414" s="589"/>
      <c r="TTR414" s="589"/>
      <c r="TTS414" s="589"/>
      <c r="TTT414" s="589"/>
      <c r="TTU414" s="589"/>
      <c r="TTV414" s="589"/>
      <c r="TTW414" s="589"/>
      <c r="TTX414" s="589"/>
      <c r="TTY414" s="589"/>
      <c r="TTZ414" s="589"/>
      <c r="TUA414" s="589"/>
      <c r="TUB414" s="589"/>
      <c r="TUC414" s="589"/>
      <c r="TUD414" s="589"/>
      <c r="TUE414" s="589"/>
      <c r="TUF414" s="589"/>
      <c r="TUG414" s="589"/>
      <c r="TUH414" s="589"/>
      <c r="TUI414" s="589"/>
      <c r="TUJ414" s="589"/>
      <c r="TUK414" s="589"/>
      <c r="TUL414" s="589"/>
      <c r="TUM414" s="589"/>
      <c r="TUN414" s="589"/>
      <c r="TUO414" s="589"/>
      <c r="TUP414" s="589"/>
      <c r="TUQ414" s="589"/>
      <c r="TUR414" s="589"/>
      <c r="TUS414" s="589"/>
      <c r="TUT414" s="589"/>
      <c r="TUU414" s="589"/>
      <c r="TUV414" s="589"/>
      <c r="TUW414" s="589"/>
      <c r="TUX414" s="589"/>
      <c r="TUY414" s="589"/>
      <c r="TUZ414" s="589"/>
      <c r="TVA414" s="589"/>
      <c r="TVB414" s="589"/>
      <c r="TVC414" s="589"/>
      <c r="TVD414" s="589"/>
      <c r="TVE414" s="589"/>
      <c r="TVF414" s="589"/>
      <c r="TVG414" s="589"/>
      <c r="TVH414" s="589"/>
      <c r="TVI414" s="589"/>
      <c r="TVJ414" s="589"/>
      <c r="TVK414" s="589"/>
      <c r="TVL414" s="589"/>
      <c r="TVM414" s="589"/>
      <c r="TVN414" s="589"/>
      <c r="TVO414" s="589"/>
      <c r="TVP414" s="589"/>
      <c r="TVQ414" s="589"/>
      <c r="TVR414" s="589"/>
      <c r="TVS414" s="589"/>
      <c r="TVT414" s="589"/>
      <c r="TVU414" s="589"/>
      <c r="TVV414" s="589"/>
      <c r="TVW414" s="589"/>
      <c r="TVX414" s="589"/>
      <c r="TVY414" s="589"/>
      <c r="TVZ414" s="589"/>
      <c r="TWA414" s="589"/>
      <c r="TWB414" s="589"/>
      <c r="TWC414" s="589"/>
      <c r="TWD414" s="589"/>
      <c r="TWE414" s="589"/>
      <c r="TWF414" s="589"/>
      <c r="TWG414" s="589"/>
      <c r="TWH414" s="589"/>
      <c r="TWI414" s="589"/>
      <c r="TWJ414" s="589"/>
      <c r="TWK414" s="589"/>
      <c r="TWL414" s="589"/>
      <c r="TWM414" s="589"/>
      <c r="TWN414" s="589"/>
      <c r="TWO414" s="589"/>
      <c r="TWP414" s="589"/>
      <c r="TWQ414" s="589"/>
      <c r="TWR414" s="589"/>
      <c r="TWS414" s="589"/>
      <c r="TWT414" s="589"/>
      <c r="TWU414" s="589"/>
      <c r="TWV414" s="589"/>
      <c r="TWW414" s="589"/>
      <c r="TWX414" s="589"/>
      <c r="TWY414" s="589"/>
      <c r="TWZ414" s="589"/>
      <c r="TXA414" s="589"/>
      <c r="TXB414" s="589"/>
      <c r="TXC414" s="589"/>
      <c r="TXD414" s="589"/>
      <c r="TXE414" s="589"/>
      <c r="TXF414" s="589"/>
      <c r="TXG414" s="589"/>
      <c r="TXH414" s="589"/>
      <c r="TXI414" s="589"/>
      <c r="TXJ414" s="589"/>
      <c r="TXK414" s="589"/>
      <c r="TXL414" s="589"/>
      <c r="TXM414" s="589"/>
      <c r="TXN414" s="589"/>
      <c r="TXO414" s="589"/>
      <c r="TXP414" s="589"/>
      <c r="TXQ414" s="589"/>
      <c r="TXR414" s="589"/>
      <c r="TXS414" s="589"/>
      <c r="TXT414" s="589"/>
      <c r="TXU414" s="589"/>
      <c r="TXV414" s="589"/>
      <c r="TXW414" s="589"/>
      <c r="TXX414" s="589"/>
      <c r="TXY414" s="589"/>
      <c r="TXZ414" s="589"/>
      <c r="TYA414" s="589"/>
      <c r="TYB414" s="589"/>
      <c r="TYC414" s="589"/>
      <c r="TYD414" s="589"/>
      <c r="TYE414" s="589"/>
      <c r="TYF414" s="589"/>
      <c r="TYG414" s="589"/>
      <c r="TYH414" s="589"/>
      <c r="TYI414" s="589"/>
      <c r="TYJ414" s="589"/>
      <c r="TYK414" s="589"/>
      <c r="TYL414" s="589"/>
      <c r="TYM414" s="589"/>
      <c r="TYN414" s="589"/>
      <c r="TYO414" s="589"/>
      <c r="TYP414" s="589"/>
      <c r="TYQ414" s="589"/>
      <c r="TYR414" s="589"/>
      <c r="TYS414" s="589"/>
      <c r="TYT414" s="589"/>
      <c r="TYU414" s="589"/>
      <c r="TYV414" s="589"/>
      <c r="TYW414" s="589"/>
      <c r="TYX414" s="589"/>
      <c r="TYY414" s="589"/>
      <c r="TYZ414" s="589"/>
      <c r="TZA414" s="589"/>
      <c r="TZB414" s="589"/>
      <c r="TZC414" s="589"/>
      <c r="TZD414" s="589"/>
      <c r="TZE414" s="589"/>
      <c r="TZF414" s="589"/>
      <c r="TZG414" s="589"/>
      <c r="TZH414" s="589"/>
      <c r="TZI414" s="589"/>
      <c r="TZJ414" s="589"/>
      <c r="TZK414" s="589"/>
      <c r="TZL414" s="589"/>
      <c r="TZM414" s="589"/>
      <c r="TZN414" s="589"/>
      <c r="TZO414" s="589"/>
      <c r="TZP414" s="589"/>
      <c r="TZQ414" s="589"/>
      <c r="TZR414" s="589"/>
      <c r="TZS414" s="589"/>
      <c r="TZT414" s="589"/>
      <c r="TZU414" s="589"/>
      <c r="TZV414" s="589"/>
      <c r="TZW414" s="589"/>
      <c r="TZX414" s="589"/>
      <c r="TZY414" s="589"/>
      <c r="TZZ414" s="589"/>
      <c r="UAA414" s="589"/>
      <c r="UAB414" s="589"/>
      <c r="UAC414" s="589"/>
      <c r="UAD414" s="589"/>
      <c r="UAE414" s="589"/>
      <c r="UAF414" s="589"/>
      <c r="UAG414" s="589"/>
      <c r="UAH414" s="589"/>
      <c r="UAI414" s="589"/>
      <c r="UAJ414" s="589"/>
      <c r="UAK414" s="589"/>
      <c r="UAL414" s="589"/>
      <c r="UAM414" s="589"/>
      <c r="UAN414" s="589"/>
      <c r="UAO414" s="589"/>
      <c r="UAP414" s="589"/>
      <c r="UAQ414" s="589"/>
      <c r="UAR414" s="589"/>
      <c r="UAS414" s="589"/>
      <c r="UAT414" s="589"/>
      <c r="UAU414" s="589"/>
      <c r="UAV414" s="589"/>
      <c r="UAW414" s="589"/>
      <c r="UAX414" s="589"/>
      <c r="UAY414" s="589"/>
      <c r="UAZ414" s="589"/>
      <c r="UBA414" s="589"/>
      <c r="UBB414" s="589"/>
      <c r="UBC414" s="589"/>
      <c r="UBD414" s="589"/>
      <c r="UBE414" s="589"/>
      <c r="UBF414" s="589"/>
      <c r="UBG414" s="589"/>
      <c r="UBH414" s="589"/>
      <c r="UBI414" s="589"/>
      <c r="UBJ414" s="589"/>
      <c r="UBK414" s="589"/>
      <c r="UBL414" s="589"/>
      <c r="UBM414" s="589"/>
      <c r="UBN414" s="589"/>
      <c r="UBO414" s="589"/>
      <c r="UBP414" s="589"/>
      <c r="UBQ414" s="589"/>
      <c r="UBR414" s="589"/>
      <c r="UBS414" s="589"/>
      <c r="UBT414" s="589"/>
      <c r="UBU414" s="589"/>
      <c r="UBV414" s="589"/>
      <c r="UBW414" s="589"/>
      <c r="UBX414" s="589"/>
      <c r="UBY414" s="589"/>
      <c r="UBZ414" s="589"/>
      <c r="UCA414" s="589"/>
      <c r="UCB414" s="589"/>
      <c r="UCC414" s="589"/>
      <c r="UCD414" s="589"/>
      <c r="UCE414" s="589"/>
      <c r="UCF414" s="589"/>
      <c r="UCG414" s="589"/>
      <c r="UCH414" s="589"/>
      <c r="UCI414" s="589"/>
      <c r="UCJ414" s="589"/>
      <c r="UCK414" s="589"/>
      <c r="UCL414" s="589"/>
      <c r="UCM414" s="589"/>
      <c r="UCN414" s="589"/>
      <c r="UCO414" s="589"/>
      <c r="UCP414" s="589"/>
      <c r="UCQ414" s="589"/>
      <c r="UCR414" s="589"/>
      <c r="UCS414" s="589"/>
      <c r="UCT414" s="589"/>
      <c r="UCU414" s="589"/>
      <c r="UCV414" s="589"/>
      <c r="UCW414" s="589"/>
      <c r="UCX414" s="589"/>
      <c r="UCY414" s="589"/>
      <c r="UCZ414" s="589"/>
      <c r="UDA414" s="589"/>
      <c r="UDB414" s="589"/>
      <c r="UDC414" s="589"/>
      <c r="UDD414" s="589"/>
      <c r="UDE414" s="589"/>
      <c r="UDF414" s="589"/>
      <c r="UDG414" s="589"/>
      <c r="UDH414" s="589"/>
      <c r="UDI414" s="589"/>
      <c r="UDJ414" s="589"/>
      <c r="UDK414" s="589"/>
      <c r="UDL414" s="589"/>
      <c r="UDM414" s="589"/>
      <c r="UDN414" s="589"/>
      <c r="UDO414" s="589"/>
      <c r="UDP414" s="589"/>
      <c r="UDQ414" s="589"/>
      <c r="UDR414" s="589"/>
      <c r="UDS414" s="589"/>
      <c r="UDT414" s="589"/>
      <c r="UDU414" s="589"/>
      <c r="UDV414" s="589"/>
      <c r="UDW414" s="589"/>
      <c r="UDX414" s="589"/>
      <c r="UDY414" s="589"/>
      <c r="UDZ414" s="589"/>
      <c r="UEA414" s="589"/>
      <c r="UEB414" s="589"/>
      <c r="UEC414" s="589"/>
      <c r="UED414" s="589"/>
      <c r="UEE414" s="589"/>
      <c r="UEF414" s="589"/>
      <c r="UEG414" s="589"/>
      <c r="UEH414" s="589"/>
      <c r="UEI414" s="589"/>
      <c r="UEJ414" s="589"/>
      <c r="UEK414" s="589"/>
      <c r="UEL414" s="589"/>
      <c r="UEM414" s="589"/>
      <c r="UEN414" s="589"/>
      <c r="UEO414" s="589"/>
      <c r="UEP414" s="589"/>
      <c r="UEQ414" s="589"/>
      <c r="UER414" s="589"/>
      <c r="UES414" s="589"/>
      <c r="UET414" s="589"/>
      <c r="UEU414" s="589"/>
      <c r="UEV414" s="589"/>
      <c r="UEW414" s="589"/>
      <c r="UEX414" s="589"/>
      <c r="UEY414" s="589"/>
      <c r="UEZ414" s="589"/>
      <c r="UFA414" s="589"/>
      <c r="UFB414" s="589"/>
      <c r="UFC414" s="589"/>
      <c r="UFD414" s="589"/>
      <c r="UFE414" s="589"/>
      <c r="UFF414" s="589"/>
      <c r="UFG414" s="589"/>
      <c r="UFH414" s="589"/>
      <c r="UFI414" s="589"/>
      <c r="UFJ414" s="589"/>
      <c r="UFK414" s="589"/>
      <c r="UFL414" s="589"/>
      <c r="UFM414" s="589"/>
      <c r="UFN414" s="589"/>
      <c r="UFO414" s="589"/>
      <c r="UFP414" s="589"/>
      <c r="UFQ414" s="589"/>
      <c r="UFR414" s="589"/>
      <c r="UFS414" s="589"/>
      <c r="UFT414" s="589"/>
      <c r="UFU414" s="589"/>
      <c r="UFV414" s="589"/>
      <c r="UFW414" s="589"/>
      <c r="UFX414" s="589"/>
      <c r="UFY414" s="589"/>
      <c r="UFZ414" s="589"/>
      <c r="UGA414" s="589"/>
      <c r="UGB414" s="589"/>
      <c r="UGC414" s="589"/>
      <c r="UGD414" s="589"/>
      <c r="UGE414" s="589"/>
      <c r="UGF414" s="589"/>
      <c r="UGG414" s="589"/>
      <c r="UGH414" s="589"/>
      <c r="UGI414" s="589"/>
      <c r="UGJ414" s="589"/>
      <c r="UGK414" s="589"/>
      <c r="UGL414" s="589"/>
      <c r="UGM414" s="589"/>
      <c r="UGN414" s="589"/>
      <c r="UGO414" s="589"/>
      <c r="UGP414" s="589"/>
      <c r="UGQ414" s="589"/>
      <c r="UGR414" s="589"/>
      <c r="UGS414" s="589"/>
      <c r="UGT414" s="589"/>
      <c r="UGU414" s="589"/>
      <c r="UGV414" s="589"/>
      <c r="UGW414" s="589"/>
      <c r="UGX414" s="589"/>
      <c r="UGY414" s="589"/>
      <c r="UGZ414" s="589"/>
      <c r="UHA414" s="589"/>
      <c r="UHB414" s="589"/>
      <c r="UHC414" s="589"/>
      <c r="UHD414" s="589"/>
      <c r="UHE414" s="589"/>
      <c r="UHF414" s="589"/>
      <c r="UHG414" s="589"/>
      <c r="UHH414" s="589"/>
      <c r="UHI414" s="589"/>
      <c r="UHJ414" s="589"/>
      <c r="UHK414" s="589"/>
      <c r="UHL414" s="589"/>
      <c r="UHM414" s="589"/>
      <c r="UHN414" s="589"/>
      <c r="UHO414" s="589"/>
      <c r="UHP414" s="589"/>
      <c r="UHQ414" s="589"/>
      <c r="UHR414" s="589"/>
      <c r="UHS414" s="589"/>
      <c r="UHT414" s="589"/>
      <c r="UHU414" s="589"/>
      <c r="UHV414" s="589"/>
      <c r="UHW414" s="589"/>
      <c r="UHX414" s="589"/>
      <c r="UHY414" s="589"/>
      <c r="UHZ414" s="589"/>
      <c r="UIA414" s="589"/>
      <c r="UIB414" s="589"/>
      <c r="UIC414" s="589"/>
      <c r="UID414" s="589"/>
      <c r="UIE414" s="589"/>
      <c r="UIF414" s="589"/>
      <c r="UIG414" s="589"/>
      <c r="UIH414" s="589"/>
      <c r="UII414" s="589"/>
      <c r="UIJ414" s="589"/>
      <c r="UIK414" s="589"/>
      <c r="UIL414" s="589"/>
      <c r="UIM414" s="589"/>
      <c r="UIN414" s="589"/>
      <c r="UIO414" s="589"/>
      <c r="UIP414" s="589"/>
      <c r="UIQ414" s="589"/>
      <c r="UIR414" s="589"/>
      <c r="UIS414" s="589"/>
      <c r="UIT414" s="589"/>
      <c r="UIU414" s="589"/>
      <c r="UIV414" s="589"/>
      <c r="UIW414" s="589"/>
      <c r="UIX414" s="589"/>
      <c r="UIY414" s="589"/>
      <c r="UIZ414" s="589"/>
      <c r="UJA414" s="589"/>
      <c r="UJB414" s="589"/>
      <c r="UJC414" s="589"/>
      <c r="UJD414" s="589"/>
      <c r="UJE414" s="589"/>
      <c r="UJF414" s="589"/>
      <c r="UJG414" s="589"/>
      <c r="UJH414" s="589"/>
      <c r="UJI414" s="589"/>
      <c r="UJJ414" s="589"/>
      <c r="UJK414" s="589"/>
      <c r="UJL414" s="589"/>
      <c r="UJM414" s="589"/>
      <c r="UJN414" s="589"/>
      <c r="UJO414" s="589"/>
      <c r="UJP414" s="589"/>
      <c r="UJQ414" s="589"/>
      <c r="UJR414" s="589"/>
      <c r="UJS414" s="589"/>
      <c r="UJT414" s="589"/>
      <c r="UJU414" s="589"/>
      <c r="UJV414" s="589"/>
      <c r="UJW414" s="589"/>
      <c r="UJX414" s="589"/>
      <c r="UJY414" s="589"/>
      <c r="UJZ414" s="589"/>
      <c r="UKA414" s="589"/>
      <c r="UKB414" s="589"/>
      <c r="UKC414" s="589"/>
      <c r="UKD414" s="589"/>
      <c r="UKE414" s="589"/>
      <c r="UKF414" s="589"/>
      <c r="UKG414" s="589"/>
      <c r="UKH414" s="589"/>
      <c r="UKI414" s="589"/>
      <c r="UKJ414" s="589"/>
      <c r="UKK414" s="589"/>
      <c r="UKL414" s="589"/>
      <c r="UKM414" s="589"/>
      <c r="UKN414" s="589"/>
      <c r="UKO414" s="589"/>
      <c r="UKP414" s="589"/>
      <c r="UKQ414" s="589"/>
      <c r="UKR414" s="589"/>
      <c r="UKS414" s="589"/>
      <c r="UKT414" s="589"/>
      <c r="UKU414" s="589"/>
      <c r="UKV414" s="589"/>
      <c r="UKW414" s="589"/>
      <c r="UKX414" s="589"/>
      <c r="UKY414" s="589"/>
      <c r="UKZ414" s="589"/>
      <c r="ULA414" s="589"/>
      <c r="ULB414" s="589"/>
      <c r="ULC414" s="589"/>
      <c r="ULD414" s="589"/>
      <c r="ULE414" s="589"/>
      <c r="ULF414" s="589"/>
      <c r="ULG414" s="589"/>
      <c r="ULH414" s="589"/>
      <c r="ULI414" s="589"/>
      <c r="ULJ414" s="589"/>
      <c r="ULK414" s="589"/>
      <c r="ULL414" s="589"/>
      <c r="ULM414" s="589"/>
      <c r="ULN414" s="589"/>
      <c r="ULO414" s="589"/>
      <c r="ULP414" s="589"/>
      <c r="ULQ414" s="589"/>
      <c r="ULR414" s="589"/>
      <c r="ULS414" s="589"/>
      <c r="ULT414" s="589"/>
      <c r="ULU414" s="589"/>
      <c r="ULV414" s="589"/>
      <c r="ULW414" s="589"/>
      <c r="ULX414" s="589"/>
      <c r="ULY414" s="589"/>
      <c r="ULZ414" s="589"/>
      <c r="UMA414" s="589"/>
      <c r="UMB414" s="589"/>
      <c r="UMC414" s="589"/>
      <c r="UMD414" s="589"/>
      <c r="UME414" s="589"/>
      <c r="UMF414" s="589"/>
      <c r="UMG414" s="589"/>
      <c r="UMH414" s="589"/>
      <c r="UMI414" s="589"/>
      <c r="UMJ414" s="589"/>
      <c r="UMK414" s="589"/>
      <c r="UML414" s="589"/>
      <c r="UMM414" s="589"/>
      <c r="UMN414" s="589"/>
      <c r="UMO414" s="589"/>
      <c r="UMP414" s="589"/>
      <c r="UMQ414" s="589"/>
      <c r="UMR414" s="589"/>
      <c r="UMS414" s="589"/>
      <c r="UMT414" s="589"/>
      <c r="UMU414" s="589"/>
      <c r="UMV414" s="589"/>
      <c r="UMW414" s="589"/>
      <c r="UMX414" s="589"/>
      <c r="UMY414" s="589"/>
      <c r="UMZ414" s="589"/>
      <c r="UNA414" s="589"/>
      <c r="UNB414" s="589"/>
      <c r="UNC414" s="589"/>
      <c r="UND414" s="589"/>
      <c r="UNE414" s="589"/>
      <c r="UNF414" s="589"/>
      <c r="UNG414" s="589"/>
      <c r="UNH414" s="589"/>
      <c r="UNI414" s="589"/>
      <c r="UNJ414" s="589"/>
      <c r="UNK414" s="589"/>
      <c r="UNL414" s="589"/>
      <c r="UNM414" s="589"/>
      <c r="UNN414" s="589"/>
      <c r="UNO414" s="589"/>
      <c r="UNP414" s="589"/>
      <c r="UNQ414" s="589"/>
      <c r="UNR414" s="589"/>
      <c r="UNS414" s="589"/>
      <c r="UNT414" s="589"/>
      <c r="UNU414" s="589"/>
      <c r="UNV414" s="589"/>
      <c r="UNW414" s="589"/>
      <c r="UNX414" s="589"/>
      <c r="UNY414" s="589"/>
      <c r="UNZ414" s="589"/>
      <c r="UOA414" s="589"/>
      <c r="UOB414" s="589"/>
      <c r="UOC414" s="589"/>
      <c r="UOD414" s="589"/>
      <c r="UOE414" s="589"/>
      <c r="UOF414" s="589"/>
      <c r="UOG414" s="589"/>
      <c r="UOH414" s="589"/>
      <c r="UOI414" s="589"/>
      <c r="UOJ414" s="589"/>
      <c r="UOK414" s="589"/>
      <c r="UOL414" s="589"/>
      <c r="UOM414" s="589"/>
      <c r="UON414" s="589"/>
      <c r="UOO414" s="589"/>
      <c r="UOP414" s="589"/>
      <c r="UOQ414" s="589"/>
      <c r="UOR414" s="589"/>
      <c r="UOS414" s="589"/>
      <c r="UOT414" s="589"/>
      <c r="UOU414" s="589"/>
      <c r="UOV414" s="589"/>
      <c r="UOW414" s="589"/>
      <c r="UOX414" s="589"/>
      <c r="UOY414" s="589"/>
      <c r="UOZ414" s="589"/>
      <c r="UPA414" s="589"/>
      <c r="UPB414" s="589"/>
      <c r="UPC414" s="589"/>
      <c r="UPD414" s="589"/>
      <c r="UPE414" s="589"/>
      <c r="UPF414" s="589"/>
      <c r="UPG414" s="589"/>
      <c r="UPH414" s="589"/>
      <c r="UPI414" s="589"/>
      <c r="UPJ414" s="589"/>
      <c r="UPK414" s="589"/>
      <c r="UPL414" s="589"/>
      <c r="UPM414" s="589"/>
      <c r="UPN414" s="589"/>
      <c r="UPO414" s="589"/>
      <c r="UPP414" s="589"/>
      <c r="UPQ414" s="589"/>
      <c r="UPR414" s="589"/>
      <c r="UPS414" s="589"/>
      <c r="UPT414" s="589"/>
      <c r="UPU414" s="589"/>
      <c r="UPV414" s="589"/>
      <c r="UPW414" s="589"/>
      <c r="UPX414" s="589"/>
      <c r="UPY414" s="589"/>
      <c r="UPZ414" s="589"/>
      <c r="UQA414" s="589"/>
      <c r="UQB414" s="589"/>
      <c r="UQC414" s="589"/>
      <c r="UQD414" s="589"/>
      <c r="UQE414" s="589"/>
      <c r="UQF414" s="589"/>
      <c r="UQG414" s="589"/>
      <c r="UQH414" s="589"/>
      <c r="UQI414" s="589"/>
      <c r="UQJ414" s="589"/>
      <c r="UQK414" s="589"/>
      <c r="UQL414" s="589"/>
      <c r="UQM414" s="589"/>
      <c r="UQN414" s="589"/>
      <c r="UQO414" s="589"/>
      <c r="UQP414" s="589"/>
      <c r="UQQ414" s="589"/>
      <c r="UQR414" s="589"/>
      <c r="UQS414" s="589"/>
      <c r="UQT414" s="589"/>
      <c r="UQU414" s="589"/>
      <c r="UQV414" s="589"/>
      <c r="UQW414" s="589"/>
      <c r="UQX414" s="589"/>
      <c r="UQY414" s="589"/>
      <c r="UQZ414" s="589"/>
      <c r="URA414" s="589"/>
      <c r="URB414" s="589"/>
      <c r="URC414" s="589"/>
      <c r="URD414" s="589"/>
      <c r="URE414" s="589"/>
      <c r="URF414" s="589"/>
      <c r="URG414" s="589"/>
      <c r="URH414" s="589"/>
      <c r="URI414" s="589"/>
      <c r="URJ414" s="589"/>
      <c r="URK414" s="589"/>
      <c r="URL414" s="589"/>
      <c r="URM414" s="589"/>
      <c r="URN414" s="589"/>
      <c r="URO414" s="589"/>
      <c r="URP414" s="589"/>
      <c r="URQ414" s="589"/>
      <c r="URR414" s="589"/>
      <c r="URS414" s="589"/>
      <c r="URT414" s="589"/>
      <c r="URU414" s="589"/>
      <c r="URV414" s="589"/>
      <c r="URW414" s="589"/>
      <c r="URX414" s="589"/>
      <c r="URY414" s="589"/>
      <c r="URZ414" s="589"/>
      <c r="USA414" s="589"/>
      <c r="USB414" s="589"/>
      <c r="USC414" s="589"/>
      <c r="USD414" s="589"/>
      <c r="USE414" s="589"/>
      <c r="USF414" s="589"/>
      <c r="USG414" s="589"/>
      <c r="USH414" s="589"/>
      <c r="USI414" s="589"/>
      <c r="USJ414" s="589"/>
      <c r="USK414" s="589"/>
      <c r="USL414" s="589"/>
      <c r="USM414" s="589"/>
      <c r="USN414" s="589"/>
      <c r="USO414" s="589"/>
      <c r="USP414" s="589"/>
      <c r="USQ414" s="589"/>
      <c r="USR414" s="589"/>
      <c r="USS414" s="589"/>
      <c r="UST414" s="589"/>
      <c r="USU414" s="589"/>
      <c r="USV414" s="589"/>
      <c r="USW414" s="589"/>
      <c r="USX414" s="589"/>
      <c r="USY414" s="589"/>
      <c r="USZ414" s="589"/>
      <c r="UTA414" s="589"/>
      <c r="UTB414" s="589"/>
      <c r="UTC414" s="589"/>
      <c r="UTD414" s="589"/>
      <c r="UTE414" s="589"/>
      <c r="UTF414" s="589"/>
      <c r="UTG414" s="589"/>
      <c r="UTH414" s="589"/>
      <c r="UTI414" s="589"/>
      <c r="UTJ414" s="589"/>
      <c r="UTK414" s="589"/>
      <c r="UTL414" s="589"/>
      <c r="UTM414" s="589"/>
      <c r="UTN414" s="589"/>
      <c r="UTO414" s="589"/>
      <c r="UTP414" s="589"/>
      <c r="UTQ414" s="589"/>
      <c r="UTR414" s="589"/>
      <c r="UTS414" s="589"/>
      <c r="UTT414" s="589"/>
      <c r="UTU414" s="589"/>
      <c r="UTV414" s="589"/>
      <c r="UTW414" s="589"/>
      <c r="UTX414" s="589"/>
      <c r="UTY414" s="589"/>
      <c r="UTZ414" s="589"/>
      <c r="UUA414" s="589"/>
      <c r="UUB414" s="589"/>
      <c r="UUC414" s="589"/>
      <c r="UUD414" s="589"/>
      <c r="UUE414" s="589"/>
      <c r="UUF414" s="589"/>
      <c r="UUG414" s="589"/>
      <c r="UUH414" s="589"/>
      <c r="UUI414" s="589"/>
      <c r="UUJ414" s="589"/>
      <c r="UUK414" s="589"/>
      <c r="UUL414" s="589"/>
      <c r="UUM414" s="589"/>
      <c r="UUN414" s="589"/>
      <c r="UUO414" s="589"/>
      <c r="UUP414" s="589"/>
      <c r="UUQ414" s="589"/>
      <c r="UUR414" s="589"/>
      <c r="UUS414" s="589"/>
      <c r="UUT414" s="589"/>
      <c r="UUU414" s="589"/>
      <c r="UUV414" s="589"/>
      <c r="UUW414" s="589"/>
      <c r="UUX414" s="589"/>
      <c r="UUY414" s="589"/>
      <c r="UUZ414" s="589"/>
      <c r="UVA414" s="589"/>
      <c r="UVB414" s="589"/>
      <c r="UVC414" s="589"/>
      <c r="UVD414" s="589"/>
      <c r="UVE414" s="589"/>
      <c r="UVF414" s="589"/>
      <c r="UVG414" s="589"/>
      <c r="UVH414" s="589"/>
      <c r="UVI414" s="589"/>
      <c r="UVJ414" s="589"/>
      <c r="UVK414" s="589"/>
      <c r="UVL414" s="589"/>
      <c r="UVM414" s="589"/>
      <c r="UVN414" s="589"/>
      <c r="UVO414" s="589"/>
      <c r="UVP414" s="589"/>
      <c r="UVQ414" s="589"/>
      <c r="UVR414" s="589"/>
      <c r="UVS414" s="589"/>
      <c r="UVT414" s="589"/>
      <c r="UVU414" s="589"/>
      <c r="UVV414" s="589"/>
      <c r="UVW414" s="589"/>
      <c r="UVX414" s="589"/>
      <c r="UVY414" s="589"/>
      <c r="UVZ414" s="589"/>
      <c r="UWA414" s="589"/>
      <c r="UWB414" s="589"/>
      <c r="UWC414" s="589"/>
      <c r="UWD414" s="589"/>
      <c r="UWE414" s="589"/>
      <c r="UWF414" s="589"/>
      <c r="UWG414" s="589"/>
      <c r="UWH414" s="589"/>
      <c r="UWI414" s="589"/>
      <c r="UWJ414" s="589"/>
      <c r="UWK414" s="589"/>
      <c r="UWL414" s="589"/>
      <c r="UWM414" s="589"/>
      <c r="UWN414" s="589"/>
      <c r="UWO414" s="589"/>
      <c r="UWP414" s="589"/>
      <c r="UWQ414" s="589"/>
      <c r="UWR414" s="589"/>
      <c r="UWS414" s="589"/>
      <c r="UWT414" s="589"/>
      <c r="UWU414" s="589"/>
      <c r="UWV414" s="589"/>
      <c r="UWW414" s="589"/>
      <c r="UWX414" s="589"/>
      <c r="UWY414" s="589"/>
      <c r="UWZ414" s="589"/>
      <c r="UXA414" s="589"/>
      <c r="UXB414" s="589"/>
      <c r="UXC414" s="589"/>
      <c r="UXD414" s="589"/>
      <c r="UXE414" s="589"/>
      <c r="UXF414" s="589"/>
      <c r="UXG414" s="589"/>
      <c r="UXH414" s="589"/>
      <c r="UXI414" s="589"/>
      <c r="UXJ414" s="589"/>
      <c r="UXK414" s="589"/>
      <c r="UXL414" s="589"/>
      <c r="UXM414" s="589"/>
      <c r="UXN414" s="589"/>
      <c r="UXO414" s="589"/>
      <c r="UXP414" s="589"/>
      <c r="UXQ414" s="589"/>
      <c r="UXR414" s="589"/>
      <c r="UXS414" s="589"/>
      <c r="UXT414" s="589"/>
      <c r="UXU414" s="589"/>
      <c r="UXV414" s="589"/>
      <c r="UXW414" s="589"/>
      <c r="UXX414" s="589"/>
      <c r="UXY414" s="589"/>
      <c r="UXZ414" s="589"/>
      <c r="UYA414" s="589"/>
      <c r="UYB414" s="589"/>
      <c r="UYC414" s="589"/>
      <c r="UYD414" s="589"/>
      <c r="UYE414" s="589"/>
      <c r="UYF414" s="589"/>
      <c r="UYG414" s="589"/>
      <c r="UYH414" s="589"/>
      <c r="UYI414" s="589"/>
      <c r="UYJ414" s="589"/>
      <c r="UYK414" s="589"/>
      <c r="UYL414" s="589"/>
      <c r="UYM414" s="589"/>
      <c r="UYN414" s="589"/>
      <c r="UYO414" s="589"/>
      <c r="UYP414" s="589"/>
      <c r="UYQ414" s="589"/>
      <c r="UYR414" s="589"/>
      <c r="UYS414" s="589"/>
      <c r="UYT414" s="589"/>
      <c r="UYU414" s="589"/>
      <c r="UYV414" s="589"/>
      <c r="UYW414" s="589"/>
      <c r="UYX414" s="589"/>
      <c r="UYY414" s="589"/>
      <c r="UYZ414" s="589"/>
      <c r="UZA414" s="589"/>
      <c r="UZB414" s="589"/>
      <c r="UZC414" s="589"/>
      <c r="UZD414" s="589"/>
      <c r="UZE414" s="589"/>
      <c r="UZF414" s="589"/>
      <c r="UZG414" s="589"/>
      <c r="UZH414" s="589"/>
      <c r="UZI414" s="589"/>
      <c r="UZJ414" s="589"/>
      <c r="UZK414" s="589"/>
      <c r="UZL414" s="589"/>
      <c r="UZM414" s="589"/>
      <c r="UZN414" s="589"/>
      <c r="UZO414" s="589"/>
      <c r="UZP414" s="589"/>
      <c r="UZQ414" s="589"/>
      <c r="UZR414" s="589"/>
      <c r="UZS414" s="589"/>
      <c r="UZT414" s="589"/>
      <c r="UZU414" s="589"/>
      <c r="UZV414" s="589"/>
      <c r="UZW414" s="589"/>
      <c r="UZX414" s="589"/>
      <c r="UZY414" s="589"/>
      <c r="UZZ414" s="589"/>
      <c r="VAA414" s="589"/>
      <c r="VAB414" s="589"/>
      <c r="VAC414" s="589"/>
      <c r="VAD414" s="589"/>
      <c r="VAE414" s="589"/>
      <c r="VAF414" s="589"/>
      <c r="VAG414" s="589"/>
      <c r="VAH414" s="589"/>
      <c r="VAI414" s="589"/>
      <c r="VAJ414" s="589"/>
      <c r="VAK414" s="589"/>
      <c r="VAL414" s="589"/>
      <c r="VAM414" s="589"/>
      <c r="VAN414" s="589"/>
      <c r="VAO414" s="589"/>
      <c r="VAP414" s="589"/>
      <c r="VAQ414" s="589"/>
      <c r="VAR414" s="589"/>
      <c r="VAS414" s="589"/>
      <c r="VAT414" s="589"/>
      <c r="VAU414" s="589"/>
      <c r="VAV414" s="589"/>
      <c r="VAW414" s="589"/>
      <c r="VAX414" s="589"/>
      <c r="VAY414" s="589"/>
      <c r="VAZ414" s="589"/>
      <c r="VBA414" s="589"/>
      <c r="VBB414" s="589"/>
      <c r="VBC414" s="589"/>
      <c r="VBD414" s="589"/>
      <c r="VBE414" s="589"/>
      <c r="VBF414" s="589"/>
      <c r="VBG414" s="589"/>
      <c r="VBH414" s="589"/>
      <c r="VBI414" s="589"/>
      <c r="VBJ414" s="589"/>
      <c r="VBK414" s="589"/>
      <c r="VBL414" s="589"/>
      <c r="VBM414" s="589"/>
      <c r="VBN414" s="589"/>
      <c r="VBO414" s="589"/>
      <c r="VBP414" s="589"/>
      <c r="VBQ414" s="589"/>
      <c r="VBR414" s="589"/>
      <c r="VBS414" s="589"/>
      <c r="VBT414" s="589"/>
      <c r="VBU414" s="589"/>
      <c r="VBV414" s="589"/>
      <c r="VBW414" s="589"/>
      <c r="VBX414" s="589"/>
      <c r="VBY414" s="589"/>
      <c r="VBZ414" s="589"/>
      <c r="VCA414" s="589"/>
      <c r="VCB414" s="589"/>
      <c r="VCC414" s="589"/>
      <c r="VCD414" s="589"/>
      <c r="VCE414" s="589"/>
      <c r="VCF414" s="589"/>
      <c r="VCG414" s="589"/>
      <c r="VCH414" s="589"/>
      <c r="VCI414" s="589"/>
      <c r="VCJ414" s="589"/>
      <c r="VCK414" s="589"/>
      <c r="VCL414" s="589"/>
      <c r="VCM414" s="589"/>
      <c r="VCN414" s="589"/>
      <c r="VCO414" s="589"/>
      <c r="VCP414" s="589"/>
      <c r="VCQ414" s="589"/>
      <c r="VCR414" s="589"/>
      <c r="VCS414" s="589"/>
      <c r="VCT414" s="589"/>
      <c r="VCU414" s="589"/>
      <c r="VCV414" s="589"/>
      <c r="VCW414" s="589"/>
      <c r="VCX414" s="589"/>
      <c r="VCY414" s="589"/>
      <c r="VCZ414" s="589"/>
      <c r="VDA414" s="589"/>
      <c r="VDB414" s="589"/>
      <c r="VDC414" s="589"/>
      <c r="VDD414" s="589"/>
      <c r="VDE414" s="589"/>
      <c r="VDF414" s="589"/>
      <c r="VDG414" s="589"/>
      <c r="VDH414" s="589"/>
      <c r="VDI414" s="589"/>
      <c r="VDJ414" s="589"/>
      <c r="VDK414" s="589"/>
      <c r="VDL414" s="589"/>
      <c r="VDM414" s="589"/>
      <c r="VDN414" s="589"/>
      <c r="VDO414" s="589"/>
      <c r="VDP414" s="589"/>
      <c r="VDQ414" s="589"/>
      <c r="VDR414" s="589"/>
      <c r="VDS414" s="589"/>
      <c r="VDT414" s="589"/>
      <c r="VDU414" s="589"/>
      <c r="VDV414" s="589"/>
      <c r="VDW414" s="589"/>
      <c r="VDX414" s="589"/>
      <c r="VDY414" s="589"/>
      <c r="VDZ414" s="589"/>
      <c r="VEA414" s="589"/>
      <c r="VEB414" s="589"/>
      <c r="VEC414" s="589"/>
      <c r="VED414" s="589"/>
      <c r="VEE414" s="589"/>
      <c r="VEF414" s="589"/>
      <c r="VEG414" s="589"/>
      <c r="VEH414" s="589"/>
      <c r="VEI414" s="589"/>
      <c r="VEJ414" s="589"/>
      <c r="VEK414" s="589"/>
      <c r="VEL414" s="589"/>
      <c r="VEM414" s="589"/>
      <c r="VEN414" s="589"/>
      <c r="VEO414" s="589"/>
      <c r="VEP414" s="589"/>
      <c r="VEQ414" s="589"/>
      <c r="VER414" s="589"/>
      <c r="VES414" s="589"/>
      <c r="VET414" s="589"/>
      <c r="VEU414" s="589"/>
      <c r="VEV414" s="589"/>
      <c r="VEW414" s="589"/>
      <c r="VEX414" s="589"/>
      <c r="VEY414" s="589"/>
      <c r="VEZ414" s="589"/>
      <c r="VFA414" s="589"/>
      <c r="VFB414" s="589"/>
      <c r="VFC414" s="589"/>
      <c r="VFD414" s="589"/>
      <c r="VFE414" s="589"/>
      <c r="VFF414" s="589"/>
      <c r="VFG414" s="589"/>
      <c r="VFH414" s="589"/>
      <c r="VFI414" s="589"/>
      <c r="VFJ414" s="589"/>
      <c r="VFK414" s="589"/>
      <c r="VFL414" s="589"/>
      <c r="VFM414" s="589"/>
      <c r="VFN414" s="589"/>
      <c r="VFO414" s="589"/>
      <c r="VFP414" s="589"/>
      <c r="VFQ414" s="589"/>
      <c r="VFR414" s="589"/>
      <c r="VFS414" s="589"/>
      <c r="VFT414" s="589"/>
      <c r="VFU414" s="589"/>
      <c r="VFV414" s="589"/>
      <c r="VFW414" s="589"/>
      <c r="VFX414" s="589"/>
      <c r="VFY414" s="589"/>
      <c r="VFZ414" s="589"/>
      <c r="VGA414" s="589"/>
      <c r="VGB414" s="589"/>
      <c r="VGC414" s="589"/>
      <c r="VGD414" s="589"/>
      <c r="VGE414" s="589"/>
      <c r="VGF414" s="589"/>
      <c r="VGG414" s="589"/>
      <c r="VGH414" s="589"/>
      <c r="VGI414" s="589"/>
      <c r="VGJ414" s="589"/>
      <c r="VGK414" s="589"/>
      <c r="VGL414" s="589"/>
      <c r="VGM414" s="589"/>
      <c r="VGN414" s="589"/>
      <c r="VGO414" s="589"/>
      <c r="VGP414" s="589"/>
      <c r="VGQ414" s="589"/>
      <c r="VGR414" s="589"/>
      <c r="VGS414" s="589"/>
      <c r="VGT414" s="589"/>
      <c r="VGU414" s="589"/>
      <c r="VGV414" s="589"/>
      <c r="VGW414" s="589"/>
      <c r="VGX414" s="589"/>
      <c r="VGY414" s="589"/>
      <c r="VGZ414" s="589"/>
      <c r="VHA414" s="589"/>
      <c r="VHB414" s="589"/>
      <c r="VHC414" s="589"/>
      <c r="VHD414" s="589"/>
      <c r="VHE414" s="589"/>
      <c r="VHF414" s="589"/>
      <c r="VHG414" s="589"/>
      <c r="VHH414" s="589"/>
      <c r="VHI414" s="589"/>
      <c r="VHJ414" s="589"/>
      <c r="VHK414" s="589"/>
      <c r="VHL414" s="589"/>
      <c r="VHM414" s="589"/>
      <c r="VHN414" s="589"/>
      <c r="VHO414" s="589"/>
      <c r="VHP414" s="589"/>
      <c r="VHQ414" s="589"/>
      <c r="VHR414" s="589"/>
      <c r="VHS414" s="589"/>
      <c r="VHT414" s="589"/>
      <c r="VHU414" s="589"/>
      <c r="VHV414" s="589"/>
      <c r="VHW414" s="589"/>
      <c r="VHX414" s="589"/>
      <c r="VHY414" s="589"/>
      <c r="VHZ414" s="589"/>
      <c r="VIA414" s="589"/>
      <c r="VIB414" s="589"/>
      <c r="VIC414" s="589"/>
      <c r="VID414" s="589"/>
      <c r="VIE414" s="589"/>
      <c r="VIF414" s="589"/>
      <c r="VIG414" s="589"/>
      <c r="VIH414" s="589"/>
      <c r="VII414" s="589"/>
      <c r="VIJ414" s="589"/>
      <c r="VIK414" s="589"/>
      <c r="VIL414" s="589"/>
      <c r="VIM414" s="589"/>
      <c r="VIN414" s="589"/>
      <c r="VIO414" s="589"/>
      <c r="VIP414" s="589"/>
      <c r="VIQ414" s="589"/>
      <c r="VIR414" s="589"/>
      <c r="VIS414" s="589"/>
      <c r="VIT414" s="589"/>
      <c r="VIU414" s="589"/>
      <c r="VIV414" s="589"/>
      <c r="VIW414" s="589"/>
      <c r="VIX414" s="589"/>
      <c r="VIY414" s="589"/>
      <c r="VIZ414" s="589"/>
      <c r="VJA414" s="589"/>
      <c r="VJB414" s="589"/>
      <c r="VJC414" s="589"/>
      <c r="VJD414" s="589"/>
      <c r="VJE414" s="589"/>
      <c r="VJF414" s="589"/>
      <c r="VJG414" s="589"/>
      <c r="VJH414" s="589"/>
      <c r="VJI414" s="589"/>
      <c r="VJJ414" s="589"/>
      <c r="VJK414" s="589"/>
      <c r="VJL414" s="589"/>
      <c r="VJM414" s="589"/>
      <c r="VJN414" s="589"/>
      <c r="VJO414" s="589"/>
      <c r="VJP414" s="589"/>
      <c r="VJQ414" s="589"/>
      <c r="VJR414" s="589"/>
      <c r="VJS414" s="589"/>
      <c r="VJT414" s="589"/>
      <c r="VJU414" s="589"/>
      <c r="VJV414" s="589"/>
      <c r="VJW414" s="589"/>
      <c r="VJX414" s="589"/>
      <c r="VJY414" s="589"/>
      <c r="VJZ414" s="589"/>
      <c r="VKA414" s="589"/>
      <c r="VKB414" s="589"/>
      <c r="VKC414" s="589"/>
      <c r="VKD414" s="589"/>
      <c r="VKE414" s="589"/>
      <c r="VKF414" s="589"/>
      <c r="VKG414" s="589"/>
      <c r="VKH414" s="589"/>
      <c r="VKI414" s="589"/>
      <c r="VKJ414" s="589"/>
      <c r="VKK414" s="589"/>
      <c r="VKL414" s="589"/>
      <c r="VKM414" s="589"/>
      <c r="VKN414" s="589"/>
      <c r="VKO414" s="589"/>
      <c r="VKP414" s="589"/>
      <c r="VKQ414" s="589"/>
      <c r="VKR414" s="589"/>
      <c r="VKS414" s="589"/>
      <c r="VKT414" s="589"/>
      <c r="VKU414" s="589"/>
      <c r="VKV414" s="589"/>
      <c r="VKW414" s="589"/>
      <c r="VKX414" s="589"/>
      <c r="VKY414" s="589"/>
      <c r="VKZ414" s="589"/>
      <c r="VLA414" s="589"/>
      <c r="VLB414" s="589"/>
      <c r="VLC414" s="589"/>
      <c r="VLD414" s="589"/>
      <c r="VLE414" s="589"/>
      <c r="VLF414" s="589"/>
      <c r="VLG414" s="589"/>
      <c r="VLH414" s="589"/>
      <c r="VLI414" s="589"/>
      <c r="VLJ414" s="589"/>
      <c r="VLK414" s="589"/>
      <c r="VLL414" s="589"/>
      <c r="VLM414" s="589"/>
      <c r="VLN414" s="589"/>
      <c r="VLO414" s="589"/>
      <c r="VLP414" s="589"/>
      <c r="VLQ414" s="589"/>
      <c r="VLR414" s="589"/>
      <c r="VLS414" s="589"/>
      <c r="VLT414" s="589"/>
      <c r="VLU414" s="589"/>
      <c r="VLV414" s="589"/>
      <c r="VLW414" s="589"/>
      <c r="VLX414" s="589"/>
      <c r="VLY414" s="589"/>
      <c r="VLZ414" s="589"/>
      <c r="VMA414" s="589"/>
      <c r="VMB414" s="589"/>
      <c r="VMC414" s="589"/>
      <c r="VMD414" s="589"/>
      <c r="VME414" s="589"/>
      <c r="VMF414" s="589"/>
      <c r="VMG414" s="589"/>
      <c r="VMH414" s="589"/>
      <c r="VMI414" s="589"/>
      <c r="VMJ414" s="589"/>
      <c r="VMK414" s="589"/>
      <c r="VML414" s="589"/>
      <c r="VMM414" s="589"/>
      <c r="VMN414" s="589"/>
      <c r="VMO414" s="589"/>
      <c r="VMP414" s="589"/>
      <c r="VMQ414" s="589"/>
      <c r="VMR414" s="589"/>
      <c r="VMS414" s="589"/>
      <c r="VMT414" s="589"/>
      <c r="VMU414" s="589"/>
      <c r="VMV414" s="589"/>
      <c r="VMW414" s="589"/>
      <c r="VMX414" s="589"/>
      <c r="VMY414" s="589"/>
      <c r="VMZ414" s="589"/>
      <c r="VNA414" s="589"/>
      <c r="VNB414" s="589"/>
      <c r="VNC414" s="589"/>
      <c r="VND414" s="589"/>
      <c r="VNE414" s="589"/>
      <c r="VNF414" s="589"/>
      <c r="VNG414" s="589"/>
      <c r="VNH414" s="589"/>
      <c r="VNI414" s="589"/>
      <c r="VNJ414" s="589"/>
      <c r="VNK414" s="589"/>
      <c r="VNL414" s="589"/>
      <c r="VNM414" s="589"/>
      <c r="VNN414" s="589"/>
      <c r="VNO414" s="589"/>
      <c r="VNP414" s="589"/>
      <c r="VNQ414" s="589"/>
      <c r="VNR414" s="589"/>
      <c r="VNS414" s="589"/>
      <c r="VNT414" s="589"/>
      <c r="VNU414" s="589"/>
      <c r="VNV414" s="589"/>
      <c r="VNW414" s="589"/>
      <c r="VNX414" s="589"/>
      <c r="VNY414" s="589"/>
      <c r="VNZ414" s="589"/>
      <c r="VOA414" s="589"/>
      <c r="VOB414" s="589"/>
      <c r="VOC414" s="589"/>
      <c r="VOD414" s="589"/>
      <c r="VOE414" s="589"/>
      <c r="VOF414" s="589"/>
      <c r="VOG414" s="589"/>
      <c r="VOH414" s="589"/>
      <c r="VOI414" s="589"/>
      <c r="VOJ414" s="589"/>
      <c r="VOK414" s="589"/>
      <c r="VOL414" s="589"/>
      <c r="VOM414" s="589"/>
      <c r="VON414" s="589"/>
      <c r="VOO414" s="589"/>
      <c r="VOP414" s="589"/>
      <c r="VOQ414" s="589"/>
      <c r="VOR414" s="589"/>
      <c r="VOS414" s="589"/>
      <c r="VOT414" s="589"/>
      <c r="VOU414" s="589"/>
      <c r="VOV414" s="589"/>
      <c r="VOW414" s="589"/>
      <c r="VOX414" s="589"/>
      <c r="VOY414" s="589"/>
      <c r="VOZ414" s="589"/>
      <c r="VPA414" s="589"/>
      <c r="VPB414" s="589"/>
      <c r="VPC414" s="589"/>
      <c r="VPD414" s="589"/>
      <c r="VPE414" s="589"/>
      <c r="VPF414" s="589"/>
      <c r="VPG414" s="589"/>
      <c r="VPH414" s="589"/>
      <c r="VPI414" s="589"/>
      <c r="VPJ414" s="589"/>
      <c r="VPK414" s="589"/>
      <c r="VPL414" s="589"/>
      <c r="VPM414" s="589"/>
      <c r="VPN414" s="589"/>
      <c r="VPO414" s="589"/>
      <c r="VPP414" s="589"/>
      <c r="VPQ414" s="589"/>
      <c r="VPR414" s="589"/>
      <c r="VPS414" s="589"/>
      <c r="VPT414" s="589"/>
      <c r="VPU414" s="589"/>
      <c r="VPV414" s="589"/>
      <c r="VPW414" s="589"/>
      <c r="VPX414" s="589"/>
      <c r="VPY414" s="589"/>
      <c r="VPZ414" s="589"/>
      <c r="VQA414" s="589"/>
      <c r="VQB414" s="589"/>
      <c r="VQC414" s="589"/>
      <c r="VQD414" s="589"/>
      <c r="VQE414" s="589"/>
      <c r="VQF414" s="589"/>
      <c r="VQG414" s="589"/>
      <c r="VQH414" s="589"/>
      <c r="VQI414" s="589"/>
      <c r="VQJ414" s="589"/>
      <c r="VQK414" s="589"/>
      <c r="VQL414" s="589"/>
      <c r="VQM414" s="589"/>
      <c r="VQN414" s="589"/>
      <c r="VQO414" s="589"/>
      <c r="VQP414" s="589"/>
      <c r="VQQ414" s="589"/>
      <c r="VQR414" s="589"/>
      <c r="VQS414" s="589"/>
      <c r="VQT414" s="589"/>
      <c r="VQU414" s="589"/>
      <c r="VQV414" s="589"/>
      <c r="VQW414" s="589"/>
      <c r="VQX414" s="589"/>
      <c r="VQY414" s="589"/>
      <c r="VQZ414" s="589"/>
      <c r="VRA414" s="589"/>
      <c r="VRB414" s="589"/>
      <c r="VRC414" s="589"/>
      <c r="VRD414" s="589"/>
      <c r="VRE414" s="589"/>
      <c r="VRF414" s="589"/>
      <c r="VRG414" s="589"/>
      <c r="VRH414" s="589"/>
      <c r="VRI414" s="589"/>
      <c r="VRJ414" s="589"/>
      <c r="VRK414" s="589"/>
      <c r="VRL414" s="589"/>
      <c r="VRM414" s="589"/>
      <c r="VRN414" s="589"/>
      <c r="VRO414" s="589"/>
      <c r="VRP414" s="589"/>
      <c r="VRQ414" s="589"/>
      <c r="VRR414" s="589"/>
      <c r="VRS414" s="589"/>
      <c r="VRT414" s="589"/>
      <c r="VRU414" s="589"/>
      <c r="VRV414" s="589"/>
      <c r="VRW414" s="589"/>
      <c r="VRX414" s="589"/>
      <c r="VRY414" s="589"/>
      <c r="VRZ414" s="589"/>
      <c r="VSA414" s="589"/>
      <c r="VSB414" s="589"/>
      <c r="VSC414" s="589"/>
      <c r="VSD414" s="589"/>
      <c r="VSE414" s="589"/>
      <c r="VSF414" s="589"/>
      <c r="VSG414" s="589"/>
      <c r="VSH414" s="589"/>
      <c r="VSI414" s="589"/>
      <c r="VSJ414" s="589"/>
      <c r="VSK414" s="589"/>
      <c r="VSL414" s="589"/>
      <c r="VSM414" s="589"/>
      <c r="VSN414" s="589"/>
      <c r="VSO414" s="589"/>
      <c r="VSP414" s="589"/>
      <c r="VSQ414" s="589"/>
      <c r="VSR414" s="589"/>
      <c r="VSS414" s="589"/>
      <c r="VST414" s="589"/>
      <c r="VSU414" s="589"/>
      <c r="VSV414" s="589"/>
      <c r="VSW414" s="589"/>
      <c r="VSX414" s="589"/>
      <c r="VSY414" s="589"/>
      <c r="VSZ414" s="589"/>
      <c r="VTA414" s="589"/>
      <c r="VTB414" s="589"/>
      <c r="VTC414" s="589"/>
      <c r="VTD414" s="589"/>
      <c r="VTE414" s="589"/>
      <c r="VTF414" s="589"/>
      <c r="VTG414" s="589"/>
      <c r="VTH414" s="589"/>
      <c r="VTI414" s="589"/>
      <c r="VTJ414" s="589"/>
      <c r="VTK414" s="589"/>
      <c r="VTL414" s="589"/>
      <c r="VTM414" s="589"/>
      <c r="VTN414" s="589"/>
      <c r="VTO414" s="589"/>
      <c r="VTP414" s="589"/>
      <c r="VTQ414" s="589"/>
      <c r="VTR414" s="589"/>
      <c r="VTS414" s="589"/>
      <c r="VTT414" s="589"/>
      <c r="VTU414" s="589"/>
      <c r="VTV414" s="589"/>
      <c r="VTW414" s="589"/>
      <c r="VTX414" s="589"/>
      <c r="VTY414" s="589"/>
      <c r="VTZ414" s="589"/>
      <c r="VUA414" s="589"/>
      <c r="VUB414" s="589"/>
      <c r="VUC414" s="589"/>
      <c r="VUD414" s="589"/>
      <c r="VUE414" s="589"/>
      <c r="VUF414" s="589"/>
      <c r="VUG414" s="589"/>
      <c r="VUH414" s="589"/>
      <c r="VUI414" s="589"/>
      <c r="VUJ414" s="589"/>
      <c r="VUK414" s="589"/>
      <c r="VUL414" s="589"/>
      <c r="VUM414" s="589"/>
      <c r="VUN414" s="589"/>
      <c r="VUO414" s="589"/>
      <c r="VUP414" s="589"/>
      <c r="VUQ414" s="589"/>
      <c r="VUR414" s="589"/>
      <c r="VUS414" s="589"/>
      <c r="VUT414" s="589"/>
      <c r="VUU414" s="589"/>
      <c r="VUV414" s="589"/>
      <c r="VUW414" s="589"/>
      <c r="VUX414" s="589"/>
      <c r="VUY414" s="589"/>
      <c r="VUZ414" s="589"/>
      <c r="VVA414" s="589"/>
      <c r="VVB414" s="589"/>
      <c r="VVC414" s="589"/>
      <c r="VVD414" s="589"/>
      <c r="VVE414" s="589"/>
      <c r="VVF414" s="589"/>
      <c r="VVG414" s="589"/>
      <c r="VVH414" s="589"/>
      <c r="VVI414" s="589"/>
      <c r="VVJ414" s="589"/>
      <c r="VVK414" s="589"/>
      <c r="VVL414" s="589"/>
      <c r="VVM414" s="589"/>
      <c r="VVN414" s="589"/>
      <c r="VVO414" s="589"/>
      <c r="VVP414" s="589"/>
      <c r="VVQ414" s="589"/>
      <c r="VVR414" s="589"/>
      <c r="VVS414" s="589"/>
      <c r="VVT414" s="589"/>
      <c r="VVU414" s="589"/>
      <c r="VVV414" s="589"/>
      <c r="VVW414" s="589"/>
      <c r="VVX414" s="589"/>
      <c r="VVY414" s="589"/>
      <c r="VVZ414" s="589"/>
      <c r="VWA414" s="589"/>
      <c r="VWB414" s="589"/>
      <c r="VWC414" s="589"/>
      <c r="VWD414" s="589"/>
      <c r="VWE414" s="589"/>
      <c r="VWF414" s="589"/>
      <c r="VWG414" s="589"/>
      <c r="VWH414" s="589"/>
      <c r="VWI414" s="589"/>
      <c r="VWJ414" s="589"/>
      <c r="VWK414" s="589"/>
      <c r="VWL414" s="589"/>
      <c r="VWM414" s="589"/>
      <c r="VWN414" s="589"/>
      <c r="VWO414" s="589"/>
      <c r="VWP414" s="589"/>
      <c r="VWQ414" s="589"/>
      <c r="VWR414" s="589"/>
      <c r="VWS414" s="589"/>
      <c r="VWT414" s="589"/>
      <c r="VWU414" s="589"/>
      <c r="VWV414" s="589"/>
      <c r="VWW414" s="589"/>
      <c r="VWX414" s="589"/>
      <c r="VWY414" s="589"/>
      <c r="VWZ414" s="589"/>
      <c r="VXA414" s="589"/>
      <c r="VXB414" s="589"/>
      <c r="VXC414" s="589"/>
      <c r="VXD414" s="589"/>
      <c r="VXE414" s="589"/>
      <c r="VXF414" s="589"/>
      <c r="VXG414" s="589"/>
      <c r="VXH414" s="589"/>
      <c r="VXI414" s="589"/>
      <c r="VXJ414" s="589"/>
      <c r="VXK414" s="589"/>
      <c r="VXL414" s="589"/>
      <c r="VXM414" s="589"/>
      <c r="VXN414" s="589"/>
      <c r="VXO414" s="589"/>
      <c r="VXP414" s="589"/>
      <c r="VXQ414" s="589"/>
      <c r="VXR414" s="589"/>
      <c r="VXS414" s="589"/>
      <c r="VXT414" s="589"/>
      <c r="VXU414" s="589"/>
      <c r="VXV414" s="589"/>
      <c r="VXW414" s="589"/>
      <c r="VXX414" s="589"/>
      <c r="VXY414" s="589"/>
      <c r="VXZ414" s="589"/>
      <c r="VYA414" s="589"/>
      <c r="VYB414" s="589"/>
      <c r="VYC414" s="589"/>
      <c r="VYD414" s="589"/>
      <c r="VYE414" s="589"/>
      <c r="VYF414" s="589"/>
      <c r="VYG414" s="589"/>
      <c r="VYH414" s="589"/>
      <c r="VYI414" s="589"/>
      <c r="VYJ414" s="589"/>
      <c r="VYK414" s="589"/>
      <c r="VYL414" s="589"/>
      <c r="VYM414" s="589"/>
      <c r="VYN414" s="589"/>
      <c r="VYO414" s="589"/>
      <c r="VYP414" s="589"/>
      <c r="VYQ414" s="589"/>
      <c r="VYR414" s="589"/>
      <c r="VYS414" s="589"/>
      <c r="VYT414" s="589"/>
      <c r="VYU414" s="589"/>
      <c r="VYV414" s="589"/>
      <c r="VYW414" s="589"/>
      <c r="VYX414" s="589"/>
      <c r="VYY414" s="589"/>
      <c r="VYZ414" s="589"/>
      <c r="VZA414" s="589"/>
      <c r="VZB414" s="589"/>
      <c r="VZC414" s="589"/>
      <c r="VZD414" s="589"/>
      <c r="VZE414" s="589"/>
      <c r="VZF414" s="589"/>
      <c r="VZG414" s="589"/>
      <c r="VZH414" s="589"/>
      <c r="VZI414" s="589"/>
      <c r="VZJ414" s="589"/>
      <c r="VZK414" s="589"/>
      <c r="VZL414" s="589"/>
      <c r="VZM414" s="589"/>
      <c r="VZN414" s="589"/>
      <c r="VZO414" s="589"/>
      <c r="VZP414" s="589"/>
      <c r="VZQ414" s="589"/>
      <c r="VZR414" s="589"/>
      <c r="VZS414" s="589"/>
      <c r="VZT414" s="589"/>
      <c r="VZU414" s="589"/>
      <c r="VZV414" s="589"/>
      <c r="VZW414" s="589"/>
      <c r="VZX414" s="589"/>
      <c r="VZY414" s="589"/>
      <c r="VZZ414" s="589"/>
      <c r="WAA414" s="589"/>
      <c r="WAB414" s="589"/>
      <c r="WAC414" s="589"/>
      <c r="WAD414" s="589"/>
      <c r="WAE414" s="589"/>
      <c r="WAF414" s="589"/>
      <c r="WAG414" s="589"/>
      <c r="WAH414" s="589"/>
      <c r="WAI414" s="589"/>
      <c r="WAJ414" s="589"/>
      <c r="WAK414" s="589"/>
      <c r="WAL414" s="589"/>
      <c r="WAM414" s="589"/>
      <c r="WAN414" s="589"/>
      <c r="WAO414" s="589"/>
      <c r="WAP414" s="589"/>
      <c r="WAQ414" s="589"/>
      <c r="WAR414" s="589"/>
      <c r="WAS414" s="589"/>
      <c r="WAT414" s="589"/>
      <c r="WAU414" s="589"/>
      <c r="WAV414" s="589"/>
      <c r="WAW414" s="589"/>
      <c r="WAX414" s="589"/>
      <c r="WAY414" s="589"/>
      <c r="WAZ414" s="589"/>
      <c r="WBA414" s="589"/>
      <c r="WBB414" s="589"/>
      <c r="WBC414" s="589"/>
      <c r="WBD414" s="589"/>
      <c r="WBE414" s="589"/>
      <c r="WBF414" s="589"/>
      <c r="WBG414" s="589"/>
      <c r="WBH414" s="589"/>
      <c r="WBI414" s="589"/>
      <c r="WBJ414" s="589"/>
      <c r="WBK414" s="589"/>
      <c r="WBL414" s="589"/>
      <c r="WBM414" s="589"/>
      <c r="WBN414" s="589"/>
      <c r="WBO414" s="589"/>
      <c r="WBP414" s="589"/>
      <c r="WBQ414" s="589"/>
      <c r="WBR414" s="589"/>
      <c r="WBS414" s="589"/>
      <c r="WBT414" s="589"/>
      <c r="WBU414" s="589"/>
      <c r="WBV414" s="589"/>
      <c r="WBW414" s="589"/>
      <c r="WBX414" s="589"/>
      <c r="WBY414" s="589"/>
      <c r="WBZ414" s="589"/>
      <c r="WCA414" s="589"/>
      <c r="WCB414" s="589"/>
      <c r="WCC414" s="589"/>
      <c r="WCD414" s="589"/>
      <c r="WCE414" s="589"/>
      <c r="WCF414" s="589"/>
      <c r="WCG414" s="589"/>
      <c r="WCH414" s="589"/>
      <c r="WCI414" s="589"/>
      <c r="WCJ414" s="589"/>
      <c r="WCK414" s="589"/>
      <c r="WCL414" s="589"/>
      <c r="WCM414" s="589"/>
      <c r="WCN414" s="589"/>
      <c r="WCO414" s="589"/>
      <c r="WCP414" s="589"/>
      <c r="WCQ414" s="589"/>
      <c r="WCR414" s="589"/>
      <c r="WCS414" s="589"/>
      <c r="WCT414" s="589"/>
      <c r="WCU414" s="589"/>
      <c r="WCV414" s="589"/>
      <c r="WCW414" s="589"/>
      <c r="WCX414" s="589"/>
      <c r="WCY414" s="589"/>
      <c r="WCZ414" s="589"/>
      <c r="WDA414" s="589"/>
      <c r="WDB414" s="589"/>
      <c r="WDC414" s="589"/>
      <c r="WDD414" s="589"/>
      <c r="WDE414" s="589"/>
      <c r="WDF414" s="589"/>
      <c r="WDG414" s="589"/>
      <c r="WDH414" s="589"/>
      <c r="WDI414" s="589"/>
      <c r="WDJ414" s="589"/>
      <c r="WDK414" s="589"/>
      <c r="WDL414" s="589"/>
      <c r="WDM414" s="589"/>
      <c r="WDN414" s="589"/>
      <c r="WDO414" s="589"/>
      <c r="WDP414" s="589"/>
      <c r="WDQ414" s="589"/>
      <c r="WDR414" s="589"/>
      <c r="WDS414" s="589"/>
      <c r="WDT414" s="589"/>
      <c r="WDU414" s="589"/>
      <c r="WDV414" s="589"/>
      <c r="WDW414" s="589"/>
      <c r="WDX414" s="589"/>
      <c r="WDY414" s="589"/>
      <c r="WDZ414" s="589"/>
      <c r="WEA414" s="589"/>
      <c r="WEB414" s="589"/>
      <c r="WEC414" s="589"/>
      <c r="WED414" s="589"/>
      <c r="WEE414" s="589"/>
      <c r="WEF414" s="589"/>
      <c r="WEG414" s="589"/>
      <c r="WEH414" s="589"/>
      <c r="WEI414" s="589"/>
      <c r="WEJ414" s="589"/>
      <c r="WEK414" s="589"/>
      <c r="WEL414" s="589"/>
      <c r="WEM414" s="589"/>
      <c r="WEN414" s="589"/>
      <c r="WEO414" s="589"/>
      <c r="WEP414" s="589"/>
      <c r="WEQ414" s="589"/>
      <c r="WER414" s="589"/>
      <c r="WES414" s="589"/>
      <c r="WET414" s="589"/>
      <c r="WEU414" s="589"/>
      <c r="WEV414" s="589"/>
      <c r="WEW414" s="589"/>
      <c r="WEX414" s="589"/>
      <c r="WEY414" s="589"/>
      <c r="WEZ414" s="589"/>
      <c r="WFA414" s="589"/>
      <c r="WFB414" s="589"/>
      <c r="WFC414" s="589"/>
      <c r="WFD414" s="589"/>
      <c r="WFE414" s="589"/>
      <c r="WFF414" s="589"/>
      <c r="WFG414" s="589"/>
      <c r="WFH414" s="589"/>
      <c r="WFI414" s="589"/>
      <c r="WFJ414" s="589"/>
      <c r="WFK414" s="589"/>
      <c r="WFL414" s="589"/>
      <c r="WFM414" s="589"/>
      <c r="WFN414" s="589"/>
      <c r="WFO414" s="589"/>
      <c r="WFP414" s="589"/>
      <c r="WFQ414" s="589"/>
      <c r="WFR414" s="589"/>
      <c r="WFS414" s="589"/>
      <c r="WFT414" s="589"/>
      <c r="WFU414" s="589"/>
      <c r="WFV414" s="589"/>
      <c r="WFW414" s="589"/>
      <c r="WFX414" s="589"/>
      <c r="WFY414" s="589"/>
      <c r="WFZ414" s="589"/>
      <c r="WGA414" s="589"/>
      <c r="WGB414" s="589"/>
      <c r="WGC414" s="589"/>
      <c r="WGD414" s="589"/>
      <c r="WGE414" s="589"/>
      <c r="WGF414" s="589"/>
      <c r="WGG414" s="589"/>
      <c r="WGH414" s="589"/>
      <c r="WGI414" s="589"/>
      <c r="WGJ414" s="589"/>
      <c r="WGK414" s="589"/>
      <c r="WGL414" s="589"/>
      <c r="WGM414" s="589"/>
      <c r="WGN414" s="589"/>
      <c r="WGO414" s="589"/>
      <c r="WGP414" s="589"/>
      <c r="WGQ414" s="589"/>
      <c r="WGR414" s="589"/>
      <c r="WGS414" s="589"/>
      <c r="WGT414" s="589"/>
      <c r="WGU414" s="589"/>
      <c r="WGV414" s="589"/>
      <c r="WGW414" s="589"/>
      <c r="WGX414" s="589"/>
      <c r="WGY414" s="589"/>
      <c r="WGZ414" s="589"/>
      <c r="WHA414" s="589"/>
      <c r="WHB414" s="589"/>
      <c r="WHC414" s="589"/>
      <c r="WHD414" s="589"/>
      <c r="WHE414" s="589"/>
      <c r="WHF414" s="589"/>
      <c r="WHG414" s="589"/>
      <c r="WHH414" s="589"/>
      <c r="WHI414" s="589"/>
      <c r="WHJ414" s="589"/>
      <c r="WHK414" s="589"/>
      <c r="WHL414" s="589"/>
      <c r="WHM414" s="589"/>
      <c r="WHN414" s="589"/>
      <c r="WHO414" s="589"/>
      <c r="WHP414" s="589"/>
      <c r="WHQ414" s="589"/>
      <c r="WHR414" s="589"/>
      <c r="WHS414" s="589"/>
      <c r="WHT414" s="589"/>
      <c r="WHU414" s="589"/>
      <c r="WHV414" s="589"/>
      <c r="WHW414" s="589"/>
      <c r="WHX414" s="589"/>
      <c r="WHY414" s="589"/>
      <c r="WHZ414" s="589"/>
      <c r="WIA414" s="589"/>
      <c r="WIB414" s="589"/>
      <c r="WIC414" s="589"/>
      <c r="WID414" s="589"/>
      <c r="WIE414" s="589"/>
      <c r="WIF414" s="589"/>
      <c r="WIG414" s="589"/>
      <c r="WIH414" s="589"/>
      <c r="WII414" s="589"/>
      <c r="WIJ414" s="589"/>
      <c r="WIK414" s="589"/>
      <c r="WIL414" s="589"/>
      <c r="WIM414" s="589"/>
      <c r="WIN414" s="589"/>
      <c r="WIO414" s="589"/>
      <c r="WIP414" s="589"/>
      <c r="WIQ414" s="589"/>
      <c r="WIR414" s="589"/>
      <c r="WIS414" s="589"/>
      <c r="WIT414" s="589"/>
      <c r="WIU414" s="589"/>
      <c r="WIV414" s="589"/>
      <c r="WIW414" s="589"/>
      <c r="WIX414" s="589"/>
      <c r="WIY414" s="589"/>
      <c r="WIZ414" s="589"/>
      <c r="WJA414" s="589"/>
      <c r="WJB414" s="589"/>
      <c r="WJC414" s="589"/>
      <c r="WJD414" s="589"/>
      <c r="WJE414" s="589"/>
      <c r="WJF414" s="589"/>
      <c r="WJG414" s="589"/>
      <c r="WJH414" s="589"/>
      <c r="WJI414" s="589"/>
      <c r="WJJ414" s="589"/>
      <c r="WJK414" s="589"/>
      <c r="WJL414" s="589"/>
      <c r="WJM414" s="589"/>
      <c r="WJN414" s="589"/>
      <c r="WJO414" s="589"/>
      <c r="WJP414" s="589"/>
      <c r="WJQ414" s="589"/>
      <c r="WJR414" s="589"/>
      <c r="WJS414" s="589"/>
      <c r="WJT414" s="589"/>
      <c r="WJU414" s="589"/>
      <c r="WJV414" s="589"/>
      <c r="WJW414" s="589"/>
      <c r="WJX414" s="589"/>
      <c r="WJY414" s="589"/>
      <c r="WJZ414" s="589"/>
      <c r="WKA414" s="589"/>
      <c r="WKB414" s="589"/>
      <c r="WKC414" s="589"/>
      <c r="WKD414" s="589"/>
      <c r="WKE414" s="589"/>
      <c r="WKF414" s="589"/>
      <c r="WKG414" s="589"/>
      <c r="WKH414" s="589"/>
      <c r="WKI414" s="589"/>
      <c r="WKJ414" s="589"/>
      <c r="WKK414" s="589"/>
      <c r="WKL414" s="589"/>
      <c r="WKM414" s="589"/>
      <c r="WKN414" s="589"/>
      <c r="WKO414" s="589"/>
      <c r="WKP414" s="589"/>
      <c r="WKQ414" s="589"/>
      <c r="WKR414" s="589"/>
      <c r="WKS414" s="589"/>
      <c r="WKT414" s="589"/>
      <c r="WKU414" s="589"/>
      <c r="WKV414" s="589"/>
      <c r="WKW414" s="589"/>
      <c r="WKX414" s="589"/>
      <c r="WKY414" s="589"/>
      <c r="WKZ414" s="589"/>
      <c r="WLA414" s="589"/>
      <c r="WLB414" s="589"/>
      <c r="WLC414" s="589"/>
      <c r="WLD414" s="589"/>
      <c r="WLE414" s="589"/>
      <c r="WLF414" s="589"/>
      <c r="WLG414" s="589"/>
      <c r="WLH414" s="589"/>
      <c r="WLI414" s="589"/>
      <c r="WLJ414" s="589"/>
      <c r="WLK414" s="589"/>
      <c r="WLL414" s="589"/>
      <c r="WLM414" s="589"/>
      <c r="WLN414" s="589"/>
      <c r="WLO414" s="589"/>
      <c r="WLP414" s="589"/>
      <c r="WLQ414" s="589"/>
      <c r="WLR414" s="589"/>
      <c r="WLS414" s="589"/>
      <c r="WLT414" s="589"/>
      <c r="WLU414" s="589"/>
      <c r="WLV414" s="589"/>
      <c r="WLW414" s="589"/>
      <c r="WLX414" s="589"/>
      <c r="WLY414" s="589"/>
      <c r="WLZ414" s="589"/>
      <c r="WMA414" s="589"/>
      <c r="WMB414" s="589"/>
      <c r="WMC414" s="589"/>
      <c r="WMD414" s="589"/>
      <c r="WME414" s="589"/>
      <c r="WMF414" s="589"/>
      <c r="WMG414" s="589"/>
      <c r="WMH414" s="589"/>
      <c r="WMI414" s="589"/>
      <c r="WMJ414" s="589"/>
      <c r="WMK414" s="589"/>
      <c r="WML414" s="589"/>
      <c r="WMM414" s="589"/>
      <c r="WMN414" s="589"/>
      <c r="WMO414" s="589"/>
      <c r="WMP414" s="589"/>
      <c r="WMQ414" s="589"/>
      <c r="WMR414" s="589"/>
      <c r="WMS414" s="589"/>
      <c r="WMT414" s="589"/>
      <c r="WMU414" s="589"/>
      <c r="WMV414" s="589"/>
      <c r="WMW414" s="589"/>
      <c r="WMX414" s="589"/>
      <c r="WMY414" s="589"/>
      <c r="WMZ414" s="589"/>
      <c r="WNA414" s="589"/>
      <c r="WNB414" s="589"/>
      <c r="WNC414" s="589"/>
      <c r="WND414" s="589"/>
      <c r="WNE414" s="589"/>
      <c r="WNF414" s="589"/>
      <c r="WNG414" s="589"/>
      <c r="WNH414" s="589"/>
      <c r="WNI414" s="589"/>
      <c r="WNJ414" s="589"/>
      <c r="WNK414" s="589"/>
      <c r="WNL414" s="589"/>
      <c r="WNM414" s="589"/>
      <c r="WNN414" s="589"/>
      <c r="WNO414" s="589"/>
      <c r="WNP414" s="589"/>
      <c r="WNQ414" s="589"/>
      <c r="WNR414" s="589"/>
      <c r="WNS414" s="589"/>
      <c r="WNT414" s="589"/>
      <c r="WNU414" s="589"/>
      <c r="WNV414" s="589"/>
      <c r="WNW414" s="589"/>
      <c r="WNX414" s="589"/>
      <c r="WNY414" s="589"/>
      <c r="WNZ414" s="589"/>
      <c r="WOA414" s="589"/>
      <c r="WOB414" s="589"/>
      <c r="WOC414" s="589"/>
      <c r="WOD414" s="589"/>
      <c r="WOE414" s="589"/>
      <c r="WOF414" s="589"/>
      <c r="WOG414" s="589"/>
      <c r="WOH414" s="589"/>
      <c r="WOI414" s="589"/>
      <c r="WOJ414" s="589"/>
      <c r="WOK414" s="589"/>
      <c r="WOL414" s="589"/>
      <c r="WOM414" s="589"/>
      <c r="WON414" s="589"/>
      <c r="WOO414" s="589"/>
      <c r="WOP414" s="589"/>
      <c r="WOQ414" s="589"/>
      <c r="WOR414" s="589"/>
      <c r="WOS414" s="589"/>
      <c r="WOT414" s="589"/>
      <c r="WOU414" s="589"/>
      <c r="WOV414" s="589"/>
      <c r="WOW414" s="589"/>
      <c r="WOX414" s="589"/>
      <c r="WOY414" s="589"/>
      <c r="WOZ414" s="589"/>
      <c r="WPA414" s="589"/>
      <c r="WPB414" s="589"/>
      <c r="WPC414" s="589"/>
      <c r="WPD414" s="589"/>
      <c r="WPE414" s="589"/>
      <c r="WPF414" s="589"/>
      <c r="WPG414" s="589"/>
      <c r="WPH414" s="589"/>
      <c r="WPI414" s="589"/>
      <c r="WPJ414" s="589"/>
      <c r="WPK414" s="589"/>
      <c r="WPL414" s="589"/>
      <c r="WPM414" s="589"/>
      <c r="WPN414" s="589"/>
      <c r="WPO414" s="589"/>
      <c r="WPP414" s="589"/>
      <c r="WPQ414" s="589"/>
      <c r="WPR414" s="589"/>
      <c r="WPS414" s="589"/>
      <c r="WPT414" s="589"/>
      <c r="WPU414" s="589"/>
      <c r="WPV414" s="589"/>
      <c r="WPW414" s="589"/>
      <c r="WPX414" s="589"/>
      <c r="WPY414" s="589"/>
      <c r="WPZ414" s="589"/>
      <c r="WQA414" s="589"/>
      <c r="WQB414" s="589"/>
      <c r="WQC414" s="589"/>
      <c r="WQD414" s="589"/>
      <c r="WQE414" s="589"/>
      <c r="WQF414" s="589"/>
      <c r="WQG414" s="589"/>
      <c r="WQH414" s="589"/>
      <c r="WQI414" s="589"/>
      <c r="WQJ414" s="589"/>
      <c r="WQK414" s="589"/>
      <c r="WQL414" s="589"/>
      <c r="WQM414" s="589"/>
      <c r="WQN414" s="589"/>
      <c r="WQO414" s="589"/>
      <c r="WQP414" s="589"/>
      <c r="WQQ414" s="589"/>
      <c r="WQR414" s="589"/>
      <c r="WQS414" s="589"/>
      <c r="WQT414" s="589"/>
      <c r="WQU414" s="589"/>
      <c r="WQV414" s="589"/>
      <c r="WQW414" s="589"/>
      <c r="WQX414" s="589"/>
      <c r="WQY414" s="589"/>
      <c r="WQZ414" s="589"/>
      <c r="WRA414" s="589"/>
      <c r="WRB414" s="589"/>
      <c r="WRC414" s="589"/>
      <c r="WRD414" s="589"/>
      <c r="WRE414" s="589"/>
      <c r="WRF414" s="589"/>
      <c r="WRG414" s="589"/>
      <c r="WRH414" s="589"/>
      <c r="WRI414" s="589"/>
      <c r="WRJ414" s="589"/>
      <c r="WRK414" s="589"/>
      <c r="WRL414" s="589"/>
      <c r="WRM414" s="589"/>
      <c r="WRN414" s="589"/>
      <c r="WRO414" s="589"/>
      <c r="WRP414" s="589"/>
      <c r="WRQ414" s="589"/>
      <c r="WRR414" s="589"/>
      <c r="WRS414" s="589"/>
      <c r="WRT414" s="589"/>
      <c r="WRU414" s="589"/>
      <c r="WRV414" s="589"/>
      <c r="WRW414" s="589"/>
      <c r="WRX414" s="589"/>
      <c r="WRY414" s="589"/>
      <c r="WRZ414" s="589"/>
      <c r="WSA414" s="589"/>
      <c r="WSB414" s="589"/>
      <c r="WSC414" s="589"/>
      <c r="WSD414" s="589"/>
      <c r="WSE414" s="589"/>
      <c r="WSF414" s="589"/>
      <c r="WSG414" s="589"/>
      <c r="WSH414" s="589"/>
      <c r="WSI414" s="589"/>
      <c r="WSJ414" s="589"/>
      <c r="WSK414" s="589"/>
      <c r="WSL414" s="589"/>
      <c r="WSM414" s="589"/>
      <c r="WSN414" s="589"/>
      <c r="WSO414" s="589"/>
      <c r="WSP414" s="589"/>
      <c r="WSQ414" s="589"/>
      <c r="WSR414" s="589"/>
      <c r="WSS414" s="589"/>
      <c r="WST414" s="589"/>
      <c r="WSU414" s="589"/>
      <c r="WSV414" s="589"/>
      <c r="WSW414" s="589"/>
      <c r="WSX414" s="589"/>
      <c r="WSY414" s="589"/>
      <c r="WSZ414" s="589"/>
      <c r="WTA414" s="589"/>
      <c r="WTB414" s="589"/>
      <c r="WTC414" s="589"/>
      <c r="WTD414" s="589"/>
      <c r="WTE414" s="589"/>
      <c r="WTF414" s="589"/>
      <c r="WTG414" s="589"/>
      <c r="WTH414" s="589"/>
      <c r="WTI414" s="589"/>
      <c r="WTJ414" s="589"/>
      <c r="WTK414" s="589"/>
      <c r="WTL414" s="589"/>
      <c r="WTM414" s="589"/>
      <c r="WTN414" s="589"/>
      <c r="WTO414" s="589"/>
      <c r="WTP414" s="589"/>
      <c r="WTQ414" s="589"/>
      <c r="WTR414" s="589"/>
      <c r="WTS414" s="589"/>
      <c r="WTT414" s="589"/>
      <c r="WTU414" s="589"/>
      <c r="WTV414" s="589"/>
      <c r="WTW414" s="589"/>
      <c r="WTX414" s="589"/>
      <c r="WTY414" s="589"/>
      <c r="WTZ414" s="589"/>
      <c r="WUA414" s="589"/>
      <c r="WUB414" s="589"/>
      <c r="WUC414" s="589"/>
      <c r="WUD414" s="589"/>
      <c r="WUE414" s="589"/>
      <c r="WUF414" s="589"/>
      <c r="WUG414" s="589"/>
      <c r="WUH414" s="589"/>
      <c r="WUI414" s="589"/>
      <c r="WUJ414" s="589"/>
      <c r="WUK414" s="589"/>
      <c r="WUL414" s="589"/>
      <c r="WUM414" s="589"/>
      <c r="WUN414" s="589"/>
      <c r="WUO414" s="589"/>
      <c r="WUP414" s="589"/>
      <c r="WUQ414" s="589"/>
      <c r="WUR414" s="589"/>
      <c r="WUS414" s="589"/>
      <c r="WUT414" s="589"/>
      <c r="WUU414" s="589"/>
      <c r="WUV414" s="589"/>
      <c r="WUW414" s="589"/>
      <c r="WUX414" s="589"/>
      <c r="WUY414" s="589"/>
      <c r="WUZ414" s="589"/>
      <c r="WVA414" s="589"/>
      <c r="WVB414" s="589"/>
      <c r="WVC414" s="589"/>
      <c r="WVD414" s="589"/>
      <c r="WVE414" s="589"/>
      <c r="WVF414" s="589"/>
      <c r="WVG414" s="589"/>
      <c r="WVH414" s="589"/>
      <c r="WVI414" s="589"/>
      <c r="WVJ414" s="589"/>
      <c r="WVK414" s="589"/>
      <c r="WVL414" s="589"/>
      <c r="WVM414" s="589"/>
      <c r="WVN414" s="589"/>
      <c r="WVO414" s="589"/>
      <c r="WVP414" s="589"/>
      <c r="WVQ414" s="589"/>
      <c r="WVR414" s="589"/>
      <c r="WVS414" s="589"/>
      <c r="WVT414" s="589"/>
      <c r="WVU414" s="589"/>
      <c r="WVV414" s="589"/>
      <c r="WVW414" s="589"/>
      <c r="WVX414" s="589"/>
      <c r="WVY414" s="589"/>
      <c r="WVZ414" s="589"/>
      <c r="WWA414" s="589"/>
      <c r="WWB414" s="589"/>
      <c r="WWC414" s="589"/>
      <c r="WWD414" s="589"/>
      <c r="WWE414" s="589"/>
      <c r="WWF414" s="589"/>
      <c r="WWG414" s="589"/>
      <c r="WWH414" s="589"/>
      <c r="WWI414" s="589"/>
      <c r="WWJ414" s="589"/>
      <c r="WWK414" s="589"/>
      <c r="WWL414" s="589"/>
      <c r="WWM414" s="589"/>
      <c r="WWN414" s="589"/>
      <c r="WWO414" s="589"/>
      <c r="WWP414" s="589"/>
      <c r="WWQ414" s="589"/>
      <c r="WWR414" s="589"/>
      <c r="WWS414" s="589"/>
      <c r="WWT414" s="589"/>
      <c r="WWU414" s="589"/>
      <c r="WWV414" s="589"/>
      <c r="WWW414" s="589"/>
      <c r="WWX414" s="589"/>
      <c r="WWY414" s="589"/>
      <c r="WWZ414" s="589"/>
      <c r="WXA414" s="589"/>
      <c r="WXB414" s="589"/>
      <c r="WXC414" s="589"/>
      <c r="WXD414" s="589"/>
      <c r="WXE414" s="589"/>
      <c r="WXF414" s="589"/>
      <c r="WXG414" s="589"/>
      <c r="WXH414" s="589"/>
      <c r="WXI414" s="589"/>
      <c r="WXJ414" s="589"/>
      <c r="WXK414" s="589"/>
      <c r="WXL414" s="589"/>
      <c r="WXM414" s="589"/>
      <c r="WXN414" s="589"/>
      <c r="WXO414" s="589"/>
      <c r="WXP414" s="589"/>
      <c r="WXQ414" s="589"/>
      <c r="WXR414" s="589"/>
      <c r="WXS414" s="589"/>
      <c r="WXT414" s="589"/>
      <c r="WXU414" s="589"/>
      <c r="WXV414" s="589"/>
      <c r="WXW414" s="589"/>
      <c r="WXX414" s="589"/>
      <c r="WXY414" s="589"/>
      <c r="WXZ414" s="589"/>
      <c r="WYA414" s="589"/>
      <c r="WYB414" s="589"/>
      <c r="WYC414" s="589"/>
      <c r="WYD414" s="589"/>
      <c r="WYE414" s="589"/>
      <c r="WYF414" s="589"/>
      <c r="WYG414" s="589"/>
      <c r="WYH414" s="589"/>
      <c r="WYI414" s="589"/>
      <c r="WYJ414" s="589"/>
      <c r="WYK414" s="589"/>
      <c r="WYL414" s="589"/>
      <c r="WYM414" s="589"/>
      <c r="WYN414" s="589"/>
      <c r="WYO414" s="589"/>
      <c r="WYP414" s="589"/>
      <c r="WYQ414" s="589"/>
      <c r="WYR414" s="589"/>
      <c r="WYS414" s="589"/>
      <c r="WYT414" s="589"/>
      <c r="WYU414" s="589"/>
      <c r="WYV414" s="589"/>
      <c r="WYW414" s="589"/>
      <c r="WYX414" s="589"/>
      <c r="WYY414" s="589"/>
      <c r="WYZ414" s="589"/>
      <c r="WZA414" s="589"/>
      <c r="WZB414" s="589"/>
      <c r="WZC414" s="589"/>
      <c r="WZD414" s="589"/>
      <c r="WZE414" s="589"/>
      <c r="WZF414" s="589"/>
      <c r="WZG414" s="589"/>
      <c r="WZH414" s="589"/>
      <c r="WZI414" s="589"/>
      <c r="WZJ414" s="589"/>
      <c r="WZK414" s="589"/>
      <c r="WZL414" s="589"/>
      <c r="WZM414" s="589"/>
      <c r="WZN414" s="589"/>
      <c r="WZO414" s="589"/>
      <c r="WZP414" s="589"/>
      <c r="WZQ414" s="589"/>
      <c r="WZR414" s="589"/>
      <c r="WZS414" s="589"/>
      <c r="WZT414" s="589"/>
      <c r="WZU414" s="589"/>
      <c r="WZV414" s="589"/>
      <c r="WZW414" s="589"/>
      <c r="WZX414" s="589"/>
      <c r="WZY414" s="589"/>
      <c r="WZZ414" s="589"/>
      <c r="XAA414" s="589"/>
      <c r="XAB414" s="589"/>
      <c r="XAC414" s="589"/>
      <c r="XAD414" s="589"/>
      <c r="XAE414" s="589"/>
      <c r="XAF414" s="589"/>
      <c r="XAG414" s="589"/>
      <c r="XAH414" s="589"/>
      <c r="XAI414" s="589"/>
      <c r="XAJ414" s="589"/>
      <c r="XAK414" s="589"/>
      <c r="XAL414" s="589"/>
      <c r="XAM414" s="589"/>
      <c r="XAN414" s="589"/>
      <c r="XAO414" s="589"/>
      <c r="XAP414" s="589"/>
      <c r="XAQ414" s="589"/>
      <c r="XAR414" s="589"/>
      <c r="XAS414" s="589"/>
      <c r="XAT414" s="589"/>
      <c r="XAU414" s="589"/>
      <c r="XAV414" s="589"/>
      <c r="XAW414" s="589"/>
      <c r="XAX414" s="589"/>
      <c r="XAY414" s="589"/>
      <c r="XAZ414" s="589"/>
      <c r="XBA414" s="589"/>
      <c r="XBB414" s="589"/>
      <c r="XBC414" s="589"/>
      <c r="XBD414" s="589"/>
      <c r="XBE414" s="589"/>
      <c r="XBF414" s="589"/>
      <c r="XBG414" s="589"/>
      <c r="XBH414" s="589"/>
      <c r="XBI414" s="589"/>
      <c r="XBJ414" s="589"/>
      <c r="XBK414" s="589"/>
      <c r="XBL414" s="589"/>
      <c r="XBM414" s="589"/>
      <c r="XBN414" s="589"/>
      <c r="XBO414" s="589"/>
      <c r="XBP414" s="589"/>
      <c r="XBQ414" s="589"/>
      <c r="XBR414" s="589"/>
      <c r="XBS414" s="589"/>
      <c r="XBT414" s="589"/>
      <c r="XBU414" s="589"/>
      <c r="XBV414" s="589"/>
      <c r="XBW414" s="589"/>
      <c r="XBX414" s="589"/>
      <c r="XBY414" s="589"/>
      <c r="XBZ414" s="589"/>
      <c r="XCA414" s="589"/>
      <c r="XCB414" s="589"/>
      <c r="XCC414" s="589"/>
      <c r="XCD414" s="589"/>
      <c r="XCE414" s="589"/>
      <c r="XCF414" s="589"/>
      <c r="XCG414" s="589"/>
      <c r="XCH414" s="589"/>
      <c r="XCI414" s="589"/>
      <c r="XCJ414" s="589"/>
      <c r="XCK414" s="589"/>
      <c r="XCL414" s="589"/>
      <c r="XCM414" s="589"/>
      <c r="XCN414" s="589"/>
      <c r="XCO414" s="589"/>
      <c r="XCP414" s="589"/>
      <c r="XCQ414" s="589"/>
      <c r="XCR414" s="589"/>
      <c r="XCS414" s="589"/>
      <c r="XCT414" s="589"/>
      <c r="XCU414" s="589"/>
      <c r="XCV414" s="589"/>
      <c r="XCW414" s="589"/>
      <c r="XCX414" s="589"/>
      <c r="XCY414" s="589"/>
      <c r="XCZ414" s="589"/>
      <c r="XDA414" s="589"/>
      <c r="XDB414" s="589"/>
      <c r="XDC414" s="589"/>
      <c r="XDD414" s="589"/>
      <c r="XDE414" s="589"/>
      <c r="XDF414" s="589"/>
      <c r="XDG414" s="589"/>
      <c r="XDH414" s="589"/>
      <c r="XDI414" s="589"/>
      <c r="XDJ414" s="589"/>
      <c r="XDK414" s="589"/>
      <c r="XDL414" s="589"/>
      <c r="XDM414" s="589"/>
      <c r="XDN414" s="589"/>
      <c r="XDO414" s="589"/>
      <c r="XDP414" s="589"/>
      <c r="XDQ414" s="589"/>
      <c r="XDR414" s="589"/>
      <c r="XDS414" s="589"/>
      <c r="XDT414" s="589"/>
      <c r="XDU414" s="589"/>
      <c r="XDV414" s="589"/>
      <c r="XDW414" s="589"/>
      <c r="XDX414" s="589"/>
      <c r="XDY414" s="589"/>
      <c r="XDZ414" s="589"/>
      <c r="XEA414" s="589"/>
      <c r="XEB414" s="589"/>
      <c r="XEC414" s="589"/>
      <c r="XED414" s="589"/>
      <c r="XEE414" s="589"/>
      <c r="XEF414" s="589"/>
      <c r="XEG414" s="589"/>
      <c r="XEH414" s="589"/>
      <c r="XEI414" s="589"/>
      <c r="XEJ414" s="589"/>
      <c r="XEK414" s="589"/>
      <c r="XEL414" s="589"/>
      <c r="XEM414" s="589"/>
      <c r="XEN414" s="589"/>
      <c r="XEO414" s="589"/>
      <c r="XEP414" s="589"/>
      <c r="XEQ414" s="589"/>
      <c r="XER414" s="589"/>
      <c r="XES414" s="589"/>
      <c r="XET414" s="589"/>
      <c r="XEU414" s="589"/>
      <c r="XEV414" s="589"/>
      <c r="XEW414" s="589"/>
      <c r="XEX414" s="589"/>
      <c r="XEY414" s="589"/>
      <c r="XEZ414" s="589"/>
      <c r="XFA414" s="589"/>
      <c r="XFB414" s="589"/>
      <c r="XFC414" s="589"/>
      <c r="XFD414" s="589"/>
    </row>
    <row r="415" spans="1:16384" ht="14" thickBot="1">
      <c r="A415" s="992" t="s">
        <v>1025</v>
      </c>
      <c r="B415" s="168"/>
      <c r="C415" s="1005" t="s">
        <v>1081</v>
      </c>
      <c r="D415" s="168"/>
      <c r="E415" s="168"/>
      <c r="F415" s="168"/>
      <c r="G415" s="168"/>
      <c r="H415" s="168"/>
      <c r="I415" s="168"/>
      <c r="J415" s="168"/>
      <c r="K415" s="168"/>
      <c r="L415" s="168"/>
      <c r="M415" s="168"/>
      <c r="N415" s="168"/>
      <c r="O415" s="168"/>
      <c r="P415" s="168"/>
      <c r="Q415" s="704"/>
      <c r="R415" s="704"/>
      <c r="S415" s="704"/>
      <c r="T415" s="47"/>
      <c r="U415" s="47"/>
      <c r="V415" s="47"/>
      <c r="W415" s="47"/>
      <c r="X415" s="47"/>
      <c r="Y415" s="47"/>
      <c r="Z415" s="47"/>
      <c r="AA415" s="47"/>
      <c r="AB415" s="47"/>
      <c r="AC415" s="47"/>
      <c r="AD415" s="47"/>
      <c r="AE415" s="47"/>
      <c r="AF415" s="47"/>
      <c r="AG415" s="47"/>
      <c r="AH415" s="47"/>
      <c r="AI415" s="47"/>
      <c r="AJ415" s="47"/>
      <c r="AK415" s="47"/>
      <c r="AL415" s="47"/>
      <c r="AM415" s="47"/>
      <c r="AN415" s="47"/>
      <c r="AO415" s="47"/>
      <c r="AP415" s="47"/>
      <c r="AQ415" s="47"/>
      <c r="AR415" s="47"/>
      <c r="AS415" s="47"/>
      <c r="AT415" s="47"/>
      <c r="AU415" s="47"/>
      <c r="AV415" s="669"/>
      <c r="AW415" s="589"/>
      <c r="AX415" s="589"/>
      <c r="AY415" s="589"/>
      <c r="AZ415" s="589"/>
      <c r="BA415" s="589"/>
      <c r="BB415" s="589"/>
      <c r="BC415" s="589"/>
      <c r="BD415" s="589"/>
      <c r="BE415" s="589"/>
      <c r="BF415" s="589"/>
      <c r="BG415" s="589"/>
      <c r="BH415" s="589"/>
      <c r="BI415" s="589"/>
      <c r="BJ415" s="589"/>
      <c r="BK415" s="589"/>
      <c r="BL415" s="589"/>
      <c r="BM415" s="589"/>
      <c r="BN415" s="589"/>
      <c r="BO415" s="589"/>
      <c r="BP415" s="589"/>
      <c r="BQ415" s="589"/>
      <c r="BR415" s="589"/>
      <c r="BS415" s="589"/>
      <c r="BT415" s="589"/>
      <c r="BU415" s="589"/>
      <c r="BV415" s="589"/>
      <c r="BW415" s="589"/>
      <c r="BX415" s="589"/>
      <c r="BY415" s="589"/>
      <c r="BZ415" s="589"/>
      <c r="CA415" s="589"/>
      <c r="CB415" s="589"/>
      <c r="CC415" s="589"/>
      <c r="CD415" s="589"/>
      <c r="CE415" s="589"/>
      <c r="CF415" s="589"/>
      <c r="CG415" s="589"/>
      <c r="CH415" s="589"/>
      <c r="CI415" s="589"/>
      <c r="CJ415" s="589"/>
      <c r="CK415" s="589"/>
      <c r="CL415" s="589"/>
      <c r="CM415" s="589"/>
      <c r="CN415" s="589"/>
      <c r="CO415" s="589"/>
      <c r="CP415" s="589"/>
      <c r="CQ415" s="589"/>
      <c r="CR415" s="589"/>
      <c r="CS415" s="589"/>
      <c r="CT415" s="589"/>
      <c r="CU415" s="589"/>
      <c r="CV415" s="589"/>
      <c r="CW415" s="589"/>
      <c r="CX415" s="589"/>
      <c r="CY415" s="589"/>
      <c r="CZ415" s="589"/>
      <c r="DA415" s="589"/>
      <c r="DB415" s="589"/>
      <c r="DC415" s="589"/>
      <c r="DD415" s="589"/>
      <c r="DE415" s="589"/>
      <c r="DF415" s="589"/>
      <c r="DG415" s="589"/>
      <c r="DH415" s="589"/>
      <c r="DI415" s="589"/>
      <c r="DJ415" s="589"/>
      <c r="DK415" s="589"/>
      <c r="DL415" s="589"/>
      <c r="DM415" s="589"/>
      <c r="DN415" s="589"/>
      <c r="DO415" s="589"/>
      <c r="DP415" s="589"/>
      <c r="DQ415" s="589"/>
      <c r="DR415" s="589"/>
      <c r="DS415" s="589"/>
      <c r="DT415" s="589"/>
      <c r="DU415" s="589"/>
      <c r="DV415" s="589"/>
      <c r="DW415" s="589"/>
      <c r="DX415" s="589"/>
      <c r="DY415" s="589"/>
      <c r="DZ415" s="589"/>
      <c r="EA415" s="589"/>
      <c r="EB415" s="589"/>
      <c r="EC415" s="589"/>
      <c r="ED415" s="589"/>
      <c r="EE415" s="589"/>
      <c r="EF415" s="589"/>
      <c r="EG415" s="589"/>
      <c r="EH415" s="589"/>
      <c r="EI415" s="589"/>
      <c r="EJ415" s="589"/>
      <c r="EK415" s="589"/>
      <c r="EL415" s="589"/>
      <c r="EM415" s="589"/>
      <c r="EN415" s="589"/>
      <c r="EO415" s="589"/>
      <c r="EP415" s="589"/>
      <c r="EQ415" s="589"/>
      <c r="ER415" s="589"/>
      <c r="ES415" s="589"/>
      <c r="ET415" s="589"/>
      <c r="EU415" s="589"/>
      <c r="EV415" s="589"/>
      <c r="EW415" s="589"/>
      <c r="EX415" s="589"/>
      <c r="EY415" s="589"/>
      <c r="EZ415" s="589"/>
      <c r="FA415" s="589"/>
      <c r="FB415" s="589"/>
      <c r="FC415" s="589"/>
      <c r="FD415" s="589"/>
      <c r="FE415" s="589"/>
      <c r="FF415" s="589"/>
      <c r="FG415" s="589"/>
      <c r="FH415" s="589"/>
      <c r="FI415" s="589"/>
      <c r="FJ415" s="589"/>
      <c r="FK415" s="589"/>
      <c r="FL415" s="589"/>
      <c r="FM415" s="589"/>
      <c r="FN415" s="589"/>
      <c r="FO415" s="589"/>
      <c r="FP415" s="589"/>
      <c r="FQ415" s="589"/>
      <c r="FR415" s="589"/>
      <c r="FS415" s="589"/>
      <c r="FT415" s="589"/>
      <c r="FU415" s="589"/>
      <c r="FV415" s="589"/>
      <c r="FW415" s="589"/>
      <c r="FX415" s="589"/>
      <c r="FY415" s="589"/>
      <c r="FZ415" s="589"/>
      <c r="GA415" s="589"/>
      <c r="GB415" s="589"/>
      <c r="GC415" s="589"/>
      <c r="GD415" s="589"/>
      <c r="GE415" s="589"/>
      <c r="GF415" s="589"/>
      <c r="GG415" s="589"/>
      <c r="GH415" s="589"/>
      <c r="GI415" s="589"/>
      <c r="GJ415" s="589"/>
      <c r="GK415" s="589"/>
      <c r="GL415" s="589"/>
      <c r="GM415" s="589"/>
      <c r="GN415" s="589"/>
      <c r="GO415" s="589"/>
      <c r="GP415" s="589"/>
      <c r="GQ415" s="589"/>
      <c r="GR415" s="589"/>
      <c r="GS415" s="589"/>
      <c r="GT415" s="589"/>
      <c r="GU415" s="589"/>
      <c r="GV415" s="589"/>
      <c r="GW415" s="589"/>
      <c r="GX415" s="589"/>
      <c r="GY415" s="589"/>
      <c r="GZ415" s="589"/>
      <c r="HA415" s="589"/>
      <c r="HB415" s="589"/>
      <c r="HC415" s="589"/>
      <c r="HD415" s="589"/>
      <c r="HE415" s="589"/>
      <c r="HF415" s="589"/>
      <c r="HG415" s="589"/>
      <c r="HH415" s="589"/>
      <c r="HI415" s="589"/>
      <c r="HJ415" s="589"/>
      <c r="HK415" s="589"/>
      <c r="HL415" s="589"/>
      <c r="HM415" s="589"/>
      <c r="HN415" s="589"/>
      <c r="HO415" s="589"/>
      <c r="HP415" s="589"/>
      <c r="HQ415" s="589"/>
      <c r="HR415" s="589"/>
      <c r="HS415" s="589"/>
      <c r="HT415" s="589"/>
      <c r="HU415" s="589"/>
      <c r="HV415" s="589"/>
      <c r="HW415" s="589"/>
      <c r="HX415" s="589"/>
      <c r="HY415" s="589"/>
      <c r="HZ415" s="589"/>
      <c r="IA415" s="589"/>
      <c r="IB415" s="589"/>
      <c r="IC415" s="589"/>
      <c r="ID415" s="589"/>
      <c r="IE415" s="589"/>
      <c r="IF415" s="589"/>
      <c r="IG415" s="589"/>
      <c r="IH415" s="589"/>
      <c r="II415" s="589"/>
      <c r="IJ415" s="589"/>
      <c r="IK415" s="589"/>
      <c r="IL415" s="589"/>
      <c r="IM415" s="589"/>
      <c r="IN415" s="589"/>
      <c r="IO415" s="589"/>
      <c r="IP415" s="589"/>
      <c r="IQ415" s="589"/>
      <c r="IR415" s="589"/>
      <c r="IS415" s="589"/>
      <c r="IT415" s="589"/>
      <c r="IU415" s="589"/>
      <c r="IV415" s="589"/>
      <c r="IW415" s="589"/>
      <c r="IX415" s="589"/>
      <c r="IY415" s="589"/>
      <c r="IZ415" s="589"/>
      <c r="JA415" s="589"/>
      <c r="JB415" s="589"/>
      <c r="JC415" s="589"/>
      <c r="JD415" s="589"/>
      <c r="JE415" s="589"/>
      <c r="JF415" s="589"/>
      <c r="JG415" s="589"/>
      <c r="JH415" s="589"/>
      <c r="JI415" s="589"/>
      <c r="JJ415" s="589"/>
      <c r="JK415" s="589"/>
      <c r="JL415" s="589"/>
      <c r="JM415" s="589"/>
      <c r="JN415" s="589"/>
      <c r="JO415" s="589"/>
      <c r="JP415" s="589"/>
      <c r="JQ415" s="589"/>
      <c r="JR415" s="589"/>
      <c r="JS415" s="589"/>
      <c r="JT415" s="589"/>
      <c r="JU415" s="589"/>
      <c r="JV415" s="589"/>
      <c r="JW415" s="589"/>
      <c r="JX415" s="589"/>
      <c r="JY415" s="589"/>
      <c r="JZ415" s="589"/>
      <c r="KA415" s="589"/>
      <c r="KB415" s="589"/>
      <c r="KC415" s="589"/>
      <c r="KD415" s="589"/>
      <c r="KE415" s="589"/>
      <c r="KF415" s="589"/>
      <c r="KG415" s="589"/>
      <c r="KH415" s="589"/>
      <c r="KI415" s="589"/>
      <c r="KJ415" s="589"/>
      <c r="KK415" s="589"/>
      <c r="KL415" s="589"/>
      <c r="KM415" s="589"/>
      <c r="KN415" s="589"/>
      <c r="KO415" s="589"/>
      <c r="KP415" s="589"/>
      <c r="KQ415" s="589"/>
      <c r="KR415" s="589"/>
      <c r="KS415" s="589"/>
      <c r="KT415" s="589"/>
      <c r="KU415" s="589"/>
      <c r="KV415" s="589"/>
      <c r="KW415" s="589"/>
      <c r="KX415" s="589"/>
      <c r="KY415" s="589"/>
      <c r="KZ415" s="589"/>
      <c r="LA415" s="589"/>
      <c r="LB415" s="589"/>
      <c r="LC415" s="589"/>
      <c r="LD415" s="589"/>
      <c r="LE415" s="589"/>
      <c r="LF415" s="589"/>
      <c r="LG415" s="589"/>
      <c r="LH415" s="589"/>
      <c r="LI415" s="589"/>
      <c r="LJ415" s="589"/>
      <c r="LK415" s="589"/>
      <c r="LL415" s="589"/>
      <c r="LM415" s="589"/>
      <c r="LN415" s="589"/>
      <c r="LO415" s="589"/>
      <c r="LP415" s="589"/>
      <c r="LQ415" s="589"/>
      <c r="LR415" s="589"/>
      <c r="LS415" s="589"/>
      <c r="LT415" s="589"/>
      <c r="LU415" s="589"/>
      <c r="LV415" s="589"/>
      <c r="LW415" s="589"/>
      <c r="LX415" s="589"/>
      <c r="LY415" s="589"/>
      <c r="LZ415" s="589"/>
      <c r="MA415" s="589"/>
      <c r="MB415" s="589"/>
      <c r="MC415" s="589"/>
      <c r="MD415" s="589"/>
      <c r="ME415" s="589"/>
      <c r="MF415" s="589"/>
      <c r="MG415" s="589"/>
      <c r="MH415" s="589"/>
      <c r="MI415" s="589"/>
      <c r="MJ415" s="589"/>
      <c r="MK415" s="589"/>
      <c r="ML415" s="589"/>
      <c r="MM415" s="589"/>
      <c r="MN415" s="589"/>
      <c r="MO415" s="589"/>
      <c r="MP415" s="589"/>
      <c r="MQ415" s="589"/>
      <c r="MR415" s="589"/>
      <c r="MS415" s="589"/>
      <c r="MT415" s="589"/>
      <c r="MU415" s="589"/>
      <c r="MV415" s="589"/>
      <c r="MW415" s="589"/>
      <c r="MX415" s="589"/>
      <c r="MY415" s="589"/>
      <c r="MZ415" s="589"/>
      <c r="NA415" s="589"/>
      <c r="NB415" s="589"/>
      <c r="NC415" s="589"/>
      <c r="ND415" s="589"/>
      <c r="NE415" s="589"/>
      <c r="NF415" s="589"/>
      <c r="NG415" s="589"/>
      <c r="NH415" s="589"/>
      <c r="NI415" s="589"/>
      <c r="NJ415" s="589"/>
      <c r="NK415" s="589"/>
      <c r="NL415" s="589"/>
      <c r="NM415" s="589"/>
      <c r="NN415" s="589"/>
      <c r="NO415" s="589"/>
      <c r="NP415" s="589"/>
      <c r="NQ415" s="589"/>
      <c r="NR415" s="589"/>
      <c r="NS415" s="589"/>
      <c r="NT415" s="589"/>
      <c r="NU415" s="589"/>
      <c r="NV415" s="589"/>
      <c r="NW415" s="589"/>
      <c r="NX415" s="589"/>
      <c r="NY415" s="589"/>
      <c r="NZ415" s="589"/>
      <c r="OA415" s="589"/>
      <c r="OB415" s="589"/>
      <c r="OC415" s="589"/>
      <c r="OD415" s="589"/>
      <c r="OE415" s="589"/>
      <c r="OF415" s="589"/>
      <c r="OG415" s="589"/>
      <c r="OH415" s="589"/>
      <c r="OI415" s="589"/>
      <c r="OJ415" s="589"/>
      <c r="OK415" s="589"/>
      <c r="OL415" s="589"/>
      <c r="OM415" s="589"/>
      <c r="ON415" s="589"/>
      <c r="OO415" s="589"/>
      <c r="OP415" s="589"/>
      <c r="OQ415" s="589"/>
      <c r="OR415" s="589"/>
      <c r="OS415" s="589"/>
      <c r="OT415" s="589"/>
      <c r="OU415" s="589"/>
      <c r="OV415" s="589"/>
      <c r="OW415" s="589"/>
      <c r="OX415" s="589"/>
      <c r="OY415" s="589"/>
      <c r="OZ415" s="589"/>
      <c r="PA415" s="589"/>
      <c r="PB415" s="589"/>
      <c r="PC415" s="589"/>
      <c r="PD415" s="589"/>
      <c r="PE415" s="589"/>
      <c r="PF415" s="589"/>
      <c r="PG415" s="589"/>
      <c r="PH415" s="589"/>
      <c r="PI415" s="589"/>
      <c r="PJ415" s="589"/>
      <c r="PK415" s="589"/>
      <c r="PL415" s="589"/>
      <c r="PM415" s="589"/>
      <c r="PN415" s="589"/>
      <c r="PO415" s="589"/>
      <c r="PP415" s="589"/>
      <c r="PQ415" s="589"/>
      <c r="PR415" s="589"/>
      <c r="PS415" s="589"/>
      <c r="PT415" s="589"/>
      <c r="PU415" s="589"/>
      <c r="PV415" s="589"/>
      <c r="PW415" s="589"/>
      <c r="PX415" s="589"/>
      <c r="PY415" s="589"/>
      <c r="PZ415" s="589"/>
      <c r="QA415" s="589"/>
      <c r="QB415" s="589"/>
      <c r="QC415" s="589"/>
      <c r="QD415" s="589"/>
      <c r="QE415" s="589"/>
      <c r="QF415" s="589"/>
      <c r="QG415" s="589"/>
      <c r="QH415" s="589"/>
      <c r="QI415" s="589"/>
      <c r="QJ415" s="589"/>
      <c r="QK415" s="589"/>
      <c r="QL415" s="589"/>
      <c r="QM415" s="589"/>
      <c r="QN415" s="589"/>
      <c r="QO415" s="589"/>
      <c r="QP415" s="589"/>
      <c r="QQ415" s="589"/>
      <c r="QR415" s="589"/>
      <c r="QS415" s="589"/>
      <c r="QT415" s="589"/>
      <c r="QU415" s="589"/>
      <c r="QV415" s="589"/>
      <c r="QW415" s="589"/>
      <c r="QX415" s="589"/>
      <c r="QY415" s="589"/>
      <c r="QZ415" s="589"/>
      <c r="RA415" s="589"/>
      <c r="RB415" s="589"/>
      <c r="RC415" s="589"/>
      <c r="RD415" s="589"/>
      <c r="RE415" s="589"/>
      <c r="RF415" s="589"/>
      <c r="RG415" s="589"/>
      <c r="RH415" s="589"/>
      <c r="RI415" s="589"/>
      <c r="RJ415" s="589"/>
      <c r="RK415" s="589"/>
      <c r="RL415" s="589"/>
      <c r="RM415" s="589"/>
      <c r="RN415" s="589"/>
      <c r="RO415" s="589"/>
      <c r="RP415" s="589"/>
      <c r="RQ415" s="589"/>
      <c r="RR415" s="589"/>
      <c r="RS415" s="589"/>
      <c r="RT415" s="589"/>
      <c r="RU415" s="589"/>
      <c r="RV415" s="589"/>
      <c r="RW415" s="589"/>
      <c r="RX415" s="589"/>
      <c r="RY415" s="589"/>
      <c r="RZ415" s="589"/>
      <c r="SA415" s="589"/>
      <c r="SB415" s="589"/>
      <c r="SC415" s="589"/>
      <c r="SD415" s="589"/>
      <c r="SE415" s="589"/>
      <c r="SF415" s="589"/>
      <c r="SG415" s="589"/>
      <c r="SH415" s="589"/>
      <c r="SI415" s="589"/>
      <c r="SJ415" s="589"/>
      <c r="SK415" s="589"/>
      <c r="SL415" s="589"/>
      <c r="SM415" s="589"/>
      <c r="SN415" s="589"/>
      <c r="SO415" s="589"/>
      <c r="SP415" s="589"/>
      <c r="SQ415" s="589"/>
      <c r="SR415" s="589"/>
      <c r="SS415" s="589"/>
      <c r="ST415" s="589"/>
      <c r="SU415" s="589"/>
      <c r="SV415" s="589"/>
      <c r="SW415" s="589"/>
      <c r="SX415" s="589"/>
      <c r="SY415" s="589"/>
      <c r="SZ415" s="589"/>
      <c r="TA415" s="589"/>
      <c r="TB415" s="589"/>
      <c r="TC415" s="589"/>
      <c r="TD415" s="589"/>
      <c r="TE415" s="589"/>
      <c r="TF415" s="589"/>
      <c r="TG415" s="589"/>
      <c r="TH415" s="589"/>
      <c r="TI415" s="589"/>
      <c r="TJ415" s="589"/>
      <c r="TK415" s="589"/>
      <c r="TL415" s="589"/>
      <c r="TM415" s="589"/>
      <c r="TN415" s="589"/>
      <c r="TO415" s="589"/>
      <c r="TP415" s="589"/>
      <c r="TQ415" s="589"/>
      <c r="TR415" s="589"/>
      <c r="TS415" s="589"/>
      <c r="TT415" s="589"/>
      <c r="TU415" s="589"/>
      <c r="TV415" s="589"/>
      <c r="TW415" s="589"/>
      <c r="TX415" s="589"/>
      <c r="TY415" s="589"/>
      <c r="TZ415" s="589"/>
      <c r="UA415" s="589"/>
      <c r="UB415" s="589"/>
      <c r="UC415" s="589"/>
      <c r="UD415" s="589"/>
      <c r="UE415" s="589"/>
      <c r="UF415" s="589"/>
      <c r="UG415" s="589"/>
      <c r="UH415" s="589"/>
      <c r="UI415" s="589"/>
      <c r="UJ415" s="589"/>
      <c r="UK415" s="589"/>
      <c r="UL415" s="589"/>
      <c r="UM415" s="589"/>
      <c r="UN415" s="589"/>
      <c r="UO415" s="589"/>
      <c r="UP415" s="589"/>
      <c r="UQ415" s="589"/>
      <c r="UR415" s="589"/>
      <c r="US415" s="589"/>
      <c r="UT415" s="589"/>
      <c r="UU415" s="589"/>
      <c r="UV415" s="589"/>
      <c r="UW415" s="589"/>
      <c r="UX415" s="589"/>
      <c r="UY415" s="589"/>
      <c r="UZ415" s="589"/>
      <c r="VA415" s="589"/>
      <c r="VB415" s="589"/>
      <c r="VC415" s="589"/>
      <c r="VD415" s="589"/>
      <c r="VE415" s="589"/>
      <c r="VF415" s="589"/>
      <c r="VG415" s="589"/>
      <c r="VH415" s="589"/>
      <c r="VI415" s="589"/>
      <c r="VJ415" s="589"/>
      <c r="VK415" s="589"/>
      <c r="VL415" s="589"/>
      <c r="VM415" s="589"/>
      <c r="VN415" s="589"/>
      <c r="VO415" s="589"/>
      <c r="VP415" s="589"/>
      <c r="VQ415" s="589"/>
      <c r="VR415" s="589"/>
      <c r="VS415" s="589"/>
      <c r="VT415" s="589"/>
      <c r="VU415" s="589"/>
      <c r="VV415" s="589"/>
      <c r="VW415" s="589"/>
      <c r="VX415" s="589"/>
      <c r="VY415" s="589"/>
      <c r="VZ415" s="589"/>
      <c r="WA415" s="589"/>
      <c r="WB415" s="589"/>
      <c r="WC415" s="589"/>
      <c r="WD415" s="589"/>
      <c r="WE415" s="589"/>
      <c r="WF415" s="589"/>
      <c r="WG415" s="589"/>
      <c r="WH415" s="589"/>
      <c r="WI415" s="589"/>
      <c r="WJ415" s="589"/>
      <c r="WK415" s="589"/>
      <c r="WL415" s="589"/>
      <c r="WM415" s="589"/>
      <c r="WN415" s="589"/>
      <c r="WO415" s="589"/>
      <c r="WP415" s="589"/>
      <c r="WQ415" s="589"/>
      <c r="WR415" s="589"/>
      <c r="WS415" s="589"/>
      <c r="WT415" s="589"/>
      <c r="WU415" s="589"/>
      <c r="WV415" s="589"/>
      <c r="WW415" s="589"/>
      <c r="WX415" s="589"/>
      <c r="WY415" s="589"/>
      <c r="WZ415" s="589"/>
      <c r="XA415" s="589"/>
      <c r="XB415" s="589"/>
      <c r="XC415" s="589"/>
      <c r="XD415" s="589"/>
      <c r="XE415" s="589"/>
      <c r="XF415" s="589"/>
      <c r="XG415" s="589"/>
      <c r="XH415" s="589"/>
      <c r="XI415" s="589"/>
      <c r="XJ415" s="589"/>
      <c r="XK415" s="589"/>
      <c r="XL415" s="589"/>
      <c r="XM415" s="589"/>
      <c r="XN415" s="589"/>
      <c r="XO415" s="589"/>
      <c r="XP415" s="589"/>
      <c r="XQ415" s="589"/>
      <c r="XR415" s="589"/>
      <c r="XS415" s="589"/>
      <c r="XT415" s="589"/>
      <c r="XU415" s="589"/>
      <c r="XV415" s="589"/>
      <c r="XW415" s="589"/>
      <c r="XX415" s="589"/>
      <c r="XY415" s="589"/>
      <c r="XZ415" s="589"/>
      <c r="YA415" s="589"/>
      <c r="YB415" s="589"/>
      <c r="YC415" s="589"/>
      <c r="YD415" s="589"/>
      <c r="YE415" s="589"/>
      <c r="YF415" s="589"/>
      <c r="YG415" s="589"/>
      <c r="YH415" s="589"/>
      <c r="YI415" s="589"/>
      <c r="YJ415" s="589"/>
      <c r="YK415" s="589"/>
      <c r="YL415" s="589"/>
      <c r="YM415" s="589"/>
      <c r="YN415" s="589"/>
      <c r="YO415" s="589"/>
      <c r="YP415" s="589"/>
      <c r="YQ415" s="589"/>
      <c r="YR415" s="589"/>
      <c r="YS415" s="589"/>
      <c r="YT415" s="589"/>
      <c r="YU415" s="589"/>
      <c r="YV415" s="589"/>
      <c r="YW415" s="589"/>
      <c r="YX415" s="589"/>
      <c r="YY415" s="589"/>
      <c r="YZ415" s="589"/>
      <c r="ZA415" s="589"/>
      <c r="ZB415" s="589"/>
      <c r="ZC415" s="589"/>
      <c r="ZD415" s="589"/>
      <c r="ZE415" s="589"/>
      <c r="ZF415" s="589"/>
      <c r="ZG415" s="589"/>
      <c r="ZH415" s="589"/>
      <c r="ZI415" s="589"/>
      <c r="ZJ415" s="589"/>
      <c r="ZK415" s="589"/>
      <c r="ZL415" s="589"/>
      <c r="ZM415" s="589"/>
      <c r="ZN415" s="589"/>
      <c r="ZO415" s="589"/>
      <c r="ZP415" s="589"/>
      <c r="ZQ415" s="589"/>
      <c r="ZR415" s="589"/>
      <c r="ZS415" s="589"/>
      <c r="ZT415" s="589"/>
      <c r="ZU415" s="589"/>
      <c r="ZV415" s="589"/>
      <c r="ZW415" s="589"/>
      <c r="ZX415" s="589"/>
      <c r="ZY415" s="589"/>
      <c r="ZZ415" s="589"/>
      <c r="AAA415" s="589"/>
      <c r="AAB415" s="589"/>
      <c r="AAC415" s="589"/>
      <c r="AAD415" s="589"/>
      <c r="AAE415" s="589"/>
      <c r="AAF415" s="589"/>
      <c r="AAG415" s="589"/>
      <c r="AAH415" s="589"/>
      <c r="AAI415" s="589"/>
      <c r="AAJ415" s="589"/>
      <c r="AAK415" s="589"/>
      <c r="AAL415" s="589"/>
      <c r="AAM415" s="589"/>
      <c r="AAN415" s="589"/>
      <c r="AAO415" s="589"/>
      <c r="AAP415" s="589"/>
      <c r="AAQ415" s="589"/>
      <c r="AAR415" s="589"/>
      <c r="AAS415" s="589"/>
      <c r="AAT415" s="589"/>
      <c r="AAU415" s="589"/>
      <c r="AAV415" s="589"/>
      <c r="AAW415" s="589"/>
      <c r="AAX415" s="589"/>
      <c r="AAY415" s="589"/>
      <c r="AAZ415" s="589"/>
      <c r="ABA415" s="589"/>
      <c r="ABB415" s="589"/>
      <c r="ABC415" s="589"/>
      <c r="ABD415" s="589"/>
      <c r="ABE415" s="589"/>
      <c r="ABF415" s="589"/>
      <c r="ABG415" s="589"/>
      <c r="ABH415" s="589"/>
      <c r="ABI415" s="589"/>
      <c r="ABJ415" s="589"/>
      <c r="ABK415" s="589"/>
      <c r="ABL415" s="589"/>
      <c r="ABM415" s="589"/>
      <c r="ABN415" s="589"/>
      <c r="ABO415" s="589"/>
      <c r="ABP415" s="589"/>
      <c r="ABQ415" s="589"/>
      <c r="ABR415" s="589"/>
      <c r="ABS415" s="589"/>
      <c r="ABT415" s="589"/>
      <c r="ABU415" s="589"/>
      <c r="ABV415" s="589"/>
      <c r="ABW415" s="589"/>
      <c r="ABX415" s="589"/>
      <c r="ABY415" s="589"/>
      <c r="ABZ415" s="589"/>
      <c r="ACA415" s="589"/>
      <c r="ACB415" s="589"/>
      <c r="ACC415" s="589"/>
      <c r="ACD415" s="589"/>
      <c r="ACE415" s="589"/>
      <c r="ACF415" s="589"/>
      <c r="ACG415" s="589"/>
      <c r="ACH415" s="589"/>
      <c r="ACI415" s="589"/>
      <c r="ACJ415" s="589"/>
      <c r="ACK415" s="589"/>
      <c r="ACL415" s="589"/>
      <c r="ACM415" s="589"/>
      <c r="ACN415" s="589"/>
      <c r="ACO415" s="589"/>
      <c r="ACP415" s="589"/>
      <c r="ACQ415" s="589"/>
      <c r="ACR415" s="589"/>
      <c r="ACS415" s="589"/>
      <c r="ACT415" s="589"/>
      <c r="ACU415" s="589"/>
      <c r="ACV415" s="589"/>
      <c r="ACW415" s="589"/>
      <c r="ACX415" s="589"/>
      <c r="ACY415" s="589"/>
      <c r="ACZ415" s="589"/>
      <c r="ADA415" s="589"/>
      <c r="ADB415" s="589"/>
      <c r="ADC415" s="589"/>
      <c r="ADD415" s="589"/>
      <c r="ADE415" s="589"/>
      <c r="ADF415" s="589"/>
      <c r="ADG415" s="589"/>
      <c r="ADH415" s="589"/>
      <c r="ADI415" s="589"/>
      <c r="ADJ415" s="589"/>
      <c r="ADK415" s="589"/>
      <c r="ADL415" s="589"/>
      <c r="ADM415" s="589"/>
      <c r="ADN415" s="589"/>
      <c r="ADO415" s="589"/>
      <c r="ADP415" s="589"/>
      <c r="ADQ415" s="589"/>
      <c r="ADR415" s="589"/>
      <c r="ADS415" s="589"/>
      <c r="ADT415" s="589"/>
      <c r="ADU415" s="589"/>
      <c r="ADV415" s="589"/>
      <c r="ADW415" s="589"/>
      <c r="ADX415" s="589"/>
      <c r="ADY415" s="589"/>
      <c r="ADZ415" s="589"/>
      <c r="AEA415" s="589"/>
      <c r="AEB415" s="589"/>
      <c r="AEC415" s="589"/>
      <c r="AED415" s="589"/>
      <c r="AEE415" s="589"/>
      <c r="AEF415" s="589"/>
      <c r="AEG415" s="589"/>
      <c r="AEH415" s="589"/>
      <c r="AEI415" s="589"/>
      <c r="AEJ415" s="589"/>
      <c r="AEK415" s="589"/>
      <c r="AEL415" s="589"/>
      <c r="AEM415" s="589"/>
      <c r="AEN415" s="589"/>
      <c r="AEO415" s="589"/>
      <c r="AEP415" s="589"/>
      <c r="AEQ415" s="589"/>
      <c r="AER415" s="589"/>
      <c r="AES415" s="589"/>
      <c r="AET415" s="589"/>
      <c r="AEU415" s="589"/>
      <c r="AEV415" s="589"/>
      <c r="AEW415" s="589"/>
      <c r="AEX415" s="589"/>
      <c r="AEY415" s="589"/>
      <c r="AEZ415" s="589"/>
      <c r="AFA415" s="589"/>
      <c r="AFB415" s="589"/>
      <c r="AFC415" s="589"/>
      <c r="AFD415" s="589"/>
      <c r="AFE415" s="589"/>
      <c r="AFF415" s="589"/>
      <c r="AFG415" s="589"/>
      <c r="AFH415" s="589"/>
      <c r="AFI415" s="589"/>
      <c r="AFJ415" s="589"/>
      <c r="AFK415" s="589"/>
      <c r="AFL415" s="589"/>
      <c r="AFM415" s="589"/>
      <c r="AFN415" s="589"/>
      <c r="AFO415" s="589"/>
      <c r="AFP415" s="589"/>
      <c r="AFQ415" s="589"/>
      <c r="AFR415" s="589"/>
      <c r="AFS415" s="589"/>
      <c r="AFT415" s="589"/>
      <c r="AFU415" s="589"/>
      <c r="AFV415" s="589"/>
      <c r="AFW415" s="589"/>
      <c r="AFX415" s="589"/>
      <c r="AFY415" s="589"/>
      <c r="AFZ415" s="589"/>
      <c r="AGA415" s="589"/>
      <c r="AGB415" s="589"/>
      <c r="AGC415" s="589"/>
      <c r="AGD415" s="589"/>
      <c r="AGE415" s="589"/>
      <c r="AGF415" s="589"/>
      <c r="AGG415" s="589"/>
      <c r="AGH415" s="589"/>
      <c r="AGI415" s="589"/>
      <c r="AGJ415" s="589"/>
      <c r="AGK415" s="589"/>
      <c r="AGL415" s="589"/>
      <c r="AGM415" s="589"/>
      <c r="AGN415" s="589"/>
      <c r="AGO415" s="589"/>
      <c r="AGP415" s="589"/>
      <c r="AGQ415" s="589"/>
      <c r="AGR415" s="589"/>
      <c r="AGS415" s="589"/>
      <c r="AGT415" s="589"/>
      <c r="AGU415" s="589"/>
      <c r="AGV415" s="589"/>
      <c r="AGW415" s="589"/>
      <c r="AGX415" s="589"/>
      <c r="AGY415" s="589"/>
      <c r="AGZ415" s="589"/>
      <c r="AHA415" s="589"/>
      <c r="AHB415" s="589"/>
      <c r="AHC415" s="589"/>
      <c r="AHD415" s="589"/>
      <c r="AHE415" s="589"/>
      <c r="AHF415" s="589"/>
      <c r="AHG415" s="589"/>
      <c r="AHH415" s="589"/>
      <c r="AHI415" s="589"/>
      <c r="AHJ415" s="589"/>
      <c r="AHK415" s="589"/>
      <c r="AHL415" s="589"/>
      <c r="AHM415" s="589"/>
      <c r="AHN415" s="589"/>
      <c r="AHO415" s="589"/>
      <c r="AHP415" s="589"/>
      <c r="AHQ415" s="589"/>
      <c r="AHR415" s="589"/>
      <c r="AHS415" s="589"/>
      <c r="AHT415" s="589"/>
      <c r="AHU415" s="589"/>
      <c r="AHV415" s="589"/>
      <c r="AHW415" s="589"/>
      <c r="AHX415" s="589"/>
      <c r="AHY415" s="589"/>
      <c r="AHZ415" s="589"/>
      <c r="AIA415" s="589"/>
      <c r="AIB415" s="589"/>
      <c r="AIC415" s="589"/>
      <c r="AID415" s="589"/>
      <c r="AIE415" s="589"/>
      <c r="AIF415" s="589"/>
      <c r="AIG415" s="589"/>
      <c r="AIH415" s="589"/>
      <c r="AII415" s="589"/>
      <c r="AIJ415" s="589"/>
      <c r="AIK415" s="589"/>
      <c r="AIL415" s="589"/>
      <c r="AIM415" s="589"/>
      <c r="AIN415" s="589"/>
      <c r="AIO415" s="589"/>
      <c r="AIP415" s="589"/>
      <c r="AIQ415" s="589"/>
      <c r="AIR415" s="589"/>
      <c r="AIS415" s="589"/>
      <c r="AIT415" s="589"/>
      <c r="AIU415" s="589"/>
      <c r="AIV415" s="589"/>
      <c r="AIW415" s="589"/>
      <c r="AIX415" s="589"/>
      <c r="AIY415" s="589"/>
      <c r="AIZ415" s="589"/>
      <c r="AJA415" s="589"/>
      <c r="AJB415" s="589"/>
      <c r="AJC415" s="589"/>
      <c r="AJD415" s="589"/>
      <c r="AJE415" s="589"/>
      <c r="AJF415" s="589"/>
      <c r="AJG415" s="589"/>
      <c r="AJH415" s="589"/>
      <c r="AJI415" s="589"/>
      <c r="AJJ415" s="589"/>
      <c r="AJK415" s="589"/>
      <c r="AJL415" s="589"/>
      <c r="AJM415" s="589"/>
      <c r="AJN415" s="589"/>
      <c r="AJO415" s="589"/>
      <c r="AJP415" s="589"/>
      <c r="AJQ415" s="589"/>
      <c r="AJR415" s="589"/>
      <c r="AJS415" s="589"/>
      <c r="AJT415" s="589"/>
      <c r="AJU415" s="589"/>
      <c r="AJV415" s="589"/>
      <c r="AJW415" s="589"/>
      <c r="AJX415" s="589"/>
      <c r="AJY415" s="589"/>
      <c r="AJZ415" s="589"/>
      <c r="AKA415" s="589"/>
      <c r="AKB415" s="589"/>
      <c r="AKC415" s="589"/>
      <c r="AKD415" s="589"/>
      <c r="AKE415" s="589"/>
      <c r="AKF415" s="589"/>
      <c r="AKG415" s="589"/>
      <c r="AKH415" s="589"/>
      <c r="AKI415" s="589"/>
      <c r="AKJ415" s="589"/>
      <c r="AKK415" s="589"/>
      <c r="AKL415" s="589"/>
      <c r="AKM415" s="589"/>
      <c r="AKN415" s="589"/>
      <c r="AKO415" s="589"/>
      <c r="AKP415" s="589"/>
      <c r="AKQ415" s="589"/>
      <c r="AKR415" s="589"/>
      <c r="AKS415" s="589"/>
      <c r="AKT415" s="589"/>
      <c r="AKU415" s="589"/>
      <c r="AKV415" s="589"/>
      <c r="AKW415" s="589"/>
      <c r="AKX415" s="589"/>
      <c r="AKY415" s="589"/>
      <c r="AKZ415" s="589"/>
      <c r="ALA415" s="589"/>
      <c r="ALB415" s="589"/>
      <c r="ALC415" s="589"/>
      <c r="ALD415" s="589"/>
      <c r="ALE415" s="589"/>
      <c r="ALF415" s="589"/>
      <c r="ALG415" s="589"/>
      <c r="ALH415" s="589"/>
      <c r="ALI415" s="589"/>
      <c r="ALJ415" s="589"/>
      <c r="ALK415" s="589"/>
      <c r="ALL415" s="589"/>
      <c r="ALM415" s="589"/>
      <c r="ALN415" s="589"/>
      <c r="ALO415" s="589"/>
      <c r="ALP415" s="589"/>
      <c r="ALQ415" s="589"/>
      <c r="ALR415" s="589"/>
      <c r="ALS415" s="589"/>
      <c r="ALT415" s="589"/>
      <c r="ALU415" s="589"/>
      <c r="ALV415" s="589"/>
      <c r="ALW415" s="589"/>
      <c r="ALX415" s="589"/>
      <c r="ALY415" s="589"/>
      <c r="ALZ415" s="589"/>
      <c r="AMA415" s="589"/>
      <c r="AMB415" s="589"/>
      <c r="AMC415" s="589"/>
      <c r="AMD415" s="589"/>
      <c r="AME415" s="589"/>
      <c r="AMF415" s="589"/>
      <c r="AMG415" s="589"/>
      <c r="AMH415" s="589"/>
      <c r="AMI415" s="589"/>
      <c r="AMJ415" s="589"/>
      <c r="AMK415" s="589"/>
      <c r="AML415" s="589"/>
      <c r="AMM415" s="589"/>
      <c r="AMN415" s="589"/>
      <c r="AMO415" s="589"/>
      <c r="AMP415" s="589"/>
      <c r="AMQ415" s="589"/>
      <c r="AMR415" s="589"/>
      <c r="AMS415" s="589"/>
      <c r="AMT415" s="589"/>
      <c r="AMU415" s="589"/>
      <c r="AMV415" s="589"/>
      <c r="AMW415" s="589"/>
      <c r="AMX415" s="589"/>
      <c r="AMY415" s="589"/>
      <c r="AMZ415" s="589"/>
      <c r="ANA415" s="589"/>
      <c r="ANB415" s="589"/>
      <c r="ANC415" s="589"/>
      <c r="AND415" s="589"/>
      <c r="ANE415" s="589"/>
      <c r="ANF415" s="589"/>
      <c r="ANG415" s="589"/>
      <c r="ANH415" s="589"/>
      <c r="ANI415" s="589"/>
      <c r="ANJ415" s="589"/>
      <c r="ANK415" s="589"/>
      <c r="ANL415" s="589"/>
      <c r="ANM415" s="589"/>
      <c r="ANN415" s="589"/>
      <c r="ANO415" s="589"/>
      <c r="ANP415" s="589"/>
      <c r="ANQ415" s="589"/>
      <c r="ANR415" s="589"/>
      <c r="ANS415" s="589"/>
      <c r="ANT415" s="589"/>
      <c r="ANU415" s="589"/>
      <c r="ANV415" s="589"/>
      <c r="ANW415" s="589"/>
      <c r="ANX415" s="589"/>
      <c r="ANY415" s="589"/>
      <c r="ANZ415" s="589"/>
      <c r="AOA415" s="589"/>
      <c r="AOB415" s="589"/>
      <c r="AOC415" s="589"/>
      <c r="AOD415" s="589"/>
      <c r="AOE415" s="589"/>
      <c r="AOF415" s="589"/>
      <c r="AOG415" s="589"/>
      <c r="AOH415" s="589"/>
      <c r="AOI415" s="589"/>
      <c r="AOJ415" s="589"/>
      <c r="AOK415" s="589"/>
      <c r="AOL415" s="589"/>
      <c r="AOM415" s="589"/>
      <c r="AON415" s="589"/>
      <c r="AOO415" s="589"/>
      <c r="AOP415" s="589"/>
      <c r="AOQ415" s="589"/>
      <c r="AOR415" s="589"/>
      <c r="AOS415" s="589"/>
      <c r="AOT415" s="589"/>
      <c r="AOU415" s="589"/>
      <c r="AOV415" s="589"/>
      <c r="AOW415" s="589"/>
      <c r="AOX415" s="589"/>
      <c r="AOY415" s="589"/>
      <c r="AOZ415" s="589"/>
      <c r="APA415" s="589"/>
      <c r="APB415" s="589"/>
      <c r="APC415" s="589"/>
      <c r="APD415" s="589"/>
      <c r="APE415" s="589"/>
      <c r="APF415" s="589"/>
      <c r="APG415" s="589"/>
      <c r="APH415" s="589"/>
      <c r="API415" s="589"/>
      <c r="APJ415" s="589"/>
      <c r="APK415" s="589"/>
      <c r="APL415" s="589"/>
      <c r="APM415" s="589"/>
      <c r="APN415" s="589"/>
      <c r="APO415" s="589"/>
      <c r="APP415" s="589"/>
      <c r="APQ415" s="589"/>
      <c r="APR415" s="589"/>
      <c r="APS415" s="589"/>
      <c r="APT415" s="589"/>
      <c r="APU415" s="589"/>
      <c r="APV415" s="589"/>
      <c r="APW415" s="589"/>
      <c r="APX415" s="589"/>
      <c r="APY415" s="589"/>
      <c r="APZ415" s="589"/>
      <c r="AQA415" s="589"/>
      <c r="AQB415" s="589"/>
      <c r="AQC415" s="589"/>
      <c r="AQD415" s="589"/>
      <c r="AQE415" s="589"/>
      <c r="AQF415" s="589"/>
      <c r="AQG415" s="589"/>
      <c r="AQH415" s="589"/>
      <c r="AQI415" s="589"/>
      <c r="AQJ415" s="589"/>
      <c r="AQK415" s="589"/>
      <c r="AQL415" s="589"/>
      <c r="AQM415" s="589"/>
      <c r="AQN415" s="589"/>
      <c r="AQO415" s="589"/>
      <c r="AQP415" s="589"/>
      <c r="AQQ415" s="589"/>
      <c r="AQR415" s="589"/>
      <c r="AQS415" s="589"/>
      <c r="AQT415" s="589"/>
      <c r="AQU415" s="589"/>
      <c r="AQV415" s="589"/>
      <c r="AQW415" s="589"/>
      <c r="AQX415" s="589"/>
      <c r="AQY415" s="589"/>
      <c r="AQZ415" s="589"/>
      <c r="ARA415" s="589"/>
      <c r="ARB415" s="589"/>
      <c r="ARC415" s="589"/>
      <c r="ARD415" s="589"/>
      <c r="ARE415" s="589"/>
      <c r="ARF415" s="589"/>
      <c r="ARG415" s="589"/>
      <c r="ARH415" s="589"/>
      <c r="ARI415" s="589"/>
      <c r="ARJ415" s="589"/>
      <c r="ARK415" s="589"/>
      <c r="ARL415" s="589"/>
      <c r="ARM415" s="589"/>
      <c r="ARN415" s="589"/>
      <c r="ARO415" s="589"/>
      <c r="ARP415" s="589"/>
      <c r="ARQ415" s="589"/>
      <c r="ARR415" s="589"/>
      <c r="ARS415" s="589"/>
      <c r="ART415" s="589"/>
      <c r="ARU415" s="589"/>
      <c r="ARV415" s="589"/>
      <c r="ARW415" s="589"/>
      <c r="ARX415" s="589"/>
      <c r="ARY415" s="589"/>
      <c r="ARZ415" s="589"/>
      <c r="ASA415" s="589"/>
      <c r="ASB415" s="589"/>
      <c r="ASC415" s="589"/>
      <c r="ASD415" s="589"/>
      <c r="ASE415" s="589"/>
      <c r="ASF415" s="589"/>
      <c r="ASG415" s="589"/>
      <c r="ASH415" s="589"/>
      <c r="ASI415" s="589"/>
      <c r="ASJ415" s="589"/>
      <c r="ASK415" s="589"/>
      <c r="ASL415" s="589"/>
      <c r="ASM415" s="589"/>
      <c r="ASN415" s="589"/>
      <c r="ASO415" s="589"/>
      <c r="ASP415" s="589"/>
      <c r="ASQ415" s="589"/>
      <c r="ASR415" s="589"/>
      <c r="ASS415" s="589"/>
      <c r="AST415" s="589"/>
      <c r="ASU415" s="589"/>
      <c r="ASV415" s="589"/>
      <c r="ASW415" s="589"/>
      <c r="ASX415" s="589"/>
      <c r="ASY415" s="589"/>
      <c r="ASZ415" s="589"/>
      <c r="ATA415" s="589"/>
      <c r="ATB415" s="589"/>
      <c r="ATC415" s="589"/>
      <c r="ATD415" s="589"/>
      <c r="ATE415" s="589"/>
      <c r="ATF415" s="589"/>
      <c r="ATG415" s="589"/>
      <c r="ATH415" s="589"/>
      <c r="ATI415" s="589"/>
      <c r="ATJ415" s="589"/>
      <c r="ATK415" s="589"/>
      <c r="ATL415" s="589"/>
      <c r="ATM415" s="589"/>
      <c r="ATN415" s="589"/>
      <c r="ATO415" s="589"/>
      <c r="ATP415" s="589"/>
      <c r="ATQ415" s="589"/>
      <c r="ATR415" s="589"/>
      <c r="ATS415" s="589"/>
      <c r="ATT415" s="589"/>
      <c r="ATU415" s="589"/>
      <c r="ATV415" s="589"/>
      <c r="ATW415" s="589"/>
      <c r="ATX415" s="589"/>
      <c r="ATY415" s="589"/>
      <c r="ATZ415" s="589"/>
      <c r="AUA415" s="589"/>
      <c r="AUB415" s="589"/>
      <c r="AUC415" s="589"/>
      <c r="AUD415" s="589"/>
      <c r="AUE415" s="589"/>
      <c r="AUF415" s="589"/>
      <c r="AUG415" s="589"/>
      <c r="AUH415" s="589"/>
      <c r="AUI415" s="589"/>
      <c r="AUJ415" s="589"/>
      <c r="AUK415" s="589"/>
      <c r="AUL415" s="589"/>
      <c r="AUM415" s="589"/>
      <c r="AUN415" s="589"/>
      <c r="AUO415" s="589"/>
      <c r="AUP415" s="589"/>
      <c r="AUQ415" s="589"/>
      <c r="AUR415" s="589"/>
      <c r="AUS415" s="589"/>
      <c r="AUT415" s="589"/>
      <c r="AUU415" s="589"/>
      <c r="AUV415" s="589"/>
      <c r="AUW415" s="589"/>
      <c r="AUX415" s="589"/>
      <c r="AUY415" s="589"/>
      <c r="AUZ415" s="589"/>
      <c r="AVA415" s="589"/>
      <c r="AVB415" s="589"/>
      <c r="AVC415" s="589"/>
      <c r="AVD415" s="589"/>
      <c r="AVE415" s="589"/>
      <c r="AVF415" s="589"/>
      <c r="AVG415" s="589"/>
      <c r="AVH415" s="589"/>
      <c r="AVI415" s="589"/>
      <c r="AVJ415" s="589"/>
      <c r="AVK415" s="589"/>
      <c r="AVL415" s="589"/>
      <c r="AVM415" s="589"/>
      <c r="AVN415" s="589"/>
      <c r="AVO415" s="589"/>
      <c r="AVP415" s="589"/>
      <c r="AVQ415" s="589"/>
      <c r="AVR415" s="589"/>
      <c r="AVS415" s="589"/>
      <c r="AVT415" s="589"/>
      <c r="AVU415" s="589"/>
      <c r="AVV415" s="589"/>
      <c r="AVW415" s="589"/>
      <c r="AVX415" s="589"/>
      <c r="AVY415" s="589"/>
      <c r="AVZ415" s="589"/>
      <c r="AWA415" s="589"/>
      <c r="AWB415" s="589"/>
      <c r="AWC415" s="589"/>
      <c r="AWD415" s="589"/>
      <c r="AWE415" s="589"/>
      <c r="AWF415" s="589"/>
      <c r="AWG415" s="589"/>
      <c r="AWH415" s="589"/>
      <c r="AWI415" s="589"/>
      <c r="AWJ415" s="589"/>
      <c r="AWK415" s="589"/>
      <c r="AWL415" s="589"/>
      <c r="AWM415" s="589"/>
      <c r="AWN415" s="589"/>
      <c r="AWO415" s="589"/>
      <c r="AWP415" s="589"/>
      <c r="AWQ415" s="589"/>
      <c r="AWR415" s="589"/>
      <c r="AWS415" s="589"/>
      <c r="AWT415" s="589"/>
      <c r="AWU415" s="589"/>
      <c r="AWV415" s="589"/>
      <c r="AWW415" s="589"/>
      <c r="AWX415" s="589"/>
      <c r="AWY415" s="589"/>
      <c r="AWZ415" s="589"/>
      <c r="AXA415" s="589"/>
      <c r="AXB415" s="589"/>
      <c r="AXC415" s="589"/>
      <c r="AXD415" s="589"/>
      <c r="AXE415" s="589"/>
      <c r="AXF415" s="589"/>
      <c r="AXG415" s="589"/>
      <c r="AXH415" s="589"/>
      <c r="AXI415" s="589"/>
      <c r="AXJ415" s="589"/>
      <c r="AXK415" s="589"/>
      <c r="AXL415" s="589"/>
      <c r="AXM415" s="589"/>
      <c r="AXN415" s="589"/>
      <c r="AXO415" s="589"/>
      <c r="AXP415" s="589"/>
      <c r="AXQ415" s="589"/>
      <c r="AXR415" s="589"/>
      <c r="AXS415" s="589"/>
      <c r="AXT415" s="589"/>
      <c r="AXU415" s="589"/>
      <c r="AXV415" s="589"/>
      <c r="AXW415" s="589"/>
      <c r="AXX415" s="589"/>
      <c r="AXY415" s="589"/>
      <c r="AXZ415" s="589"/>
      <c r="AYA415" s="589"/>
      <c r="AYB415" s="589"/>
      <c r="AYC415" s="589"/>
      <c r="AYD415" s="589"/>
      <c r="AYE415" s="589"/>
      <c r="AYF415" s="589"/>
      <c r="AYG415" s="589"/>
      <c r="AYH415" s="589"/>
      <c r="AYI415" s="589"/>
      <c r="AYJ415" s="589"/>
      <c r="AYK415" s="589"/>
      <c r="AYL415" s="589"/>
      <c r="AYM415" s="589"/>
      <c r="AYN415" s="589"/>
      <c r="AYO415" s="589"/>
      <c r="AYP415" s="589"/>
      <c r="AYQ415" s="589"/>
      <c r="AYR415" s="589"/>
      <c r="AYS415" s="589"/>
      <c r="AYT415" s="589"/>
      <c r="AYU415" s="589"/>
      <c r="AYV415" s="589"/>
      <c r="AYW415" s="589"/>
      <c r="AYX415" s="589"/>
      <c r="AYY415" s="589"/>
      <c r="AYZ415" s="589"/>
      <c r="AZA415" s="589"/>
      <c r="AZB415" s="589"/>
      <c r="AZC415" s="589"/>
      <c r="AZD415" s="589"/>
      <c r="AZE415" s="589"/>
      <c r="AZF415" s="589"/>
      <c r="AZG415" s="589"/>
      <c r="AZH415" s="589"/>
      <c r="AZI415" s="589"/>
      <c r="AZJ415" s="589"/>
      <c r="AZK415" s="589"/>
      <c r="AZL415" s="589"/>
      <c r="AZM415" s="589"/>
      <c r="AZN415" s="589"/>
      <c r="AZO415" s="589"/>
      <c r="AZP415" s="589"/>
      <c r="AZQ415" s="589"/>
      <c r="AZR415" s="589"/>
      <c r="AZS415" s="589"/>
      <c r="AZT415" s="589"/>
      <c r="AZU415" s="589"/>
      <c r="AZV415" s="589"/>
      <c r="AZW415" s="589"/>
      <c r="AZX415" s="589"/>
      <c r="AZY415" s="589"/>
      <c r="AZZ415" s="589"/>
      <c r="BAA415" s="589"/>
      <c r="BAB415" s="589"/>
      <c r="BAC415" s="589"/>
      <c r="BAD415" s="589"/>
      <c r="BAE415" s="589"/>
      <c r="BAF415" s="589"/>
      <c r="BAG415" s="589"/>
      <c r="BAH415" s="589"/>
      <c r="BAI415" s="589"/>
      <c r="BAJ415" s="589"/>
      <c r="BAK415" s="589"/>
      <c r="BAL415" s="589"/>
      <c r="BAM415" s="589"/>
      <c r="BAN415" s="589"/>
      <c r="BAO415" s="589"/>
      <c r="BAP415" s="589"/>
      <c r="BAQ415" s="589"/>
      <c r="BAR415" s="589"/>
      <c r="BAS415" s="589"/>
      <c r="BAT415" s="589"/>
      <c r="BAU415" s="589"/>
      <c r="BAV415" s="589"/>
      <c r="BAW415" s="589"/>
      <c r="BAX415" s="589"/>
      <c r="BAY415" s="589"/>
      <c r="BAZ415" s="589"/>
      <c r="BBA415" s="589"/>
      <c r="BBB415" s="589"/>
      <c r="BBC415" s="589"/>
      <c r="BBD415" s="589"/>
      <c r="BBE415" s="589"/>
      <c r="BBF415" s="589"/>
      <c r="BBG415" s="589"/>
      <c r="BBH415" s="589"/>
      <c r="BBI415" s="589"/>
      <c r="BBJ415" s="589"/>
      <c r="BBK415" s="589"/>
      <c r="BBL415" s="589"/>
      <c r="BBM415" s="589"/>
      <c r="BBN415" s="589"/>
      <c r="BBO415" s="589"/>
      <c r="BBP415" s="589"/>
      <c r="BBQ415" s="589"/>
      <c r="BBR415" s="589"/>
      <c r="BBS415" s="589"/>
      <c r="BBT415" s="589"/>
      <c r="BBU415" s="589"/>
      <c r="BBV415" s="589"/>
      <c r="BBW415" s="589"/>
      <c r="BBX415" s="589"/>
      <c r="BBY415" s="589"/>
      <c r="BBZ415" s="589"/>
      <c r="BCA415" s="589"/>
      <c r="BCB415" s="589"/>
      <c r="BCC415" s="589"/>
      <c r="BCD415" s="589"/>
      <c r="BCE415" s="589"/>
      <c r="BCF415" s="589"/>
      <c r="BCG415" s="589"/>
      <c r="BCH415" s="589"/>
      <c r="BCI415" s="589"/>
      <c r="BCJ415" s="589"/>
      <c r="BCK415" s="589"/>
      <c r="BCL415" s="589"/>
      <c r="BCM415" s="589"/>
      <c r="BCN415" s="589"/>
      <c r="BCO415" s="589"/>
      <c r="BCP415" s="589"/>
      <c r="BCQ415" s="589"/>
      <c r="BCR415" s="589"/>
      <c r="BCS415" s="589"/>
      <c r="BCT415" s="589"/>
      <c r="BCU415" s="589"/>
      <c r="BCV415" s="589"/>
      <c r="BCW415" s="589"/>
      <c r="BCX415" s="589"/>
      <c r="BCY415" s="589"/>
      <c r="BCZ415" s="589"/>
      <c r="BDA415" s="589"/>
      <c r="BDB415" s="589"/>
      <c r="BDC415" s="589"/>
      <c r="BDD415" s="589"/>
      <c r="BDE415" s="589"/>
      <c r="BDF415" s="589"/>
      <c r="BDG415" s="589"/>
      <c r="BDH415" s="589"/>
      <c r="BDI415" s="589"/>
      <c r="BDJ415" s="589"/>
      <c r="BDK415" s="589"/>
      <c r="BDL415" s="589"/>
      <c r="BDM415" s="589"/>
      <c r="BDN415" s="589"/>
      <c r="BDO415" s="589"/>
      <c r="BDP415" s="589"/>
      <c r="BDQ415" s="589"/>
      <c r="BDR415" s="589"/>
      <c r="BDS415" s="589"/>
      <c r="BDT415" s="589"/>
      <c r="BDU415" s="589"/>
      <c r="BDV415" s="589"/>
      <c r="BDW415" s="589"/>
      <c r="BDX415" s="589"/>
      <c r="BDY415" s="589"/>
      <c r="BDZ415" s="589"/>
      <c r="BEA415" s="589"/>
      <c r="BEB415" s="589"/>
      <c r="BEC415" s="589"/>
      <c r="BED415" s="589"/>
      <c r="BEE415" s="589"/>
      <c r="BEF415" s="589"/>
      <c r="BEG415" s="589"/>
      <c r="BEH415" s="589"/>
      <c r="BEI415" s="589"/>
      <c r="BEJ415" s="589"/>
      <c r="BEK415" s="589"/>
      <c r="BEL415" s="589"/>
      <c r="BEM415" s="589"/>
      <c r="BEN415" s="589"/>
      <c r="BEO415" s="589"/>
      <c r="BEP415" s="589"/>
      <c r="BEQ415" s="589"/>
      <c r="BER415" s="589"/>
      <c r="BES415" s="589"/>
      <c r="BET415" s="589"/>
      <c r="BEU415" s="589"/>
      <c r="BEV415" s="589"/>
      <c r="BEW415" s="589"/>
      <c r="BEX415" s="589"/>
      <c r="BEY415" s="589"/>
      <c r="BEZ415" s="589"/>
      <c r="BFA415" s="589"/>
      <c r="BFB415" s="589"/>
      <c r="BFC415" s="589"/>
      <c r="BFD415" s="589"/>
      <c r="BFE415" s="589"/>
      <c r="BFF415" s="589"/>
      <c r="BFG415" s="589"/>
      <c r="BFH415" s="589"/>
      <c r="BFI415" s="589"/>
      <c r="BFJ415" s="589"/>
      <c r="BFK415" s="589"/>
      <c r="BFL415" s="589"/>
      <c r="BFM415" s="589"/>
      <c r="BFN415" s="589"/>
      <c r="BFO415" s="589"/>
      <c r="BFP415" s="589"/>
      <c r="BFQ415" s="589"/>
      <c r="BFR415" s="589"/>
      <c r="BFS415" s="589"/>
      <c r="BFT415" s="589"/>
      <c r="BFU415" s="589"/>
      <c r="BFV415" s="589"/>
      <c r="BFW415" s="589"/>
      <c r="BFX415" s="589"/>
      <c r="BFY415" s="589"/>
      <c r="BFZ415" s="589"/>
      <c r="BGA415" s="589"/>
      <c r="BGB415" s="589"/>
      <c r="BGC415" s="589"/>
      <c r="BGD415" s="589"/>
      <c r="BGE415" s="589"/>
      <c r="BGF415" s="589"/>
      <c r="BGG415" s="589"/>
      <c r="BGH415" s="589"/>
      <c r="BGI415" s="589"/>
      <c r="BGJ415" s="589"/>
      <c r="BGK415" s="589"/>
      <c r="BGL415" s="589"/>
      <c r="BGM415" s="589"/>
      <c r="BGN415" s="589"/>
      <c r="BGO415" s="589"/>
      <c r="BGP415" s="589"/>
      <c r="BGQ415" s="589"/>
      <c r="BGR415" s="589"/>
      <c r="BGS415" s="589"/>
      <c r="BGT415" s="589"/>
      <c r="BGU415" s="589"/>
      <c r="BGV415" s="589"/>
      <c r="BGW415" s="589"/>
      <c r="BGX415" s="589"/>
      <c r="BGY415" s="589"/>
      <c r="BGZ415" s="589"/>
      <c r="BHA415" s="589"/>
      <c r="BHB415" s="589"/>
      <c r="BHC415" s="589"/>
      <c r="BHD415" s="589"/>
      <c r="BHE415" s="589"/>
      <c r="BHF415" s="589"/>
      <c r="BHG415" s="589"/>
      <c r="BHH415" s="589"/>
      <c r="BHI415" s="589"/>
      <c r="BHJ415" s="589"/>
      <c r="BHK415" s="589"/>
      <c r="BHL415" s="589"/>
      <c r="BHM415" s="589"/>
      <c r="BHN415" s="589"/>
      <c r="BHO415" s="589"/>
      <c r="BHP415" s="589"/>
      <c r="BHQ415" s="589"/>
      <c r="BHR415" s="589"/>
      <c r="BHS415" s="589"/>
      <c r="BHT415" s="589"/>
      <c r="BHU415" s="589"/>
      <c r="BHV415" s="589"/>
      <c r="BHW415" s="589"/>
      <c r="BHX415" s="589"/>
      <c r="BHY415" s="589"/>
      <c r="BHZ415" s="589"/>
      <c r="BIA415" s="589"/>
      <c r="BIB415" s="589"/>
      <c r="BIC415" s="589"/>
      <c r="BID415" s="589"/>
      <c r="BIE415" s="589"/>
      <c r="BIF415" s="589"/>
      <c r="BIG415" s="589"/>
      <c r="BIH415" s="589"/>
      <c r="BII415" s="589"/>
      <c r="BIJ415" s="589"/>
      <c r="BIK415" s="589"/>
      <c r="BIL415" s="589"/>
      <c r="BIM415" s="589"/>
      <c r="BIN415" s="589"/>
      <c r="BIO415" s="589"/>
      <c r="BIP415" s="589"/>
      <c r="BIQ415" s="589"/>
      <c r="BIR415" s="589"/>
      <c r="BIS415" s="589"/>
      <c r="BIT415" s="589"/>
      <c r="BIU415" s="589"/>
      <c r="BIV415" s="589"/>
      <c r="BIW415" s="589"/>
      <c r="BIX415" s="589"/>
      <c r="BIY415" s="589"/>
      <c r="BIZ415" s="589"/>
      <c r="BJA415" s="589"/>
      <c r="BJB415" s="589"/>
      <c r="BJC415" s="589"/>
      <c r="BJD415" s="589"/>
      <c r="BJE415" s="589"/>
      <c r="BJF415" s="589"/>
      <c r="BJG415" s="589"/>
      <c r="BJH415" s="589"/>
      <c r="BJI415" s="589"/>
      <c r="BJJ415" s="589"/>
      <c r="BJK415" s="589"/>
      <c r="BJL415" s="589"/>
      <c r="BJM415" s="589"/>
      <c r="BJN415" s="589"/>
      <c r="BJO415" s="589"/>
      <c r="BJP415" s="589"/>
      <c r="BJQ415" s="589"/>
      <c r="BJR415" s="589"/>
      <c r="BJS415" s="589"/>
      <c r="BJT415" s="589"/>
      <c r="BJU415" s="589"/>
      <c r="BJV415" s="589"/>
      <c r="BJW415" s="589"/>
      <c r="BJX415" s="589"/>
      <c r="BJY415" s="589"/>
      <c r="BJZ415" s="589"/>
      <c r="BKA415" s="589"/>
      <c r="BKB415" s="589"/>
      <c r="BKC415" s="589"/>
      <c r="BKD415" s="589"/>
      <c r="BKE415" s="589"/>
      <c r="BKF415" s="589"/>
      <c r="BKG415" s="589"/>
      <c r="BKH415" s="589"/>
      <c r="BKI415" s="589"/>
      <c r="BKJ415" s="589"/>
      <c r="BKK415" s="589"/>
      <c r="BKL415" s="589"/>
      <c r="BKM415" s="589"/>
      <c r="BKN415" s="589"/>
      <c r="BKO415" s="589"/>
      <c r="BKP415" s="589"/>
      <c r="BKQ415" s="589"/>
      <c r="BKR415" s="589"/>
      <c r="BKS415" s="589"/>
      <c r="BKT415" s="589"/>
      <c r="BKU415" s="589"/>
      <c r="BKV415" s="589"/>
      <c r="BKW415" s="589"/>
      <c r="BKX415" s="589"/>
      <c r="BKY415" s="589"/>
      <c r="BKZ415" s="589"/>
      <c r="BLA415" s="589"/>
      <c r="BLB415" s="589"/>
      <c r="BLC415" s="589"/>
      <c r="BLD415" s="589"/>
      <c r="BLE415" s="589"/>
      <c r="BLF415" s="589"/>
      <c r="BLG415" s="589"/>
      <c r="BLH415" s="589"/>
      <c r="BLI415" s="589"/>
      <c r="BLJ415" s="589"/>
      <c r="BLK415" s="589"/>
      <c r="BLL415" s="589"/>
      <c r="BLM415" s="589"/>
      <c r="BLN415" s="589"/>
      <c r="BLO415" s="589"/>
      <c r="BLP415" s="589"/>
      <c r="BLQ415" s="589"/>
      <c r="BLR415" s="589"/>
      <c r="BLS415" s="589"/>
      <c r="BLT415" s="589"/>
      <c r="BLU415" s="589"/>
      <c r="BLV415" s="589"/>
      <c r="BLW415" s="589"/>
      <c r="BLX415" s="589"/>
      <c r="BLY415" s="589"/>
      <c r="BLZ415" s="589"/>
      <c r="BMA415" s="589"/>
      <c r="BMB415" s="589"/>
      <c r="BMC415" s="589"/>
      <c r="BMD415" s="589"/>
      <c r="BME415" s="589"/>
      <c r="BMF415" s="589"/>
      <c r="BMG415" s="589"/>
      <c r="BMH415" s="589"/>
      <c r="BMI415" s="589"/>
      <c r="BMJ415" s="589"/>
      <c r="BMK415" s="589"/>
      <c r="BML415" s="589"/>
      <c r="BMM415" s="589"/>
      <c r="BMN415" s="589"/>
      <c r="BMO415" s="589"/>
      <c r="BMP415" s="589"/>
      <c r="BMQ415" s="589"/>
      <c r="BMR415" s="589"/>
      <c r="BMS415" s="589"/>
      <c r="BMT415" s="589"/>
      <c r="BMU415" s="589"/>
      <c r="BMV415" s="589"/>
      <c r="BMW415" s="589"/>
      <c r="BMX415" s="589"/>
      <c r="BMY415" s="589"/>
      <c r="BMZ415" s="589"/>
      <c r="BNA415" s="589"/>
      <c r="BNB415" s="589"/>
      <c r="BNC415" s="589"/>
      <c r="BND415" s="589"/>
      <c r="BNE415" s="589"/>
      <c r="BNF415" s="589"/>
      <c r="BNG415" s="589"/>
      <c r="BNH415" s="589"/>
      <c r="BNI415" s="589"/>
      <c r="BNJ415" s="589"/>
      <c r="BNK415" s="589"/>
      <c r="BNL415" s="589"/>
      <c r="BNM415" s="589"/>
      <c r="BNN415" s="589"/>
      <c r="BNO415" s="589"/>
      <c r="BNP415" s="589"/>
      <c r="BNQ415" s="589"/>
      <c r="BNR415" s="589"/>
      <c r="BNS415" s="589"/>
      <c r="BNT415" s="589"/>
      <c r="BNU415" s="589"/>
      <c r="BNV415" s="589"/>
      <c r="BNW415" s="589"/>
      <c r="BNX415" s="589"/>
      <c r="BNY415" s="589"/>
      <c r="BNZ415" s="589"/>
      <c r="BOA415" s="589"/>
      <c r="BOB415" s="589"/>
      <c r="BOC415" s="589"/>
      <c r="BOD415" s="589"/>
      <c r="BOE415" s="589"/>
      <c r="BOF415" s="589"/>
      <c r="BOG415" s="589"/>
      <c r="BOH415" s="589"/>
      <c r="BOI415" s="589"/>
      <c r="BOJ415" s="589"/>
      <c r="BOK415" s="589"/>
      <c r="BOL415" s="589"/>
      <c r="BOM415" s="589"/>
      <c r="BON415" s="589"/>
      <c r="BOO415" s="589"/>
      <c r="BOP415" s="589"/>
      <c r="BOQ415" s="589"/>
      <c r="BOR415" s="589"/>
      <c r="BOS415" s="589"/>
      <c r="BOT415" s="589"/>
      <c r="BOU415" s="589"/>
      <c r="BOV415" s="589"/>
      <c r="BOW415" s="589"/>
      <c r="BOX415" s="589"/>
      <c r="BOY415" s="589"/>
      <c r="BOZ415" s="589"/>
      <c r="BPA415" s="589"/>
      <c r="BPB415" s="589"/>
      <c r="BPC415" s="589"/>
      <c r="BPD415" s="589"/>
      <c r="BPE415" s="589"/>
      <c r="BPF415" s="589"/>
      <c r="BPG415" s="589"/>
      <c r="BPH415" s="589"/>
      <c r="BPI415" s="589"/>
      <c r="BPJ415" s="589"/>
      <c r="BPK415" s="589"/>
      <c r="BPL415" s="589"/>
      <c r="BPM415" s="589"/>
      <c r="BPN415" s="589"/>
      <c r="BPO415" s="589"/>
      <c r="BPP415" s="589"/>
      <c r="BPQ415" s="589"/>
      <c r="BPR415" s="589"/>
      <c r="BPS415" s="589"/>
      <c r="BPT415" s="589"/>
      <c r="BPU415" s="589"/>
      <c r="BPV415" s="589"/>
      <c r="BPW415" s="589"/>
      <c r="BPX415" s="589"/>
      <c r="BPY415" s="589"/>
      <c r="BPZ415" s="589"/>
      <c r="BQA415" s="589"/>
      <c r="BQB415" s="589"/>
      <c r="BQC415" s="589"/>
      <c r="BQD415" s="589"/>
      <c r="BQE415" s="589"/>
      <c r="BQF415" s="589"/>
      <c r="BQG415" s="589"/>
      <c r="BQH415" s="589"/>
      <c r="BQI415" s="589"/>
      <c r="BQJ415" s="589"/>
      <c r="BQK415" s="589"/>
      <c r="BQL415" s="589"/>
      <c r="BQM415" s="589"/>
      <c r="BQN415" s="589"/>
      <c r="BQO415" s="589"/>
      <c r="BQP415" s="589"/>
      <c r="BQQ415" s="589"/>
      <c r="BQR415" s="589"/>
      <c r="BQS415" s="589"/>
      <c r="BQT415" s="589"/>
      <c r="BQU415" s="589"/>
      <c r="BQV415" s="589"/>
      <c r="BQW415" s="589"/>
      <c r="BQX415" s="589"/>
      <c r="BQY415" s="589"/>
      <c r="BQZ415" s="589"/>
      <c r="BRA415" s="589"/>
      <c r="BRB415" s="589"/>
      <c r="BRC415" s="589"/>
      <c r="BRD415" s="589"/>
      <c r="BRE415" s="589"/>
      <c r="BRF415" s="589"/>
      <c r="BRG415" s="589"/>
      <c r="BRH415" s="589"/>
      <c r="BRI415" s="589"/>
      <c r="BRJ415" s="589"/>
      <c r="BRK415" s="589"/>
      <c r="BRL415" s="589"/>
      <c r="BRM415" s="589"/>
      <c r="BRN415" s="589"/>
      <c r="BRO415" s="589"/>
      <c r="BRP415" s="589"/>
      <c r="BRQ415" s="589"/>
      <c r="BRR415" s="589"/>
      <c r="BRS415" s="589"/>
      <c r="BRT415" s="589"/>
      <c r="BRU415" s="589"/>
      <c r="BRV415" s="589"/>
      <c r="BRW415" s="589"/>
      <c r="BRX415" s="589"/>
      <c r="BRY415" s="589"/>
      <c r="BRZ415" s="589"/>
      <c r="BSA415" s="589"/>
      <c r="BSB415" s="589"/>
      <c r="BSC415" s="589"/>
      <c r="BSD415" s="589"/>
      <c r="BSE415" s="589"/>
      <c r="BSF415" s="589"/>
      <c r="BSG415" s="589"/>
      <c r="BSH415" s="589"/>
      <c r="BSI415" s="589"/>
      <c r="BSJ415" s="589"/>
      <c r="BSK415" s="589"/>
      <c r="BSL415" s="589"/>
      <c r="BSM415" s="589"/>
      <c r="BSN415" s="589"/>
      <c r="BSO415" s="589"/>
      <c r="BSP415" s="589"/>
      <c r="BSQ415" s="589"/>
      <c r="BSR415" s="589"/>
      <c r="BSS415" s="589"/>
      <c r="BST415" s="589"/>
      <c r="BSU415" s="589"/>
      <c r="BSV415" s="589"/>
      <c r="BSW415" s="589"/>
      <c r="BSX415" s="589"/>
      <c r="BSY415" s="589"/>
      <c r="BSZ415" s="589"/>
      <c r="BTA415" s="589"/>
      <c r="BTB415" s="589"/>
      <c r="BTC415" s="589"/>
      <c r="BTD415" s="589"/>
      <c r="BTE415" s="589"/>
      <c r="BTF415" s="589"/>
      <c r="BTG415" s="589"/>
      <c r="BTH415" s="589"/>
      <c r="BTI415" s="589"/>
      <c r="BTJ415" s="589"/>
      <c r="BTK415" s="589"/>
      <c r="BTL415" s="589"/>
      <c r="BTM415" s="589"/>
      <c r="BTN415" s="589"/>
      <c r="BTO415" s="589"/>
      <c r="BTP415" s="589"/>
      <c r="BTQ415" s="589"/>
      <c r="BTR415" s="589"/>
      <c r="BTS415" s="589"/>
      <c r="BTT415" s="589"/>
      <c r="BTU415" s="589"/>
      <c r="BTV415" s="589"/>
      <c r="BTW415" s="589"/>
      <c r="BTX415" s="589"/>
      <c r="BTY415" s="589"/>
      <c r="BTZ415" s="589"/>
      <c r="BUA415" s="589"/>
      <c r="BUB415" s="589"/>
      <c r="BUC415" s="589"/>
      <c r="BUD415" s="589"/>
      <c r="BUE415" s="589"/>
      <c r="BUF415" s="589"/>
      <c r="BUG415" s="589"/>
      <c r="BUH415" s="589"/>
      <c r="BUI415" s="589"/>
      <c r="BUJ415" s="589"/>
      <c r="BUK415" s="589"/>
      <c r="BUL415" s="589"/>
      <c r="BUM415" s="589"/>
      <c r="BUN415" s="589"/>
      <c r="BUO415" s="589"/>
      <c r="BUP415" s="589"/>
      <c r="BUQ415" s="589"/>
      <c r="BUR415" s="589"/>
      <c r="BUS415" s="589"/>
      <c r="BUT415" s="589"/>
      <c r="BUU415" s="589"/>
      <c r="BUV415" s="589"/>
      <c r="BUW415" s="589"/>
      <c r="BUX415" s="589"/>
      <c r="BUY415" s="589"/>
      <c r="BUZ415" s="589"/>
      <c r="BVA415" s="589"/>
      <c r="BVB415" s="589"/>
      <c r="BVC415" s="589"/>
      <c r="BVD415" s="589"/>
      <c r="BVE415" s="589"/>
      <c r="BVF415" s="589"/>
      <c r="BVG415" s="589"/>
      <c r="BVH415" s="589"/>
      <c r="BVI415" s="589"/>
      <c r="BVJ415" s="589"/>
      <c r="BVK415" s="589"/>
      <c r="BVL415" s="589"/>
      <c r="BVM415" s="589"/>
      <c r="BVN415" s="589"/>
      <c r="BVO415" s="589"/>
      <c r="BVP415" s="589"/>
      <c r="BVQ415" s="589"/>
      <c r="BVR415" s="589"/>
      <c r="BVS415" s="589"/>
      <c r="BVT415" s="589"/>
      <c r="BVU415" s="589"/>
      <c r="BVV415" s="589"/>
      <c r="BVW415" s="589"/>
      <c r="BVX415" s="589"/>
      <c r="BVY415" s="589"/>
      <c r="BVZ415" s="589"/>
      <c r="BWA415" s="589"/>
      <c r="BWB415" s="589"/>
      <c r="BWC415" s="589"/>
      <c r="BWD415" s="589"/>
      <c r="BWE415" s="589"/>
      <c r="BWF415" s="589"/>
      <c r="BWG415" s="589"/>
      <c r="BWH415" s="589"/>
      <c r="BWI415" s="589"/>
      <c r="BWJ415" s="589"/>
      <c r="BWK415" s="589"/>
      <c r="BWL415" s="589"/>
      <c r="BWM415" s="589"/>
      <c r="BWN415" s="589"/>
      <c r="BWO415" s="589"/>
      <c r="BWP415" s="589"/>
      <c r="BWQ415" s="589"/>
      <c r="BWR415" s="589"/>
      <c r="BWS415" s="589"/>
      <c r="BWT415" s="589"/>
      <c r="BWU415" s="589"/>
      <c r="BWV415" s="589"/>
      <c r="BWW415" s="589"/>
      <c r="BWX415" s="589"/>
      <c r="BWY415" s="589"/>
      <c r="BWZ415" s="589"/>
      <c r="BXA415" s="589"/>
      <c r="BXB415" s="589"/>
      <c r="BXC415" s="589"/>
      <c r="BXD415" s="589"/>
      <c r="BXE415" s="589"/>
      <c r="BXF415" s="589"/>
      <c r="BXG415" s="589"/>
      <c r="BXH415" s="589"/>
      <c r="BXI415" s="589"/>
      <c r="BXJ415" s="589"/>
      <c r="BXK415" s="589"/>
      <c r="BXL415" s="589"/>
      <c r="BXM415" s="589"/>
      <c r="BXN415" s="589"/>
      <c r="BXO415" s="589"/>
      <c r="BXP415" s="589"/>
      <c r="BXQ415" s="589"/>
      <c r="BXR415" s="589"/>
      <c r="BXS415" s="589"/>
      <c r="BXT415" s="589"/>
      <c r="BXU415" s="589"/>
      <c r="BXV415" s="589"/>
      <c r="BXW415" s="589"/>
      <c r="BXX415" s="589"/>
      <c r="BXY415" s="589"/>
      <c r="BXZ415" s="589"/>
      <c r="BYA415" s="589"/>
      <c r="BYB415" s="589"/>
      <c r="BYC415" s="589"/>
      <c r="BYD415" s="589"/>
      <c r="BYE415" s="589"/>
      <c r="BYF415" s="589"/>
      <c r="BYG415" s="589"/>
      <c r="BYH415" s="589"/>
      <c r="BYI415" s="589"/>
      <c r="BYJ415" s="589"/>
      <c r="BYK415" s="589"/>
      <c r="BYL415" s="589"/>
      <c r="BYM415" s="589"/>
      <c r="BYN415" s="589"/>
      <c r="BYO415" s="589"/>
      <c r="BYP415" s="589"/>
      <c r="BYQ415" s="589"/>
      <c r="BYR415" s="589"/>
      <c r="BYS415" s="589"/>
      <c r="BYT415" s="589"/>
      <c r="BYU415" s="589"/>
      <c r="BYV415" s="589"/>
      <c r="BYW415" s="589"/>
      <c r="BYX415" s="589"/>
      <c r="BYY415" s="589"/>
      <c r="BYZ415" s="589"/>
      <c r="BZA415" s="589"/>
      <c r="BZB415" s="589"/>
      <c r="BZC415" s="589"/>
      <c r="BZD415" s="589"/>
      <c r="BZE415" s="589"/>
      <c r="BZF415" s="589"/>
      <c r="BZG415" s="589"/>
      <c r="BZH415" s="589"/>
      <c r="BZI415" s="589"/>
      <c r="BZJ415" s="589"/>
      <c r="BZK415" s="589"/>
      <c r="BZL415" s="589"/>
      <c r="BZM415" s="589"/>
      <c r="BZN415" s="589"/>
      <c r="BZO415" s="589"/>
      <c r="BZP415" s="589"/>
      <c r="BZQ415" s="589"/>
      <c r="BZR415" s="589"/>
      <c r="BZS415" s="589"/>
      <c r="BZT415" s="589"/>
      <c r="BZU415" s="589"/>
      <c r="BZV415" s="589"/>
      <c r="BZW415" s="589"/>
      <c r="BZX415" s="589"/>
      <c r="BZY415" s="589"/>
      <c r="BZZ415" s="589"/>
      <c r="CAA415" s="589"/>
      <c r="CAB415" s="589"/>
      <c r="CAC415" s="589"/>
      <c r="CAD415" s="589"/>
      <c r="CAE415" s="589"/>
      <c r="CAF415" s="589"/>
      <c r="CAG415" s="589"/>
      <c r="CAH415" s="589"/>
      <c r="CAI415" s="589"/>
      <c r="CAJ415" s="589"/>
      <c r="CAK415" s="589"/>
      <c r="CAL415" s="589"/>
      <c r="CAM415" s="589"/>
      <c r="CAN415" s="589"/>
      <c r="CAO415" s="589"/>
      <c r="CAP415" s="589"/>
      <c r="CAQ415" s="589"/>
      <c r="CAR415" s="589"/>
      <c r="CAS415" s="589"/>
      <c r="CAT415" s="589"/>
      <c r="CAU415" s="589"/>
      <c r="CAV415" s="589"/>
      <c r="CAW415" s="589"/>
      <c r="CAX415" s="589"/>
      <c r="CAY415" s="589"/>
      <c r="CAZ415" s="589"/>
      <c r="CBA415" s="589"/>
      <c r="CBB415" s="589"/>
      <c r="CBC415" s="589"/>
      <c r="CBD415" s="589"/>
      <c r="CBE415" s="589"/>
      <c r="CBF415" s="589"/>
      <c r="CBG415" s="589"/>
      <c r="CBH415" s="589"/>
      <c r="CBI415" s="589"/>
      <c r="CBJ415" s="589"/>
      <c r="CBK415" s="589"/>
      <c r="CBL415" s="589"/>
      <c r="CBM415" s="589"/>
      <c r="CBN415" s="589"/>
      <c r="CBO415" s="589"/>
      <c r="CBP415" s="589"/>
      <c r="CBQ415" s="589"/>
      <c r="CBR415" s="589"/>
      <c r="CBS415" s="589"/>
      <c r="CBT415" s="589"/>
      <c r="CBU415" s="589"/>
      <c r="CBV415" s="589"/>
      <c r="CBW415" s="589"/>
      <c r="CBX415" s="589"/>
      <c r="CBY415" s="589"/>
      <c r="CBZ415" s="589"/>
      <c r="CCA415" s="589"/>
      <c r="CCB415" s="589"/>
      <c r="CCC415" s="589"/>
      <c r="CCD415" s="589"/>
      <c r="CCE415" s="589"/>
      <c r="CCF415" s="589"/>
      <c r="CCG415" s="589"/>
      <c r="CCH415" s="589"/>
      <c r="CCI415" s="589"/>
      <c r="CCJ415" s="589"/>
      <c r="CCK415" s="589"/>
      <c r="CCL415" s="589"/>
      <c r="CCM415" s="589"/>
      <c r="CCN415" s="589"/>
      <c r="CCO415" s="589"/>
      <c r="CCP415" s="589"/>
      <c r="CCQ415" s="589"/>
      <c r="CCR415" s="589"/>
      <c r="CCS415" s="589"/>
      <c r="CCT415" s="589"/>
      <c r="CCU415" s="589"/>
      <c r="CCV415" s="589"/>
      <c r="CCW415" s="589"/>
      <c r="CCX415" s="589"/>
      <c r="CCY415" s="589"/>
      <c r="CCZ415" s="589"/>
      <c r="CDA415" s="589"/>
      <c r="CDB415" s="589"/>
      <c r="CDC415" s="589"/>
      <c r="CDD415" s="589"/>
      <c r="CDE415" s="589"/>
      <c r="CDF415" s="589"/>
      <c r="CDG415" s="589"/>
      <c r="CDH415" s="589"/>
      <c r="CDI415" s="589"/>
      <c r="CDJ415" s="589"/>
      <c r="CDK415" s="589"/>
      <c r="CDL415" s="589"/>
      <c r="CDM415" s="589"/>
      <c r="CDN415" s="589"/>
      <c r="CDO415" s="589"/>
      <c r="CDP415" s="589"/>
      <c r="CDQ415" s="589"/>
      <c r="CDR415" s="589"/>
      <c r="CDS415" s="589"/>
      <c r="CDT415" s="589"/>
      <c r="CDU415" s="589"/>
      <c r="CDV415" s="589"/>
      <c r="CDW415" s="589"/>
      <c r="CDX415" s="589"/>
      <c r="CDY415" s="589"/>
      <c r="CDZ415" s="589"/>
      <c r="CEA415" s="589"/>
      <c r="CEB415" s="589"/>
      <c r="CEC415" s="589"/>
      <c r="CED415" s="589"/>
      <c r="CEE415" s="589"/>
      <c r="CEF415" s="589"/>
      <c r="CEG415" s="589"/>
      <c r="CEH415" s="589"/>
      <c r="CEI415" s="589"/>
      <c r="CEJ415" s="589"/>
      <c r="CEK415" s="589"/>
      <c r="CEL415" s="589"/>
      <c r="CEM415" s="589"/>
      <c r="CEN415" s="589"/>
      <c r="CEO415" s="589"/>
      <c r="CEP415" s="589"/>
      <c r="CEQ415" s="589"/>
      <c r="CER415" s="589"/>
      <c r="CES415" s="589"/>
      <c r="CET415" s="589"/>
      <c r="CEU415" s="589"/>
      <c r="CEV415" s="589"/>
      <c r="CEW415" s="589"/>
      <c r="CEX415" s="589"/>
      <c r="CEY415" s="589"/>
      <c r="CEZ415" s="589"/>
      <c r="CFA415" s="589"/>
      <c r="CFB415" s="589"/>
      <c r="CFC415" s="589"/>
      <c r="CFD415" s="589"/>
      <c r="CFE415" s="589"/>
      <c r="CFF415" s="589"/>
      <c r="CFG415" s="589"/>
      <c r="CFH415" s="589"/>
      <c r="CFI415" s="589"/>
      <c r="CFJ415" s="589"/>
      <c r="CFK415" s="589"/>
      <c r="CFL415" s="589"/>
      <c r="CFM415" s="589"/>
      <c r="CFN415" s="589"/>
      <c r="CFO415" s="589"/>
      <c r="CFP415" s="589"/>
      <c r="CFQ415" s="589"/>
      <c r="CFR415" s="589"/>
      <c r="CFS415" s="589"/>
      <c r="CFT415" s="589"/>
      <c r="CFU415" s="589"/>
      <c r="CFV415" s="589"/>
      <c r="CFW415" s="589"/>
      <c r="CFX415" s="589"/>
      <c r="CFY415" s="589"/>
      <c r="CFZ415" s="589"/>
      <c r="CGA415" s="589"/>
      <c r="CGB415" s="589"/>
      <c r="CGC415" s="589"/>
      <c r="CGD415" s="589"/>
      <c r="CGE415" s="589"/>
      <c r="CGF415" s="589"/>
      <c r="CGG415" s="589"/>
      <c r="CGH415" s="589"/>
      <c r="CGI415" s="589"/>
      <c r="CGJ415" s="589"/>
      <c r="CGK415" s="589"/>
      <c r="CGL415" s="589"/>
      <c r="CGM415" s="589"/>
      <c r="CGN415" s="589"/>
      <c r="CGO415" s="589"/>
      <c r="CGP415" s="589"/>
      <c r="CGQ415" s="589"/>
      <c r="CGR415" s="589"/>
      <c r="CGS415" s="589"/>
      <c r="CGT415" s="589"/>
      <c r="CGU415" s="589"/>
      <c r="CGV415" s="589"/>
      <c r="CGW415" s="589"/>
      <c r="CGX415" s="589"/>
      <c r="CGY415" s="589"/>
      <c r="CGZ415" s="589"/>
      <c r="CHA415" s="589"/>
      <c r="CHB415" s="589"/>
      <c r="CHC415" s="589"/>
      <c r="CHD415" s="589"/>
      <c r="CHE415" s="589"/>
      <c r="CHF415" s="589"/>
      <c r="CHG415" s="589"/>
      <c r="CHH415" s="589"/>
      <c r="CHI415" s="589"/>
      <c r="CHJ415" s="589"/>
      <c r="CHK415" s="589"/>
      <c r="CHL415" s="589"/>
      <c r="CHM415" s="589"/>
      <c r="CHN415" s="589"/>
      <c r="CHO415" s="589"/>
      <c r="CHP415" s="589"/>
      <c r="CHQ415" s="589"/>
      <c r="CHR415" s="589"/>
      <c r="CHS415" s="589"/>
      <c r="CHT415" s="589"/>
      <c r="CHU415" s="589"/>
      <c r="CHV415" s="589"/>
      <c r="CHW415" s="589"/>
      <c r="CHX415" s="589"/>
      <c r="CHY415" s="589"/>
      <c r="CHZ415" s="589"/>
      <c r="CIA415" s="589"/>
      <c r="CIB415" s="589"/>
      <c r="CIC415" s="589"/>
      <c r="CID415" s="589"/>
      <c r="CIE415" s="589"/>
      <c r="CIF415" s="589"/>
      <c r="CIG415" s="589"/>
      <c r="CIH415" s="589"/>
      <c r="CII415" s="589"/>
      <c r="CIJ415" s="589"/>
      <c r="CIK415" s="589"/>
      <c r="CIL415" s="589"/>
      <c r="CIM415" s="589"/>
      <c r="CIN415" s="589"/>
      <c r="CIO415" s="589"/>
      <c r="CIP415" s="589"/>
      <c r="CIQ415" s="589"/>
      <c r="CIR415" s="589"/>
      <c r="CIS415" s="589"/>
      <c r="CIT415" s="589"/>
      <c r="CIU415" s="589"/>
      <c r="CIV415" s="589"/>
      <c r="CIW415" s="589"/>
      <c r="CIX415" s="589"/>
      <c r="CIY415" s="589"/>
      <c r="CIZ415" s="589"/>
      <c r="CJA415" s="589"/>
      <c r="CJB415" s="589"/>
      <c r="CJC415" s="589"/>
      <c r="CJD415" s="589"/>
      <c r="CJE415" s="589"/>
      <c r="CJF415" s="589"/>
      <c r="CJG415" s="589"/>
      <c r="CJH415" s="589"/>
      <c r="CJI415" s="589"/>
      <c r="CJJ415" s="589"/>
      <c r="CJK415" s="589"/>
      <c r="CJL415" s="589"/>
      <c r="CJM415" s="589"/>
      <c r="CJN415" s="589"/>
      <c r="CJO415" s="589"/>
      <c r="CJP415" s="589"/>
      <c r="CJQ415" s="589"/>
      <c r="CJR415" s="589"/>
      <c r="CJS415" s="589"/>
      <c r="CJT415" s="589"/>
      <c r="CJU415" s="589"/>
      <c r="CJV415" s="589"/>
      <c r="CJW415" s="589"/>
      <c r="CJX415" s="589"/>
      <c r="CJY415" s="589"/>
      <c r="CJZ415" s="589"/>
      <c r="CKA415" s="589"/>
      <c r="CKB415" s="589"/>
      <c r="CKC415" s="589"/>
      <c r="CKD415" s="589"/>
      <c r="CKE415" s="589"/>
      <c r="CKF415" s="589"/>
      <c r="CKG415" s="589"/>
      <c r="CKH415" s="589"/>
      <c r="CKI415" s="589"/>
      <c r="CKJ415" s="589"/>
      <c r="CKK415" s="589"/>
      <c r="CKL415" s="589"/>
      <c r="CKM415" s="589"/>
      <c r="CKN415" s="589"/>
      <c r="CKO415" s="589"/>
      <c r="CKP415" s="589"/>
      <c r="CKQ415" s="589"/>
      <c r="CKR415" s="589"/>
      <c r="CKS415" s="589"/>
      <c r="CKT415" s="589"/>
      <c r="CKU415" s="589"/>
      <c r="CKV415" s="589"/>
      <c r="CKW415" s="589"/>
      <c r="CKX415" s="589"/>
      <c r="CKY415" s="589"/>
      <c r="CKZ415" s="589"/>
      <c r="CLA415" s="589"/>
      <c r="CLB415" s="589"/>
      <c r="CLC415" s="589"/>
      <c r="CLD415" s="589"/>
      <c r="CLE415" s="589"/>
      <c r="CLF415" s="589"/>
      <c r="CLG415" s="589"/>
      <c r="CLH415" s="589"/>
      <c r="CLI415" s="589"/>
      <c r="CLJ415" s="589"/>
      <c r="CLK415" s="589"/>
      <c r="CLL415" s="589"/>
      <c r="CLM415" s="589"/>
      <c r="CLN415" s="589"/>
      <c r="CLO415" s="589"/>
      <c r="CLP415" s="589"/>
      <c r="CLQ415" s="589"/>
      <c r="CLR415" s="589"/>
      <c r="CLS415" s="589"/>
      <c r="CLT415" s="589"/>
      <c r="CLU415" s="589"/>
      <c r="CLV415" s="589"/>
      <c r="CLW415" s="589"/>
      <c r="CLX415" s="589"/>
      <c r="CLY415" s="589"/>
      <c r="CLZ415" s="589"/>
      <c r="CMA415" s="589"/>
      <c r="CMB415" s="589"/>
      <c r="CMC415" s="589"/>
      <c r="CMD415" s="589"/>
      <c r="CME415" s="589"/>
      <c r="CMF415" s="589"/>
      <c r="CMG415" s="589"/>
      <c r="CMH415" s="589"/>
      <c r="CMI415" s="589"/>
      <c r="CMJ415" s="589"/>
      <c r="CMK415" s="589"/>
      <c r="CML415" s="589"/>
      <c r="CMM415" s="589"/>
      <c r="CMN415" s="589"/>
      <c r="CMO415" s="589"/>
      <c r="CMP415" s="589"/>
      <c r="CMQ415" s="589"/>
      <c r="CMR415" s="589"/>
      <c r="CMS415" s="589"/>
      <c r="CMT415" s="589"/>
      <c r="CMU415" s="589"/>
      <c r="CMV415" s="589"/>
      <c r="CMW415" s="589"/>
      <c r="CMX415" s="589"/>
      <c r="CMY415" s="589"/>
      <c r="CMZ415" s="589"/>
      <c r="CNA415" s="589"/>
      <c r="CNB415" s="589"/>
      <c r="CNC415" s="589"/>
      <c r="CND415" s="589"/>
      <c r="CNE415" s="589"/>
      <c r="CNF415" s="589"/>
      <c r="CNG415" s="589"/>
      <c r="CNH415" s="589"/>
      <c r="CNI415" s="589"/>
      <c r="CNJ415" s="589"/>
      <c r="CNK415" s="589"/>
      <c r="CNL415" s="589"/>
      <c r="CNM415" s="589"/>
      <c r="CNN415" s="589"/>
      <c r="CNO415" s="589"/>
      <c r="CNP415" s="589"/>
      <c r="CNQ415" s="589"/>
      <c r="CNR415" s="589"/>
      <c r="CNS415" s="589"/>
      <c r="CNT415" s="589"/>
      <c r="CNU415" s="589"/>
      <c r="CNV415" s="589"/>
      <c r="CNW415" s="589"/>
      <c r="CNX415" s="589"/>
      <c r="CNY415" s="589"/>
      <c r="CNZ415" s="589"/>
      <c r="COA415" s="589"/>
      <c r="COB415" s="589"/>
      <c r="COC415" s="589"/>
      <c r="COD415" s="589"/>
      <c r="COE415" s="589"/>
      <c r="COF415" s="589"/>
      <c r="COG415" s="589"/>
      <c r="COH415" s="589"/>
      <c r="COI415" s="589"/>
      <c r="COJ415" s="589"/>
      <c r="COK415" s="589"/>
      <c r="COL415" s="589"/>
      <c r="COM415" s="589"/>
      <c r="CON415" s="589"/>
      <c r="COO415" s="589"/>
      <c r="COP415" s="589"/>
      <c r="COQ415" s="589"/>
      <c r="COR415" s="589"/>
      <c r="COS415" s="589"/>
      <c r="COT415" s="589"/>
      <c r="COU415" s="589"/>
      <c r="COV415" s="589"/>
      <c r="COW415" s="589"/>
      <c r="COX415" s="589"/>
      <c r="COY415" s="589"/>
      <c r="COZ415" s="589"/>
      <c r="CPA415" s="589"/>
      <c r="CPB415" s="589"/>
      <c r="CPC415" s="589"/>
      <c r="CPD415" s="589"/>
      <c r="CPE415" s="589"/>
      <c r="CPF415" s="589"/>
      <c r="CPG415" s="589"/>
      <c r="CPH415" s="589"/>
      <c r="CPI415" s="589"/>
      <c r="CPJ415" s="589"/>
      <c r="CPK415" s="589"/>
      <c r="CPL415" s="589"/>
      <c r="CPM415" s="589"/>
      <c r="CPN415" s="589"/>
      <c r="CPO415" s="589"/>
      <c r="CPP415" s="589"/>
      <c r="CPQ415" s="589"/>
      <c r="CPR415" s="589"/>
      <c r="CPS415" s="589"/>
      <c r="CPT415" s="589"/>
      <c r="CPU415" s="589"/>
      <c r="CPV415" s="589"/>
      <c r="CPW415" s="589"/>
      <c r="CPX415" s="589"/>
      <c r="CPY415" s="589"/>
      <c r="CPZ415" s="589"/>
      <c r="CQA415" s="589"/>
      <c r="CQB415" s="589"/>
      <c r="CQC415" s="589"/>
      <c r="CQD415" s="589"/>
      <c r="CQE415" s="589"/>
      <c r="CQF415" s="589"/>
      <c r="CQG415" s="589"/>
      <c r="CQH415" s="589"/>
      <c r="CQI415" s="589"/>
      <c r="CQJ415" s="589"/>
      <c r="CQK415" s="589"/>
      <c r="CQL415" s="589"/>
      <c r="CQM415" s="589"/>
      <c r="CQN415" s="589"/>
      <c r="CQO415" s="589"/>
      <c r="CQP415" s="589"/>
      <c r="CQQ415" s="589"/>
      <c r="CQR415" s="589"/>
      <c r="CQS415" s="589"/>
      <c r="CQT415" s="589"/>
      <c r="CQU415" s="589"/>
      <c r="CQV415" s="589"/>
      <c r="CQW415" s="589"/>
      <c r="CQX415" s="589"/>
      <c r="CQY415" s="589"/>
      <c r="CQZ415" s="589"/>
      <c r="CRA415" s="589"/>
      <c r="CRB415" s="589"/>
      <c r="CRC415" s="589"/>
      <c r="CRD415" s="589"/>
      <c r="CRE415" s="589"/>
      <c r="CRF415" s="589"/>
      <c r="CRG415" s="589"/>
      <c r="CRH415" s="589"/>
      <c r="CRI415" s="589"/>
      <c r="CRJ415" s="589"/>
      <c r="CRK415" s="589"/>
      <c r="CRL415" s="589"/>
      <c r="CRM415" s="589"/>
      <c r="CRN415" s="589"/>
      <c r="CRO415" s="589"/>
      <c r="CRP415" s="589"/>
      <c r="CRQ415" s="589"/>
      <c r="CRR415" s="589"/>
      <c r="CRS415" s="589"/>
      <c r="CRT415" s="589"/>
      <c r="CRU415" s="589"/>
      <c r="CRV415" s="589"/>
      <c r="CRW415" s="589"/>
      <c r="CRX415" s="589"/>
      <c r="CRY415" s="589"/>
      <c r="CRZ415" s="589"/>
      <c r="CSA415" s="589"/>
      <c r="CSB415" s="589"/>
      <c r="CSC415" s="589"/>
      <c r="CSD415" s="589"/>
      <c r="CSE415" s="589"/>
      <c r="CSF415" s="589"/>
      <c r="CSG415" s="589"/>
      <c r="CSH415" s="589"/>
      <c r="CSI415" s="589"/>
      <c r="CSJ415" s="589"/>
      <c r="CSK415" s="589"/>
      <c r="CSL415" s="589"/>
      <c r="CSM415" s="589"/>
      <c r="CSN415" s="589"/>
      <c r="CSO415" s="589"/>
      <c r="CSP415" s="589"/>
      <c r="CSQ415" s="589"/>
      <c r="CSR415" s="589"/>
      <c r="CSS415" s="589"/>
      <c r="CST415" s="589"/>
      <c r="CSU415" s="589"/>
      <c r="CSV415" s="589"/>
      <c r="CSW415" s="589"/>
      <c r="CSX415" s="589"/>
      <c r="CSY415" s="589"/>
      <c r="CSZ415" s="589"/>
      <c r="CTA415" s="589"/>
      <c r="CTB415" s="589"/>
      <c r="CTC415" s="589"/>
      <c r="CTD415" s="589"/>
      <c r="CTE415" s="589"/>
      <c r="CTF415" s="589"/>
      <c r="CTG415" s="589"/>
      <c r="CTH415" s="589"/>
      <c r="CTI415" s="589"/>
      <c r="CTJ415" s="589"/>
      <c r="CTK415" s="589"/>
      <c r="CTL415" s="589"/>
      <c r="CTM415" s="589"/>
      <c r="CTN415" s="589"/>
      <c r="CTO415" s="589"/>
      <c r="CTP415" s="589"/>
      <c r="CTQ415" s="589"/>
      <c r="CTR415" s="589"/>
      <c r="CTS415" s="589"/>
      <c r="CTT415" s="589"/>
      <c r="CTU415" s="589"/>
      <c r="CTV415" s="589"/>
      <c r="CTW415" s="589"/>
      <c r="CTX415" s="589"/>
      <c r="CTY415" s="589"/>
      <c r="CTZ415" s="589"/>
      <c r="CUA415" s="589"/>
      <c r="CUB415" s="589"/>
      <c r="CUC415" s="589"/>
      <c r="CUD415" s="589"/>
      <c r="CUE415" s="589"/>
      <c r="CUF415" s="589"/>
      <c r="CUG415" s="589"/>
      <c r="CUH415" s="589"/>
      <c r="CUI415" s="589"/>
      <c r="CUJ415" s="589"/>
      <c r="CUK415" s="589"/>
      <c r="CUL415" s="589"/>
      <c r="CUM415" s="589"/>
      <c r="CUN415" s="589"/>
      <c r="CUO415" s="589"/>
      <c r="CUP415" s="589"/>
      <c r="CUQ415" s="589"/>
      <c r="CUR415" s="589"/>
      <c r="CUS415" s="589"/>
      <c r="CUT415" s="589"/>
      <c r="CUU415" s="589"/>
      <c r="CUV415" s="589"/>
      <c r="CUW415" s="589"/>
      <c r="CUX415" s="589"/>
      <c r="CUY415" s="589"/>
      <c r="CUZ415" s="589"/>
      <c r="CVA415" s="589"/>
      <c r="CVB415" s="589"/>
      <c r="CVC415" s="589"/>
      <c r="CVD415" s="589"/>
      <c r="CVE415" s="589"/>
      <c r="CVF415" s="589"/>
      <c r="CVG415" s="589"/>
      <c r="CVH415" s="589"/>
      <c r="CVI415" s="589"/>
      <c r="CVJ415" s="589"/>
      <c r="CVK415" s="589"/>
      <c r="CVL415" s="589"/>
      <c r="CVM415" s="589"/>
      <c r="CVN415" s="589"/>
      <c r="CVO415" s="589"/>
      <c r="CVP415" s="589"/>
      <c r="CVQ415" s="589"/>
      <c r="CVR415" s="589"/>
      <c r="CVS415" s="589"/>
      <c r="CVT415" s="589"/>
      <c r="CVU415" s="589"/>
      <c r="CVV415" s="589"/>
      <c r="CVW415" s="589"/>
      <c r="CVX415" s="589"/>
      <c r="CVY415" s="589"/>
      <c r="CVZ415" s="589"/>
      <c r="CWA415" s="589"/>
      <c r="CWB415" s="589"/>
      <c r="CWC415" s="589"/>
      <c r="CWD415" s="589"/>
      <c r="CWE415" s="589"/>
      <c r="CWF415" s="589"/>
      <c r="CWG415" s="589"/>
      <c r="CWH415" s="589"/>
      <c r="CWI415" s="589"/>
      <c r="CWJ415" s="589"/>
      <c r="CWK415" s="589"/>
      <c r="CWL415" s="589"/>
      <c r="CWM415" s="589"/>
      <c r="CWN415" s="589"/>
      <c r="CWO415" s="589"/>
      <c r="CWP415" s="589"/>
      <c r="CWQ415" s="589"/>
      <c r="CWR415" s="589"/>
      <c r="CWS415" s="589"/>
      <c r="CWT415" s="589"/>
      <c r="CWU415" s="589"/>
      <c r="CWV415" s="589"/>
      <c r="CWW415" s="589"/>
      <c r="CWX415" s="589"/>
      <c r="CWY415" s="589"/>
      <c r="CWZ415" s="589"/>
      <c r="CXA415" s="589"/>
      <c r="CXB415" s="589"/>
      <c r="CXC415" s="589"/>
      <c r="CXD415" s="589"/>
      <c r="CXE415" s="589"/>
      <c r="CXF415" s="589"/>
      <c r="CXG415" s="589"/>
      <c r="CXH415" s="589"/>
      <c r="CXI415" s="589"/>
      <c r="CXJ415" s="589"/>
      <c r="CXK415" s="589"/>
      <c r="CXL415" s="589"/>
      <c r="CXM415" s="589"/>
      <c r="CXN415" s="589"/>
      <c r="CXO415" s="589"/>
      <c r="CXP415" s="589"/>
      <c r="CXQ415" s="589"/>
      <c r="CXR415" s="589"/>
      <c r="CXS415" s="589"/>
      <c r="CXT415" s="589"/>
      <c r="CXU415" s="589"/>
      <c r="CXV415" s="589"/>
      <c r="CXW415" s="589"/>
      <c r="CXX415" s="589"/>
      <c r="CXY415" s="589"/>
      <c r="CXZ415" s="589"/>
      <c r="CYA415" s="589"/>
      <c r="CYB415" s="589"/>
      <c r="CYC415" s="589"/>
      <c r="CYD415" s="589"/>
      <c r="CYE415" s="589"/>
      <c r="CYF415" s="589"/>
      <c r="CYG415" s="589"/>
      <c r="CYH415" s="589"/>
      <c r="CYI415" s="589"/>
      <c r="CYJ415" s="589"/>
      <c r="CYK415" s="589"/>
      <c r="CYL415" s="589"/>
      <c r="CYM415" s="589"/>
      <c r="CYN415" s="589"/>
      <c r="CYO415" s="589"/>
      <c r="CYP415" s="589"/>
      <c r="CYQ415" s="589"/>
      <c r="CYR415" s="589"/>
      <c r="CYS415" s="589"/>
      <c r="CYT415" s="589"/>
      <c r="CYU415" s="589"/>
      <c r="CYV415" s="589"/>
      <c r="CYW415" s="589"/>
      <c r="CYX415" s="589"/>
      <c r="CYY415" s="589"/>
      <c r="CYZ415" s="589"/>
      <c r="CZA415" s="589"/>
      <c r="CZB415" s="589"/>
      <c r="CZC415" s="589"/>
      <c r="CZD415" s="589"/>
      <c r="CZE415" s="589"/>
      <c r="CZF415" s="589"/>
      <c r="CZG415" s="589"/>
      <c r="CZH415" s="589"/>
      <c r="CZI415" s="589"/>
      <c r="CZJ415" s="589"/>
      <c r="CZK415" s="589"/>
      <c r="CZL415" s="589"/>
      <c r="CZM415" s="589"/>
      <c r="CZN415" s="589"/>
      <c r="CZO415" s="589"/>
      <c r="CZP415" s="589"/>
      <c r="CZQ415" s="589"/>
      <c r="CZR415" s="589"/>
      <c r="CZS415" s="589"/>
      <c r="CZT415" s="589"/>
      <c r="CZU415" s="589"/>
      <c r="CZV415" s="589"/>
      <c r="CZW415" s="589"/>
      <c r="CZX415" s="589"/>
      <c r="CZY415" s="589"/>
      <c r="CZZ415" s="589"/>
      <c r="DAA415" s="589"/>
      <c r="DAB415" s="589"/>
      <c r="DAC415" s="589"/>
      <c r="DAD415" s="589"/>
      <c r="DAE415" s="589"/>
      <c r="DAF415" s="589"/>
      <c r="DAG415" s="589"/>
      <c r="DAH415" s="589"/>
      <c r="DAI415" s="589"/>
      <c r="DAJ415" s="589"/>
      <c r="DAK415" s="589"/>
      <c r="DAL415" s="589"/>
      <c r="DAM415" s="589"/>
      <c r="DAN415" s="589"/>
      <c r="DAO415" s="589"/>
      <c r="DAP415" s="589"/>
      <c r="DAQ415" s="589"/>
      <c r="DAR415" s="589"/>
      <c r="DAS415" s="589"/>
      <c r="DAT415" s="589"/>
      <c r="DAU415" s="589"/>
      <c r="DAV415" s="589"/>
      <c r="DAW415" s="589"/>
      <c r="DAX415" s="589"/>
      <c r="DAY415" s="589"/>
      <c r="DAZ415" s="589"/>
      <c r="DBA415" s="589"/>
      <c r="DBB415" s="589"/>
      <c r="DBC415" s="589"/>
      <c r="DBD415" s="589"/>
      <c r="DBE415" s="589"/>
      <c r="DBF415" s="589"/>
      <c r="DBG415" s="589"/>
      <c r="DBH415" s="589"/>
      <c r="DBI415" s="589"/>
      <c r="DBJ415" s="589"/>
      <c r="DBK415" s="589"/>
      <c r="DBL415" s="589"/>
      <c r="DBM415" s="589"/>
      <c r="DBN415" s="589"/>
      <c r="DBO415" s="589"/>
      <c r="DBP415" s="589"/>
      <c r="DBQ415" s="589"/>
      <c r="DBR415" s="589"/>
      <c r="DBS415" s="589"/>
      <c r="DBT415" s="589"/>
      <c r="DBU415" s="589"/>
      <c r="DBV415" s="589"/>
      <c r="DBW415" s="589"/>
      <c r="DBX415" s="589"/>
      <c r="DBY415" s="589"/>
      <c r="DBZ415" s="589"/>
      <c r="DCA415" s="589"/>
      <c r="DCB415" s="589"/>
      <c r="DCC415" s="589"/>
      <c r="DCD415" s="589"/>
      <c r="DCE415" s="589"/>
      <c r="DCF415" s="589"/>
      <c r="DCG415" s="589"/>
      <c r="DCH415" s="589"/>
      <c r="DCI415" s="589"/>
      <c r="DCJ415" s="589"/>
      <c r="DCK415" s="589"/>
      <c r="DCL415" s="589"/>
      <c r="DCM415" s="589"/>
      <c r="DCN415" s="589"/>
      <c r="DCO415" s="589"/>
      <c r="DCP415" s="589"/>
      <c r="DCQ415" s="589"/>
      <c r="DCR415" s="589"/>
      <c r="DCS415" s="589"/>
      <c r="DCT415" s="589"/>
      <c r="DCU415" s="589"/>
      <c r="DCV415" s="589"/>
      <c r="DCW415" s="589"/>
      <c r="DCX415" s="589"/>
      <c r="DCY415" s="589"/>
      <c r="DCZ415" s="589"/>
      <c r="DDA415" s="589"/>
      <c r="DDB415" s="589"/>
      <c r="DDC415" s="589"/>
      <c r="DDD415" s="589"/>
      <c r="DDE415" s="589"/>
      <c r="DDF415" s="589"/>
      <c r="DDG415" s="589"/>
      <c r="DDH415" s="589"/>
      <c r="DDI415" s="589"/>
      <c r="DDJ415" s="589"/>
      <c r="DDK415" s="589"/>
      <c r="DDL415" s="589"/>
      <c r="DDM415" s="589"/>
      <c r="DDN415" s="589"/>
      <c r="DDO415" s="589"/>
      <c r="DDP415" s="589"/>
      <c r="DDQ415" s="589"/>
      <c r="DDR415" s="589"/>
      <c r="DDS415" s="589"/>
      <c r="DDT415" s="589"/>
      <c r="DDU415" s="589"/>
      <c r="DDV415" s="589"/>
      <c r="DDW415" s="589"/>
      <c r="DDX415" s="589"/>
      <c r="DDY415" s="589"/>
      <c r="DDZ415" s="589"/>
      <c r="DEA415" s="589"/>
      <c r="DEB415" s="589"/>
      <c r="DEC415" s="589"/>
      <c r="DED415" s="589"/>
      <c r="DEE415" s="589"/>
      <c r="DEF415" s="589"/>
      <c r="DEG415" s="589"/>
      <c r="DEH415" s="589"/>
      <c r="DEI415" s="589"/>
      <c r="DEJ415" s="589"/>
      <c r="DEK415" s="589"/>
      <c r="DEL415" s="589"/>
      <c r="DEM415" s="589"/>
      <c r="DEN415" s="589"/>
      <c r="DEO415" s="589"/>
      <c r="DEP415" s="589"/>
      <c r="DEQ415" s="589"/>
      <c r="DER415" s="589"/>
      <c r="DES415" s="589"/>
      <c r="DET415" s="589"/>
      <c r="DEU415" s="589"/>
      <c r="DEV415" s="589"/>
      <c r="DEW415" s="589"/>
      <c r="DEX415" s="589"/>
      <c r="DEY415" s="589"/>
      <c r="DEZ415" s="589"/>
      <c r="DFA415" s="589"/>
      <c r="DFB415" s="589"/>
      <c r="DFC415" s="589"/>
      <c r="DFD415" s="589"/>
      <c r="DFE415" s="589"/>
      <c r="DFF415" s="589"/>
      <c r="DFG415" s="589"/>
      <c r="DFH415" s="589"/>
      <c r="DFI415" s="589"/>
      <c r="DFJ415" s="589"/>
      <c r="DFK415" s="589"/>
      <c r="DFL415" s="589"/>
      <c r="DFM415" s="589"/>
      <c r="DFN415" s="589"/>
      <c r="DFO415" s="589"/>
      <c r="DFP415" s="589"/>
      <c r="DFQ415" s="589"/>
      <c r="DFR415" s="589"/>
      <c r="DFS415" s="589"/>
      <c r="DFT415" s="589"/>
      <c r="DFU415" s="589"/>
      <c r="DFV415" s="589"/>
      <c r="DFW415" s="589"/>
      <c r="DFX415" s="589"/>
      <c r="DFY415" s="589"/>
      <c r="DFZ415" s="589"/>
      <c r="DGA415" s="589"/>
      <c r="DGB415" s="589"/>
      <c r="DGC415" s="589"/>
      <c r="DGD415" s="589"/>
      <c r="DGE415" s="589"/>
      <c r="DGF415" s="589"/>
      <c r="DGG415" s="589"/>
      <c r="DGH415" s="589"/>
      <c r="DGI415" s="589"/>
      <c r="DGJ415" s="589"/>
      <c r="DGK415" s="589"/>
      <c r="DGL415" s="589"/>
      <c r="DGM415" s="589"/>
      <c r="DGN415" s="589"/>
      <c r="DGO415" s="589"/>
      <c r="DGP415" s="589"/>
      <c r="DGQ415" s="589"/>
      <c r="DGR415" s="589"/>
      <c r="DGS415" s="589"/>
      <c r="DGT415" s="589"/>
      <c r="DGU415" s="589"/>
      <c r="DGV415" s="589"/>
      <c r="DGW415" s="589"/>
      <c r="DGX415" s="589"/>
      <c r="DGY415" s="589"/>
      <c r="DGZ415" s="589"/>
      <c r="DHA415" s="589"/>
      <c r="DHB415" s="589"/>
      <c r="DHC415" s="589"/>
      <c r="DHD415" s="589"/>
      <c r="DHE415" s="589"/>
      <c r="DHF415" s="589"/>
      <c r="DHG415" s="589"/>
      <c r="DHH415" s="589"/>
      <c r="DHI415" s="589"/>
      <c r="DHJ415" s="589"/>
      <c r="DHK415" s="589"/>
      <c r="DHL415" s="589"/>
      <c r="DHM415" s="589"/>
      <c r="DHN415" s="589"/>
      <c r="DHO415" s="589"/>
      <c r="DHP415" s="589"/>
      <c r="DHQ415" s="589"/>
      <c r="DHR415" s="589"/>
      <c r="DHS415" s="589"/>
      <c r="DHT415" s="589"/>
      <c r="DHU415" s="589"/>
      <c r="DHV415" s="589"/>
      <c r="DHW415" s="589"/>
      <c r="DHX415" s="589"/>
      <c r="DHY415" s="589"/>
      <c r="DHZ415" s="589"/>
      <c r="DIA415" s="589"/>
      <c r="DIB415" s="589"/>
      <c r="DIC415" s="589"/>
      <c r="DID415" s="589"/>
      <c r="DIE415" s="589"/>
      <c r="DIF415" s="589"/>
      <c r="DIG415" s="589"/>
      <c r="DIH415" s="589"/>
      <c r="DII415" s="589"/>
      <c r="DIJ415" s="589"/>
      <c r="DIK415" s="589"/>
      <c r="DIL415" s="589"/>
      <c r="DIM415" s="589"/>
      <c r="DIN415" s="589"/>
      <c r="DIO415" s="589"/>
      <c r="DIP415" s="589"/>
      <c r="DIQ415" s="589"/>
      <c r="DIR415" s="589"/>
      <c r="DIS415" s="589"/>
      <c r="DIT415" s="589"/>
      <c r="DIU415" s="589"/>
      <c r="DIV415" s="589"/>
      <c r="DIW415" s="589"/>
      <c r="DIX415" s="589"/>
      <c r="DIY415" s="589"/>
      <c r="DIZ415" s="589"/>
      <c r="DJA415" s="589"/>
      <c r="DJB415" s="589"/>
      <c r="DJC415" s="589"/>
      <c r="DJD415" s="589"/>
      <c r="DJE415" s="589"/>
      <c r="DJF415" s="589"/>
      <c r="DJG415" s="589"/>
      <c r="DJH415" s="589"/>
      <c r="DJI415" s="589"/>
      <c r="DJJ415" s="589"/>
      <c r="DJK415" s="589"/>
      <c r="DJL415" s="589"/>
      <c r="DJM415" s="589"/>
      <c r="DJN415" s="589"/>
      <c r="DJO415" s="589"/>
      <c r="DJP415" s="589"/>
      <c r="DJQ415" s="589"/>
      <c r="DJR415" s="589"/>
      <c r="DJS415" s="589"/>
      <c r="DJT415" s="589"/>
      <c r="DJU415" s="589"/>
      <c r="DJV415" s="589"/>
      <c r="DJW415" s="589"/>
      <c r="DJX415" s="589"/>
      <c r="DJY415" s="589"/>
      <c r="DJZ415" s="589"/>
      <c r="DKA415" s="589"/>
      <c r="DKB415" s="589"/>
      <c r="DKC415" s="589"/>
      <c r="DKD415" s="589"/>
      <c r="DKE415" s="589"/>
      <c r="DKF415" s="589"/>
      <c r="DKG415" s="589"/>
      <c r="DKH415" s="589"/>
      <c r="DKI415" s="589"/>
      <c r="DKJ415" s="589"/>
      <c r="DKK415" s="589"/>
      <c r="DKL415" s="589"/>
      <c r="DKM415" s="589"/>
      <c r="DKN415" s="589"/>
      <c r="DKO415" s="589"/>
      <c r="DKP415" s="589"/>
      <c r="DKQ415" s="589"/>
      <c r="DKR415" s="589"/>
      <c r="DKS415" s="589"/>
      <c r="DKT415" s="589"/>
      <c r="DKU415" s="589"/>
      <c r="DKV415" s="589"/>
      <c r="DKW415" s="589"/>
      <c r="DKX415" s="589"/>
      <c r="DKY415" s="589"/>
      <c r="DKZ415" s="589"/>
      <c r="DLA415" s="589"/>
      <c r="DLB415" s="589"/>
      <c r="DLC415" s="589"/>
      <c r="DLD415" s="589"/>
      <c r="DLE415" s="589"/>
      <c r="DLF415" s="589"/>
      <c r="DLG415" s="589"/>
      <c r="DLH415" s="589"/>
      <c r="DLI415" s="589"/>
      <c r="DLJ415" s="589"/>
      <c r="DLK415" s="589"/>
      <c r="DLL415" s="589"/>
      <c r="DLM415" s="589"/>
      <c r="DLN415" s="589"/>
      <c r="DLO415" s="589"/>
      <c r="DLP415" s="589"/>
      <c r="DLQ415" s="589"/>
      <c r="DLR415" s="589"/>
      <c r="DLS415" s="589"/>
      <c r="DLT415" s="589"/>
      <c r="DLU415" s="589"/>
      <c r="DLV415" s="589"/>
      <c r="DLW415" s="589"/>
      <c r="DLX415" s="589"/>
      <c r="DLY415" s="589"/>
      <c r="DLZ415" s="589"/>
      <c r="DMA415" s="589"/>
      <c r="DMB415" s="589"/>
      <c r="DMC415" s="589"/>
      <c r="DMD415" s="589"/>
      <c r="DME415" s="589"/>
      <c r="DMF415" s="589"/>
      <c r="DMG415" s="589"/>
      <c r="DMH415" s="589"/>
      <c r="DMI415" s="589"/>
      <c r="DMJ415" s="589"/>
      <c r="DMK415" s="589"/>
      <c r="DML415" s="589"/>
      <c r="DMM415" s="589"/>
      <c r="DMN415" s="589"/>
      <c r="DMO415" s="589"/>
      <c r="DMP415" s="589"/>
      <c r="DMQ415" s="589"/>
      <c r="DMR415" s="589"/>
      <c r="DMS415" s="589"/>
      <c r="DMT415" s="589"/>
      <c r="DMU415" s="589"/>
      <c r="DMV415" s="589"/>
      <c r="DMW415" s="589"/>
      <c r="DMX415" s="589"/>
      <c r="DMY415" s="589"/>
      <c r="DMZ415" s="589"/>
      <c r="DNA415" s="589"/>
      <c r="DNB415" s="589"/>
      <c r="DNC415" s="589"/>
      <c r="DND415" s="589"/>
      <c r="DNE415" s="589"/>
      <c r="DNF415" s="589"/>
      <c r="DNG415" s="589"/>
      <c r="DNH415" s="589"/>
      <c r="DNI415" s="589"/>
      <c r="DNJ415" s="589"/>
      <c r="DNK415" s="589"/>
      <c r="DNL415" s="589"/>
      <c r="DNM415" s="589"/>
      <c r="DNN415" s="589"/>
      <c r="DNO415" s="589"/>
      <c r="DNP415" s="589"/>
      <c r="DNQ415" s="589"/>
      <c r="DNR415" s="589"/>
      <c r="DNS415" s="589"/>
      <c r="DNT415" s="589"/>
      <c r="DNU415" s="589"/>
      <c r="DNV415" s="589"/>
      <c r="DNW415" s="589"/>
      <c r="DNX415" s="589"/>
      <c r="DNY415" s="589"/>
      <c r="DNZ415" s="589"/>
      <c r="DOA415" s="589"/>
      <c r="DOB415" s="589"/>
      <c r="DOC415" s="589"/>
      <c r="DOD415" s="589"/>
      <c r="DOE415" s="589"/>
      <c r="DOF415" s="589"/>
      <c r="DOG415" s="589"/>
      <c r="DOH415" s="589"/>
      <c r="DOI415" s="589"/>
      <c r="DOJ415" s="589"/>
      <c r="DOK415" s="589"/>
      <c r="DOL415" s="589"/>
      <c r="DOM415" s="589"/>
      <c r="DON415" s="589"/>
      <c r="DOO415" s="589"/>
      <c r="DOP415" s="589"/>
      <c r="DOQ415" s="589"/>
      <c r="DOR415" s="589"/>
      <c r="DOS415" s="589"/>
      <c r="DOT415" s="589"/>
      <c r="DOU415" s="589"/>
      <c r="DOV415" s="589"/>
      <c r="DOW415" s="589"/>
      <c r="DOX415" s="589"/>
      <c r="DOY415" s="589"/>
      <c r="DOZ415" s="589"/>
      <c r="DPA415" s="589"/>
      <c r="DPB415" s="589"/>
      <c r="DPC415" s="589"/>
      <c r="DPD415" s="589"/>
      <c r="DPE415" s="589"/>
      <c r="DPF415" s="589"/>
      <c r="DPG415" s="589"/>
      <c r="DPH415" s="589"/>
      <c r="DPI415" s="589"/>
      <c r="DPJ415" s="589"/>
      <c r="DPK415" s="589"/>
      <c r="DPL415" s="589"/>
      <c r="DPM415" s="589"/>
      <c r="DPN415" s="589"/>
      <c r="DPO415" s="589"/>
      <c r="DPP415" s="589"/>
      <c r="DPQ415" s="589"/>
      <c r="DPR415" s="589"/>
      <c r="DPS415" s="589"/>
      <c r="DPT415" s="589"/>
      <c r="DPU415" s="589"/>
      <c r="DPV415" s="589"/>
      <c r="DPW415" s="589"/>
      <c r="DPX415" s="589"/>
      <c r="DPY415" s="589"/>
      <c r="DPZ415" s="589"/>
      <c r="DQA415" s="589"/>
      <c r="DQB415" s="589"/>
      <c r="DQC415" s="589"/>
      <c r="DQD415" s="589"/>
      <c r="DQE415" s="589"/>
      <c r="DQF415" s="589"/>
      <c r="DQG415" s="589"/>
      <c r="DQH415" s="589"/>
      <c r="DQI415" s="589"/>
      <c r="DQJ415" s="589"/>
      <c r="DQK415" s="589"/>
      <c r="DQL415" s="589"/>
      <c r="DQM415" s="589"/>
      <c r="DQN415" s="589"/>
      <c r="DQO415" s="589"/>
      <c r="DQP415" s="589"/>
      <c r="DQQ415" s="589"/>
      <c r="DQR415" s="589"/>
      <c r="DQS415" s="589"/>
      <c r="DQT415" s="589"/>
      <c r="DQU415" s="589"/>
      <c r="DQV415" s="589"/>
      <c r="DQW415" s="589"/>
      <c r="DQX415" s="589"/>
      <c r="DQY415" s="589"/>
      <c r="DQZ415" s="589"/>
      <c r="DRA415" s="589"/>
      <c r="DRB415" s="589"/>
      <c r="DRC415" s="589"/>
      <c r="DRD415" s="589"/>
      <c r="DRE415" s="589"/>
      <c r="DRF415" s="589"/>
      <c r="DRG415" s="589"/>
      <c r="DRH415" s="589"/>
      <c r="DRI415" s="589"/>
      <c r="DRJ415" s="589"/>
      <c r="DRK415" s="589"/>
      <c r="DRL415" s="589"/>
      <c r="DRM415" s="589"/>
      <c r="DRN415" s="589"/>
      <c r="DRO415" s="589"/>
      <c r="DRP415" s="589"/>
      <c r="DRQ415" s="589"/>
      <c r="DRR415" s="589"/>
      <c r="DRS415" s="589"/>
      <c r="DRT415" s="589"/>
      <c r="DRU415" s="589"/>
      <c r="DRV415" s="589"/>
      <c r="DRW415" s="589"/>
      <c r="DRX415" s="589"/>
      <c r="DRY415" s="589"/>
      <c r="DRZ415" s="589"/>
      <c r="DSA415" s="589"/>
      <c r="DSB415" s="589"/>
      <c r="DSC415" s="589"/>
      <c r="DSD415" s="589"/>
      <c r="DSE415" s="589"/>
      <c r="DSF415" s="589"/>
      <c r="DSG415" s="589"/>
      <c r="DSH415" s="589"/>
      <c r="DSI415" s="589"/>
      <c r="DSJ415" s="589"/>
      <c r="DSK415" s="589"/>
      <c r="DSL415" s="589"/>
      <c r="DSM415" s="589"/>
      <c r="DSN415" s="589"/>
      <c r="DSO415" s="589"/>
      <c r="DSP415" s="589"/>
      <c r="DSQ415" s="589"/>
      <c r="DSR415" s="589"/>
      <c r="DSS415" s="589"/>
      <c r="DST415" s="589"/>
      <c r="DSU415" s="589"/>
      <c r="DSV415" s="589"/>
      <c r="DSW415" s="589"/>
      <c r="DSX415" s="589"/>
      <c r="DSY415" s="589"/>
      <c r="DSZ415" s="589"/>
      <c r="DTA415" s="589"/>
      <c r="DTB415" s="589"/>
      <c r="DTC415" s="589"/>
      <c r="DTD415" s="589"/>
      <c r="DTE415" s="589"/>
      <c r="DTF415" s="589"/>
      <c r="DTG415" s="589"/>
      <c r="DTH415" s="589"/>
      <c r="DTI415" s="589"/>
      <c r="DTJ415" s="589"/>
      <c r="DTK415" s="589"/>
      <c r="DTL415" s="589"/>
      <c r="DTM415" s="589"/>
      <c r="DTN415" s="589"/>
      <c r="DTO415" s="589"/>
      <c r="DTP415" s="589"/>
      <c r="DTQ415" s="589"/>
      <c r="DTR415" s="589"/>
      <c r="DTS415" s="589"/>
      <c r="DTT415" s="589"/>
      <c r="DTU415" s="589"/>
      <c r="DTV415" s="589"/>
      <c r="DTW415" s="589"/>
      <c r="DTX415" s="589"/>
      <c r="DTY415" s="589"/>
      <c r="DTZ415" s="589"/>
      <c r="DUA415" s="589"/>
      <c r="DUB415" s="589"/>
      <c r="DUC415" s="589"/>
      <c r="DUD415" s="589"/>
      <c r="DUE415" s="589"/>
      <c r="DUF415" s="589"/>
      <c r="DUG415" s="589"/>
      <c r="DUH415" s="589"/>
      <c r="DUI415" s="589"/>
      <c r="DUJ415" s="589"/>
      <c r="DUK415" s="589"/>
      <c r="DUL415" s="589"/>
      <c r="DUM415" s="589"/>
      <c r="DUN415" s="589"/>
      <c r="DUO415" s="589"/>
      <c r="DUP415" s="589"/>
      <c r="DUQ415" s="589"/>
      <c r="DUR415" s="589"/>
      <c r="DUS415" s="589"/>
      <c r="DUT415" s="589"/>
      <c r="DUU415" s="589"/>
      <c r="DUV415" s="589"/>
      <c r="DUW415" s="589"/>
      <c r="DUX415" s="589"/>
      <c r="DUY415" s="589"/>
      <c r="DUZ415" s="589"/>
      <c r="DVA415" s="589"/>
      <c r="DVB415" s="589"/>
      <c r="DVC415" s="589"/>
      <c r="DVD415" s="589"/>
      <c r="DVE415" s="589"/>
      <c r="DVF415" s="589"/>
      <c r="DVG415" s="589"/>
      <c r="DVH415" s="589"/>
      <c r="DVI415" s="589"/>
      <c r="DVJ415" s="589"/>
      <c r="DVK415" s="589"/>
      <c r="DVL415" s="589"/>
      <c r="DVM415" s="589"/>
      <c r="DVN415" s="589"/>
      <c r="DVO415" s="589"/>
      <c r="DVP415" s="589"/>
      <c r="DVQ415" s="589"/>
      <c r="DVR415" s="589"/>
      <c r="DVS415" s="589"/>
      <c r="DVT415" s="589"/>
      <c r="DVU415" s="589"/>
      <c r="DVV415" s="589"/>
      <c r="DVW415" s="589"/>
      <c r="DVX415" s="589"/>
      <c r="DVY415" s="589"/>
      <c r="DVZ415" s="589"/>
      <c r="DWA415" s="589"/>
      <c r="DWB415" s="589"/>
      <c r="DWC415" s="589"/>
      <c r="DWD415" s="589"/>
      <c r="DWE415" s="589"/>
      <c r="DWF415" s="589"/>
      <c r="DWG415" s="589"/>
      <c r="DWH415" s="589"/>
      <c r="DWI415" s="589"/>
      <c r="DWJ415" s="589"/>
      <c r="DWK415" s="589"/>
      <c r="DWL415" s="589"/>
      <c r="DWM415" s="589"/>
      <c r="DWN415" s="589"/>
      <c r="DWO415" s="589"/>
      <c r="DWP415" s="589"/>
      <c r="DWQ415" s="589"/>
      <c r="DWR415" s="589"/>
      <c r="DWS415" s="589"/>
      <c r="DWT415" s="589"/>
      <c r="DWU415" s="589"/>
      <c r="DWV415" s="589"/>
      <c r="DWW415" s="589"/>
      <c r="DWX415" s="589"/>
      <c r="DWY415" s="589"/>
      <c r="DWZ415" s="589"/>
      <c r="DXA415" s="589"/>
      <c r="DXB415" s="589"/>
      <c r="DXC415" s="589"/>
      <c r="DXD415" s="589"/>
      <c r="DXE415" s="589"/>
      <c r="DXF415" s="589"/>
      <c r="DXG415" s="589"/>
      <c r="DXH415" s="589"/>
      <c r="DXI415" s="589"/>
      <c r="DXJ415" s="589"/>
      <c r="DXK415" s="589"/>
      <c r="DXL415" s="589"/>
      <c r="DXM415" s="589"/>
      <c r="DXN415" s="589"/>
      <c r="DXO415" s="589"/>
      <c r="DXP415" s="589"/>
      <c r="DXQ415" s="589"/>
      <c r="DXR415" s="589"/>
      <c r="DXS415" s="589"/>
      <c r="DXT415" s="589"/>
      <c r="DXU415" s="589"/>
      <c r="DXV415" s="589"/>
      <c r="DXW415" s="589"/>
      <c r="DXX415" s="589"/>
      <c r="DXY415" s="589"/>
      <c r="DXZ415" s="589"/>
      <c r="DYA415" s="589"/>
      <c r="DYB415" s="589"/>
      <c r="DYC415" s="589"/>
      <c r="DYD415" s="589"/>
      <c r="DYE415" s="589"/>
      <c r="DYF415" s="589"/>
      <c r="DYG415" s="589"/>
      <c r="DYH415" s="589"/>
      <c r="DYI415" s="589"/>
      <c r="DYJ415" s="589"/>
      <c r="DYK415" s="589"/>
      <c r="DYL415" s="589"/>
      <c r="DYM415" s="589"/>
      <c r="DYN415" s="589"/>
      <c r="DYO415" s="589"/>
      <c r="DYP415" s="589"/>
      <c r="DYQ415" s="589"/>
      <c r="DYR415" s="589"/>
      <c r="DYS415" s="589"/>
      <c r="DYT415" s="589"/>
      <c r="DYU415" s="589"/>
      <c r="DYV415" s="589"/>
      <c r="DYW415" s="589"/>
      <c r="DYX415" s="589"/>
      <c r="DYY415" s="589"/>
      <c r="DYZ415" s="589"/>
      <c r="DZA415" s="589"/>
      <c r="DZB415" s="589"/>
      <c r="DZC415" s="589"/>
      <c r="DZD415" s="589"/>
      <c r="DZE415" s="589"/>
      <c r="DZF415" s="589"/>
      <c r="DZG415" s="589"/>
      <c r="DZH415" s="589"/>
      <c r="DZI415" s="589"/>
      <c r="DZJ415" s="589"/>
      <c r="DZK415" s="589"/>
      <c r="DZL415" s="589"/>
      <c r="DZM415" s="589"/>
      <c r="DZN415" s="589"/>
      <c r="DZO415" s="589"/>
      <c r="DZP415" s="589"/>
      <c r="DZQ415" s="589"/>
      <c r="DZR415" s="589"/>
      <c r="DZS415" s="589"/>
      <c r="DZT415" s="589"/>
      <c r="DZU415" s="589"/>
      <c r="DZV415" s="589"/>
      <c r="DZW415" s="589"/>
      <c r="DZX415" s="589"/>
      <c r="DZY415" s="589"/>
      <c r="DZZ415" s="589"/>
      <c r="EAA415" s="589"/>
      <c r="EAB415" s="589"/>
      <c r="EAC415" s="589"/>
      <c r="EAD415" s="589"/>
      <c r="EAE415" s="589"/>
      <c r="EAF415" s="589"/>
      <c r="EAG415" s="589"/>
      <c r="EAH415" s="589"/>
      <c r="EAI415" s="589"/>
      <c r="EAJ415" s="589"/>
      <c r="EAK415" s="589"/>
      <c r="EAL415" s="589"/>
      <c r="EAM415" s="589"/>
      <c r="EAN415" s="589"/>
      <c r="EAO415" s="589"/>
      <c r="EAP415" s="589"/>
      <c r="EAQ415" s="589"/>
      <c r="EAR415" s="589"/>
      <c r="EAS415" s="589"/>
      <c r="EAT415" s="589"/>
      <c r="EAU415" s="589"/>
      <c r="EAV415" s="589"/>
      <c r="EAW415" s="589"/>
      <c r="EAX415" s="589"/>
      <c r="EAY415" s="589"/>
      <c r="EAZ415" s="589"/>
      <c r="EBA415" s="589"/>
      <c r="EBB415" s="589"/>
      <c r="EBC415" s="589"/>
      <c r="EBD415" s="589"/>
      <c r="EBE415" s="589"/>
      <c r="EBF415" s="589"/>
      <c r="EBG415" s="589"/>
      <c r="EBH415" s="589"/>
      <c r="EBI415" s="589"/>
      <c r="EBJ415" s="589"/>
      <c r="EBK415" s="589"/>
      <c r="EBL415" s="589"/>
      <c r="EBM415" s="589"/>
      <c r="EBN415" s="589"/>
      <c r="EBO415" s="589"/>
      <c r="EBP415" s="589"/>
      <c r="EBQ415" s="589"/>
      <c r="EBR415" s="589"/>
      <c r="EBS415" s="589"/>
      <c r="EBT415" s="589"/>
      <c r="EBU415" s="589"/>
      <c r="EBV415" s="589"/>
      <c r="EBW415" s="589"/>
      <c r="EBX415" s="589"/>
      <c r="EBY415" s="589"/>
      <c r="EBZ415" s="589"/>
      <c r="ECA415" s="589"/>
      <c r="ECB415" s="589"/>
      <c r="ECC415" s="589"/>
      <c r="ECD415" s="589"/>
      <c r="ECE415" s="589"/>
      <c r="ECF415" s="589"/>
      <c r="ECG415" s="589"/>
      <c r="ECH415" s="589"/>
      <c r="ECI415" s="589"/>
      <c r="ECJ415" s="589"/>
      <c r="ECK415" s="589"/>
      <c r="ECL415" s="589"/>
      <c r="ECM415" s="589"/>
      <c r="ECN415" s="589"/>
      <c r="ECO415" s="589"/>
      <c r="ECP415" s="589"/>
      <c r="ECQ415" s="589"/>
      <c r="ECR415" s="589"/>
      <c r="ECS415" s="589"/>
      <c r="ECT415" s="589"/>
      <c r="ECU415" s="589"/>
      <c r="ECV415" s="589"/>
      <c r="ECW415" s="589"/>
      <c r="ECX415" s="589"/>
      <c r="ECY415" s="589"/>
      <c r="ECZ415" s="589"/>
      <c r="EDA415" s="589"/>
      <c r="EDB415" s="589"/>
      <c r="EDC415" s="589"/>
      <c r="EDD415" s="589"/>
      <c r="EDE415" s="589"/>
      <c r="EDF415" s="589"/>
      <c r="EDG415" s="589"/>
      <c r="EDH415" s="589"/>
      <c r="EDI415" s="589"/>
      <c r="EDJ415" s="589"/>
      <c r="EDK415" s="589"/>
      <c r="EDL415" s="589"/>
      <c r="EDM415" s="589"/>
      <c r="EDN415" s="589"/>
      <c r="EDO415" s="589"/>
      <c r="EDP415" s="589"/>
      <c r="EDQ415" s="589"/>
      <c r="EDR415" s="589"/>
      <c r="EDS415" s="589"/>
      <c r="EDT415" s="589"/>
      <c r="EDU415" s="589"/>
      <c r="EDV415" s="589"/>
      <c r="EDW415" s="589"/>
      <c r="EDX415" s="589"/>
      <c r="EDY415" s="589"/>
      <c r="EDZ415" s="589"/>
      <c r="EEA415" s="589"/>
      <c r="EEB415" s="589"/>
      <c r="EEC415" s="589"/>
      <c r="EED415" s="589"/>
      <c r="EEE415" s="589"/>
      <c r="EEF415" s="589"/>
      <c r="EEG415" s="589"/>
      <c r="EEH415" s="589"/>
      <c r="EEI415" s="589"/>
      <c r="EEJ415" s="589"/>
      <c r="EEK415" s="589"/>
      <c r="EEL415" s="589"/>
      <c r="EEM415" s="589"/>
      <c r="EEN415" s="589"/>
      <c r="EEO415" s="589"/>
      <c r="EEP415" s="589"/>
      <c r="EEQ415" s="589"/>
      <c r="EER415" s="589"/>
      <c r="EES415" s="589"/>
      <c r="EET415" s="589"/>
      <c r="EEU415" s="589"/>
      <c r="EEV415" s="589"/>
      <c r="EEW415" s="589"/>
      <c r="EEX415" s="589"/>
      <c r="EEY415" s="589"/>
      <c r="EEZ415" s="589"/>
      <c r="EFA415" s="589"/>
      <c r="EFB415" s="589"/>
      <c r="EFC415" s="589"/>
      <c r="EFD415" s="589"/>
      <c r="EFE415" s="589"/>
      <c r="EFF415" s="589"/>
      <c r="EFG415" s="589"/>
      <c r="EFH415" s="589"/>
      <c r="EFI415" s="589"/>
      <c r="EFJ415" s="589"/>
      <c r="EFK415" s="589"/>
      <c r="EFL415" s="589"/>
      <c r="EFM415" s="589"/>
      <c r="EFN415" s="589"/>
      <c r="EFO415" s="589"/>
      <c r="EFP415" s="589"/>
      <c r="EFQ415" s="589"/>
      <c r="EFR415" s="589"/>
      <c r="EFS415" s="589"/>
      <c r="EFT415" s="589"/>
      <c r="EFU415" s="589"/>
      <c r="EFV415" s="589"/>
      <c r="EFW415" s="589"/>
      <c r="EFX415" s="589"/>
      <c r="EFY415" s="589"/>
      <c r="EFZ415" s="589"/>
      <c r="EGA415" s="589"/>
      <c r="EGB415" s="589"/>
      <c r="EGC415" s="589"/>
      <c r="EGD415" s="589"/>
      <c r="EGE415" s="589"/>
      <c r="EGF415" s="589"/>
      <c r="EGG415" s="589"/>
      <c r="EGH415" s="589"/>
      <c r="EGI415" s="589"/>
      <c r="EGJ415" s="589"/>
      <c r="EGK415" s="589"/>
      <c r="EGL415" s="589"/>
      <c r="EGM415" s="589"/>
      <c r="EGN415" s="589"/>
      <c r="EGO415" s="589"/>
      <c r="EGP415" s="589"/>
      <c r="EGQ415" s="589"/>
      <c r="EGR415" s="589"/>
      <c r="EGS415" s="589"/>
      <c r="EGT415" s="589"/>
      <c r="EGU415" s="589"/>
      <c r="EGV415" s="589"/>
      <c r="EGW415" s="589"/>
      <c r="EGX415" s="589"/>
      <c r="EGY415" s="589"/>
      <c r="EGZ415" s="589"/>
      <c r="EHA415" s="589"/>
      <c r="EHB415" s="589"/>
      <c r="EHC415" s="589"/>
      <c r="EHD415" s="589"/>
      <c r="EHE415" s="589"/>
      <c r="EHF415" s="589"/>
      <c r="EHG415" s="589"/>
      <c r="EHH415" s="589"/>
      <c r="EHI415" s="589"/>
      <c r="EHJ415" s="589"/>
      <c r="EHK415" s="589"/>
      <c r="EHL415" s="589"/>
      <c r="EHM415" s="589"/>
      <c r="EHN415" s="589"/>
      <c r="EHO415" s="589"/>
      <c r="EHP415" s="589"/>
      <c r="EHQ415" s="589"/>
      <c r="EHR415" s="589"/>
      <c r="EHS415" s="589"/>
      <c r="EHT415" s="589"/>
      <c r="EHU415" s="589"/>
      <c r="EHV415" s="589"/>
      <c r="EHW415" s="589"/>
      <c r="EHX415" s="589"/>
      <c r="EHY415" s="589"/>
      <c r="EHZ415" s="589"/>
      <c r="EIA415" s="589"/>
      <c r="EIB415" s="589"/>
      <c r="EIC415" s="589"/>
      <c r="EID415" s="589"/>
      <c r="EIE415" s="589"/>
      <c r="EIF415" s="589"/>
      <c r="EIG415" s="589"/>
      <c r="EIH415" s="589"/>
      <c r="EII415" s="589"/>
      <c r="EIJ415" s="589"/>
      <c r="EIK415" s="589"/>
      <c r="EIL415" s="589"/>
      <c r="EIM415" s="589"/>
      <c r="EIN415" s="589"/>
      <c r="EIO415" s="589"/>
      <c r="EIP415" s="589"/>
      <c r="EIQ415" s="589"/>
      <c r="EIR415" s="589"/>
      <c r="EIS415" s="589"/>
      <c r="EIT415" s="589"/>
      <c r="EIU415" s="589"/>
      <c r="EIV415" s="589"/>
      <c r="EIW415" s="589"/>
      <c r="EIX415" s="589"/>
      <c r="EIY415" s="589"/>
      <c r="EIZ415" s="589"/>
      <c r="EJA415" s="589"/>
      <c r="EJB415" s="589"/>
      <c r="EJC415" s="589"/>
      <c r="EJD415" s="589"/>
      <c r="EJE415" s="589"/>
      <c r="EJF415" s="589"/>
      <c r="EJG415" s="589"/>
      <c r="EJH415" s="589"/>
      <c r="EJI415" s="589"/>
      <c r="EJJ415" s="589"/>
      <c r="EJK415" s="589"/>
      <c r="EJL415" s="589"/>
      <c r="EJM415" s="589"/>
      <c r="EJN415" s="589"/>
      <c r="EJO415" s="589"/>
      <c r="EJP415" s="589"/>
      <c r="EJQ415" s="589"/>
      <c r="EJR415" s="589"/>
      <c r="EJS415" s="589"/>
      <c r="EJT415" s="589"/>
      <c r="EJU415" s="589"/>
      <c r="EJV415" s="589"/>
      <c r="EJW415" s="589"/>
      <c r="EJX415" s="589"/>
      <c r="EJY415" s="589"/>
      <c r="EJZ415" s="589"/>
      <c r="EKA415" s="589"/>
      <c r="EKB415" s="589"/>
      <c r="EKC415" s="589"/>
      <c r="EKD415" s="589"/>
      <c r="EKE415" s="589"/>
      <c r="EKF415" s="589"/>
      <c r="EKG415" s="589"/>
      <c r="EKH415" s="589"/>
      <c r="EKI415" s="589"/>
      <c r="EKJ415" s="589"/>
      <c r="EKK415" s="589"/>
      <c r="EKL415" s="589"/>
      <c r="EKM415" s="589"/>
      <c r="EKN415" s="589"/>
      <c r="EKO415" s="589"/>
      <c r="EKP415" s="589"/>
      <c r="EKQ415" s="589"/>
      <c r="EKR415" s="589"/>
      <c r="EKS415" s="589"/>
      <c r="EKT415" s="589"/>
      <c r="EKU415" s="589"/>
      <c r="EKV415" s="589"/>
      <c r="EKW415" s="589"/>
      <c r="EKX415" s="589"/>
      <c r="EKY415" s="589"/>
      <c r="EKZ415" s="589"/>
      <c r="ELA415" s="589"/>
      <c r="ELB415" s="589"/>
      <c r="ELC415" s="589"/>
      <c r="ELD415" s="589"/>
      <c r="ELE415" s="589"/>
      <c r="ELF415" s="589"/>
      <c r="ELG415" s="589"/>
      <c r="ELH415" s="589"/>
      <c r="ELI415" s="589"/>
      <c r="ELJ415" s="589"/>
      <c r="ELK415" s="589"/>
      <c r="ELL415" s="589"/>
      <c r="ELM415" s="589"/>
      <c r="ELN415" s="589"/>
      <c r="ELO415" s="589"/>
      <c r="ELP415" s="589"/>
      <c r="ELQ415" s="589"/>
      <c r="ELR415" s="589"/>
      <c r="ELS415" s="589"/>
      <c r="ELT415" s="589"/>
      <c r="ELU415" s="589"/>
      <c r="ELV415" s="589"/>
      <c r="ELW415" s="589"/>
      <c r="ELX415" s="589"/>
      <c r="ELY415" s="589"/>
      <c r="ELZ415" s="589"/>
      <c r="EMA415" s="589"/>
      <c r="EMB415" s="589"/>
      <c r="EMC415" s="589"/>
      <c r="EMD415" s="589"/>
      <c r="EME415" s="589"/>
      <c r="EMF415" s="589"/>
      <c r="EMG415" s="589"/>
      <c r="EMH415" s="589"/>
      <c r="EMI415" s="589"/>
      <c r="EMJ415" s="589"/>
      <c r="EMK415" s="589"/>
      <c r="EML415" s="589"/>
      <c r="EMM415" s="589"/>
      <c r="EMN415" s="589"/>
      <c r="EMO415" s="589"/>
      <c r="EMP415" s="589"/>
      <c r="EMQ415" s="589"/>
      <c r="EMR415" s="589"/>
      <c r="EMS415" s="589"/>
      <c r="EMT415" s="589"/>
      <c r="EMU415" s="589"/>
      <c r="EMV415" s="589"/>
      <c r="EMW415" s="589"/>
      <c r="EMX415" s="589"/>
      <c r="EMY415" s="589"/>
      <c r="EMZ415" s="589"/>
      <c r="ENA415" s="589"/>
      <c r="ENB415" s="589"/>
      <c r="ENC415" s="589"/>
      <c r="END415" s="589"/>
      <c r="ENE415" s="589"/>
      <c r="ENF415" s="589"/>
      <c r="ENG415" s="589"/>
      <c r="ENH415" s="589"/>
      <c r="ENI415" s="589"/>
      <c r="ENJ415" s="589"/>
      <c r="ENK415" s="589"/>
      <c r="ENL415" s="589"/>
      <c r="ENM415" s="589"/>
      <c r="ENN415" s="589"/>
      <c r="ENO415" s="589"/>
      <c r="ENP415" s="589"/>
      <c r="ENQ415" s="589"/>
      <c r="ENR415" s="589"/>
      <c r="ENS415" s="589"/>
      <c r="ENT415" s="589"/>
      <c r="ENU415" s="589"/>
      <c r="ENV415" s="589"/>
      <c r="ENW415" s="589"/>
      <c r="ENX415" s="589"/>
      <c r="ENY415" s="589"/>
      <c r="ENZ415" s="589"/>
      <c r="EOA415" s="589"/>
      <c r="EOB415" s="589"/>
      <c r="EOC415" s="589"/>
      <c r="EOD415" s="589"/>
      <c r="EOE415" s="589"/>
      <c r="EOF415" s="589"/>
      <c r="EOG415" s="589"/>
      <c r="EOH415" s="589"/>
      <c r="EOI415" s="589"/>
      <c r="EOJ415" s="589"/>
      <c r="EOK415" s="589"/>
      <c r="EOL415" s="589"/>
      <c r="EOM415" s="589"/>
      <c r="EON415" s="589"/>
      <c r="EOO415" s="589"/>
      <c r="EOP415" s="589"/>
      <c r="EOQ415" s="589"/>
      <c r="EOR415" s="589"/>
      <c r="EOS415" s="589"/>
      <c r="EOT415" s="589"/>
      <c r="EOU415" s="589"/>
      <c r="EOV415" s="589"/>
      <c r="EOW415" s="589"/>
      <c r="EOX415" s="589"/>
      <c r="EOY415" s="589"/>
      <c r="EOZ415" s="589"/>
      <c r="EPA415" s="589"/>
      <c r="EPB415" s="589"/>
      <c r="EPC415" s="589"/>
      <c r="EPD415" s="589"/>
      <c r="EPE415" s="589"/>
      <c r="EPF415" s="589"/>
      <c r="EPG415" s="589"/>
      <c r="EPH415" s="589"/>
      <c r="EPI415" s="589"/>
      <c r="EPJ415" s="589"/>
      <c r="EPK415" s="589"/>
      <c r="EPL415" s="589"/>
      <c r="EPM415" s="589"/>
      <c r="EPN415" s="589"/>
      <c r="EPO415" s="589"/>
      <c r="EPP415" s="589"/>
      <c r="EPQ415" s="589"/>
      <c r="EPR415" s="589"/>
      <c r="EPS415" s="589"/>
      <c r="EPT415" s="589"/>
      <c r="EPU415" s="589"/>
      <c r="EPV415" s="589"/>
      <c r="EPW415" s="589"/>
      <c r="EPX415" s="589"/>
      <c r="EPY415" s="589"/>
      <c r="EPZ415" s="589"/>
      <c r="EQA415" s="589"/>
      <c r="EQB415" s="589"/>
      <c r="EQC415" s="589"/>
      <c r="EQD415" s="589"/>
      <c r="EQE415" s="589"/>
      <c r="EQF415" s="589"/>
      <c r="EQG415" s="589"/>
      <c r="EQH415" s="589"/>
      <c r="EQI415" s="589"/>
      <c r="EQJ415" s="589"/>
      <c r="EQK415" s="589"/>
      <c r="EQL415" s="589"/>
      <c r="EQM415" s="589"/>
      <c r="EQN415" s="589"/>
      <c r="EQO415" s="589"/>
      <c r="EQP415" s="589"/>
      <c r="EQQ415" s="589"/>
      <c r="EQR415" s="589"/>
      <c r="EQS415" s="589"/>
      <c r="EQT415" s="589"/>
      <c r="EQU415" s="589"/>
      <c r="EQV415" s="589"/>
      <c r="EQW415" s="589"/>
      <c r="EQX415" s="589"/>
      <c r="EQY415" s="589"/>
      <c r="EQZ415" s="589"/>
      <c r="ERA415" s="589"/>
      <c r="ERB415" s="589"/>
      <c r="ERC415" s="589"/>
      <c r="ERD415" s="589"/>
      <c r="ERE415" s="589"/>
      <c r="ERF415" s="589"/>
      <c r="ERG415" s="589"/>
      <c r="ERH415" s="589"/>
      <c r="ERI415" s="589"/>
      <c r="ERJ415" s="589"/>
      <c r="ERK415" s="589"/>
      <c r="ERL415" s="589"/>
      <c r="ERM415" s="589"/>
      <c r="ERN415" s="589"/>
      <c r="ERO415" s="589"/>
      <c r="ERP415" s="589"/>
      <c r="ERQ415" s="589"/>
      <c r="ERR415" s="589"/>
      <c r="ERS415" s="589"/>
      <c r="ERT415" s="589"/>
      <c r="ERU415" s="589"/>
      <c r="ERV415" s="589"/>
      <c r="ERW415" s="589"/>
      <c r="ERX415" s="589"/>
      <c r="ERY415" s="589"/>
      <c r="ERZ415" s="589"/>
      <c r="ESA415" s="589"/>
      <c r="ESB415" s="589"/>
      <c r="ESC415" s="589"/>
      <c r="ESD415" s="589"/>
      <c r="ESE415" s="589"/>
      <c r="ESF415" s="589"/>
      <c r="ESG415" s="589"/>
      <c r="ESH415" s="589"/>
      <c r="ESI415" s="589"/>
      <c r="ESJ415" s="589"/>
      <c r="ESK415" s="589"/>
      <c r="ESL415" s="589"/>
      <c r="ESM415" s="589"/>
      <c r="ESN415" s="589"/>
      <c r="ESO415" s="589"/>
      <c r="ESP415" s="589"/>
      <c r="ESQ415" s="589"/>
      <c r="ESR415" s="589"/>
      <c r="ESS415" s="589"/>
      <c r="EST415" s="589"/>
      <c r="ESU415" s="589"/>
      <c r="ESV415" s="589"/>
      <c r="ESW415" s="589"/>
      <c r="ESX415" s="589"/>
      <c r="ESY415" s="589"/>
      <c r="ESZ415" s="589"/>
      <c r="ETA415" s="589"/>
      <c r="ETB415" s="589"/>
      <c r="ETC415" s="589"/>
      <c r="ETD415" s="589"/>
      <c r="ETE415" s="589"/>
      <c r="ETF415" s="589"/>
      <c r="ETG415" s="589"/>
      <c r="ETH415" s="589"/>
      <c r="ETI415" s="589"/>
      <c r="ETJ415" s="589"/>
      <c r="ETK415" s="589"/>
      <c r="ETL415" s="589"/>
      <c r="ETM415" s="589"/>
      <c r="ETN415" s="589"/>
      <c r="ETO415" s="589"/>
      <c r="ETP415" s="589"/>
      <c r="ETQ415" s="589"/>
      <c r="ETR415" s="589"/>
      <c r="ETS415" s="589"/>
      <c r="ETT415" s="589"/>
      <c r="ETU415" s="589"/>
      <c r="ETV415" s="589"/>
      <c r="ETW415" s="589"/>
      <c r="ETX415" s="589"/>
      <c r="ETY415" s="589"/>
      <c r="ETZ415" s="589"/>
      <c r="EUA415" s="589"/>
      <c r="EUB415" s="589"/>
      <c r="EUC415" s="589"/>
      <c r="EUD415" s="589"/>
      <c r="EUE415" s="589"/>
      <c r="EUF415" s="589"/>
      <c r="EUG415" s="589"/>
      <c r="EUH415" s="589"/>
      <c r="EUI415" s="589"/>
      <c r="EUJ415" s="589"/>
      <c r="EUK415" s="589"/>
      <c r="EUL415" s="589"/>
      <c r="EUM415" s="589"/>
      <c r="EUN415" s="589"/>
      <c r="EUO415" s="589"/>
      <c r="EUP415" s="589"/>
      <c r="EUQ415" s="589"/>
      <c r="EUR415" s="589"/>
      <c r="EUS415" s="589"/>
      <c r="EUT415" s="589"/>
      <c r="EUU415" s="589"/>
      <c r="EUV415" s="589"/>
      <c r="EUW415" s="589"/>
      <c r="EUX415" s="589"/>
      <c r="EUY415" s="589"/>
      <c r="EUZ415" s="589"/>
      <c r="EVA415" s="589"/>
      <c r="EVB415" s="589"/>
      <c r="EVC415" s="589"/>
      <c r="EVD415" s="589"/>
      <c r="EVE415" s="589"/>
      <c r="EVF415" s="589"/>
      <c r="EVG415" s="589"/>
      <c r="EVH415" s="589"/>
      <c r="EVI415" s="589"/>
      <c r="EVJ415" s="589"/>
      <c r="EVK415" s="589"/>
      <c r="EVL415" s="589"/>
      <c r="EVM415" s="589"/>
      <c r="EVN415" s="589"/>
      <c r="EVO415" s="589"/>
      <c r="EVP415" s="589"/>
      <c r="EVQ415" s="589"/>
      <c r="EVR415" s="589"/>
      <c r="EVS415" s="589"/>
      <c r="EVT415" s="589"/>
      <c r="EVU415" s="589"/>
      <c r="EVV415" s="589"/>
      <c r="EVW415" s="589"/>
      <c r="EVX415" s="589"/>
      <c r="EVY415" s="589"/>
      <c r="EVZ415" s="589"/>
      <c r="EWA415" s="589"/>
      <c r="EWB415" s="589"/>
      <c r="EWC415" s="589"/>
      <c r="EWD415" s="589"/>
      <c r="EWE415" s="589"/>
      <c r="EWF415" s="589"/>
      <c r="EWG415" s="589"/>
      <c r="EWH415" s="589"/>
      <c r="EWI415" s="589"/>
      <c r="EWJ415" s="589"/>
      <c r="EWK415" s="589"/>
      <c r="EWL415" s="589"/>
      <c r="EWM415" s="589"/>
      <c r="EWN415" s="589"/>
      <c r="EWO415" s="589"/>
      <c r="EWP415" s="589"/>
      <c r="EWQ415" s="589"/>
      <c r="EWR415" s="589"/>
      <c r="EWS415" s="589"/>
      <c r="EWT415" s="589"/>
      <c r="EWU415" s="589"/>
      <c r="EWV415" s="589"/>
      <c r="EWW415" s="589"/>
      <c r="EWX415" s="589"/>
      <c r="EWY415" s="589"/>
      <c r="EWZ415" s="589"/>
      <c r="EXA415" s="589"/>
      <c r="EXB415" s="589"/>
      <c r="EXC415" s="589"/>
      <c r="EXD415" s="589"/>
      <c r="EXE415" s="589"/>
      <c r="EXF415" s="589"/>
      <c r="EXG415" s="589"/>
      <c r="EXH415" s="589"/>
      <c r="EXI415" s="589"/>
      <c r="EXJ415" s="589"/>
      <c r="EXK415" s="589"/>
      <c r="EXL415" s="589"/>
      <c r="EXM415" s="589"/>
      <c r="EXN415" s="589"/>
      <c r="EXO415" s="589"/>
      <c r="EXP415" s="589"/>
      <c r="EXQ415" s="589"/>
      <c r="EXR415" s="589"/>
      <c r="EXS415" s="589"/>
      <c r="EXT415" s="589"/>
      <c r="EXU415" s="589"/>
      <c r="EXV415" s="589"/>
      <c r="EXW415" s="589"/>
      <c r="EXX415" s="589"/>
      <c r="EXY415" s="589"/>
      <c r="EXZ415" s="589"/>
      <c r="EYA415" s="589"/>
      <c r="EYB415" s="589"/>
      <c r="EYC415" s="589"/>
      <c r="EYD415" s="589"/>
      <c r="EYE415" s="589"/>
      <c r="EYF415" s="589"/>
      <c r="EYG415" s="589"/>
      <c r="EYH415" s="589"/>
      <c r="EYI415" s="589"/>
      <c r="EYJ415" s="589"/>
      <c r="EYK415" s="589"/>
      <c r="EYL415" s="589"/>
      <c r="EYM415" s="589"/>
      <c r="EYN415" s="589"/>
      <c r="EYO415" s="589"/>
      <c r="EYP415" s="589"/>
      <c r="EYQ415" s="589"/>
      <c r="EYR415" s="589"/>
      <c r="EYS415" s="589"/>
      <c r="EYT415" s="589"/>
      <c r="EYU415" s="589"/>
      <c r="EYV415" s="589"/>
      <c r="EYW415" s="589"/>
      <c r="EYX415" s="589"/>
      <c r="EYY415" s="589"/>
      <c r="EYZ415" s="589"/>
      <c r="EZA415" s="589"/>
      <c r="EZB415" s="589"/>
      <c r="EZC415" s="589"/>
      <c r="EZD415" s="589"/>
      <c r="EZE415" s="589"/>
      <c r="EZF415" s="589"/>
      <c r="EZG415" s="589"/>
      <c r="EZH415" s="589"/>
      <c r="EZI415" s="589"/>
      <c r="EZJ415" s="589"/>
      <c r="EZK415" s="589"/>
      <c r="EZL415" s="589"/>
      <c r="EZM415" s="589"/>
      <c r="EZN415" s="589"/>
      <c r="EZO415" s="589"/>
      <c r="EZP415" s="589"/>
      <c r="EZQ415" s="589"/>
      <c r="EZR415" s="589"/>
      <c r="EZS415" s="589"/>
      <c r="EZT415" s="589"/>
      <c r="EZU415" s="589"/>
      <c r="EZV415" s="589"/>
      <c r="EZW415" s="589"/>
      <c r="EZX415" s="589"/>
      <c r="EZY415" s="589"/>
      <c r="EZZ415" s="589"/>
      <c r="FAA415" s="589"/>
      <c r="FAB415" s="589"/>
      <c r="FAC415" s="589"/>
      <c r="FAD415" s="589"/>
      <c r="FAE415" s="589"/>
      <c r="FAF415" s="589"/>
      <c r="FAG415" s="589"/>
      <c r="FAH415" s="589"/>
      <c r="FAI415" s="589"/>
      <c r="FAJ415" s="589"/>
      <c r="FAK415" s="589"/>
      <c r="FAL415" s="589"/>
      <c r="FAM415" s="589"/>
      <c r="FAN415" s="589"/>
      <c r="FAO415" s="589"/>
      <c r="FAP415" s="589"/>
      <c r="FAQ415" s="589"/>
      <c r="FAR415" s="589"/>
      <c r="FAS415" s="589"/>
      <c r="FAT415" s="589"/>
      <c r="FAU415" s="589"/>
      <c r="FAV415" s="589"/>
      <c r="FAW415" s="589"/>
      <c r="FAX415" s="589"/>
      <c r="FAY415" s="589"/>
      <c r="FAZ415" s="589"/>
      <c r="FBA415" s="589"/>
      <c r="FBB415" s="589"/>
      <c r="FBC415" s="589"/>
      <c r="FBD415" s="589"/>
      <c r="FBE415" s="589"/>
      <c r="FBF415" s="589"/>
      <c r="FBG415" s="589"/>
      <c r="FBH415" s="589"/>
      <c r="FBI415" s="589"/>
      <c r="FBJ415" s="589"/>
      <c r="FBK415" s="589"/>
      <c r="FBL415" s="589"/>
      <c r="FBM415" s="589"/>
      <c r="FBN415" s="589"/>
      <c r="FBO415" s="589"/>
      <c r="FBP415" s="589"/>
      <c r="FBQ415" s="589"/>
      <c r="FBR415" s="589"/>
      <c r="FBS415" s="589"/>
      <c r="FBT415" s="589"/>
      <c r="FBU415" s="589"/>
      <c r="FBV415" s="589"/>
      <c r="FBW415" s="589"/>
      <c r="FBX415" s="589"/>
      <c r="FBY415" s="589"/>
      <c r="FBZ415" s="589"/>
      <c r="FCA415" s="589"/>
      <c r="FCB415" s="589"/>
      <c r="FCC415" s="589"/>
      <c r="FCD415" s="589"/>
      <c r="FCE415" s="589"/>
      <c r="FCF415" s="589"/>
      <c r="FCG415" s="589"/>
      <c r="FCH415" s="589"/>
      <c r="FCI415" s="589"/>
      <c r="FCJ415" s="589"/>
      <c r="FCK415" s="589"/>
      <c r="FCL415" s="589"/>
      <c r="FCM415" s="589"/>
      <c r="FCN415" s="589"/>
      <c r="FCO415" s="589"/>
      <c r="FCP415" s="589"/>
      <c r="FCQ415" s="589"/>
      <c r="FCR415" s="589"/>
      <c r="FCS415" s="589"/>
      <c r="FCT415" s="589"/>
      <c r="FCU415" s="589"/>
      <c r="FCV415" s="589"/>
      <c r="FCW415" s="589"/>
      <c r="FCX415" s="589"/>
      <c r="FCY415" s="589"/>
      <c r="FCZ415" s="589"/>
      <c r="FDA415" s="589"/>
      <c r="FDB415" s="589"/>
      <c r="FDC415" s="589"/>
      <c r="FDD415" s="589"/>
      <c r="FDE415" s="589"/>
      <c r="FDF415" s="589"/>
      <c r="FDG415" s="589"/>
      <c r="FDH415" s="589"/>
      <c r="FDI415" s="589"/>
      <c r="FDJ415" s="589"/>
      <c r="FDK415" s="589"/>
      <c r="FDL415" s="589"/>
      <c r="FDM415" s="589"/>
      <c r="FDN415" s="589"/>
      <c r="FDO415" s="589"/>
      <c r="FDP415" s="589"/>
      <c r="FDQ415" s="589"/>
      <c r="FDR415" s="589"/>
      <c r="FDS415" s="589"/>
      <c r="FDT415" s="589"/>
      <c r="FDU415" s="589"/>
      <c r="FDV415" s="589"/>
      <c r="FDW415" s="589"/>
      <c r="FDX415" s="589"/>
      <c r="FDY415" s="589"/>
      <c r="FDZ415" s="589"/>
      <c r="FEA415" s="589"/>
      <c r="FEB415" s="589"/>
      <c r="FEC415" s="589"/>
      <c r="FED415" s="589"/>
      <c r="FEE415" s="589"/>
      <c r="FEF415" s="589"/>
      <c r="FEG415" s="589"/>
      <c r="FEH415" s="589"/>
      <c r="FEI415" s="589"/>
      <c r="FEJ415" s="589"/>
      <c r="FEK415" s="589"/>
      <c r="FEL415" s="589"/>
      <c r="FEM415" s="589"/>
      <c r="FEN415" s="589"/>
      <c r="FEO415" s="589"/>
      <c r="FEP415" s="589"/>
      <c r="FEQ415" s="589"/>
      <c r="FER415" s="589"/>
      <c r="FES415" s="589"/>
      <c r="FET415" s="589"/>
      <c r="FEU415" s="589"/>
      <c r="FEV415" s="589"/>
      <c r="FEW415" s="589"/>
      <c r="FEX415" s="589"/>
      <c r="FEY415" s="589"/>
      <c r="FEZ415" s="589"/>
      <c r="FFA415" s="589"/>
      <c r="FFB415" s="589"/>
      <c r="FFC415" s="589"/>
      <c r="FFD415" s="589"/>
      <c r="FFE415" s="589"/>
      <c r="FFF415" s="589"/>
      <c r="FFG415" s="589"/>
      <c r="FFH415" s="589"/>
      <c r="FFI415" s="589"/>
      <c r="FFJ415" s="589"/>
      <c r="FFK415" s="589"/>
      <c r="FFL415" s="589"/>
      <c r="FFM415" s="589"/>
      <c r="FFN415" s="589"/>
      <c r="FFO415" s="589"/>
      <c r="FFP415" s="589"/>
      <c r="FFQ415" s="589"/>
      <c r="FFR415" s="589"/>
      <c r="FFS415" s="589"/>
      <c r="FFT415" s="589"/>
      <c r="FFU415" s="589"/>
      <c r="FFV415" s="589"/>
      <c r="FFW415" s="589"/>
      <c r="FFX415" s="589"/>
      <c r="FFY415" s="589"/>
      <c r="FFZ415" s="589"/>
      <c r="FGA415" s="589"/>
      <c r="FGB415" s="589"/>
      <c r="FGC415" s="589"/>
      <c r="FGD415" s="589"/>
      <c r="FGE415" s="589"/>
      <c r="FGF415" s="589"/>
      <c r="FGG415" s="589"/>
      <c r="FGH415" s="589"/>
      <c r="FGI415" s="589"/>
      <c r="FGJ415" s="589"/>
      <c r="FGK415" s="589"/>
      <c r="FGL415" s="589"/>
      <c r="FGM415" s="589"/>
      <c r="FGN415" s="589"/>
      <c r="FGO415" s="589"/>
      <c r="FGP415" s="589"/>
      <c r="FGQ415" s="589"/>
      <c r="FGR415" s="589"/>
      <c r="FGS415" s="589"/>
      <c r="FGT415" s="589"/>
      <c r="FGU415" s="589"/>
      <c r="FGV415" s="589"/>
      <c r="FGW415" s="589"/>
      <c r="FGX415" s="589"/>
      <c r="FGY415" s="589"/>
      <c r="FGZ415" s="589"/>
      <c r="FHA415" s="589"/>
      <c r="FHB415" s="589"/>
      <c r="FHC415" s="589"/>
      <c r="FHD415" s="589"/>
      <c r="FHE415" s="589"/>
      <c r="FHF415" s="589"/>
      <c r="FHG415" s="589"/>
      <c r="FHH415" s="589"/>
      <c r="FHI415" s="589"/>
      <c r="FHJ415" s="589"/>
      <c r="FHK415" s="589"/>
      <c r="FHL415" s="589"/>
      <c r="FHM415" s="589"/>
      <c r="FHN415" s="589"/>
      <c r="FHO415" s="589"/>
      <c r="FHP415" s="589"/>
      <c r="FHQ415" s="589"/>
      <c r="FHR415" s="589"/>
      <c r="FHS415" s="589"/>
      <c r="FHT415" s="589"/>
      <c r="FHU415" s="589"/>
      <c r="FHV415" s="589"/>
      <c r="FHW415" s="589"/>
      <c r="FHX415" s="589"/>
      <c r="FHY415" s="589"/>
      <c r="FHZ415" s="589"/>
      <c r="FIA415" s="589"/>
      <c r="FIB415" s="589"/>
      <c r="FIC415" s="589"/>
      <c r="FID415" s="589"/>
      <c r="FIE415" s="589"/>
      <c r="FIF415" s="589"/>
      <c r="FIG415" s="589"/>
      <c r="FIH415" s="589"/>
      <c r="FII415" s="589"/>
      <c r="FIJ415" s="589"/>
      <c r="FIK415" s="589"/>
      <c r="FIL415" s="589"/>
      <c r="FIM415" s="589"/>
      <c r="FIN415" s="589"/>
      <c r="FIO415" s="589"/>
      <c r="FIP415" s="589"/>
      <c r="FIQ415" s="589"/>
      <c r="FIR415" s="589"/>
      <c r="FIS415" s="589"/>
      <c r="FIT415" s="589"/>
      <c r="FIU415" s="589"/>
      <c r="FIV415" s="589"/>
      <c r="FIW415" s="589"/>
      <c r="FIX415" s="589"/>
      <c r="FIY415" s="589"/>
      <c r="FIZ415" s="589"/>
      <c r="FJA415" s="589"/>
      <c r="FJB415" s="589"/>
      <c r="FJC415" s="589"/>
      <c r="FJD415" s="589"/>
      <c r="FJE415" s="589"/>
      <c r="FJF415" s="589"/>
      <c r="FJG415" s="589"/>
      <c r="FJH415" s="589"/>
      <c r="FJI415" s="589"/>
      <c r="FJJ415" s="589"/>
      <c r="FJK415" s="589"/>
      <c r="FJL415" s="589"/>
      <c r="FJM415" s="589"/>
      <c r="FJN415" s="589"/>
      <c r="FJO415" s="589"/>
      <c r="FJP415" s="589"/>
      <c r="FJQ415" s="589"/>
      <c r="FJR415" s="589"/>
      <c r="FJS415" s="589"/>
      <c r="FJT415" s="589"/>
      <c r="FJU415" s="589"/>
      <c r="FJV415" s="589"/>
      <c r="FJW415" s="589"/>
      <c r="FJX415" s="589"/>
      <c r="FJY415" s="589"/>
      <c r="FJZ415" s="589"/>
      <c r="FKA415" s="589"/>
      <c r="FKB415" s="589"/>
      <c r="FKC415" s="589"/>
      <c r="FKD415" s="589"/>
      <c r="FKE415" s="589"/>
      <c r="FKF415" s="589"/>
      <c r="FKG415" s="589"/>
      <c r="FKH415" s="589"/>
      <c r="FKI415" s="589"/>
      <c r="FKJ415" s="589"/>
      <c r="FKK415" s="589"/>
      <c r="FKL415" s="589"/>
      <c r="FKM415" s="589"/>
      <c r="FKN415" s="589"/>
      <c r="FKO415" s="589"/>
      <c r="FKP415" s="589"/>
      <c r="FKQ415" s="589"/>
      <c r="FKR415" s="589"/>
      <c r="FKS415" s="589"/>
      <c r="FKT415" s="589"/>
      <c r="FKU415" s="589"/>
      <c r="FKV415" s="589"/>
      <c r="FKW415" s="589"/>
      <c r="FKX415" s="589"/>
      <c r="FKY415" s="589"/>
      <c r="FKZ415" s="589"/>
      <c r="FLA415" s="589"/>
      <c r="FLB415" s="589"/>
      <c r="FLC415" s="589"/>
      <c r="FLD415" s="589"/>
      <c r="FLE415" s="589"/>
      <c r="FLF415" s="589"/>
      <c r="FLG415" s="589"/>
      <c r="FLH415" s="589"/>
      <c r="FLI415" s="589"/>
      <c r="FLJ415" s="589"/>
      <c r="FLK415" s="589"/>
      <c r="FLL415" s="589"/>
      <c r="FLM415" s="589"/>
      <c r="FLN415" s="589"/>
      <c r="FLO415" s="589"/>
      <c r="FLP415" s="589"/>
      <c r="FLQ415" s="589"/>
      <c r="FLR415" s="589"/>
      <c r="FLS415" s="589"/>
      <c r="FLT415" s="589"/>
      <c r="FLU415" s="589"/>
      <c r="FLV415" s="589"/>
      <c r="FLW415" s="589"/>
      <c r="FLX415" s="589"/>
      <c r="FLY415" s="589"/>
      <c r="FLZ415" s="589"/>
      <c r="FMA415" s="589"/>
      <c r="FMB415" s="589"/>
      <c r="FMC415" s="589"/>
      <c r="FMD415" s="589"/>
      <c r="FME415" s="589"/>
      <c r="FMF415" s="589"/>
      <c r="FMG415" s="589"/>
      <c r="FMH415" s="589"/>
      <c r="FMI415" s="589"/>
      <c r="FMJ415" s="589"/>
      <c r="FMK415" s="589"/>
      <c r="FML415" s="589"/>
      <c r="FMM415" s="589"/>
      <c r="FMN415" s="589"/>
      <c r="FMO415" s="589"/>
      <c r="FMP415" s="589"/>
      <c r="FMQ415" s="589"/>
      <c r="FMR415" s="589"/>
      <c r="FMS415" s="589"/>
      <c r="FMT415" s="589"/>
      <c r="FMU415" s="589"/>
      <c r="FMV415" s="589"/>
      <c r="FMW415" s="589"/>
      <c r="FMX415" s="589"/>
      <c r="FMY415" s="589"/>
      <c r="FMZ415" s="589"/>
      <c r="FNA415" s="589"/>
      <c r="FNB415" s="589"/>
      <c r="FNC415" s="589"/>
      <c r="FND415" s="589"/>
      <c r="FNE415" s="589"/>
      <c r="FNF415" s="589"/>
      <c r="FNG415" s="589"/>
      <c r="FNH415" s="589"/>
      <c r="FNI415" s="589"/>
      <c r="FNJ415" s="589"/>
      <c r="FNK415" s="589"/>
      <c r="FNL415" s="589"/>
      <c r="FNM415" s="589"/>
      <c r="FNN415" s="589"/>
      <c r="FNO415" s="589"/>
      <c r="FNP415" s="589"/>
      <c r="FNQ415" s="589"/>
      <c r="FNR415" s="589"/>
      <c r="FNS415" s="589"/>
      <c r="FNT415" s="589"/>
      <c r="FNU415" s="589"/>
      <c r="FNV415" s="589"/>
      <c r="FNW415" s="589"/>
      <c r="FNX415" s="589"/>
      <c r="FNY415" s="589"/>
      <c r="FNZ415" s="589"/>
      <c r="FOA415" s="589"/>
      <c r="FOB415" s="589"/>
      <c r="FOC415" s="589"/>
      <c r="FOD415" s="589"/>
      <c r="FOE415" s="589"/>
      <c r="FOF415" s="589"/>
      <c r="FOG415" s="589"/>
      <c r="FOH415" s="589"/>
      <c r="FOI415" s="589"/>
      <c r="FOJ415" s="589"/>
      <c r="FOK415" s="589"/>
      <c r="FOL415" s="589"/>
      <c r="FOM415" s="589"/>
      <c r="FON415" s="589"/>
      <c r="FOO415" s="589"/>
      <c r="FOP415" s="589"/>
      <c r="FOQ415" s="589"/>
      <c r="FOR415" s="589"/>
      <c r="FOS415" s="589"/>
      <c r="FOT415" s="589"/>
      <c r="FOU415" s="589"/>
      <c r="FOV415" s="589"/>
      <c r="FOW415" s="589"/>
      <c r="FOX415" s="589"/>
      <c r="FOY415" s="589"/>
      <c r="FOZ415" s="589"/>
      <c r="FPA415" s="589"/>
      <c r="FPB415" s="589"/>
      <c r="FPC415" s="589"/>
      <c r="FPD415" s="589"/>
      <c r="FPE415" s="589"/>
      <c r="FPF415" s="589"/>
      <c r="FPG415" s="589"/>
      <c r="FPH415" s="589"/>
      <c r="FPI415" s="589"/>
      <c r="FPJ415" s="589"/>
      <c r="FPK415" s="589"/>
      <c r="FPL415" s="589"/>
      <c r="FPM415" s="589"/>
      <c r="FPN415" s="589"/>
      <c r="FPO415" s="589"/>
      <c r="FPP415" s="589"/>
      <c r="FPQ415" s="589"/>
      <c r="FPR415" s="589"/>
      <c r="FPS415" s="589"/>
      <c r="FPT415" s="589"/>
      <c r="FPU415" s="589"/>
      <c r="FPV415" s="589"/>
      <c r="FPW415" s="589"/>
      <c r="FPX415" s="589"/>
      <c r="FPY415" s="589"/>
      <c r="FPZ415" s="589"/>
      <c r="FQA415" s="589"/>
      <c r="FQB415" s="589"/>
      <c r="FQC415" s="589"/>
      <c r="FQD415" s="589"/>
      <c r="FQE415" s="589"/>
      <c r="FQF415" s="589"/>
      <c r="FQG415" s="589"/>
      <c r="FQH415" s="589"/>
      <c r="FQI415" s="589"/>
      <c r="FQJ415" s="589"/>
      <c r="FQK415" s="589"/>
      <c r="FQL415" s="589"/>
      <c r="FQM415" s="589"/>
      <c r="FQN415" s="589"/>
      <c r="FQO415" s="589"/>
      <c r="FQP415" s="589"/>
      <c r="FQQ415" s="589"/>
      <c r="FQR415" s="589"/>
      <c r="FQS415" s="589"/>
      <c r="FQT415" s="589"/>
      <c r="FQU415" s="589"/>
      <c r="FQV415" s="589"/>
      <c r="FQW415" s="589"/>
      <c r="FQX415" s="589"/>
      <c r="FQY415" s="589"/>
      <c r="FQZ415" s="589"/>
      <c r="FRA415" s="589"/>
      <c r="FRB415" s="589"/>
      <c r="FRC415" s="589"/>
      <c r="FRD415" s="589"/>
      <c r="FRE415" s="589"/>
      <c r="FRF415" s="589"/>
      <c r="FRG415" s="589"/>
      <c r="FRH415" s="589"/>
      <c r="FRI415" s="589"/>
      <c r="FRJ415" s="589"/>
      <c r="FRK415" s="589"/>
      <c r="FRL415" s="589"/>
      <c r="FRM415" s="589"/>
      <c r="FRN415" s="589"/>
      <c r="FRO415" s="589"/>
      <c r="FRP415" s="589"/>
      <c r="FRQ415" s="589"/>
      <c r="FRR415" s="589"/>
      <c r="FRS415" s="589"/>
      <c r="FRT415" s="589"/>
      <c r="FRU415" s="589"/>
      <c r="FRV415" s="589"/>
      <c r="FRW415" s="589"/>
      <c r="FRX415" s="589"/>
      <c r="FRY415" s="589"/>
      <c r="FRZ415" s="589"/>
      <c r="FSA415" s="589"/>
      <c r="FSB415" s="589"/>
      <c r="FSC415" s="589"/>
      <c r="FSD415" s="589"/>
      <c r="FSE415" s="589"/>
      <c r="FSF415" s="589"/>
      <c r="FSG415" s="589"/>
      <c r="FSH415" s="589"/>
      <c r="FSI415" s="589"/>
      <c r="FSJ415" s="589"/>
      <c r="FSK415" s="589"/>
      <c r="FSL415" s="589"/>
      <c r="FSM415" s="589"/>
      <c r="FSN415" s="589"/>
      <c r="FSO415" s="589"/>
      <c r="FSP415" s="589"/>
      <c r="FSQ415" s="589"/>
      <c r="FSR415" s="589"/>
      <c r="FSS415" s="589"/>
      <c r="FST415" s="589"/>
      <c r="FSU415" s="589"/>
      <c r="FSV415" s="589"/>
      <c r="FSW415" s="589"/>
      <c r="FSX415" s="589"/>
      <c r="FSY415" s="589"/>
      <c r="FSZ415" s="589"/>
      <c r="FTA415" s="589"/>
      <c r="FTB415" s="589"/>
      <c r="FTC415" s="589"/>
      <c r="FTD415" s="589"/>
      <c r="FTE415" s="589"/>
      <c r="FTF415" s="589"/>
      <c r="FTG415" s="589"/>
      <c r="FTH415" s="589"/>
      <c r="FTI415" s="589"/>
      <c r="FTJ415" s="589"/>
      <c r="FTK415" s="589"/>
      <c r="FTL415" s="589"/>
      <c r="FTM415" s="589"/>
      <c r="FTN415" s="589"/>
      <c r="FTO415" s="589"/>
      <c r="FTP415" s="589"/>
      <c r="FTQ415" s="589"/>
      <c r="FTR415" s="589"/>
      <c r="FTS415" s="589"/>
      <c r="FTT415" s="589"/>
      <c r="FTU415" s="589"/>
      <c r="FTV415" s="589"/>
      <c r="FTW415" s="589"/>
      <c r="FTX415" s="589"/>
      <c r="FTY415" s="589"/>
      <c r="FTZ415" s="589"/>
      <c r="FUA415" s="589"/>
      <c r="FUB415" s="589"/>
      <c r="FUC415" s="589"/>
      <c r="FUD415" s="589"/>
      <c r="FUE415" s="589"/>
      <c r="FUF415" s="589"/>
      <c r="FUG415" s="589"/>
      <c r="FUH415" s="589"/>
      <c r="FUI415" s="589"/>
      <c r="FUJ415" s="589"/>
      <c r="FUK415" s="589"/>
      <c r="FUL415" s="589"/>
      <c r="FUM415" s="589"/>
      <c r="FUN415" s="589"/>
      <c r="FUO415" s="589"/>
      <c r="FUP415" s="589"/>
      <c r="FUQ415" s="589"/>
      <c r="FUR415" s="589"/>
      <c r="FUS415" s="589"/>
      <c r="FUT415" s="589"/>
      <c r="FUU415" s="589"/>
      <c r="FUV415" s="589"/>
      <c r="FUW415" s="589"/>
      <c r="FUX415" s="589"/>
      <c r="FUY415" s="589"/>
      <c r="FUZ415" s="589"/>
      <c r="FVA415" s="589"/>
      <c r="FVB415" s="589"/>
      <c r="FVC415" s="589"/>
      <c r="FVD415" s="589"/>
      <c r="FVE415" s="589"/>
      <c r="FVF415" s="589"/>
      <c r="FVG415" s="589"/>
      <c r="FVH415" s="589"/>
      <c r="FVI415" s="589"/>
      <c r="FVJ415" s="589"/>
      <c r="FVK415" s="589"/>
      <c r="FVL415" s="589"/>
      <c r="FVM415" s="589"/>
      <c r="FVN415" s="589"/>
      <c r="FVO415" s="589"/>
      <c r="FVP415" s="589"/>
      <c r="FVQ415" s="589"/>
      <c r="FVR415" s="589"/>
      <c r="FVS415" s="589"/>
      <c r="FVT415" s="589"/>
      <c r="FVU415" s="589"/>
      <c r="FVV415" s="589"/>
      <c r="FVW415" s="589"/>
      <c r="FVX415" s="589"/>
      <c r="FVY415" s="589"/>
      <c r="FVZ415" s="589"/>
      <c r="FWA415" s="589"/>
      <c r="FWB415" s="589"/>
      <c r="FWC415" s="589"/>
      <c r="FWD415" s="589"/>
      <c r="FWE415" s="589"/>
      <c r="FWF415" s="589"/>
      <c r="FWG415" s="589"/>
      <c r="FWH415" s="589"/>
      <c r="FWI415" s="589"/>
      <c r="FWJ415" s="589"/>
      <c r="FWK415" s="589"/>
      <c r="FWL415" s="589"/>
      <c r="FWM415" s="589"/>
      <c r="FWN415" s="589"/>
      <c r="FWO415" s="589"/>
      <c r="FWP415" s="589"/>
      <c r="FWQ415" s="589"/>
      <c r="FWR415" s="589"/>
      <c r="FWS415" s="589"/>
      <c r="FWT415" s="589"/>
      <c r="FWU415" s="589"/>
      <c r="FWV415" s="589"/>
      <c r="FWW415" s="589"/>
      <c r="FWX415" s="589"/>
      <c r="FWY415" s="589"/>
      <c r="FWZ415" s="589"/>
      <c r="FXA415" s="589"/>
      <c r="FXB415" s="589"/>
      <c r="FXC415" s="589"/>
      <c r="FXD415" s="589"/>
      <c r="FXE415" s="589"/>
      <c r="FXF415" s="589"/>
      <c r="FXG415" s="589"/>
      <c r="FXH415" s="589"/>
      <c r="FXI415" s="589"/>
      <c r="FXJ415" s="589"/>
      <c r="FXK415" s="589"/>
      <c r="FXL415" s="589"/>
      <c r="FXM415" s="589"/>
      <c r="FXN415" s="589"/>
      <c r="FXO415" s="589"/>
      <c r="FXP415" s="589"/>
      <c r="FXQ415" s="589"/>
      <c r="FXR415" s="589"/>
      <c r="FXS415" s="589"/>
      <c r="FXT415" s="589"/>
      <c r="FXU415" s="589"/>
      <c r="FXV415" s="589"/>
      <c r="FXW415" s="589"/>
      <c r="FXX415" s="589"/>
      <c r="FXY415" s="589"/>
      <c r="FXZ415" s="589"/>
      <c r="FYA415" s="589"/>
      <c r="FYB415" s="589"/>
      <c r="FYC415" s="589"/>
      <c r="FYD415" s="589"/>
      <c r="FYE415" s="589"/>
      <c r="FYF415" s="589"/>
      <c r="FYG415" s="589"/>
      <c r="FYH415" s="589"/>
      <c r="FYI415" s="589"/>
      <c r="FYJ415" s="589"/>
      <c r="FYK415" s="589"/>
      <c r="FYL415" s="589"/>
      <c r="FYM415" s="589"/>
      <c r="FYN415" s="589"/>
      <c r="FYO415" s="589"/>
      <c r="FYP415" s="589"/>
      <c r="FYQ415" s="589"/>
      <c r="FYR415" s="589"/>
      <c r="FYS415" s="589"/>
      <c r="FYT415" s="589"/>
      <c r="FYU415" s="589"/>
      <c r="FYV415" s="589"/>
      <c r="FYW415" s="589"/>
      <c r="FYX415" s="589"/>
      <c r="FYY415" s="589"/>
      <c r="FYZ415" s="589"/>
      <c r="FZA415" s="589"/>
      <c r="FZB415" s="589"/>
      <c r="FZC415" s="589"/>
      <c r="FZD415" s="589"/>
      <c r="FZE415" s="589"/>
      <c r="FZF415" s="589"/>
      <c r="FZG415" s="589"/>
      <c r="FZH415" s="589"/>
      <c r="FZI415" s="589"/>
      <c r="FZJ415" s="589"/>
      <c r="FZK415" s="589"/>
      <c r="FZL415" s="589"/>
      <c r="FZM415" s="589"/>
      <c r="FZN415" s="589"/>
      <c r="FZO415" s="589"/>
      <c r="FZP415" s="589"/>
      <c r="FZQ415" s="589"/>
      <c r="FZR415" s="589"/>
      <c r="FZS415" s="589"/>
      <c r="FZT415" s="589"/>
      <c r="FZU415" s="589"/>
      <c r="FZV415" s="589"/>
      <c r="FZW415" s="589"/>
      <c r="FZX415" s="589"/>
      <c r="FZY415" s="589"/>
      <c r="FZZ415" s="589"/>
      <c r="GAA415" s="589"/>
      <c r="GAB415" s="589"/>
      <c r="GAC415" s="589"/>
      <c r="GAD415" s="589"/>
      <c r="GAE415" s="589"/>
      <c r="GAF415" s="589"/>
      <c r="GAG415" s="589"/>
      <c r="GAH415" s="589"/>
      <c r="GAI415" s="589"/>
      <c r="GAJ415" s="589"/>
      <c r="GAK415" s="589"/>
      <c r="GAL415" s="589"/>
      <c r="GAM415" s="589"/>
      <c r="GAN415" s="589"/>
      <c r="GAO415" s="589"/>
      <c r="GAP415" s="589"/>
      <c r="GAQ415" s="589"/>
      <c r="GAR415" s="589"/>
      <c r="GAS415" s="589"/>
      <c r="GAT415" s="589"/>
      <c r="GAU415" s="589"/>
      <c r="GAV415" s="589"/>
      <c r="GAW415" s="589"/>
      <c r="GAX415" s="589"/>
      <c r="GAY415" s="589"/>
      <c r="GAZ415" s="589"/>
      <c r="GBA415" s="589"/>
      <c r="GBB415" s="589"/>
      <c r="GBC415" s="589"/>
      <c r="GBD415" s="589"/>
      <c r="GBE415" s="589"/>
      <c r="GBF415" s="589"/>
      <c r="GBG415" s="589"/>
      <c r="GBH415" s="589"/>
      <c r="GBI415" s="589"/>
      <c r="GBJ415" s="589"/>
      <c r="GBK415" s="589"/>
      <c r="GBL415" s="589"/>
      <c r="GBM415" s="589"/>
      <c r="GBN415" s="589"/>
      <c r="GBO415" s="589"/>
      <c r="GBP415" s="589"/>
      <c r="GBQ415" s="589"/>
      <c r="GBR415" s="589"/>
      <c r="GBS415" s="589"/>
      <c r="GBT415" s="589"/>
      <c r="GBU415" s="589"/>
      <c r="GBV415" s="589"/>
      <c r="GBW415" s="589"/>
      <c r="GBX415" s="589"/>
      <c r="GBY415" s="589"/>
      <c r="GBZ415" s="589"/>
      <c r="GCA415" s="589"/>
      <c r="GCB415" s="589"/>
      <c r="GCC415" s="589"/>
      <c r="GCD415" s="589"/>
      <c r="GCE415" s="589"/>
      <c r="GCF415" s="589"/>
      <c r="GCG415" s="589"/>
      <c r="GCH415" s="589"/>
      <c r="GCI415" s="589"/>
      <c r="GCJ415" s="589"/>
      <c r="GCK415" s="589"/>
      <c r="GCL415" s="589"/>
      <c r="GCM415" s="589"/>
      <c r="GCN415" s="589"/>
      <c r="GCO415" s="589"/>
      <c r="GCP415" s="589"/>
      <c r="GCQ415" s="589"/>
      <c r="GCR415" s="589"/>
      <c r="GCS415" s="589"/>
      <c r="GCT415" s="589"/>
      <c r="GCU415" s="589"/>
      <c r="GCV415" s="589"/>
      <c r="GCW415" s="589"/>
      <c r="GCX415" s="589"/>
      <c r="GCY415" s="589"/>
      <c r="GCZ415" s="589"/>
      <c r="GDA415" s="589"/>
      <c r="GDB415" s="589"/>
      <c r="GDC415" s="589"/>
      <c r="GDD415" s="589"/>
      <c r="GDE415" s="589"/>
      <c r="GDF415" s="589"/>
      <c r="GDG415" s="589"/>
      <c r="GDH415" s="589"/>
      <c r="GDI415" s="589"/>
      <c r="GDJ415" s="589"/>
      <c r="GDK415" s="589"/>
      <c r="GDL415" s="589"/>
      <c r="GDM415" s="589"/>
      <c r="GDN415" s="589"/>
      <c r="GDO415" s="589"/>
      <c r="GDP415" s="589"/>
      <c r="GDQ415" s="589"/>
      <c r="GDR415" s="589"/>
      <c r="GDS415" s="589"/>
      <c r="GDT415" s="589"/>
      <c r="GDU415" s="589"/>
      <c r="GDV415" s="589"/>
      <c r="GDW415" s="589"/>
      <c r="GDX415" s="589"/>
      <c r="GDY415" s="589"/>
      <c r="GDZ415" s="589"/>
      <c r="GEA415" s="589"/>
      <c r="GEB415" s="589"/>
      <c r="GEC415" s="589"/>
      <c r="GED415" s="589"/>
      <c r="GEE415" s="589"/>
      <c r="GEF415" s="589"/>
      <c r="GEG415" s="589"/>
      <c r="GEH415" s="589"/>
      <c r="GEI415" s="589"/>
      <c r="GEJ415" s="589"/>
      <c r="GEK415" s="589"/>
      <c r="GEL415" s="589"/>
      <c r="GEM415" s="589"/>
      <c r="GEN415" s="589"/>
      <c r="GEO415" s="589"/>
      <c r="GEP415" s="589"/>
      <c r="GEQ415" s="589"/>
      <c r="GER415" s="589"/>
      <c r="GES415" s="589"/>
      <c r="GET415" s="589"/>
      <c r="GEU415" s="589"/>
      <c r="GEV415" s="589"/>
      <c r="GEW415" s="589"/>
      <c r="GEX415" s="589"/>
      <c r="GEY415" s="589"/>
      <c r="GEZ415" s="589"/>
      <c r="GFA415" s="589"/>
      <c r="GFB415" s="589"/>
      <c r="GFC415" s="589"/>
      <c r="GFD415" s="589"/>
      <c r="GFE415" s="589"/>
      <c r="GFF415" s="589"/>
      <c r="GFG415" s="589"/>
      <c r="GFH415" s="589"/>
      <c r="GFI415" s="589"/>
      <c r="GFJ415" s="589"/>
      <c r="GFK415" s="589"/>
      <c r="GFL415" s="589"/>
      <c r="GFM415" s="589"/>
      <c r="GFN415" s="589"/>
      <c r="GFO415" s="589"/>
      <c r="GFP415" s="589"/>
      <c r="GFQ415" s="589"/>
      <c r="GFR415" s="589"/>
      <c r="GFS415" s="589"/>
      <c r="GFT415" s="589"/>
      <c r="GFU415" s="589"/>
      <c r="GFV415" s="589"/>
      <c r="GFW415" s="589"/>
      <c r="GFX415" s="589"/>
      <c r="GFY415" s="589"/>
      <c r="GFZ415" s="589"/>
      <c r="GGA415" s="589"/>
      <c r="GGB415" s="589"/>
      <c r="GGC415" s="589"/>
      <c r="GGD415" s="589"/>
      <c r="GGE415" s="589"/>
      <c r="GGF415" s="589"/>
      <c r="GGG415" s="589"/>
      <c r="GGH415" s="589"/>
      <c r="GGI415" s="589"/>
      <c r="GGJ415" s="589"/>
      <c r="GGK415" s="589"/>
      <c r="GGL415" s="589"/>
      <c r="GGM415" s="589"/>
      <c r="GGN415" s="589"/>
      <c r="GGO415" s="589"/>
      <c r="GGP415" s="589"/>
      <c r="GGQ415" s="589"/>
      <c r="GGR415" s="589"/>
      <c r="GGS415" s="589"/>
      <c r="GGT415" s="589"/>
      <c r="GGU415" s="589"/>
      <c r="GGV415" s="589"/>
      <c r="GGW415" s="589"/>
      <c r="GGX415" s="589"/>
      <c r="GGY415" s="589"/>
      <c r="GGZ415" s="589"/>
      <c r="GHA415" s="589"/>
      <c r="GHB415" s="589"/>
      <c r="GHC415" s="589"/>
      <c r="GHD415" s="589"/>
      <c r="GHE415" s="589"/>
      <c r="GHF415" s="589"/>
      <c r="GHG415" s="589"/>
      <c r="GHH415" s="589"/>
      <c r="GHI415" s="589"/>
      <c r="GHJ415" s="589"/>
      <c r="GHK415" s="589"/>
      <c r="GHL415" s="589"/>
      <c r="GHM415" s="589"/>
      <c r="GHN415" s="589"/>
      <c r="GHO415" s="589"/>
      <c r="GHP415" s="589"/>
      <c r="GHQ415" s="589"/>
      <c r="GHR415" s="589"/>
      <c r="GHS415" s="589"/>
      <c r="GHT415" s="589"/>
      <c r="GHU415" s="589"/>
      <c r="GHV415" s="589"/>
      <c r="GHW415" s="589"/>
      <c r="GHX415" s="589"/>
      <c r="GHY415" s="589"/>
      <c r="GHZ415" s="589"/>
      <c r="GIA415" s="589"/>
      <c r="GIB415" s="589"/>
      <c r="GIC415" s="589"/>
      <c r="GID415" s="589"/>
      <c r="GIE415" s="589"/>
      <c r="GIF415" s="589"/>
      <c r="GIG415" s="589"/>
      <c r="GIH415" s="589"/>
      <c r="GII415" s="589"/>
      <c r="GIJ415" s="589"/>
      <c r="GIK415" s="589"/>
      <c r="GIL415" s="589"/>
      <c r="GIM415" s="589"/>
      <c r="GIN415" s="589"/>
      <c r="GIO415" s="589"/>
      <c r="GIP415" s="589"/>
      <c r="GIQ415" s="589"/>
      <c r="GIR415" s="589"/>
      <c r="GIS415" s="589"/>
      <c r="GIT415" s="589"/>
      <c r="GIU415" s="589"/>
      <c r="GIV415" s="589"/>
      <c r="GIW415" s="589"/>
      <c r="GIX415" s="589"/>
      <c r="GIY415" s="589"/>
      <c r="GIZ415" s="589"/>
      <c r="GJA415" s="589"/>
      <c r="GJB415" s="589"/>
      <c r="GJC415" s="589"/>
      <c r="GJD415" s="589"/>
      <c r="GJE415" s="589"/>
      <c r="GJF415" s="589"/>
      <c r="GJG415" s="589"/>
      <c r="GJH415" s="589"/>
      <c r="GJI415" s="589"/>
      <c r="GJJ415" s="589"/>
      <c r="GJK415" s="589"/>
      <c r="GJL415" s="589"/>
      <c r="GJM415" s="589"/>
      <c r="GJN415" s="589"/>
      <c r="GJO415" s="589"/>
      <c r="GJP415" s="589"/>
      <c r="GJQ415" s="589"/>
      <c r="GJR415" s="589"/>
      <c r="GJS415" s="589"/>
      <c r="GJT415" s="589"/>
      <c r="GJU415" s="589"/>
      <c r="GJV415" s="589"/>
      <c r="GJW415" s="589"/>
      <c r="GJX415" s="589"/>
      <c r="GJY415" s="589"/>
      <c r="GJZ415" s="589"/>
      <c r="GKA415" s="589"/>
      <c r="GKB415" s="589"/>
      <c r="GKC415" s="589"/>
      <c r="GKD415" s="589"/>
      <c r="GKE415" s="589"/>
      <c r="GKF415" s="589"/>
      <c r="GKG415" s="589"/>
      <c r="GKH415" s="589"/>
      <c r="GKI415" s="589"/>
      <c r="GKJ415" s="589"/>
      <c r="GKK415" s="589"/>
      <c r="GKL415" s="589"/>
      <c r="GKM415" s="589"/>
      <c r="GKN415" s="589"/>
      <c r="GKO415" s="589"/>
      <c r="GKP415" s="589"/>
      <c r="GKQ415" s="589"/>
      <c r="GKR415" s="589"/>
      <c r="GKS415" s="589"/>
      <c r="GKT415" s="589"/>
      <c r="GKU415" s="589"/>
      <c r="GKV415" s="589"/>
      <c r="GKW415" s="589"/>
      <c r="GKX415" s="589"/>
      <c r="GKY415" s="589"/>
      <c r="GKZ415" s="589"/>
      <c r="GLA415" s="589"/>
      <c r="GLB415" s="589"/>
      <c r="GLC415" s="589"/>
      <c r="GLD415" s="589"/>
      <c r="GLE415" s="589"/>
      <c r="GLF415" s="589"/>
      <c r="GLG415" s="589"/>
      <c r="GLH415" s="589"/>
      <c r="GLI415" s="589"/>
      <c r="GLJ415" s="589"/>
      <c r="GLK415" s="589"/>
      <c r="GLL415" s="589"/>
      <c r="GLM415" s="589"/>
      <c r="GLN415" s="589"/>
      <c r="GLO415" s="589"/>
      <c r="GLP415" s="589"/>
      <c r="GLQ415" s="589"/>
      <c r="GLR415" s="589"/>
      <c r="GLS415" s="589"/>
      <c r="GLT415" s="589"/>
      <c r="GLU415" s="589"/>
      <c r="GLV415" s="589"/>
      <c r="GLW415" s="589"/>
      <c r="GLX415" s="589"/>
      <c r="GLY415" s="589"/>
      <c r="GLZ415" s="589"/>
      <c r="GMA415" s="589"/>
      <c r="GMB415" s="589"/>
      <c r="GMC415" s="589"/>
      <c r="GMD415" s="589"/>
      <c r="GME415" s="589"/>
      <c r="GMF415" s="589"/>
      <c r="GMG415" s="589"/>
      <c r="GMH415" s="589"/>
      <c r="GMI415" s="589"/>
      <c r="GMJ415" s="589"/>
      <c r="GMK415" s="589"/>
      <c r="GML415" s="589"/>
      <c r="GMM415" s="589"/>
      <c r="GMN415" s="589"/>
      <c r="GMO415" s="589"/>
      <c r="GMP415" s="589"/>
      <c r="GMQ415" s="589"/>
      <c r="GMR415" s="589"/>
      <c r="GMS415" s="589"/>
      <c r="GMT415" s="589"/>
      <c r="GMU415" s="589"/>
      <c r="GMV415" s="589"/>
      <c r="GMW415" s="589"/>
      <c r="GMX415" s="589"/>
      <c r="GMY415" s="589"/>
      <c r="GMZ415" s="589"/>
      <c r="GNA415" s="589"/>
      <c r="GNB415" s="589"/>
      <c r="GNC415" s="589"/>
      <c r="GND415" s="589"/>
      <c r="GNE415" s="589"/>
      <c r="GNF415" s="589"/>
      <c r="GNG415" s="589"/>
      <c r="GNH415" s="589"/>
      <c r="GNI415" s="589"/>
      <c r="GNJ415" s="589"/>
      <c r="GNK415" s="589"/>
      <c r="GNL415" s="589"/>
      <c r="GNM415" s="589"/>
      <c r="GNN415" s="589"/>
      <c r="GNO415" s="589"/>
      <c r="GNP415" s="589"/>
      <c r="GNQ415" s="589"/>
      <c r="GNR415" s="589"/>
      <c r="GNS415" s="589"/>
      <c r="GNT415" s="589"/>
      <c r="GNU415" s="589"/>
      <c r="GNV415" s="589"/>
      <c r="GNW415" s="589"/>
      <c r="GNX415" s="589"/>
      <c r="GNY415" s="589"/>
      <c r="GNZ415" s="589"/>
      <c r="GOA415" s="589"/>
      <c r="GOB415" s="589"/>
      <c r="GOC415" s="589"/>
      <c r="GOD415" s="589"/>
      <c r="GOE415" s="589"/>
      <c r="GOF415" s="589"/>
      <c r="GOG415" s="589"/>
      <c r="GOH415" s="589"/>
      <c r="GOI415" s="589"/>
      <c r="GOJ415" s="589"/>
      <c r="GOK415" s="589"/>
      <c r="GOL415" s="589"/>
      <c r="GOM415" s="589"/>
      <c r="GON415" s="589"/>
      <c r="GOO415" s="589"/>
      <c r="GOP415" s="589"/>
      <c r="GOQ415" s="589"/>
      <c r="GOR415" s="589"/>
      <c r="GOS415" s="589"/>
      <c r="GOT415" s="589"/>
      <c r="GOU415" s="589"/>
      <c r="GOV415" s="589"/>
      <c r="GOW415" s="589"/>
      <c r="GOX415" s="589"/>
      <c r="GOY415" s="589"/>
      <c r="GOZ415" s="589"/>
      <c r="GPA415" s="589"/>
      <c r="GPB415" s="589"/>
      <c r="GPC415" s="589"/>
      <c r="GPD415" s="589"/>
      <c r="GPE415" s="589"/>
      <c r="GPF415" s="589"/>
      <c r="GPG415" s="589"/>
      <c r="GPH415" s="589"/>
      <c r="GPI415" s="589"/>
      <c r="GPJ415" s="589"/>
      <c r="GPK415" s="589"/>
      <c r="GPL415" s="589"/>
      <c r="GPM415" s="589"/>
      <c r="GPN415" s="589"/>
      <c r="GPO415" s="589"/>
      <c r="GPP415" s="589"/>
      <c r="GPQ415" s="589"/>
      <c r="GPR415" s="589"/>
      <c r="GPS415" s="589"/>
      <c r="GPT415" s="589"/>
      <c r="GPU415" s="589"/>
      <c r="GPV415" s="589"/>
      <c r="GPW415" s="589"/>
      <c r="GPX415" s="589"/>
      <c r="GPY415" s="589"/>
      <c r="GPZ415" s="589"/>
      <c r="GQA415" s="589"/>
      <c r="GQB415" s="589"/>
      <c r="GQC415" s="589"/>
      <c r="GQD415" s="589"/>
      <c r="GQE415" s="589"/>
      <c r="GQF415" s="589"/>
      <c r="GQG415" s="589"/>
      <c r="GQH415" s="589"/>
      <c r="GQI415" s="589"/>
      <c r="GQJ415" s="589"/>
      <c r="GQK415" s="589"/>
      <c r="GQL415" s="589"/>
      <c r="GQM415" s="589"/>
      <c r="GQN415" s="589"/>
      <c r="GQO415" s="589"/>
      <c r="GQP415" s="589"/>
      <c r="GQQ415" s="589"/>
      <c r="GQR415" s="589"/>
      <c r="GQS415" s="589"/>
      <c r="GQT415" s="589"/>
      <c r="GQU415" s="589"/>
      <c r="GQV415" s="589"/>
      <c r="GQW415" s="589"/>
      <c r="GQX415" s="589"/>
      <c r="GQY415" s="589"/>
      <c r="GQZ415" s="589"/>
      <c r="GRA415" s="589"/>
      <c r="GRB415" s="589"/>
      <c r="GRC415" s="589"/>
      <c r="GRD415" s="589"/>
      <c r="GRE415" s="589"/>
      <c r="GRF415" s="589"/>
      <c r="GRG415" s="589"/>
      <c r="GRH415" s="589"/>
      <c r="GRI415" s="589"/>
      <c r="GRJ415" s="589"/>
      <c r="GRK415" s="589"/>
      <c r="GRL415" s="589"/>
      <c r="GRM415" s="589"/>
      <c r="GRN415" s="589"/>
      <c r="GRO415" s="589"/>
      <c r="GRP415" s="589"/>
      <c r="GRQ415" s="589"/>
      <c r="GRR415" s="589"/>
      <c r="GRS415" s="589"/>
      <c r="GRT415" s="589"/>
      <c r="GRU415" s="589"/>
      <c r="GRV415" s="589"/>
      <c r="GRW415" s="589"/>
      <c r="GRX415" s="589"/>
      <c r="GRY415" s="589"/>
      <c r="GRZ415" s="589"/>
      <c r="GSA415" s="589"/>
      <c r="GSB415" s="589"/>
      <c r="GSC415" s="589"/>
      <c r="GSD415" s="589"/>
      <c r="GSE415" s="589"/>
      <c r="GSF415" s="589"/>
      <c r="GSG415" s="589"/>
      <c r="GSH415" s="589"/>
      <c r="GSI415" s="589"/>
      <c r="GSJ415" s="589"/>
      <c r="GSK415" s="589"/>
      <c r="GSL415" s="589"/>
      <c r="GSM415" s="589"/>
      <c r="GSN415" s="589"/>
      <c r="GSO415" s="589"/>
      <c r="GSP415" s="589"/>
      <c r="GSQ415" s="589"/>
      <c r="GSR415" s="589"/>
      <c r="GSS415" s="589"/>
      <c r="GST415" s="589"/>
      <c r="GSU415" s="589"/>
      <c r="GSV415" s="589"/>
      <c r="GSW415" s="589"/>
      <c r="GSX415" s="589"/>
      <c r="GSY415" s="589"/>
      <c r="GSZ415" s="589"/>
      <c r="GTA415" s="589"/>
      <c r="GTB415" s="589"/>
      <c r="GTC415" s="589"/>
      <c r="GTD415" s="589"/>
      <c r="GTE415" s="589"/>
      <c r="GTF415" s="589"/>
      <c r="GTG415" s="589"/>
      <c r="GTH415" s="589"/>
      <c r="GTI415" s="589"/>
      <c r="GTJ415" s="589"/>
      <c r="GTK415" s="589"/>
      <c r="GTL415" s="589"/>
      <c r="GTM415" s="589"/>
      <c r="GTN415" s="589"/>
      <c r="GTO415" s="589"/>
      <c r="GTP415" s="589"/>
      <c r="GTQ415" s="589"/>
      <c r="GTR415" s="589"/>
      <c r="GTS415" s="589"/>
      <c r="GTT415" s="589"/>
      <c r="GTU415" s="589"/>
      <c r="GTV415" s="589"/>
      <c r="GTW415" s="589"/>
      <c r="GTX415" s="589"/>
      <c r="GTY415" s="589"/>
      <c r="GTZ415" s="589"/>
      <c r="GUA415" s="589"/>
      <c r="GUB415" s="589"/>
      <c r="GUC415" s="589"/>
      <c r="GUD415" s="589"/>
      <c r="GUE415" s="589"/>
      <c r="GUF415" s="589"/>
      <c r="GUG415" s="589"/>
      <c r="GUH415" s="589"/>
      <c r="GUI415" s="589"/>
      <c r="GUJ415" s="589"/>
      <c r="GUK415" s="589"/>
      <c r="GUL415" s="589"/>
      <c r="GUM415" s="589"/>
      <c r="GUN415" s="589"/>
      <c r="GUO415" s="589"/>
      <c r="GUP415" s="589"/>
      <c r="GUQ415" s="589"/>
      <c r="GUR415" s="589"/>
      <c r="GUS415" s="589"/>
      <c r="GUT415" s="589"/>
      <c r="GUU415" s="589"/>
      <c r="GUV415" s="589"/>
      <c r="GUW415" s="589"/>
      <c r="GUX415" s="589"/>
      <c r="GUY415" s="589"/>
      <c r="GUZ415" s="589"/>
      <c r="GVA415" s="589"/>
      <c r="GVB415" s="589"/>
      <c r="GVC415" s="589"/>
      <c r="GVD415" s="589"/>
      <c r="GVE415" s="589"/>
      <c r="GVF415" s="589"/>
      <c r="GVG415" s="589"/>
      <c r="GVH415" s="589"/>
      <c r="GVI415" s="589"/>
      <c r="GVJ415" s="589"/>
      <c r="GVK415" s="589"/>
      <c r="GVL415" s="589"/>
      <c r="GVM415" s="589"/>
      <c r="GVN415" s="589"/>
      <c r="GVO415" s="589"/>
      <c r="GVP415" s="589"/>
      <c r="GVQ415" s="589"/>
      <c r="GVR415" s="589"/>
      <c r="GVS415" s="589"/>
      <c r="GVT415" s="589"/>
      <c r="GVU415" s="589"/>
      <c r="GVV415" s="589"/>
      <c r="GVW415" s="589"/>
      <c r="GVX415" s="589"/>
      <c r="GVY415" s="589"/>
      <c r="GVZ415" s="589"/>
      <c r="GWA415" s="589"/>
      <c r="GWB415" s="589"/>
      <c r="GWC415" s="589"/>
      <c r="GWD415" s="589"/>
      <c r="GWE415" s="589"/>
      <c r="GWF415" s="589"/>
      <c r="GWG415" s="589"/>
      <c r="GWH415" s="589"/>
      <c r="GWI415" s="589"/>
      <c r="GWJ415" s="589"/>
      <c r="GWK415" s="589"/>
      <c r="GWL415" s="589"/>
      <c r="GWM415" s="589"/>
      <c r="GWN415" s="589"/>
      <c r="GWO415" s="589"/>
      <c r="GWP415" s="589"/>
      <c r="GWQ415" s="589"/>
      <c r="GWR415" s="589"/>
      <c r="GWS415" s="589"/>
      <c r="GWT415" s="589"/>
      <c r="GWU415" s="589"/>
      <c r="GWV415" s="589"/>
      <c r="GWW415" s="589"/>
      <c r="GWX415" s="589"/>
      <c r="GWY415" s="589"/>
      <c r="GWZ415" s="589"/>
      <c r="GXA415" s="589"/>
      <c r="GXB415" s="589"/>
      <c r="GXC415" s="589"/>
      <c r="GXD415" s="589"/>
      <c r="GXE415" s="589"/>
      <c r="GXF415" s="589"/>
      <c r="GXG415" s="589"/>
      <c r="GXH415" s="589"/>
      <c r="GXI415" s="589"/>
      <c r="GXJ415" s="589"/>
      <c r="GXK415" s="589"/>
      <c r="GXL415" s="589"/>
      <c r="GXM415" s="589"/>
      <c r="GXN415" s="589"/>
      <c r="GXO415" s="589"/>
      <c r="GXP415" s="589"/>
      <c r="GXQ415" s="589"/>
      <c r="GXR415" s="589"/>
      <c r="GXS415" s="589"/>
      <c r="GXT415" s="589"/>
      <c r="GXU415" s="589"/>
      <c r="GXV415" s="589"/>
      <c r="GXW415" s="589"/>
      <c r="GXX415" s="589"/>
      <c r="GXY415" s="589"/>
      <c r="GXZ415" s="589"/>
      <c r="GYA415" s="589"/>
      <c r="GYB415" s="589"/>
      <c r="GYC415" s="589"/>
      <c r="GYD415" s="589"/>
      <c r="GYE415" s="589"/>
      <c r="GYF415" s="589"/>
      <c r="GYG415" s="589"/>
      <c r="GYH415" s="589"/>
      <c r="GYI415" s="589"/>
      <c r="GYJ415" s="589"/>
      <c r="GYK415" s="589"/>
      <c r="GYL415" s="589"/>
      <c r="GYM415" s="589"/>
      <c r="GYN415" s="589"/>
      <c r="GYO415" s="589"/>
      <c r="GYP415" s="589"/>
      <c r="GYQ415" s="589"/>
      <c r="GYR415" s="589"/>
      <c r="GYS415" s="589"/>
      <c r="GYT415" s="589"/>
      <c r="GYU415" s="589"/>
      <c r="GYV415" s="589"/>
      <c r="GYW415" s="589"/>
      <c r="GYX415" s="589"/>
      <c r="GYY415" s="589"/>
      <c r="GYZ415" s="589"/>
      <c r="GZA415" s="589"/>
      <c r="GZB415" s="589"/>
      <c r="GZC415" s="589"/>
      <c r="GZD415" s="589"/>
      <c r="GZE415" s="589"/>
      <c r="GZF415" s="589"/>
      <c r="GZG415" s="589"/>
      <c r="GZH415" s="589"/>
      <c r="GZI415" s="589"/>
      <c r="GZJ415" s="589"/>
      <c r="GZK415" s="589"/>
      <c r="GZL415" s="589"/>
      <c r="GZM415" s="589"/>
      <c r="GZN415" s="589"/>
      <c r="GZO415" s="589"/>
      <c r="GZP415" s="589"/>
      <c r="GZQ415" s="589"/>
      <c r="GZR415" s="589"/>
      <c r="GZS415" s="589"/>
      <c r="GZT415" s="589"/>
      <c r="GZU415" s="589"/>
      <c r="GZV415" s="589"/>
      <c r="GZW415" s="589"/>
      <c r="GZX415" s="589"/>
      <c r="GZY415" s="589"/>
      <c r="GZZ415" s="589"/>
      <c r="HAA415" s="589"/>
      <c r="HAB415" s="589"/>
      <c r="HAC415" s="589"/>
      <c r="HAD415" s="589"/>
      <c r="HAE415" s="589"/>
      <c r="HAF415" s="589"/>
      <c r="HAG415" s="589"/>
      <c r="HAH415" s="589"/>
      <c r="HAI415" s="589"/>
      <c r="HAJ415" s="589"/>
      <c r="HAK415" s="589"/>
      <c r="HAL415" s="589"/>
      <c r="HAM415" s="589"/>
      <c r="HAN415" s="589"/>
      <c r="HAO415" s="589"/>
      <c r="HAP415" s="589"/>
      <c r="HAQ415" s="589"/>
      <c r="HAR415" s="589"/>
      <c r="HAS415" s="589"/>
      <c r="HAT415" s="589"/>
      <c r="HAU415" s="589"/>
      <c r="HAV415" s="589"/>
      <c r="HAW415" s="589"/>
      <c r="HAX415" s="589"/>
      <c r="HAY415" s="589"/>
      <c r="HAZ415" s="589"/>
      <c r="HBA415" s="589"/>
      <c r="HBB415" s="589"/>
      <c r="HBC415" s="589"/>
      <c r="HBD415" s="589"/>
      <c r="HBE415" s="589"/>
      <c r="HBF415" s="589"/>
      <c r="HBG415" s="589"/>
      <c r="HBH415" s="589"/>
      <c r="HBI415" s="589"/>
      <c r="HBJ415" s="589"/>
      <c r="HBK415" s="589"/>
      <c r="HBL415" s="589"/>
      <c r="HBM415" s="589"/>
      <c r="HBN415" s="589"/>
      <c r="HBO415" s="589"/>
      <c r="HBP415" s="589"/>
      <c r="HBQ415" s="589"/>
      <c r="HBR415" s="589"/>
      <c r="HBS415" s="589"/>
      <c r="HBT415" s="589"/>
      <c r="HBU415" s="589"/>
      <c r="HBV415" s="589"/>
      <c r="HBW415" s="589"/>
      <c r="HBX415" s="589"/>
      <c r="HBY415" s="589"/>
      <c r="HBZ415" s="589"/>
      <c r="HCA415" s="589"/>
      <c r="HCB415" s="589"/>
      <c r="HCC415" s="589"/>
      <c r="HCD415" s="589"/>
      <c r="HCE415" s="589"/>
      <c r="HCF415" s="589"/>
      <c r="HCG415" s="589"/>
      <c r="HCH415" s="589"/>
      <c r="HCI415" s="589"/>
      <c r="HCJ415" s="589"/>
      <c r="HCK415" s="589"/>
      <c r="HCL415" s="589"/>
      <c r="HCM415" s="589"/>
      <c r="HCN415" s="589"/>
      <c r="HCO415" s="589"/>
      <c r="HCP415" s="589"/>
      <c r="HCQ415" s="589"/>
      <c r="HCR415" s="589"/>
      <c r="HCS415" s="589"/>
      <c r="HCT415" s="589"/>
      <c r="HCU415" s="589"/>
      <c r="HCV415" s="589"/>
      <c r="HCW415" s="589"/>
      <c r="HCX415" s="589"/>
      <c r="HCY415" s="589"/>
      <c r="HCZ415" s="589"/>
      <c r="HDA415" s="589"/>
      <c r="HDB415" s="589"/>
      <c r="HDC415" s="589"/>
      <c r="HDD415" s="589"/>
      <c r="HDE415" s="589"/>
      <c r="HDF415" s="589"/>
      <c r="HDG415" s="589"/>
      <c r="HDH415" s="589"/>
      <c r="HDI415" s="589"/>
      <c r="HDJ415" s="589"/>
      <c r="HDK415" s="589"/>
      <c r="HDL415" s="589"/>
      <c r="HDM415" s="589"/>
      <c r="HDN415" s="589"/>
      <c r="HDO415" s="589"/>
      <c r="HDP415" s="589"/>
      <c r="HDQ415" s="589"/>
      <c r="HDR415" s="589"/>
      <c r="HDS415" s="589"/>
      <c r="HDT415" s="589"/>
      <c r="HDU415" s="589"/>
      <c r="HDV415" s="589"/>
      <c r="HDW415" s="589"/>
      <c r="HDX415" s="589"/>
      <c r="HDY415" s="589"/>
      <c r="HDZ415" s="589"/>
      <c r="HEA415" s="589"/>
      <c r="HEB415" s="589"/>
      <c r="HEC415" s="589"/>
      <c r="HED415" s="589"/>
      <c r="HEE415" s="589"/>
      <c r="HEF415" s="589"/>
      <c r="HEG415" s="589"/>
      <c r="HEH415" s="589"/>
      <c r="HEI415" s="589"/>
      <c r="HEJ415" s="589"/>
      <c r="HEK415" s="589"/>
      <c r="HEL415" s="589"/>
      <c r="HEM415" s="589"/>
      <c r="HEN415" s="589"/>
      <c r="HEO415" s="589"/>
      <c r="HEP415" s="589"/>
      <c r="HEQ415" s="589"/>
      <c r="HER415" s="589"/>
      <c r="HES415" s="589"/>
      <c r="HET415" s="589"/>
      <c r="HEU415" s="589"/>
      <c r="HEV415" s="589"/>
      <c r="HEW415" s="589"/>
      <c r="HEX415" s="589"/>
      <c r="HEY415" s="589"/>
      <c r="HEZ415" s="589"/>
      <c r="HFA415" s="589"/>
      <c r="HFB415" s="589"/>
      <c r="HFC415" s="589"/>
      <c r="HFD415" s="589"/>
      <c r="HFE415" s="589"/>
      <c r="HFF415" s="589"/>
      <c r="HFG415" s="589"/>
      <c r="HFH415" s="589"/>
      <c r="HFI415" s="589"/>
      <c r="HFJ415" s="589"/>
      <c r="HFK415" s="589"/>
      <c r="HFL415" s="589"/>
      <c r="HFM415" s="589"/>
      <c r="HFN415" s="589"/>
      <c r="HFO415" s="589"/>
      <c r="HFP415" s="589"/>
      <c r="HFQ415" s="589"/>
      <c r="HFR415" s="589"/>
      <c r="HFS415" s="589"/>
      <c r="HFT415" s="589"/>
      <c r="HFU415" s="589"/>
      <c r="HFV415" s="589"/>
      <c r="HFW415" s="589"/>
      <c r="HFX415" s="589"/>
      <c r="HFY415" s="589"/>
      <c r="HFZ415" s="589"/>
      <c r="HGA415" s="589"/>
      <c r="HGB415" s="589"/>
      <c r="HGC415" s="589"/>
      <c r="HGD415" s="589"/>
      <c r="HGE415" s="589"/>
      <c r="HGF415" s="589"/>
      <c r="HGG415" s="589"/>
      <c r="HGH415" s="589"/>
      <c r="HGI415" s="589"/>
      <c r="HGJ415" s="589"/>
      <c r="HGK415" s="589"/>
      <c r="HGL415" s="589"/>
      <c r="HGM415" s="589"/>
      <c r="HGN415" s="589"/>
      <c r="HGO415" s="589"/>
      <c r="HGP415" s="589"/>
      <c r="HGQ415" s="589"/>
      <c r="HGR415" s="589"/>
      <c r="HGS415" s="589"/>
      <c r="HGT415" s="589"/>
      <c r="HGU415" s="589"/>
      <c r="HGV415" s="589"/>
      <c r="HGW415" s="589"/>
      <c r="HGX415" s="589"/>
      <c r="HGY415" s="589"/>
      <c r="HGZ415" s="589"/>
      <c r="HHA415" s="589"/>
      <c r="HHB415" s="589"/>
      <c r="HHC415" s="589"/>
      <c r="HHD415" s="589"/>
      <c r="HHE415" s="589"/>
      <c r="HHF415" s="589"/>
      <c r="HHG415" s="589"/>
      <c r="HHH415" s="589"/>
      <c r="HHI415" s="589"/>
      <c r="HHJ415" s="589"/>
      <c r="HHK415" s="589"/>
      <c r="HHL415" s="589"/>
      <c r="HHM415" s="589"/>
      <c r="HHN415" s="589"/>
      <c r="HHO415" s="589"/>
      <c r="HHP415" s="589"/>
      <c r="HHQ415" s="589"/>
      <c r="HHR415" s="589"/>
      <c r="HHS415" s="589"/>
      <c r="HHT415" s="589"/>
      <c r="HHU415" s="589"/>
      <c r="HHV415" s="589"/>
      <c r="HHW415" s="589"/>
      <c r="HHX415" s="589"/>
      <c r="HHY415" s="589"/>
      <c r="HHZ415" s="589"/>
      <c r="HIA415" s="589"/>
      <c r="HIB415" s="589"/>
      <c r="HIC415" s="589"/>
      <c r="HID415" s="589"/>
      <c r="HIE415" s="589"/>
      <c r="HIF415" s="589"/>
      <c r="HIG415" s="589"/>
      <c r="HIH415" s="589"/>
      <c r="HII415" s="589"/>
      <c r="HIJ415" s="589"/>
      <c r="HIK415" s="589"/>
      <c r="HIL415" s="589"/>
      <c r="HIM415" s="589"/>
      <c r="HIN415" s="589"/>
      <c r="HIO415" s="589"/>
      <c r="HIP415" s="589"/>
      <c r="HIQ415" s="589"/>
      <c r="HIR415" s="589"/>
      <c r="HIS415" s="589"/>
      <c r="HIT415" s="589"/>
      <c r="HIU415" s="589"/>
      <c r="HIV415" s="589"/>
      <c r="HIW415" s="589"/>
      <c r="HIX415" s="589"/>
      <c r="HIY415" s="589"/>
      <c r="HIZ415" s="589"/>
      <c r="HJA415" s="589"/>
      <c r="HJB415" s="589"/>
      <c r="HJC415" s="589"/>
      <c r="HJD415" s="589"/>
      <c r="HJE415" s="589"/>
      <c r="HJF415" s="589"/>
      <c r="HJG415" s="589"/>
      <c r="HJH415" s="589"/>
      <c r="HJI415" s="589"/>
      <c r="HJJ415" s="589"/>
      <c r="HJK415" s="589"/>
      <c r="HJL415" s="589"/>
      <c r="HJM415" s="589"/>
      <c r="HJN415" s="589"/>
      <c r="HJO415" s="589"/>
      <c r="HJP415" s="589"/>
      <c r="HJQ415" s="589"/>
      <c r="HJR415" s="589"/>
      <c r="HJS415" s="589"/>
      <c r="HJT415" s="589"/>
      <c r="HJU415" s="589"/>
      <c r="HJV415" s="589"/>
      <c r="HJW415" s="589"/>
      <c r="HJX415" s="589"/>
      <c r="HJY415" s="589"/>
      <c r="HJZ415" s="589"/>
      <c r="HKA415" s="589"/>
      <c r="HKB415" s="589"/>
      <c r="HKC415" s="589"/>
      <c r="HKD415" s="589"/>
      <c r="HKE415" s="589"/>
      <c r="HKF415" s="589"/>
      <c r="HKG415" s="589"/>
      <c r="HKH415" s="589"/>
      <c r="HKI415" s="589"/>
      <c r="HKJ415" s="589"/>
      <c r="HKK415" s="589"/>
      <c r="HKL415" s="589"/>
      <c r="HKM415" s="589"/>
      <c r="HKN415" s="589"/>
      <c r="HKO415" s="589"/>
      <c r="HKP415" s="589"/>
      <c r="HKQ415" s="589"/>
      <c r="HKR415" s="589"/>
      <c r="HKS415" s="589"/>
      <c r="HKT415" s="589"/>
      <c r="HKU415" s="589"/>
      <c r="HKV415" s="589"/>
      <c r="HKW415" s="589"/>
      <c r="HKX415" s="589"/>
      <c r="HKY415" s="589"/>
      <c r="HKZ415" s="589"/>
      <c r="HLA415" s="589"/>
      <c r="HLB415" s="589"/>
      <c r="HLC415" s="589"/>
      <c r="HLD415" s="589"/>
      <c r="HLE415" s="589"/>
      <c r="HLF415" s="589"/>
      <c r="HLG415" s="589"/>
      <c r="HLH415" s="589"/>
      <c r="HLI415" s="589"/>
      <c r="HLJ415" s="589"/>
      <c r="HLK415" s="589"/>
      <c r="HLL415" s="589"/>
      <c r="HLM415" s="589"/>
      <c r="HLN415" s="589"/>
      <c r="HLO415" s="589"/>
      <c r="HLP415" s="589"/>
      <c r="HLQ415" s="589"/>
      <c r="HLR415" s="589"/>
      <c r="HLS415" s="589"/>
      <c r="HLT415" s="589"/>
      <c r="HLU415" s="589"/>
      <c r="HLV415" s="589"/>
      <c r="HLW415" s="589"/>
      <c r="HLX415" s="589"/>
      <c r="HLY415" s="589"/>
      <c r="HLZ415" s="589"/>
      <c r="HMA415" s="589"/>
      <c r="HMB415" s="589"/>
      <c r="HMC415" s="589"/>
      <c r="HMD415" s="589"/>
      <c r="HME415" s="589"/>
      <c r="HMF415" s="589"/>
      <c r="HMG415" s="589"/>
      <c r="HMH415" s="589"/>
      <c r="HMI415" s="589"/>
      <c r="HMJ415" s="589"/>
      <c r="HMK415" s="589"/>
      <c r="HML415" s="589"/>
      <c r="HMM415" s="589"/>
      <c r="HMN415" s="589"/>
      <c r="HMO415" s="589"/>
      <c r="HMP415" s="589"/>
      <c r="HMQ415" s="589"/>
      <c r="HMR415" s="589"/>
      <c r="HMS415" s="589"/>
      <c r="HMT415" s="589"/>
      <c r="HMU415" s="589"/>
      <c r="HMV415" s="589"/>
      <c r="HMW415" s="589"/>
      <c r="HMX415" s="589"/>
      <c r="HMY415" s="589"/>
      <c r="HMZ415" s="589"/>
      <c r="HNA415" s="589"/>
      <c r="HNB415" s="589"/>
      <c r="HNC415" s="589"/>
      <c r="HND415" s="589"/>
      <c r="HNE415" s="589"/>
      <c r="HNF415" s="589"/>
      <c r="HNG415" s="589"/>
      <c r="HNH415" s="589"/>
      <c r="HNI415" s="589"/>
      <c r="HNJ415" s="589"/>
      <c r="HNK415" s="589"/>
      <c r="HNL415" s="589"/>
      <c r="HNM415" s="589"/>
      <c r="HNN415" s="589"/>
      <c r="HNO415" s="589"/>
      <c r="HNP415" s="589"/>
      <c r="HNQ415" s="589"/>
      <c r="HNR415" s="589"/>
      <c r="HNS415" s="589"/>
      <c r="HNT415" s="589"/>
      <c r="HNU415" s="589"/>
      <c r="HNV415" s="589"/>
      <c r="HNW415" s="589"/>
      <c r="HNX415" s="589"/>
      <c r="HNY415" s="589"/>
      <c r="HNZ415" s="589"/>
      <c r="HOA415" s="589"/>
      <c r="HOB415" s="589"/>
      <c r="HOC415" s="589"/>
      <c r="HOD415" s="589"/>
      <c r="HOE415" s="589"/>
      <c r="HOF415" s="589"/>
      <c r="HOG415" s="589"/>
      <c r="HOH415" s="589"/>
      <c r="HOI415" s="589"/>
      <c r="HOJ415" s="589"/>
      <c r="HOK415" s="589"/>
      <c r="HOL415" s="589"/>
      <c r="HOM415" s="589"/>
      <c r="HON415" s="589"/>
      <c r="HOO415" s="589"/>
      <c r="HOP415" s="589"/>
      <c r="HOQ415" s="589"/>
      <c r="HOR415" s="589"/>
      <c r="HOS415" s="589"/>
      <c r="HOT415" s="589"/>
      <c r="HOU415" s="589"/>
      <c r="HOV415" s="589"/>
      <c r="HOW415" s="589"/>
      <c r="HOX415" s="589"/>
      <c r="HOY415" s="589"/>
      <c r="HOZ415" s="589"/>
      <c r="HPA415" s="589"/>
      <c r="HPB415" s="589"/>
      <c r="HPC415" s="589"/>
      <c r="HPD415" s="589"/>
      <c r="HPE415" s="589"/>
      <c r="HPF415" s="589"/>
      <c r="HPG415" s="589"/>
      <c r="HPH415" s="589"/>
      <c r="HPI415" s="589"/>
      <c r="HPJ415" s="589"/>
      <c r="HPK415" s="589"/>
      <c r="HPL415" s="589"/>
      <c r="HPM415" s="589"/>
      <c r="HPN415" s="589"/>
      <c r="HPO415" s="589"/>
      <c r="HPP415" s="589"/>
      <c r="HPQ415" s="589"/>
      <c r="HPR415" s="589"/>
      <c r="HPS415" s="589"/>
      <c r="HPT415" s="589"/>
      <c r="HPU415" s="589"/>
      <c r="HPV415" s="589"/>
      <c r="HPW415" s="589"/>
      <c r="HPX415" s="589"/>
      <c r="HPY415" s="589"/>
      <c r="HPZ415" s="589"/>
      <c r="HQA415" s="589"/>
      <c r="HQB415" s="589"/>
      <c r="HQC415" s="589"/>
      <c r="HQD415" s="589"/>
      <c r="HQE415" s="589"/>
      <c r="HQF415" s="589"/>
      <c r="HQG415" s="589"/>
      <c r="HQH415" s="589"/>
      <c r="HQI415" s="589"/>
      <c r="HQJ415" s="589"/>
      <c r="HQK415" s="589"/>
      <c r="HQL415" s="589"/>
      <c r="HQM415" s="589"/>
      <c r="HQN415" s="589"/>
      <c r="HQO415" s="589"/>
      <c r="HQP415" s="589"/>
      <c r="HQQ415" s="589"/>
      <c r="HQR415" s="589"/>
      <c r="HQS415" s="589"/>
      <c r="HQT415" s="589"/>
      <c r="HQU415" s="589"/>
      <c r="HQV415" s="589"/>
      <c r="HQW415" s="589"/>
      <c r="HQX415" s="589"/>
      <c r="HQY415" s="589"/>
      <c r="HQZ415" s="589"/>
      <c r="HRA415" s="589"/>
      <c r="HRB415" s="589"/>
      <c r="HRC415" s="589"/>
      <c r="HRD415" s="589"/>
      <c r="HRE415" s="589"/>
      <c r="HRF415" s="589"/>
      <c r="HRG415" s="589"/>
      <c r="HRH415" s="589"/>
      <c r="HRI415" s="589"/>
      <c r="HRJ415" s="589"/>
      <c r="HRK415" s="589"/>
      <c r="HRL415" s="589"/>
      <c r="HRM415" s="589"/>
      <c r="HRN415" s="589"/>
      <c r="HRO415" s="589"/>
      <c r="HRP415" s="589"/>
      <c r="HRQ415" s="589"/>
      <c r="HRR415" s="589"/>
      <c r="HRS415" s="589"/>
      <c r="HRT415" s="589"/>
      <c r="HRU415" s="589"/>
      <c r="HRV415" s="589"/>
      <c r="HRW415" s="589"/>
      <c r="HRX415" s="589"/>
      <c r="HRY415" s="589"/>
      <c r="HRZ415" s="589"/>
      <c r="HSA415" s="589"/>
      <c r="HSB415" s="589"/>
      <c r="HSC415" s="589"/>
      <c r="HSD415" s="589"/>
      <c r="HSE415" s="589"/>
      <c r="HSF415" s="589"/>
      <c r="HSG415" s="589"/>
      <c r="HSH415" s="589"/>
      <c r="HSI415" s="589"/>
      <c r="HSJ415" s="589"/>
      <c r="HSK415" s="589"/>
      <c r="HSL415" s="589"/>
      <c r="HSM415" s="589"/>
      <c r="HSN415" s="589"/>
      <c r="HSO415" s="589"/>
      <c r="HSP415" s="589"/>
      <c r="HSQ415" s="589"/>
      <c r="HSR415" s="589"/>
      <c r="HSS415" s="589"/>
      <c r="HST415" s="589"/>
      <c r="HSU415" s="589"/>
      <c r="HSV415" s="589"/>
      <c r="HSW415" s="589"/>
      <c r="HSX415" s="589"/>
      <c r="HSY415" s="589"/>
      <c r="HSZ415" s="589"/>
      <c r="HTA415" s="589"/>
      <c r="HTB415" s="589"/>
      <c r="HTC415" s="589"/>
      <c r="HTD415" s="589"/>
      <c r="HTE415" s="589"/>
      <c r="HTF415" s="589"/>
      <c r="HTG415" s="589"/>
      <c r="HTH415" s="589"/>
      <c r="HTI415" s="589"/>
      <c r="HTJ415" s="589"/>
      <c r="HTK415" s="589"/>
      <c r="HTL415" s="589"/>
      <c r="HTM415" s="589"/>
      <c r="HTN415" s="589"/>
      <c r="HTO415" s="589"/>
      <c r="HTP415" s="589"/>
      <c r="HTQ415" s="589"/>
      <c r="HTR415" s="589"/>
      <c r="HTS415" s="589"/>
      <c r="HTT415" s="589"/>
      <c r="HTU415" s="589"/>
      <c r="HTV415" s="589"/>
      <c r="HTW415" s="589"/>
      <c r="HTX415" s="589"/>
      <c r="HTY415" s="589"/>
      <c r="HTZ415" s="589"/>
      <c r="HUA415" s="589"/>
      <c r="HUB415" s="589"/>
      <c r="HUC415" s="589"/>
      <c r="HUD415" s="589"/>
      <c r="HUE415" s="589"/>
      <c r="HUF415" s="589"/>
      <c r="HUG415" s="589"/>
      <c r="HUH415" s="589"/>
      <c r="HUI415" s="589"/>
      <c r="HUJ415" s="589"/>
      <c r="HUK415" s="589"/>
      <c r="HUL415" s="589"/>
      <c r="HUM415" s="589"/>
      <c r="HUN415" s="589"/>
      <c r="HUO415" s="589"/>
      <c r="HUP415" s="589"/>
      <c r="HUQ415" s="589"/>
      <c r="HUR415" s="589"/>
      <c r="HUS415" s="589"/>
      <c r="HUT415" s="589"/>
      <c r="HUU415" s="589"/>
      <c r="HUV415" s="589"/>
      <c r="HUW415" s="589"/>
      <c r="HUX415" s="589"/>
      <c r="HUY415" s="589"/>
      <c r="HUZ415" s="589"/>
      <c r="HVA415" s="589"/>
      <c r="HVB415" s="589"/>
      <c r="HVC415" s="589"/>
      <c r="HVD415" s="589"/>
      <c r="HVE415" s="589"/>
      <c r="HVF415" s="589"/>
      <c r="HVG415" s="589"/>
      <c r="HVH415" s="589"/>
      <c r="HVI415" s="589"/>
      <c r="HVJ415" s="589"/>
      <c r="HVK415" s="589"/>
      <c r="HVL415" s="589"/>
      <c r="HVM415" s="589"/>
      <c r="HVN415" s="589"/>
      <c r="HVO415" s="589"/>
      <c r="HVP415" s="589"/>
      <c r="HVQ415" s="589"/>
      <c r="HVR415" s="589"/>
      <c r="HVS415" s="589"/>
      <c r="HVT415" s="589"/>
      <c r="HVU415" s="589"/>
      <c r="HVV415" s="589"/>
      <c r="HVW415" s="589"/>
      <c r="HVX415" s="589"/>
      <c r="HVY415" s="589"/>
      <c r="HVZ415" s="589"/>
      <c r="HWA415" s="589"/>
      <c r="HWB415" s="589"/>
      <c r="HWC415" s="589"/>
      <c r="HWD415" s="589"/>
      <c r="HWE415" s="589"/>
      <c r="HWF415" s="589"/>
      <c r="HWG415" s="589"/>
      <c r="HWH415" s="589"/>
      <c r="HWI415" s="589"/>
      <c r="HWJ415" s="589"/>
      <c r="HWK415" s="589"/>
      <c r="HWL415" s="589"/>
      <c r="HWM415" s="589"/>
      <c r="HWN415" s="589"/>
      <c r="HWO415" s="589"/>
      <c r="HWP415" s="589"/>
      <c r="HWQ415" s="589"/>
      <c r="HWR415" s="589"/>
      <c r="HWS415" s="589"/>
      <c r="HWT415" s="589"/>
      <c r="HWU415" s="589"/>
      <c r="HWV415" s="589"/>
      <c r="HWW415" s="589"/>
      <c r="HWX415" s="589"/>
      <c r="HWY415" s="589"/>
      <c r="HWZ415" s="589"/>
      <c r="HXA415" s="589"/>
      <c r="HXB415" s="589"/>
      <c r="HXC415" s="589"/>
      <c r="HXD415" s="589"/>
      <c r="HXE415" s="589"/>
      <c r="HXF415" s="589"/>
      <c r="HXG415" s="589"/>
      <c r="HXH415" s="589"/>
      <c r="HXI415" s="589"/>
      <c r="HXJ415" s="589"/>
      <c r="HXK415" s="589"/>
      <c r="HXL415" s="589"/>
      <c r="HXM415" s="589"/>
      <c r="HXN415" s="589"/>
      <c r="HXO415" s="589"/>
      <c r="HXP415" s="589"/>
      <c r="HXQ415" s="589"/>
      <c r="HXR415" s="589"/>
      <c r="HXS415" s="589"/>
      <c r="HXT415" s="589"/>
      <c r="HXU415" s="589"/>
      <c r="HXV415" s="589"/>
      <c r="HXW415" s="589"/>
      <c r="HXX415" s="589"/>
      <c r="HXY415" s="589"/>
      <c r="HXZ415" s="589"/>
      <c r="HYA415" s="589"/>
      <c r="HYB415" s="589"/>
      <c r="HYC415" s="589"/>
      <c r="HYD415" s="589"/>
      <c r="HYE415" s="589"/>
      <c r="HYF415" s="589"/>
      <c r="HYG415" s="589"/>
      <c r="HYH415" s="589"/>
      <c r="HYI415" s="589"/>
      <c r="HYJ415" s="589"/>
      <c r="HYK415" s="589"/>
      <c r="HYL415" s="589"/>
      <c r="HYM415" s="589"/>
      <c r="HYN415" s="589"/>
      <c r="HYO415" s="589"/>
      <c r="HYP415" s="589"/>
      <c r="HYQ415" s="589"/>
      <c r="HYR415" s="589"/>
      <c r="HYS415" s="589"/>
      <c r="HYT415" s="589"/>
      <c r="HYU415" s="589"/>
      <c r="HYV415" s="589"/>
      <c r="HYW415" s="589"/>
      <c r="HYX415" s="589"/>
      <c r="HYY415" s="589"/>
      <c r="HYZ415" s="589"/>
      <c r="HZA415" s="589"/>
      <c r="HZB415" s="589"/>
      <c r="HZC415" s="589"/>
      <c r="HZD415" s="589"/>
      <c r="HZE415" s="589"/>
      <c r="HZF415" s="589"/>
      <c r="HZG415" s="589"/>
      <c r="HZH415" s="589"/>
      <c r="HZI415" s="589"/>
      <c r="HZJ415" s="589"/>
      <c r="HZK415" s="589"/>
      <c r="HZL415" s="589"/>
      <c r="HZM415" s="589"/>
      <c r="HZN415" s="589"/>
      <c r="HZO415" s="589"/>
      <c r="HZP415" s="589"/>
      <c r="HZQ415" s="589"/>
      <c r="HZR415" s="589"/>
      <c r="HZS415" s="589"/>
      <c r="HZT415" s="589"/>
      <c r="HZU415" s="589"/>
      <c r="HZV415" s="589"/>
      <c r="HZW415" s="589"/>
      <c r="HZX415" s="589"/>
      <c r="HZY415" s="589"/>
      <c r="HZZ415" s="589"/>
      <c r="IAA415" s="589"/>
      <c r="IAB415" s="589"/>
      <c r="IAC415" s="589"/>
      <c r="IAD415" s="589"/>
      <c r="IAE415" s="589"/>
      <c r="IAF415" s="589"/>
      <c r="IAG415" s="589"/>
      <c r="IAH415" s="589"/>
      <c r="IAI415" s="589"/>
      <c r="IAJ415" s="589"/>
      <c r="IAK415" s="589"/>
      <c r="IAL415" s="589"/>
      <c r="IAM415" s="589"/>
      <c r="IAN415" s="589"/>
      <c r="IAO415" s="589"/>
      <c r="IAP415" s="589"/>
      <c r="IAQ415" s="589"/>
      <c r="IAR415" s="589"/>
      <c r="IAS415" s="589"/>
      <c r="IAT415" s="589"/>
      <c r="IAU415" s="589"/>
      <c r="IAV415" s="589"/>
      <c r="IAW415" s="589"/>
      <c r="IAX415" s="589"/>
      <c r="IAY415" s="589"/>
      <c r="IAZ415" s="589"/>
      <c r="IBA415" s="589"/>
      <c r="IBB415" s="589"/>
      <c r="IBC415" s="589"/>
      <c r="IBD415" s="589"/>
      <c r="IBE415" s="589"/>
      <c r="IBF415" s="589"/>
      <c r="IBG415" s="589"/>
      <c r="IBH415" s="589"/>
      <c r="IBI415" s="589"/>
      <c r="IBJ415" s="589"/>
      <c r="IBK415" s="589"/>
      <c r="IBL415" s="589"/>
      <c r="IBM415" s="589"/>
      <c r="IBN415" s="589"/>
      <c r="IBO415" s="589"/>
      <c r="IBP415" s="589"/>
      <c r="IBQ415" s="589"/>
      <c r="IBR415" s="589"/>
      <c r="IBS415" s="589"/>
      <c r="IBT415" s="589"/>
      <c r="IBU415" s="589"/>
      <c r="IBV415" s="589"/>
      <c r="IBW415" s="589"/>
      <c r="IBX415" s="589"/>
      <c r="IBY415" s="589"/>
      <c r="IBZ415" s="589"/>
      <c r="ICA415" s="589"/>
      <c r="ICB415" s="589"/>
      <c r="ICC415" s="589"/>
      <c r="ICD415" s="589"/>
      <c r="ICE415" s="589"/>
      <c r="ICF415" s="589"/>
      <c r="ICG415" s="589"/>
      <c r="ICH415" s="589"/>
      <c r="ICI415" s="589"/>
      <c r="ICJ415" s="589"/>
      <c r="ICK415" s="589"/>
      <c r="ICL415" s="589"/>
      <c r="ICM415" s="589"/>
      <c r="ICN415" s="589"/>
      <c r="ICO415" s="589"/>
      <c r="ICP415" s="589"/>
      <c r="ICQ415" s="589"/>
      <c r="ICR415" s="589"/>
      <c r="ICS415" s="589"/>
      <c r="ICT415" s="589"/>
      <c r="ICU415" s="589"/>
      <c r="ICV415" s="589"/>
      <c r="ICW415" s="589"/>
      <c r="ICX415" s="589"/>
      <c r="ICY415" s="589"/>
      <c r="ICZ415" s="589"/>
      <c r="IDA415" s="589"/>
      <c r="IDB415" s="589"/>
      <c r="IDC415" s="589"/>
      <c r="IDD415" s="589"/>
      <c r="IDE415" s="589"/>
      <c r="IDF415" s="589"/>
      <c r="IDG415" s="589"/>
      <c r="IDH415" s="589"/>
      <c r="IDI415" s="589"/>
      <c r="IDJ415" s="589"/>
      <c r="IDK415" s="589"/>
      <c r="IDL415" s="589"/>
      <c r="IDM415" s="589"/>
      <c r="IDN415" s="589"/>
      <c r="IDO415" s="589"/>
      <c r="IDP415" s="589"/>
      <c r="IDQ415" s="589"/>
      <c r="IDR415" s="589"/>
      <c r="IDS415" s="589"/>
      <c r="IDT415" s="589"/>
      <c r="IDU415" s="589"/>
      <c r="IDV415" s="589"/>
      <c r="IDW415" s="589"/>
      <c r="IDX415" s="589"/>
      <c r="IDY415" s="589"/>
      <c r="IDZ415" s="589"/>
      <c r="IEA415" s="589"/>
      <c r="IEB415" s="589"/>
      <c r="IEC415" s="589"/>
      <c r="IED415" s="589"/>
      <c r="IEE415" s="589"/>
      <c r="IEF415" s="589"/>
      <c r="IEG415" s="589"/>
      <c r="IEH415" s="589"/>
      <c r="IEI415" s="589"/>
      <c r="IEJ415" s="589"/>
      <c r="IEK415" s="589"/>
      <c r="IEL415" s="589"/>
      <c r="IEM415" s="589"/>
      <c r="IEN415" s="589"/>
      <c r="IEO415" s="589"/>
      <c r="IEP415" s="589"/>
      <c r="IEQ415" s="589"/>
      <c r="IER415" s="589"/>
      <c r="IES415" s="589"/>
      <c r="IET415" s="589"/>
      <c r="IEU415" s="589"/>
      <c r="IEV415" s="589"/>
      <c r="IEW415" s="589"/>
      <c r="IEX415" s="589"/>
      <c r="IEY415" s="589"/>
      <c r="IEZ415" s="589"/>
      <c r="IFA415" s="589"/>
      <c r="IFB415" s="589"/>
      <c r="IFC415" s="589"/>
      <c r="IFD415" s="589"/>
      <c r="IFE415" s="589"/>
      <c r="IFF415" s="589"/>
      <c r="IFG415" s="589"/>
      <c r="IFH415" s="589"/>
      <c r="IFI415" s="589"/>
      <c r="IFJ415" s="589"/>
      <c r="IFK415" s="589"/>
      <c r="IFL415" s="589"/>
      <c r="IFM415" s="589"/>
      <c r="IFN415" s="589"/>
      <c r="IFO415" s="589"/>
      <c r="IFP415" s="589"/>
      <c r="IFQ415" s="589"/>
      <c r="IFR415" s="589"/>
      <c r="IFS415" s="589"/>
      <c r="IFT415" s="589"/>
      <c r="IFU415" s="589"/>
      <c r="IFV415" s="589"/>
      <c r="IFW415" s="589"/>
      <c r="IFX415" s="589"/>
      <c r="IFY415" s="589"/>
      <c r="IFZ415" s="589"/>
      <c r="IGA415" s="589"/>
      <c r="IGB415" s="589"/>
      <c r="IGC415" s="589"/>
      <c r="IGD415" s="589"/>
      <c r="IGE415" s="589"/>
      <c r="IGF415" s="589"/>
      <c r="IGG415" s="589"/>
      <c r="IGH415" s="589"/>
      <c r="IGI415" s="589"/>
      <c r="IGJ415" s="589"/>
      <c r="IGK415" s="589"/>
      <c r="IGL415" s="589"/>
      <c r="IGM415" s="589"/>
      <c r="IGN415" s="589"/>
      <c r="IGO415" s="589"/>
      <c r="IGP415" s="589"/>
      <c r="IGQ415" s="589"/>
      <c r="IGR415" s="589"/>
      <c r="IGS415" s="589"/>
      <c r="IGT415" s="589"/>
      <c r="IGU415" s="589"/>
      <c r="IGV415" s="589"/>
      <c r="IGW415" s="589"/>
      <c r="IGX415" s="589"/>
      <c r="IGY415" s="589"/>
      <c r="IGZ415" s="589"/>
      <c r="IHA415" s="589"/>
      <c r="IHB415" s="589"/>
      <c r="IHC415" s="589"/>
      <c r="IHD415" s="589"/>
      <c r="IHE415" s="589"/>
      <c r="IHF415" s="589"/>
      <c r="IHG415" s="589"/>
      <c r="IHH415" s="589"/>
      <c r="IHI415" s="589"/>
      <c r="IHJ415" s="589"/>
      <c r="IHK415" s="589"/>
      <c r="IHL415" s="589"/>
      <c r="IHM415" s="589"/>
      <c r="IHN415" s="589"/>
      <c r="IHO415" s="589"/>
      <c r="IHP415" s="589"/>
      <c r="IHQ415" s="589"/>
      <c r="IHR415" s="589"/>
      <c r="IHS415" s="589"/>
      <c r="IHT415" s="589"/>
      <c r="IHU415" s="589"/>
      <c r="IHV415" s="589"/>
      <c r="IHW415" s="589"/>
      <c r="IHX415" s="589"/>
      <c r="IHY415" s="589"/>
      <c r="IHZ415" s="589"/>
      <c r="IIA415" s="589"/>
      <c r="IIB415" s="589"/>
      <c r="IIC415" s="589"/>
      <c r="IID415" s="589"/>
      <c r="IIE415" s="589"/>
      <c r="IIF415" s="589"/>
      <c r="IIG415" s="589"/>
      <c r="IIH415" s="589"/>
      <c r="III415" s="589"/>
      <c r="IIJ415" s="589"/>
      <c r="IIK415" s="589"/>
      <c r="IIL415" s="589"/>
      <c r="IIM415" s="589"/>
      <c r="IIN415" s="589"/>
      <c r="IIO415" s="589"/>
      <c r="IIP415" s="589"/>
      <c r="IIQ415" s="589"/>
      <c r="IIR415" s="589"/>
      <c r="IIS415" s="589"/>
      <c r="IIT415" s="589"/>
      <c r="IIU415" s="589"/>
      <c r="IIV415" s="589"/>
      <c r="IIW415" s="589"/>
      <c r="IIX415" s="589"/>
      <c r="IIY415" s="589"/>
      <c r="IIZ415" s="589"/>
      <c r="IJA415" s="589"/>
      <c r="IJB415" s="589"/>
      <c r="IJC415" s="589"/>
      <c r="IJD415" s="589"/>
      <c r="IJE415" s="589"/>
      <c r="IJF415" s="589"/>
      <c r="IJG415" s="589"/>
      <c r="IJH415" s="589"/>
      <c r="IJI415" s="589"/>
      <c r="IJJ415" s="589"/>
      <c r="IJK415" s="589"/>
      <c r="IJL415" s="589"/>
      <c r="IJM415" s="589"/>
      <c r="IJN415" s="589"/>
      <c r="IJO415" s="589"/>
      <c r="IJP415" s="589"/>
      <c r="IJQ415" s="589"/>
      <c r="IJR415" s="589"/>
      <c r="IJS415" s="589"/>
      <c r="IJT415" s="589"/>
      <c r="IJU415" s="589"/>
      <c r="IJV415" s="589"/>
      <c r="IJW415" s="589"/>
      <c r="IJX415" s="589"/>
      <c r="IJY415" s="589"/>
      <c r="IJZ415" s="589"/>
      <c r="IKA415" s="589"/>
      <c r="IKB415" s="589"/>
      <c r="IKC415" s="589"/>
      <c r="IKD415" s="589"/>
      <c r="IKE415" s="589"/>
      <c r="IKF415" s="589"/>
      <c r="IKG415" s="589"/>
      <c r="IKH415" s="589"/>
      <c r="IKI415" s="589"/>
      <c r="IKJ415" s="589"/>
      <c r="IKK415" s="589"/>
      <c r="IKL415" s="589"/>
      <c r="IKM415" s="589"/>
      <c r="IKN415" s="589"/>
      <c r="IKO415" s="589"/>
      <c r="IKP415" s="589"/>
      <c r="IKQ415" s="589"/>
      <c r="IKR415" s="589"/>
      <c r="IKS415" s="589"/>
      <c r="IKT415" s="589"/>
      <c r="IKU415" s="589"/>
      <c r="IKV415" s="589"/>
      <c r="IKW415" s="589"/>
      <c r="IKX415" s="589"/>
      <c r="IKY415" s="589"/>
      <c r="IKZ415" s="589"/>
      <c r="ILA415" s="589"/>
      <c r="ILB415" s="589"/>
      <c r="ILC415" s="589"/>
      <c r="ILD415" s="589"/>
      <c r="ILE415" s="589"/>
      <c r="ILF415" s="589"/>
      <c r="ILG415" s="589"/>
      <c r="ILH415" s="589"/>
      <c r="ILI415" s="589"/>
      <c r="ILJ415" s="589"/>
      <c r="ILK415" s="589"/>
      <c r="ILL415" s="589"/>
      <c r="ILM415" s="589"/>
      <c r="ILN415" s="589"/>
      <c r="ILO415" s="589"/>
      <c r="ILP415" s="589"/>
      <c r="ILQ415" s="589"/>
      <c r="ILR415" s="589"/>
      <c r="ILS415" s="589"/>
      <c r="ILT415" s="589"/>
      <c r="ILU415" s="589"/>
      <c r="ILV415" s="589"/>
      <c r="ILW415" s="589"/>
      <c r="ILX415" s="589"/>
      <c r="ILY415" s="589"/>
      <c r="ILZ415" s="589"/>
      <c r="IMA415" s="589"/>
      <c r="IMB415" s="589"/>
      <c r="IMC415" s="589"/>
      <c r="IMD415" s="589"/>
      <c r="IME415" s="589"/>
      <c r="IMF415" s="589"/>
      <c r="IMG415" s="589"/>
      <c r="IMH415" s="589"/>
      <c r="IMI415" s="589"/>
      <c r="IMJ415" s="589"/>
      <c r="IMK415" s="589"/>
      <c r="IML415" s="589"/>
      <c r="IMM415" s="589"/>
      <c r="IMN415" s="589"/>
      <c r="IMO415" s="589"/>
      <c r="IMP415" s="589"/>
      <c r="IMQ415" s="589"/>
      <c r="IMR415" s="589"/>
      <c r="IMS415" s="589"/>
      <c r="IMT415" s="589"/>
      <c r="IMU415" s="589"/>
      <c r="IMV415" s="589"/>
      <c r="IMW415" s="589"/>
      <c r="IMX415" s="589"/>
      <c r="IMY415" s="589"/>
      <c r="IMZ415" s="589"/>
      <c r="INA415" s="589"/>
      <c r="INB415" s="589"/>
      <c r="INC415" s="589"/>
      <c r="IND415" s="589"/>
      <c r="INE415" s="589"/>
      <c r="INF415" s="589"/>
      <c r="ING415" s="589"/>
      <c r="INH415" s="589"/>
      <c r="INI415" s="589"/>
      <c r="INJ415" s="589"/>
      <c r="INK415" s="589"/>
      <c r="INL415" s="589"/>
      <c r="INM415" s="589"/>
      <c r="INN415" s="589"/>
      <c r="INO415" s="589"/>
      <c r="INP415" s="589"/>
      <c r="INQ415" s="589"/>
      <c r="INR415" s="589"/>
      <c r="INS415" s="589"/>
      <c r="INT415" s="589"/>
      <c r="INU415" s="589"/>
      <c r="INV415" s="589"/>
      <c r="INW415" s="589"/>
      <c r="INX415" s="589"/>
      <c r="INY415" s="589"/>
      <c r="INZ415" s="589"/>
      <c r="IOA415" s="589"/>
      <c r="IOB415" s="589"/>
      <c r="IOC415" s="589"/>
      <c r="IOD415" s="589"/>
      <c r="IOE415" s="589"/>
      <c r="IOF415" s="589"/>
      <c r="IOG415" s="589"/>
      <c r="IOH415" s="589"/>
      <c r="IOI415" s="589"/>
      <c r="IOJ415" s="589"/>
      <c r="IOK415" s="589"/>
      <c r="IOL415" s="589"/>
      <c r="IOM415" s="589"/>
      <c r="ION415" s="589"/>
      <c r="IOO415" s="589"/>
      <c r="IOP415" s="589"/>
      <c r="IOQ415" s="589"/>
      <c r="IOR415" s="589"/>
      <c r="IOS415" s="589"/>
      <c r="IOT415" s="589"/>
      <c r="IOU415" s="589"/>
      <c r="IOV415" s="589"/>
      <c r="IOW415" s="589"/>
      <c r="IOX415" s="589"/>
      <c r="IOY415" s="589"/>
      <c r="IOZ415" s="589"/>
      <c r="IPA415" s="589"/>
      <c r="IPB415" s="589"/>
      <c r="IPC415" s="589"/>
      <c r="IPD415" s="589"/>
      <c r="IPE415" s="589"/>
      <c r="IPF415" s="589"/>
      <c r="IPG415" s="589"/>
      <c r="IPH415" s="589"/>
      <c r="IPI415" s="589"/>
      <c r="IPJ415" s="589"/>
      <c r="IPK415" s="589"/>
      <c r="IPL415" s="589"/>
      <c r="IPM415" s="589"/>
      <c r="IPN415" s="589"/>
      <c r="IPO415" s="589"/>
      <c r="IPP415" s="589"/>
      <c r="IPQ415" s="589"/>
      <c r="IPR415" s="589"/>
      <c r="IPS415" s="589"/>
      <c r="IPT415" s="589"/>
      <c r="IPU415" s="589"/>
      <c r="IPV415" s="589"/>
      <c r="IPW415" s="589"/>
      <c r="IPX415" s="589"/>
      <c r="IPY415" s="589"/>
      <c r="IPZ415" s="589"/>
      <c r="IQA415" s="589"/>
      <c r="IQB415" s="589"/>
      <c r="IQC415" s="589"/>
      <c r="IQD415" s="589"/>
      <c r="IQE415" s="589"/>
      <c r="IQF415" s="589"/>
      <c r="IQG415" s="589"/>
      <c r="IQH415" s="589"/>
      <c r="IQI415" s="589"/>
      <c r="IQJ415" s="589"/>
      <c r="IQK415" s="589"/>
      <c r="IQL415" s="589"/>
      <c r="IQM415" s="589"/>
      <c r="IQN415" s="589"/>
      <c r="IQO415" s="589"/>
      <c r="IQP415" s="589"/>
      <c r="IQQ415" s="589"/>
      <c r="IQR415" s="589"/>
      <c r="IQS415" s="589"/>
      <c r="IQT415" s="589"/>
      <c r="IQU415" s="589"/>
      <c r="IQV415" s="589"/>
      <c r="IQW415" s="589"/>
      <c r="IQX415" s="589"/>
      <c r="IQY415" s="589"/>
      <c r="IQZ415" s="589"/>
      <c r="IRA415" s="589"/>
      <c r="IRB415" s="589"/>
      <c r="IRC415" s="589"/>
      <c r="IRD415" s="589"/>
      <c r="IRE415" s="589"/>
      <c r="IRF415" s="589"/>
      <c r="IRG415" s="589"/>
      <c r="IRH415" s="589"/>
      <c r="IRI415" s="589"/>
      <c r="IRJ415" s="589"/>
      <c r="IRK415" s="589"/>
      <c r="IRL415" s="589"/>
      <c r="IRM415" s="589"/>
      <c r="IRN415" s="589"/>
      <c r="IRO415" s="589"/>
      <c r="IRP415" s="589"/>
      <c r="IRQ415" s="589"/>
      <c r="IRR415" s="589"/>
      <c r="IRS415" s="589"/>
      <c r="IRT415" s="589"/>
      <c r="IRU415" s="589"/>
      <c r="IRV415" s="589"/>
      <c r="IRW415" s="589"/>
      <c r="IRX415" s="589"/>
      <c r="IRY415" s="589"/>
      <c r="IRZ415" s="589"/>
      <c r="ISA415" s="589"/>
      <c r="ISB415" s="589"/>
      <c r="ISC415" s="589"/>
      <c r="ISD415" s="589"/>
      <c r="ISE415" s="589"/>
      <c r="ISF415" s="589"/>
      <c r="ISG415" s="589"/>
      <c r="ISH415" s="589"/>
      <c r="ISI415" s="589"/>
      <c r="ISJ415" s="589"/>
      <c r="ISK415" s="589"/>
      <c r="ISL415" s="589"/>
      <c r="ISM415" s="589"/>
      <c r="ISN415" s="589"/>
      <c r="ISO415" s="589"/>
      <c r="ISP415" s="589"/>
      <c r="ISQ415" s="589"/>
      <c r="ISR415" s="589"/>
      <c r="ISS415" s="589"/>
      <c r="IST415" s="589"/>
      <c r="ISU415" s="589"/>
      <c r="ISV415" s="589"/>
      <c r="ISW415" s="589"/>
      <c r="ISX415" s="589"/>
      <c r="ISY415" s="589"/>
      <c r="ISZ415" s="589"/>
      <c r="ITA415" s="589"/>
      <c r="ITB415" s="589"/>
      <c r="ITC415" s="589"/>
      <c r="ITD415" s="589"/>
      <c r="ITE415" s="589"/>
      <c r="ITF415" s="589"/>
      <c r="ITG415" s="589"/>
      <c r="ITH415" s="589"/>
      <c r="ITI415" s="589"/>
      <c r="ITJ415" s="589"/>
      <c r="ITK415" s="589"/>
      <c r="ITL415" s="589"/>
      <c r="ITM415" s="589"/>
      <c r="ITN415" s="589"/>
      <c r="ITO415" s="589"/>
      <c r="ITP415" s="589"/>
      <c r="ITQ415" s="589"/>
      <c r="ITR415" s="589"/>
      <c r="ITS415" s="589"/>
      <c r="ITT415" s="589"/>
      <c r="ITU415" s="589"/>
      <c r="ITV415" s="589"/>
      <c r="ITW415" s="589"/>
      <c r="ITX415" s="589"/>
      <c r="ITY415" s="589"/>
      <c r="ITZ415" s="589"/>
      <c r="IUA415" s="589"/>
      <c r="IUB415" s="589"/>
      <c r="IUC415" s="589"/>
      <c r="IUD415" s="589"/>
      <c r="IUE415" s="589"/>
      <c r="IUF415" s="589"/>
      <c r="IUG415" s="589"/>
      <c r="IUH415" s="589"/>
      <c r="IUI415" s="589"/>
      <c r="IUJ415" s="589"/>
      <c r="IUK415" s="589"/>
      <c r="IUL415" s="589"/>
      <c r="IUM415" s="589"/>
      <c r="IUN415" s="589"/>
      <c r="IUO415" s="589"/>
      <c r="IUP415" s="589"/>
      <c r="IUQ415" s="589"/>
      <c r="IUR415" s="589"/>
      <c r="IUS415" s="589"/>
      <c r="IUT415" s="589"/>
      <c r="IUU415" s="589"/>
      <c r="IUV415" s="589"/>
      <c r="IUW415" s="589"/>
      <c r="IUX415" s="589"/>
      <c r="IUY415" s="589"/>
      <c r="IUZ415" s="589"/>
      <c r="IVA415" s="589"/>
      <c r="IVB415" s="589"/>
      <c r="IVC415" s="589"/>
      <c r="IVD415" s="589"/>
      <c r="IVE415" s="589"/>
      <c r="IVF415" s="589"/>
      <c r="IVG415" s="589"/>
      <c r="IVH415" s="589"/>
      <c r="IVI415" s="589"/>
      <c r="IVJ415" s="589"/>
      <c r="IVK415" s="589"/>
      <c r="IVL415" s="589"/>
      <c r="IVM415" s="589"/>
      <c r="IVN415" s="589"/>
      <c r="IVO415" s="589"/>
      <c r="IVP415" s="589"/>
      <c r="IVQ415" s="589"/>
      <c r="IVR415" s="589"/>
      <c r="IVS415" s="589"/>
      <c r="IVT415" s="589"/>
      <c r="IVU415" s="589"/>
      <c r="IVV415" s="589"/>
      <c r="IVW415" s="589"/>
      <c r="IVX415" s="589"/>
      <c r="IVY415" s="589"/>
      <c r="IVZ415" s="589"/>
      <c r="IWA415" s="589"/>
      <c r="IWB415" s="589"/>
      <c r="IWC415" s="589"/>
      <c r="IWD415" s="589"/>
      <c r="IWE415" s="589"/>
      <c r="IWF415" s="589"/>
      <c r="IWG415" s="589"/>
      <c r="IWH415" s="589"/>
      <c r="IWI415" s="589"/>
      <c r="IWJ415" s="589"/>
      <c r="IWK415" s="589"/>
      <c r="IWL415" s="589"/>
      <c r="IWM415" s="589"/>
      <c r="IWN415" s="589"/>
      <c r="IWO415" s="589"/>
      <c r="IWP415" s="589"/>
      <c r="IWQ415" s="589"/>
      <c r="IWR415" s="589"/>
      <c r="IWS415" s="589"/>
      <c r="IWT415" s="589"/>
      <c r="IWU415" s="589"/>
      <c r="IWV415" s="589"/>
      <c r="IWW415" s="589"/>
      <c r="IWX415" s="589"/>
      <c r="IWY415" s="589"/>
      <c r="IWZ415" s="589"/>
      <c r="IXA415" s="589"/>
      <c r="IXB415" s="589"/>
      <c r="IXC415" s="589"/>
      <c r="IXD415" s="589"/>
      <c r="IXE415" s="589"/>
      <c r="IXF415" s="589"/>
      <c r="IXG415" s="589"/>
      <c r="IXH415" s="589"/>
      <c r="IXI415" s="589"/>
      <c r="IXJ415" s="589"/>
      <c r="IXK415" s="589"/>
      <c r="IXL415" s="589"/>
      <c r="IXM415" s="589"/>
      <c r="IXN415" s="589"/>
      <c r="IXO415" s="589"/>
      <c r="IXP415" s="589"/>
      <c r="IXQ415" s="589"/>
      <c r="IXR415" s="589"/>
      <c r="IXS415" s="589"/>
      <c r="IXT415" s="589"/>
      <c r="IXU415" s="589"/>
      <c r="IXV415" s="589"/>
      <c r="IXW415" s="589"/>
      <c r="IXX415" s="589"/>
      <c r="IXY415" s="589"/>
      <c r="IXZ415" s="589"/>
      <c r="IYA415" s="589"/>
      <c r="IYB415" s="589"/>
      <c r="IYC415" s="589"/>
      <c r="IYD415" s="589"/>
      <c r="IYE415" s="589"/>
      <c r="IYF415" s="589"/>
      <c r="IYG415" s="589"/>
      <c r="IYH415" s="589"/>
      <c r="IYI415" s="589"/>
      <c r="IYJ415" s="589"/>
      <c r="IYK415" s="589"/>
      <c r="IYL415" s="589"/>
      <c r="IYM415" s="589"/>
      <c r="IYN415" s="589"/>
      <c r="IYO415" s="589"/>
      <c r="IYP415" s="589"/>
      <c r="IYQ415" s="589"/>
      <c r="IYR415" s="589"/>
      <c r="IYS415" s="589"/>
      <c r="IYT415" s="589"/>
      <c r="IYU415" s="589"/>
      <c r="IYV415" s="589"/>
      <c r="IYW415" s="589"/>
      <c r="IYX415" s="589"/>
      <c r="IYY415" s="589"/>
      <c r="IYZ415" s="589"/>
      <c r="IZA415" s="589"/>
      <c r="IZB415" s="589"/>
      <c r="IZC415" s="589"/>
      <c r="IZD415" s="589"/>
      <c r="IZE415" s="589"/>
      <c r="IZF415" s="589"/>
      <c r="IZG415" s="589"/>
      <c r="IZH415" s="589"/>
      <c r="IZI415" s="589"/>
      <c r="IZJ415" s="589"/>
      <c r="IZK415" s="589"/>
      <c r="IZL415" s="589"/>
      <c r="IZM415" s="589"/>
      <c r="IZN415" s="589"/>
      <c r="IZO415" s="589"/>
      <c r="IZP415" s="589"/>
      <c r="IZQ415" s="589"/>
      <c r="IZR415" s="589"/>
      <c r="IZS415" s="589"/>
      <c r="IZT415" s="589"/>
      <c r="IZU415" s="589"/>
      <c r="IZV415" s="589"/>
      <c r="IZW415" s="589"/>
      <c r="IZX415" s="589"/>
      <c r="IZY415" s="589"/>
      <c r="IZZ415" s="589"/>
      <c r="JAA415" s="589"/>
      <c r="JAB415" s="589"/>
      <c r="JAC415" s="589"/>
      <c r="JAD415" s="589"/>
      <c r="JAE415" s="589"/>
      <c r="JAF415" s="589"/>
      <c r="JAG415" s="589"/>
      <c r="JAH415" s="589"/>
      <c r="JAI415" s="589"/>
      <c r="JAJ415" s="589"/>
      <c r="JAK415" s="589"/>
      <c r="JAL415" s="589"/>
      <c r="JAM415" s="589"/>
      <c r="JAN415" s="589"/>
      <c r="JAO415" s="589"/>
      <c r="JAP415" s="589"/>
      <c r="JAQ415" s="589"/>
      <c r="JAR415" s="589"/>
      <c r="JAS415" s="589"/>
      <c r="JAT415" s="589"/>
      <c r="JAU415" s="589"/>
      <c r="JAV415" s="589"/>
      <c r="JAW415" s="589"/>
      <c r="JAX415" s="589"/>
      <c r="JAY415" s="589"/>
      <c r="JAZ415" s="589"/>
      <c r="JBA415" s="589"/>
      <c r="JBB415" s="589"/>
      <c r="JBC415" s="589"/>
      <c r="JBD415" s="589"/>
      <c r="JBE415" s="589"/>
      <c r="JBF415" s="589"/>
      <c r="JBG415" s="589"/>
      <c r="JBH415" s="589"/>
      <c r="JBI415" s="589"/>
      <c r="JBJ415" s="589"/>
      <c r="JBK415" s="589"/>
      <c r="JBL415" s="589"/>
      <c r="JBM415" s="589"/>
      <c r="JBN415" s="589"/>
      <c r="JBO415" s="589"/>
      <c r="JBP415" s="589"/>
      <c r="JBQ415" s="589"/>
      <c r="JBR415" s="589"/>
      <c r="JBS415" s="589"/>
      <c r="JBT415" s="589"/>
      <c r="JBU415" s="589"/>
      <c r="JBV415" s="589"/>
      <c r="JBW415" s="589"/>
      <c r="JBX415" s="589"/>
      <c r="JBY415" s="589"/>
      <c r="JBZ415" s="589"/>
      <c r="JCA415" s="589"/>
      <c r="JCB415" s="589"/>
      <c r="JCC415" s="589"/>
      <c r="JCD415" s="589"/>
      <c r="JCE415" s="589"/>
      <c r="JCF415" s="589"/>
      <c r="JCG415" s="589"/>
      <c r="JCH415" s="589"/>
      <c r="JCI415" s="589"/>
      <c r="JCJ415" s="589"/>
      <c r="JCK415" s="589"/>
      <c r="JCL415" s="589"/>
      <c r="JCM415" s="589"/>
      <c r="JCN415" s="589"/>
      <c r="JCO415" s="589"/>
      <c r="JCP415" s="589"/>
      <c r="JCQ415" s="589"/>
      <c r="JCR415" s="589"/>
      <c r="JCS415" s="589"/>
      <c r="JCT415" s="589"/>
      <c r="JCU415" s="589"/>
      <c r="JCV415" s="589"/>
      <c r="JCW415" s="589"/>
      <c r="JCX415" s="589"/>
      <c r="JCY415" s="589"/>
      <c r="JCZ415" s="589"/>
      <c r="JDA415" s="589"/>
      <c r="JDB415" s="589"/>
      <c r="JDC415" s="589"/>
      <c r="JDD415" s="589"/>
      <c r="JDE415" s="589"/>
      <c r="JDF415" s="589"/>
      <c r="JDG415" s="589"/>
      <c r="JDH415" s="589"/>
      <c r="JDI415" s="589"/>
      <c r="JDJ415" s="589"/>
      <c r="JDK415" s="589"/>
      <c r="JDL415" s="589"/>
      <c r="JDM415" s="589"/>
      <c r="JDN415" s="589"/>
      <c r="JDO415" s="589"/>
      <c r="JDP415" s="589"/>
      <c r="JDQ415" s="589"/>
      <c r="JDR415" s="589"/>
      <c r="JDS415" s="589"/>
      <c r="JDT415" s="589"/>
      <c r="JDU415" s="589"/>
      <c r="JDV415" s="589"/>
      <c r="JDW415" s="589"/>
      <c r="JDX415" s="589"/>
      <c r="JDY415" s="589"/>
      <c r="JDZ415" s="589"/>
      <c r="JEA415" s="589"/>
      <c r="JEB415" s="589"/>
      <c r="JEC415" s="589"/>
      <c r="JED415" s="589"/>
      <c r="JEE415" s="589"/>
      <c r="JEF415" s="589"/>
      <c r="JEG415" s="589"/>
      <c r="JEH415" s="589"/>
      <c r="JEI415" s="589"/>
      <c r="JEJ415" s="589"/>
      <c r="JEK415" s="589"/>
      <c r="JEL415" s="589"/>
      <c r="JEM415" s="589"/>
      <c r="JEN415" s="589"/>
      <c r="JEO415" s="589"/>
      <c r="JEP415" s="589"/>
      <c r="JEQ415" s="589"/>
      <c r="JER415" s="589"/>
      <c r="JES415" s="589"/>
      <c r="JET415" s="589"/>
      <c r="JEU415" s="589"/>
      <c r="JEV415" s="589"/>
      <c r="JEW415" s="589"/>
      <c r="JEX415" s="589"/>
      <c r="JEY415" s="589"/>
      <c r="JEZ415" s="589"/>
      <c r="JFA415" s="589"/>
      <c r="JFB415" s="589"/>
      <c r="JFC415" s="589"/>
      <c r="JFD415" s="589"/>
      <c r="JFE415" s="589"/>
      <c r="JFF415" s="589"/>
      <c r="JFG415" s="589"/>
      <c r="JFH415" s="589"/>
      <c r="JFI415" s="589"/>
      <c r="JFJ415" s="589"/>
      <c r="JFK415" s="589"/>
      <c r="JFL415" s="589"/>
      <c r="JFM415" s="589"/>
      <c r="JFN415" s="589"/>
      <c r="JFO415" s="589"/>
      <c r="JFP415" s="589"/>
      <c r="JFQ415" s="589"/>
      <c r="JFR415" s="589"/>
      <c r="JFS415" s="589"/>
      <c r="JFT415" s="589"/>
      <c r="JFU415" s="589"/>
      <c r="JFV415" s="589"/>
      <c r="JFW415" s="589"/>
      <c r="JFX415" s="589"/>
      <c r="JFY415" s="589"/>
      <c r="JFZ415" s="589"/>
      <c r="JGA415" s="589"/>
      <c r="JGB415" s="589"/>
      <c r="JGC415" s="589"/>
      <c r="JGD415" s="589"/>
      <c r="JGE415" s="589"/>
      <c r="JGF415" s="589"/>
      <c r="JGG415" s="589"/>
      <c r="JGH415" s="589"/>
      <c r="JGI415" s="589"/>
      <c r="JGJ415" s="589"/>
      <c r="JGK415" s="589"/>
      <c r="JGL415" s="589"/>
      <c r="JGM415" s="589"/>
      <c r="JGN415" s="589"/>
      <c r="JGO415" s="589"/>
      <c r="JGP415" s="589"/>
      <c r="JGQ415" s="589"/>
      <c r="JGR415" s="589"/>
      <c r="JGS415" s="589"/>
      <c r="JGT415" s="589"/>
      <c r="JGU415" s="589"/>
      <c r="JGV415" s="589"/>
      <c r="JGW415" s="589"/>
      <c r="JGX415" s="589"/>
      <c r="JGY415" s="589"/>
      <c r="JGZ415" s="589"/>
      <c r="JHA415" s="589"/>
      <c r="JHB415" s="589"/>
      <c r="JHC415" s="589"/>
      <c r="JHD415" s="589"/>
      <c r="JHE415" s="589"/>
      <c r="JHF415" s="589"/>
      <c r="JHG415" s="589"/>
      <c r="JHH415" s="589"/>
      <c r="JHI415" s="589"/>
      <c r="JHJ415" s="589"/>
      <c r="JHK415" s="589"/>
      <c r="JHL415" s="589"/>
      <c r="JHM415" s="589"/>
      <c r="JHN415" s="589"/>
      <c r="JHO415" s="589"/>
      <c r="JHP415" s="589"/>
      <c r="JHQ415" s="589"/>
      <c r="JHR415" s="589"/>
      <c r="JHS415" s="589"/>
      <c r="JHT415" s="589"/>
      <c r="JHU415" s="589"/>
      <c r="JHV415" s="589"/>
      <c r="JHW415" s="589"/>
      <c r="JHX415" s="589"/>
      <c r="JHY415" s="589"/>
      <c r="JHZ415" s="589"/>
      <c r="JIA415" s="589"/>
      <c r="JIB415" s="589"/>
      <c r="JIC415" s="589"/>
      <c r="JID415" s="589"/>
      <c r="JIE415" s="589"/>
      <c r="JIF415" s="589"/>
      <c r="JIG415" s="589"/>
      <c r="JIH415" s="589"/>
      <c r="JII415" s="589"/>
      <c r="JIJ415" s="589"/>
      <c r="JIK415" s="589"/>
      <c r="JIL415" s="589"/>
      <c r="JIM415" s="589"/>
      <c r="JIN415" s="589"/>
      <c r="JIO415" s="589"/>
      <c r="JIP415" s="589"/>
      <c r="JIQ415" s="589"/>
      <c r="JIR415" s="589"/>
      <c r="JIS415" s="589"/>
      <c r="JIT415" s="589"/>
      <c r="JIU415" s="589"/>
      <c r="JIV415" s="589"/>
      <c r="JIW415" s="589"/>
      <c r="JIX415" s="589"/>
      <c r="JIY415" s="589"/>
      <c r="JIZ415" s="589"/>
      <c r="JJA415" s="589"/>
      <c r="JJB415" s="589"/>
      <c r="JJC415" s="589"/>
      <c r="JJD415" s="589"/>
      <c r="JJE415" s="589"/>
      <c r="JJF415" s="589"/>
      <c r="JJG415" s="589"/>
      <c r="JJH415" s="589"/>
      <c r="JJI415" s="589"/>
      <c r="JJJ415" s="589"/>
      <c r="JJK415" s="589"/>
      <c r="JJL415" s="589"/>
      <c r="JJM415" s="589"/>
      <c r="JJN415" s="589"/>
      <c r="JJO415" s="589"/>
      <c r="JJP415" s="589"/>
      <c r="JJQ415" s="589"/>
      <c r="JJR415" s="589"/>
      <c r="JJS415" s="589"/>
      <c r="JJT415" s="589"/>
      <c r="JJU415" s="589"/>
      <c r="JJV415" s="589"/>
      <c r="JJW415" s="589"/>
      <c r="JJX415" s="589"/>
      <c r="JJY415" s="589"/>
      <c r="JJZ415" s="589"/>
      <c r="JKA415" s="589"/>
      <c r="JKB415" s="589"/>
      <c r="JKC415" s="589"/>
      <c r="JKD415" s="589"/>
      <c r="JKE415" s="589"/>
      <c r="JKF415" s="589"/>
      <c r="JKG415" s="589"/>
      <c r="JKH415" s="589"/>
      <c r="JKI415" s="589"/>
      <c r="JKJ415" s="589"/>
      <c r="JKK415" s="589"/>
      <c r="JKL415" s="589"/>
      <c r="JKM415" s="589"/>
      <c r="JKN415" s="589"/>
      <c r="JKO415" s="589"/>
      <c r="JKP415" s="589"/>
      <c r="JKQ415" s="589"/>
      <c r="JKR415" s="589"/>
      <c r="JKS415" s="589"/>
      <c r="JKT415" s="589"/>
      <c r="JKU415" s="589"/>
      <c r="JKV415" s="589"/>
      <c r="JKW415" s="589"/>
      <c r="JKX415" s="589"/>
      <c r="JKY415" s="589"/>
      <c r="JKZ415" s="589"/>
      <c r="JLA415" s="589"/>
      <c r="JLB415" s="589"/>
      <c r="JLC415" s="589"/>
      <c r="JLD415" s="589"/>
      <c r="JLE415" s="589"/>
      <c r="JLF415" s="589"/>
      <c r="JLG415" s="589"/>
      <c r="JLH415" s="589"/>
      <c r="JLI415" s="589"/>
      <c r="JLJ415" s="589"/>
      <c r="JLK415" s="589"/>
      <c r="JLL415" s="589"/>
      <c r="JLM415" s="589"/>
      <c r="JLN415" s="589"/>
      <c r="JLO415" s="589"/>
      <c r="JLP415" s="589"/>
      <c r="JLQ415" s="589"/>
      <c r="JLR415" s="589"/>
      <c r="JLS415" s="589"/>
      <c r="JLT415" s="589"/>
      <c r="JLU415" s="589"/>
      <c r="JLV415" s="589"/>
      <c r="JLW415" s="589"/>
      <c r="JLX415" s="589"/>
      <c r="JLY415" s="589"/>
      <c r="JLZ415" s="589"/>
      <c r="JMA415" s="589"/>
      <c r="JMB415" s="589"/>
      <c r="JMC415" s="589"/>
      <c r="JMD415" s="589"/>
      <c r="JME415" s="589"/>
      <c r="JMF415" s="589"/>
      <c r="JMG415" s="589"/>
      <c r="JMH415" s="589"/>
      <c r="JMI415" s="589"/>
      <c r="JMJ415" s="589"/>
      <c r="JMK415" s="589"/>
      <c r="JML415" s="589"/>
      <c r="JMM415" s="589"/>
      <c r="JMN415" s="589"/>
      <c r="JMO415" s="589"/>
      <c r="JMP415" s="589"/>
      <c r="JMQ415" s="589"/>
      <c r="JMR415" s="589"/>
      <c r="JMS415" s="589"/>
      <c r="JMT415" s="589"/>
      <c r="JMU415" s="589"/>
      <c r="JMV415" s="589"/>
      <c r="JMW415" s="589"/>
      <c r="JMX415" s="589"/>
      <c r="JMY415" s="589"/>
      <c r="JMZ415" s="589"/>
      <c r="JNA415" s="589"/>
      <c r="JNB415" s="589"/>
      <c r="JNC415" s="589"/>
      <c r="JND415" s="589"/>
      <c r="JNE415" s="589"/>
      <c r="JNF415" s="589"/>
      <c r="JNG415" s="589"/>
      <c r="JNH415" s="589"/>
      <c r="JNI415" s="589"/>
      <c r="JNJ415" s="589"/>
      <c r="JNK415" s="589"/>
      <c r="JNL415" s="589"/>
      <c r="JNM415" s="589"/>
      <c r="JNN415" s="589"/>
      <c r="JNO415" s="589"/>
      <c r="JNP415" s="589"/>
      <c r="JNQ415" s="589"/>
      <c r="JNR415" s="589"/>
      <c r="JNS415" s="589"/>
      <c r="JNT415" s="589"/>
      <c r="JNU415" s="589"/>
      <c r="JNV415" s="589"/>
      <c r="JNW415" s="589"/>
      <c r="JNX415" s="589"/>
      <c r="JNY415" s="589"/>
      <c r="JNZ415" s="589"/>
      <c r="JOA415" s="589"/>
      <c r="JOB415" s="589"/>
      <c r="JOC415" s="589"/>
      <c r="JOD415" s="589"/>
      <c r="JOE415" s="589"/>
      <c r="JOF415" s="589"/>
      <c r="JOG415" s="589"/>
      <c r="JOH415" s="589"/>
      <c r="JOI415" s="589"/>
      <c r="JOJ415" s="589"/>
      <c r="JOK415" s="589"/>
      <c r="JOL415" s="589"/>
      <c r="JOM415" s="589"/>
      <c r="JON415" s="589"/>
      <c r="JOO415" s="589"/>
      <c r="JOP415" s="589"/>
      <c r="JOQ415" s="589"/>
      <c r="JOR415" s="589"/>
      <c r="JOS415" s="589"/>
      <c r="JOT415" s="589"/>
      <c r="JOU415" s="589"/>
      <c r="JOV415" s="589"/>
      <c r="JOW415" s="589"/>
      <c r="JOX415" s="589"/>
      <c r="JOY415" s="589"/>
      <c r="JOZ415" s="589"/>
      <c r="JPA415" s="589"/>
      <c r="JPB415" s="589"/>
      <c r="JPC415" s="589"/>
      <c r="JPD415" s="589"/>
      <c r="JPE415" s="589"/>
      <c r="JPF415" s="589"/>
      <c r="JPG415" s="589"/>
      <c r="JPH415" s="589"/>
      <c r="JPI415" s="589"/>
      <c r="JPJ415" s="589"/>
      <c r="JPK415" s="589"/>
      <c r="JPL415" s="589"/>
      <c r="JPM415" s="589"/>
      <c r="JPN415" s="589"/>
      <c r="JPO415" s="589"/>
      <c r="JPP415" s="589"/>
      <c r="JPQ415" s="589"/>
      <c r="JPR415" s="589"/>
      <c r="JPS415" s="589"/>
      <c r="JPT415" s="589"/>
      <c r="JPU415" s="589"/>
      <c r="JPV415" s="589"/>
      <c r="JPW415" s="589"/>
      <c r="JPX415" s="589"/>
      <c r="JPY415" s="589"/>
      <c r="JPZ415" s="589"/>
      <c r="JQA415" s="589"/>
      <c r="JQB415" s="589"/>
      <c r="JQC415" s="589"/>
      <c r="JQD415" s="589"/>
      <c r="JQE415" s="589"/>
      <c r="JQF415" s="589"/>
      <c r="JQG415" s="589"/>
      <c r="JQH415" s="589"/>
      <c r="JQI415" s="589"/>
      <c r="JQJ415" s="589"/>
      <c r="JQK415" s="589"/>
      <c r="JQL415" s="589"/>
      <c r="JQM415" s="589"/>
      <c r="JQN415" s="589"/>
      <c r="JQO415" s="589"/>
      <c r="JQP415" s="589"/>
      <c r="JQQ415" s="589"/>
      <c r="JQR415" s="589"/>
      <c r="JQS415" s="589"/>
      <c r="JQT415" s="589"/>
      <c r="JQU415" s="589"/>
      <c r="JQV415" s="589"/>
      <c r="JQW415" s="589"/>
      <c r="JQX415" s="589"/>
      <c r="JQY415" s="589"/>
      <c r="JQZ415" s="589"/>
      <c r="JRA415" s="589"/>
      <c r="JRB415" s="589"/>
      <c r="JRC415" s="589"/>
      <c r="JRD415" s="589"/>
      <c r="JRE415" s="589"/>
      <c r="JRF415" s="589"/>
      <c r="JRG415" s="589"/>
      <c r="JRH415" s="589"/>
      <c r="JRI415" s="589"/>
      <c r="JRJ415" s="589"/>
      <c r="JRK415" s="589"/>
      <c r="JRL415" s="589"/>
      <c r="JRM415" s="589"/>
      <c r="JRN415" s="589"/>
      <c r="JRO415" s="589"/>
      <c r="JRP415" s="589"/>
      <c r="JRQ415" s="589"/>
      <c r="JRR415" s="589"/>
      <c r="JRS415" s="589"/>
      <c r="JRT415" s="589"/>
      <c r="JRU415" s="589"/>
      <c r="JRV415" s="589"/>
      <c r="JRW415" s="589"/>
      <c r="JRX415" s="589"/>
      <c r="JRY415" s="589"/>
      <c r="JRZ415" s="589"/>
      <c r="JSA415" s="589"/>
      <c r="JSB415" s="589"/>
      <c r="JSC415" s="589"/>
      <c r="JSD415" s="589"/>
      <c r="JSE415" s="589"/>
      <c r="JSF415" s="589"/>
      <c r="JSG415" s="589"/>
      <c r="JSH415" s="589"/>
      <c r="JSI415" s="589"/>
      <c r="JSJ415" s="589"/>
      <c r="JSK415" s="589"/>
      <c r="JSL415" s="589"/>
      <c r="JSM415" s="589"/>
      <c r="JSN415" s="589"/>
      <c r="JSO415" s="589"/>
      <c r="JSP415" s="589"/>
      <c r="JSQ415" s="589"/>
      <c r="JSR415" s="589"/>
      <c r="JSS415" s="589"/>
      <c r="JST415" s="589"/>
      <c r="JSU415" s="589"/>
      <c r="JSV415" s="589"/>
      <c r="JSW415" s="589"/>
      <c r="JSX415" s="589"/>
      <c r="JSY415" s="589"/>
      <c r="JSZ415" s="589"/>
      <c r="JTA415" s="589"/>
      <c r="JTB415" s="589"/>
      <c r="JTC415" s="589"/>
      <c r="JTD415" s="589"/>
      <c r="JTE415" s="589"/>
      <c r="JTF415" s="589"/>
      <c r="JTG415" s="589"/>
      <c r="JTH415" s="589"/>
      <c r="JTI415" s="589"/>
      <c r="JTJ415" s="589"/>
      <c r="JTK415" s="589"/>
      <c r="JTL415" s="589"/>
      <c r="JTM415" s="589"/>
      <c r="JTN415" s="589"/>
      <c r="JTO415" s="589"/>
      <c r="JTP415" s="589"/>
      <c r="JTQ415" s="589"/>
      <c r="JTR415" s="589"/>
      <c r="JTS415" s="589"/>
      <c r="JTT415" s="589"/>
      <c r="JTU415" s="589"/>
      <c r="JTV415" s="589"/>
      <c r="JTW415" s="589"/>
      <c r="JTX415" s="589"/>
      <c r="JTY415" s="589"/>
      <c r="JTZ415" s="589"/>
      <c r="JUA415" s="589"/>
      <c r="JUB415" s="589"/>
      <c r="JUC415" s="589"/>
      <c r="JUD415" s="589"/>
      <c r="JUE415" s="589"/>
      <c r="JUF415" s="589"/>
      <c r="JUG415" s="589"/>
      <c r="JUH415" s="589"/>
      <c r="JUI415" s="589"/>
      <c r="JUJ415" s="589"/>
      <c r="JUK415" s="589"/>
      <c r="JUL415" s="589"/>
      <c r="JUM415" s="589"/>
      <c r="JUN415" s="589"/>
      <c r="JUO415" s="589"/>
      <c r="JUP415" s="589"/>
      <c r="JUQ415" s="589"/>
      <c r="JUR415" s="589"/>
      <c r="JUS415" s="589"/>
      <c r="JUT415" s="589"/>
      <c r="JUU415" s="589"/>
      <c r="JUV415" s="589"/>
      <c r="JUW415" s="589"/>
      <c r="JUX415" s="589"/>
      <c r="JUY415" s="589"/>
      <c r="JUZ415" s="589"/>
      <c r="JVA415" s="589"/>
      <c r="JVB415" s="589"/>
      <c r="JVC415" s="589"/>
      <c r="JVD415" s="589"/>
      <c r="JVE415" s="589"/>
      <c r="JVF415" s="589"/>
      <c r="JVG415" s="589"/>
      <c r="JVH415" s="589"/>
      <c r="JVI415" s="589"/>
      <c r="JVJ415" s="589"/>
      <c r="JVK415" s="589"/>
      <c r="JVL415" s="589"/>
      <c r="JVM415" s="589"/>
      <c r="JVN415" s="589"/>
      <c r="JVO415" s="589"/>
      <c r="JVP415" s="589"/>
      <c r="JVQ415" s="589"/>
      <c r="JVR415" s="589"/>
      <c r="JVS415" s="589"/>
      <c r="JVT415" s="589"/>
      <c r="JVU415" s="589"/>
      <c r="JVV415" s="589"/>
      <c r="JVW415" s="589"/>
      <c r="JVX415" s="589"/>
      <c r="JVY415" s="589"/>
      <c r="JVZ415" s="589"/>
      <c r="JWA415" s="589"/>
      <c r="JWB415" s="589"/>
      <c r="JWC415" s="589"/>
      <c r="JWD415" s="589"/>
      <c r="JWE415" s="589"/>
      <c r="JWF415" s="589"/>
      <c r="JWG415" s="589"/>
      <c r="JWH415" s="589"/>
      <c r="JWI415" s="589"/>
      <c r="JWJ415" s="589"/>
      <c r="JWK415" s="589"/>
      <c r="JWL415" s="589"/>
      <c r="JWM415" s="589"/>
      <c r="JWN415" s="589"/>
      <c r="JWO415" s="589"/>
      <c r="JWP415" s="589"/>
      <c r="JWQ415" s="589"/>
      <c r="JWR415" s="589"/>
      <c r="JWS415" s="589"/>
      <c r="JWT415" s="589"/>
      <c r="JWU415" s="589"/>
      <c r="JWV415" s="589"/>
      <c r="JWW415" s="589"/>
      <c r="JWX415" s="589"/>
      <c r="JWY415" s="589"/>
      <c r="JWZ415" s="589"/>
      <c r="JXA415" s="589"/>
      <c r="JXB415" s="589"/>
      <c r="JXC415" s="589"/>
      <c r="JXD415" s="589"/>
      <c r="JXE415" s="589"/>
      <c r="JXF415" s="589"/>
      <c r="JXG415" s="589"/>
      <c r="JXH415" s="589"/>
      <c r="JXI415" s="589"/>
      <c r="JXJ415" s="589"/>
      <c r="JXK415" s="589"/>
      <c r="JXL415" s="589"/>
      <c r="JXM415" s="589"/>
      <c r="JXN415" s="589"/>
      <c r="JXO415" s="589"/>
      <c r="JXP415" s="589"/>
      <c r="JXQ415" s="589"/>
      <c r="JXR415" s="589"/>
      <c r="JXS415" s="589"/>
      <c r="JXT415" s="589"/>
      <c r="JXU415" s="589"/>
      <c r="JXV415" s="589"/>
      <c r="JXW415" s="589"/>
      <c r="JXX415" s="589"/>
      <c r="JXY415" s="589"/>
      <c r="JXZ415" s="589"/>
      <c r="JYA415" s="589"/>
      <c r="JYB415" s="589"/>
      <c r="JYC415" s="589"/>
      <c r="JYD415" s="589"/>
      <c r="JYE415" s="589"/>
      <c r="JYF415" s="589"/>
      <c r="JYG415" s="589"/>
      <c r="JYH415" s="589"/>
      <c r="JYI415" s="589"/>
      <c r="JYJ415" s="589"/>
      <c r="JYK415" s="589"/>
      <c r="JYL415" s="589"/>
      <c r="JYM415" s="589"/>
      <c r="JYN415" s="589"/>
      <c r="JYO415" s="589"/>
      <c r="JYP415" s="589"/>
      <c r="JYQ415" s="589"/>
      <c r="JYR415" s="589"/>
      <c r="JYS415" s="589"/>
      <c r="JYT415" s="589"/>
      <c r="JYU415" s="589"/>
      <c r="JYV415" s="589"/>
      <c r="JYW415" s="589"/>
      <c r="JYX415" s="589"/>
      <c r="JYY415" s="589"/>
      <c r="JYZ415" s="589"/>
      <c r="JZA415" s="589"/>
      <c r="JZB415" s="589"/>
      <c r="JZC415" s="589"/>
      <c r="JZD415" s="589"/>
      <c r="JZE415" s="589"/>
      <c r="JZF415" s="589"/>
      <c r="JZG415" s="589"/>
      <c r="JZH415" s="589"/>
      <c r="JZI415" s="589"/>
      <c r="JZJ415" s="589"/>
      <c r="JZK415" s="589"/>
      <c r="JZL415" s="589"/>
      <c r="JZM415" s="589"/>
      <c r="JZN415" s="589"/>
      <c r="JZO415" s="589"/>
      <c r="JZP415" s="589"/>
      <c r="JZQ415" s="589"/>
      <c r="JZR415" s="589"/>
      <c r="JZS415" s="589"/>
      <c r="JZT415" s="589"/>
      <c r="JZU415" s="589"/>
      <c r="JZV415" s="589"/>
      <c r="JZW415" s="589"/>
      <c r="JZX415" s="589"/>
      <c r="JZY415" s="589"/>
      <c r="JZZ415" s="589"/>
      <c r="KAA415" s="589"/>
      <c r="KAB415" s="589"/>
      <c r="KAC415" s="589"/>
      <c r="KAD415" s="589"/>
      <c r="KAE415" s="589"/>
      <c r="KAF415" s="589"/>
      <c r="KAG415" s="589"/>
      <c r="KAH415" s="589"/>
      <c r="KAI415" s="589"/>
      <c r="KAJ415" s="589"/>
      <c r="KAK415" s="589"/>
      <c r="KAL415" s="589"/>
      <c r="KAM415" s="589"/>
      <c r="KAN415" s="589"/>
      <c r="KAO415" s="589"/>
      <c r="KAP415" s="589"/>
      <c r="KAQ415" s="589"/>
      <c r="KAR415" s="589"/>
      <c r="KAS415" s="589"/>
      <c r="KAT415" s="589"/>
      <c r="KAU415" s="589"/>
      <c r="KAV415" s="589"/>
      <c r="KAW415" s="589"/>
      <c r="KAX415" s="589"/>
      <c r="KAY415" s="589"/>
      <c r="KAZ415" s="589"/>
      <c r="KBA415" s="589"/>
      <c r="KBB415" s="589"/>
      <c r="KBC415" s="589"/>
      <c r="KBD415" s="589"/>
      <c r="KBE415" s="589"/>
      <c r="KBF415" s="589"/>
      <c r="KBG415" s="589"/>
      <c r="KBH415" s="589"/>
      <c r="KBI415" s="589"/>
      <c r="KBJ415" s="589"/>
      <c r="KBK415" s="589"/>
      <c r="KBL415" s="589"/>
      <c r="KBM415" s="589"/>
      <c r="KBN415" s="589"/>
      <c r="KBO415" s="589"/>
      <c r="KBP415" s="589"/>
      <c r="KBQ415" s="589"/>
      <c r="KBR415" s="589"/>
      <c r="KBS415" s="589"/>
      <c r="KBT415" s="589"/>
      <c r="KBU415" s="589"/>
      <c r="KBV415" s="589"/>
      <c r="KBW415" s="589"/>
      <c r="KBX415" s="589"/>
      <c r="KBY415" s="589"/>
      <c r="KBZ415" s="589"/>
      <c r="KCA415" s="589"/>
      <c r="KCB415" s="589"/>
      <c r="KCC415" s="589"/>
      <c r="KCD415" s="589"/>
      <c r="KCE415" s="589"/>
      <c r="KCF415" s="589"/>
      <c r="KCG415" s="589"/>
      <c r="KCH415" s="589"/>
      <c r="KCI415" s="589"/>
      <c r="KCJ415" s="589"/>
      <c r="KCK415" s="589"/>
      <c r="KCL415" s="589"/>
      <c r="KCM415" s="589"/>
      <c r="KCN415" s="589"/>
      <c r="KCO415" s="589"/>
      <c r="KCP415" s="589"/>
      <c r="KCQ415" s="589"/>
      <c r="KCR415" s="589"/>
      <c r="KCS415" s="589"/>
      <c r="KCT415" s="589"/>
      <c r="KCU415" s="589"/>
      <c r="KCV415" s="589"/>
      <c r="KCW415" s="589"/>
      <c r="KCX415" s="589"/>
      <c r="KCY415" s="589"/>
      <c r="KCZ415" s="589"/>
      <c r="KDA415" s="589"/>
      <c r="KDB415" s="589"/>
      <c r="KDC415" s="589"/>
      <c r="KDD415" s="589"/>
      <c r="KDE415" s="589"/>
      <c r="KDF415" s="589"/>
      <c r="KDG415" s="589"/>
      <c r="KDH415" s="589"/>
      <c r="KDI415" s="589"/>
      <c r="KDJ415" s="589"/>
      <c r="KDK415" s="589"/>
      <c r="KDL415" s="589"/>
      <c r="KDM415" s="589"/>
      <c r="KDN415" s="589"/>
      <c r="KDO415" s="589"/>
      <c r="KDP415" s="589"/>
      <c r="KDQ415" s="589"/>
      <c r="KDR415" s="589"/>
      <c r="KDS415" s="589"/>
      <c r="KDT415" s="589"/>
      <c r="KDU415" s="589"/>
      <c r="KDV415" s="589"/>
      <c r="KDW415" s="589"/>
      <c r="KDX415" s="589"/>
      <c r="KDY415" s="589"/>
      <c r="KDZ415" s="589"/>
      <c r="KEA415" s="589"/>
      <c r="KEB415" s="589"/>
      <c r="KEC415" s="589"/>
      <c r="KED415" s="589"/>
      <c r="KEE415" s="589"/>
      <c r="KEF415" s="589"/>
      <c r="KEG415" s="589"/>
      <c r="KEH415" s="589"/>
      <c r="KEI415" s="589"/>
      <c r="KEJ415" s="589"/>
      <c r="KEK415" s="589"/>
      <c r="KEL415" s="589"/>
      <c r="KEM415" s="589"/>
      <c r="KEN415" s="589"/>
      <c r="KEO415" s="589"/>
      <c r="KEP415" s="589"/>
      <c r="KEQ415" s="589"/>
      <c r="KER415" s="589"/>
      <c r="KES415" s="589"/>
      <c r="KET415" s="589"/>
      <c r="KEU415" s="589"/>
      <c r="KEV415" s="589"/>
      <c r="KEW415" s="589"/>
      <c r="KEX415" s="589"/>
      <c r="KEY415" s="589"/>
      <c r="KEZ415" s="589"/>
      <c r="KFA415" s="589"/>
      <c r="KFB415" s="589"/>
      <c r="KFC415" s="589"/>
      <c r="KFD415" s="589"/>
      <c r="KFE415" s="589"/>
      <c r="KFF415" s="589"/>
      <c r="KFG415" s="589"/>
      <c r="KFH415" s="589"/>
      <c r="KFI415" s="589"/>
      <c r="KFJ415" s="589"/>
      <c r="KFK415" s="589"/>
      <c r="KFL415" s="589"/>
      <c r="KFM415" s="589"/>
      <c r="KFN415" s="589"/>
      <c r="KFO415" s="589"/>
      <c r="KFP415" s="589"/>
      <c r="KFQ415" s="589"/>
      <c r="KFR415" s="589"/>
      <c r="KFS415" s="589"/>
      <c r="KFT415" s="589"/>
      <c r="KFU415" s="589"/>
      <c r="KFV415" s="589"/>
      <c r="KFW415" s="589"/>
      <c r="KFX415" s="589"/>
      <c r="KFY415" s="589"/>
      <c r="KFZ415" s="589"/>
      <c r="KGA415" s="589"/>
      <c r="KGB415" s="589"/>
      <c r="KGC415" s="589"/>
      <c r="KGD415" s="589"/>
      <c r="KGE415" s="589"/>
      <c r="KGF415" s="589"/>
      <c r="KGG415" s="589"/>
      <c r="KGH415" s="589"/>
      <c r="KGI415" s="589"/>
      <c r="KGJ415" s="589"/>
      <c r="KGK415" s="589"/>
      <c r="KGL415" s="589"/>
      <c r="KGM415" s="589"/>
      <c r="KGN415" s="589"/>
      <c r="KGO415" s="589"/>
      <c r="KGP415" s="589"/>
      <c r="KGQ415" s="589"/>
      <c r="KGR415" s="589"/>
      <c r="KGS415" s="589"/>
      <c r="KGT415" s="589"/>
      <c r="KGU415" s="589"/>
      <c r="KGV415" s="589"/>
      <c r="KGW415" s="589"/>
      <c r="KGX415" s="589"/>
      <c r="KGY415" s="589"/>
      <c r="KGZ415" s="589"/>
      <c r="KHA415" s="589"/>
      <c r="KHB415" s="589"/>
      <c r="KHC415" s="589"/>
      <c r="KHD415" s="589"/>
      <c r="KHE415" s="589"/>
      <c r="KHF415" s="589"/>
      <c r="KHG415" s="589"/>
      <c r="KHH415" s="589"/>
      <c r="KHI415" s="589"/>
      <c r="KHJ415" s="589"/>
      <c r="KHK415" s="589"/>
      <c r="KHL415" s="589"/>
      <c r="KHM415" s="589"/>
      <c r="KHN415" s="589"/>
      <c r="KHO415" s="589"/>
      <c r="KHP415" s="589"/>
      <c r="KHQ415" s="589"/>
      <c r="KHR415" s="589"/>
      <c r="KHS415" s="589"/>
      <c r="KHT415" s="589"/>
      <c r="KHU415" s="589"/>
      <c r="KHV415" s="589"/>
      <c r="KHW415" s="589"/>
      <c r="KHX415" s="589"/>
      <c r="KHY415" s="589"/>
      <c r="KHZ415" s="589"/>
      <c r="KIA415" s="589"/>
      <c r="KIB415" s="589"/>
      <c r="KIC415" s="589"/>
      <c r="KID415" s="589"/>
      <c r="KIE415" s="589"/>
      <c r="KIF415" s="589"/>
      <c r="KIG415" s="589"/>
      <c r="KIH415" s="589"/>
      <c r="KII415" s="589"/>
      <c r="KIJ415" s="589"/>
      <c r="KIK415" s="589"/>
      <c r="KIL415" s="589"/>
      <c r="KIM415" s="589"/>
      <c r="KIN415" s="589"/>
      <c r="KIO415" s="589"/>
      <c r="KIP415" s="589"/>
      <c r="KIQ415" s="589"/>
      <c r="KIR415" s="589"/>
      <c r="KIS415" s="589"/>
      <c r="KIT415" s="589"/>
      <c r="KIU415" s="589"/>
      <c r="KIV415" s="589"/>
      <c r="KIW415" s="589"/>
      <c r="KIX415" s="589"/>
      <c r="KIY415" s="589"/>
      <c r="KIZ415" s="589"/>
      <c r="KJA415" s="589"/>
      <c r="KJB415" s="589"/>
      <c r="KJC415" s="589"/>
      <c r="KJD415" s="589"/>
      <c r="KJE415" s="589"/>
      <c r="KJF415" s="589"/>
      <c r="KJG415" s="589"/>
      <c r="KJH415" s="589"/>
      <c r="KJI415" s="589"/>
      <c r="KJJ415" s="589"/>
      <c r="KJK415" s="589"/>
      <c r="KJL415" s="589"/>
      <c r="KJM415" s="589"/>
      <c r="KJN415" s="589"/>
      <c r="KJO415" s="589"/>
      <c r="KJP415" s="589"/>
      <c r="KJQ415" s="589"/>
      <c r="KJR415" s="589"/>
      <c r="KJS415" s="589"/>
      <c r="KJT415" s="589"/>
      <c r="KJU415" s="589"/>
      <c r="KJV415" s="589"/>
      <c r="KJW415" s="589"/>
      <c r="KJX415" s="589"/>
      <c r="KJY415" s="589"/>
      <c r="KJZ415" s="589"/>
      <c r="KKA415" s="589"/>
      <c r="KKB415" s="589"/>
      <c r="KKC415" s="589"/>
      <c r="KKD415" s="589"/>
      <c r="KKE415" s="589"/>
      <c r="KKF415" s="589"/>
      <c r="KKG415" s="589"/>
      <c r="KKH415" s="589"/>
      <c r="KKI415" s="589"/>
      <c r="KKJ415" s="589"/>
      <c r="KKK415" s="589"/>
      <c r="KKL415" s="589"/>
      <c r="KKM415" s="589"/>
      <c r="KKN415" s="589"/>
      <c r="KKO415" s="589"/>
      <c r="KKP415" s="589"/>
      <c r="KKQ415" s="589"/>
      <c r="KKR415" s="589"/>
      <c r="KKS415" s="589"/>
      <c r="KKT415" s="589"/>
      <c r="KKU415" s="589"/>
      <c r="KKV415" s="589"/>
      <c r="KKW415" s="589"/>
      <c r="KKX415" s="589"/>
      <c r="KKY415" s="589"/>
      <c r="KKZ415" s="589"/>
      <c r="KLA415" s="589"/>
      <c r="KLB415" s="589"/>
      <c r="KLC415" s="589"/>
      <c r="KLD415" s="589"/>
      <c r="KLE415" s="589"/>
      <c r="KLF415" s="589"/>
      <c r="KLG415" s="589"/>
      <c r="KLH415" s="589"/>
      <c r="KLI415" s="589"/>
      <c r="KLJ415" s="589"/>
      <c r="KLK415" s="589"/>
      <c r="KLL415" s="589"/>
      <c r="KLM415" s="589"/>
      <c r="KLN415" s="589"/>
      <c r="KLO415" s="589"/>
      <c r="KLP415" s="589"/>
      <c r="KLQ415" s="589"/>
      <c r="KLR415" s="589"/>
      <c r="KLS415" s="589"/>
      <c r="KLT415" s="589"/>
      <c r="KLU415" s="589"/>
      <c r="KLV415" s="589"/>
      <c r="KLW415" s="589"/>
      <c r="KLX415" s="589"/>
      <c r="KLY415" s="589"/>
      <c r="KLZ415" s="589"/>
      <c r="KMA415" s="589"/>
      <c r="KMB415" s="589"/>
      <c r="KMC415" s="589"/>
      <c r="KMD415" s="589"/>
      <c r="KME415" s="589"/>
      <c r="KMF415" s="589"/>
      <c r="KMG415" s="589"/>
      <c r="KMH415" s="589"/>
      <c r="KMI415" s="589"/>
      <c r="KMJ415" s="589"/>
      <c r="KMK415" s="589"/>
      <c r="KML415" s="589"/>
      <c r="KMM415" s="589"/>
      <c r="KMN415" s="589"/>
      <c r="KMO415" s="589"/>
      <c r="KMP415" s="589"/>
      <c r="KMQ415" s="589"/>
      <c r="KMR415" s="589"/>
      <c r="KMS415" s="589"/>
      <c r="KMT415" s="589"/>
      <c r="KMU415" s="589"/>
      <c r="KMV415" s="589"/>
      <c r="KMW415" s="589"/>
      <c r="KMX415" s="589"/>
      <c r="KMY415" s="589"/>
      <c r="KMZ415" s="589"/>
      <c r="KNA415" s="589"/>
      <c r="KNB415" s="589"/>
      <c r="KNC415" s="589"/>
      <c r="KND415" s="589"/>
      <c r="KNE415" s="589"/>
      <c r="KNF415" s="589"/>
      <c r="KNG415" s="589"/>
      <c r="KNH415" s="589"/>
      <c r="KNI415" s="589"/>
      <c r="KNJ415" s="589"/>
      <c r="KNK415" s="589"/>
      <c r="KNL415" s="589"/>
      <c r="KNM415" s="589"/>
      <c r="KNN415" s="589"/>
      <c r="KNO415" s="589"/>
      <c r="KNP415" s="589"/>
      <c r="KNQ415" s="589"/>
      <c r="KNR415" s="589"/>
      <c r="KNS415" s="589"/>
      <c r="KNT415" s="589"/>
      <c r="KNU415" s="589"/>
      <c r="KNV415" s="589"/>
      <c r="KNW415" s="589"/>
      <c r="KNX415" s="589"/>
      <c r="KNY415" s="589"/>
      <c r="KNZ415" s="589"/>
      <c r="KOA415" s="589"/>
      <c r="KOB415" s="589"/>
      <c r="KOC415" s="589"/>
      <c r="KOD415" s="589"/>
      <c r="KOE415" s="589"/>
      <c r="KOF415" s="589"/>
      <c r="KOG415" s="589"/>
      <c r="KOH415" s="589"/>
      <c r="KOI415" s="589"/>
      <c r="KOJ415" s="589"/>
      <c r="KOK415" s="589"/>
      <c r="KOL415" s="589"/>
      <c r="KOM415" s="589"/>
      <c r="KON415" s="589"/>
      <c r="KOO415" s="589"/>
      <c r="KOP415" s="589"/>
      <c r="KOQ415" s="589"/>
      <c r="KOR415" s="589"/>
      <c r="KOS415" s="589"/>
      <c r="KOT415" s="589"/>
      <c r="KOU415" s="589"/>
      <c r="KOV415" s="589"/>
      <c r="KOW415" s="589"/>
      <c r="KOX415" s="589"/>
      <c r="KOY415" s="589"/>
      <c r="KOZ415" s="589"/>
      <c r="KPA415" s="589"/>
      <c r="KPB415" s="589"/>
      <c r="KPC415" s="589"/>
      <c r="KPD415" s="589"/>
      <c r="KPE415" s="589"/>
      <c r="KPF415" s="589"/>
      <c r="KPG415" s="589"/>
      <c r="KPH415" s="589"/>
      <c r="KPI415" s="589"/>
      <c r="KPJ415" s="589"/>
      <c r="KPK415" s="589"/>
      <c r="KPL415" s="589"/>
      <c r="KPM415" s="589"/>
      <c r="KPN415" s="589"/>
      <c r="KPO415" s="589"/>
      <c r="KPP415" s="589"/>
      <c r="KPQ415" s="589"/>
      <c r="KPR415" s="589"/>
      <c r="KPS415" s="589"/>
      <c r="KPT415" s="589"/>
      <c r="KPU415" s="589"/>
      <c r="KPV415" s="589"/>
      <c r="KPW415" s="589"/>
      <c r="KPX415" s="589"/>
      <c r="KPY415" s="589"/>
      <c r="KPZ415" s="589"/>
      <c r="KQA415" s="589"/>
      <c r="KQB415" s="589"/>
      <c r="KQC415" s="589"/>
      <c r="KQD415" s="589"/>
      <c r="KQE415" s="589"/>
      <c r="KQF415" s="589"/>
      <c r="KQG415" s="589"/>
      <c r="KQH415" s="589"/>
      <c r="KQI415" s="589"/>
      <c r="KQJ415" s="589"/>
      <c r="KQK415" s="589"/>
      <c r="KQL415" s="589"/>
      <c r="KQM415" s="589"/>
      <c r="KQN415" s="589"/>
      <c r="KQO415" s="589"/>
      <c r="KQP415" s="589"/>
      <c r="KQQ415" s="589"/>
      <c r="KQR415" s="589"/>
      <c r="KQS415" s="589"/>
      <c r="KQT415" s="589"/>
      <c r="KQU415" s="589"/>
      <c r="KQV415" s="589"/>
      <c r="KQW415" s="589"/>
      <c r="KQX415" s="589"/>
      <c r="KQY415" s="589"/>
      <c r="KQZ415" s="589"/>
      <c r="KRA415" s="589"/>
      <c r="KRB415" s="589"/>
      <c r="KRC415" s="589"/>
      <c r="KRD415" s="589"/>
      <c r="KRE415" s="589"/>
      <c r="KRF415" s="589"/>
      <c r="KRG415" s="589"/>
      <c r="KRH415" s="589"/>
      <c r="KRI415" s="589"/>
      <c r="KRJ415" s="589"/>
      <c r="KRK415" s="589"/>
      <c r="KRL415" s="589"/>
      <c r="KRM415" s="589"/>
      <c r="KRN415" s="589"/>
      <c r="KRO415" s="589"/>
      <c r="KRP415" s="589"/>
      <c r="KRQ415" s="589"/>
      <c r="KRR415" s="589"/>
      <c r="KRS415" s="589"/>
      <c r="KRT415" s="589"/>
      <c r="KRU415" s="589"/>
      <c r="KRV415" s="589"/>
      <c r="KRW415" s="589"/>
      <c r="KRX415" s="589"/>
      <c r="KRY415" s="589"/>
      <c r="KRZ415" s="589"/>
      <c r="KSA415" s="589"/>
      <c r="KSB415" s="589"/>
      <c r="KSC415" s="589"/>
      <c r="KSD415" s="589"/>
      <c r="KSE415" s="589"/>
      <c r="KSF415" s="589"/>
      <c r="KSG415" s="589"/>
      <c r="KSH415" s="589"/>
      <c r="KSI415" s="589"/>
      <c r="KSJ415" s="589"/>
      <c r="KSK415" s="589"/>
      <c r="KSL415" s="589"/>
      <c r="KSM415" s="589"/>
      <c r="KSN415" s="589"/>
      <c r="KSO415" s="589"/>
      <c r="KSP415" s="589"/>
      <c r="KSQ415" s="589"/>
      <c r="KSR415" s="589"/>
      <c r="KSS415" s="589"/>
      <c r="KST415" s="589"/>
      <c r="KSU415" s="589"/>
      <c r="KSV415" s="589"/>
      <c r="KSW415" s="589"/>
      <c r="KSX415" s="589"/>
      <c r="KSY415" s="589"/>
      <c r="KSZ415" s="589"/>
      <c r="KTA415" s="589"/>
      <c r="KTB415" s="589"/>
      <c r="KTC415" s="589"/>
      <c r="KTD415" s="589"/>
      <c r="KTE415" s="589"/>
      <c r="KTF415" s="589"/>
      <c r="KTG415" s="589"/>
      <c r="KTH415" s="589"/>
      <c r="KTI415" s="589"/>
      <c r="KTJ415" s="589"/>
      <c r="KTK415" s="589"/>
      <c r="KTL415" s="589"/>
      <c r="KTM415" s="589"/>
      <c r="KTN415" s="589"/>
      <c r="KTO415" s="589"/>
      <c r="KTP415" s="589"/>
      <c r="KTQ415" s="589"/>
      <c r="KTR415" s="589"/>
      <c r="KTS415" s="589"/>
      <c r="KTT415" s="589"/>
      <c r="KTU415" s="589"/>
      <c r="KTV415" s="589"/>
      <c r="KTW415" s="589"/>
      <c r="KTX415" s="589"/>
      <c r="KTY415" s="589"/>
      <c r="KTZ415" s="589"/>
      <c r="KUA415" s="589"/>
      <c r="KUB415" s="589"/>
      <c r="KUC415" s="589"/>
      <c r="KUD415" s="589"/>
      <c r="KUE415" s="589"/>
      <c r="KUF415" s="589"/>
      <c r="KUG415" s="589"/>
      <c r="KUH415" s="589"/>
      <c r="KUI415" s="589"/>
      <c r="KUJ415" s="589"/>
      <c r="KUK415" s="589"/>
      <c r="KUL415" s="589"/>
      <c r="KUM415" s="589"/>
      <c r="KUN415" s="589"/>
      <c r="KUO415" s="589"/>
      <c r="KUP415" s="589"/>
      <c r="KUQ415" s="589"/>
      <c r="KUR415" s="589"/>
      <c r="KUS415" s="589"/>
      <c r="KUT415" s="589"/>
      <c r="KUU415" s="589"/>
      <c r="KUV415" s="589"/>
      <c r="KUW415" s="589"/>
      <c r="KUX415" s="589"/>
      <c r="KUY415" s="589"/>
      <c r="KUZ415" s="589"/>
      <c r="KVA415" s="589"/>
      <c r="KVB415" s="589"/>
      <c r="KVC415" s="589"/>
      <c r="KVD415" s="589"/>
      <c r="KVE415" s="589"/>
      <c r="KVF415" s="589"/>
      <c r="KVG415" s="589"/>
      <c r="KVH415" s="589"/>
      <c r="KVI415" s="589"/>
      <c r="KVJ415" s="589"/>
      <c r="KVK415" s="589"/>
      <c r="KVL415" s="589"/>
      <c r="KVM415" s="589"/>
      <c r="KVN415" s="589"/>
      <c r="KVO415" s="589"/>
      <c r="KVP415" s="589"/>
      <c r="KVQ415" s="589"/>
      <c r="KVR415" s="589"/>
      <c r="KVS415" s="589"/>
      <c r="KVT415" s="589"/>
      <c r="KVU415" s="589"/>
      <c r="KVV415" s="589"/>
      <c r="KVW415" s="589"/>
      <c r="KVX415" s="589"/>
      <c r="KVY415" s="589"/>
      <c r="KVZ415" s="589"/>
      <c r="KWA415" s="589"/>
      <c r="KWB415" s="589"/>
      <c r="KWC415" s="589"/>
      <c r="KWD415" s="589"/>
      <c r="KWE415" s="589"/>
      <c r="KWF415" s="589"/>
      <c r="KWG415" s="589"/>
      <c r="KWH415" s="589"/>
      <c r="KWI415" s="589"/>
      <c r="KWJ415" s="589"/>
      <c r="KWK415" s="589"/>
      <c r="KWL415" s="589"/>
      <c r="KWM415" s="589"/>
      <c r="KWN415" s="589"/>
      <c r="KWO415" s="589"/>
      <c r="KWP415" s="589"/>
      <c r="KWQ415" s="589"/>
      <c r="KWR415" s="589"/>
      <c r="KWS415" s="589"/>
      <c r="KWT415" s="589"/>
      <c r="KWU415" s="589"/>
      <c r="KWV415" s="589"/>
      <c r="KWW415" s="589"/>
      <c r="KWX415" s="589"/>
      <c r="KWY415" s="589"/>
      <c r="KWZ415" s="589"/>
      <c r="KXA415" s="589"/>
      <c r="KXB415" s="589"/>
      <c r="KXC415" s="589"/>
      <c r="KXD415" s="589"/>
      <c r="KXE415" s="589"/>
      <c r="KXF415" s="589"/>
      <c r="KXG415" s="589"/>
      <c r="KXH415" s="589"/>
      <c r="KXI415" s="589"/>
      <c r="KXJ415" s="589"/>
      <c r="KXK415" s="589"/>
      <c r="KXL415" s="589"/>
      <c r="KXM415" s="589"/>
      <c r="KXN415" s="589"/>
      <c r="KXO415" s="589"/>
      <c r="KXP415" s="589"/>
      <c r="KXQ415" s="589"/>
      <c r="KXR415" s="589"/>
      <c r="KXS415" s="589"/>
      <c r="KXT415" s="589"/>
      <c r="KXU415" s="589"/>
      <c r="KXV415" s="589"/>
      <c r="KXW415" s="589"/>
      <c r="KXX415" s="589"/>
      <c r="KXY415" s="589"/>
      <c r="KXZ415" s="589"/>
      <c r="KYA415" s="589"/>
      <c r="KYB415" s="589"/>
      <c r="KYC415" s="589"/>
      <c r="KYD415" s="589"/>
      <c r="KYE415" s="589"/>
      <c r="KYF415" s="589"/>
      <c r="KYG415" s="589"/>
      <c r="KYH415" s="589"/>
      <c r="KYI415" s="589"/>
      <c r="KYJ415" s="589"/>
      <c r="KYK415" s="589"/>
      <c r="KYL415" s="589"/>
      <c r="KYM415" s="589"/>
      <c r="KYN415" s="589"/>
      <c r="KYO415" s="589"/>
      <c r="KYP415" s="589"/>
      <c r="KYQ415" s="589"/>
      <c r="KYR415" s="589"/>
      <c r="KYS415" s="589"/>
      <c r="KYT415" s="589"/>
      <c r="KYU415" s="589"/>
      <c r="KYV415" s="589"/>
      <c r="KYW415" s="589"/>
      <c r="KYX415" s="589"/>
      <c r="KYY415" s="589"/>
      <c r="KYZ415" s="589"/>
      <c r="KZA415" s="589"/>
      <c r="KZB415" s="589"/>
      <c r="KZC415" s="589"/>
      <c r="KZD415" s="589"/>
      <c r="KZE415" s="589"/>
      <c r="KZF415" s="589"/>
      <c r="KZG415" s="589"/>
      <c r="KZH415" s="589"/>
      <c r="KZI415" s="589"/>
      <c r="KZJ415" s="589"/>
      <c r="KZK415" s="589"/>
      <c r="KZL415" s="589"/>
      <c r="KZM415" s="589"/>
      <c r="KZN415" s="589"/>
      <c r="KZO415" s="589"/>
      <c r="KZP415" s="589"/>
      <c r="KZQ415" s="589"/>
      <c r="KZR415" s="589"/>
      <c r="KZS415" s="589"/>
      <c r="KZT415" s="589"/>
      <c r="KZU415" s="589"/>
      <c r="KZV415" s="589"/>
      <c r="KZW415" s="589"/>
      <c r="KZX415" s="589"/>
      <c r="KZY415" s="589"/>
      <c r="KZZ415" s="589"/>
      <c r="LAA415" s="589"/>
      <c r="LAB415" s="589"/>
      <c r="LAC415" s="589"/>
      <c r="LAD415" s="589"/>
      <c r="LAE415" s="589"/>
      <c r="LAF415" s="589"/>
      <c r="LAG415" s="589"/>
      <c r="LAH415" s="589"/>
      <c r="LAI415" s="589"/>
      <c r="LAJ415" s="589"/>
      <c r="LAK415" s="589"/>
      <c r="LAL415" s="589"/>
      <c r="LAM415" s="589"/>
      <c r="LAN415" s="589"/>
      <c r="LAO415" s="589"/>
      <c r="LAP415" s="589"/>
      <c r="LAQ415" s="589"/>
      <c r="LAR415" s="589"/>
      <c r="LAS415" s="589"/>
      <c r="LAT415" s="589"/>
      <c r="LAU415" s="589"/>
      <c r="LAV415" s="589"/>
      <c r="LAW415" s="589"/>
      <c r="LAX415" s="589"/>
      <c r="LAY415" s="589"/>
      <c r="LAZ415" s="589"/>
      <c r="LBA415" s="589"/>
      <c r="LBB415" s="589"/>
      <c r="LBC415" s="589"/>
      <c r="LBD415" s="589"/>
      <c r="LBE415" s="589"/>
      <c r="LBF415" s="589"/>
      <c r="LBG415" s="589"/>
      <c r="LBH415" s="589"/>
      <c r="LBI415" s="589"/>
      <c r="LBJ415" s="589"/>
      <c r="LBK415" s="589"/>
      <c r="LBL415" s="589"/>
      <c r="LBM415" s="589"/>
      <c r="LBN415" s="589"/>
      <c r="LBO415" s="589"/>
      <c r="LBP415" s="589"/>
      <c r="LBQ415" s="589"/>
      <c r="LBR415" s="589"/>
      <c r="LBS415" s="589"/>
      <c r="LBT415" s="589"/>
      <c r="LBU415" s="589"/>
      <c r="LBV415" s="589"/>
      <c r="LBW415" s="589"/>
      <c r="LBX415" s="589"/>
      <c r="LBY415" s="589"/>
      <c r="LBZ415" s="589"/>
      <c r="LCA415" s="589"/>
      <c r="LCB415" s="589"/>
      <c r="LCC415" s="589"/>
      <c r="LCD415" s="589"/>
      <c r="LCE415" s="589"/>
      <c r="LCF415" s="589"/>
      <c r="LCG415" s="589"/>
      <c r="LCH415" s="589"/>
      <c r="LCI415" s="589"/>
      <c r="LCJ415" s="589"/>
      <c r="LCK415" s="589"/>
      <c r="LCL415" s="589"/>
      <c r="LCM415" s="589"/>
      <c r="LCN415" s="589"/>
      <c r="LCO415" s="589"/>
      <c r="LCP415" s="589"/>
      <c r="LCQ415" s="589"/>
      <c r="LCR415" s="589"/>
      <c r="LCS415" s="589"/>
      <c r="LCT415" s="589"/>
      <c r="LCU415" s="589"/>
      <c r="LCV415" s="589"/>
      <c r="LCW415" s="589"/>
      <c r="LCX415" s="589"/>
      <c r="LCY415" s="589"/>
      <c r="LCZ415" s="589"/>
      <c r="LDA415" s="589"/>
      <c r="LDB415" s="589"/>
      <c r="LDC415" s="589"/>
      <c r="LDD415" s="589"/>
      <c r="LDE415" s="589"/>
      <c r="LDF415" s="589"/>
      <c r="LDG415" s="589"/>
      <c r="LDH415" s="589"/>
      <c r="LDI415" s="589"/>
      <c r="LDJ415" s="589"/>
      <c r="LDK415" s="589"/>
      <c r="LDL415" s="589"/>
      <c r="LDM415" s="589"/>
      <c r="LDN415" s="589"/>
      <c r="LDO415" s="589"/>
      <c r="LDP415" s="589"/>
      <c r="LDQ415" s="589"/>
      <c r="LDR415" s="589"/>
      <c r="LDS415" s="589"/>
      <c r="LDT415" s="589"/>
      <c r="LDU415" s="589"/>
      <c r="LDV415" s="589"/>
      <c r="LDW415" s="589"/>
      <c r="LDX415" s="589"/>
      <c r="LDY415" s="589"/>
      <c r="LDZ415" s="589"/>
      <c r="LEA415" s="589"/>
      <c r="LEB415" s="589"/>
      <c r="LEC415" s="589"/>
      <c r="LED415" s="589"/>
      <c r="LEE415" s="589"/>
      <c r="LEF415" s="589"/>
      <c r="LEG415" s="589"/>
      <c r="LEH415" s="589"/>
      <c r="LEI415" s="589"/>
      <c r="LEJ415" s="589"/>
      <c r="LEK415" s="589"/>
      <c r="LEL415" s="589"/>
      <c r="LEM415" s="589"/>
      <c r="LEN415" s="589"/>
      <c r="LEO415" s="589"/>
      <c r="LEP415" s="589"/>
      <c r="LEQ415" s="589"/>
      <c r="LER415" s="589"/>
      <c r="LES415" s="589"/>
      <c r="LET415" s="589"/>
      <c r="LEU415" s="589"/>
      <c r="LEV415" s="589"/>
      <c r="LEW415" s="589"/>
      <c r="LEX415" s="589"/>
      <c r="LEY415" s="589"/>
      <c r="LEZ415" s="589"/>
      <c r="LFA415" s="589"/>
      <c r="LFB415" s="589"/>
      <c r="LFC415" s="589"/>
      <c r="LFD415" s="589"/>
      <c r="LFE415" s="589"/>
      <c r="LFF415" s="589"/>
      <c r="LFG415" s="589"/>
      <c r="LFH415" s="589"/>
      <c r="LFI415" s="589"/>
      <c r="LFJ415" s="589"/>
      <c r="LFK415" s="589"/>
      <c r="LFL415" s="589"/>
      <c r="LFM415" s="589"/>
      <c r="LFN415" s="589"/>
      <c r="LFO415" s="589"/>
      <c r="LFP415" s="589"/>
      <c r="LFQ415" s="589"/>
      <c r="LFR415" s="589"/>
      <c r="LFS415" s="589"/>
      <c r="LFT415" s="589"/>
      <c r="LFU415" s="589"/>
      <c r="LFV415" s="589"/>
      <c r="LFW415" s="589"/>
      <c r="LFX415" s="589"/>
      <c r="LFY415" s="589"/>
      <c r="LFZ415" s="589"/>
      <c r="LGA415" s="589"/>
      <c r="LGB415" s="589"/>
      <c r="LGC415" s="589"/>
      <c r="LGD415" s="589"/>
      <c r="LGE415" s="589"/>
      <c r="LGF415" s="589"/>
      <c r="LGG415" s="589"/>
      <c r="LGH415" s="589"/>
      <c r="LGI415" s="589"/>
      <c r="LGJ415" s="589"/>
      <c r="LGK415" s="589"/>
      <c r="LGL415" s="589"/>
      <c r="LGM415" s="589"/>
      <c r="LGN415" s="589"/>
      <c r="LGO415" s="589"/>
      <c r="LGP415" s="589"/>
      <c r="LGQ415" s="589"/>
      <c r="LGR415" s="589"/>
      <c r="LGS415" s="589"/>
      <c r="LGT415" s="589"/>
      <c r="LGU415" s="589"/>
      <c r="LGV415" s="589"/>
      <c r="LGW415" s="589"/>
      <c r="LGX415" s="589"/>
      <c r="LGY415" s="589"/>
      <c r="LGZ415" s="589"/>
      <c r="LHA415" s="589"/>
      <c r="LHB415" s="589"/>
      <c r="LHC415" s="589"/>
      <c r="LHD415" s="589"/>
      <c r="LHE415" s="589"/>
      <c r="LHF415" s="589"/>
      <c r="LHG415" s="589"/>
      <c r="LHH415" s="589"/>
      <c r="LHI415" s="589"/>
      <c r="LHJ415" s="589"/>
      <c r="LHK415" s="589"/>
      <c r="LHL415" s="589"/>
      <c r="LHM415" s="589"/>
      <c r="LHN415" s="589"/>
      <c r="LHO415" s="589"/>
      <c r="LHP415" s="589"/>
      <c r="LHQ415" s="589"/>
      <c r="LHR415" s="589"/>
      <c r="LHS415" s="589"/>
      <c r="LHT415" s="589"/>
      <c r="LHU415" s="589"/>
      <c r="LHV415" s="589"/>
      <c r="LHW415" s="589"/>
      <c r="LHX415" s="589"/>
      <c r="LHY415" s="589"/>
      <c r="LHZ415" s="589"/>
      <c r="LIA415" s="589"/>
      <c r="LIB415" s="589"/>
      <c r="LIC415" s="589"/>
      <c r="LID415" s="589"/>
      <c r="LIE415" s="589"/>
      <c r="LIF415" s="589"/>
      <c r="LIG415" s="589"/>
      <c r="LIH415" s="589"/>
      <c r="LII415" s="589"/>
      <c r="LIJ415" s="589"/>
      <c r="LIK415" s="589"/>
      <c r="LIL415" s="589"/>
      <c r="LIM415" s="589"/>
      <c r="LIN415" s="589"/>
      <c r="LIO415" s="589"/>
      <c r="LIP415" s="589"/>
      <c r="LIQ415" s="589"/>
      <c r="LIR415" s="589"/>
      <c r="LIS415" s="589"/>
      <c r="LIT415" s="589"/>
      <c r="LIU415" s="589"/>
      <c r="LIV415" s="589"/>
      <c r="LIW415" s="589"/>
      <c r="LIX415" s="589"/>
      <c r="LIY415" s="589"/>
      <c r="LIZ415" s="589"/>
      <c r="LJA415" s="589"/>
      <c r="LJB415" s="589"/>
      <c r="LJC415" s="589"/>
      <c r="LJD415" s="589"/>
      <c r="LJE415" s="589"/>
      <c r="LJF415" s="589"/>
      <c r="LJG415" s="589"/>
      <c r="LJH415" s="589"/>
      <c r="LJI415" s="589"/>
      <c r="LJJ415" s="589"/>
      <c r="LJK415" s="589"/>
      <c r="LJL415" s="589"/>
      <c r="LJM415" s="589"/>
      <c r="LJN415" s="589"/>
      <c r="LJO415" s="589"/>
      <c r="LJP415" s="589"/>
      <c r="LJQ415" s="589"/>
      <c r="LJR415" s="589"/>
      <c r="LJS415" s="589"/>
      <c r="LJT415" s="589"/>
      <c r="LJU415" s="589"/>
      <c r="LJV415" s="589"/>
      <c r="LJW415" s="589"/>
      <c r="LJX415" s="589"/>
      <c r="LJY415" s="589"/>
      <c r="LJZ415" s="589"/>
      <c r="LKA415" s="589"/>
      <c r="LKB415" s="589"/>
      <c r="LKC415" s="589"/>
      <c r="LKD415" s="589"/>
      <c r="LKE415" s="589"/>
      <c r="LKF415" s="589"/>
      <c r="LKG415" s="589"/>
      <c r="LKH415" s="589"/>
      <c r="LKI415" s="589"/>
      <c r="LKJ415" s="589"/>
      <c r="LKK415" s="589"/>
      <c r="LKL415" s="589"/>
      <c r="LKM415" s="589"/>
      <c r="LKN415" s="589"/>
      <c r="LKO415" s="589"/>
      <c r="LKP415" s="589"/>
      <c r="LKQ415" s="589"/>
      <c r="LKR415" s="589"/>
      <c r="LKS415" s="589"/>
      <c r="LKT415" s="589"/>
      <c r="LKU415" s="589"/>
      <c r="LKV415" s="589"/>
      <c r="LKW415" s="589"/>
      <c r="LKX415" s="589"/>
      <c r="LKY415" s="589"/>
      <c r="LKZ415" s="589"/>
      <c r="LLA415" s="589"/>
      <c r="LLB415" s="589"/>
      <c r="LLC415" s="589"/>
      <c r="LLD415" s="589"/>
      <c r="LLE415" s="589"/>
      <c r="LLF415" s="589"/>
      <c r="LLG415" s="589"/>
      <c r="LLH415" s="589"/>
      <c r="LLI415" s="589"/>
      <c r="LLJ415" s="589"/>
      <c r="LLK415" s="589"/>
      <c r="LLL415" s="589"/>
      <c r="LLM415" s="589"/>
      <c r="LLN415" s="589"/>
      <c r="LLO415" s="589"/>
      <c r="LLP415" s="589"/>
      <c r="LLQ415" s="589"/>
      <c r="LLR415" s="589"/>
      <c r="LLS415" s="589"/>
      <c r="LLT415" s="589"/>
      <c r="LLU415" s="589"/>
      <c r="LLV415" s="589"/>
      <c r="LLW415" s="589"/>
      <c r="LLX415" s="589"/>
      <c r="LLY415" s="589"/>
      <c r="LLZ415" s="589"/>
      <c r="LMA415" s="589"/>
      <c r="LMB415" s="589"/>
      <c r="LMC415" s="589"/>
      <c r="LMD415" s="589"/>
      <c r="LME415" s="589"/>
      <c r="LMF415" s="589"/>
      <c r="LMG415" s="589"/>
      <c r="LMH415" s="589"/>
      <c r="LMI415" s="589"/>
      <c r="LMJ415" s="589"/>
      <c r="LMK415" s="589"/>
      <c r="LML415" s="589"/>
      <c r="LMM415" s="589"/>
      <c r="LMN415" s="589"/>
      <c r="LMO415" s="589"/>
      <c r="LMP415" s="589"/>
      <c r="LMQ415" s="589"/>
      <c r="LMR415" s="589"/>
      <c r="LMS415" s="589"/>
      <c r="LMT415" s="589"/>
      <c r="LMU415" s="589"/>
      <c r="LMV415" s="589"/>
      <c r="LMW415" s="589"/>
      <c r="LMX415" s="589"/>
      <c r="LMY415" s="589"/>
      <c r="LMZ415" s="589"/>
      <c r="LNA415" s="589"/>
      <c r="LNB415" s="589"/>
      <c r="LNC415" s="589"/>
      <c r="LND415" s="589"/>
      <c r="LNE415" s="589"/>
      <c r="LNF415" s="589"/>
      <c r="LNG415" s="589"/>
      <c r="LNH415" s="589"/>
      <c r="LNI415" s="589"/>
      <c r="LNJ415" s="589"/>
      <c r="LNK415" s="589"/>
      <c r="LNL415" s="589"/>
      <c r="LNM415" s="589"/>
      <c r="LNN415" s="589"/>
      <c r="LNO415" s="589"/>
      <c r="LNP415" s="589"/>
      <c r="LNQ415" s="589"/>
      <c r="LNR415" s="589"/>
      <c r="LNS415" s="589"/>
      <c r="LNT415" s="589"/>
      <c r="LNU415" s="589"/>
      <c r="LNV415" s="589"/>
      <c r="LNW415" s="589"/>
      <c r="LNX415" s="589"/>
      <c r="LNY415" s="589"/>
      <c r="LNZ415" s="589"/>
      <c r="LOA415" s="589"/>
      <c r="LOB415" s="589"/>
      <c r="LOC415" s="589"/>
      <c r="LOD415" s="589"/>
      <c r="LOE415" s="589"/>
      <c r="LOF415" s="589"/>
      <c r="LOG415" s="589"/>
      <c r="LOH415" s="589"/>
      <c r="LOI415" s="589"/>
      <c r="LOJ415" s="589"/>
      <c r="LOK415" s="589"/>
      <c r="LOL415" s="589"/>
      <c r="LOM415" s="589"/>
      <c r="LON415" s="589"/>
      <c r="LOO415" s="589"/>
      <c r="LOP415" s="589"/>
      <c r="LOQ415" s="589"/>
      <c r="LOR415" s="589"/>
      <c r="LOS415" s="589"/>
      <c r="LOT415" s="589"/>
      <c r="LOU415" s="589"/>
      <c r="LOV415" s="589"/>
      <c r="LOW415" s="589"/>
      <c r="LOX415" s="589"/>
      <c r="LOY415" s="589"/>
      <c r="LOZ415" s="589"/>
      <c r="LPA415" s="589"/>
      <c r="LPB415" s="589"/>
      <c r="LPC415" s="589"/>
      <c r="LPD415" s="589"/>
      <c r="LPE415" s="589"/>
      <c r="LPF415" s="589"/>
      <c r="LPG415" s="589"/>
      <c r="LPH415" s="589"/>
      <c r="LPI415" s="589"/>
      <c r="LPJ415" s="589"/>
      <c r="LPK415" s="589"/>
      <c r="LPL415" s="589"/>
      <c r="LPM415" s="589"/>
      <c r="LPN415" s="589"/>
      <c r="LPO415" s="589"/>
      <c r="LPP415" s="589"/>
      <c r="LPQ415" s="589"/>
      <c r="LPR415" s="589"/>
      <c r="LPS415" s="589"/>
      <c r="LPT415" s="589"/>
      <c r="LPU415" s="589"/>
      <c r="LPV415" s="589"/>
      <c r="LPW415" s="589"/>
      <c r="LPX415" s="589"/>
      <c r="LPY415" s="589"/>
      <c r="LPZ415" s="589"/>
      <c r="LQA415" s="589"/>
      <c r="LQB415" s="589"/>
      <c r="LQC415" s="589"/>
      <c r="LQD415" s="589"/>
      <c r="LQE415" s="589"/>
      <c r="LQF415" s="589"/>
      <c r="LQG415" s="589"/>
      <c r="LQH415" s="589"/>
      <c r="LQI415" s="589"/>
      <c r="LQJ415" s="589"/>
      <c r="LQK415" s="589"/>
      <c r="LQL415" s="589"/>
      <c r="LQM415" s="589"/>
      <c r="LQN415" s="589"/>
      <c r="LQO415" s="589"/>
      <c r="LQP415" s="589"/>
      <c r="LQQ415" s="589"/>
      <c r="LQR415" s="589"/>
      <c r="LQS415" s="589"/>
      <c r="LQT415" s="589"/>
      <c r="LQU415" s="589"/>
      <c r="LQV415" s="589"/>
      <c r="LQW415" s="589"/>
      <c r="LQX415" s="589"/>
      <c r="LQY415" s="589"/>
      <c r="LQZ415" s="589"/>
      <c r="LRA415" s="589"/>
      <c r="LRB415" s="589"/>
      <c r="LRC415" s="589"/>
      <c r="LRD415" s="589"/>
      <c r="LRE415" s="589"/>
      <c r="LRF415" s="589"/>
      <c r="LRG415" s="589"/>
      <c r="LRH415" s="589"/>
      <c r="LRI415" s="589"/>
      <c r="LRJ415" s="589"/>
      <c r="LRK415" s="589"/>
      <c r="LRL415" s="589"/>
      <c r="LRM415" s="589"/>
      <c r="LRN415" s="589"/>
      <c r="LRO415" s="589"/>
      <c r="LRP415" s="589"/>
      <c r="LRQ415" s="589"/>
      <c r="LRR415" s="589"/>
      <c r="LRS415" s="589"/>
      <c r="LRT415" s="589"/>
      <c r="LRU415" s="589"/>
      <c r="LRV415" s="589"/>
      <c r="LRW415" s="589"/>
      <c r="LRX415" s="589"/>
      <c r="LRY415" s="589"/>
      <c r="LRZ415" s="589"/>
      <c r="LSA415" s="589"/>
      <c r="LSB415" s="589"/>
      <c r="LSC415" s="589"/>
      <c r="LSD415" s="589"/>
      <c r="LSE415" s="589"/>
      <c r="LSF415" s="589"/>
      <c r="LSG415" s="589"/>
      <c r="LSH415" s="589"/>
      <c r="LSI415" s="589"/>
      <c r="LSJ415" s="589"/>
      <c r="LSK415" s="589"/>
      <c r="LSL415" s="589"/>
      <c r="LSM415" s="589"/>
      <c r="LSN415" s="589"/>
      <c r="LSO415" s="589"/>
      <c r="LSP415" s="589"/>
      <c r="LSQ415" s="589"/>
      <c r="LSR415" s="589"/>
      <c r="LSS415" s="589"/>
      <c r="LST415" s="589"/>
      <c r="LSU415" s="589"/>
      <c r="LSV415" s="589"/>
      <c r="LSW415" s="589"/>
      <c r="LSX415" s="589"/>
      <c r="LSY415" s="589"/>
      <c r="LSZ415" s="589"/>
      <c r="LTA415" s="589"/>
      <c r="LTB415" s="589"/>
      <c r="LTC415" s="589"/>
      <c r="LTD415" s="589"/>
      <c r="LTE415" s="589"/>
      <c r="LTF415" s="589"/>
      <c r="LTG415" s="589"/>
      <c r="LTH415" s="589"/>
      <c r="LTI415" s="589"/>
      <c r="LTJ415" s="589"/>
      <c r="LTK415" s="589"/>
      <c r="LTL415" s="589"/>
      <c r="LTM415" s="589"/>
      <c r="LTN415" s="589"/>
      <c r="LTO415" s="589"/>
      <c r="LTP415" s="589"/>
      <c r="LTQ415" s="589"/>
      <c r="LTR415" s="589"/>
      <c r="LTS415" s="589"/>
      <c r="LTT415" s="589"/>
      <c r="LTU415" s="589"/>
      <c r="LTV415" s="589"/>
      <c r="LTW415" s="589"/>
      <c r="LTX415" s="589"/>
      <c r="LTY415" s="589"/>
      <c r="LTZ415" s="589"/>
      <c r="LUA415" s="589"/>
      <c r="LUB415" s="589"/>
      <c r="LUC415" s="589"/>
      <c r="LUD415" s="589"/>
      <c r="LUE415" s="589"/>
      <c r="LUF415" s="589"/>
      <c r="LUG415" s="589"/>
      <c r="LUH415" s="589"/>
      <c r="LUI415" s="589"/>
      <c r="LUJ415" s="589"/>
      <c r="LUK415" s="589"/>
      <c r="LUL415" s="589"/>
      <c r="LUM415" s="589"/>
      <c r="LUN415" s="589"/>
      <c r="LUO415" s="589"/>
      <c r="LUP415" s="589"/>
      <c r="LUQ415" s="589"/>
      <c r="LUR415" s="589"/>
      <c r="LUS415" s="589"/>
      <c r="LUT415" s="589"/>
      <c r="LUU415" s="589"/>
      <c r="LUV415" s="589"/>
      <c r="LUW415" s="589"/>
      <c r="LUX415" s="589"/>
      <c r="LUY415" s="589"/>
      <c r="LUZ415" s="589"/>
      <c r="LVA415" s="589"/>
      <c r="LVB415" s="589"/>
      <c r="LVC415" s="589"/>
      <c r="LVD415" s="589"/>
      <c r="LVE415" s="589"/>
      <c r="LVF415" s="589"/>
      <c r="LVG415" s="589"/>
      <c r="LVH415" s="589"/>
      <c r="LVI415" s="589"/>
      <c r="LVJ415" s="589"/>
      <c r="LVK415" s="589"/>
      <c r="LVL415" s="589"/>
      <c r="LVM415" s="589"/>
      <c r="LVN415" s="589"/>
      <c r="LVO415" s="589"/>
      <c r="LVP415" s="589"/>
      <c r="LVQ415" s="589"/>
      <c r="LVR415" s="589"/>
      <c r="LVS415" s="589"/>
      <c r="LVT415" s="589"/>
      <c r="LVU415" s="589"/>
      <c r="LVV415" s="589"/>
      <c r="LVW415" s="589"/>
      <c r="LVX415" s="589"/>
      <c r="LVY415" s="589"/>
      <c r="LVZ415" s="589"/>
      <c r="LWA415" s="589"/>
      <c r="LWB415" s="589"/>
      <c r="LWC415" s="589"/>
      <c r="LWD415" s="589"/>
      <c r="LWE415" s="589"/>
      <c r="LWF415" s="589"/>
      <c r="LWG415" s="589"/>
      <c r="LWH415" s="589"/>
      <c r="LWI415" s="589"/>
      <c r="LWJ415" s="589"/>
      <c r="LWK415" s="589"/>
      <c r="LWL415" s="589"/>
      <c r="LWM415" s="589"/>
      <c r="LWN415" s="589"/>
      <c r="LWO415" s="589"/>
      <c r="LWP415" s="589"/>
      <c r="LWQ415" s="589"/>
      <c r="LWR415" s="589"/>
      <c r="LWS415" s="589"/>
      <c r="LWT415" s="589"/>
      <c r="LWU415" s="589"/>
      <c r="LWV415" s="589"/>
      <c r="LWW415" s="589"/>
      <c r="LWX415" s="589"/>
      <c r="LWY415" s="589"/>
      <c r="LWZ415" s="589"/>
      <c r="LXA415" s="589"/>
      <c r="LXB415" s="589"/>
      <c r="LXC415" s="589"/>
      <c r="LXD415" s="589"/>
      <c r="LXE415" s="589"/>
      <c r="LXF415" s="589"/>
      <c r="LXG415" s="589"/>
      <c r="LXH415" s="589"/>
      <c r="LXI415" s="589"/>
      <c r="LXJ415" s="589"/>
      <c r="LXK415" s="589"/>
      <c r="LXL415" s="589"/>
      <c r="LXM415" s="589"/>
      <c r="LXN415" s="589"/>
      <c r="LXO415" s="589"/>
      <c r="LXP415" s="589"/>
      <c r="LXQ415" s="589"/>
      <c r="LXR415" s="589"/>
      <c r="LXS415" s="589"/>
      <c r="LXT415" s="589"/>
      <c r="LXU415" s="589"/>
      <c r="LXV415" s="589"/>
      <c r="LXW415" s="589"/>
      <c r="LXX415" s="589"/>
      <c r="LXY415" s="589"/>
      <c r="LXZ415" s="589"/>
      <c r="LYA415" s="589"/>
      <c r="LYB415" s="589"/>
      <c r="LYC415" s="589"/>
      <c r="LYD415" s="589"/>
      <c r="LYE415" s="589"/>
      <c r="LYF415" s="589"/>
      <c r="LYG415" s="589"/>
      <c r="LYH415" s="589"/>
      <c r="LYI415" s="589"/>
      <c r="LYJ415" s="589"/>
      <c r="LYK415" s="589"/>
      <c r="LYL415" s="589"/>
      <c r="LYM415" s="589"/>
      <c r="LYN415" s="589"/>
      <c r="LYO415" s="589"/>
      <c r="LYP415" s="589"/>
      <c r="LYQ415" s="589"/>
      <c r="LYR415" s="589"/>
      <c r="LYS415" s="589"/>
      <c r="LYT415" s="589"/>
      <c r="LYU415" s="589"/>
      <c r="LYV415" s="589"/>
      <c r="LYW415" s="589"/>
      <c r="LYX415" s="589"/>
      <c r="LYY415" s="589"/>
      <c r="LYZ415" s="589"/>
      <c r="LZA415" s="589"/>
      <c r="LZB415" s="589"/>
      <c r="LZC415" s="589"/>
      <c r="LZD415" s="589"/>
      <c r="LZE415" s="589"/>
      <c r="LZF415" s="589"/>
      <c r="LZG415" s="589"/>
      <c r="LZH415" s="589"/>
      <c r="LZI415" s="589"/>
      <c r="LZJ415" s="589"/>
      <c r="LZK415" s="589"/>
      <c r="LZL415" s="589"/>
      <c r="LZM415" s="589"/>
      <c r="LZN415" s="589"/>
      <c r="LZO415" s="589"/>
      <c r="LZP415" s="589"/>
      <c r="LZQ415" s="589"/>
      <c r="LZR415" s="589"/>
      <c r="LZS415" s="589"/>
      <c r="LZT415" s="589"/>
      <c r="LZU415" s="589"/>
      <c r="LZV415" s="589"/>
      <c r="LZW415" s="589"/>
      <c r="LZX415" s="589"/>
      <c r="LZY415" s="589"/>
      <c r="LZZ415" s="589"/>
      <c r="MAA415" s="589"/>
      <c r="MAB415" s="589"/>
      <c r="MAC415" s="589"/>
      <c r="MAD415" s="589"/>
      <c r="MAE415" s="589"/>
      <c r="MAF415" s="589"/>
      <c r="MAG415" s="589"/>
      <c r="MAH415" s="589"/>
      <c r="MAI415" s="589"/>
      <c r="MAJ415" s="589"/>
      <c r="MAK415" s="589"/>
      <c r="MAL415" s="589"/>
      <c r="MAM415" s="589"/>
      <c r="MAN415" s="589"/>
      <c r="MAO415" s="589"/>
      <c r="MAP415" s="589"/>
      <c r="MAQ415" s="589"/>
      <c r="MAR415" s="589"/>
      <c r="MAS415" s="589"/>
      <c r="MAT415" s="589"/>
      <c r="MAU415" s="589"/>
      <c r="MAV415" s="589"/>
      <c r="MAW415" s="589"/>
      <c r="MAX415" s="589"/>
      <c r="MAY415" s="589"/>
      <c r="MAZ415" s="589"/>
      <c r="MBA415" s="589"/>
      <c r="MBB415" s="589"/>
      <c r="MBC415" s="589"/>
      <c r="MBD415" s="589"/>
      <c r="MBE415" s="589"/>
      <c r="MBF415" s="589"/>
      <c r="MBG415" s="589"/>
      <c r="MBH415" s="589"/>
      <c r="MBI415" s="589"/>
      <c r="MBJ415" s="589"/>
      <c r="MBK415" s="589"/>
      <c r="MBL415" s="589"/>
      <c r="MBM415" s="589"/>
      <c r="MBN415" s="589"/>
      <c r="MBO415" s="589"/>
      <c r="MBP415" s="589"/>
      <c r="MBQ415" s="589"/>
      <c r="MBR415" s="589"/>
      <c r="MBS415" s="589"/>
      <c r="MBT415" s="589"/>
      <c r="MBU415" s="589"/>
      <c r="MBV415" s="589"/>
      <c r="MBW415" s="589"/>
      <c r="MBX415" s="589"/>
      <c r="MBY415" s="589"/>
      <c r="MBZ415" s="589"/>
      <c r="MCA415" s="589"/>
      <c r="MCB415" s="589"/>
      <c r="MCC415" s="589"/>
      <c r="MCD415" s="589"/>
      <c r="MCE415" s="589"/>
      <c r="MCF415" s="589"/>
      <c r="MCG415" s="589"/>
      <c r="MCH415" s="589"/>
      <c r="MCI415" s="589"/>
      <c r="MCJ415" s="589"/>
      <c r="MCK415" s="589"/>
      <c r="MCL415" s="589"/>
      <c r="MCM415" s="589"/>
      <c r="MCN415" s="589"/>
      <c r="MCO415" s="589"/>
      <c r="MCP415" s="589"/>
      <c r="MCQ415" s="589"/>
      <c r="MCR415" s="589"/>
      <c r="MCS415" s="589"/>
      <c r="MCT415" s="589"/>
      <c r="MCU415" s="589"/>
      <c r="MCV415" s="589"/>
      <c r="MCW415" s="589"/>
      <c r="MCX415" s="589"/>
      <c r="MCY415" s="589"/>
      <c r="MCZ415" s="589"/>
      <c r="MDA415" s="589"/>
      <c r="MDB415" s="589"/>
      <c r="MDC415" s="589"/>
      <c r="MDD415" s="589"/>
      <c r="MDE415" s="589"/>
      <c r="MDF415" s="589"/>
      <c r="MDG415" s="589"/>
      <c r="MDH415" s="589"/>
      <c r="MDI415" s="589"/>
      <c r="MDJ415" s="589"/>
      <c r="MDK415" s="589"/>
      <c r="MDL415" s="589"/>
      <c r="MDM415" s="589"/>
      <c r="MDN415" s="589"/>
      <c r="MDO415" s="589"/>
      <c r="MDP415" s="589"/>
      <c r="MDQ415" s="589"/>
      <c r="MDR415" s="589"/>
      <c r="MDS415" s="589"/>
      <c r="MDT415" s="589"/>
      <c r="MDU415" s="589"/>
      <c r="MDV415" s="589"/>
      <c r="MDW415" s="589"/>
      <c r="MDX415" s="589"/>
      <c r="MDY415" s="589"/>
      <c r="MDZ415" s="589"/>
      <c r="MEA415" s="589"/>
      <c r="MEB415" s="589"/>
      <c r="MEC415" s="589"/>
      <c r="MED415" s="589"/>
      <c r="MEE415" s="589"/>
      <c r="MEF415" s="589"/>
      <c r="MEG415" s="589"/>
      <c r="MEH415" s="589"/>
      <c r="MEI415" s="589"/>
      <c r="MEJ415" s="589"/>
      <c r="MEK415" s="589"/>
      <c r="MEL415" s="589"/>
      <c r="MEM415" s="589"/>
      <c r="MEN415" s="589"/>
      <c r="MEO415" s="589"/>
      <c r="MEP415" s="589"/>
      <c r="MEQ415" s="589"/>
      <c r="MER415" s="589"/>
      <c r="MES415" s="589"/>
      <c r="MET415" s="589"/>
      <c r="MEU415" s="589"/>
      <c r="MEV415" s="589"/>
      <c r="MEW415" s="589"/>
      <c r="MEX415" s="589"/>
      <c r="MEY415" s="589"/>
      <c r="MEZ415" s="589"/>
      <c r="MFA415" s="589"/>
      <c r="MFB415" s="589"/>
      <c r="MFC415" s="589"/>
      <c r="MFD415" s="589"/>
      <c r="MFE415" s="589"/>
      <c r="MFF415" s="589"/>
      <c r="MFG415" s="589"/>
      <c r="MFH415" s="589"/>
      <c r="MFI415" s="589"/>
      <c r="MFJ415" s="589"/>
      <c r="MFK415" s="589"/>
      <c r="MFL415" s="589"/>
      <c r="MFM415" s="589"/>
      <c r="MFN415" s="589"/>
      <c r="MFO415" s="589"/>
      <c r="MFP415" s="589"/>
      <c r="MFQ415" s="589"/>
      <c r="MFR415" s="589"/>
      <c r="MFS415" s="589"/>
      <c r="MFT415" s="589"/>
      <c r="MFU415" s="589"/>
      <c r="MFV415" s="589"/>
      <c r="MFW415" s="589"/>
      <c r="MFX415" s="589"/>
      <c r="MFY415" s="589"/>
      <c r="MFZ415" s="589"/>
      <c r="MGA415" s="589"/>
      <c r="MGB415" s="589"/>
      <c r="MGC415" s="589"/>
      <c r="MGD415" s="589"/>
      <c r="MGE415" s="589"/>
      <c r="MGF415" s="589"/>
      <c r="MGG415" s="589"/>
      <c r="MGH415" s="589"/>
      <c r="MGI415" s="589"/>
      <c r="MGJ415" s="589"/>
      <c r="MGK415" s="589"/>
      <c r="MGL415" s="589"/>
      <c r="MGM415" s="589"/>
      <c r="MGN415" s="589"/>
      <c r="MGO415" s="589"/>
      <c r="MGP415" s="589"/>
      <c r="MGQ415" s="589"/>
      <c r="MGR415" s="589"/>
      <c r="MGS415" s="589"/>
      <c r="MGT415" s="589"/>
      <c r="MGU415" s="589"/>
      <c r="MGV415" s="589"/>
      <c r="MGW415" s="589"/>
      <c r="MGX415" s="589"/>
      <c r="MGY415" s="589"/>
      <c r="MGZ415" s="589"/>
      <c r="MHA415" s="589"/>
      <c r="MHB415" s="589"/>
      <c r="MHC415" s="589"/>
      <c r="MHD415" s="589"/>
      <c r="MHE415" s="589"/>
      <c r="MHF415" s="589"/>
      <c r="MHG415" s="589"/>
      <c r="MHH415" s="589"/>
      <c r="MHI415" s="589"/>
      <c r="MHJ415" s="589"/>
      <c r="MHK415" s="589"/>
      <c r="MHL415" s="589"/>
      <c r="MHM415" s="589"/>
      <c r="MHN415" s="589"/>
      <c r="MHO415" s="589"/>
      <c r="MHP415" s="589"/>
      <c r="MHQ415" s="589"/>
      <c r="MHR415" s="589"/>
      <c r="MHS415" s="589"/>
      <c r="MHT415" s="589"/>
      <c r="MHU415" s="589"/>
      <c r="MHV415" s="589"/>
      <c r="MHW415" s="589"/>
      <c r="MHX415" s="589"/>
      <c r="MHY415" s="589"/>
      <c r="MHZ415" s="589"/>
      <c r="MIA415" s="589"/>
      <c r="MIB415" s="589"/>
      <c r="MIC415" s="589"/>
      <c r="MID415" s="589"/>
      <c r="MIE415" s="589"/>
      <c r="MIF415" s="589"/>
      <c r="MIG415" s="589"/>
      <c r="MIH415" s="589"/>
      <c r="MII415" s="589"/>
      <c r="MIJ415" s="589"/>
      <c r="MIK415" s="589"/>
      <c r="MIL415" s="589"/>
      <c r="MIM415" s="589"/>
      <c r="MIN415" s="589"/>
      <c r="MIO415" s="589"/>
      <c r="MIP415" s="589"/>
      <c r="MIQ415" s="589"/>
      <c r="MIR415" s="589"/>
      <c r="MIS415" s="589"/>
      <c r="MIT415" s="589"/>
      <c r="MIU415" s="589"/>
      <c r="MIV415" s="589"/>
      <c r="MIW415" s="589"/>
      <c r="MIX415" s="589"/>
      <c r="MIY415" s="589"/>
      <c r="MIZ415" s="589"/>
      <c r="MJA415" s="589"/>
      <c r="MJB415" s="589"/>
      <c r="MJC415" s="589"/>
      <c r="MJD415" s="589"/>
      <c r="MJE415" s="589"/>
      <c r="MJF415" s="589"/>
      <c r="MJG415" s="589"/>
      <c r="MJH415" s="589"/>
      <c r="MJI415" s="589"/>
      <c r="MJJ415" s="589"/>
      <c r="MJK415" s="589"/>
      <c r="MJL415" s="589"/>
      <c r="MJM415" s="589"/>
      <c r="MJN415" s="589"/>
      <c r="MJO415" s="589"/>
      <c r="MJP415" s="589"/>
      <c r="MJQ415" s="589"/>
      <c r="MJR415" s="589"/>
      <c r="MJS415" s="589"/>
      <c r="MJT415" s="589"/>
      <c r="MJU415" s="589"/>
      <c r="MJV415" s="589"/>
      <c r="MJW415" s="589"/>
      <c r="MJX415" s="589"/>
      <c r="MJY415" s="589"/>
      <c r="MJZ415" s="589"/>
      <c r="MKA415" s="589"/>
      <c r="MKB415" s="589"/>
      <c r="MKC415" s="589"/>
      <c r="MKD415" s="589"/>
      <c r="MKE415" s="589"/>
      <c r="MKF415" s="589"/>
      <c r="MKG415" s="589"/>
      <c r="MKH415" s="589"/>
      <c r="MKI415" s="589"/>
      <c r="MKJ415" s="589"/>
      <c r="MKK415" s="589"/>
      <c r="MKL415" s="589"/>
      <c r="MKM415" s="589"/>
      <c r="MKN415" s="589"/>
      <c r="MKO415" s="589"/>
      <c r="MKP415" s="589"/>
      <c r="MKQ415" s="589"/>
      <c r="MKR415" s="589"/>
      <c r="MKS415" s="589"/>
      <c r="MKT415" s="589"/>
      <c r="MKU415" s="589"/>
      <c r="MKV415" s="589"/>
      <c r="MKW415" s="589"/>
      <c r="MKX415" s="589"/>
      <c r="MKY415" s="589"/>
      <c r="MKZ415" s="589"/>
      <c r="MLA415" s="589"/>
      <c r="MLB415" s="589"/>
      <c r="MLC415" s="589"/>
      <c r="MLD415" s="589"/>
      <c r="MLE415" s="589"/>
      <c r="MLF415" s="589"/>
      <c r="MLG415" s="589"/>
      <c r="MLH415" s="589"/>
      <c r="MLI415" s="589"/>
      <c r="MLJ415" s="589"/>
      <c r="MLK415" s="589"/>
      <c r="MLL415" s="589"/>
      <c r="MLM415" s="589"/>
      <c r="MLN415" s="589"/>
      <c r="MLO415" s="589"/>
      <c r="MLP415" s="589"/>
      <c r="MLQ415" s="589"/>
      <c r="MLR415" s="589"/>
      <c r="MLS415" s="589"/>
      <c r="MLT415" s="589"/>
      <c r="MLU415" s="589"/>
      <c r="MLV415" s="589"/>
      <c r="MLW415" s="589"/>
      <c r="MLX415" s="589"/>
      <c r="MLY415" s="589"/>
      <c r="MLZ415" s="589"/>
      <c r="MMA415" s="589"/>
      <c r="MMB415" s="589"/>
      <c r="MMC415" s="589"/>
      <c r="MMD415" s="589"/>
      <c r="MME415" s="589"/>
      <c r="MMF415" s="589"/>
      <c r="MMG415" s="589"/>
      <c r="MMH415" s="589"/>
      <c r="MMI415" s="589"/>
      <c r="MMJ415" s="589"/>
      <c r="MMK415" s="589"/>
      <c r="MML415" s="589"/>
      <c r="MMM415" s="589"/>
      <c r="MMN415" s="589"/>
      <c r="MMO415" s="589"/>
      <c r="MMP415" s="589"/>
      <c r="MMQ415" s="589"/>
      <c r="MMR415" s="589"/>
      <c r="MMS415" s="589"/>
      <c r="MMT415" s="589"/>
      <c r="MMU415" s="589"/>
      <c r="MMV415" s="589"/>
      <c r="MMW415" s="589"/>
      <c r="MMX415" s="589"/>
      <c r="MMY415" s="589"/>
      <c r="MMZ415" s="589"/>
      <c r="MNA415" s="589"/>
      <c r="MNB415" s="589"/>
      <c r="MNC415" s="589"/>
      <c r="MND415" s="589"/>
      <c r="MNE415" s="589"/>
      <c r="MNF415" s="589"/>
      <c r="MNG415" s="589"/>
      <c r="MNH415" s="589"/>
      <c r="MNI415" s="589"/>
      <c r="MNJ415" s="589"/>
      <c r="MNK415" s="589"/>
      <c r="MNL415" s="589"/>
      <c r="MNM415" s="589"/>
      <c r="MNN415" s="589"/>
      <c r="MNO415" s="589"/>
      <c r="MNP415" s="589"/>
      <c r="MNQ415" s="589"/>
      <c r="MNR415" s="589"/>
      <c r="MNS415" s="589"/>
      <c r="MNT415" s="589"/>
      <c r="MNU415" s="589"/>
      <c r="MNV415" s="589"/>
      <c r="MNW415" s="589"/>
      <c r="MNX415" s="589"/>
      <c r="MNY415" s="589"/>
      <c r="MNZ415" s="589"/>
      <c r="MOA415" s="589"/>
      <c r="MOB415" s="589"/>
      <c r="MOC415" s="589"/>
      <c r="MOD415" s="589"/>
      <c r="MOE415" s="589"/>
      <c r="MOF415" s="589"/>
      <c r="MOG415" s="589"/>
      <c r="MOH415" s="589"/>
      <c r="MOI415" s="589"/>
      <c r="MOJ415" s="589"/>
      <c r="MOK415" s="589"/>
      <c r="MOL415" s="589"/>
      <c r="MOM415" s="589"/>
      <c r="MON415" s="589"/>
      <c r="MOO415" s="589"/>
      <c r="MOP415" s="589"/>
      <c r="MOQ415" s="589"/>
      <c r="MOR415" s="589"/>
      <c r="MOS415" s="589"/>
      <c r="MOT415" s="589"/>
      <c r="MOU415" s="589"/>
      <c r="MOV415" s="589"/>
      <c r="MOW415" s="589"/>
      <c r="MOX415" s="589"/>
      <c r="MOY415" s="589"/>
      <c r="MOZ415" s="589"/>
      <c r="MPA415" s="589"/>
      <c r="MPB415" s="589"/>
      <c r="MPC415" s="589"/>
      <c r="MPD415" s="589"/>
      <c r="MPE415" s="589"/>
      <c r="MPF415" s="589"/>
      <c r="MPG415" s="589"/>
      <c r="MPH415" s="589"/>
      <c r="MPI415" s="589"/>
      <c r="MPJ415" s="589"/>
      <c r="MPK415" s="589"/>
      <c r="MPL415" s="589"/>
      <c r="MPM415" s="589"/>
      <c r="MPN415" s="589"/>
      <c r="MPO415" s="589"/>
      <c r="MPP415" s="589"/>
      <c r="MPQ415" s="589"/>
      <c r="MPR415" s="589"/>
      <c r="MPS415" s="589"/>
      <c r="MPT415" s="589"/>
      <c r="MPU415" s="589"/>
      <c r="MPV415" s="589"/>
      <c r="MPW415" s="589"/>
      <c r="MPX415" s="589"/>
      <c r="MPY415" s="589"/>
      <c r="MPZ415" s="589"/>
      <c r="MQA415" s="589"/>
      <c r="MQB415" s="589"/>
      <c r="MQC415" s="589"/>
      <c r="MQD415" s="589"/>
      <c r="MQE415" s="589"/>
      <c r="MQF415" s="589"/>
      <c r="MQG415" s="589"/>
      <c r="MQH415" s="589"/>
      <c r="MQI415" s="589"/>
      <c r="MQJ415" s="589"/>
      <c r="MQK415" s="589"/>
      <c r="MQL415" s="589"/>
      <c r="MQM415" s="589"/>
      <c r="MQN415" s="589"/>
      <c r="MQO415" s="589"/>
      <c r="MQP415" s="589"/>
      <c r="MQQ415" s="589"/>
      <c r="MQR415" s="589"/>
      <c r="MQS415" s="589"/>
      <c r="MQT415" s="589"/>
      <c r="MQU415" s="589"/>
      <c r="MQV415" s="589"/>
      <c r="MQW415" s="589"/>
      <c r="MQX415" s="589"/>
      <c r="MQY415" s="589"/>
      <c r="MQZ415" s="589"/>
      <c r="MRA415" s="589"/>
      <c r="MRB415" s="589"/>
      <c r="MRC415" s="589"/>
      <c r="MRD415" s="589"/>
      <c r="MRE415" s="589"/>
      <c r="MRF415" s="589"/>
      <c r="MRG415" s="589"/>
      <c r="MRH415" s="589"/>
      <c r="MRI415" s="589"/>
      <c r="MRJ415" s="589"/>
      <c r="MRK415" s="589"/>
      <c r="MRL415" s="589"/>
      <c r="MRM415" s="589"/>
      <c r="MRN415" s="589"/>
      <c r="MRO415" s="589"/>
      <c r="MRP415" s="589"/>
      <c r="MRQ415" s="589"/>
      <c r="MRR415" s="589"/>
      <c r="MRS415" s="589"/>
      <c r="MRT415" s="589"/>
      <c r="MRU415" s="589"/>
      <c r="MRV415" s="589"/>
      <c r="MRW415" s="589"/>
      <c r="MRX415" s="589"/>
      <c r="MRY415" s="589"/>
      <c r="MRZ415" s="589"/>
      <c r="MSA415" s="589"/>
      <c r="MSB415" s="589"/>
      <c r="MSC415" s="589"/>
      <c r="MSD415" s="589"/>
      <c r="MSE415" s="589"/>
      <c r="MSF415" s="589"/>
      <c r="MSG415" s="589"/>
      <c r="MSH415" s="589"/>
      <c r="MSI415" s="589"/>
      <c r="MSJ415" s="589"/>
      <c r="MSK415" s="589"/>
      <c r="MSL415" s="589"/>
      <c r="MSM415" s="589"/>
      <c r="MSN415" s="589"/>
      <c r="MSO415" s="589"/>
      <c r="MSP415" s="589"/>
      <c r="MSQ415" s="589"/>
      <c r="MSR415" s="589"/>
      <c r="MSS415" s="589"/>
      <c r="MST415" s="589"/>
      <c r="MSU415" s="589"/>
      <c r="MSV415" s="589"/>
      <c r="MSW415" s="589"/>
      <c r="MSX415" s="589"/>
      <c r="MSY415" s="589"/>
      <c r="MSZ415" s="589"/>
      <c r="MTA415" s="589"/>
      <c r="MTB415" s="589"/>
      <c r="MTC415" s="589"/>
      <c r="MTD415" s="589"/>
      <c r="MTE415" s="589"/>
      <c r="MTF415" s="589"/>
      <c r="MTG415" s="589"/>
      <c r="MTH415" s="589"/>
      <c r="MTI415" s="589"/>
      <c r="MTJ415" s="589"/>
      <c r="MTK415" s="589"/>
      <c r="MTL415" s="589"/>
      <c r="MTM415" s="589"/>
      <c r="MTN415" s="589"/>
      <c r="MTO415" s="589"/>
      <c r="MTP415" s="589"/>
      <c r="MTQ415" s="589"/>
      <c r="MTR415" s="589"/>
      <c r="MTS415" s="589"/>
      <c r="MTT415" s="589"/>
      <c r="MTU415" s="589"/>
      <c r="MTV415" s="589"/>
      <c r="MTW415" s="589"/>
      <c r="MTX415" s="589"/>
      <c r="MTY415" s="589"/>
      <c r="MTZ415" s="589"/>
      <c r="MUA415" s="589"/>
      <c r="MUB415" s="589"/>
      <c r="MUC415" s="589"/>
      <c r="MUD415" s="589"/>
      <c r="MUE415" s="589"/>
      <c r="MUF415" s="589"/>
      <c r="MUG415" s="589"/>
      <c r="MUH415" s="589"/>
      <c r="MUI415" s="589"/>
      <c r="MUJ415" s="589"/>
      <c r="MUK415" s="589"/>
      <c r="MUL415" s="589"/>
      <c r="MUM415" s="589"/>
      <c r="MUN415" s="589"/>
      <c r="MUO415" s="589"/>
      <c r="MUP415" s="589"/>
      <c r="MUQ415" s="589"/>
      <c r="MUR415" s="589"/>
      <c r="MUS415" s="589"/>
      <c r="MUT415" s="589"/>
      <c r="MUU415" s="589"/>
      <c r="MUV415" s="589"/>
      <c r="MUW415" s="589"/>
      <c r="MUX415" s="589"/>
      <c r="MUY415" s="589"/>
      <c r="MUZ415" s="589"/>
      <c r="MVA415" s="589"/>
      <c r="MVB415" s="589"/>
      <c r="MVC415" s="589"/>
      <c r="MVD415" s="589"/>
      <c r="MVE415" s="589"/>
      <c r="MVF415" s="589"/>
      <c r="MVG415" s="589"/>
      <c r="MVH415" s="589"/>
      <c r="MVI415" s="589"/>
      <c r="MVJ415" s="589"/>
      <c r="MVK415" s="589"/>
      <c r="MVL415" s="589"/>
      <c r="MVM415" s="589"/>
      <c r="MVN415" s="589"/>
      <c r="MVO415" s="589"/>
      <c r="MVP415" s="589"/>
      <c r="MVQ415" s="589"/>
      <c r="MVR415" s="589"/>
      <c r="MVS415" s="589"/>
      <c r="MVT415" s="589"/>
      <c r="MVU415" s="589"/>
      <c r="MVV415" s="589"/>
      <c r="MVW415" s="589"/>
      <c r="MVX415" s="589"/>
      <c r="MVY415" s="589"/>
      <c r="MVZ415" s="589"/>
      <c r="MWA415" s="589"/>
      <c r="MWB415" s="589"/>
      <c r="MWC415" s="589"/>
      <c r="MWD415" s="589"/>
      <c r="MWE415" s="589"/>
      <c r="MWF415" s="589"/>
      <c r="MWG415" s="589"/>
      <c r="MWH415" s="589"/>
      <c r="MWI415" s="589"/>
      <c r="MWJ415" s="589"/>
      <c r="MWK415" s="589"/>
      <c r="MWL415" s="589"/>
      <c r="MWM415" s="589"/>
      <c r="MWN415" s="589"/>
      <c r="MWO415" s="589"/>
      <c r="MWP415" s="589"/>
      <c r="MWQ415" s="589"/>
      <c r="MWR415" s="589"/>
      <c r="MWS415" s="589"/>
      <c r="MWT415" s="589"/>
      <c r="MWU415" s="589"/>
      <c r="MWV415" s="589"/>
      <c r="MWW415" s="589"/>
      <c r="MWX415" s="589"/>
      <c r="MWY415" s="589"/>
      <c r="MWZ415" s="589"/>
      <c r="MXA415" s="589"/>
      <c r="MXB415" s="589"/>
      <c r="MXC415" s="589"/>
      <c r="MXD415" s="589"/>
      <c r="MXE415" s="589"/>
      <c r="MXF415" s="589"/>
      <c r="MXG415" s="589"/>
      <c r="MXH415" s="589"/>
      <c r="MXI415" s="589"/>
      <c r="MXJ415" s="589"/>
      <c r="MXK415" s="589"/>
      <c r="MXL415" s="589"/>
      <c r="MXM415" s="589"/>
      <c r="MXN415" s="589"/>
      <c r="MXO415" s="589"/>
      <c r="MXP415" s="589"/>
      <c r="MXQ415" s="589"/>
      <c r="MXR415" s="589"/>
      <c r="MXS415" s="589"/>
      <c r="MXT415" s="589"/>
      <c r="MXU415" s="589"/>
      <c r="MXV415" s="589"/>
      <c r="MXW415" s="589"/>
      <c r="MXX415" s="589"/>
      <c r="MXY415" s="589"/>
      <c r="MXZ415" s="589"/>
      <c r="MYA415" s="589"/>
      <c r="MYB415" s="589"/>
      <c r="MYC415" s="589"/>
      <c r="MYD415" s="589"/>
      <c r="MYE415" s="589"/>
      <c r="MYF415" s="589"/>
      <c r="MYG415" s="589"/>
      <c r="MYH415" s="589"/>
      <c r="MYI415" s="589"/>
      <c r="MYJ415" s="589"/>
      <c r="MYK415" s="589"/>
      <c r="MYL415" s="589"/>
      <c r="MYM415" s="589"/>
      <c r="MYN415" s="589"/>
      <c r="MYO415" s="589"/>
      <c r="MYP415" s="589"/>
      <c r="MYQ415" s="589"/>
      <c r="MYR415" s="589"/>
      <c r="MYS415" s="589"/>
      <c r="MYT415" s="589"/>
      <c r="MYU415" s="589"/>
      <c r="MYV415" s="589"/>
      <c r="MYW415" s="589"/>
      <c r="MYX415" s="589"/>
      <c r="MYY415" s="589"/>
      <c r="MYZ415" s="589"/>
      <c r="MZA415" s="589"/>
      <c r="MZB415" s="589"/>
      <c r="MZC415" s="589"/>
      <c r="MZD415" s="589"/>
      <c r="MZE415" s="589"/>
      <c r="MZF415" s="589"/>
      <c r="MZG415" s="589"/>
      <c r="MZH415" s="589"/>
      <c r="MZI415" s="589"/>
      <c r="MZJ415" s="589"/>
      <c r="MZK415" s="589"/>
      <c r="MZL415" s="589"/>
      <c r="MZM415" s="589"/>
      <c r="MZN415" s="589"/>
      <c r="MZO415" s="589"/>
      <c r="MZP415" s="589"/>
      <c r="MZQ415" s="589"/>
      <c r="MZR415" s="589"/>
      <c r="MZS415" s="589"/>
      <c r="MZT415" s="589"/>
      <c r="MZU415" s="589"/>
      <c r="MZV415" s="589"/>
      <c r="MZW415" s="589"/>
      <c r="MZX415" s="589"/>
      <c r="MZY415" s="589"/>
      <c r="MZZ415" s="589"/>
      <c r="NAA415" s="589"/>
      <c r="NAB415" s="589"/>
      <c r="NAC415" s="589"/>
      <c r="NAD415" s="589"/>
      <c r="NAE415" s="589"/>
      <c r="NAF415" s="589"/>
      <c r="NAG415" s="589"/>
      <c r="NAH415" s="589"/>
      <c r="NAI415" s="589"/>
      <c r="NAJ415" s="589"/>
      <c r="NAK415" s="589"/>
      <c r="NAL415" s="589"/>
      <c r="NAM415" s="589"/>
      <c r="NAN415" s="589"/>
      <c r="NAO415" s="589"/>
      <c r="NAP415" s="589"/>
      <c r="NAQ415" s="589"/>
      <c r="NAR415" s="589"/>
      <c r="NAS415" s="589"/>
      <c r="NAT415" s="589"/>
      <c r="NAU415" s="589"/>
      <c r="NAV415" s="589"/>
      <c r="NAW415" s="589"/>
      <c r="NAX415" s="589"/>
      <c r="NAY415" s="589"/>
      <c r="NAZ415" s="589"/>
      <c r="NBA415" s="589"/>
      <c r="NBB415" s="589"/>
      <c r="NBC415" s="589"/>
      <c r="NBD415" s="589"/>
      <c r="NBE415" s="589"/>
      <c r="NBF415" s="589"/>
      <c r="NBG415" s="589"/>
      <c r="NBH415" s="589"/>
      <c r="NBI415" s="589"/>
      <c r="NBJ415" s="589"/>
      <c r="NBK415" s="589"/>
      <c r="NBL415" s="589"/>
      <c r="NBM415" s="589"/>
      <c r="NBN415" s="589"/>
      <c r="NBO415" s="589"/>
      <c r="NBP415" s="589"/>
      <c r="NBQ415" s="589"/>
      <c r="NBR415" s="589"/>
      <c r="NBS415" s="589"/>
      <c r="NBT415" s="589"/>
      <c r="NBU415" s="589"/>
      <c r="NBV415" s="589"/>
      <c r="NBW415" s="589"/>
      <c r="NBX415" s="589"/>
      <c r="NBY415" s="589"/>
      <c r="NBZ415" s="589"/>
      <c r="NCA415" s="589"/>
      <c r="NCB415" s="589"/>
      <c r="NCC415" s="589"/>
      <c r="NCD415" s="589"/>
      <c r="NCE415" s="589"/>
      <c r="NCF415" s="589"/>
      <c r="NCG415" s="589"/>
      <c r="NCH415" s="589"/>
      <c r="NCI415" s="589"/>
      <c r="NCJ415" s="589"/>
      <c r="NCK415" s="589"/>
      <c r="NCL415" s="589"/>
      <c r="NCM415" s="589"/>
      <c r="NCN415" s="589"/>
      <c r="NCO415" s="589"/>
      <c r="NCP415" s="589"/>
      <c r="NCQ415" s="589"/>
      <c r="NCR415" s="589"/>
      <c r="NCS415" s="589"/>
      <c r="NCT415" s="589"/>
      <c r="NCU415" s="589"/>
      <c r="NCV415" s="589"/>
      <c r="NCW415" s="589"/>
      <c r="NCX415" s="589"/>
      <c r="NCY415" s="589"/>
      <c r="NCZ415" s="589"/>
      <c r="NDA415" s="589"/>
      <c r="NDB415" s="589"/>
      <c r="NDC415" s="589"/>
      <c r="NDD415" s="589"/>
      <c r="NDE415" s="589"/>
      <c r="NDF415" s="589"/>
      <c r="NDG415" s="589"/>
      <c r="NDH415" s="589"/>
      <c r="NDI415" s="589"/>
      <c r="NDJ415" s="589"/>
      <c r="NDK415" s="589"/>
      <c r="NDL415" s="589"/>
      <c r="NDM415" s="589"/>
      <c r="NDN415" s="589"/>
      <c r="NDO415" s="589"/>
      <c r="NDP415" s="589"/>
      <c r="NDQ415" s="589"/>
      <c r="NDR415" s="589"/>
      <c r="NDS415" s="589"/>
      <c r="NDT415" s="589"/>
      <c r="NDU415" s="589"/>
      <c r="NDV415" s="589"/>
      <c r="NDW415" s="589"/>
      <c r="NDX415" s="589"/>
      <c r="NDY415" s="589"/>
      <c r="NDZ415" s="589"/>
      <c r="NEA415" s="589"/>
      <c r="NEB415" s="589"/>
      <c r="NEC415" s="589"/>
      <c r="NED415" s="589"/>
      <c r="NEE415" s="589"/>
      <c r="NEF415" s="589"/>
      <c r="NEG415" s="589"/>
      <c r="NEH415" s="589"/>
      <c r="NEI415" s="589"/>
      <c r="NEJ415" s="589"/>
      <c r="NEK415" s="589"/>
      <c r="NEL415" s="589"/>
      <c r="NEM415" s="589"/>
      <c r="NEN415" s="589"/>
      <c r="NEO415" s="589"/>
      <c r="NEP415" s="589"/>
      <c r="NEQ415" s="589"/>
      <c r="NER415" s="589"/>
      <c r="NES415" s="589"/>
      <c r="NET415" s="589"/>
      <c r="NEU415" s="589"/>
      <c r="NEV415" s="589"/>
      <c r="NEW415" s="589"/>
      <c r="NEX415" s="589"/>
      <c r="NEY415" s="589"/>
      <c r="NEZ415" s="589"/>
      <c r="NFA415" s="589"/>
      <c r="NFB415" s="589"/>
      <c r="NFC415" s="589"/>
      <c r="NFD415" s="589"/>
      <c r="NFE415" s="589"/>
      <c r="NFF415" s="589"/>
      <c r="NFG415" s="589"/>
      <c r="NFH415" s="589"/>
      <c r="NFI415" s="589"/>
      <c r="NFJ415" s="589"/>
      <c r="NFK415" s="589"/>
      <c r="NFL415" s="589"/>
      <c r="NFM415" s="589"/>
      <c r="NFN415" s="589"/>
      <c r="NFO415" s="589"/>
      <c r="NFP415" s="589"/>
      <c r="NFQ415" s="589"/>
      <c r="NFR415" s="589"/>
      <c r="NFS415" s="589"/>
      <c r="NFT415" s="589"/>
      <c r="NFU415" s="589"/>
      <c r="NFV415" s="589"/>
      <c r="NFW415" s="589"/>
      <c r="NFX415" s="589"/>
      <c r="NFY415" s="589"/>
      <c r="NFZ415" s="589"/>
      <c r="NGA415" s="589"/>
      <c r="NGB415" s="589"/>
      <c r="NGC415" s="589"/>
      <c r="NGD415" s="589"/>
      <c r="NGE415" s="589"/>
      <c r="NGF415" s="589"/>
      <c r="NGG415" s="589"/>
      <c r="NGH415" s="589"/>
      <c r="NGI415" s="589"/>
      <c r="NGJ415" s="589"/>
      <c r="NGK415" s="589"/>
      <c r="NGL415" s="589"/>
      <c r="NGM415" s="589"/>
      <c r="NGN415" s="589"/>
      <c r="NGO415" s="589"/>
      <c r="NGP415" s="589"/>
      <c r="NGQ415" s="589"/>
      <c r="NGR415" s="589"/>
      <c r="NGS415" s="589"/>
      <c r="NGT415" s="589"/>
      <c r="NGU415" s="589"/>
      <c r="NGV415" s="589"/>
      <c r="NGW415" s="589"/>
      <c r="NGX415" s="589"/>
      <c r="NGY415" s="589"/>
      <c r="NGZ415" s="589"/>
      <c r="NHA415" s="589"/>
      <c r="NHB415" s="589"/>
      <c r="NHC415" s="589"/>
      <c r="NHD415" s="589"/>
      <c r="NHE415" s="589"/>
      <c r="NHF415" s="589"/>
      <c r="NHG415" s="589"/>
      <c r="NHH415" s="589"/>
      <c r="NHI415" s="589"/>
      <c r="NHJ415" s="589"/>
      <c r="NHK415" s="589"/>
      <c r="NHL415" s="589"/>
      <c r="NHM415" s="589"/>
      <c r="NHN415" s="589"/>
      <c r="NHO415" s="589"/>
      <c r="NHP415" s="589"/>
      <c r="NHQ415" s="589"/>
      <c r="NHR415" s="589"/>
      <c r="NHS415" s="589"/>
      <c r="NHT415" s="589"/>
      <c r="NHU415" s="589"/>
      <c r="NHV415" s="589"/>
      <c r="NHW415" s="589"/>
      <c r="NHX415" s="589"/>
      <c r="NHY415" s="589"/>
      <c r="NHZ415" s="589"/>
      <c r="NIA415" s="589"/>
      <c r="NIB415" s="589"/>
      <c r="NIC415" s="589"/>
      <c r="NID415" s="589"/>
      <c r="NIE415" s="589"/>
      <c r="NIF415" s="589"/>
      <c r="NIG415" s="589"/>
      <c r="NIH415" s="589"/>
      <c r="NII415" s="589"/>
      <c r="NIJ415" s="589"/>
      <c r="NIK415" s="589"/>
      <c r="NIL415" s="589"/>
      <c r="NIM415" s="589"/>
      <c r="NIN415" s="589"/>
      <c r="NIO415" s="589"/>
      <c r="NIP415" s="589"/>
      <c r="NIQ415" s="589"/>
      <c r="NIR415" s="589"/>
      <c r="NIS415" s="589"/>
      <c r="NIT415" s="589"/>
      <c r="NIU415" s="589"/>
      <c r="NIV415" s="589"/>
      <c r="NIW415" s="589"/>
      <c r="NIX415" s="589"/>
      <c r="NIY415" s="589"/>
      <c r="NIZ415" s="589"/>
      <c r="NJA415" s="589"/>
      <c r="NJB415" s="589"/>
      <c r="NJC415" s="589"/>
      <c r="NJD415" s="589"/>
      <c r="NJE415" s="589"/>
      <c r="NJF415" s="589"/>
      <c r="NJG415" s="589"/>
      <c r="NJH415" s="589"/>
      <c r="NJI415" s="589"/>
      <c r="NJJ415" s="589"/>
      <c r="NJK415" s="589"/>
      <c r="NJL415" s="589"/>
      <c r="NJM415" s="589"/>
      <c r="NJN415" s="589"/>
      <c r="NJO415" s="589"/>
      <c r="NJP415" s="589"/>
      <c r="NJQ415" s="589"/>
      <c r="NJR415" s="589"/>
      <c r="NJS415" s="589"/>
      <c r="NJT415" s="589"/>
      <c r="NJU415" s="589"/>
      <c r="NJV415" s="589"/>
      <c r="NJW415" s="589"/>
      <c r="NJX415" s="589"/>
      <c r="NJY415" s="589"/>
      <c r="NJZ415" s="589"/>
      <c r="NKA415" s="589"/>
      <c r="NKB415" s="589"/>
      <c r="NKC415" s="589"/>
      <c r="NKD415" s="589"/>
      <c r="NKE415" s="589"/>
      <c r="NKF415" s="589"/>
      <c r="NKG415" s="589"/>
      <c r="NKH415" s="589"/>
      <c r="NKI415" s="589"/>
      <c r="NKJ415" s="589"/>
      <c r="NKK415" s="589"/>
      <c r="NKL415" s="589"/>
      <c r="NKM415" s="589"/>
      <c r="NKN415" s="589"/>
      <c r="NKO415" s="589"/>
      <c r="NKP415" s="589"/>
      <c r="NKQ415" s="589"/>
      <c r="NKR415" s="589"/>
      <c r="NKS415" s="589"/>
      <c r="NKT415" s="589"/>
      <c r="NKU415" s="589"/>
      <c r="NKV415" s="589"/>
      <c r="NKW415" s="589"/>
      <c r="NKX415" s="589"/>
      <c r="NKY415" s="589"/>
      <c r="NKZ415" s="589"/>
      <c r="NLA415" s="589"/>
      <c r="NLB415" s="589"/>
      <c r="NLC415" s="589"/>
      <c r="NLD415" s="589"/>
      <c r="NLE415" s="589"/>
      <c r="NLF415" s="589"/>
      <c r="NLG415" s="589"/>
      <c r="NLH415" s="589"/>
      <c r="NLI415" s="589"/>
      <c r="NLJ415" s="589"/>
      <c r="NLK415" s="589"/>
      <c r="NLL415" s="589"/>
      <c r="NLM415" s="589"/>
      <c r="NLN415" s="589"/>
      <c r="NLO415" s="589"/>
      <c r="NLP415" s="589"/>
      <c r="NLQ415" s="589"/>
      <c r="NLR415" s="589"/>
      <c r="NLS415" s="589"/>
      <c r="NLT415" s="589"/>
      <c r="NLU415" s="589"/>
      <c r="NLV415" s="589"/>
      <c r="NLW415" s="589"/>
      <c r="NLX415" s="589"/>
      <c r="NLY415" s="589"/>
      <c r="NLZ415" s="589"/>
      <c r="NMA415" s="589"/>
      <c r="NMB415" s="589"/>
      <c r="NMC415" s="589"/>
      <c r="NMD415" s="589"/>
      <c r="NME415" s="589"/>
      <c r="NMF415" s="589"/>
      <c r="NMG415" s="589"/>
      <c r="NMH415" s="589"/>
      <c r="NMI415" s="589"/>
      <c r="NMJ415" s="589"/>
      <c r="NMK415" s="589"/>
      <c r="NML415" s="589"/>
      <c r="NMM415" s="589"/>
      <c r="NMN415" s="589"/>
      <c r="NMO415" s="589"/>
      <c r="NMP415" s="589"/>
      <c r="NMQ415" s="589"/>
      <c r="NMR415" s="589"/>
      <c r="NMS415" s="589"/>
      <c r="NMT415" s="589"/>
      <c r="NMU415" s="589"/>
      <c r="NMV415" s="589"/>
      <c r="NMW415" s="589"/>
      <c r="NMX415" s="589"/>
      <c r="NMY415" s="589"/>
      <c r="NMZ415" s="589"/>
      <c r="NNA415" s="589"/>
      <c r="NNB415" s="589"/>
      <c r="NNC415" s="589"/>
      <c r="NND415" s="589"/>
      <c r="NNE415" s="589"/>
      <c r="NNF415" s="589"/>
      <c r="NNG415" s="589"/>
      <c r="NNH415" s="589"/>
      <c r="NNI415" s="589"/>
      <c r="NNJ415" s="589"/>
      <c r="NNK415" s="589"/>
      <c r="NNL415" s="589"/>
      <c r="NNM415" s="589"/>
      <c r="NNN415" s="589"/>
      <c r="NNO415" s="589"/>
      <c r="NNP415" s="589"/>
      <c r="NNQ415" s="589"/>
      <c r="NNR415" s="589"/>
      <c r="NNS415" s="589"/>
      <c r="NNT415" s="589"/>
      <c r="NNU415" s="589"/>
      <c r="NNV415" s="589"/>
      <c r="NNW415" s="589"/>
      <c r="NNX415" s="589"/>
      <c r="NNY415" s="589"/>
      <c r="NNZ415" s="589"/>
      <c r="NOA415" s="589"/>
      <c r="NOB415" s="589"/>
      <c r="NOC415" s="589"/>
      <c r="NOD415" s="589"/>
      <c r="NOE415" s="589"/>
      <c r="NOF415" s="589"/>
      <c r="NOG415" s="589"/>
      <c r="NOH415" s="589"/>
      <c r="NOI415" s="589"/>
      <c r="NOJ415" s="589"/>
      <c r="NOK415" s="589"/>
      <c r="NOL415" s="589"/>
      <c r="NOM415" s="589"/>
      <c r="NON415" s="589"/>
      <c r="NOO415" s="589"/>
      <c r="NOP415" s="589"/>
      <c r="NOQ415" s="589"/>
      <c r="NOR415" s="589"/>
      <c r="NOS415" s="589"/>
      <c r="NOT415" s="589"/>
      <c r="NOU415" s="589"/>
      <c r="NOV415" s="589"/>
      <c r="NOW415" s="589"/>
      <c r="NOX415" s="589"/>
      <c r="NOY415" s="589"/>
      <c r="NOZ415" s="589"/>
      <c r="NPA415" s="589"/>
      <c r="NPB415" s="589"/>
      <c r="NPC415" s="589"/>
      <c r="NPD415" s="589"/>
      <c r="NPE415" s="589"/>
      <c r="NPF415" s="589"/>
      <c r="NPG415" s="589"/>
      <c r="NPH415" s="589"/>
      <c r="NPI415" s="589"/>
      <c r="NPJ415" s="589"/>
      <c r="NPK415" s="589"/>
      <c r="NPL415" s="589"/>
      <c r="NPM415" s="589"/>
      <c r="NPN415" s="589"/>
      <c r="NPO415" s="589"/>
      <c r="NPP415" s="589"/>
      <c r="NPQ415" s="589"/>
      <c r="NPR415" s="589"/>
      <c r="NPS415" s="589"/>
      <c r="NPT415" s="589"/>
      <c r="NPU415" s="589"/>
      <c r="NPV415" s="589"/>
      <c r="NPW415" s="589"/>
      <c r="NPX415" s="589"/>
      <c r="NPY415" s="589"/>
      <c r="NPZ415" s="589"/>
      <c r="NQA415" s="589"/>
      <c r="NQB415" s="589"/>
      <c r="NQC415" s="589"/>
      <c r="NQD415" s="589"/>
      <c r="NQE415" s="589"/>
      <c r="NQF415" s="589"/>
      <c r="NQG415" s="589"/>
      <c r="NQH415" s="589"/>
      <c r="NQI415" s="589"/>
      <c r="NQJ415" s="589"/>
      <c r="NQK415" s="589"/>
      <c r="NQL415" s="589"/>
      <c r="NQM415" s="589"/>
      <c r="NQN415" s="589"/>
      <c r="NQO415" s="589"/>
      <c r="NQP415" s="589"/>
      <c r="NQQ415" s="589"/>
      <c r="NQR415" s="589"/>
      <c r="NQS415" s="589"/>
      <c r="NQT415" s="589"/>
      <c r="NQU415" s="589"/>
      <c r="NQV415" s="589"/>
      <c r="NQW415" s="589"/>
      <c r="NQX415" s="589"/>
      <c r="NQY415" s="589"/>
      <c r="NQZ415" s="589"/>
      <c r="NRA415" s="589"/>
      <c r="NRB415" s="589"/>
      <c r="NRC415" s="589"/>
      <c r="NRD415" s="589"/>
      <c r="NRE415" s="589"/>
      <c r="NRF415" s="589"/>
      <c r="NRG415" s="589"/>
      <c r="NRH415" s="589"/>
      <c r="NRI415" s="589"/>
      <c r="NRJ415" s="589"/>
      <c r="NRK415" s="589"/>
      <c r="NRL415" s="589"/>
      <c r="NRM415" s="589"/>
      <c r="NRN415" s="589"/>
      <c r="NRO415" s="589"/>
      <c r="NRP415" s="589"/>
      <c r="NRQ415" s="589"/>
      <c r="NRR415" s="589"/>
      <c r="NRS415" s="589"/>
      <c r="NRT415" s="589"/>
      <c r="NRU415" s="589"/>
      <c r="NRV415" s="589"/>
      <c r="NRW415" s="589"/>
      <c r="NRX415" s="589"/>
      <c r="NRY415" s="589"/>
      <c r="NRZ415" s="589"/>
      <c r="NSA415" s="589"/>
      <c r="NSB415" s="589"/>
      <c r="NSC415" s="589"/>
      <c r="NSD415" s="589"/>
      <c r="NSE415" s="589"/>
      <c r="NSF415" s="589"/>
      <c r="NSG415" s="589"/>
      <c r="NSH415" s="589"/>
      <c r="NSI415" s="589"/>
      <c r="NSJ415" s="589"/>
      <c r="NSK415" s="589"/>
      <c r="NSL415" s="589"/>
      <c r="NSM415" s="589"/>
      <c r="NSN415" s="589"/>
      <c r="NSO415" s="589"/>
      <c r="NSP415" s="589"/>
      <c r="NSQ415" s="589"/>
      <c r="NSR415" s="589"/>
      <c r="NSS415" s="589"/>
      <c r="NST415" s="589"/>
      <c r="NSU415" s="589"/>
      <c r="NSV415" s="589"/>
      <c r="NSW415" s="589"/>
      <c r="NSX415" s="589"/>
      <c r="NSY415" s="589"/>
      <c r="NSZ415" s="589"/>
      <c r="NTA415" s="589"/>
      <c r="NTB415" s="589"/>
      <c r="NTC415" s="589"/>
      <c r="NTD415" s="589"/>
      <c r="NTE415" s="589"/>
      <c r="NTF415" s="589"/>
      <c r="NTG415" s="589"/>
      <c r="NTH415" s="589"/>
      <c r="NTI415" s="589"/>
      <c r="NTJ415" s="589"/>
      <c r="NTK415" s="589"/>
      <c r="NTL415" s="589"/>
      <c r="NTM415" s="589"/>
      <c r="NTN415" s="589"/>
      <c r="NTO415" s="589"/>
      <c r="NTP415" s="589"/>
      <c r="NTQ415" s="589"/>
      <c r="NTR415" s="589"/>
      <c r="NTS415" s="589"/>
      <c r="NTT415" s="589"/>
      <c r="NTU415" s="589"/>
      <c r="NTV415" s="589"/>
      <c r="NTW415" s="589"/>
      <c r="NTX415" s="589"/>
      <c r="NTY415" s="589"/>
      <c r="NTZ415" s="589"/>
      <c r="NUA415" s="589"/>
      <c r="NUB415" s="589"/>
      <c r="NUC415" s="589"/>
      <c r="NUD415" s="589"/>
      <c r="NUE415" s="589"/>
      <c r="NUF415" s="589"/>
      <c r="NUG415" s="589"/>
      <c r="NUH415" s="589"/>
      <c r="NUI415" s="589"/>
      <c r="NUJ415" s="589"/>
      <c r="NUK415" s="589"/>
      <c r="NUL415" s="589"/>
      <c r="NUM415" s="589"/>
      <c r="NUN415" s="589"/>
      <c r="NUO415" s="589"/>
      <c r="NUP415" s="589"/>
      <c r="NUQ415" s="589"/>
      <c r="NUR415" s="589"/>
      <c r="NUS415" s="589"/>
      <c r="NUT415" s="589"/>
      <c r="NUU415" s="589"/>
      <c r="NUV415" s="589"/>
      <c r="NUW415" s="589"/>
      <c r="NUX415" s="589"/>
      <c r="NUY415" s="589"/>
      <c r="NUZ415" s="589"/>
      <c r="NVA415" s="589"/>
      <c r="NVB415" s="589"/>
      <c r="NVC415" s="589"/>
      <c r="NVD415" s="589"/>
      <c r="NVE415" s="589"/>
      <c r="NVF415" s="589"/>
      <c r="NVG415" s="589"/>
      <c r="NVH415" s="589"/>
      <c r="NVI415" s="589"/>
      <c r="NVJ415" s="589"/>
      <c r="NVK415" s="589"/>
      <c r="NVL415" s="589"/>
      <c r="NVM415" s="589"/>
      <c r="NVN415" s="589"/>
      <c r="NVO415" s="589"/>
      <c r="NVP415" s="589"/>
      <c r="NVQ415" s="589"/>
      <c r="NVR415" s="589"/>
      <c r="NVS415" s="589"/>
      <c r="NVT415" s="589"/>
      <c r="NVU415" s="589"/>
      <c r="NVV415" s="589"/>
      <c r="NVW415" s="589"/>
      <c r="NVX415" s="589"/>
      <c r="NVY415" s="589"/>
      <c r="NVZ415" s="589"/>
      <c r="NWA415" s="589"/>
      <c r="NWB415" s="589"/>
      <c r="NWC415" s="589"/>
      <c r="NWD415" s="589"/>
      <c r="NWE415" s="589"/>
      <c r="NWF415" s="589"/>
      <c r="NWG415" s="589"/>
      <c r="NWH415" s="589"/>
      <c r="NWI415" s="589"/>
      <c r="NWJ415" s="589"/>
      <c r="NWK415" s="589"/>
      <c r="NWL415" s="589"/>
      <c r="NWM415" s="589"/>
      <c r="NWN415" s="589"/>
      <c r="NWO415" s="589"/>
      <c r="NWP415" s="589"/>
      <c r="NWQ415" s="589"/>
      <c r="NWR415" s="589"/>
      <c r="NWS415" s="589"/>
      <c r="NWT415" s="589"/>
      <c r="NWU415" s="589"/>
      <c r="NWV415" s="589"/>
      <c r="NWW415" s="589"/>
      <c r="NWX415" s="589"/>
      <c r="NWY415" s="589"/>
      <c r="NWZ415" s="589"/>
      <c r="NXA415" s="589"/>
      <c r="NXB415" s="589"/>
      <c r="NXC415" s="589"/>
      <c r="NXD415" s="589"/>
      <c r="NXE415" s="589"/>
      <c r="NXF415" s="589"/>
      <c r="NXG415" s="589"/>
      <c r="NXH415" s="589"/>
      <c r="NXI415" s="589"/>
      <c r="NXJ415" s="589"/>
      <c r="NXK415" s="589"/>
      <c r="NXL415" s="589"/>
      <c r="NXM415" s="589"/>
      <c r="NXN415" s="589"/>
      <c r="NXO415" s="589"/>
      <c r="NXP415" s="589"/>
      <c r="NXQ415" s="589"/>
      <c r="NXR415" s="589"/>
      <c r="NXS415" s="589"/>
      <c r="NXT415" s="589"/>
      <c r="NXU415" s="589"/>
      <c r="NXV415" s="589"/>
      <c r="NXW415" s="589"/>
      <c r="NXX415" s="589"/>
      <c r="NXY415" s="589"/>
      <c r="NXZ415" s="589"/>
      <c r="NYA415" s="589"/>
      <c r="NYB415" s="589"/>
      <c r="NYC415" s="589"/>
      <c r="NYD415" s="589"/>
      <c r="NYE415" s="589"/>
      <c r="NYF415" s="589"/>
      <c r="NYG415" s="589"/>
      <c r="NYH415" s="589"/>
      <c r="NYI415" s="589"/>
      <c r="NYJ415" s="589"/>
      <c r="NYK415" s="589"/>
      <c r="NYL415" s="589"/>
      <c r="NYM415" s="589"/>
      <c r="NYN415" s="589"/>
      <c r="NYO415" s="589"/>
      <c r="NYP415" s="589"/>
      <c r="NYQ415" s="589"/>
      <c r="NYR415" s="589"/>
      <c r="NYS415" s="589"/>
      <c r="NYT415" s="589"/>
      <c r="NYU415" s="589"/>
      <c r="NYV415" s="589"/>
      <c r="NYW415" s="589"/>
      <c r="NYX415" s="589"/>
      <c r="NYY415" s="589"/>
      <c r="NYZ415" s="589"/>
      <c r="NZA415" s="589"/>
      <c r="NZB415" s="589"/>
      <c r="NZC415" s="589"/>
      <c r="NZD415" s="589"/>
      <c r="NZE415" s="589"/>
      <c r="NZF415" s="589"/>
      <c r="NZG415" s="589"/>
      <c r="NZH415" s="589"/>
      <c r="NZI415" s="589"/>
      <c r="NZJ415" s="589"/>
      <c r="NZK415" s="589"/>
      <c r="NZL415" s="589"/>
      <c r="NZM415" s="589"/>
      <c r="NZN415" s="589"/>
      <c r="NZO415" s="589"/>
      <c r="NZP415" s="589"/>
      <c r="NZQ415" s="589"/>
      <c r="NZR415" s="589"/>
      <c r="NZS415" s="589"/>
      <c r="NZT415" s="589"/>
      <c r="NZU415" s="589"/>
      <c r="NZV415" s="589"/>
      <c r="NZW415" s="589"/>
      <c r="NZX415" s="589"/>
      <c r="NZY415" s="589"/>
      <c r="NZZ415" s="589"/>
      <c r="OAA415" s="589"/>
      <c r="OAB415" s="589"/>
      <c r="OAC415" s="589"/>
      <c r="OAD415" s="589"/>
      <c r="OAE415" s="589"/>
      <c r="OAF415" s="589"/>
      <c r="OAG415" s="589"/>
      <c r="OAH415" s="589"/>
      <c r="OAI415" s="589"/>
      <c r="OAJ415" s="589"/>
      <c r="OAK415" s="589"/>
      <c r="OAL415" s="589"/>
      <c r="OAM415" s="589"/>
      <c r="OAN415" s="589"/>
      <c r="OAO415" s="589"/>
      <c r="OAP415" s="589"/>
      <c r="OAQ415" s="589"/>
      <c r="OAR415" s="589"/>
      <c r="OAS415" s="589"/>
      <c r="OAT415" s="589"/>
      <c r="OAU415" s="589"/>
      <c r="OAV415" s="589"/>
      <c r="OAW415" s="589"/>
      <c r="OAX415" s="589"/>
      <c r="OAY415" s="589"/>
      <c r="OAZ415" s="589"/>
      <c r="OBA415" s="589"/>
      <c r="OBB415" s="589"/>
      <c r="OBC415" s="589"/>
      <c r="OBD415" s="589"/>
      <c r="OBE415" s="589"/>
      <c r="OBF415" s="589"/>
      <c r="OBG415" s="589"/>
      <c r="OBH415" s="589"/>
      <c r="OBI415" s="589"/>
      <c r="OBJ415" s="589"/>
      <c r="OBK415" s="589"/>
      <c r="OBL415" s="589"/>
      <c r="OBM415" s="589"/>
      <c r="OBN415" s="589"/>
      <c r="OBO415" s="589"/>
      <c r="OBP415" s="589"/>
      <c r="OBQ415" s="589"/>
      <c r="OBR415" s="589"/>
      <c r="OBS415" s="589"/>
      <c r="OBT415" s="589"/>
      <c r="OBU415" s="589"/>
      <c r="OBV415" s="589"/>
      <c r="OBW415" s="589"/>
      <c r="OBX415" s="589"/>
      <c r="OBY415" s="589"/>
      <c r="OBZ415" s="589"/>
      <c r="OCA415" s="589"/>
      <c r="OCB415" s="589"/>
      <c r="OCC415" s="589"/>
      <c r="OCD415" s="589"/>
      <c r="OCE415" s="589"/>
      <c r="OCF415" s="589"/>
      <c r="OCG415" s="589"/>
      <c r="OCH415" s="589"/>
      <c r="OCI415" s="589"/>
      <c r="OCJ415" s="589"/>
      <c r="OCK415" s="589"/>
      <c r="OCL415" s="589"/>
      <c r="OCM415" s="589"/>
      <c r="OCN415" s="589"/>
      <c r="OCO415" s="589"/>
      <c r="OCP415" s="589"/>
      <c r="OCQ415" s="589"/>
      <c r="OCR415" s="589"/>
      <c r="OCS415" s="589"/>
      <c r="OCT415" s="589"/>
      <c r="OCU415" s="589"/>
      <c r="OCV415" s="589"/>
      <c r="OCW415" s="589"/>
      <c r="OCX415" s="589"/>
      <c r="OCY415" s="589"/>
      <c r="OCZ415" s="589"/>
      <c r="ODA415" s="589"/>
      <c r="ODB415" s="589"/>
      <c r="ODC415" s="589"/>
      <c r="ODD415" s="589"/>
      <c r="ODE415" s="589"/>
      <c r="ODF415" s="589"/>
      <c r="ODG415" s="589"/>
      <c r="ODH415" s="589"/>
      <c r="ODI415" s="589"/>
      <c r="ODJ415" s="589"/>
      <c r="ODK415" s="589"/>
      <c r="ODL415" s="589"/>
      <c r="ODM415" s="589"/>
      <c r="ODN415" s="589"/>
      <c r="ODO415" s="589"/>
      <c r="ODP415" s="589"/>
      <c r="ODQ415" s="589"/>
      <c r="ODR415" s="589"/>
      <c r="ODS415" s="589"/>
      <c r="ODT415" s="589"/>
      <c r="ODU415" s="589"/>
      <c r="ODV415" s="589"/>
      <c r="ODW415" s="589"/>
      <c r="ODX415" s="589"/>
      <c r="ODY415" s="589"/>
      <c r="ODZ415" s="589"/>
      <c r="OEA415" s="589"/>
      <c r="OEB415" s="589"/>
      <c r="OEC415" s="589"/>
      <c r="OED415" s="589"/>
      <c r="OEE415" s="589"/>
      <c r="OEF415" s="589"/>
      <c r="OEG415" s="589"/>
      <c r="OEH415" s="589"/>
      <c r="OEI415" s="589"/>
      <c r="OEJ415" s="589"/>
      <c r="OEK415" s="589"/>
      <c r="OEL415" s="589"/>
      <c r="OEM415" s="589"/>
      <c r="OEN415" s="589"/>
      <c r="OEO415" s="589"/>
      <c r="OEP415" s="589"/>
      <c r="OEQ415" s="589"/>
      <c r="OER415" s="589"/>
      <c r="OES415" s="589"/>
      <c r="OET415" s="589"/>
      <c r="OEU415" s="589"/>
      <c r="OEV415" s="589"/>
      <c r="OEW415" s="589"/>
      <c r="OEX415" s="589"/>
      <c r="OEY415" s="589"/>
      <c r="OEZ415" s="589"/>
      <c r="OFA415" s="589"/>
      <c r="OFB415" s="589"/>
      <c r="OFC415" s="589"/>
      <c r="OFD415" s="589"/>
      <c r="OFE415" s="589"/>
      <c r="OFF415" s="589"/>
      <c r="OFG415" s="589"/>
      <c r="OFH415" s="589"/>
      <c r="OFI415" s="589"/>
      <c r="OFJ415" s="589"/>
      <c r="OFK415" s="589"/>
      <c r="OFL415" s="589"/>
      <c r="OFM415" s="589"/>
      <c r="OFN415" s="589"/>
      <c r="OFO415" s="589"/>
      <c r="OFP415" s="589"/>
      <c r="OFQ415" s="589"/>
      <c r="OFR415" s="589"/>
      <c r="OFS415" s="589"/>
      <c r="OFT415" s="589"/>
      <c r="OFU415" s="589"/>
      <c r="OFV415" s="589"/>
      <c r="OFW415" s="589"/>
      <c r="OFX415" s="589"/>
      <c r="OFY415" s="589"/>
      <c r="OFZ415" s="589"/>
      <c r="OGA415" s="589"/>
      <c r="OGB415" s="589"/>
      <c r="OGC415" s="589"/>
      <c r="OGD415" s="589"/>
      <c r="OGE415" s="589"/>
      <c r="OGF415" s="589"/>
      <c r="OGG415" s="589"/>
      <c r="OGH415" s="589"/>
      <c r="OGI415" s="589"/>
      <c r="OGJ415" s="589"/>
      <c r="OGK415" s="589"/>
      <c r="OGL415" s="589"/>
      <c r="OGM415" s="589"/>
      <c r="OGN415" s="589"/>
      <c r="OGO415" s="589"/>
      <c r="OGP415" s="589"/>
      <c r="OGQ415" s="589"/>
      <c r="OGR415" s="589"/>
      <c r="OGS415" s="589"/>
      <c r="OGT415" s="589"/>
      <c r="OGU415" s="589"/>
      <c r="OGV415" s="589"/>
      <c r="OGW415" s="589"/>
      <c r="OGX415" s="589"/>
      <c r="OGY415" s="589"/>
      <c r="OGZ415" s="589"/>
      <c r="OHA415" s="589"/>
      <c r="OHB415" s="589"/>
      <c r="OHC415" s="589"/>
      <c r="OHD415" s="589"/>
      <c r="OHE415" s="589"/>
      <c r="OHF415" s="589"/>
      <c r="OHG415" s="589"/>
      <c r="OHH415" s="589"/>
      <c r="OHI415" s="589"/>
      <c r="OHJ415" s="589"/>
      <c r="OHK415" s="589"/>
      <c r="OHL415" s="589"/>
      <c r="OHM415" s="589"/>
      <c r="OHN415" s="589"/>
      <c r="OHO415" s="589"/>
      <c r="OHP415" s="589"/>
      <c r="OHQ415" s="589"/>
      <c r="OHR415" s="589"/>
      <c r="OHS415" s="589"/>
      <c r="OHT415" s="589"/>
      <c r="OHU415" s="589"/>
      <c r="OHV415" s="589"/>
      <c r="OHW415" s="589"/>
      <c r="OHX415" s="589"/>
      <c r="OHY415" s="589"/>
      <c r="OHZ415" s="589"/>
      <c r="OIA415" s="589"/>
      <c r="OIB415" s="589"/>
      <c r="OIC415" s="589"/>
      <c r="OID415" s="589"/>
      <c r="OIE415" s="589"/>
      <c r="OIF415" s="589"/>
      <c r="OIG415" s="589"/>
      <c r="OIH415" s="589"/>
      <c r="OII415" s="589"/>
      <c r="OIJ415" s="589"/>
      <c r="OIK415" s="589"/>
      <c r="OIL415" s="589"/>
      <c r="OIM415" s="589"/>
      <c r="OIN415" s="589"/>
      <c r="OIO415" s="589"/>
      <c r="OIP415" s="589"/>
      <c r="OIQ415" s="589"/>
      <c r="OIR415" s="589"/>
      <c r="OIS415" s="589"/>
      <c r="OIT415" s="589"/>
      <c r="OIU415" s="589"/>
      <c r="OIV415" s="589"/>
      <c r="OIW415" s="589"/>
      <c r="OIX415" s="589"/>
      <c r="OIY415" s="589"/>
      <c r="OIZ415" s="589"/>
      <c r="OJA415" s="589"/>
      <c r="OJB415" s="589"/>
      <c r="OJC415" s="589"/>
      <c r="OJD415" s="589"/>
      <c r="OJE415" s="589"/>
      <c r="OJF415" s="589"/>
      <c r="OJG415" s="589"/>
      <c r="OJH415" s="589"/>
      <c r="OJI415" s="589"/>
      <c r="OJJ415" s="589"/>
      <c r="OJK415" s="589"/>
      <c r="OJL415" s="589"/>
      <c r="OJM415" s="589"/>
      <c r="OJN415" s="589"/>
      <c r="OJO415" s="589"/>
      <c r="OJP415" s="589"/>
      <c r="OJQ415" s="589"/>
      <c r="OJR415" s="589"/>
      <c r="OJS415" s="589"/>
      <c r="OJT415" s="589"/>
      <c r="OJU415" s="589"/>
      <c r="OJV415" s="589"/>
      <c r="OJW415" s="589"/>
      <c r="OJX415" s="589"/>
      <c r="OJY415" s="589"/>
      <c r="OJZ415" s="589"/>
      <c r="OKA415" s="589"/>
      <c r="OKB415" s="589"/>
      <c r="OKC415" s="589"/>
      <c r="OKD415" s="589"/>
      <c r="OKE415" s="589"/>
      <c r="OKF415" s="589"/>
      <c r="OKG415" s="589"/>
      <c r="OKH415" s="589"/>
      <c r="OKI415" s="589"/>
      <c r="OKJ415" s="589"/>
      <c r="OKK415" s="589"/>
      <c r="OKL415" s="589"/>
      <c r="OKM415" s="589"/>
      <c r="OKN415" s="589"/>
      <c r="OKO415" s="589"/>
      <c r="OKP415" s="589"/>
      <c r="OKQ415" s="589"/>
      <c r="OKR415" s="589"/>
      <c r="OKS415" s="589"/>
      <c r="OKT415" s="589"/>
      <c r="OKU415" s="589"/>
      <c r="OKV415" s="589"/>
      <c r="OKW415" s="589"/>
      <c r="OKX415" s="589"/>
      <c r="OKY415" s="589"/>
      <c r="OKZ415" s="589"/>
      <c r="OLA415" s="589"/>
      <c r="OLB415" s="589"/>
      <c r="OLC415" s="589"/>
      <c r="OLD415" s="589"/>
      <c r="OLE415" s="589"/>
      <c r="OLF415" s="589"/>
      <c r="OLG415" s="589"/>
      <c r="OLH415" s="589"/>
      <c r="OLI415" s="589"/>
      <c r="OLJ415" s="589"/>
      <c r="OLK415" s="589"/>
      <c r="OLL415" s="589"/>
      <c r="OLM415" s="589"/>
      <c r="OLN415" s="589"/>
      <c r="OLO415" s="589"/>
      <c r="OLP415" s="589"/>
      <c r="OLQ415" s="589"/>
      <c r="OLR415" s="589"/>
      <c r="OLS415" s="589"/>
      <c r="OLT415" s="589"/>
      <c r="OLU415" s="589"/>
      <c r="OLV415" s="589"/>
      <c r="OLW415" s="589"/>
      <c r="OLX415" s="589"/>
      <c r="OLY415" s="589"/>
      <c r="OLZ415" s="589"/>
      <c r="OMA415" s="589"/>
      <c r="OMB415" s="589"/>
      <c r="OMC415" s="589"/>
      <c r="OMD415" s="589"/>
      <c r="OME415" s="589"/>
      <c r="OMF415" s="589"/>
      <c r="OMG415" s="589"/>
      <c r="OMH415" s="589"/>
      <c r="OMI415" s="589"/>
      <c r="OMJ415" s="589"/>
      <c r="OMK415" s="589"/>
      <c r="OML415" s="589"/>
      <c r="OMM415" s="589"/>
      <c r="OMN415" s="589"/>
      <c r="OMO415" s="589"/>
      <c r="OMP415" s="589"/>
      <c r="OMQ415" s="589"/>
      <c r="OMR415" s="589"/>
      <c r="OMS415" s="589"/>
      <c r="OMT415" s="589"/>
      <c r="OMU415" s="589"/>
      <c r="OMV415" s="589"/>
      <c r="OMW415" s="589"/>
      <c r="OMX415" s="589"/>
      <c r="OMY415" s="589"/>
      <c r="OMZ415" s="589"/>
      <c r="ONA415" s="589"/>
      <c r="ONB415" s="589"/>
      <c r="ONC415" s="589"/>
      <c r="OND415" s="589"/>
      <c r="ONE415" s="589"/>
      <c r="ONF415" s="589"/>
      <c r="ONG415" s="589"/>
      <c r="ONH415" s="589"/>
      <c r="ONI415" s="589"/>
      <c r="ONJ415" s="589"/>
      <c r="ONK415" s="589"/>
      <c r="ONL415" s="589"/>
      <c r="ONM415" s="589"/>
      <c r="ONN415" s="589"/>
      <c r="ONO415" s="589"/>
      <c r="ONP415" s="589"/>
      <c r="ONQ415" s="589"/>
      <c r="ONR415" s="589"/>
      <c r="ONS415" s="589"/>
      <c r="ONT415" s="589"/>
      <c r="ONU415" s="589"/>
      <c r="ONV415" s="589"/>
      <c r="ONW415" s="589"/>
      <c r="ONX415" s="589"/>
      <c r="ONY415" s="589"/>
      <c r="ONZ415" s="589"/>
      <c r="OOA415" s="589"/>
      <c r="OOB415" s="589"/>
      <c r="OOC415" s="589"/>
      <c r="OOD415" s="589"/>
      <c r="OOE415" s="589"/>
      <c r="OOF415" s="589"/>
      <c r="OOG415" s="589"/>
      <c r="OOH415" s="589"/>
      <c r="OOI415" s="589"/>
      <c r="OOJ415" s="589"/>
      <c r="OOK415" s="589"/>
      <c r="OOL415" s="589"/>
      <c r="OOM415" s="589"/>
      <c r="OON415" s="589"/>
      <c r="OOO415" s="589"/>
      <c r="OOP415" s="589"/>
      <c r="OOQ415" s="589"/>
      <c r="OOR415" s="589"/>
      <c r="OOS415" s="589"/>
      <c r="OOT415" s="589"/>
      <c r="OOU415" s="589"/>
      <c r="OOV415" s="589"/>
      <c r="OOW415" s="589"/>
      <c r="OOX415" s="589"/>
      <c r="OOY415" s="589"/>
      <c r="OOZ415" s="589"/>
      <c r="OPA415" s="589"/>
      <c r="OPB415" s="589"/>
      <c r="OPC415" s="589"/>
      <c r="OPD415" s="589"/>
      <c r="OPE415" s="589"/>
      <c r="OPF415" s="589"/>
      <c r="OPG415" s="589"/>
      <c r="OPH415" s="589"/>
      <c r="OPI415" s="589"/>
      <c r="OPJ415" s="589"/>
      <c r="OPK415" s="589"/>
      <c r="OPL415" s="589"/>
      <c r="OPM415" s="589"/>
      <c r="OPN415" s="589"/>
      <c r="OPO415" s="589"/>
      <c r="OPP415" s="589"/>
      <c r="OPQ415" s="589"/>
      <c r="OPR415" s="589"/>
      <c r="OPS415" s="589"/>
      <c r="OPT415" s="589"/>
      <c r="OPU415" s="589"/>
      <c r="OPV415" s="589"/>
      <c r="OPW415" s="589"/>
      <c r="OPX415" s="589"/>
      <c r="OPY415" s="589"/>
      <c r="OPZ415" s="589"/>
      <c r="OQA415" s="589"/>
      <c r="OQB415" s="589"/>
      <c r="OQC415" s="589"/>
      <c r="OQD415" s="589"/>
      <c r="OQE415" s="589"/>
      <c r="OQF415" s="589"/>
      <c r="OQG415" s="589"/>
      <c r="OQH415" s="589"/>
      <c r="OQI415" s="589"/>
      <c r="OQJ415" s="589"/>
      <c r="OQK415" s="589"/>
      <c r="OQL415" s="589"/>
      <c r="OQM415" s="589"/>
      <c r="OQN415" s="589"/>
      <c r="OQO415" s="589"/>
      <c r="OQP415" s="589"/>
      <c r="OQQ415" s="589"/>
      <c r="OQR415" s="589"/>
      <c r="OQS415" s="589"/>
      <c r="OQT415" s="589"/>
      <c r="OQU415" s="589"/>
      <c r="OQV415" s="589"/>
      <c r="OQW415" s="589"/>
      <c r="OQX415" s="589"/>
      <c r="OQY415" s="589"/>
      <c r="OQZ415" s="589"/>
      <c r="ORA415" s="589"/>
      <c r="ORB415" s="589"/>
      <c r="ORC415" s="589"/>
      <c r="ORD415" s="589"/>
      <c r="ORE415" s="589"/>
      <c r="ORF415" s="589"/>
      <c r="ORG415" s="589"/>
      <c r="ORH415" s="589"/>
      <c r="ORI415" s="589"/>
      <c r="ORJ415" s="589"/>
      <c r="ORK415" s="589"/>
      <c r="ORL415" s="589"/>
      <c r="ORM415" s="589"/>
      <c r="ORN415" s="589"/>
      <c r="ORO415" s="589"/>
      <c r="ORP415" s="589"/>
      <c r="ORQ415" s="589"/>
      <c r="ORR415" s="589"/>
      <c r="ORS415" s="589"/>
      <c r="ORT415" s="589"/>
      <c r="ORU415" s="589"/>
      <c r="ORV415" s="589"/>
      <c r="ORW415" s="589"/>
      <c r="ORX415" s="589"/>
      <c r="ORY415" s="589"/>
      <c r="ORZ415" s="589"/>
      <c r="OSA415" s="589"/>
      <c r="OSB415" s="589"/>
      <c r="OSC415" s="589"/>
      <c r="OSD415" s="589"/>
      <c r="OSE415" s="589"/>
      <c r="OSF415" s="589"/>
      <c r="OSG415" s="589"/>
      <c r="OSH415" s="589"/>
      <c r="OSI415" s="589"/>
      <c r="OSJ415" s="589"/>
      <c r="OSK415" s="589"/>
      <c r="OSL415" s="589"/>
      <c r="OSM415" s="589"/>
      <c r="OSN415" s="589"/>
      <c r="OSO415" s="589"/>
      <c r="OSP415" s="589"/>
      <c r="OSQ415" s="589"/>
      <c r="OSR415" s="589"/>
      <c r="OSS415" s="589"/>
      <c r="OST415" s="589"/>
      <c r="OSU415" s="589"/>
      <c r="OSV415" s="589"/>
      <c r="OSW415" s="589"/>
      <c r="OSX415" s="589"/>
      <c r="OSY415" s="589"/>
      <c r="OSZ415" s="589"/>
      <c r="OTA415" s="589"/>
      <c r="OTB415" s="589"/>
      <c r="OTC415" s="589"/>
      <c r="OTD415" s="589"/>
      <c r="OTE415" s="589"/>
      <c r="OTF415" s="589"/>
      <c r="OTG415" s="589"/>
      <c r="OTH415" s="589"/>
      <c r="OTI415" s="589"/>
      <c r="OTJ415" s="589"/>
      <c r="OTK415" s="589"/>
      <c r="OTL415" s="589"/>
      <c r="OTM415" s="589"/>
      <c r="OTN415" s="589"/>
      <c r="OTO415" s="589"/>
      <c r="OTP415" s="589"/>
      <c r="OTQ415" s="589"/>
      <c r="OTR415" s="589"/>
      <c r="OTS415" s="589"/>
      <c r="OTT415" s="589"/>
      <c r="OTU415" s="589"/>
      <c r="OTV415" s="589"/>
      <c r="OTW415" s="589"/>
      <c r="OTX415" s="589"/>
      <c r="OTY415" s="589"/>
      <c r="OTZ415" s="589"/>
      <c r="OUA415" s="589"/>
      <c r="OUB415" s="589"/>
      <c r="OUC415" s="589"/>
      <c r="OUD415" s="589"/>
      <c r="OUE415" s="589"/>
      <c r="OUF415" s="589"/>
      <c r="OUG415" s="589"/>
      <c r="OUH415" s="589"/>
      <c r="OUI415" s="589"/>
      <c r="OUJ415" s="589"/>
      <c r="OUK415" s="589"/>
      <c r="OUL415" s="589"/>
      <c r="OUM415" s="589"/>
      <c r="OUN415" s="589"/>
      <c r="OUO415" s="589"/>
      <c r="OUP415" s="589"/>
      <c r="OUQ415" s="589"/>
      <c r="OUR415" s="589"/>
      <c r="OUS415" s="589"/>
      <c r="OUT415" s="589"/>
      <c r="OUU415" s="589"/>
      <c r="OUV415" s="589"/>
      <c r="OUW415" s="589"/>
      <c r="OUX415" s="589"/>
      <c r="OUY415" s="589"/>
      <c r="OUZ415" s="589"/>
      <c r="OVA415" s="589"/>
      <c r="OVB415" s="589"/>
      <c r="OVC415" s="589"/>
      <c r="OVD415" s="589"/>
      <c r="OVE415" s="589"/>
      <c r="OVF415" s="589"/>
      <c r="OVG415" s="589"/>
      <c r="OVH415" s="589"/>
      <c r="OVI415" s="589"/>
      <c r="OVJ415" s="589"/>
      <c r="OVK415" s="589"/>
      <c r="OVL415" s="589"/>
      <c r="OVM415" s="589"/>
      <c r="OVN415" s="589"/>
      <c r="OVO415" s="589"/>
      <c r="OVP415" s="589"/>
      <c r="OVQ415" s="589"/>
      <c r="OVR415" s="589"/>
      <c r="OVS415" s="589"/>
      <c r="OVT415" s="589"/>
      <c r="OVU415" s="589"/>
      <c r="OVV415" s="589"/>
      <c r="OVW415" s="589"/>
      <c r="OVX415" s="589"/>
      <c r="OVY415" s="589"/>
      <c r="OVZ415" s="589"/>
      <c r="OWA415" s="589"/>
      <c r="OWB415" s="589"/>
      <c r="OWC415" s="589"/>
      <c r="OWD415" s="589"/>
      <c r="OWE415" s="589"/>
      <c r="OWF415" s="589"/>
      <c r="OWG415" s="589"/>
      <c r="OWH415" s="589"/>
      <c r="OWI415" s="589"/>
      <c r="OWJ415" s="589"/>
      <c r="OWK415" s="589"/>
      <c r="OWL415" s="589"/>
      <c r="OWM415" s="589"/>
      <c r="OWN415" s="589"/>
      <c r="OWO415" s="589"/>
      <c r="OWP415" s="589"/>
      <c r="OWQ415" s="589"/>
      <c r="OWR415" s="589"/>
      <c r="OWS415" s="589"/>
      <c r="OWT415" s="589"/>
      <c r="OWU415" s="589"/>
      <c r="OWV415" s="589"/>
      <c r="OWW415" s="589"/>
      <c r="OWX415" s="589"/>
      <c r="OWY415" s="589"/>
      <c r="OWZ415" s="589"/>
      <c r="OXA415" s="589"/>
      <c r="OXB415" s="589"/>
      <c r="OXC415" s="589"/>
      <c r="OXD415" s="589"/>
      <c r="OXE415" s="589"/>
      <c r="OXF415" s="589"/>
      <c r="OXG415" s="589"/>
      <c r="OXH415" s="589"/>
      <c r="OXI415" s="589"/>
      <c r="OXJ415" s="589"/>
      <c r="OXK415" s="589"/>
      <c r="OXL415" s="589"/>
      <c r="OXM415" s="589"/>
      <c r="OXN415" s="589"/>
      <c r="OXO415" s="589"/>
      <c r="OXP415" s="589"/>
      <c r="OXQ415" s="589"/>
      <c r="OXR415" s="589"/>
      <c r="OXS415" s="589"/>
      <c r="OXT415" s="589"/>
      <c r="OXU415" s="589"/>
      <c r="OXV415" s="589"/>
      <c r="OXW415" s="589"/>
      <c r="OXX415" s="589"/>
      <c r="OXY415" s="589"/>
      <c r="OXZ415" s="589"/>
      <c r="OYA415" s="589"/>
      <c r="OYB415" s="589"/>
      <c r="OYC415" s="589"/>
      <c r="OYD415" s="589"/>
      <c r="OYE415" s="589"/>
      <c r="OYF415" s="589"/>
      <c r="OYG415" s="589"/>
      <c r="OYH415" s="589"/>
      <c r="OYI415" s="589"/>
      <c r="OYJ415" s="589"/>
      <c r="OYK415" s="589"/>
      <c r="OYL415" s="589"/>
      <c r="OYM415" s="589"/>
      <c r="OYN415" s="589"/>
      <c r="OYO415" s="589"/>
      <c r="OYP415" s="589"/>
      <c r="OYQ415" s="589"/>
      <c r="OYR415" s="589"/>
      <c r="OYS415" s="589"/>
      <c r="OYT415" s="589"/>
      <c r="OYU415" s="589"/>
      <c r="OYV415" s="589"/>
      <c r="OYW415" s="589"/>
      <c r="OYX415" s="589"/>
      <c r="OYY415" s="589"/>
      <c r="OYZ415" s="589"/>
      <c r="OZA415" s="589"/>
      <c r="OZB415" s="589"/>
      <c r="OZC415" s="589"/>
      <c r="OZD415" s="589"/>
      <c r="OZE415" s="589"/>
      <c r="OZF415" s="589"/>
      <c r="OZG415" s="589"/>
      <c r="OZH415" s="589"/>
      <c r="OZI415" s="589"/>
      <c r="OZJ415" s="589"/>
      <c r="OZK415" s="589"/>
      <c r="OZL415" s="589"/>
      <c r="OZM415" s="589"/>
      <c r="OZN415" s="589"/>
      <c r="OZO415" s="589"/>
      <c r="OZP415" s="589"/>
      <c r="OZQ415" s="589"/>
      <c r="OZR415" s="589"/>
      <c r="OZS415" s="589"/>
      <c r="OZT415" s="589"/>
      <c r="OZU415" s="589"/>
      <c r="OZV415" s="589"/>
      <c r="OZW415" s="589"/>
      <c r="OZX415" s="589"/>
      <c r="OZY415" s="589"/>
      <c r="OZZ415" s="589"/>
      <c r="PAA415" s="589"/>
      <c r="PAB415" s="589"/>
      <c r="PAC415" s="589"/>
      <c r="PAD415" s="589"/>
      <c r="PAE415" s="589"/>
      <c r="PAF415" s="589"/>
      <c r="PAG415" s="589"/>
      <c r="PAH415" s="589"/>
      <c r="PAI415" s="589"/>
      <c r="PAJ415" s="589"/>
      <c r="PAK415" s="589"/>
      <c r="PAL415" s="589"/>
      <c r="PAM415" s="589"/>
      <c r="PAN415" s="589"/>
      <c r="PAO415" s="589"/>
      <c r="PAP415" s="589"/>
      <c r="PAQ415" s="589"/>
      <c r="PAR415" s="589"/>
      <c r="PAS415" s="589"/>
      <c r="PAT415" s="589"/>
      <c r="PAU415" s="589"/>
      <c r="PAV415" s="589"/>
      <c r="PAW415" s="589"/>
      <c r="PAX415" s="589"/>
      <c r="PAY415" s="589"/>
      <c r="PAZ415" s="589"/>
      <c r="PBA415" s="589"/>
      <c r="PBB415" s="589"/>
      <c r="PBC415" s="589"/>
      <c r="PBD415" s="589"/>
      <c r="PBE415" s="589"/>
      <c r="PBF415" s="589"/>
      <c r="PBG415" s="589"/>
      <c r="PBH415" s="589"/>
      <c r="PBI415" s="589"/>
      <c r="PBJ415" s="589"/>
      <c r="PBK415" s="589"/>
      <c r="PBL415" s="589"/>
      <c r="PBM415" s="589"/>
      <c r="PBN415" s="589"/>
      <c r="PBO415" s="589"/>
      <c r="PBP415" s="589"/>
      <c r="PBQ415" s="589"/>
      <c r="PBR415" s="589"/>
      <c r="PBS415" s="589"/>
      <c r="PBT415" s="589"/>
      <c r="PBU415" s="589"/>
      <c r="PBV415" s="589"/>
      <c r="PBW415" s="589"/>
      <c r="PBX415" s="589"/>
      <c r="PBY415" s="589"/>
      <c r="PBZ415" s="589"/>
      <c r="PCA415" s="589"/>
      <c r="PCB415" s="589"/>
      <c r="PCC415" s="589"/>
      <c r="PCD415" s="589"/>
      <c r="PCE415" s="589"/>
      <c r="PCF415" s="589"/>
      <c r="PCG415" s="589"/>
      <c r="PCH415" s="589"/>
      <c r="PCI415" s="589"/>
      <c r="PCJ415" s="589"/>
      <c r="PCK415" s="589"/>
      <c r="PCL415" s="589"/>
      <c r="PCM415" s="589"/>
      <c r="PCN415" s="589"/>
      <c r="PCO415" s="589"/>
      <c r="PCP415" s="589"/>
      <c r="PCQ415" s="589"/>
      <c r="PCR415" s="589"/>
      <c r="PCS415" s="589"/>
      <c r="PCT415" s="589"/>
      <c r="PCU415" s="589"/>
      <c r="PCV415" s="589"/>
      <c r="PCW415" s="589"/>
      <c r="PCX415" s="589"/>
      <c r="PCY415" s="589"/>
      <c r="PCZ415" s="589"/>
      <c r="PDA415" s="589"/>
      <c r="PDB415" s="589"/>
      <c r="PDC415" s="589"/>
      <c r="PDD415" s="589"/>
      <c r="PDE415" s="589"/>
      <c r="PDF415" s="589"/>
      <c r="PDG415" s="589"/>
      <c r="PDH415" s="589"/>
      <c r="PDI415" s="589"/>
      <c r="PDJ415" s="589"/>
      <c r="PDK415" s="589"/>
      <c r="PDL415" s="589"/>
      <c r="PDM415" s="589"/>
      <c r="PDN415" s="589"/>
      <c r="PDO415" s="589"/>
      <c r="PDP415" s="589"/>
      <c r="PDQ415" s="589"/>
      <c r="PDR415" s="589"/>
      <c r="PDS415" s="589"/>
      <c r="PDT415" s="589"/>
      <c r="PDU415" s="589"/>
      <c r="PDV415" s="589"/>
      <c r="PDW415" s="589"/>
      <c r="PDX415" s="589"/>
      <c r="PDY415" s="589"/>
      <c r="PDZ415" s="589"/>
      <c r="PEA415" s="589"/>
      <c r="PEB415" s="589"/>
      <c r="PEC415" s="589"/>
      <c r="PED415" s="589"/>
      <c r="PEE415" s="589"/>
      <c r="PEF415" s="589"/>
      <c r="PEG415" s="589"/>
      <c r="PEH415" s="589"/>
      <c r="PEI415" s="589"/>
      <c r="PEJ415" s="589"/>
      <c r="PEK415" s="589"/>
      <c r="PEL415" s="589"/>
      <c r="PEM415" s="589"/>
      <c r="PEN415" s="589"/>
      <c r="PEO415" s="589"/>
      <c r="PEP415" s="589"/>
      <c r="PEQ415" s="589"/>
      <c r="PER415" s="589"/>
      <c r="PES415" s="589"/>
      <c r="PET415" s="589"/>
      <c r="PEU415" s="589"/>
      <c r="PEV415" s="589"/>
      <c r="PEW415" s="589"/>
      <c r="PEX415" s="589"/>
      <c r="PEY415" s="589"/>
      <c r="PEZ415" s="589"/>
      <c r="PFA415" s="589"/>
      <c r="PFB415" s="589"/>
      <c r="PFC415" s="589"/>
      <c r="PFD415" s="589"/>
      <c r="PFE415" s="589"/>
      <c r="PFF415" s="589"/>
      <c r="PFG415" s="589"/>
      <c r="PFH415" s="589"/>
      <c r="PFI415" s="589"/>
      <c r="PFJ415" s="589"/>
      <c r="PFK415" s="589"/>
      <c r="PFL415" s="589"/>
      <c r="PFM415" s="589"/>
      <c r="PFN415" s="589"/>
      <c r="PFO415" s="589"/>
      <c r="PFP415" s="589"/>
      <c r="PFQ415" s="589"/>
      <c r="PFR415" s="589"/>
      <c r="PFS415" s="589"/>
      <c r="PFT415" s="589"/>
      <c r="PFU415" s="589"/>
      <c r="PFV415" s="589"/>
      <c r="PFW415" s="589"/>
      <c r="PFX415" s="589"/>
      <c r="PFY415" s="589"/>
      <c r="PFZ415" s="589"/>
      <c r="PGA415" s="589"/>
      <c r="PGB415" s="589"/>
      <c r="PGC415" s="589"/>
      <c r="PGD415" s="589"/>
      <c r="PGE415" s="589"/>
      <c r="PGF415" s="589"/>
      <c r="PGG415" s="589"/>
      <c r="PGH415" s="589"/>
      <c r="PGI415" s="589"/>
      <c r="PGJ415" s="589"/>
      <c r="PGK415" s="589"/>
      <c r="PGL415" s="589"/>
      <c r="PGM415" s="589"/>
      <c r="PGN415" s="589"/>
      <c r="PGO415" s="589"/>
      <c r="PGP415" s="589"/>
      <c r="PGQ415" s="589"/>
      <c r="PGR415" s="589"/>
      <c r="PGS415" s="589"/>
      <c r="PGT415" s="589"/>
      <c r="PGU415" s="589"/>
      <c r="PGV415" s="589"/>
      <c r="PGW415" s="589"/>
      <c r="PGX415" s="589"/>
      <c r="PGY415" s="589"/>
      <c r="PGZ415" s="589"/>
      <c r="PHA415" s="589"/>
      <c r="PHB415" s="589"/>
      <c r="PHC415" s="589"/>
      <c r="PHD415" s="589"/>
      <c r="PHE415" s="589"/>
      <c r="PHF415" s="589"/>
      <c r="PHG415" s="589"/>
      <c r="PHH415" s="589"/>
      <c r="PHI415" s="589"/>
      <c r="PHJ415" s="589"/>
      <c r="PHK415" s="589"/>
      <c r="PHL415" s="589"/>
      <c r="PHM415" s="589"/>
      <c r="PHN415" s="589"/>
      <c r="PHO415" s="589"/>
      <c r="PHP415" s="589"/>
      <c r="PHQ415" s="589"/>
      <c r="PHR415" s="589"/>
      <c r="PHS415" s="589"/>
      <c r="PHT415" s="589"/>
      <c r="PHU415" s="589"/>
      <c r="PHV415" s="589"/>
      <c r="PHW415" s="589"/>
      <c r="PHX415" s="589"/>
      <c r="PHY415" s="589"/>
      <c r="PHZ415" s="589"/>
      <c r="PIA415" s="589"/>
      <c r="PIB415" s="589"/>
      <c r="PIC415" s="589"/>
      <c r="PID415" s="589"/>
      <c r="PIE415" s="589"/>
      <c r="PIF415" s="589"/>
      <c r="PIG415" s="589"/>
      <c r="PIH415" s="589"/>
      <c r="PII415" s="589"/>
      <c r="PIJ415" s="589"/>
      <c r="PIK415" s="589"/>
      <c r="PIL415" s="589"/>
      <c r="PIM415" s="589"/>
      <c r="PIN415" s="589"/>
      <c r="PIO415" s="589"/>
      <c r="PIP415" s="589"/>
      <c r="PIQ415" s="589"/>
      <c r="PIR415" s="589"/>
      <c r="PIS415" s="589"/>
      <c r="PIT415" s="589"/>
      <c r="PIU415" s="589"/>
      <c r="PIV415" s="589"/>
      <c r="PIW415" s="589"/>
      <c r="PIX415" s="589"/>
      <c r="PIY415" s="589"/>
      <c r="PIZ415" s="589"/>
      <c r="PJA415" s="589"/>
      <c r="PJB415" s="589"/>
      <c r="PJC415" s="589"/>
      <c r="PJD415" s="589"/>
      <c r="PJE415" s="589"/>
      <c r="PJF415" s="589"/>
      <c r="PJG415" s="589"/>
      <c r="PJH415" s="589"/>
      <c r="PJI415" s="589"/>
      <c r="PJJ415" s="589"/>
      <c r="PJK415" s="589"/>
      <c r="PJL415" s="589"/>
      <c r="PJM415" s="589"/>
      <c r="PJN415" s="589"/>
      <c r="PJO415" s="589"/>
      <c r="PJP415" s="589"/>
      <c r="PJQ415" s="589"/>
      <c r="PJR415" s="589"/>
      <c r="PJS415" s="589"/>
      <c r="PJT415" s="589"/>
      <c r="PJU415" s="589"/>
      <c r="PJV415" s="589"/>
      <c r="PJW415" s="589"/>
      <c r="PJX415" s="589"/>
      <c r="PJY415" s="589"/>
      <c r="PJZ415" s="589"/>
      <c r="PKA415" s="589"/>
      <c r="PKB415" s="589"/>
      <c r="PKC415" s="589"/>
      <c r="PKD415" s="589"/>
      <c r="PKE415" s="589"/>
      <c r="PKF415" s="589"/>
      <c r="PKG415" s="589"/>
      <c r="PKH415" s="589"/>
      <c r="PKI415" s="589"/>
      <c r="PKJ415" s="589"/>
      <c r="PKK415" s="589"/>
      <c r="PKL415" s="589"/>
      <c r="PKM415" s="589"/>
      <c r="PKN415" s="589"/>
      <c r="PKO415" s="589"/>
      <c r="PKP415" s="589"/>
      <c r="PKQ415" s="589"/>
      <c r="PKR415" s="589"/>
      <c r="PKS415" s="589"/>
      <c r="PKT415" s="589"/>
      <c r="PKU415" s="589"/>
      <c r="PKV415" s="589"/>
      <c r="PKW415" s="589"/>
      <c r="PKX415" s="589"/>
      <c r="PKY415" s="589"/>
      <c r="PKZ415" s="589"/>
      <c r="PLA415" s="589"/>
      <c r="PLB415" s="589"/>
      <c r="PLC415" s="589"/>
      <c r="PLD415" s="589"/>
      <c r="PLE415" s="589"/>
      <c r="PLF415" s="589"/>
      <c r="PLG415" s="589"/>
      <c r="PLH415" s="589"/>
      <c r="PLI415" s="589"/>
      <c r="PLJ415" s="589"/>
      <c r="PLK415" s="589"/>
      <c r="PLL415" s="589"/>
      <c r="PLM415" s="589"/>
      <c r="PLN415" s="589"/>
      <c r="PLO415" s="589"/>
      <c r="PLP415" s="589"/>
      <c r="PLQ415" s="589"/>
      <c r="PLR415" s="589"/>
      <c r="PLS415" s="589"/>
      <c r="PLT415" s="589"/>
      <c r="PLU415" s="589"/>
      <c r="PLV415" s="589"/>
      <c r="PLW415" s="589"/>
      <c r="PLX415" s="589"/>
      <c r="PLY415" s="589"/>
      <c r="PLZ415" s="589"/>
      <c r="PMA415" s="589"/>
      <c r="PMB415" s="589"/>
      <c r="PMC415" s="589"/>
      <c r="PMD415" s="589"/>
      <c r="PME415" s="589"/>
      <c r="PMF415" s="589"/>
      <c r="PMG415" s="589"/>
      <c r="PMH415" s="589"/>
      <c r="PMI415" s="589"/>
      <c r="PMJ415" s="589"/>
      <c r="PMK415" s="589"/>
      <c r="PML415" s="589"/>
      <c r="PMM415" s="589"/>
      <c r="PMN415" s="589"/>
      <c r="PMO415" s="589"/>
      <c r="PMP415" s="589"/>
      <c r="PMQ415" s="589"/>
      <c r="PMR415" s="589"/>
      <c r="PMS415" s="589"/>
      <c r="PMT415" s="589"/>
      <c r="PMU415" s="589"/>
      <c r="PMV415" s="589"/>
      <c r="PMW415" s="589"/>
      <c r="PMX415" s="589"/>
      <c r="PMY415" s="589"/>
      <c r="PMZ415" s="589"/>
      <c r="PNA415" s="589"/>
      <c r="PNB415" s="589"/>
      <c r="PNC415" s="589"/>
      <c r="PND415" s="589"/>
      <c r="PNE415" s="589"/>
      <c r="PNF415" s="589"/>
      <c r="PNG415" s="589"/>
      <c r="PNH415" s="589"/>
      <c r="PNI415" s="589"/>
      <c r="PNJ415" s="589"/>
      <c r="PNK415" s="589"/>
      <c r="PNL415" s="589"/>
      <c r="PNM415" s="589"/>
      <c r="PNN415" s="589"/>
      <c r="PNO415" s="589"/>
      <c r="PNP415" s="589"/>
      <c r="PNQ415" s="589"/>
      <c r="PNR415" s="589"/>
      <c r="PNS415" s="589"/>
      <c r="PNT415" s="589"/>
      <c r="PNU415" s="589"/>
      <c r="PNV415" s="589"/>
      <c r="PNW415" s="589"/>
      <c r="PNX415" s="589"/>
      <c r="PNY415" s="589"/>
      <c r="PNZ415" s="589"/>
      <c r="POA415" s="589"/>
      <c r="POB415" s="589"/>
      <c r="POC415" s="589"/>
      <c r="POD415" s="589"/>
      <c r="POE415" s="589"/>
      <c r="POF415" s="589"/>
      <c r="POG415" s="589"/>
      <c r="POH415" s="589"/>
      <c r="POI415" s="589"/>
      <c r="POJ415" s="589"/>
      <c r="POK415" s="589"/>
      <c r="POL415" s="589"/>
      <c r="POM415" s="589"/>
      <c r="PON415" s="589"/>
      <c r="POO415" s="589"/>
      <c r="POP415" s="589"/>
      <c r="POQ415" s="589"/>
      <c r="POR415" s="589"/>
      <c r="POS415" s="589"/>
      <c r="POT415" s="589"/>
      <c r="POU415" s="589"/>
      <c r="POV415" s="589"/>
      <c r="POW415" s="589"/>
      <c r="POX415" s="589"/>
      <c r="POY415" s="589"/>
      <c r="POZ415" s="589"/>
      <c r="PPA415" s="589"/>
      <c r="PPB415" s="589"/>
      <c r="PPC415" s="589"/>
      <c r="PPD415" s="589"/>
      <c r="PPE415" s="589"/>
      <c r="PPF415" s="589"/>
      <c r="PPG415" s="589"/>
      <c r="PPH415" s="589"/>
      <c r="PPI415" s="589"/>
      <c r="PPJ415" s="589"/>
      <c r="PPK415" s="589"/>
      <c r="PPL415" s="589"/>
      <c r="PPM415" s="589"/>
      <c r="PPN415" s="589"/>
      <c r="PPO415" s="589"/>
      <c r="PPP415" s="589"/>
      <c r="PPQ415" s="589"/>
      <c r="PPR415" s="589"/>
      <c r="PPS415" s="589"/>
      <c r="PPT415" s="589"/>
      <c r="PPU415" s="589"/>
      <c r="PPV415" s="589"/>
      <c r="PPW415" s="589"/>
      <c r="PPX415" s="589"/>
      <c r="PPY415" s="589"/>
      <c r="PPZ415" s="589"/>
      <c r="PQA415" s="589"/>
      <c r="PQB415" s="589"/>
      <c r="PQC415" s="589"/>
      <c r="PQD415" s="589"/>
      <c r="PQE415" s="589"/>
      <c r="PQF415" s="589"/>
      <c r="PQG415" s="589"/>
      <c r="PQH415" s="589"/>
      <c r="PQI415" s="589"/>
      <c r="PQJ415" s="589"/>
      <c r="PQK415" s="589"/>
      <c r="PQL415" s="589"/>
      <c r="PQM415" s="589"/>
      <c r="PQN415" s="589"/>
      <c r="PQO415" s="589"/>
      <c r="PQP415" s="589"/>
      <c r="PQQ415" s="589"/>
      <c r="PQR415" s="589"/>
      <c r="PQS415" s="589"/>
      <c r="PQT415" s="589"/>
      <c r="PQU415" s="589"/>
      <c r="PQV415" s="589"/>
      <c r="PQW415" s="589"/>
      <c r="PQX415" s="589"/>
      <c r="PQY415" s="589"/>
      <c r="PQZ415" s="589"/>
      <c r="PRA415" s="589"/>
      <c r="PRB415" s="589"/>
      <c r="PRC415" s="589"/>
      <c r="PRD415" s="589"/>
      <c r="PRE415" s="589"/>
      <c r="PRF415" s="589"/>
      <c r="PRG415" s="589"/>
      <c r="PRH415" s="589"/>
      <c r="PRI415" s="589"/>
      <c r="PRJ415" s="589"/>
      <c r="PRK415" s="589"/>
      <c r="PRL415" s="589"/>
      <c r="PRM415" s="589"/>
      <c r="PRN415" s="589"/>
      <c r="PRO415" s="589"/>
      <c r="PRP415" s="589"/>
      <c r="PRQ415" s="589"/>
      <c r="PRR415" s="589"/>
      <c r="PRS415" s="589"/>
      <c r="PRT415" s="589"/>
      <c r="PRU415" s="589"/>
      <c r="PRV415" s="589"/>
      <c r="PRW415" s="589"/>
      <c r="PRX415" s="589"/>
      <c r="PRY415" s="589"/>
      <c r="PRZ415" s="589"/>
      <c r="PSA415" s="589"/>
      <c r="PSB415" s="589"/>
      <c r="PSC415" s="589"/>
      <c r="PSD415" s="589"/>
      <c r="PSE415" s="589"/>
      <c r="PSF415" s="589"/>
      <c r="PSG415" s="589"/>
      <c r="PSH415" s="589"/>
      <c r="PSI415" s="589"/>
      <c r="PSJ415" s="589"/>
      <c r="PSK415" s="589"/>
      <c r="PSL415" s="589"/>
      <c r="PSM415" s="589"/>
      <c r="PSN415" s="589"/>
      <c r="PSO415" s="589"/>
      <c r="PSP415" s="589"/>
      <c r="PSQ415" s="589"/>
      <c r="PSR415" s="589"/>
      <c r="PSS415" s="589"/>
      <c r="PST415" s="589"/>
      <c r="PSU415" s="589"/>
      <c r="PSV415" s="589"/>
      <c r="PSW415" s="589"/>
      <c r="PSX415" s="589"/>
      <c r="PSY415" s="589"/>
      <c r="PSZ415" s="589"/>
      <c r="PTA415" s="589"/>
      <c r="PTB415" s="589"/>
      <c r="PTC415" s="589"/>
      <c r="PTD415" s="589"/>
      <c r="PTE415" s="589"/>
      <c r="PTF415" s="589"/>
      <c r="PTG415" s="589"/>
      <c r="PTH415" s="589"/>
      <c r="PTI415" s="589"/>
      <c r="PTJ415" s="589"/>
      <c r="PTK415" s="589"/>
      <c r="PTL415" s="589"/>
      <c r="PTM415" s="589"/>
      <c r="PTN415" s="589"/>
      <c r="PTO415" s="589"/>
      <c r="PTP415" s="589"/>
      <c r="PTQ415" s="589"/>
      <c r="PTR415" s="589"/>
      <c r="PTS415" s="589"/>
      <c r="PTT415" s="589"/>
      <c r="PTU415" s="589"/>
      <c r="PTV415" s="589"/>
      <c r="PTW415" s="589"/>
      <c r="PTX415" s="589"/>
      <c r="PTY415" s="589"/>
      <c r="PTZ415" s="589"/>
      <c r="PUA415" s="589"/>
      <c r="PUB415" s="589"/>
      <c r="PUC415" s="589"/>
      <c r="PUD415" s="589"/>
      <c r="PUE415" s="589"/>
      <c r="PUF415" s="589"/>
      <c r="PUG415" s="589"/>
      <c r="PUH415" s="589"/>
      <c r="PUI415" s="589"/>
      <c r="PUJ415" s="589"/>
      <c r="PUK415" s="589"/>
      <c r="PUL415" s="589"/>
      <c r="PUM415" s="589"/>
      <c r="PUN415" s="589"/>
      <c r="PUO415" s="589"/>
      <c r="PUP415" s="589"/>
      <c r="PUQ415" s="589"/>
      <c r="PUR415" s="589"/>
      <c r="PUS415" s="589"/>
      <c r="PUT415" s="589"/>
      <c r="PUU415" s="589"/>
      <c r="PUV415" s="589"/>
      <c r="PUW415" s="589"/>
      <c r="PUX415" s="589"/>
      <c r="PUY415" s="589"/>
      <c r="PUZ415" s="589"/>
      <c r="PVA415" s="589"/>
      <c r="PVB415" s="589"/>
      <c r="PVC415" s="589"/>
      <c r="PVD415" s="589"/>
      <c r="PVE415" s="589"/>
      <c r="PVF415" s="589"/>
      <c r="PVG415" s="589"/>
      <c r="PVH415" s="589"/>
      <c r="PVI415" s="589"/>
      <c r="PVJ415" s="589"/>
      <c r="PVK415" s="589"/>
      <c r="PVL415" s="589"/>
      <c r="PVM415" s="589"/>
      <c r="PVN415" s="589"/>
      <c r="PVO415" s="589"/>
      <c r="PVP415" s="589"/>
      <c r="PVQ415" s="589"/>
      <c r="PVR415" s="589"/>
      <c r="PVS415" s="589"/>
      <c r="PVT415" s="589"/>
      <c r="PVU415" s="589"/>
      <c r="PVV415" s="589"/>
      <c r="PVW415" s="589"/>
      <c r="PVX415" s="589"/>
      <c r="PVY415" s="589"/>
      <c r="PVZ415" s="589"/>
      <c r="PWA415" s="589"/>
      <c r="PWB415" s="589"/>
      <c r="PWC415" s="589"/>
      <c r="PWD415" s="589"/>
      <c r="PWE415" s="589"/>
      <c r="PWF415" s="589"/>
      <c r="PWG415" s="589"/>
      <c r="PWH415" s="589"/>
      <c r="PWI415" s="589"/>
      <c r="PWJ415" s="589"/>
      <c r="PWK415" s="589"/>
      <c r="PWL415" s="589"/>
      <c r="PWM415" s="589"/>
      <c r="PWN415" s="589"/>
      <c r="PWO415" s="589"/>
      <c r="PWP415" s="589"/>
      <c r="PWQ415" s="589"/>
      <c r="PWR415" s="589"/>
      <c r="PWS415" s="589"/>
      <c r="PWT415" s="589"/>
      <c r="PWU415" s="589"/>
      <c r="PWV415" s="589"/>
      <c r="PWW415" s="589"/>
      <c r="PWX415" s="589"/>
      <c r="PWY415" s="589"/>
      <c r="PWZ415" s="589"/>
      <c r="PXA415" s="589"/>
      <c r="PXB415" s="589"/>
      <c r="PXC415" s="589"/>
      <c r="PXD415" s="589"/>
      <c r="PXE415" s="589"/>
      <c r="PXF415" s="589"/>
      <c r="PXG415" s="589"/>
      <c r="PXH415" s="589"/>
      <c r="PXI415" s="589"/>
      <c r="PXJ415" s="589"/>
      <c r="PXK415" s="589"/>
      <c r="PXL415" s="589"/>
      <c r="PXM415" s="589"/>
      <c r="PXN415" s="589"/>
      <c r="PXO415" s="589"/>
      <c r="PXP415" s="589"/>
      <c r="PXQ415" s="589"/>
      <c r="PXR415" s="589"/>
      <c r="PXS415" s="589"/>
      <c r="PXT415" s="589"/>
      <c r="PXU415" s="589"/>
      <c r="PXV415" s="589"/>
      <c r="PXW415" s="589"/>
      <c r="PXX415" s="589"/>
      <c r="PXY415" s="589"/>
      <c r="PXZ415" s="589"/>
      <c r="PYA415" s="589"/>
      <c r="PYB415" s="589"/>
      <c r="PYC415" s="589"/>
      <c r="PYD415" s="589"/>
      <c r="PYE415" s="589"/>
      <c r="PYF415" s="589"/>
      <c r="PYG415" s="589"/>
      <c r="PYH415" s="589"/>
      <c r="PYI415" s="589"/>
      <c r="PYJ415" s="589"/>
      <c r="PYK415" s="589"/>
      <c r="PYL415" s="589"/>
      <c r="PYM415" s="589"/>
      <c r="PYN415" s="589"/>
      <c r="PYO415" s="589"/>
      <c r="PYP415" s="589"/>
      <c r="PYQ415" s="589"/>
      <c r="PYR415" s="589"/>
      <c r="PYS415" s="589"/>
      <c r="PYT415" s="589"/>
      <c r="PYU415" s="589"/>
      <c r="PYV415" s="589"/>
      <c r="PYW415" s="589"/>
      <c r="PYX415" s="589"/>
      <c r="PYY415" s="589"/>
      <c r="PYZ415" s="589"/>
      <c r="PZA415" s="589"/>
      <c r="PZB415" s="589"/>
      <c r="PZC415" s="589"/>
      <c r="PZD415" s="589"/>
      <c r="PZE415" s="589"/>
      <c r="PZF415" s="589"/>
      <c r="PZG415" s="589"/>
      <c r="PZH415" s="589"/>
      <c r="PZI415" s="589"/>
      <c r="PZJ415" s="589"/>
      <c r="PZK415" s="589"/>
      <c r="PZL415" s="589"/>
      <c r="PZM415" s="589"/>
      <c r="PZN415" s="589"/>
      <c r="PZO415" s="589"/>
      <c r="PZP415" s="589"/>
      <c r="PZQ415" s="589"/>
      <c r="PZR415" s="589"/>
      <c r="PZS415" s="589"/>
      <c r="PZT415" s="589"/>
      <c r="PZU415" s="589"/>
      <c r="PZV415" s="589"/>
      <c r="PZW415" s="589"/>
      <c r="PZX415" s="589"/>
      <c r="PZY415" s="589"/>
      <c r="PZZ415" s="589"/>
      <c r="QAA415" s="589"/>
      <c r="QAB415" s="589"/>
      <c r="QAC415" s="589"/>
      <c r="QAD415" s="589"/>
      <c r="QAE415" s="589"/>
      <c r="QAF415" s="589"/>
      <c r="QAG415" s="589"/>
      <c r="QAH415" s="589"/>
      <c r="QAI415" s="589"/>
      <c r="QAJ415" s="589"/>
      <c r="QAK415" s="589"/>
      <c r="QAL415" s="589"/>
      <c r="QAM415" s="589"/>
      <c r="QAN415" s="589"/>
      <c r="QAO415" s="589"/>
      <c r="QAP415" s="589"/>
      <c r="QAQ415" s="589"/>
      <c r="QAR415" s="589"/>
      <c r="QAS415" s="589"/>
      <c r="QAT415" s="589"/>
      <c r="QAU415" s="589"/>
      <c r="QAV415" s="589"/>
      <c r="QAW415" s="589"/>
      <c r="QAX415" s="589"/>
      <c r="QAY415" s="589"/>
      <c r="QAZ415" s="589"/>
      <c r="QBA415" s="589"/>
      <c r="QBB415" s="589"/>
      <c r="QBC415" s="589"/>
      <c r="QBD415" s="589"/>
      <c r="QBE415" s="589"/>
      <c r="QBF415" s="589"/>
      <c r="QBG415" s="589"/>
      <c r="QBH415" s="589"/>
      <c r="QBI415" s="589"/>
      <c r="QBJ415" s="589"/>
      <c r="QBK415" s="589"/>
      <c r="QBL415" s="589"/>
      <c r="QBM415" s="589"/>
      <c r="QBN415" s="589"/>
      <c r="QBO415" s="589"/>
      <c r="QBP415" s="589"/>
      <c r="QBQ415" s="589"/>
      <c r="QBR415" s="589"/>
      <c r="QBS415" s="589"/>
      <c r="QBT415" s="589"/>
      <c r="QBU415" s="589"/>
      <c r="QBV415" s="589"/>
      <c r="QBW415" s="589"/>
      <c r="QBX415" s="589"/>
      <c r="QBY415" s="589"/>
      <c r="QBZ415" s="589"/>
      <c r="QCA415" s="589"/>
      <c r="QCB415" s="589"/>
      <c r="QCC415" s="589"/>
      <c r="QCD415" s="589"/>
      <c r="QCE415" s="589"/>
      <c r="QCF415" s="589"/>
      <c r="QCG415" s="589"/>
      <c r="QCH415" s="589"/>
      <c r="QCI415" s="589"/>
      <c r="QCJ415" s="589"/>
      <c r="QCK415" s="589"/>
      <c r="QCL415" s="589"/>
      <c r="QCM415" s="589"/>
      <c r="QCN415" s="589"/>
      <c r="QCO415" s="589"/>
      <c r="QCP415" s="589"/>
      <c r="QCQ415" s="589"/>
      <c r="QCR415" s="589"/>
      <c r="QCS415" s="589"/>
      <c r="QCT415" s="589"/>
      <c r="QCU415" s="589"/>
      <c r="QCV415" s="589"/>
      <c r="QCW415" s="589"/>
      <c r="QCX415" s="589"/>
      <c r="QCY415" s="589"/>
      <c r="QCZ415" s="589"/>
      <c r="QDA415" s="589"/>
      <c r="QDB415" s="589"/>
      <c r="QDC415" s="589"/>
      <c r="QDD415" s="589"/>
      <c r="QDE415" s="589"/>
      <c r="QDF415" s="589"/>
      <c r="QDG415" s="589"/>
      <c r="QDH415" s="589"/>
      <c r="QDI415" s="589"/>
      <c r="QDJ415" s="589"/>
      <c r="QDK415" s="589"/>
      <c r="QDL415" s="589"/>
      <c r="QDM415" s="589"/>
      <c r="QDN415" s="589"/>
      <c r="QDO415" s="589"/>
      <c r="QDP415" s="589"/>
      <c r="QDQ415" s="589"/>
      <c r="QDR415" s="589"/>
      <c r="QDS415" s="589"/>
      <c r="QDT415" s="589"/>
      <c r="QDU415" s="589"/>
      <c r="QDV415" s="589"/>
      <c r="QDW415" s="589"/>
      <c r="QDX415" s="589"/>
      <c r="QDY415" s="589"/>
      <c r="QDZ415" s="589"/>
      <c r="QEA415" s="589"/>
      <c r="QEB415" s="589"/>
      <c r="QEC415" s="589"/>
      <c r="QED415" s="589"/>
      <c r="QEE415" s="589"/>
      <c r="QEF415" s="589"/>
      <c r="QEG415" s="589"/>
      <c r="QEH415" s="589"/>
      <c r="QEI415" s="589"/>
      <c r="QEJ415" s="589"/>
      <c r="QEK415" s="589"/>
      <c r="QEL415" s="589"/>
      <c r="QEM415" s="589"/>
      <c r="QEN415" s="589"/>
      <c r="QEO415" s="589"/>
      <c r="QEP415" s="589"/>
      <c r="QEQ415" s="589"/>
      <c r="QER415" s="589"/>
      <c r="QES415" s="589"/>
      <c r="QET415" s="589"/>
      <c r="QEU415" s="589"/>
      <c r="QEV415" s="589"/>
      <c r="QEW415" s="589"/>
      <c r="QEX415" s="589"/>
      <c r="QEY415" s="589"/>
      <c r="QEZ415" s="589"/>
      <c r="QFA415" s="589"/>
      <c r="QFB415" s="589"/>
      <c r="QFC415" s="589"/>
      <c r="QFD415" s="589"/>
      <c r="QFE415" s="589"/>
      <c r="QFF415" s="589"/>
      <c r="QFG415" s="589"/>
      <c r="QFH415" s="589"/>
      <c r="QFI415" s="589"/>
      <c r="QFJ415" s="589"/>
      <c r="QFK415" s="589"/>
      <c r="QFL415" s="589"/>
      <c r="QFM415" s="589"/>
      <c r="QFN415" s="589"/>
      <c r="QFO415" s="589"/>
      <c r="QFP415" s="589"/>
      <c r="QFQ415" s="589"/>
      <c r="QFR415" s="589"/>
      <c r="QFS415" s="589"/>
      <c r="QFT415" s="589"/>
      <c r="QFU415" s="589"/>
      <c r="QFV415" s="589"/>
      <c r="QFW415" s="589"/>
      <c r="QFX415" s="589"/>
      <c r="QFY415" s="589"/>
      <c r="QFZ415" s="589"/>
      <c r="QGA415" s="589"/>
      <c r="QGB415" s="589"/>
      <c r="QGC415" s="589"/>
      <c r="QGD415" s="589"/>
      <c r="QGE415" s="589"/>
      <c r="QGF415" s="589"/>
      <c r="QGG415" s="589"/>
      <c r="QGH415" s="589"/>
      <c r="QGI415" s="589"/>
      <c r="QGJ415" s="589"/>
      <c r="QGK415" s="589"/>
      <c r="QGL415" s="589"/>
      <c r="QGM415" s="589"/>
      <c r="QGN415" s="589"/>
      <c r="QGO415" s="589"/>
      <c r="QGP415" s="589"/>
      <c r="QGQ415" s="589"/>
      <c r="QGR415" s="589"/>
      <c r="QGS415" s="589"/>
      <c r="QGT415" s="589"/>
      <c r="QGU415" s="589"/>
      <c r="QGV415" s="589"/>
      <c r="QGW415" s="589"/>
      <c r="QGX415" s="589"/>
      <c r="QGY415" s="589"/>
      <c r="QGZ415" s="589"/>
      <c r="QHA415" s="589"/>
      <c r="QHB415" s="589"/>
      <c r="QHC415" s="589"/>
      <c r="QHD415" s="589"/>
      <c r="QHE415" s="589"/>
      <c r="QHF415" s="589"/>
      <c r="QHG415" s="589"/>
      <c r="QHH415" s="589"/>
      <c r="QHI415" s="589"/>
      <c r="QHJ415" s="589"/>
      <c r="QHK415" s="589"/>
      <c r="QHL415" s="589"/>
      <c r="QHM415" s="589"/>
      <c r="QHN415" s="589"/>
      <c r="QHO415" s="589"/>
      <c r="QHP415" s="589"/>
      <c r="QHQ415" s="589"/>
      <c r="QHR415" s="589"/>
      <c r="QHS415" s="589"/>
      <c r="QHT415" s="589"/>
      <c r="QHU415" s="589"/>
      <c r="QHV415" s="589"/>
      <c r="QHW415" s="589"/>
      <c r="QHX415" s="589"/>
      <c r="QHY415" s="589"/>
      <c r="QHZ415" s="589"/>
      <c r="QIA415" s="589"/>
      <c r="QIB415" s="589"/>
      <c r="QIC415" s="589"/>
      <c r="QID415" s="589"/>
      <c r="QIE415" s="589"/>
      <c r="QIF415" s="589"/>
      <c r="QIG415" s="589"/>
      <c r="QIH415" s="589"/>
      <c r="QII415" s="589"/>
      <c r="QIJ415" s="589"/>
      <c r="QIK415" s="589"/>
      <c r="QIL415" s="589"/>
      <c r="QIM415" s="589"/>
      <c r="QIN415" s="589"/>
      <c r="QIO415" s="589"/>
      <c r="QIP415" s="589"/>
      <c r="QIQ415" s="589"/>
      <c r="QIR415" s="589"/>
      <c r="QIS415" s="589"/>
      <c r="QIT415" s="589"/>
      <c r="QIU415" s="589"/>
      <c r="QIV415" s="589"/>
      <c r="QIW415" s="589"/>
      <c r="QIX415" s="589"/>
      <c r="QIY415" s="589"/>
      <c r="QIZ415" s="589"/>
      <c r="QJA415" s="589"/>
      <c r="QJB415" s="589"/>
      <c r="QJC415" s="589"/>
      <c r="QJD415" s="589"/>
      <c r="QJE415" s="589"/>
      <c r="QJF415" s="589"/>
      <c r="QJG415" s="589"/>
      <c r="QJH415" s="589"/>
      <c r="QJI415" s="589"/>
      <c r="QJJ415" s="589"/>
      <c r="QJK415" s="589"/>
      <c r="QJL415" s="589"/>
      <c r="QJM415" s="589"/>
      <c r="QJN415" s="589"/>
      <c r="QJO415" s="589"/>
      <c r="QJP415" s="589"/>
      <c r="QJQ415" s="589"/>
      <c r="QJR415" s="589"/>
      <c r="QJS415" s="589"/>
      <c r="QJT415" s="589"/>
      <c r="QJU415" s="589"/>
      <c r="QJV415" s="589"/>
      <c r="QJW415" s="589"/>
      <c r="QJX415" s="589"/>
      <c r="QJY415" s="589"/>
      <c r="QJZ415" s="589"/>
      <c r="QKA415" s="589"/>
      <c r="QKB415" s="589"/>
      <c r="QKC415" s="589"/>
      <c r="QKD415" s="589"/>
      <c r="QKE415" s="589"/>
      <c r="QKF415" s="589"/>
      <c r="QKG415" s="589"/>
      <c r="QKH415" s="589"/>
      <c r="QKI415" s="589"/>
      <c r="QKJ415" s="589"/>
      <c r="QKK415" s="589"/>
      <c r="QKL415" s="589"/>
      <c r="QKM415" s="589"/>
      <c r="QKN415" s="589"/>
      <c r="QKO415" s="589"/>
      <c r="QKP415" s="589"/>
      <c r="QKQ415" s="589"/>
      <c r="QKR415" s="589"/>
      <c r="QKS415" s="589"/>
      <c r="QKT415" s="589"/>
      <c r="QKU415" s="589"/>
      <c r="QKV415" s="589"/>
      <c r="QKW415" s="589"/>
      <c r="QKX415" s="589"/>
      <c r="QKY415" s="589"/>
      <c r="QKZ415" s="589"/>
      <c r="QLA415" s="589"/>
      <c r="QLB415" s="589"/>
      <c r="QLC415" s="589"/>
      <c r="QLD415" s="589"/>
      <c r="QLE415" s="589"/>
      <c r="QLF415" s="589"/>
      <c r="QLG415" s="589"/>
      <c r="QLH415" s="589"/>
      <c r="QLI415" s="589"/>
      <c r="QLJ415" s="589"/>
      <c r="QLK415" s="589"/>
      <c r="QLL415" s="589"/>
      <c r="QLM415" s="589"/>
      <c r="QLN415" s="589"/>
      <c r="QLO415" s="589"/>
      <c r="QLP415" s="589"/>
      <c r="QLQ415" s="589"/>
      <c r="QLR415" s="589"/>
      <c r="QLS415" s="589"/>
      <c r="QLT415" s="589"/>
      <c r="QLU415" s="589"/>
      <c r="QLV415" s="589"/>
      <c r="QLW415" s="589"/>
      <c r="QLX415" s="589"/>
      <c r="QLY415" s="589"/>
      <c r="QLZ415" s="589"/>
      <c r="QMA415" s="589"/>
      <c r="QMB415" s="589"/>
      <c r="QMC415" s="589"/>
      <c r="QMD415" s="589"/>
      <c r="QME415" s="589"/>
      <c r="QMF415" s="589"/>
      <c r="QMG415" s="589"/>
      <c r="QMH415" s="589"/>
      <c r="QMI415" s="589"/>
      <c r="QMJ415" s="589"/>
      <c r="QMK415" s="589"/>
      <c r="QML415" s="589"/>
      <c r="QMM415" s="589"/>
      <c r="QMN415" s="589"/>
      <c r="QMO415" s="589"/>
      <c r="QMP415" s="589"/>
      <c r="QMQ415" s="589"/>
      <c r="QMR415" s="589"/>
      <c r="QMS415" s="589"/>
      <c r="QMT415" s="589"/>
      <c r="QMU415" s="589"/>
      <c r="QMV415" s="589"/>
      <c r="QMW415" s="589"/>
      <c r="QMX415" s="589"/>
      <c r="QMY415" s="589"/>
      <c r="QMZ415" s="589"/>
      <c r="QNA415" s="589"/>
      <c r="QNB415" s="589"/>
      <c r="QNC415" s="589"/>
      <c r="QND415" s="589"/>
      <c r="QNE415" s="589"/>
      <c r="QNF415" s="589"/>
      <c r="QNG415" s="589"/>
      <c r="QNH415" s="589"/>
      <c r="QNI415" s="589"/>
      <c r="QNJ415" s="589"/>
      <c r="QNK415" s="589"/>
      <c r="QNL415" s="589"/>
      <c r="QNM415" s="589"/>
      <c r="QNN415" s="589"/>
      <c r="QNO415" s="589"/>
      <c r="QNP415" s="589"/>
      <c r="QNQ415" s="589"/>
      <c r="QNR415" s="589"/>
      <c r="QNS415" s="589"/>
      <c r="QNT415" s="589"/>
      <c r="QNU415" s="589"/>
      <c r="QNV415" s="589"/>
      <c r="QNW415" s="589"/>
      <c r="QNX415" s="589"/>
      <c r="QNY415" s="589"/>
      <c r="QNZ415" s="589"/>
      <c r="QOA415" s="589"/>
      <c r="QOB415" s="589"/>
      <c r="QOC415" s="589"/>
      <c r="QOD415" s="589"/>
      <c r="QOE415" s="589"/>
      <c r="QOF415" s="589"/>
      <c r="QOG415" s="589"/>
      <c r="QOH415" s="589"/>
      <c r="QOI415" s="589"/>
      <c r="QOJ415" s="589"/>
      <c r="QOK415" s="589"/>
      <c r="QOL415" s="589"/>
      <c r="QOM415" s="589"/>
      <c r="QON415" s="589"/>
      <c r="QOO415" s="589"/>
      <c r="QOP415" s="589"/>
      <c r="QOQ415" s="589"/>
      <c r="QOR415" s="589"/>
      <c r="QOS415" s="589"/>
      <c r="QOT415" s="589"/>
      <c r="QOU415" s="589"/>
      <c r="QOV415" s="589"/>
      <c r="QOW415" s="589"/>
      <c r="QOX415" s="589"/>
      <c r="QOY415" s="589"/>
      <c r="QOZ415" s="589"/>
      <c r="QPA415" s="589"/>
      <c r="QPB415" s="589"/>
      <c r="QPC415" s="589"/>
      <c r="QPD415" s="589"/>
      <c r="QPE415" s="589"/>
      <c r="QPF415" s="589"/>
      <c r="QPG415" s="589"/>
      <c r="QPH415" s="589"/>
      <c r="QPI415" s="589"/>
      <c r="QPJ415" s="589"/>
      <c r="QPK415" s="589"/>
      <c r="QPL415" s="589"/>
      <c r="QPM415" s="589"/>
      <c r="QPN415" s="589"/>
      <c r="QPO415" s="589"/>
      <c r="QPP415" s="589"/>
      <c r="QPQ415" s="589"/>
      <c r="QPR415" s="589"/>
      <c r="QPS415" s="589"/>
      <c r="QPT415" s="589"/>
      <c r="QPU415" s="589"/>
      <c r="QPV415" s="589"/>
      <c r="QPW415" s="589"/>
      <c r="QPX415" s="589"/>
      <c r="QPY415" s="589"/>
      <c r="QPZ415" s="589"/>
      <c r="QQA415" s="589"/>
      <c r="QQB415" s="589"/>
      <c r="QQC415" s="589"/>
      <c r="QQD415" s="589"/>
      <c r="QQE415" s="589"/>
      <c r="QQF415" s="589"/>
      <c r="QQG415" s="589"/>
      <c r="QQH415" s="589"/>
      <c r="QQI415" s="589"/>
      <c r="QQJ415" s="589"/>
      <c r="QQK415" s="589"/>
      <c r="QQL415" s="589"/>
      <c r="QQM415" s="589"/>
      <c r="QQN415" s="589"/>
      <c r="QQO415" s="589"/>
      <c r="QQP415" s="589"/>
      <c r="QQQ415" s="589"/>
      <c r="QQR415" s="589"/>
      <c r="QQS415" s="589"/>
      <c r="QQT415" s="589"/>
      <c r="QQU415" s="589"/>
      <c r="QQV415" s="589"/>
      <c r="QQW415" s="589"/>
      <c r="QQX415" s="589"/>
      <c r="QQY415" s="589"/>
      <c r="QQZ415" s="589"/>
      <c r="QRA415" s="589"/>
      <c r="QRB415" s="589"/>
      <c r="QRC415" s="589"/>
      <c r="QRD415" s="589"/>
      <c r="QRE415" s="589"/>
      <c r="QRF415" s="589"/>
      <c r="QRG415" s="589"/>
      <c r="QRH415" s="589"/>
      <c r="QRI415" s="589"/>
      <c r="QRJ415" s="589"/>
      <c r="QRK415" s="589"/>
      <c r="QRL415" s="589"/>
      <c r="QRM415" s="589"/>
      <c r="QRN415" s="589"/>
      <c r="QRO415" s="589"/>
      <c r="QRP415" s="589"/>
      <c r="QRQ415" s="589"/>
      <c r="QRR415" s="589"/>
      <c r="QRS415" s="589"/>
      <c r="QRT415" s="589"/>
      <c r="QRU415" s="589"/>
      <c r="QRV415" s="589"/>
      <c r="QRW415" s="589"/>
      <c r="QRX415" s="589"/>
      <c r="QRY415" s="589"/>
      <c r="QRZ415" s="589"/>
      <c r="QSA415" s="589"/>
      <c r="QSB415" s="589"/>
      <c r="QSC415" s="589"/>
      <c r="QSD415" s="589"/>
      <c r="QSE415" s="589"/>
      <c r="QSF415" s="589"/>
      <c r="QSG415" s="589"/>
      <c r="QSH415" s="589"/>
      <c r="QSI415" s="589"/>
      <c r="QSJ415" s="589"/>
      <c r="QSK415" s="589"/>
      <c r="QSL415" s="589"/>
      <c r="QSM415" s="589"/>
      <c r="QSN415" s="589"/>
      <c r="QSO415" s="589"/>
      <c r="QSP415" s="589"/>
      <c r="QSQ415" s="589"/>
      <c r="QSR415" s="589"/>
      <c r="QSS415" s="589"/>
      <c r="QST415" s="589"/>
      <c r="QSU415" s="589"/>
      <c r="QSV415" s="589"/>
      <c r="QSW415" s="589"/>
      <c r="QSX415" s="589"/>
      <c r="QSY415" s="589"/>
      <c r="QSZ415" s="589"/>
      <c r="QTA415" s="589"/>
      <c r="QTB415" s="589"/>
      <c r="QTC415" s="589"/>
      <c r="QTD415" s="589"/>
      <c r="QTE415" s="589"/>
      <c r="QTF415" s="589"/>
      <c r="QTG415" s="589"/>
      <c r="QTH415" s="589"/>
      <c r="QTI415" s="589"/>
      <c r="QTJ415" s="589"/>
      <c r="QTK415" s="589"/>
      <c r="QTL415" s="589"/>
      <c r="QTM415" s="589"/>
      <c r="QTN415" s="589"/>
      <c r="QTO415" s="589"/>
      <c r="QTP415" s="589"/>
      <c r="QTQ415" s="589"/>
      <c r="QTR415" s="589"/>
      <c r="QTS415" s="589"/>
      <c r="QTT415" s="589"/>
      <c r="QTU415" s="589"/>
      <c r="QTV415" s="589"/>
      <c r="QTW415" s="589"/>
      <c r="QTX415" s="589"/>
      <c r="QTY415" s="589"/>
      <c r="QTZ415" s="589"/>
      <c r="QUA415" s="589"/>
      <c r="QUB415" s="589"/>
      <c r="QUC415" s="589"/>
      <c r="QUD415" s="589"/>
      <c r="QUE415" s="589"/>
      <c r="QUF415" s="589"/>
      <c r="QUG415" s="589"/>
      <c r="QUH415" s="589"/>
      <c r="QUI415" s="589"/>
      <c r="QUJ415" s="589"/>
      <c r="QUK415" s="589"/>
      <c r="QUL415" s="589"/>
      <c r="QUM415" s="589"/>
      <c r="QUN415" s="589"/>
      <c r="QUO415" s="589"/>
      <c r="QUP415" s="589"/>
      <c r="QUQ415" s="589"/>
      <c r="QUR415" s="589"/>
      <c r="QUS415" s="589"/>
      <c r="QUT415" s="589"/>
      <c r="QUU415" s="589"/>
      <c r="QUV415" s="589"/>
      <c r="QUW415" s="589"/>
      <c r="QUX415" s="589"/>
      <c r="QUY415" s="589"/>
      <c r="QUZ415" s="589"/>
      <c r="QVA415" s="589"/>
      <c r="QVB415" s="589"/>
      <c r="QVC415" s="589"/>
      <c r="QVD415" s="589"/>
      <c r="QVE415" s="589"/>
      <c r="QVF415" s="589"/>
      <c r="QVG415" s="589"/>
      <c r="QVH415" s="589"/>
      <c r="QVI415" s="589"/>
      <c r="QVJ415" s="589"/>
      <c r="QVK415" s="589"/>
      <c r="QVL415" s="589"/>
      <c r="QVM415" s="589"/>
      <c r="QVN415" s="589"/>
      <c r="QVO415" s="589"/>
      <c r="QVP415" s="589"/>
      <c r="QVQ415" s="589"/>
      <c r="QVR415" s="589"/>
      <c r="QVS415" s="589"/>
      <c r="QVT415" s="589"/>
      <c r="QVU415" s="589"/>
      <c r="QVV415" s="589"/>
      <c r="QVW415" s="589"/>
      <c r="QVX415" s="589"/>
      <c r="QVY415" s="589"/>
      <c r="QVZ415" s="589"/>
      <c r="QWA415" s="589"/>
      <c r="QWB415" s="589"/>
      <c r="QWC415" s="589"/>
      <c r="QWD415" s="589"/>
      <c r="QWE415" s="589"/>
      <c r="QWF415" s="589"/>
      <c r="QWG415" s="589"/>
      <c r="QWH415" s="589"/>
      <c r="QWI415" s="589"/>
      <c r="QWJ415" s="589"/>
      <c r="QWK415" s="589"/>
      <c r="QWL415" s="589"/>
      <c r="QWM415" s="589"/>
      <c r="QWN415" s="589"/>
      <c r="QWO415" s="589"/>
      <c r="QWP415" s="589"/>
      <c r="QWQ415" s="589"/>
      <c r="QWR415" s="589"/>
      <c r="QWS415" s="589"/>
      <c r="QWT415" s="589"/>
      <c r="QWU415" s="589"/>
      <c r="QWV415" s="589"/>
      <c r="QWW415" s="589"/>
      <c r="QWX415" s="589"/>
      <c r="QWY415" s="589"/>
      <c r="QWZ415" s="589"/>
      <c r="QXA415" s="589"/>
      <c r="QXB415" s="589"/>
      <c r="QXC415" s="589"/>
      <c r="QXD415" s="589"/>
      <c r="QXE415" s="589"/>
      <c r="QXF415" s="589"/>
      <c r="QXG415" s="589"/>
      <c r="QXH415" s="589"/>
      <c r="QXI415" s="589"/>
      <c r="QXJ415" s="589"/>
      <c r="QXK415" s="589"/>
      <c r="QXL415" s="589"/>
      <c r="QXM415" s="589"/>
      <c r="QXN415" s="589"/>
      <c r="QXO415" s="589"/>
      <c r="QXP415" s="589"/>
      <c r="QXQ415" s="589"/>
      <c r="QXR415" s="589"/>
      <c r="QXS415" s="589"/>
      <c r="QXT415" s="589"/>
      <c r="QXU415" s="589"/>
      <c r="QXV415" s="589"/>
      <c r="QXW415" s="589"/>
      <c r="QXX415" s="589"/>
      <c r="QXY415" s="589"/>
      <c r="QXZ415" s="589"/>
      <c r="QYA415" s="589"/>
      <c r="QYB415" s="589"/>
      <c r="QYC415" s="589"/>
      <c r="QYD415" s="589"/>
      <c r="QYE415" s="589"/>
      <c r="QYF415" s="589"/>
      <c r="QYG415" s="589"/>
      <c r="QYH415" s="589"/>
      <c r="QYI415" s="589"/>
      <c r="QYJ415" s="589"/>
      <c r="QYK415" s="589"/>
      <c r="QYL415" s="589"/>
      <c r="QYM415" s="589"/>
      <c r="QYN415" s="589"/>
      <c r="QYO415" s="589"/>
      <c r="QYP415" s="589"/>
      <c r="QYQ415" s="589"/>
      <c r="QYR415" s="589"/>
      <c r="QYS415" s="589"/>
      <c r="QYT415" s="589"/>
      <c r="QYU415" s="589"/>
      <c r="QYV415" s="589"/>
      <c r="QYW415" s="589"/>
      <c r="QYX415" s="589"/>
      <c r="QYY415" s="589"/>
      <c r="QYZ415" s="589"/>
      <c r="QZA415" s="589"/>
      <c r="QZB415" s="589"/>
      <c r="QZC415" s="589"/>
      <c r="QZD415" s="589"/>
      <c r="QZE415" s="589"/>
      <c r="QZF415" s="589"/>
      <c r="QZG415" s="589"/>
      <c r="QZH415" s="589"/>
      <c r="QZI415" s="589"/>
      <c r="QZJ415" s="589"/>
      <c r="QZK415" s="589"/>
      <c r="QZL415" s="589"/>
      <c r="QZM415" s="589"/>
      <c r="QZN415" s="589"/>
      <c r="QZO415" s="589"/>
      <c r="QZP415" s="589"/>
      <c r="QZQ415" s="589"/>
      <c r="QZR415" s="589"/>
      <c r="QZS415" s="589"/>
      <c r="QZT415" s="589"/>
      <c r="QZU415" s="589"/>
      <c r="QZV415" s="589"/>
      <c r="QZW415" s="589"/>
      <c r="QZX415" s="589"/>
      <c r="QZY415" s="589"/>
      <c r="QZZ415" s="589"/>
      <c r="RAA415" s="589"/>
      <c r="RAB415" s="589"/>
      <c r="RAC415" s="589"/>
      <c r="RAD415" s="589"/>
      <c r="RAE415" s="589"/>
      <c r="RAF415" s="589"/>
      <c r="RAG415" s="589"/>
      <c r="RAH415" s="589"/>
      <c r="RAI415" s="589"/>
      <c r="RAJ415" s="589"/>
      <c r="RAK415" s="589"/>
      <c r="RAL415" s="589"/>
      <c r="RAM415" s="589"/>
      <c r="RAN415" s="589"/>
      <c r="RAO415" s="589"/>
      <c r="RAP415" s="589"/>
      <c r="RAQ415" s="589"/>
      <c r="RAR415" s="589"/>
      <c r="RAS415" s="589"/>
      <c r="RAT415" s="589"/>
      <c r="RAU415" s="589"/>
      <c r="RAV415" s="589"/>
      <c r="RAW415" s="589"/>
      <c r="RAX415" s="589"/>
      <c r="RAY415" s="589"/>
      <c r="RAZ415" s="589"/>
      <c r="RBA415" s="589"/>
      <c r="RBB415" s="589"/>
      <c r="RBC415" s="589"/>
      <c r="RBD415" s="589"/>
      <c r="RBE415" s="589"/>
      <c r="RBF415" s="589"/>
      <c r="RBG415" s="589"/>
      <c r="RBH415" s="589"/>
      <c r="RBI415" s="589"/>
      <c r="RBJ415" s="589"/>
      <c r="RBK415" s="589"/>
      <c r="RBL415" s="589"/>
      <c r="RBM415" s="589"/>
      <c r="RBN415" s="589"/>
      <c r="RBO415" s="589"/>
      <c r="RBP415" s="589"/>
      <c r="RBQ415" s="589"/>
      <c r="RBR415" s="589"/>
      <c r="RBS415" s="589"/>
      <c r="RBT415" s="589"/>
      <c r="RBU415" s="589"/>
      <c r="RBV415" s="589"/>
      <c r="RBW415" s="589"/>
      <c r="RBX415" s="589"/>
      <c r="RBY415" s="589"/>
      <c r="RBZ415" s="589"/>
      <c r="RCA415" s="589"/>
      <c r="RCB415" s="589"/>
      <c r="RCC415" s="589"/>
      <c r="RCD415" s="589"/>
      <c r="RCE415" s="589"/>
      <c r="RCF415" s="589"/>
      <c r="RCG415" s="589"/>
      <c r="RCH415" s="589"/>
      <c r="RCI415" s="589"/>
      <c r="RCJ415" s="589"/>
      <c r="RCK415" s="589"/>
      <c r="RCL415" s="589"/>
      <c r="RCM415" s="589"/>
      <c r="RCN415" s="589"/>
      <c r="RCO415" s="589"/>
      <c r="RCP415" s="589"/>
      <c r="RCQ415" s="589"/>
      <c r="RCR415" s="589"/>
      <c r="RCS415" s="589"/>
      <c r="RCT415" s="589"/>
      <c r="RCU415" s="589"/>
      <c r="RCV415" s="589"/>
      <c r="RCW415" s="589"/>
      <c r="RCX415" s="589"/>
      <c r="RCY415" s="589"/>
      <c r="RCZ415" s="589"/>
      <c r="RDA415" s="589"/>
      <c r="RDB415" s="589"/>
      <c r="RDC415" s="589"/>
      <c r="RDD415" s="589"/>
      <c r="RDE415" s="589"/>
      <c r="RDF415" s="589"/>
      <c r="RDG415" s="589"/>
      <c r="RDH415" s="589"/>
      <c r="RDI415" s="589"/>
      <c r="RDJ415" s="589"/>
      <c r="RDK415" s="589"/>
      <c r="RDL415" s="589"/>
      <c r="RDM415" s="589"/>
      <c r="RDN415" s="589"/>
      <c r="RDO415" s="589"/>
      <c r="RDP415" s="589"/>
      <c r="RDQ415" s="589"/>
      <c r="RDR415" s="589"/>
      <c r="RDS415" s="589"/>
      <c r="RDT415" s="589"/>
      <c r="RDU415" s="589"/>
      <c r="RDV415" s="589"/>
      <c r="RDW415" s="589"/>
      <c r="RDX415" s="589"/>
      <c r="RDY415" s="589"/>
      <c r="RDZ415" s="589"/>
      <c r="REA415" s="589"/>
      <c r="REB415" s="589"/>
      <c r="REC415" s="589"/>
      <c r="RED415" s="589"/>
      <c r="REE415" s="589"/>
      <c r="REF415" s="589"/>
      <c r="REG415" s="589"/>
      <c r="REH415" s="589"/>
      <c r="REI415" s="589"/>
      <c r="REJ415" s="589"/>
      <c r="REK415" s="589"/>
      <c r="REL415" s="589"/>
      <c r="REM415" s="589"/>
      <c r="REN415" s="589"/>
      <c r="REO415" s="589"/>
      <c r="REP415" s="589"/>
      <c r="REQ415" s="589"/>
      <c r="RER415" s="589"/>
      <c r="RES415" s="589"/>
      <c r="RET415" s="589"/>
      <c r="REU415" s="589"/>
      <c r="REV415" s="589"/>
      <c r="REW415" s="589"/>
      <c r="REX415" s="589"/>
      <c r="REY415" s="589"/>
      <c r="REZ415" s="589"/>
      <c r="RFA415" s="589"/>
      <c r="RFB415" s="589"/>
      <c r="RFC415" s="589"/>
      <c r="RFD415" s="589"/>
      <c r="RFE415" s="589"/>
      <c r="RFF415" s="589"/>
      <c r="RFG415" s="589"/>
      <c r="RFH415" s="589"/>
      <c r="RFI415" s="589"/>
      <c r="RFJ415" s="589"/>
      <c r="RFK415" s="589"/>
      <c r="RFL415" s="589"/>
      <c r="RFM415" s="589"/>
      <c r="RFN415" s="589"/>
      <c r="RFO415" s="589"/>
      <c r="RFP415" s="589"/>
      <c r="RFQ415" s="589"/>
      <c r="RFR415" s="589"/>
      <c r="RFS415" s="589"/>
      <c r="RFT415" s="589"/>
      <c r="RFU415" s="589"/>
      <c r="RFV415" s="589"/>
      <c r="RFW415" s="589"/>
      <c r="RFX415" s="589"/>
      <c r="RFY415" s="589"/>
      <c r="RFZ415" s="589"/>
      <c r="RGA415" s="589"/>
      <c r="RGB415" s="589"/>
      <c r="RGC415" s="589"/>
      <c r="RGD415" s="589"/>
      <c r="RGE415" s="589"/>
      <c r="RGF415" s="589"/>
      <c r="RGG415" s="589"/>
      <c r="RGH415" s="589"/>
      <c r="RGI415" s="589"/>
      <c r="RGJ415" s="589"/>
      <c r="RGK415" s="589"/>
      <c r="RGL415" s="589"/>
      <c r="RGM415" s="589"/>
      <c r="RGN415" s="589"/>
      <c r="RGO415" s="589"/>
      <c r="RGP415" s="589"/>
      <c r="RGQ415" s="589"/>
      <c r="RGR415" s="589"/>
      <c r="RGS415" s="589"/>
      <c r="RGT415" s="589"/>
      <c r="RGU415" s="589"/>
      <c r="RGV415" s="589"/>
      <c r="RGW415" s="589"/>
      <c r="RGX415" s="589"/>
      <c r="RGY415" s="589"/>
      <c r="RGZ415" s="589"/>
      <c r="RHA415" s="589"/>
      <c r="RHB415" s="589"/>
      <c r="RHC415" s="589"/>
      <c r="RHD415" s="589"/>
      <c r="RHE415" s="589"/>
      <c r="RHF415" s="589"/>
      <c r="RHG415" s="589"/>
      <c r="RHH415" s="589"/>
      <c r="RHI415" s="589"/>
      <c r="RHJ415" s="589"/>
      <c r="RHK415" s="589"/>
      <c r="RHL415" s="589"/>
      <c r="RHM415" s="589"/>
      <c r="RHN415" s="589"/>
      <c r="RHO415" s="589"/>
      <c r="RHP415" s="589"/>
      <c r="RHQ415" s="589"/>
      <c r="RHR415" s="589"/>
      <c r="RHS415" s="589"/>
      <c r="RHT415" s="589"/>
      <c r="RHU415" s="589"/>
      <c r="RHV415" s="589"/>
      <c r="RHW415" s="589"/>
      <c r="RHX415" s="589"/>
      <c r="RHY415" s="589"/>
      <c r="RHZ415" s="589"/>
      <c r="RIA415" s="589"/>
      <c r="RIB415" s="589"/>
      <c r="RIC415" s="589"/>
      <c r="RID415" s="589"/>
      <c r="RIE415" s="589"/>
      <c r="RIF415" s="589"/>
      <c r="RIG415" s="589"/>
      <c r="RIH415" s="589"/>
      <c r="RII415" s="589"/>
      <c r="RIJ415" s="589"/>
      <c r="RIK415" s="589"/>
      <c r="RIL415" s="589"/>
      <c r="RIM415" s="589"/>
      <c r="RIN415" s="589"/>
      <c r="RIO415" s="589"/>
      <c r="RIP415" s="589"/>
      <c r="RIQ415" s="589"/>
      <c r="RIR415" s="589"/>
      <c r="RIS415" s="589"/>
      <c r="RIT415" s="589"/>
      <c r="RIU415" s="589"/>
      <c r="RIV415" s="589"/>
      <c r="RIW415" s="589"/>
      <c r="RIX415" s="589"/>
      <c r="RIY415" s="589"/>
      <c r="RIZ415" s="589"/>
      <c r="RJA415" s="589"/>
      <c r="RJB415" s="589"/>
      <c r="RJC415" s="589"/>
      <c r="RJD415" s="589"/>
      <c r="RJE415" s="589"/>
      <c r="RJF415" s="589"/>
      <c r="RJG415" s="589"/>
      <c r="RJH415" s="589"/>
      <c r="RJI415" s="589"/>
      <c r="RJJ415" s="589"/>
      <c r="RJK415" s="589"/>
      <c r="RJL415" s="589"/>
      <c r="RJM415" s="589"/>
      <c r="RJN415" s="589"/>
      <c r="RJO415" s="589"/>
      <c r="RJP415" s="589"/>
      <c r="RJQ415" s="589"/>
      <c r="RJR415" s="589"/>
      <c r="RJS415" s="589"/>
      <c r="RJT415" s="589"/>
      <c r="RJU415" s="589"/>
      <c r="RJV415" s="589"/>
      <c r="RJW415" s="589"/>
      <c r="RJX415" s="589"/>
      <c r="RJY415" s="589"/>
      <c r="RJZ415" s="589"/>
      <c r="RKA415" s="589"/>
      <c r="RKB415" s="589"/>
      <c r="RKC415" s="589"/>
      <c r="RKD415" s="589"/>
      <c r="RKE415" s="589"/>
      <c r="RKF415" s="589"/>
      <c r="RKG415" s="589"/>
      <c r="RKH415" s="589"/>
      <c r="RKI415" s="589"/>
      <c r="RKJ415" s="589"/>
      <c r="RKK415" s="589"/>
      <c r="RKL415" s="589"/>
      <c r="RKM415" s="589"/>
      <c r="RKN415" s="589"/>
      <c r="RKO415" s="589"/>
      <c r="RKP415" s="589"/>
      <c r="RKQ415" s="589"/>
      <c r="RKR415" s="589"/>
      <c r="RKS415" s="589"/>
      <c r="RKT415" s="589"/>
      <c r="RKU415" s="589"/>
      <c r="RKV415" s="589"/>
      <c r="RKW415" s="589"/>
      <c r="RKX415" s="589"/>
      <c r="RKY415" s="589"/>
      <c r="RKZ415" s="589"/>
      <c r="RLA415" s="589"/>
      <c r="RLB415" s="589"/>
      <c r="RLC415" s="589"/>
      <c r="RLD415" s="589"/>
      <c r="RLE415" s="589"/>
      <c r="RLF415" s="589"/>
      <c r="RLG415" s="589"/>
      <c r="RLH415" s="589"/>
      <c r="RLI415" s="589"/>
      <c r="RLJ415" s="589"/>
      <c r="RLK415" s="589"/>
      <c r="RLL415" s="589"/>
      <c r="RLM415" s="589"/>
      <c r="RLN415" s="589"/>
      <c r="RLO415" s="589"/>
      <c r="RLP415" s="589"/>
      <c r="RLQ415" s="589"/>
      <c r="RLR415" s="589"/>
      <c r="RLS415" s="589"/>
      <c r="RLT415" s="589"/>
      <c r="RLU415" s="589"/>
      <c r="RLV415" s="589"/>
      <c r="RLW415" s="589"/>
      <c r="RLX415" s="589"/>
      <c r="RLY415" s="589"/>
      <c r="RLZ415" s="589"/>
      <c r="RMA415" s="589"/>
      <c r="RMB415" s="589"/>
      <c r="RMC415" s="589"/>
      <c r="RMD415" s="589"/>
      <c r="RME415" s="589"/>
      <c r="RMF415" s="589"/>
      <c r="RMG415" s="589"/>
      <c r="RMH415" s="589"/>
      <c r="RMI415" s="589"/>
      <c r="RMJ415" s="589"/>
      <c r="RMK415" s="589"/>
      <c r="RML415" s="589"/>
      <c r="RMM415" s="589"/>
      <c r="RMN415" s="589"/>
      <c r="RMO415" s="589"/>
      <c r="RMP415" s="589"/>
      <c r="RMQ415" s="589"/>
      <c r="RMR415" s="589"/>
      <c r="RMS415" s="589"/>
      <c r="RMT415" s="589"/>
      <c r="RMU415" s="589"/>
      <c r="RMV415" s="589"/>
      <c r="RMW415" s="589"/>
      <c r="RMX415" s="589"/>
      <c r="RMY415" s="589"/>
      <c r="RMZ415" s="589"/>
      <c r="RNA415" s="589"/>
      <c r="RNB415" s="589"/>
      <c r="RNC415" s="589"/>
      <c r="RND415" s="589"/>
      <c r="RNE415" s="589"/>
      <c r="RNF415" s="589"/>
      <c r="RNG415" s="589"/>
      <c r="RNH415" s="589"/>
      <c r="RNI415" s="589"/>
      <c r="RNJ415" s="589"/>
      <c r="RNK415" s="589"/>
      <c r="RNL415" s="589"/>
      <c r="RNM415" s="589"/>
      <c r="RNN415" s="589"/>
      <c r="RNO415" s="589"/>
      <c r="RNP415" s="589"/>
      <c r="RNQ415" s="589"/>
      <c r="RNR415" s="589"/>
      <c r="RNS415" s="589"/>
      <c r="RNT415" s="589"/>
      <c r="RNU415" s="589"/>
      <c r="RNV415" s="589"/>
      <c r="RNW415" s="589"/>
      <c r="RNX415" s="589"/>
      <c r="RNY415" s="589"/>
      <c r="RNZ415" s="589"/>
      <c r="ROA415" s="589"/>
      <c r="ROB415" s="589"/>
      <c r="ROC415" s="589"/>
      <c r="ROD415" s="589"/>
      <c r="ROE415" s="589"/>
      <c r="ROF415" s="589"/>
      <c r="ROG415" s="589"/>
      <c r="ROH415" s="589"/>
      <c r="ROI415" s="589"/>
      <c r="ROJ415" s="589"/>
      <c r="ROK415" s="589"/>
      <c r="ROL415" s="589"/>
      <c r="ROM415" s="589"/>
      <c r="RON415" s="589"/>
      <c r="ROO415" s="589"/>
      <c r="ROP415" s="589"/>
      <c r="ROQ415" s="589"/>
      <c r="ROR415" s="589"/>
      <c r="ROS415" s="589"/>
      <c r="ROT415" s="589"/>
      <c r="ROU415" s="589"/>
      <c r="ROV415" s="589"/>
      <c r="ROW415" s="589"/>
      <c r="ROX415" s="589"/>
      <c r="ROY415" s="589"/>
      <c r="ROZ415" s="589"/>
      <c r="RPA415" s="589"/>
      <c r="RPB415" s="589"/>
      <c r="RPC415" s="589"/>
      <c r="RPD415" s="589"/>
      <c r="RPE415" s="589"/>
      <c r="RPF415" s="589"/>
      <c r="RPG415" s="589"/>
      <c r="RPH415" s="589"/>
      <c r="RPI415" s="589"/>
      <c r="RPJ415" s="589"/>
      <c r="RPK415" s="589"/>
      <c r="RPL415" s="589"/>
      <c r="RPM415" s="589"/>
      <c r="RPN415" s="589"/>
      <c r="RPO415" s="589"/>
      <c r="RPP415" s="589"/>
      <c r="RPQ415" s="589"/>
      <c r="RPR415" s="589"/>
      <c r="RPS415" s="589"/>
      <c r="RPT415" s="589"/>
      <c r="RPU415" s="589"/>
      <c r="RPV415" s="589"/>
      <c r="RPW415" s="589"/>
      <c r="RPX415" s="589"/>
      <c r="RPY415" s="589"/>
      <c r="RPZ415" s="589"/>
      <c r="RQA415" s="589"/>
      <c r="RQB415" s="589"/>
      <c r="RQC415" s="589"/>
      <c r="RQD415" s="589"/>
      <c r="RQE415" s="589"/>
      <c r="RQF415" s="589"/>
      <c r="RQG415" s="589"/>
      <c r="RQH415" s="589"/>
      <c r="RQI415" s="589"/>
      <c r="RQJ415" s="589"/>
      <c r="RQK415" s="589"/>
      <c r="RQL415" s="589"/>
      <c r="RQM415" s="589"/>
      <c r="RQN415" s="589"/>
      <c r="RQO415" s="589"/>
      <c r="RQP415" s="589"/>
      <c r="RQQ415" s="589"/>
      <c r="RQR415" s="589"/>
      <c r="RQS415" s="589"/>
      <c r="RQT415" s="589"/>
      <c r="RQU415" s="589"/>
      <c r="RQV415" s="589"/>
      <c r="RQW415" s="589"/>
      <c r="RQX415" s="589"/>
      <c r="RQY415" s="589"/>
      <c r="RQZ415" s="589"/>
      <c r="RRA415" s="589"/>
      <c r="RRB415" s="589"/>
      <c r="RRC415" s="589"/>
      <c r="RRD415" s="589"/>
      <c r="RRE415" s="589"/>
      <c r="RRF415" s="589"/>
      <c r="RRG415" s="589"/>
      <c r="RRH415" s="589"/>
      <c r="RRI415" s="589"/>
      <c r="RRJ415" s="589"/>
      <c r="RRK415" s="589"/>
      <c r="RRL415" s="589"/>
      <c r="RRM415" s="589"/>
      <c r="RRN415" s="589"/>
      <c r="RRO415" s="589"/>
      <c r="RRP415" s="589"/>
      <c r="RRQ415" s="589"/>
      <c r="RRR415" s="589"/>
      <c r="RRS415" s="589"/>
      <c r="RRT415" s="589"/>
      <c r="RRU415" s="589"/>
      <c r="RRV415" s="589"/>
      <c r="RRW415" s="589"/>
      <c r="RRX415" s="589"/>
      <c r="RRY415" s="589"/>
      <c r="RRZ415" s="589"/>
      <c r="RSA415" s="589"/>
      <c r="RSB415" s="589"/>
      <c r="RSC415" s="589"/>
      <c r="RSD415" s="589"/>
      <c r="RSE415" s="589"/>
      <c r="RSF415" s="589"/>
      <c r="RSG415" s="589"/>
      <c r="RSH415" s="589"/>
      <c r="RSI415" s="589"/>
      <c r="RSJ415" s="589"/>
      <c r="RSK415" s="589"/>
      <c r="RSL415" s="589"/>
      <c r="RSM415" s="589"/>
      <c r="RSN415" s="589"/>
      <c r="RSO415" s="589"/>
      <c r="RSP415" s="589"/>
      <c r="RSQ415" s="589"/>
      <c r="RSR415" s="589"/>
      <c r="RSS415" s="589"/>
      <c r="RST415" s="589"/>
      <c r="RSU415" s="589"/>
      <c r="RSV415" s="589"/>
      <c r="RSW415" s="589"/>
      <c r="RSX415" s="589"/>
      <c r="RSY415" s="589"/>
      <c r="RSZ415" s="589"/>
      <c r="RTA415" s="589"/>
      <c r="RTB415" s="589"/>
      <c r="RTC415" s="589"/>
      <c r="RTD415" s="589"/>
      <c r="RTE415" s="589"/>
      <c r="RTF415" s="589"/>
      <c r="RTG415" s="589"/>
      <c r="RTH415" s="589"/>
      <c r="RTI415" s="589"/>
      <c r="RTJ415" s="589"/>
      <c r="RTK415" s="589"/>
      <c r="RTL415" s="589"/>
      <c r="RTM415" s="589"/>
      <c r="RTN415" s="589"/>
      <c r="RTO415" s="589"/>
      <c r="RTP415" s="589"/>
      <c r="RTQ415" s="589"/>
      <c r="RTR415" s="589"/>
      <c r="RTS415" s="589"/>
      <c r="RTT415" s="589"/>
      <c r="RTU415" s="589"/>
      <c r="RTV415" s="589"/>
      <c r="RTW415" s="589"/>
      <c r="RTX415" s="589"/>
      <c r="RTY415" s="589"/>
      <c r="RTZ415" s="589"/>
      <c r="RUA415" s="589"/>
      <c r="RUB415" s="589"/>
      <c r="RUC415" s="589"/>
      <c r="RUD415" s="589"/>
      <c r="RUE415" s="589"/>
      <c r="RUF415" s="589"/>
      <c r="RUG415" s="589"/>
      <c r="RUH415" s="589"/>
      <c r="RUI415" s="589"/>
      <c r="RUJ415" s="589"/>
      <c r="RUK415" s="589"/>
      <c r="RUL415" s="589"/>
      <c r="RUM415" s="589"/>
      <c r="RUN415" s="589"/>
      <c r="RUO415" s="589"/>
      <c r="RUP415" s="589"/>
      <c r="RUQ415" s="589"/>
      <c r="RUR415" s="589"/>
      <c r="RUS415" s="589"/>
      <c r="RUT415" s="589"/>
      <c r="RUU415" s="589"/>
      <c r="RUV415" s="589"/>
      <c r="RUW415" s="589"/>
      <c r="RUX415" s="589"/>
      <c r="RUY415" s="589"/>
      <c r="RUZ415" s="589"/>
      <c r="RVA415" s="589"/>
      <c r="RVB415" s="589"/>
      <c r="RVC415" s="589"/>
      <c r="RVD415" s="589"/>
      <c r="RVE415" s="589"/>
      <c r="RVF415" s="589"/>
      <c r="RVG415" s="589"/>
      <c r="RVH415" s="589"/>
      <c r="RVI415" s="589"/>
      <c r="RVJ415" s="589"/>
      <c r="RVK415" s="589"/>
      <c r="RVL415" s="589"/>
      <c r="RVM415" s="589"/>
      <c r="RVN415" s="589"/>
      <c r="RVO415" s="589"/>
      <c r="RVP415" s="589"/>
      <c r="RVQ415" s="589"/>
      <c r="RVR415" s="589"/>
      <c r="RVS415" s="589"/>
      <c r="RVT415" s="589"/>
      <c r="RVU415" s="589"/>
      <c r="RVV415" s="589"/>
      <c r="RVW415" s="589"/>
      <c r="RVX415" s="589"/>
      <c r="RVY415" s="589"/>
      <c r="RVZ415" s="589"/>
      <c r="RWA415" s="589"/>
      <c r="RWB415" s="589"/>
      <c r="RWC415" s="589"/>
      <c r="RWD415" s="589"/>
      <c r="RWE415" s="589"/>
      <c r="RWF415" s="589"/>
      <c r="RWG415" s="589"/>
      <c r="RWH415" s="589"/>
      <c r="RWI415" s="589"/>
      <c r="RWJ415" s="589"/>
      <c r="RWK415" s="589"/>
      <c r="RWL415" s="589"/>
      <c r="RWM415" s="589"/>
      <c r="RWN415" s="589"/>
      <c r="RWO415" s="589"/>
      <c r="RWP415" s="589"/>
      <c r="RWQ415" s="589"/>
      <c r="RWR415" s="589"/>
      <c r="RWS415" s="589"/>
      <c r="RWT415" s="589"/>
      <c r="RWU415" s="589"/>
      <c r="RWV415" s="589"/>
      <c r="RWW415" s="589"/>
      <c r="RWX415" s="589"/>
      <c r="RWY415" s="589"/>
      <c r="RWZ415" s="589"/>
      <c r="RXA415" s="589"/>
      <c r="RXB415" s="589"/>
      <c r="RXC415" s="589"/>
      <c r="RXD415" s="589"/>
      <c r="RXE415" s="589"/>
      <c r="RXF415" s="589"/>
      <c r="RXG415" s="589"/>
      <c r="RXH415" s="589"/>
      <c r="RXI415" s="589"/>
      <c r="RXJ415" s="589"/>
      <c r="RXK415" s="589"/>
      <c r="RXL415" s="589"/>
      <c r="RXM415" s="589"/>
      <c r="RXN415" s="589"/>
      <c r="RXO415" s="589"/>
      <c r="RXP415" s="589"/>
      <c r="RXQ415" s="589"/>
      <c r="RXR415" s="589"/>
      <c r="RXS415" s="589"/>
      <c r="RXT415" s="589"/>
      <c r="RXU415" s="589"/>
      <c r="RXV415" s="589"/>
      <c r="RXW415" s="589"/>
      <c r="RXX415" s="589"/>
      <c r="RXY415" s="589"/>
      <c r="RXZ415" s="589"/>
      <c r="RYA415" s="589"/>
      <c r="RYB415" s="589"/>
      <c r="RYC415" s="589"/>
      <c r="RYD415" s="589"/>
      <c r="RYE415" s="589"/>
      <c r="RYF415" s="589"/>
      <c r="RYG415" s="589"/>
      <c r="RYH415" s="589"/>
      <c r="RYI415" s="589"/>
      <c r="RYJ415" s="589"/>
      <c r="RYK415" s="589"/>
      <c r="RYL415" s="589"/>
      <c r="RYM415" s="589"/>
      <c r="RYN415" s="589"/>
      <c r="RYO415" s="589"/>
      <c r="RYP415" s="589"/>
      <c r="RYQ415" s="589"/>
      <c r="RYR415" s="589"/>
      <c r="RYS415" s="589"/>
      <c r="RYT415" s="589"/>
      <c r="RYU415" s="589"/>
      <c r="RYV415" s="589"/>
      <c r="RYW415" s="589"/>
      <c r="RYX415" s="589"/>
      <c r="RYY415" s="589"/>
      <c r="RYZ415" s="589"/>
      <c r="RZA415" s="589"/>
      <c r="RZB415" s="589"/>
      <c r="RZC415" s="589"/>
      <c r="RZD415" s="589"/>
      <c r="RZE415" s="589"/>
      <c r="RZF415" s="589"/>
      <c r="RZG415" s="589"/>
      <c r="RZH415" s="589"/>
      <c r="RZI415" s="589"/>
      <c r="RZJ415" s="589"/>
      <c r="RZK415" s="589"/>
      <c r="RZL415" s="589"/>
      <c r="RZM415" s="589"/>
      <c r="RZN415" s="589"/>
      <c r="RZO415" s="589"/>
      <c r="RZP415" s="589"/>
      <c r="RZQ415" s="589"/>
      <c r="RZR415" s="589"/>
      <c r="RZS415" s="589"/>
      <c r="RZT415" s="589"/>
      <c r="RZU415" s="589"/>
      <c r="RZV415" s="589"/>
      <c r="RZW415" s="589"/>
      <c r="RZX415" s="589"/>
      <c r="RZY415" s="589"/>
      <c r="RZZ415" s="589"/>
      <c r="SAA415" s="589"/>
      <c r="SAB415" s="589"/>
      <c r="SAC415" s="589"/>
      <c r="SAD415" s="589"/>
      <c r="SAE415" s="589"/>
      <c r="SAF415" s="589"/>
      <c r="SAG415" s="589"/>
      <c r="SAH415" s="589"/>
      <c r="SAI415" s="589"/>
      <c r="SAJ415" s="589"/>
      <c r="SAK415" s="589"/>
      <c r="SAL415" s="589"/>
      <c r="SAM415" s="589"/>
      <c r="SAN415" s="589"/>
      <c r="SAO415" s="589"/>
      <c r="SAP415" s="589"/>
      <c r="SAQ415" s="589"/>
      <c r="SAR415" s="589"/>
      <c r="SAS415" s="589"/>
      <c r="SAT415" s="589"/>
      <c r="SAU415" s="589"/>
      <c r="SAV415" s="589"/>
      <c r="SAW415" s="589"/>
      <c r="SAX415" s="589"/>
      <c r="SAY415" s="589"/>
      <c r="SAZ415" s="589"/>
      <c r="SBA415" s="589"/>
      <c r="SBB415" s="589"/>
      <c r="SBC415" s="589"/>
      <c r="SBD415" s="589"/>
      <c r="SBE415" s="589"/>
      <c r="SBF415" s="589"/>
      <c r="SBG415" s="589"/>
      <c r="SBH415" s="589"/>
      <c r="SBI415" s="589"/>
      <c r="SBJ415" s="589"/>
      <c r="SBK415" s="589"/>
      <c r="SBL415" s="589"/>
      <c r="SBM415" s="589"/>
      <c r="SBN415" s="589"/>
      <c r="SBO415" s="589"/>
      <c r="SBP415" s="589"/>
      <c r="SBQ415" s="589"/>
      <c r="SBR415" s="589"/>
      <c r="SBS415" s="589"/>
      <c r="SBT415" s="589"/>
      <c r="SBU415" s="589"/>
      <c r="SBV415" s="589"/>
      <c r="SBW415" s="589"/>
      <c r="SBX415" s="589"/>
      <c r="SBY415" s="589"/>
      <c r="SBZ415" s="589"/>
      <c r="SCA415" s="589"/>
      <c r="SCB415" s="589"/>
      <c r="SCC415" s="589"/>
      <c r="SCD415" s="589"/>
      <c r="SCE415" s="589"/>
      <c r="SCF415" s="589"/>
      <c r="SCG415" s="589"/>
      <c r="SCH415" s="589"/>
      <c r="SCI415" s="589"/>
      <c r="SCJ415" s="589"/>
      <c r="SCK415" s="589"/>
      <c r="SCL415" s="589"/>
      <c r="SCM415" s="589"/>
      <c r="SCN415" s="589"/>
      <c r="SCO415" s="589"/>
      <c r="SCP415" s="589"/>
      <c r="SCQ415" s="589"/>
      <c r="SCR415" s="589"/>
      <c r="SCS415" s="589"/>
      <c r="SCT415" s="589"/>
      <c r="SCU415" s="589"/>
      <c r="SCV415" s="589"/>
      <c r="SCW415" s="589"/>
      <c r="SCX415" s="589"/>
      <c r="SCY415" s="589"/>
      <c r="SCZ415" s="589"/>
      <c r="SDA415" s="589"/>
      <c r="SDB415" s="589"/>
      <c r="SDC415" s="589"/>
      <c r="SDD415" s="589"/>
      <c r="SDE415" s="589"/>
      <c r="SDF415" s="589"/>
      <c r="SDG415" s="589"/>
      <c r="SDH415" s="589"/>
      <c r="SDI415" s="589"/>
      <c r="SDJ415" s="589"/>
      <c r="SDK415" s="589"/>
      <c r="SDL415" s="589"/>
      <c r="SDM415" s="589"/>
      <c r="SDN415" s="589"/>
      <c r="SDO415" s="589"/>
      <c r="SDP415" s="589"/>
      <c r="SDQ415" s="589"/>
      <c r="SDR415" s="589"/>
      <c r="SDS415" s="589"/>
      <c r="SDT415" s="589"/>
      <c r="SDU415" s="589"/>
      <c r="SDV415" s="589"/>
      <c r="SDW415" s="589"/>
      <c r="SDX415" s="589"/>
      <c r="SDY415" s="589"/>
      <c r="SDZ415" s="589"/>
      <c r="SEA415" s="589"/>
      <c r="SEB415" s="589"/>
      <c r="SEC415" s="589"/>
      <c r="SED415" s="589"/>
      <c r="SEE415" s="589"/>
      <c r="SEF415" s="589"/>
      <c r="SEG415" s="589"/>
      <c r="SEH415" s="589"/>
      <c r="SEI415" s="589"/>
      <c r="SEJ415" s="589"/>
      <c r="SEK415" s="589"/>
      <c r="SEL415" s="589"/>
      <c r="SEM415" s="589"/>
      <c r="SEN415" s="589"/>
      <c r="SEO415" s="589"/>
      <c r="SEP415" s="589"/>
      <c r="SEQ415" s="589"/>
      <c r="SER415" s="589"/>
      <c r="SES415" s="589"/>
      <c r="SET415" s="589"/>
      <c r="SEU415" s="589"/>
      <c r="SEV415" s="589"/>
      <c r="SEW415" s="589"/>
      <c r="SEX415" s="589"/>
      <c r="SEY415" s="589"/>
      <c r="SEZ415" s="589"/>
      <c r="SFA415" s="589"/>
      <c r="SFB415" s="589"/>
      <c r="SFC415" s="589"/>
      <c r="SFD415" s="589"/>
      <c r="SFE415" s="589"/>
      <c r="SFF415" s="589"/>
      <c r="SFG415" s="589"/>
      <c r="SFH415" s="589"/>
      <c r="SFI415" s="589"/>
      <c r="SFJ415" s="589"/>
      <c r="SFK415" s="589"/>
      <c r="SFL415" s="589"/>
      <c r="SFM415" s="589"/>
      <c r="SFN415" s="589"/>
      <c r="SFO415" s="589"/>
      <c r="SFP415" s="589"/>
      <c r="SFQ415" s="589"/>
      <c r="SFR415" s="589"/>
      <c r="SFS415" s="589"/>
      <c r="SFT415" s="589"/>
      <c r="SFU415" s="589"/>
      <c r="SFV415" s="589"/>
      <c r="SFW415" s="589"/>
      <c r="SFX415" s="589"/>
      <c r="SFY415" s="589"/>
      <c r="SFZ415" s="589"/>
      <c r="SGA415" s="589"/>
      <c r="SGB415" s="589"/>
      <c r="SGC415" s="589"/>
      <c r="SGD415" s="589"/>
      <c r="SGE415" s="589"/>
      <c r="SGF415" s="589"/>
      <c r="SGG415" s="589"/>
      <c r="SGH415" s="589"/>
      <c r="SGI415" s="589"/>
      <c r="SGJ415" s="589"/>
      <c r="SGK415" s="589"/>
      <c r="SGL415" s="589"/>
      <c r="SGM415" s="589"/>
      <c r="SGN415" s="589"/>
      <c r="SGO415" s="589"/>
      <c r="SGP415" s="589"/>
      <c r="SGQ415" s="589"/>
      <c r="SGR415" s="589"/>
      <c r="SGS415" s="589"/>
      <c r="SGT415" s="589"/>
      <c r="SGU415" s="589"/>
      <c r="SGV415" s="589"/>
      <c r="SGW415" s="589"/>
      <c r="SGX415" s="589"/>
      <c r="SGY415" s="589"/>
      <c r="SGZ415" s="589"/>
      <c r="SHA415" s="589"/>
      <c r="SHB415" s="589"/>
      <c r="SHC415" s="589"/>
      <c r="SHD415" s="589"/>
      <c r="SHE415" s="589"/>
      <c r="SHF415" s="589"/>
      <c r="SHG415" s="589"/>
      <c r="SHH415" s="589"/>
      <c r="SHI415" s="589"/>
      <c r="SHJ415" s="589"/>
      <c r="SHK415" s="589"/>
      <c r="SHL415" s="589"/>
      <c r="SHM415" s="589"/>
      <c r="SHN415" s="589"/>
      <c r="SHO415" s="589"/>
      <c r="SHP415" s="589"/>
      <c r="SHQ415" s="589"/>
      <c r="SHR415" s="589"/>
      <c r="SHS415" s="589"/>
      <c r="SHT415" s="589"/>
      <c r="SHU415" s="589"/>
      <c r="SHV415" s="589"/>
      <c r="SHW415" s="589"/>
      <c r="SHX415" s="589"/>
      <c r="SHY415" s="589"/>
      <c r="SHZ415" s="589"/>
      <c r="SIA415" s="589"/>
      <c r="SIB415" s="589"/>
      <c r="SIC415" s="589"/>
      <c r="SID415" s="589"/>
      <c r="SIE415" s="589"/>
      <c r="SIF415" s="589"/>
      <c r="SIG415" s="589"/>
      <c r="SIH415" s="589"/>
      <c r="SII415" s="589"/>
      <c r="SIJ415" s="589"/>
      <c r="SIK415" s="589"/>
      <c r="SIL415" s="589"/>
      <c r="SIM415" s="589"/>
      <c r="SIN415" s="589"/>
      <c r="SIO415" s="589"/>
      <c r="SIP415" s="589"/>
      <c r="SIQ415" s="589"/>
      <c r="SIR415" s="589"/>
      <c r="SIS415" s="589"/>
      <c r="SIT415" s="589"/>
      <c r="SIU415" s="589"/>
      <c r="SIV415" s="589"/>
      <c r="SIW415" s="589"/>
      <c r="SIX415" s="589"/>
      <c r="SIY415" s="589"/>
      <c r="SIZ415" s="589"/>
      <c r="SJA415" s="589"/>
      <c r="SJB415" s="589"/>
      <c r="SJC415" s="589"/>
      <c r="SJD415" s="589"/>
      <c r="SJE415" s="589"/>
      <c r="SJF415" s="589"/>
      <c r="SJG415" s="589"/>
      <c r="SJH415" s="589"/>
      <c r="SJI415" s="589"/>
      <c r="SJJ415" s="589"/>
      <c r="SJK415" s="589"/>
      <c r="SJL415" s="589"/>
      <c r="SJM415" s="589"/>
      <c r="SJN415" s="589"/>
      <c r="SJO415" s="589"/>
      <c r="SJP415" s="589"/>
      <c r="SJQ415" s="589"/>
      <c r="SJR415" s="589"/>
      <c r="SJS415" s="589"/>
      <c r="SJT415" s="589"/>
      <c r="SJU415" s="589"/>
      <c r="SJV415" s="589"/>
      <c r="SJW415" s="589"/>
      <c r="SJX415" s="589"/>
      <c r="SJY415" s="589"/>
      <c r="SJZ415" s="589"/>
      <c r="SKA415" s="589"/>
      <c r="SKB415" s="589"/>
      <c r="SKC415" s="589"/>
      <c r="SKD415" s="589"/>
      <c r="SKE415" s="589"/>
      <c r="SKF415" s="589"/>
      <c r="SKG415" s="589"/>
      <c r="SKH415" s="589"/>
      <c r="SKI415" s="589"/>
      <c r="SKJ415" s="589"/>
      <c r="SKK415" s="589"/>
      <c r="SKL415" s="589"/>
      <c r="SKM415" s="589"/>
      <c r="SKN415" s="589"/>
      <c r="SKO415" s="589"/>
      <c r="SKP415" s="589"/>
      <c r="SKQ415" s="589"/>
      <c r="SKR415" s="589"/>
      <c r="SKS415" s="589"/>
      <c r="SKT415" s="589"/>
      <c r="SKU415" s="589"/>
      <c r="SKV415" s="589"/>
      <c r="SKW415" s="589"/>
      <c r="SKX415" s="589"/>
      <c r="SKY415" s="589"/>
      <c r="SKZ415" s="589"/>
      <c r="SLA415" s="589"/>
      <c r="SLB415" s="589"/>
      <c r="SLC415" s="589"/>
      <c r="SLD415" s="589"/>
      <c r="SLE415" s="589"/>
      <c r="SLF415" s="589"/>
      <c r="SLG415" s="589"/>
      <c r="SLH415" s="589"/>
      <c r="SLI415" s="589"/>
      <c r="SLJ415" s="589"/>
      <c r="SLK415" s="589"/>
      <c r="SLL415" s="589"/>
      <c r="SLM415" s="589"/>
      <c r="SLN415" s="589"/>
      <c r="SLO415" s="589"/>
      <c r="SLP415" s="589"/>
      <c r="SLQ415" s="589"/>
      <c r="SLR415" s="589"/>
      <c r="SLS415" s="589"/>
      <c r="SLT415" s="589"/>
      <c r="SLU415" s="589"/>
      <c r="SLV415" s="589"/>
      <c r="SLW415" s="589"/>
      <c r="SLX415" s="589"/>
      <c r="SLY415" s="589"/>
      <c r="SLZ415" s="589"/>
      <c r="SMA415" s="589"/>
      <c r="SMB415" s="589"/>
      <c r="SMC415" s="589"/>
      <c r="SMD415" s="589"/>
      <c r="SME415" s="589"/>
      <c r="SMF415" s="589"/>
      <c r="SMG415" s="589"/>
      <c r="SMH415" s="589"/>
      <c r="SMI415" s="589"/>
      <c r="SMJ415" s="589"/>
      <c r="SMK415" s="589"/>
      <c r="SML415" s="589"/>
      <c r="SMM415" s="589"/>
      <c r="SMN415" s="589"/>
      <c r="SMO415" s="589"/>
      <c r="SMP415" s="589"/>
      <c r="SMQ415" s="589"/>
      <c r="SMR415" s="589"/>
      <c r="SMS415" s="589"/>
      <c r="SMT415" s="589"/>
      <c r="SMU415" s="589"/>
      <c r="SMV415" s="589"/>
      <c r="SMW415" s="589"/>
      <c r="SMX415" s="589"/>
      <c r="SMY415" s="589"/>
      <c r="SMZ415" s="589"/>
      <c r="SNA415" s="589"/>
      <c r="SNB415" s="589"/>
      <c r="SNC415" s="589"/>
      <c r="SND415" s="589"/>
      <c r="SNE415" s="589"/>
      <c r="SNF415" s="589"/>
      <c r="SNG415" s="589"/>
      <c r="SNH415" s="589"/>
      <c r="SNI415" s="589"/>
      <c r="SNJ415" s="589"/>
      <c r="SNK415" s="589"/>
      <c r="SNL415" s="589"/>
      <c r="SNM415" s="589"/>
      <c r="SNN415" s="589"/>
      <c r="SNO415" s="589"/>
      <c r="SNP415" s="589"/>
      <c r="SNQ415" s="589"/>
      <c r="SNR415" s="589"/>
      <c r="SNS415" s="589"/>
      <c r="SNT415" s="589"/>
      <c r="SNU415" s="589"/>
      <c r="SNV415" s="589"/>
      <c r="SNW415" s="589"/>
      <c r="SNX415" s="589"/>
      <c r="SNY415" s="589"/>
      <c r="SNZ415" s="589"/>
      <c r="SOA415" s="589"/>
      <c r="SOB415" s="589"/>
      <c r="SOC415" s="589"/>
      <c r="SOD415" s="589"/>
      <c r="SOE415" s="589"/>
      <c r="SOF415" s="589"/>
      <c r="SOG415" s="589"/>
      <c r="SOH415" s="589"/>
      <c r="SOI415" s="589"/>
      <c r="SOJ415" s="589"/>
      <c r="SOK415" s="589"/>
      <c r="SOL415" s="589"/>
      <c r="SOM415" s="589"/>
      <c r="SON415" s="589"/>
      <c r="SOO415" s="589"/>
      <c r="SOP415" s="589"/>
      <c r="SOQ415" s="589"/>
      <c r="SOR415" s="589"/>
      <c r="SOS415" s="589"/>
      <c r="SOT415" s="589"/>
      <c r="SOU415" s="589"/>
      <c r="SOV415" s="589"/>
      <c r="SOW415" s="589"/>
      <c r="SOX415" s="589"/>
      <c r="SOY415" s="589"/>
      <c r="SOZ415" s="589"/>
      <c r="SPA415" s="589"/>
      <c r="SPB415" s="589"/>
      <c r="SPC415" s="589"/>
      <c r="SPD415" s="589"/>
      <c r="SPE415" s="589"/>
      <c r="SPF415" s="589"/>
      <c r="SPG415" s="589"/>
      <c r="SPH415" s="589"/>
      <c r="SPI415" s="589"/>
      <c r="SPJ415" s="589"/>
      <c r="SPK415" s="589"/>
      <c r="SPL415" s="589"/>
      <c r="SPM415" s="589"/>
      <c r="SPN415" s="589"/>
      <c r="SPO415" s="589"/>
      <c r="SPP415" s="589"/>
      <c r="SPQ415" s="589"/>
      <c r="SPR415" s="589"/>
      <c r="SPS415" s="589"/>
      <c r="SPT415" s="589"/>
      <c r="SPU415" s="589"/>
      <c r="SPV415" s="589"/>
      <c r="SPW415" s="589"/>
      <c r="SPX415" s="589"/>
      <c r="SPY415" s="589"/>
      <c r="SPZ415" s="589"/>
      <c r="SQA415" s="589"/>
      <c r="SQB415" s="589"/>
      <c r="SQC415" s="589"/>
      <c r="SQD415" s="589"/>
      <c r="SQE415" s="589"/>
      <c r="SQF415" s="589"/>
      <c r="SQG415" s="589"/>
      <c r="SQH415" s="589"/>
      <c r="SQI415" s="589"/>
      <c r="SQJ415" s="589"/>
      <c r="SQK415" s="589"/>
      <c r="SQL415" s="589"/>
      <c r="SQM415" s="589"/>
      <c r="SQN415" s="589"/>
      <c r="SQO415" s="589"/>
      <c r="SQP415" s="589"/>
      <c r="SQQ415" s="589"/>
      <c r="SQR415" s="589"/>
      <c r="SQS415" s="589"/>
      <c r="SQT415" s="589"/>
      <c r="SQU415" s="589"/>
      <c r="SQV415" s="589"/>
      <c r="SQW415" s="589"/>
      <c r="SQX415" s="589"/>
      <c r="SQY415" s="589"/>
      <c r="SQZ415" s="589"/>
      <c r="SRA415" s="589"/>
      <c r="SRB415" s="589"/>
      <c r="SRC415" s="589"/>
      <c r="SRD415" s="589"/>
      <c r="SRE415" s="589"/>
      <c r="SRF415" s="589"/>
      <c r="SRG415" s="589"/>
      <c r="SRH415" s="589"/>
      <c r="SRI415" s="589"/>
      <c r="SRJ415" s="589"/>
      <c r="SRK415" s="589"/>
      <c r="SRL415" s="589"/>
      <c r="SRM415" s="589"/>
      <c r="SRN415" s="589"/>
      <c r="SRO415" s="589"/>
      <c r="SRP415" s="589"/>
      <c r="SRQ415" s="589"/>
      <c r="SRR415" s="589"/>
      <c r="SRS415" s="589"/>
      <c r="SRT415" s="589"/>
      <c r="SRU415" s="589"/>
      <c r="SRV415" s="589"/>
      <c r="SRW415" s="589"/>
      <c r="SRX415" s="589"/>
      <c r="SRY415" s="589"/>
      <c r="SRZ415" s="589"/>
      <c r="SSA415" s="589"/>
      <c r="SSB415" s="589"/>
      <c r="SSC415" s="589"/>
      <c r="SSD415" s="589"/>
      <c r="SSE415" s="589"/>
      <c r="SSF415" s="589"/>
      <c r="SSG415" s="589"/>
      <c r="SSH415" s="589"/>
      <c r="SSI415" s="589"/>
      <c r="SSJ415" s="589"/>
      <c r="SSK415" s="589"/>
      <c r="SSL415" s="589"/>
      <c r="SSM415" s="589"/>
      <c r="SSN415" s="589"/>
      <c r="SSO415" s="589"/>
      <c r="SSP415" s="589"/>
      <c r="SSQ415" s="589"/>
      <c r="SSR415" s="589"/>
      <c r="SSS415" s="589"/>
      <c r="SST415" s="589"/>
      <c r="SSU415" s="589"/>
      <c r="SSV415" s="589"/>
      <c r="SSW415" s="589"/>
      <c r="SSX415" s="589"/>
      <c r="SSY415" s="589"/>
      <c r="SSZ415" s="589"/>
      <c r="STA415" s="589"/>
      <c r="STB415" s="589"/>
      <c r="STC415" s="589"/>
      <c r="STD415" s="589"/>
      <c r="STE415" s="589"/>
      <c r="STF415" s="589"/>
      <c r="STG415" s="589"/>
      <c r="STH415" s="589"/>
      <c r="STI415" s="589"/>
      <c r="STJ415" s="589"/>
      <c r="STK415" s="589"/>
      <c r="STL415" s="589"/>
      <c r="STM415" s="589"/>
      <c r="STN415" s="589"/>
      <c r="STO415" s="589"/>
      <c r="STP415" s="589"/>
      <c r="STQ415" s="589"/>
      <c r="STR415" s="589"/>
      <c r="STS415" s="589"/>
      <c r="STT415" s="589"/>
      <c r="STU415" s="589"/>
      <c r="STV415" s="589"/>
      <c r="STW415" s="589"/>
      <c r="STX415" s="589"/>
      <c r="STY415" s="589"/>
      <c r="STZ415" s="589"/>
      <c r="SUA415" s="589"/>
      <c r="SUB415" s="589"/>
      <c r="SUC415" s="589"/>
      <c r="SUD415" s="589"/>
      <c r="SUE415" s="589"/>
      <c r="SUF415" s="589"/>
      <c r="SUG415" s="589"/>
      <c r="SUH415" s="589"/>
      <c r="SUI415" s="589"/>
      <c r="SUJ415" s="589"/>
      <c r="SUK415" s="589"/>
      <c r="SUL415" s="589"/>
      <c r="SUM415" s="589"/>
      <c r="SUN415" s="589"/>
      <c r="SUO415" s="589"/>
      <c r="SUP415" s="589"/>
      <c r="SUQ415" s="589"/>
      <c r="SUR415" s="589"/>
      <c r="SUS415" s="589"/>
      <c r="SUT415" s="589"/>
      <c r="SUU415" s="589"/>
      <c r="SUV415" s="589"/>
      <c r="SUW415" s="589"/>
      <c r="SUX415" s="589"/>
      <c r="SUY415" s="589"/>
      <c r="SUZ415" s="589"/>
      <c r="SVA415" s="589"/>
      <c r="SVB415" s="589"/>
      <c r="SVC415" s="589"/>
      <c r="SVD415" s="589"/>
      <c r="SVE415" s="589"/>
      <c r="SVF415" s="589"/>
      <c r="SVG415" s="589"/>
      <c r="SVH415" s="589"/>
      <c r="SVI415" s="589"/>
      <c r="SVJ415" s="589"/>
      <c r="SVK415" s="589"/>
      <c r="SVL415" s="589"/>
      <c r="SVM415" s="589"/>
      <c r="SVN415" s="589"/>
      <c r="SVO415" s="589"/>
      <c r="SVP415" s="589"/>
      <c r="SVQ415" s="589"/>
      <c r="SVR415" s="589"/>
      <c r="SVS415" s="589"/>
      <c r="SVT415" s="589"/>
      <c r="SVU415" s="589"/>
      <c r="SVV415" s="589"/>
      <c r="SVW415" s="589"/>
      <c r="SVX415" s="589"/>
      <c r="SVY415" s="589"/>
      <c r="SVZ415" s="589"/>
      <c r="SWA415" s="589"/>
      <c r="SWB415" s="589"/>
      <c r="SWC415" s="589"/>
      <c r="SWD415" s="589"/>
      <c r="SWE415" s="589"/>
      <c r="SWF415" s="589"/>
      <c r="SWG415" s="589"/>
      <c r="SWH415" s="589"/>
      <c r="SWI415" s="589"/>
      <c r="SWJ415" s="589"/>
      <c r="SWK415" s="589"/>
      <c r="SWL415" s="589"/>
      <c r="SWM415" s="589"/>
      <c r="SWN415" s="589"/>
      <c r="SWO415" s="589"/>
      <c r="SWP415" s="589"/>
      <c r="SWQ415" s="589"/>
      <c r="SWR415" s="589"/>
      <c r="SWS415" s="589"/>
      <c r="SWT415" s="589"/>
      <c r="SWU415" s="589"/>
      <c r="SWV415" s="589"/>
      <c r="SWW415" s="589"/>
      <c r="SWX415" s="589"/>
      <c r="SWY415" s="589"/>
      <c r="SWZ415" s="589"/>
      <c r="SXA415" s="589"/>
      <c r="SXB415" s="589"/>
      <c r="SXC415" s="589"/>
      <c r="SXD415" s="589"/>
      <c r="SXE415" s="589"/>
      <c r="SXF415" s="589"/>
      <c r="SXG415" s="589"/>
      <c r="SXH415" s="589"/>
      <c r="SXI415" s="589"/>
      <c r="SXJ415" s="589"/>
      <c r="SXK415" s="589"/>
      <c r="SXL415" s="589"/>
      <c r="SXM415" s="589"/>
      <c r="SXN415" s="589"/>
      <c r="SXO415" s="589"/>
      <c r="SXP415" s="589"/>
      <c r="SXQ415" s="589"/>
      <c r="SXR415" s="589"/>
      <c r="SXS415" s="589"/>
      <c r="SXT415" s="589"/>
      <c r="SXU415" s="589"/>
      <c r="SXV415" s="589"/>
      <c r="SXW415" s="589"/>
      <c r="SXX415" s="589"/>
      <c r="SXY415" s="589"/>
      <c r="SXZ415" s="589"/>
      <c r="SYA415" s="589"/>
      <c r="SYB415" s="589"/>
      <c r="SYC415" s="589"/>
      <c r="SYD415" s="589"/>
      <c r="SYE415" s="589"/>
      <c r="SYF415" s="589"/>
      <c r="SYG415" s="589"/>
      <c r="SYH415" s="589"/>
      <c r="SYI415" s="589"/>
      <c r="SYJ415" s="589"/>
      <c r="SYK415" s="589"/>
      <c r="SYL415" s="589"/>
      <c r="SYM415" s="589"/>
      <c r="SYN415" s="589"/>
      <c r="SYO415" s="589"/>
      <c r="SYP415" s="589"/>
      <c r="SYQ415" s="589"/>
      <c r="SYR415" s="589"/>
      <c r="SYS415" s="589"/>
      <c r="SYT415" s="589"/>
      <c r="SYU415" s="589"/>
      <c r="SYV415" s="589"/>
      <c r="SYW415" s="589"/>
      <c r="SYX415" s="589"/>
      <c r="SYY415" s="589"/>
      <c r="SYZ415" s="589"/>
      <c r="SZA415" s="589"/>
      <c r="SZB415" s="589"/>
      <c r="SZC415" s="589"/>
      <c r="SZD415" s="589"/>
      <c r="SZE415" s="589"/>
      <c r="SZF415" s="589"/>
      <c r="SZG415" s="589"/>
      <c r="SZH415" s="589"/>
      <c r="SZI415" s="589"/>
      <c r="SZJ415" s="589"/>
      <c r="SZK415" s="589"/>
      <c r="SZL415" s="589"/>
      <c r="SZM415" s="589"/>
      <c r="SZN415" s="589"/>
      <c r="SZO415" s="589"/>
      <c r="SZP415" s="589"/>
      <c r="SZQ415" s="589"/>
      <c r="SZR415" s="589"/>
      <c r="SZS415" s="589"/>
      <c r="SZT415" s="589"/>
      <c r="SZU415" s="589"/>
      <c r="SZV415" s="589"/>
      <c r="SZW415" s="589"/>
      <c r="SZX415" s="589"/>
      <c r="SZY415" s="589"/>
      <c r="SZZ415" s="589"/>
      <c r="TAA415" s="589"/>
      <c r="TAB415" s="589"/>
      <c r="TAC415" s="589"/>
      <c r="TAD415" s="589"/>
      <c r="TAE415" s="589"/>
      <c r="TAF415" s="589"/>
      <c r="TAG415" s="589"/>
      <c r="TAH415" s="589"/>
      <c r="TAI415" s="589"/>
      <c r="TAJ415" s="589"/>
      <c r="TAK415" s="589"/>
      <c r="TAL415" s="589"/>
      <c r="TAM415" s="589"/>
      <c r="TAN415" s="589"/>
      <c r="TAO415" s="589"/>
      <c r="TAP415" s="589"/>
      <c r="TAQ415" s="589"/>
      <c r="TAR415" s="589"/>
      <c r="TAS415" s="589"/>
      <c r="TAT415" s="589"/>
      <c r="TAU415" s="589"/>
      <c r="TAV415" s="589"/>
      <c r="TAW415" s="589"/>
      <c r="TAX415" s="589"/>
      <c r="TAY415" s="589"/>
      <c r="TAZ415" s="589"/>
      <c r="TBA415" s="589"/>
      <c r="TBB415" s="589"/>
      <c r="TBC415" s="589"/>
      <c r="TBD415" s="589"/>
      <c r="TBE415" s="589"/>
      <c r="TBF415" s="589"/>
      <c r="TBG415" s="589"/>
      <c r="TBH415" s="589"/>
      <c r="TBI415" s="589"/>
      <c r="TBJ415" s="589"/>
      <c r="TBK415" s="589"/>
      <c r="TBL415" s="589"/>
      <c r="TBM415" s="589"/>
      <c r="TBN415" s="589"/>
      <c r="TBO415" s="589"/>
      <c r="TBP415" s="589"/>
      <c r="TBQ415" s="589"/>
      <c r="TBR415" s="589"/>
      <c r="TBS415" s="589"/>
      <c r="TBT415" s="589"/>
      <c r="TBU415" s="589"/>
      <c r="TBV415" s="589"/>
      <c r="TBW415" s="589"/>
      <c r="TBX415" s="589"/>
      <c r="TBY415" s="589"/>
      <c r="TBZ415" s="589"/>
      <c r="TCA415" s="589"/>
      <c r="TCB415" s="589"/>
      <c r="TCC415" s="589"/>
      <c r="TCD415" s="589"/>
      <c r="TCE415" s="589"/>
      <c r="TCF415" s="589"/>
      <c r="TCG415" s="589"/>
      <c r="TCH415" s="589"/>
      <c r="TCI415" s="589"/>
      <c r="TCJ415" s="589"/>
      <c r="TCK415" s="589"/>
      <c r="TCL415" s="589"/>
      <c r="TCM415" s="589"/>
      <c r="TCN415" s="589"/>
      <c r="TCO415" s="589"/>
      <c r="TCP415" s="589"/>
      <c r="TCQ415" s="589"/>
      <c r="TCR415" s="589"/>
      <c r="TCS415" s="589"/>
      <c r="TCT415" s="589"/>
      <c r="TCU415" s="589"/>
      <c r="TCV415" s="589"/>
      <c r="TCW415" s="589"/>
      <c r="TCX415" s="589"/>
      <c r="TCY415" s="589"/>
      <c r="TCZ415" s="589"/>
      <c r="TDA415" s="589"/>
      <c r="TDB415" s="589"/>
      <c r="TDC415" s="589"/>
      <c r="TDD415" s="589"/>
      <c r="TDE415" s="589"/>
      <c r="TDF415" s="589"/>
      <c r="TDG415" s="589"/>
      <c r="TDH415" s="589"/>
      <c r="TDI415" s="589"/>
      <c r="TDJ415" s="589"/>
      <c r="TDK415" s="589"/>
      <c r="TDL415" s="589"/>
      <c r="TDM415" s="589"/>
      <c r="TDN415" s="589"/>
      <c r="TDO415" s="589"/>
      <c r="TDP415" s="589"/>
      <c r="TDQ415" s="589"/>
      <c r="TDR415" s="589"/>
      <c r="TDS415" s="589"/>
      <c r="TDT415" s="589"/>
      <c r="TDU415" s="589"/>
      <c r="TDV415" s="589"/>
      <c r="TDW415" s="589"/>
      <c r="TDX415" s="589"/>
      <c r="TDY415" s="589"/>
      <c r="TDZ415" s="589"/>
      <c r="TEA415" s="589"/>
      <c r="TEB415" s="589"/>
      <c r="TEC415" s="589"/>
      <c r="TED415" s="589"/>
      <c r="TEE415" s="589"/>
      <c r="TEF415" s="589"/>
      <c r="TEG415" s="589"/>
      <c r="TEH415" s="589"/>
      <c r="TEI415" s="589"/>
      <c r="TEJ415" s="589"/>
      <c r="TEK415" s="589"/>
      <c r="TEL415" s="589"/>
      <c r="TEM415" s="589"/>
      <c r="TEN415" s="589"/>
      <c r="TEO415" s="589"/>
      <c r="TEP415" s="589"/>
      <c r="TEQ415" s="589"/>
      <c r="TER415" s="589"/>
      <c r="TES415" s="589"/>
      <c r="TET415" s="589"/>
      <c r="TEU415" s="589"/>
      <c r="TEV415" s="589"/>
      <c r="TEW415" s="589"/>
      <c r="TEX415" s="589"/>
      <c r="TEY415" s="589"/>
      <c r="TEZ415" s="589"/>
      <c r="TFA415" s="589"/>
      <c r="TFB415" s="589"/>
      <c r="TFC415" s="589"/>
      <c r="TFD415" s="589"/>
      <c r="TFE415" s="589"/>
      <c r="TFF415" s="589"/>
      <c r="TFG415" s="589"/>
      <c r="TFH415" s="589"/>
      <c r="TFI415" s="589"/>
      <c r="TFJ415" s="589"/>
      <c r="TFK415" s="589"/>
      <c r="TFL415" s="589"/>
      <c r="TFM415" s="589"/>
      <c r="TFN415" s="589"/>
      <c r="TFO415" s="589"/>
      <c r="TFP415" s="589"/>
      <c r="TFQ415" s="589"/>
      <c r="TFR415" s="589"/>
      <c r="TFS415" s="589"/>
      <c r="TFT415" s="589"/>
      <c r="TFU415" s="589"/>
      <c r="TFV415" s="589"/>
      <c r="TFW415" s="589"/>
      <c r="TFX415" s="589"/>
      <c r="TFY415" s="589"/>
      <c r="TFZ415" s="589"/>
      <c r="TGA415" s="589"/>
      <c r="TGB415" s="589"/>
      <c r="TGC415" s="589"/>
      <c r="TGD415" s="589"/>
      <c r="TGE415" s="589"/>
      <c r="TGF415" s="589"/>
      <c r="TGG415" s="589"/>
      <c r="TGH415" s="589"/>
      <c r="TGI415" s="589"/>
      <c r="TGJ415" s="589"/>
      <c r="TGK415" s="589"/>
      <c r="TGL415" s="589"/>
      <c r="TGM415" s="589"/>
      <c r="TGN415" s="589"/>
      <c r="TGO415" s="589"/>
      <c r="TGP415" s="589"/>
      <c r="TGQ415" s="589"/>
      <c r="TGR415" s="589"/>
      <c r="TGS415" s="589"/>
      <c r="TGT415" s="589"/>
      <c r="TGU415" s="589"/>
      <c r="TGV415" s="589"/>
      <c r="TGW415" s="589"/>
      <c r="TGX415" s="589"/>
      <c r="TGY415" s="589"/>
      <c r="TGZ415" s="589"/>
      <c r="THA415" s="589"/>
      <c r="THB415" s="589"/>
      <c r="THC415" s="589"/>
      <c r="THD415" s="589"/>
      <c r="THE415" s="589"/>
      <c r="THF415" s="589"/>
      <c r="THG415" s="589"/>
      <c r="THH415" s="589"/>
      <c r="THI415" s="589"/>
      <c r="THJ415" s="589"/>
      <c r="THK415" s="589"/>
      <c r="THL415" s="589"/>
      <c r="THM415" s="589"/>
      <c r="THN415" s="589"/>
      <c r="THO415" s="589"/>
      <c r="THP415" s="589"/>
      <c r="THQ415" s="589"/>
      <c r="THR415" s="589"/>
      <c r="THS415" s="589"/>
      <c r="THT415" s="589"/>
      <c r="THU415" s="589"/>
      <c r="THV415" s="589"/>
      <c r="THW415" s="589"/>
      <c r="THX415" s="589"/>
      <c r="THY415" s="589"/>
      <c r="THZ415" s="589"/>
      <c r="TIA415" s="589"/>
      <c r="TIB415" s="589"/>
      <c r="TIC415" s="589"/>
      <c r="TID415" s="589"/>
      <c r="TIE415" s="589"/>
      <c r="TIF415" s="589"/>
      <c r="TIG415" s="589"/>
      <c r="TIH415" s="589"/>
      <c r="TII415" s="589"/>
      <c r="TIJ415" s="589"/>
      <c r="TIK415" s="589"/>
      <c r="TIL415" s="589"/>
      <c r="TIM415" s="589"/>
      <c r="TIN415" s="589"/>
      <c r="TIO415" s="589"/>
      <c r="TIP415" s="589"/>
      <c r="TIQ415" s="589"/>
      <c r="TIR415" s="589"/>
      <c r="TIS415" s="589"/>
      <c r="TIT415" s="589"/>
      <c r="TIU415" s="589"/>
      <c r="TIV415" s="589"/>
      <c r="TIW415" s="589"/>
      <c r="TIX415" s="589"/>
      <c r="TIY415" s="589"/>
      <c r="TIZ415" s="589"/>
      <c r="TJA415" s="589"/>
      <c r="TJB415" s="589"/>
      <c r="TJC415" s="589"/>
      <c r="TJD415" s="589"/>
      <c r="TJE415" s="589"/>
      <c r="TJF415" s="589"/>
      <c r="TJG415" s="589"/>
      <c r="TJH415" s="589"/>
      <c r="TJI415" s="589"/>
      <c r="TJJ415" s="589"/>
      <c r="TJK415" s="589"/>
      <c r="TJL415" s="589"/>
      <c r="TJM415" s="589"/>
      <c r="TJN415" s="589"/>
      <c r="TJO415" s="589"/>
      <c r="TJP415" s="589"/>
      <c r="TJQ415" s="589"/>
      <c r="TJR415" s="589"/>
      <c r="TJS415" s="589"/>
      <c r="TJT415" s="589"/>
      <c r="TJU415" s="589"/>
      <c r="TJV415" s="589"/>
      <c r="TJW415" s="589"/>
      <c r="TJX415" s="589"/>
      <c r="TJY415" s="589"/>
      <c r="TJZ415" s="589"/>
      <c r="TKA415" s="589"/>
      <c r="TKB415" s="589"/>
      <c r="TKC415" s="589"/>
      <c r="TKD415" s="589"/>
      <c r="TKE415" s="589"/>
      <c r="TKF415" s="589"/>
      <c r="TKG415" s="589"/>
      <c r="TKH415" s="589"/>
      <c r="TKI415" s="589"/>
      <c r="TKJ415" s="589"/>
      <c r="TKK415" s="589"/>
      <c r="TKL415" s="589"/>
      <c r="TKM415" s="589"/>
      <c r="TKN415" s="589"/>
      <c r="TKO415" s="589"/>
      <c r="TKP415" s="589"/>
      <c r="TKQ415" s="589"/>
      <c r="TKR415" s="589"/>
      <c r="TKS415" s="589"/>
      <c r="TKT415" s="589"/>
      <c r="TKU415" s="589"/>
      <c r="TKV415" s="589"/>
      <c r="TKW415" s="589"/>
      <c r="TKX415" s="589"/>
      <c r="TKY415" s="589"/>
      <c r="TKZ415" s="589"/>
      <c r="TLA415" s="589"/>
      <c r="TLB415" s="589"/>
      <c r="TLC415" s="589"/>
      <c r="TLD415" s="589"/>
      <c r="TLE415" s="589"/>
      <c r="TLF415" s="589"/>
      <c r="TLG415" s="589"/>
      <c r="TLH415" s="589"/>
      <c r="TLI415" s="589"/>
      <c r="TLJ415" s="589"/>
      <c r="TLK415" s="589"/>
      <c r="TLL415" s="589"/>
      <c r="TLM415" s="589"/>
      <c r="TLN415" s="589"/>
      <c r="TLO415" s="589"/>
      <c r="TLP415" s="589"/>
      <c r="TLQ415" s="589"/>
      <c r="TLR415" s="589"/>
      <c r="TLS415" s="589"/>
      <c r="TLT415" s="589"/>
      <c r="TLU415" s="589"/>
      <c r="TLV415" s="589"/>
      <c r="TLW415" s="589"/>
      <c r="TLX415" s="589"/>
      <c r="TLY415" s="589"/>
      <c r="TLZ415" s="589"/>
      <c r="TMA415" s="589"/>
      <c r="TMB415" s="589"/>
      <c r="TMC415" s="589"/>
      <c r="TMD415" s="589"/>
      <c r="TME415" s="589"/>
      <c r="TMF415" s="589"/>
      <c r="TMG415" s="589"/>
      <c r="TMH415" s="589"/>
      <c r="TMI415" s="589"/>
      <c r="TMJ415" s="589"/>
      <c r="TMK415" s="589"/>
      <c r="TML415" s="589"/>
      <c r="TMM415" s="589"/>
      <c r="TMN415" s="589"/>
      <c r="TMO415" s="589"/>
      <c r="TMP415" s="589"/>
      <c r="TMQ415" s="589"/>
      <c r="TMR415" s="589"/>
      <c r="TMS415" s="589"/>
      <c r="TMT415" s="589"/>
      <c r="TMU415" s="589"/>
      <c r="TMV415" s="589"/>
      <c r="TMW415" s="589"/>
      <c r="TMX415" s="589"/>
      <c r="TMY415" s="589"/>
      <c r="TMZ415" s="589"/>
      <c r="TNA415" s="589"/>
      <c r="TNB415" s="589"/>
      <c r="TNC415" s="589"/>
      <c r="TND415" s="589"/>
      <c r="TNE415" s="589"/>
      <c r="TNF415" s="589"/>
      <c r="TNG415" s="589"/>
      <c r="TNH415" s="589"/>
      <c r="TNI415" s="589"/>
      <c r="TNJ415" s="589"/>
      <c r="TNK415" s="589"/>
      <c r="TNL415" s="589"/>
      <c r="TNM415" s="589"/>
      <c r="TNN415" s="589"/>
      <c r="TNO415" s="589"/>
      <c r="TNP415" s="589"/>
      <c r="TNQ415" s="589"/>
      <c r="TNR415" s="589"/>
      <c r="TNS415" s="589"/>
      <c r="TNT415" s="589"/>
      <c r="TNU415" s="589"/>
      <c r="TNV415" s="589"/>
      <c r="TNW415" s="589"/>
      <c r="TNX415" s="589"/>
      <c r="TNY415" s="589"/>
      <c r="TNZ415" s="589"/>
      <c r="TOA415" s="589"/>
      <c r="TOB415" s="589"/>
      <c r="TOC415" s="589"/>
      <c r="TOD415" s="589"/>
      <c r="TOE415" s="589"/>
      <c r="TOF415" s="589"/>
      <c r="TOG415" s="589"/>
      <c r="TOH415" s="589"/>
      <c r="TOI415" s="589"/>
      <c r="TOJ415" s="589"/>
      <c r="TOK415" s="589"/>
      <c r="TOL415" s="589"/>
      <c r="TOM415" s="589"/>
      <c r="TON415" s="589"/>
      <c r="TOO415" s="589"/>
      <c r="TOP415" s="589"/>
      <c r="TOQ415" s="589"/>
      <c r="TOR415" s="589"/>
      <c r="TOS415" s="589"/>
      <c r="TOT415" s="589"/>
      <c r="TOU415" s="589"/>
      <c r="TOV415" s="589"/>
      <c r="TOW415" s="589"/>
      <c r="TOX415" s="589"/>
      <c r="TOY415" s="589"/>
      <c r="TOZ415" s="589"/>
      <c r="TPA415" s="589"/>
      <c r="TPB415" s="589"/>
      <c r="TPC415" s="589"/>
      <c r="TPD415" s="589"/>
      <c r="TPE415" s="589"/>
      <c r="TPF415" s="589"/>
      <c r="TPG415" s="589"/>
      <c r="TPH415" s="589"/>
      <c r="TPI415" s="589"/>
      <c r="TPJ415" s="589"/>
      <c r="TPK415" s="589"/>
      <c r="TPL415" s="589"/>
      <c r="TPM415" s="589"/>
      <c r="TPN415" s="589"/>
      <c r="TPO415" s="589"/>
      <c r="TPP415" s="589"/>
      <c r="TPQ415" s="589"/>
      <c r="TPR415" s="589"/>
      <c r="TPS415" s="589"/>
      <c r="TPT415" s="589"/>
      <c r="TPU415" s="589"/>
      <c r="TPV415" s="589"/>
      <c r="TPW415" s="589"/>
      <c r="TPX415" s="589"/>
      <c r="TPY415" s="589"/>
      <c r="TPZ415" s="589"/>
      <c r="TQA415" s="589"/>
      <c r="TQB415" s="589"/>
      <c r="TQC415" s="589"/>
      <c r="TQD415" s="589"/>
      <c r="TQE415" s="589"/>
      <c r="TQF415" s="589"/>
      <c r="TQG415" s="589"/>
      <c r="TQH415" s="589"/>
      <c r="TQI415" s="589"/>
      <c r="TQJ415" s="589"/>
      <c r="TQK415" s="589"/>
      <c r="TQL415" s="589"/>
      <c r="TQM415" s="589"/>
      <c r="TQN415" s="589"/>
      <c r="TQO415" s="589"/>
      <c r="TQP415" s="589"/>
      <c r="TQQ415" s="589"/>
      <c r="TQR415" s="589"/>
      <c r="TQS415" s="589"/>
      <c r="TQT415" s="589"/>
      <c r="TQU415" s="589"/>
      <c r="TQV415" s="589"/>
      <c r="TQW415" s="589"/>
      <c r="TQX415" s="589"/>
      <c r="TQY415" s="589"/>
      <c r="TQZ415" s="589"/>
      <c r="TRA415" s="589"/>
      <c r="TRB415" s="589"/>
      <c r="TRC415" s="589"/>
      <c r="TRD415" s="589"/>
      <c r="TRE415" s="589"/>
      <c r="TRF415" s="589"/>
      <c r="TRG415" s="589"/>
      <c r="TRH415" s="589"/>
      <c r="TRI415" s="589"/>
      <c r="TRJ415" s="589"/>
      <c r="TRK415" s="589"/>
      <c r="TRL415" s="589"/>
      <c r="TRM415" s="589"/>
      <c r="TRN415" s="589"/>
      <c r="TRO415" s="589"/>
      <c r="TRP415" s="589"/>
      <c r="TRQ415" s="589"/>
      <c r="TRR415" s="589"/>
      <c r="TRS415" s="589"/>
      <c r="TRT415" s="589"/>
      <c r="TRU415" s="589"/>
      <c r="TRV415" s="589"/>
      <c r="TRW415" s="589"/>
      <c r="TRX415" s="589"/>
      <c r="TRY415" s="589"/>
      <c r="TRZ415" s="589"/>
      <c r="TSA415" s="589"/>
      <c r="TSB415" s="589"/>
      <c r="TSC415" s="589"/>
      <c r="TSD415" s="589"/>
      <c r="TSE415" s="589"/>
      <c r="TSF415" s="589"/>
      <c r="TSG415" s="589"/>
      <c r="TSH415" s="589"/>
      <c r="TSI415" s="589"/>
      <c r="TSJ415" s="589"/>
      <c r="TSK415" s="589"/>
      <c r="TSL415" s="589"/>
      <c r="TSM415" s="589"/>
      <c r="TSN415" s="589"/>
      <c r="TSO415" s="589"/>
      <c r="TSP415" s="589"/>
      <c r="TSQ415" s="589"/>
      <c r="TSR415" s="589"/>
      <c r="TSS415" s="589"/>
      <c r="TST415" s="589"/>
      <c r="TSU415" s="589"/>
      <c r="TSV415" s="589"/>
      <c r="TSW415" s="589"/>
      <c r="TSX415" s="589"/>
      <c r="TSY415" s="589"/>
      <c r="TSZ415" s="589"/>
      <c r="TTA415" s="589"/>
      <c r="TTB415" s="589"/>
      <c r="TTC415" s="589"/>
      <c r="TTD415" s="589"/>
      <c r="TTE415" s="589"/>
      <c r="TTF415" s="589"/>
      <c r="TTG415" s="589"/>
      <c r="TTH415" s="589"/>
      <c r="TTI415" s="589"/>
      <c r="TTJ415" s="589"/>
      <c r="TTK415" s="589"/>
      <c r="TTL415" s="589"/>
      <c r="TTM415" s="589"/>
      <c r="TTN415" s="589"/>
      <c r="TTO415" s="589"/>
      <c r="TTP415" s="589"/>
      <c r="TTQ415" s="589"/>
      <c r="TTR415" s="589"/>
      <c r="TTS415" s="589"/>
      <c r="TTT415" s="589"/>
      <c r="TTU415" s="589"/>
      <c r="TTV415" s="589"/>
      <c r="TTW415" s="589"/>
      <c r="TTX415" s="589"/>
      <c r="TTY415" s="589"/>
      <c r="TTZ415" s="589"/>
      <c r="TUA415" s="589"/>
      <c r="TUB415" s="589"/>
      <c r="TUC415" s="589"/>
      <c r="TUD415" s="589"/>
      <c r="TUE415" s="589"/>
      <c r="TUF415" s="589"/>
      <c r="TUG415" s="589"/>
      <c r="TUH415" s="589"/>
      <c r="TUI415" s="589"/>
      <c r="TUJ415" s="589"/>
      <c r="TUK415" s="589"/>
      <c r="TUL415" s="589"/>
      <c r="TUM415" s="589"/>
      <c r="TUN415" s="589"/>
      <c r="TUO415" s="589"/>
      <c r="TUP415" s="589"/>
      <c r="TUQ415" s="589"/>
      <c r="TUR415" s="589"/>
      <c r="TUS415" s="589"/>
      <c r="TUT415" s="589"/>
      <c r="TUU415" s="589"/>
      <c r="TUV415" s="589"/>
      <c r="TUW415" s="589"/>
      <c r="TUX415" s="589"/>
      <c r="TUY415" s="589"/>
      <c r="TUZ415" s="589"/>
      <c r="TVA415" s="589"/>
      <c r="TVB415" s="589"/>
      <c r="TVC415" s="589"/>
      <c r="TVD415" s="589"/>
      <c r="TVE415" s="589"/>
      <c r="TVF415" s="589"/>
      <c r="TVG415" s="589"/>
      <c r="TVH415" s="589"/>
      <c r="TVI415" s="589"/>
      <c r="TVJ415" s="589"/>
      <c r="TVK415" s="589"/>
      <c r="TVL415" s="589"/>
      <c r="TVM415" s="589"/>
      <c r="TVN415" s="589"/>
      <c r="TVO415" s="589"/>
      <c r="TVP415" s="589"/>
      <c r="TVQ415" s="589"/>
      <c r="TVR415" s="589"/>
      <c r="TVS415" s="589"/>
      <c r="TVT415" s="589"/>
      <c r="TVU415" s="589"/>
      <c r="TVV415" s="589"/>
      <c r="TVW415" s="589"/>
      <c r="TVX415" s="589"/>
      <c r="TVY415" s="589"/>
      <c r="TVZ415" s="589"/>
      <c r="TWA415" s="589"/>
      <c r="TWB415" s="589"/>
      <c r="TWC415" s="589"/>
      <c r="TWD415" s="589"/>
      <c r="TWE415" s="589"/>
      <c r="TWF415" s="589"/>
      <c r="TWG415" s="589"/>
      <c r="TWH415" s="589"/>
      <c r="TWI415" s="589"/>
      <c r="TWJ415" s="589"/>
      <c r="TWK415" s="589"/>
      <c r="TWL415" s="589"/>
      <c r="TWM415" s="589"/>
      <c r="TWN415" s="589"/>
      <c r="TWO415" s="589"/>
      <c r="TWP415" s="589"/>
      <c r="TWQ415" s="589"/>
      <c r="TWR415" s="589"/>
      <c r="TWS415" s="589"/>
      <c r="TWT415" s="589"/>
      <c r="TWU415" s="589"/>
      <c r="TWV415" s="589"/>
      <c r="TWW415" s="589"/>
      <c r="TWX415" s="589"/>
      <c r="TWY415" s="589"/>
      <c r="TWZ415" s="589"/>
      <c r="TXA415" s="589"/>
      <c r="TXB415" s="589"/>
      <c r="TXC415" s="589"/>
      <c r="TXD415" s="589"/>
      <c r="TXE415" s="589"/>
      <c r="TXF415" s="589"/>
      <c r="TXG415" s="589"/>
      <c r="TXH415" s="589"/>
      <c r="TXI415" s="589"/>
      <c r="TXJ415" s="589"/>
      <c r="TXK415" s="589"/>
      <c r="TXL415" s="589"/>
      <c r="TXM415" s="589"/>
      <c r="TXN415" s="589"/>
      <c r="TXO415" s="589"/>
      <c r="TXP415" s="589"/>
      <c r="TXQ415" s="589"/>
      <c r="TXR415" s="589"/>
      <c r="TXS415" s="589"/>
      <c r="TXT415" s="589"/>
      <c r="TXU415" s="589"/>
      <c r="TXV415" s="589"/>
      <c r="TXW415" s="589"/>
      <c r="TXX415" s="589"/>
      <c r="TXY415" s="589"/>
      <c r="TXZ415" s="589"/>
      <c r="TYA415" s="589"/>
      <c r="TYB415" s="589"/>
      <c r="TYC415" s="589"/>
      <c r="TYD415" s="589"/>
      <c r="TYE415" s="589"/>
      <c r="TYF415" s="589"/>
      <c r="TYG415" s="589"/>
      <c r="TYH415" s="589"/>
      <c r="TYI415" s="589"/>
      <c r="TYJ415" s="589"/>
      <c r="TYK415" s="589"/>
      <c r="TYL415" s="589"/>
      <c r="TYM415" s="589"/>
      <c r="TYN415" s="589"/>
      <c r="TYO415" s="589"/>
      <c r="TYP415" s="589"/>
      <c r="TYQ415" s="589"/>
      <c r="TYR415" s="589"/>
      <c r="TYS415" s="589"/>
      <c r="TYT415" s="589"/>
      <c r="TYU415" s="589"/>
      <c r="TYV415" s="589"/>
      <c r="TYW415" s="589"/>
      <c r="TYX415" s="589"/>
      <c r="TYY415" s="589"/>
      <c r="TYZ415" s="589"/>
      <c r="TZA415" s="589"/>
      <c r="TZB415" s="589"/>
      <c r="TZC415" s="589"/>
      <c r="TZD415" s="589"/>
      <c r="TZE415" s="589"/>
      <c r="TZF415" s="589"/>
      <c r="TZG415" s="589"/>
      <c r="TZH415" s="589"/>
      <c r="TZI415" s="589"/>
      <c r="TZJ415" s="589"/>
      <c r="TZK415" s="589"/>
      <c r="TZL415" s="589"/>
      <c r="TZM415" s="589"/>
      <c r="TZN415" s="589"/>
      <c r="TZO415" s="589"/>
      <c r="TZP415" s="589"/>
      <c r="TZQ415" s="589"/>
      <c r="TZR415" s="589"/>
      <c r="TZS415" s="589"/>
      <c r="TZT415" s="589"/>
      <c r="TZU415" s="589"/>
      <c r="TZV415" s="589"/>
      <c r="TZW415" s="589"/>
      <c r="TZX415" s="589"/>
      <c r="TZY415" s="589"/>
      <c r="TZZ415" s="589"/>
      <c r="UAA415" s="589"/>
      <c r="UAB415" s="589"/>
      <c r="UAC415" s="589"/>
      <c r="UAD415" s="589"/>
      <c r="UAE415" s="589"/>
      <c r="UAF415" s="589"/>
      <c r="UAG415" s="589"/>
      <c r="UAH415" s="589"/>
      <c r="UAI415" s="589"/>
      <c r="UAJ415" s="589"/>
      <c r="UAK415" s="589"/>
      <c r="UAL415" s="589"/>
      <c r="UAM415" s="589"/>
      <c r="UAN415" s="589"/>
      <c r="UAO415" s="589"/>
      <c r="UAP415" s="589"/>
      <c r="UAQ415" s="589"/>
      <c r="UAR415" s="589"/>
      <c r="UAS415" s="589"/>
      <c r="UAT415" s="589"/>
      <c r="UAU415" s="589"/>
      <c r="UAV415" s="589"/>
      <c r="UAW415" s="589"/>
      <c r="UAX415" s="589"/>
      <c r="UAY415" s="589"/>
      <c r="UAZ415" s="589"/>
      <c r="UBA415" s="589"/>
      <c r="UBB415" s="589"/>
      <c r="UBC415" s="589"/>
      <c r="UBD415" s="589"/>
      <c r="UBE415" s="589"/>
      <c r="UBF415" s="589"/>
      <c r="UBG415" s="589"/>
      <c r="UBH415" s="589"/>
      <c r="UBI415" s="589"/>
      <c r="UBJ415" s="589"/>
      <c r="UBK415" s="589"/>
      <c r="UBL415" s="589"/>
      <c r="UBM415" s="589"/>
      <c r="UBN415" s="589"/>
      <c r="UBO415" s="589"/>
      <c r="UBP415" s="589"/>
      <c r="UBQ415" s="589"/>
      <c r="UBR415" s="589"/>
      <c r="UBS415" s="589"/>
      <c r="UBT415" s="589"/>
      <c r="UBU415" s="589"/>
      <c r="UBV415" s="589"/>
      <c r="UBW415" s="589"/>
      <c r="UBX415" s="589"/>
      <c r="UBY415" s="589"/>
      <c r="UBZ415" s="589"/>
      <c r="UCA415" s="589"/>
      <c r="UCB415" s="589"/>
      <c r="UCC415" s="589"/>
      <c r="UCD415" s="589"/>
      <c r="UCE415" s="589"/>
      <c r="UCF415" s="589"/>
      <c r="UCG415" s="589"/>
      <c r="UCH415" s="589"/>
      <c r="UCI415" s="589"/>
      <c r="UCJ415" s="589"/>
      <c r="UCK415" s="589"/>
      <c r="UCL415" s="589"/>
      <c r="UCM415" s="589"/>
      <c r="UCN415" s="589"/>
      <c r="UCO415" s="589"/>
      <c r="UCP415" s="589"/>
      <c r="UCQ415" s="589"/>
      <c r="UCR415" s="589"/>
      <c r="UCS415" s="589"/>
      <c r="UCT415" s="589"/>
      <c r="UCU415" s="589"/>
      <c r="UCV415" s="589"/>
      <c r="UCW415" s="589"/>
      <c r="UCX415" s="589"/>
      <c r="UCY415" s="589"/>
      <c r="UCZ415" s="589"/>
      <c r="UDA415" s="589"/>
      <c r="UDB415" s="589"/>
      <c r="UDC415" s="589"/>
      <c r="UDD415" s="589"/>
      <c r="UDE415" s="589"/>
      <c r="UDF415" s="589"/>
      <c r="UDG415" s="589"/>
      <c r="UDH415" s="589"/>
      <c r="UDI415" s="589"/>
      <c r="UDJ415" s="589"/>
      <c r="UDK415" s="589"/>
      <c r="UDL415" s="589"/>
      <c r="UDM415" s="589"/>
      <c r="UDN415" s="589"/>
      <c r="UDO415" s="589"/>
      <c r="UDP415" s="589"/>
      <c r="UDQ415" s="589"/>
      <c r="UDR415" s="589"/>
      <c r="UDS415" s="589"/>
      <c r="UDT415" s="589"/>
      <c r="UDU415" s="589"/>
      <c r="UDV415" s="589"/>
      <c r="UDW415" s="589"/>
      <c r="UDX415" s="589"/>
      <c r="UDY415" s="589"/>
      <c r="UDZ415" s="589"/>
      <c r="UEA415" s="589"/>
      <c r="UEB415" s="589"/>
      <c r="UEC415" s="589"/>
      <c r="UED415" s="589"/>
      <c r="UEE415" s="589"/>
      <c r="UEF415" s="589"/>
      <c r="UEG415" s="589"/>
      <c r="UEH415" s="589"/>
      <c r="UEI415" s="589"/>
      <c r="UEJ415" s="589"/>
      <c r="UEK415" s="589"/>
      <c r="UEL415" s="589"/>
      <c r="UEM415" s="589"/>
      <c r="UEN415" s="589"/>
      <c r="UEO415" s="589"/>
      <c r="UEP415" s="589"/>
      <c r="UEQ415" s="589"/>
      <c r="UER415" s="589"/>
      <c r="UES415" s="589"/>
      <c r="UET415" s="589"/>
      <c r="UEU415" s="589"/>
      <c r="UEV415" s="589"/>
      <c r="UEW415" s="589"/>
      <c r="UEX415" s="589"/>
      <c r="UEY415" s="589"/>
      <c r="UEZ415" s="589"/>
      <c r="UFA415" s="589"/>
      <c r="UFB415" s="589"/>
      <c r="UFC415" s="589"/>
      <c r="UFD415" s="589"/>
      <c r="UFE415" s="589"/>
      <c r="UFF415" s="589"/>
      <c r="UFG415" s="589"/>
      <c r="UFH415" s="589"/>
      <c r="UFI415" s="589"/>
      <c r="UFJ415" s="589"/>
      <c r="UFK415" s="589"/>
      <c r="UFL415" s="589"/>
      <c r="UFM415" s="589"/>
      <c r="UFN415" s="589"/>
      <c r="UFO415" s="589"/>
      <c r="UFP415" s="589"/>
      <c r="UFQ415" s="589"/>
      <c r="UFR415" s="589"/>
      <c r="UFS415" s="589"/>
      <c r="UFT415" s="589"/>
      <c r="UFU415" s="589"/>
      <c r="UFV415" s="589"/>
      <c r="UFW415" s="589"/>
      <c r="UFX415" s="589"/>
      <c r="UFY415" s="589"/>
      <c r="UFZ415" s="589"/>
      <c r="UGA415" s="589"/>
      <c r="UGB415" s="589"/>
      <c r="UGC415" s="589"/>
      <c r="UGD415" s="589"/>
      <c r="UGE415" s="589"/>
      <c r="UGF415" s="589"/>
      <c r="UGG415" s="589"/>
      <c r="UGH415" s="589"/>
      <c r="UGI415" s="589"/>
      <c r="UGJ415" s="589"/>
      <c r="UGK415" s="589"/>
      <c r="UGL415" s="589"/>
      <c r="UGM415" s="589"/>
      <c r="UGN415" s="589"/>
      <c r="UGO415" s="589"/>
      <c r="UGP415" s="589"/>
      <c r="UGQ415" s="589"/>
      <c r="UGR415" s="589"/>
      <c r="UGS415" s="589"/>
      <c r="UGT415" s="589"/>
      <c r="UGU415" s="589"/>
      <c r="UGV415" s="589"/>
      <c r="UGW415" s="589"/>
      <c r="UGX415" s="589"/>
      <c r="UGY415" s="589"/>
      <c r="UGZ415" s="589"/>
      <c r="UHA415" s="589"/>
      <c r="UHB415" s="589"/>
      <c r="UHC415" s="589"/>
      <c r="UHD415" s="589"/>
      <c r="UHE415" s="589"/>
      <c r="UHF415" s="589"/>
      <c r="UHG415" s="589"/>
      <c r="UHH415" s="589"/>
      <c r="UHI415" s="589"/>
      <c r="UHJ415" s="589"/>
      <c r="UHK415" s="589"/>
      <c r="UHL415" s="589"/>
      <c r="UHM415" s="589"/>
      <c r="UHN415" s="589"/>
      <c r="UHO415" s="589"/>
      <c r="UHP415" s="589"/>
      <c r="UHQ415" s="589"/>
      <c r="UHR415" s="589"/>
      <c r="UHS415" s="589"/>
      <c r="UHT415" s="589"/>
      <c r="UHU415" s="589"/>
      <c r="UHV415" s="589"/>
      <c r="UHW415" s="589"/>
      <c r="UHX415" s="589"/>
      <c r="UHY415" s="589"/>
      <c r="UHZ415" s="589"/>
      <c r="UIA415" s="589"/>
      <c r="UIB415" s="589"/>
      <c r="UIC415" s="589"/>
      <c r="UID415" s="589"/>
      <c r="UIE415" s="589"/>
      <c r="UIF415" s="589"/>
      <c r="UIG415" s="589"/>
      <c r="UIH415" s="589"/>
      <c r="UII415" s="589"/>
      <c r="UIJ415" s="589"/>
      <c r="UIK415" s="589"/>
      <c r="UIL415" s="589"/>
      <c r="UIM415" s="589"/>
      <c r="UIN415" s="589"/>
      <c r="UIO415" s="589"/>
      <c r="UIP415" s="589"/>
      <c r="UIQ415" s="589"/>
      <c r="UIR415" s="589"/>
      <c r="UIS415" s="589"/>
      <c r="UIT415" s="589"/>
      <c r="UIU415" s="589"/>
      <c r="UIV415" s="589"/>
      <c r="UIW415" s="589"/>
      <c r="UIX415" s="589"/>
      <c r="UIY415" s="589"/>
      <c r="UIZ415" s="589"/>
      <c r="UJA415" s="589"/>
      <c r="UJB415" s="589"/>
      <c r="UJC415" s="589"/>
      <c r="UJD415" s="589"/>
      <c r="UJE415" s="589"/>
      <c r="UJF415" s="589"/>
      <c r="UJG415" s="589"/>
      <c r="UJH415" s="589"/>
      <c r="UJI415" s="589"/>
      <c r="UJJ415" s="589"/>
      <c r="UJK415" s="589"/>
      <c r="UJL415" s="589"/>
      <c r="UJM415" s="589"/>
      <c r="UJN415" s="589"/>
      <c r="UJO415" s="589"/>
      <c r="UJP415" s="589"/>
      <c r="UJQ415" s="589"/>
      <c r="UJR415" s="589"/>
      <c r="UJS415" s="589"/>
      <c r="UJT415" s="589"/>
      <c r="UJU415" s="589"/>
      <c r="UJV415" s="589"/>
      <c r="UJW415" s="589"/>
      <c r="UJX415" s="589"/>
      <c r="UJY415" s="589"/>
      <c r="UJZ415" s="589"/>
      <c r="UKA415" s="589"/>
      <c r="UKB415" s="589"/>
      <c r="UKC415" s="589"/>
      <c r="UKD415" s="589"/>
      <c r="UKE415" s="589"/>
      <c r="UKF415" s="589"/>
      <c r="UKG415" s="589"/>
      <c r="UKH415" s="589"/>
      <c r="UKI415" s="589"/>
      <c r="UKJ415" s="589"/>
      <c r="UKK415" s="589"/>
      <c r="UKL415" s="589"/>
      <c r="UKM415" s="589"/>
      <c r="UKN415" s="589"/>
      <c r="UKO415" s="589"/>
      <c r="UKP415" s="589"/>
      <c r="UKQ415" s="589"/>
      <c r="UKR415" s="589"/>
      <c r="UKS415" s="589"/>
      <c r="UKT415" s="589"/>
      <c r="UKU415" s="589"/>
      <c r="UKV415" s="589"/>
      <c r="UKW415" s="589"/>
      <c r="UKX415" s="589"/>
      <c r="UKY415" s="589"/>
      <c r="UKZ415" s="589"/>
      <c r="ULA415" s="589"/>
      <c r="ULB415" s="589"/>
      <c r="ULC415" s="589"/>
      <c r="ULD415" s="589"/>
      <c r="ULE415" s="589"/>
      <c r="ULF415" s="589"/>
      <c r="ULG415" s="589"/>
      <c r="ULH415" s="589"/>
      <c r="ULI415" s="589"/>
      <c r="ULJ415" s="589"/>
      <c r="ULK415" s="589"/>
      <c r="ULL415" s="589"/>
      <c r="ULM415" s="589"/>
      <c r="ULN415" s="589"/>
      <c r="ULO415" s="589"/>
      <c r="ULP415" s="589"/>
      <c r="ULQ415" s="589"/>
      <c r="ULR415" s="589"/>
      <c r="ULS415" s="589"/>
      <c r="ULT415" s="589"/>
      <c r="ULU415" s="589"/>
      <c r="ULV415" s="589"/>
      <c r="ULW415" s="589"/>
      <c r="ULX415" s="589"/>
      <c r="ULY415" s="589"/>
      <c r="ULZ415" s="589"/>
      <c r="UMA415" s="589"/>
      <c r="UMB415" s="589"/>
      <c r="UMC415" s="589"/>
      <c r="UMD415" s="589"/>
      <c r="UME415" s="589"/>
      <c r="UMF415" s="589"/>
      <c r="UMG415" s="589"/>
      <c r="UMH415" s="589"/>
      <c r="UMI415" s="589"/>
      <c r="UMJ415" s="589"/>
      <c r="UMK415" s="589"/>
      <c r="UML415" s="589"/>
      <c r="UMM415" s="589"/>
      <c r="UMN415" s="589"/>
      <c r="UMO415" s="589"/>
      <c r="UMP415" s="589"/>
      <c r="UMQ415" s="589"/>
      <c r="UMR415" s="589"/>
      <c r="UMS415" s="589"/>
      <c r="UMT415" s="589"/>
      <c r="UMU415" s="589"/>
      <c r="UMV415" s="589"/>
      <c r="UMW415" s="589"/>
      <c r="UMX415" s="589"/>
      <c r="UMY415" s="589"/>
      <c r="UMZ415" s="589"/>
      <c r="UNA415" s="589"/>
      <c r="UNB415" s="589"/>
      <c r="UNC415" s="589"/>
      <c r="UND415" s="589"/>
      <c r="UNE415" s="589"/>
      <c r="UNF415" s="589"/>
      <c r="UNG415" s="589"/>
      <c r="UNH415" s="589"/>
      <c r="UNI415" s="589"/>
      <c r="UNJ415" s="589"/>
      <c r="UNK415" s="589"/>
      <c r="UNL415" s="589"/>
      <c r="UNM415" s="589"/>
      <c r="UNN415" s="589"/>
      <c r="UNO415" s="589"/>
      <c r="UNP415" s="589"/>
      <c r="UNQ415" s="589"/>
      <c r="UNR415" s="589"/>
      <c r="UNS415" s="589"/>
      <c r="UNT415" s="589"/>
      <c r="UNU415" s="589"/>
      <c r="UNV415" s="589"/>
      <c r="UNW415" s="589"/>
      <c r="UNX415" s="589"/>
      <c r="UNY415" s="589"/>
      <c r="UNZ415" s="589"/>
      <c r="UOA415" s="589"/>
      <c r="UOB415" s="589"/>
      <c r="UOC415" s="589"/>
      <c r="UOD415" s="589"/>
      <c r="UOE415" s="589"/>
      <c r="UOF415" s="589"/>
      <c r="UOG415" s="589"/>
      <c r="UOH415" s="589"/>
      <c r="UOI415" s="589"/>
      <c r="UOJ415" s="589"/>
      <c r="UOK415" s="589"/>
      <c r="UOL415" s="589"/>
      <c r="UOM415" s="589"/>
      <c r="UON415" s="589"/>
      <c r="UOO415" s="589"/>
      <c r="UOP415" s="589"/>
      <c r="UOQ415" s="589"/>
      <c r="UOR415" s="589"/>
      <c r="UOS415" s="589"/>
      <c r="UOT415" s="589"/>
      <c r="UOU415" s="589"/>
      <c r="UOV415" s="589"/>
      <c r="UOW415" s="589"/>
      <c r="UOX415" s="589"/>
      <c r="UOY415" s="589"/>
      <c r="UOZ415" s="589"/>
      <c r="UPA415" s="589"/>
      <c r="UPB415" s="589"/>
      <c r="UPC415" s="589"/>
      <c r="UPD415" s="589"/>
      <c r="UPE415" s="589"/>
      <c r="UPF415" s="589"/>
      <c r="UPG415" s="589"/>
      <c r="UPH415" s="589"/>
      <c r="UPI415" s="589"/>
      <c r="UPJ415" s="589"/>
      <c r="UPK415" s="589"/>
      <c r="UPL415" s="589"/>
      <c r="UPM415" s="589"/>
      <c r="UPN415" s="589"/>
      <c r="UPO415" s="589"/>
      <c r="UPP415" s="589"/>
      <c r="UPQ415" s="589"/>
      <c r="UPR415" s="589"/>
      <c r="UPS415" s="589"/>
      <c r="UPT415" s="589"/>
      <c r="UPU415" s="589"/>
      <c r="UPV415" s="589"/>
      <c r="UPW415" s="589"/>
      <c r="UPX415" s="589"/>
      <c r="UPY415" s="589"/>
      <c r="UPZ415" s="589"/>
      <c r="UQA415" s="589"/>
      <c r="UQB415" s="589"/>
      <c r="UQC415" s="589"/>
      <c r="UQD415" s="589"/>
      <c r="UQE415" s="589"/>
      <c r="UQF415" s="589"/>
      <c r="UQG415" s="589"/>
      <c r="UQH415" s="589"/>
      <c r="UQI415" s="589"/>
      <c r="UQJ415" s="589"/>
      <c r="UQK415" s="589"/>
      <c r="UQL415" s="589"/>
      <c r="UQM415" s="589"/>
      <c r="UQN415" s="589"/>
      <c r="UQO415" s="589"/>
      <c r="UQP415" s="589"/>
      <c r="UQQ415" s="589"/>
      <c r="UQR415" s="589"/>
      <c r="UQS415" s="589"/>
      <c r="UQT415" s="589"/>
      <c r="UQU415" s="589"/>
      <c r="UQV415" s="589"/>
      <c r="UQW415" s="589"/>
      <c r="UQX415" s="589"/>
      <c r="UQY415" s="589"/>
      <c r="UQZ415" s="589"/>
      <c r="URA415" s="589"/>
      <c r="URB415" s="589"/>
      <c r="URC415" s="589"/>
      <c r="URD415" s="589"/>
      <c r="URE415" s="589"/>
      <c r="URF415" s="589"/>
      <c r="URG415" s="589"/>
      <c r="URH415" s="589"/>
      <c r="URI415" s="589"/>
      <c r="URJ415" s="589"/>
      <c r="URK415" s="589"/>
      <c r="URL415" s="589"/>
      <c r="URM415" s="589"/>
      <c r="URN415" s="589"/>
      <c r="URO415" s="589"/>
      <c r="URP415" s="589"/>
      <c r="URQ415" s="589"/>
      <c r="URR415" s="589"/>
      <c r="URS415" s="589"/>
      <c r="URT415" s="589"/>
      <c r="URU415" s="589"/>
      <c r="URV415" s="589"/>
      <c r="URW415" s="589"/>
      <c r="URX415" s="589"/>
      <c r="URY415" s="589"/>
      <c r="URZ415" s="589"/>
      <c r="USA415" s="589"/>
      <c r="USB415" s="589"/>
      <c r="USC415" s="589"/>
      <c r="USD415" s="589"/>
      <c r="USE415" s="589"/>
      <c r="USF415" s="589"/>
      <c r="USG415" s="589"/>
      <c r="USH415" s="589"/>
      <c r="USI415" s="589"/>
      <c r="USJ415" s="589"/>
      <c r="USK415" s="589"/>
      <c r="USL415" s="589"/>
      <c r="USM415" s="589"/>
      <c r="USN415" s="589"/>
      <c r="USO415" s="589"/>
      <c r="USP415" s="589"/>
      <c r="USQ415" s="589"/>
      <c r="USR415" s="589"/>
      <c r="USS415" s="589"/>
      <c r="UST415" s="589"/>
      <c r="USU415" s="589"/>
      <c r="USV415" s="589"/>
      <c r="USW415" s="589"/>
      <c r="USX415" s="589"/>
      <c r="USY415" s="589"/>
      <c r="USZ415" s="589"/>
      <c r="UTA415" s="589"/>
      <c r="UTB415" s="589"/>
      <c r="UTC415" s="589"/>
      <c r="UTD415" s="589"/>
      <c r="UTE415" s="589"/>
      <c r="UTF415" s="589"/>
      <c r="UTG415" s="589"/>
      <c r="UTH415" s="589"/>
      <c r="UTI415" s="589"/>
      <c r="UTJ415" s="589"/>
      <c r="UTK415" s="589"/>
      <c r="UTL415" s="589"/>
      <c r="UTM415" s="589"/>
      <c r="UTN415" s="589"/>
      <c r="UTO415" s="589"/>
      <c r="UTP415" s="589"/>
      <c r="UTQ415" s="589"/>
      <c r="UTR415" s="589"/>
      <c r="UTS415" s="589"/>
      <c r="UTT415" s="589"/>
      <c r="UTU415" s="589"/>
      <c r="UTV415" s="589"/>
      <c r="UTW415" s="589"/>
      <c r="UTX415" s="589"/>
      <c r="UTY415" s="589"/>
      <c r="UTZ415" s="589"/>
      <c r="UUA415" s="589"/>
      <c r="UUB415" s="589"/>
      <c r="UUC415" s="589"/>
      <c r="UUD415" s="589"/>
      <c r="UUE415" s="589"/>
      <c r="UUF415" s="589"/>
      <c r="UUG415" s="589"/>
      <c r="UUH415" s="589"/>
      <c r="UUI415" s="589"/>
      <c r="UUJ415" s="589"/>
      <c r="UUK415" s="589"/>
      <c r="UUL415" s="589"/>
      <c r="UUM415" s="589"/>
      <c r="UUN415" s="589"/>
      <c r="UUO415" s="589"/>
      <c r="UUP415" s="589"/>
      <c r="UUQ415" s="589"/>
      <c r="UUR415" s="589"/>
      <c r="UUS415" s="589"/>
      <c r="UUT415" s="589"/>
      <c r="UUU415" s="589"/>
      <c r="UUV415" s="589"/>
      <c r="UUW415" s="589"/>
      <c r="UUX415" s="589"/>
      <c r="UUY415" s="589"/>
      <c r="UUZ415" s="589"/>
      <c r="UVA415" s="589"/>
      <c r="UVB415" s="589"/>
      <c r="UVC415" s="589"/>
      <c r="UVD415" s="589"/>
      <c r="UVE415" s="589"/>
      <c r="UVF415" s="589"/>
      <c r="UVG415" s="589"/>
      <c r="UVH415" s="589"/>
      <c r="UVI415" s="589"/>
      <c r="UVJ415" s="589"/>
      <c r="UVK415" s="589"/>
      <c r="UVL415" s="589"/>
      <c r="UVM415" s="589"/>
      <c r="UVN415" s="589"/>
      <c r="UVO415" s="589"/>
      <c r="UVP415" s="589"/>
      <c r="UVQ415" s="589"/>
      <c r="UVR415" s="589"/>
      <c r="UVS415" s="589"/>
      <c r="UVT415" s="589"/>
      <c r="UVU415" s="589"/>
      <c r="UVV415" s="589"/>
      <c r="UVW415" s="589"/>
      <c r="UVX415" s="589"/>
      <c r="UVY415" s="589"/>
      <c r="UVZ415" s="589"/>
      <c r="UWA415" s="589"/>
      <c r="UWB415" s="589"/>
      <c r="UWC415" s="589"/>
      <c r="UWD415" s="589"/>
      <c r="UWE415" s="589"/>
      <c r="UWF415" s="589"/>
      <c r="UWG415" s="589"/>
      <c r="UWH415" s="589"/>
      <c r="UWI415" s="589"/>
      <c r="UWJ415" s="589"/>
      <c r="UWK415" s="589"/>
      <c r="UWL415" s="589"/>
      <c r="UWM415" s="589"/>
      <c r="UWN415" s="589"/>
      <c r="UWO415" s="589"/>
      <c r="UWP415" s="589"/>
      <c r="UWQ415" s="589"/>
      <c r="UWR415" s="589"/>
      <c r="UWS415" s="589"/>
      <c r="UWT415" s="589"/>
      <c r="UWU415" s="589"/>
      <c r="UWV415" s="589"/>
      <c r="UWW415" s="589"/>
      <c r="UWX415" s="589"/>
      <c r="UWY415" s="589"/>
      <c r="UWZ415" s="589"/>
      <c r="UXA415" s="589"/>
      <c r="UXB415" s="589"/>
      <c r="UXC415" s="589"/>
      <c r="UXD415" s="589"/>
      <c r="UXE415" s="589"/>
      <c r="UXF415" s="589"/>
      <c r="UXG415" s="589"/>
      <c r="UXH415" s="589"/>
      <c r="UXI415" s="589"/>
      <c r="UXJ415" s="589"/>
      <c r="UXK415" s="589"/>
      <c r="UXL415" s="589"/>
      <c r="UXM415" s="589"/>
      <c r="UXN415" s="589"/>
      <c r="UXO415" s="589"/>
      <c r="UXP415" s="589"/>
      <c r="UXQ415" s="589"/>
      <c r="UXR415" s="589"/>
      <c r="UXS415" s="589"/>
      <c r="UXT415" s="589"/>
      <c r="UXU415" s="589"/>
      <c r="UXV415" s="589"/>
      <c r="UXW415" s="589"/>
      <c r="UXX415" s="589"/>
      <c r="UXY415" s="589"/>
      <c r="UXZ415" s="589"/>
      <c r="UYA415" s="589"/>
      <c r="UYB415" s="589"/>
      <c r="UYC415" s="589"/>
      <c r="UYD415" s="589"/>
      <c r="UYE415" s="589"/>
      <c r="UYF415" s="589"/>
      <c r="UYG415" s="589"/>
      <c r="UYH415" s="589"/>
      <c r="UYI415" s="589"/>
      <c r="UYJ415" s="589"/>
      <c r="UYK415" s="589"/>
      <c r="UYL415" s="589"/>
      <c r="UYM415" s="589"/>
      <c r="UYN415" s="589"/>
      <c r="UYO415" s="589"/>
      <c r="UYP415" s="589"/>
      <c r="UYQ415" s="589"/>
      <c r="UYR415" s="589"/>
      <c r="UYS415" s="589"/>
      <c r="UYT415" s="589"/>
      <c r="UYU415" s="589"/>
      <c r="UYV415" s="589"/>
      <c r="UYW415" s="589"/>
      <c r="UYX415" s="589"/>
      <c r="UYY415" s="589"/>
      <c r="UYZ415" s="589"/>
      <c r="UZA415" s="589"/>
      <c r="UZB415" s="589"/>
      <c r="UZC415" s="589"/>
      <c r="UZD415" s="589"/>
      <c r="UZE415" s="589"/>
      <c r="UZF415" s="589"/>
      <c r="UZG415" s="589"/>
      <c r="UZH415" s="589"/>
      <c r="UZI415" s="589"/>
      <c r="UZJ415" s="589"/>
      <c r="UZK415" s="589"/>
      <c r="UZL415" s="589"/>
      <c r="UZM415" s="589"/>
      <c r="UZN415" s="589"/>
      <c r="UZO415" s="589"/>
      <c r="UZP415" s="589"/>
      <c r="UZQ415" s="589"/>
      <c r="UZR415" s="589"/>
      <c r="UZS415" s="589"/>
      <c r="UZT415" s="589"/>
      <c r="UZU415" s="589"/>
      <c r="UZV415" s="589"/>
      <c r="UZW415" s="589"/>
      <c r="UZX415" s="589"/>
      <c r="UZY415" s="589"/>
      <c r="UZZ415" s="589"/>
      <c r="VAA415" s="589"/>
      <c r="VAB415" s="589"/>
      <c r="VAC415" s="589"/>
      <c r="VAD415" s="589"/>
      <c r="VAE415" s="589"/>
      <c r="VAF415" s="589"/>
      <c r="VAG415" s="589"/>
      <c r="VAH415" s="589"/>
      <c r="VAI415" s="589"/>
      <c r="VAJ415" s="589"/>
      <c r="VAK415" s="589"/>
      <c r="VAL415" s="589"/>
      <c r="VAM415" s="589"/>
      <c r="VAN415" s="589"/>
      <c r="VAO415" s="589"/>
      <c r="VAP415" s="589"/>
      <c r="VAQ415" s="589"/>
      <c r="VAR415" s="589"/>
      <c r="VAS415" s="589"/>
      <c r="VAT415" s="589"/>
      <c r="VAU415" s="589"/>
      <c r="VAV415" s="589"/>
      <c r="VAW415" s="589"/>
      <c r="VAX415" s="589"/>
      <c r="VAY415" s="589"/>
      <c r="VAZ415" s="589"/>
      <c r="VBA415" s="589"/>
      <c r="VBB415" s="589"/>
      <c r="VBC415" s="589"/>
      <c r="VBD415" s="589"/>
      <c r="VBE415" s="589"/>
      <c r="VBF415" s="589"/>
      <c r="VBG415" s="589"/>
      <c r="VBH415" s="589"/>
      <c r="VBI415" s="589"/>
      <c r="VBJ415" s="589"/>
      <c r="VBK415" s="589"/>
      <c r="VBL415" s="589"/>
      <c r="VBM415" s="589"/>
      <c r="VBN415" s="589"/>
      <c r="VBO415" s="589"/>
      <c r="VBP415" s="589"/>
      <c r="VBQ415" s="589"/>
      <c r="VBR415" s="589"/>
      <c r="VBS415" s="589"/>
      <c r="VBT415" s="589"/>
      <c r="VBU415" s="589"/>
      <c r="VBV415" s="589"/>
      <c r="VBW415" s="589"/>
      <c r="VBX415" s="589"/>
      <c r="VBY415" s="589"/>
      <c r="VBZ415" s="589"/>
      <c r="VCA415" s="589"/>
      <c r="VCB415" s="589"/>
      <c r="VCC415" s="589"/>
      <c r="VCD415" s="589"/>
      <c r="VCE415" s="589"/>
      <c r="VCF415" s="589"/>
      <c r="VCG415" s="589"/>
      <c r="VCH415" s="589"/>
      <c r="VCI415" s="589"/>
      <c r="VCJ415" s="589"/>
      <c r="VCK415" s="589"/>
      <c r="VCL415" s="589"/>
      <c r="VCM415" s="589"/>
      <c r="VCN415" s="589"/>
      <c r="VCO415" s="589"/>
      <c r="VCP415" s="589"/>
      <c r="VCQ415" s="589"/>
      <c r="VCR415" s="589"/>
      <c r="VCS415" s="589"/>
      <c r="VCT415" s="589"/>
      <c r="VCU415" s="589"/>
      <c r="VCV415" s="589"/>
      <c r="VCW415" s="589"/>
      <c r="VCX415" s="589"/>
      <c r="VCY415" s="589"/>
      <c r="VCZ415" s="589"/>
      <c r="VDA415" s="589"/>
      <c r="VDB415" s="589"/>
      <c r="VDC415" s="589"/>
      <c r="VDD415" s="589"/>
      <c r="VDE415" s="589"/>
      <c r="VDF415" s="589"/>
      <c r="VDG415" s="589"/>
      <c r="VDH415" s="589"/>
      <c r="VDI415" s="589"/>
      <c r="VDJ415" s="589"/>
      <c r="VDK415" s="589"/>
      <c r="VDL415" s="589"/>
      <c r="VDM415" s="589"/>
      <c r="VDN415" s="589"/>
      <c r="VDO415" s="589"/>
      <c r="VDP415" s="589"/>
      <c r="VDQ415" s="589"/>
      <c r="VDR415" s="589"/>
      <c r="VDS415" s="589"/>
      <c r="VDT415" s="589"/>
      <c r="VDU415" s="589"/>
      <c r="VDV415" s="589"/>
      <c r="VDW415" s="589"/>
      <c r="VDX415" s="589"/>
      <c r="VDY415" s="589"/>
      <c r="VDZ415" s="589"/>
      <c r="VEA415" s="589"/>
      <c r="VEB415" s="589"/>
      <c r="VEC415" s="589"/>
      <c r="VED415" s="589"/>
      <c r="VEE415" s="589"/>
      <c r="VEF415" s="589"/>
      <c r="VEG415" s="589"/>
      <c r="VEH415" s="589"/>
      <c r="VEI415" s="589"/>
      <c r="VEJ415" s="589"/>
      <c r="VEK415" s="589"/>
      <c r="VEL415" s="589"/>
      <c r="VEM415" s="589"/>
      <c r="VEN415" s="589"/>
      <c r="VEO415" s="589"/>
      <c r="VEP415" s="589"/>
      <c r="VEQ415" s="589"/>
      <c r="VER415" s="589"/>
      <c r="VES415" s="589"/>
      <c r="VET415" s="589"/>
      <c r="VEU415" s="589"/>
      <c r="VEV415" s="589"/>
      <c r="VEW415" s="589"/>
      <c r="VEX415" s="589"/>
      <c r="VEY415" s="589"/>
      <c r="VEZ415" s="589"/>
      <c r="VFA415" s="589"/>
      <c r="VFB415" s="589"/>
      <c r="VFC415" s="589"/>
      <c r="VFD415" s="589"/>
      <c r="VFE415" s="589"/>
      <c r="VFF415" s="589"/>
      <c r="VFG415" s="589"/>
      <c r="VFH415" s="589"/>
      <c r="VFI415" s="589"/>
      <c r="VFJ415" s="589"/>
      <c r="VFK415" s="589"/>
      <c r="VFL415" s="589"/>
      <c r="VFM415" s="589"/>
      <c r="VFN415" s="589"/>
      <c r="VFO415" s="589"/>
      <c r="VFP415" s="589"/>
      <c r="VFQ415" s="589"/>
      <c r="VFR415" s="589"/>
      <c r="VFS415" s="589"/>
      <c r="VFT415" s="589"/>
      <c r="VFU415" s="589"/>
      <c r="VFV415" s="589"/>
      <c r="VFW415" s="589"/>
      <c r="VFX415" s="589"/>
      <c r="VFY415" s="589"/>
      <c r="VFZ415" s="589"/>
      <c r="VGA415" s="589"/>
      <c r="VGB415" s="589"/>
      <c r="VGC415" s="589"/>
      <c r="VGD415" s="589"/>
      <c r="VGE415" s="589"/>
      <c r="VGF415" s="589"/>
      <c r="VGG415" s="589"/>
      <c r="VGH415" s="589"/>
      <c r="VGI415" s="589"/>
      <c r="VGJ415" s="589"/>
      <c r="VGK415" s="589"/>
      <c r="VGL415" s="589"/>
      <c r="VGM415" s="589"/>
      <c r="VGN415" s="589"/>
      <c r="VGO415" s="589"/>
      <c r="VGP415" s="589"/>
      <c r="VGQ415" s="589"/>
      <c r="VGR415" s="589"/>
      <c r="VGS415" s="589"/>
      <c r="VGT415" s="589"/>
      <c r="VGU415" s="589"/>
      <c r="VGV415" s="589"/>
      <c r="VGW415" s="589"/>
      <c r="VGX415" s="589"/>
      <c r="VGY415" s="589"/>
      <c r="VGZ415" s="589"/>
      <c r="VHA415" s="589"/>
      <c r="VHB415" s="589"/>
      <c r="VHC415" s="589"/>
      <c r="VHD415" s="589"/>
      <c r="VHE415" s="589"/>
      <c r="VHF415" s="589"/>
      <c r="VHG415" s="589"/>
      <c r="VHH415" s="589"/>
      <c r="VHI415" s="589"/>
      <c r="VHJ415" s="589"/>
      <c r="VHK415" s="589"/>
      <c r="VHL415" s="589"/>
      <c r="VHM415" s="589"/>
      <c r="VHN415" s="589"/>
      <c r="VHO415" s="589"/>
      <c r="VHP415" s="589"/>
      <c r="VHQ415" s="589"/>
      <c r="VHR415" s="589"/>
      <c r="VHS415" s="589"/>
      <c r="VHT415" s="589"/>
      <c r="VHU415" s="589"/>
      <c r="VHV415" s="589"/>
      <c r="VHW415" s="589"/>
      <c r="VHX415" s="589"/>
      <c r="VHY415" s="589"/>
      <c r="VHZ415" s="589"/>
      <c r="VIA415" s="589"/>
      <c r="VIB415" s="589"/>
      <c r="VIC415" s="589"/>
      <c r="VID415" s="589"/>
      <c r="VIE415" s="589"/>
      <c r="VIF415" s="589"/>
      <c r="VIG415" s="589"/>
      <c r="VIH415" s="589"/>
      <c r="VII415" s="589"/>
      <c r="VIJ415" s="589"/>
      <c r="VIK415" s="589"/>
      <c r="VIL415" s="589"/>
      <c r="VIM415" s="589"/>
      <c r="VIN415" s="589"/>
      <c r="VIO415" s="589"/>
      <c r="VIP415" s="589"/>
      <c r="VIQ415" s="589"/>
      <c r="VIR415" s="589"/>
      <c r="VIS415" s="589"/>
      <c r="VIT415" s="589"/>
      <c r="VIU415" s="589"/>
      <c r="VIV415" s="589"/>
      <c r="VIW415" s="589"/>
      <c r="VIX415" s="589"/>
      <c r="VIY415" s="589"/>
      <c r="VIZ415" s="589"/>
      <c r="VJA415" s="589"/>
      <c r="VJB415" s="589"/>
      <c r="VJC415" s="589"/>
      <c r="VJD415" s="589"/>
      <c r="VJE415" s="589"/>
      <c r="VJF415" s="589"/>
      <c r="VJG415" s="589"/>
      <c r="VJH415" s="589"/>
      <c r="VJI415" s="589"/>
      <c r="VJJ415" s="589"/>
      <c r="VJK415" s="589"/>
      <c r="VJL415" s="589"/>
      <c r="VJM415" s="589"/>
      <c r="VJN415" s="589"/>
      <c r="VJO415" s="589"/>
      <c r="VJP415" s="589"/>
      <c r="VJQ415" s="589"/>
      <c r="VJR415" s="589"/>
      <c r="VJS415" s="589"/>
      <c r="VJT415" s="589"/>
      <c r="VJU415" s="589"/>
      <c r="VJV415" s="589"/>
      <c r="VJW415" s="589"/>
      <c r="VJX415" s="589"/>
      <c r="VJY415" s="589"/>
      <c r="VJZ415" s="589"/>
      <c r="VKA415" s="589"/>
      <c r="VKB415" s="589"/>
      <c r="VKC415" s="589"/>
      <c r="VKD415" s="589"/>
      <c r="VKE415" s="589"/>
      <c r="VKF415" s="589"/>
      <c r="VKG415" s="589"/>
      <c r="VKH415" s="589"/>
      <c r="VKI415" s="589"/>
      <c r="VKJ415" s="589"/>
      <c r="VKK415" s="589"/>
      <c r="VKL415" s="589"/>
      <c r="VKM415" s="589"/>
      <c r="VKN415" s="589"/>
      <c r="VKO415" s="589"/>
      <c r="VKP415" s="589"/>
      <c r="VKQ415" s="589"/>
      <c r="VKR415" s="589"/>
      <c r="VKS415" s="589"/>
      <c r="VKT415" s="589"/>
      <c r="VKU415" s="589"/>
      <c r="VKV415" s="589"/>
      <c r="VKW415" s="589"/>
      <c r="VKX415" s="589"/>
      <c r="VKY415" s="589"/>
      <c r="VKZ415" s="589"/>
      <c r="VLA415" s="589"/>
      <c r="VLB415" s="589"/>
      <c r="VLC415" s="589"/>
      <c r="VLD415" s="589"/>
      <c r="VLE415" s="589"/>
      <c r="VLF415" s="589"/>
      <c r="VLG415" s="589"/>
      <c r="VLH415" s="589"/>
      <c r="VLI415" s="589"/>
      <c r="VLJ415" s="589"/>
      <c r="VLK415" s="589"/>
      <c r="VLL415" s="589"/>
      <c r="VLM415" s="589"/>
      <c r="VLN415" s="589"/>
      <c r="VLO415" s="589"/>
      <c r="VLP415" s="589"/>
      <c r="VLQ415" s="589"/>
      <c r="VLR415" s="589"/>
      <c r="VLS415" s="589"/>
      <c r="VLT415" s="589"/>
      <c r="VLU415" s="589"/>
      <c r="VLV415" s="589"/>
      <c r="VLW415" s="589"/>
      <c r="VLX415" s="589"/>
      <c r="VLY415" s="589"/>
      <c r="VLZ415" s="589"/>
      <c r="VMA415" s="589"/>
      <c r="VMB415" s="589"/>
      <c r="VMC415" s="589"/>
      <c r="VMD415" s="589"/>
      <c r="VME415" s="589"/>
      <c r="VMF415" s="589"/>
      <c r="VMG415" s="589"/>
      <c r="VMH415" s="589"/>
      <c r="VMI415" s="589"/>
      <c r="VMJ415" s="589"/>
      <c r="VMK415" s="589"/>
      <c r="VML415" s="589"/>
      <c r="VMM415" s="589"/>
      <c r="VMN415" s="589"/>
      <c r="VMO415" s="589"/>
      <c r="VMP415" s="589"/>
      <c r="VMQ415" s="589"/>
      <c r="VMR415" s="589"/>
      <c r="VMS415" s="589"/>
      <c r="VMT415" s="589"/>
      <c r="VMU415" s="589"/>
      <c r="VMV415" s="589"/>
      <c r="VMW415" s="589"/>
      <c r="VMX415" s="589"/>
      <c r="VMY415" s="589"/>
      <c r="VMZ415" s="589"/>
      <c r="VNA415" s="589"/>
      <c r="VNB415" s="589"/>
      <c r="VNC415" s="589"/>
      <c r="VND415" s="589"/>
      <c r="VNE415" s="589"/>
      <c r="VNF415" s="589"/>
      <c r="VNG415" s="589"/>
      <c r="VNH415" s="589"/>
      <c r="VNI415" s="589"/>
      <c r="VNJ415" s="589"/>
      <c r="VNK415" s="589"/>
      <c r="VNL415" s="589"/>
      <c r="VNM415" s="589"/>
      <c r="VNN415" s="589"/>
      <c r="VNO415" s="589"/>
      <c r="VNP415" s="589"/>
      <c r="VNQ415" s="589"/>
      <c r="VNR415" s="589"/>
      <c r="VNS415" s="589"/>
      <c r="VNT415" s="589"/>
      <c r="VNU415" s="589"/>
      <c r="VNV415" s="589"/>
      <c r="VNW415" s="589"/>
      <c r="VNX415" s="589"/>
      <c r="VNY415" s="589"/>
      <c r="VNZ415" s="589"/>
      <c r="VOA415" s="589"/>
      <c r="VOB415" s="589"/>
      <c r="VOC415" s="589"/>
      <c r="VOD415" s="589"/>
      <c r="VOE415" s="589"/>
      <c r="VOF415" s="589"/>
      <c r="VOG415" s="589"/>
      <c r="VOH415" s="589"/>
      <c r="VOI415" s="589"/>
      <c r="VOJ415" s="589"/>
      <c r="VOK415" s="589"/>
      <c r="VOL415" s="589"/>
      <c r="VOM415" s="589"/>
      <c r="VON415" s="589"/>
      <c r="VOO415" s="589"/>
      <c r="VOP415" s="589"/>
      <c r="VOQ415" s="589"/>
      <c r="VOR415" s="589"/>
      <c r="VOS415" s="589"/>
      <c r="VOT415" s="589"/>
      <c r="VOU415" s="589"/>
      <c r="VOV415" s="589"/>
      <c r="VOW415" s="589"/>
      <c r="VOX415" s="589"/>
      <c r="VOY415" s="589"/>
      <c r="VOZ415" s="589"/>
      <c r="VPA415" s="589"/>
      <c r="VPB415" s="589"/>
      <c r="VPC415" s="589"/>
      <c r="VPD415" s="589"/>
      <c r="VPE415" s="589"/>
      <c r="VPF415" s="589"/>
      <c r="VPG415" s="589"/>
      <c r="VPH415" s="589"/>
      <c r="VPI415" s="589"/>
      <c r="VPJ415" s="589"/>
      <c r="VPK415" s="589"/>
      <c r="VPL415" s="589"/>
      <c r="VPM415" s="589"/>
      <c r="VPN415" s="589"/>
      <c r="VPO415" s="589"/>
      <c r="VPP415" s="589"/>
      <c r="VPQ415" s="589"/>
      <c r="VPR415" s="589"/>
      <c r="VPS415" s="589"/>
      <c r="VPT415" s="589"/>
      <c r="VPU415" s="589"/>
      <c r="VPV415" s="589"/>
      <c r="VPW415" s="589"/>
      <c r="VPX415" s="589"/>
      <c r="VPY415" s="589"/>
      <c r="VPZ415" s="589"/>
      <c r="VQA415" s="589"/>
      <c r="VQB415" s="589"/>
      <c r="VQC415" s="589"/>
      <c r="VQD415" s="589"/>
      <c r="VQE415" s="589"/>
      <c r="VQF415" s="589"/>
      <c r="VQG415" s="589"/>
      <c r="VQH415" s="589"/>
      <c r="VQI415" s="589"/>
      <c r="VQJ415" s="589"/>
      <c r="VQK415" s="589"/>
      <c r="VQL415" s="589"/>
      <c r="VQM415" s="589"/>
      <c r="VQN415" s="589"/>
      <c r="VQO415" s="589"/>
      <c r="VQP415" s="589"/>
      <c r="VQQ415" s="589"/>
      <c r="VQR415" s="589"/>
      <c r="VQS415" s="589"/>
      <c r="VQT415" s="589"/>
      <c r="VQU415" s="589"/>
      <c r="VQV415" s="589"/>
      <c r="VQW415" s="589"/>
      <c r="VQX415" s="589"/>
      <c r="VQY415" s="589"/>
      <c r="VQZ415" s="589"/>
      <c r="VRA415" s="589"/>
      <c r="VRB415" s="589"/>
      <c r="VRC415" s="589"/>
      <c r="VRD415" s="589"/>
      <c r="VRE415" s="589"/>
      <c r="VRF415" s="589"/>
      <c r="VRG415" s="589"/>
      <c r="VRH415" s="589"/>
      <c r="VRI415" s="589"/>
      <c r="VRJ415" s="589"/>
      <c r="VRK415" s="589"/>
      <c r="VRL415" s="589"/>
      <c r="VRM415" s="589"/>
      <c r="VRN415" s="589"/>
      <c r="VRO415" s="589"/>
      <c r="VRP415" s="589"/>
      <c r="VRQ415" s="589"/>
      <c r="VRR415" s="589"/>
      <c r="VRS415" s="589"/>
      <c r="VRT415" s="589"/>
      <c r="VRU415" s="589"/>
      <c r="VRV415" s="589"/>
      <c r="VRW415" s="589"/>
      <c r="VRX415" s="589"/>
      <c r="VRY415" s="589"/>
      <c r="VRZ415" s="589"/>
      <c r="VSA415" s="589"/>
      <c r="VSB415" s="589"/>
      <c r="VSC415" s="589"/>
      <c r="VSD415" s="589"/>
      <c r="VSE415" s="589"/>
      <c r="VSF415" s="589"/>
      <c r="VSG415" s="589"/>
      <c r="VSH415" s="589"/>
      <c r="VSI415" s="589"/>
      <c r="VSJ415" s="589"/>
      <c r="VSK415" s="589"/>
      <c r="VSL415" s="589"/>
      <c r="VSM415" s="589"/>
      <c r="VSN415" s="589"/>
      <c r="VSO415" s="589"/>
      <c r="VSP415" s="589"/>
      <c r="VSQ415" s="589"/>
      <c r="VSR415" s="589"/>
      <c r="VSS415" s="589"/>
      <c r="VST415" s="589"/>
      <c r="VSU415" s="589"/>
      <c r="VSV415" s="589"/>
      <c r="VSW415" s="589"/>
      <c r="VSX415" s="589"/>
      <c r="VSY415" s="589"/>
      <c r="VSZ415" s="589"/>
      <c r="VTA415" s="589"/>
      <c r="VTB415" s="589"/>
      <c r="VTC415" s="589"/>
      <c r="VTD415" s="589"/>
      <c r="VTE415" s="589"/>
      <c r="VTF415" s="589"/>
      <c r="VTG415" s="589"/>
      <c r="VTH415" s="589"/>
      <c r="VTI415" s="589"/>
      <c r="VTJ415" s="589"/>
      <c r="VTK415" s="589"/>
      <c r="VTL415" s="589"/>
      <c r="VTM415" s="589"/>
      <c r="VTN415" s="589"/>
      <c r="VTO415" s="589"/>
      <c r="VTP415" s="589"/>
      <c r="VTQ415" s="589"/>
      <c r="VTR415" s="589"/>
      <c r="VTS415" s="589"/>
      <c r="VTT415" s="589"/>
      <c r="VTU415" s="589"/>
      <c r="VTV415" s="589"/>
      <c r="VTW415" s="589"/>
      <c r="VTX415" s="589"/>
      <c r="VTY415" s="589"/>
      <c r="VTZ415" s="589"/>
      <c r="VUA415" s="589"/>
      <c r="VUB415" s="589"/>
      <c r="VUC415" s="589"/>
      <c r="VUD415" s="589"/>
      <c r="VUE415" s="589"/>
      <c r="VUF415" s="589"/>
      <c r="VUG415" s="589"/>
      <c r="VUH415" s="589"/>
      <c r="VUI415" s="589"/>
      <c r="VUJ415" s="589"/>
      <c r="VUK415" s="589"/>
      <c r="VUL415" s="589"/>
      <c r="VUM415" s="589"/>
      <c r="VUN415" s="589"/>
      <c r="VUO415" s="589"/>
      <c r="VUP415" s="589"/>
      <c r="VUQ415" s="589"/>
      <c r="VUR415" s="589"/>
      <c r="VUS415" s="589"/>
      <c r="VUT415" s="589"/>
      <c r="VUU415" s="589"/>
      <c r="VUV415" s="589"/>
      <c r="VUW415" s="589"/>
      <c r="VUX415" s="589"/>
      <c r="VUY415" s="589"/>
      <c r="VUZ415" s="589"/>
      <c r="VVA415" s="589"/>
      <c r="VVB415" s="589"/>
      <c r="VVC415" s="589"/>
      <c r="VVD415" s="589"/>
      <c r="VVE415" s="589"/>
      <c r="VVF415" s="589"/>
      <c r="VVG415" s="589"/>
      <c r="VVH415" s="589"/>
      <c r="VVI415" s="589"/>
      <c r="VVJ415" s="589"/>
      <c r="VVK415" s="589"/>
      <c r="VVL415" s="589"/>
      <c r="VVM415" s="589"/>
      <c r="VVN415" s="589"/>
      <c r="VVO415" s="589"/>
      <c r="VVP415" s="589"/>
      <c r="VVQ415" s="589"/>
      <c r="VVR415" s="589"/>
      <c r="VVS415" s="589"/>
      <c r="VVT415" s="589"/>
      <c r="VVU415" s="589"/>
      <c r="VVV415" s="589"/>
      <c r="VVW415" s="589"/>
      <c r="VVX415" s="589"/>
      <c r="VVY415" s="589"/>
      <c r="VVZ415" s="589"/>
      <c r="VWA415" s="589"/>
      <c r="VWB415" s="589"/>
      <c r="VWC415" s="589"/>
      <c r="VWD415" s="589"/>
      <c r="VWE415" s="589"/>
      <c r="VWF415" s="589"/>
      <c r="VWG415" s="589"/>
      <c r="VWH415" s="589"/>
      <c r="VWI415" s="589"/>
      <c r="VWJ415" s="589"/>
      <c r="VWK415" s="589"/>
      <c r="VWL415" s="589"/>
      <c r="VWM415" s="589"/>
      <c r="VWN415" s="589"/>
      <c r="VWO415" s="589"/>
      <c r="VWP415" s="589"/>
      <c r="VWQ415" s="589"/>
      <c r="VWR415" s="589"/>
      <c r="VWS415" s="589"/>
      <c r="VWT415" s="589"/>
      <c r="VWU415" s="589"/>
      <c r="VWV415" s="589"/>
      <c r="VWW415" s="589"/>
      <c r="VWX415" s="589"/>
      <c r="VWY415" s="589"/>
      <c r="VWZ415" s="589"/>
      <c r="VXA415" s="589"/>
      <c r="VXB415" s="589"/>
      <c r="VXC415" s="589"/>
      <c r="VXD415" s="589"/>
      <c r="VXE415" s="589"/>
      <c r="VXF415" s="589"/>
      <c r="VXG415" s="589"/>
      <c r="VXH415" s="589"/>
      <c r="VXI415" s="589"/>
      <c r="VXJ415" s="589"/>
      <c r="VXK415" s="589"/>
      <c r="VXL415" s="589"/>
      <c r="VXM415" s="589"/>
      <c r="VXN415" s="589"/>
      <c r="VXO415" s="589"/>
      <c r="VXP415" s="589"/>
      <c r="VXQ415" s="589"/>
      <c r="VXR415" s="589"/>
      <c r="VXS415" s="589"/>
      <c r="VXT415" s="589"/>
      <c r="VXU415" s="589"/>
      <c r="VXV415" s="589"/>
      <c r="VXW415" s="589"/>
      <c r="VXX415" s="589"/>
      <c r="VXY415" s="589"/>
      <c r="VXZ415" s="589"/>
      <c r="VYA415" s="589"/>
      <c r="VYB415" s="589"/>
      <c r="VYC415" s="589"/>
      <c r="VYD415" s="589"/>
      <c r="VYE415" s="589"/>
      <c r="VYF415" s="589"/>
      <c r="VYG415" s="589"/>
      <c r="VYH415" s="589"/>
      <c r="VYI415" s="589"/>
      <c r="VYJ415" s="589"/>
      <c r="VYK415" s="589"/>
      <c r="VYL415" s="589"/>
      <c r="VYM415" s="589"/>
      <c r="VYN415" s="589"/>
      <c r="VYO415" s="589"/>
      <c r="VYP415" s="589"/>
      <c r="VYQ415" s="589"/>
      <c r="VYR415" s="589"/>
      <c r="VYS415" s="589"/>
      <c r="VYT415" s="589"/>
      <c r="VYU415" s="589"/>
      <c r="VYV415" s="589"/>
      <c r="VYW415" s="589"/>
      <c r="VYX415" s="589"/>
      <c r="VYY415" s="589"/>
      <c r="VYZ415" s="589"/>
      <c r="VZA415" s="589"/>
      <c r="VZB415" s="589"/>
      <c r="VZC415" s="589"/>
      <c r="VZD415" s="589"/>
      <c r="VZE415" s="589"/>
      <c r="VZF415" s="589"/>
      <c r="VZG415" s="589"/>
      <c r="VZH415" s="589"/>
      <c r="VZI415" s="589"/>
      <c r="VZJ415" s="589"/>
      <c r="VZK415" s="589"/>
      <c r="VZL415" s="589"/>
      <c r="VZM415" s="589"/>
      <c r="VZN415" s="589"/>
      <c r="VZO415" s="589"/>
      <c r="VZP415" s="589"/>
      <c r="VZQ415" s="589"/>
      <c r="VZR415" s="589"/>
      <c r="VZS415" s="589"/>
      <c r="VZT415" s="589"/>
      <c r="VZU415" s="589"/>
      <c r="VZV415" s="589"/>
      <c r="VZW415" s="589"/>
      <c r="VZX415" s="589"/>
      <c r="VZY415" s="589"/>
      <c r="VZZ415" s="589"/>
      <c r="WAA415" s="589"/>
      <c r="WAB415" s="589"/>
      <c r="WAC415" s="589"/>
      <c r="WAD415" s="589"/>
      <c r="WAE415" s="589"/>
      <c r="WAF415" s="589"/>
      <c r="WAG415" s="589"/>
      <c r="WAH415" s="589"/>
      <c r="WAI415" s="589"/>
      <c r="WAJ415" s="589"/>
      <c r="WAK415" s="589"/>
      <c r="WAL415" s="589"/>
      <c r="WAM415" s="589"/>
      <c r="WAN415" s="589"/>
      <c r="WAO415" s="589"/>
      <c r="WAP415" s="589"/>
      <c r="WAQ415" s="589"/>
      <c r="WAR415" s="589"/>
      <c r="WAS415" s="589"/>
      <c r="WAT415" s="589"/>
      <c r="WAU415" s="589"/>
      <c r="WAV415" s="589"/>
      <c r="WAW415" s="589"/>
      <c r="WAX415" s="589"/>
      <c r="WAY415" s="589"/>
      <c r="WAZ415" s="589"/>
      <c r="WBA415" s="589"/>
      <c r="WBB415" s="589"/>
      <c r="WBC415" s="589"/>
      <c r="WBD415" s="589"/>
      <c r="WBE415" s="589"/>
      <c r="WBF415" s="589"/>
      <c r="WBG415" s="589"/>
      <c r="WBH415" s="589"/>
      <c r="WBI415" s="589"/>
      <c r="WBJ415" s="589"/>
      <c r="WBK415" s="589"/>
      <c r="WBL415" s="589"/>
      <c r="WBM415" s="589"/>
      <c r="WBN415" s="589"/>
      <c r="WBO415" s="589"/>
      <c r="WBP415" s="589"/>
      <c r="WBQ415" s="589"/>
      <c r="WBR415" s="589"/>
      <c r="WBS415" s="589"/>
      <c r="WBT415" s="589"/>
      <c r="WBU415" s="589"/>
      <c r="WBV415" s="589"/>
      <c r="WBW415" s="589"/>
      <c r="WBX415" s="589"/>
      <c r="WBY415" s="589"/>
      <c r="WBZ415" s="589"/>
      <c r="WCA415" s="589"/>
      <c r="WCB415" s="589"/>
      <c r="WCC415" s="589"/>
      <c r="WCD415" s="589"/>
      <c r="WCE415" s="589"/>
      <c r="WCF415" s="589"/>
      <c r="WCG415" s="589"/>
      <c r="WCH415" s="589"/>
      <c r="WCI415" s="589"/>
      <c r="WCJ415" s="589"/>
      <c r="WCK415" s="589"/>
      <c r="WCL415" s="589"/>
      <c r="WCM415" s="589"/>
      <c r="WCN415" s="589"/>
      <c r="WCO415" s="589"/>
      <c r="WCP415" s="589"/>
      <c r="WCQ415" s="589"/>
      <c r="WCR415" s="589"/>
      <c r="WCS415" s="589"/>
      <c r="WCT415" s="589"/>
      <c r="WCU415" s="589"/>
      <c r="WCV415" s="589"/>
      <c r="WCW415" s="589"/>
      <c r="WCX415" s="589"/>
      <c r="WCY415" s="589"/>
      <c r="WCZ415" s="589"/>
      <c r="WDA415" s="589"/>
      <c r="WDB415" s="589"/>
      <c r="WDC415" s="589"/>
      <c r="WDD415" s="589"/>
      <c r="WDE415" s="589"/>
      <c r="WDF415" s="589"/>
      <c r="WDG415" s="589"/>
      <c r="WDH415" s="589"/>
      <c r="WDI415" s="589"/>
      <c r="WDJ415" s="589"/>
      <c r="WDK415" s="589"/>
      <c r="WDL415" s="589"/>
      <c r="WDM415" s="589"/>
      <c r="WDN415" s="589"/>
      <c r="WDO415" s="589"/>
      <c r="WDP415" s="589"/>
      <c r="WDQ415" s="589"/>
      <c r="WDR415" s="589"/>
      <c r="WDS415" s="589"/>
      <c r="WDT415" s="589"/>
      <c r="WDU415" s="589"/>
      <c r="WDV415" s="589"/>
      <c r="WDW415" s="589"/>
      <c r="WDX415" s="589"/>
      <c r="WDY415" s="589"/>
      <c r="WDZ415" s="589"/>
      <c r="WEA415" s="589"/>
      <c r="WEB415" s="589"/>
      <c r="WEC415" s="589"/>
      <c r="WED415" s="589"/>
      <c r="WEE415" s="589"/>
      <c r="WEF415" s="589"/>
      <c r="WEG415" s="589"/>
      <c r="WEH415" s="589"/>
      <c r="WEI415" s="589"/>
      <c r="WEJ415" s="589"/>
      <c r="WEK415" s="589"/>
      <c r="WEL415" s="589"/>
      <c r="WEM415" s="589"/>
      <c r="WEN415" s="589"/>
      <c r="WEO415" s="589"/>
      <c r="WEP415" s="589"/>
      <c r="WEQ415" s="589"/>
      <c r="WER415" s="589"/>
      <c r="WES415" s="589"/>
      <c r="WET415" s="589"/>
      <c r="WEU415" s="589"/>
      <c r="WEV415" s="589"/>
      <c r="WEW415" s="589"/>
      <c r="WEX415" s="589"/>
      <c r="WEY415" s="589"/>
      <c r="WEZ415" s="589"/>
      <c r="WFA415" s="589"/>
      <c r="WFB415" s="589"/>
      <c r="WFC415" s="589"/>
      <c r="WFD415" s="589"/>
      <c r="WFE415" s="589"/>
      <c r="WFF415" s="589"/>
      <c r="WFG415" s="589"/>
      <c r="WFH415" s="589"/>
      <c r="WFI415" s="589"/>
      <c r="WFJ415" s="589"/>
      <c r="WFK415" s="589"/>
      <c r="WFL415" s="589"/>
      <c r="WFM415" s="589"/>
      <c r="WFN415" s="589"/>
      <c r="WFO415" s="589"/>
      <c r="WFP415" s="589"/>
      <c r="WFQ415" s="589"/>
      <c r="WFR415" s="589"/>
      <c r="WFS415" s="589"/>
      <c r="WFT415" s="589"/>
      <c r="WFU415" s="589"/>
      <c r="WFV415" s="589"/>
      <c r="WFW415" s="589"/>
      <c r="WFX415" s="589"/>
      <c r="WFY415" s="589"/>
      <c r="WFZ415" s="589"/>
      <c r="WGA415" s="589"/>
      <c r="WGB415" s="589"/>
      <c r="WGC415" s="589"/>
      <c r="WGD415" s="589"/>
      <c r="WGE415" s="589"/>
      <c r="WGF415" s="589"/>
      <c r="WGG415" s="589"/>
      <c r="WGH415" s="589"/>
      <c r="WGI415" s="589"/>
      <c r="WGJ415" s="589"/>
      <c r="WGK415" s="589"/>
      <c r="WGL415" s="589"/>
      <c r="WGM415" s="589"/>
      <c r="WGN415" s="589"/>
      <c r="WGO415" s="589"/>
      <c r="WGP415" s="589"/>
      <c r="WGQ415" s="589"/>
      <c r="WGR415" s="589"/>
      <c r="WGS415" s="589"/>
      <c r="WGT415" s="589"/>
      <c r="WGU415" s="589"/>
      <c r="WGV415" s="589"/>
      <c r="WGW415" s="589"/>
      <c r="WGX415" s="589"/>
      <c r="WGY415" s="589"/>
      <c r="WGZ415" s="589"/>
      <c r="WHA415" s="589"/>
      <c r="WHB415" s="589"/>
      <c r="WHC415" s="589"/>
      <c r="WHD415" s="589"/>
      <c r="WHE415" s="589"/>
      <c r="WHF415" s="589"/>
      <c r="WHG415" s="589"/>
      <c r="WHH415" s="589"/>
      <c r="WHI415" s="589"/>
      <c r="WHJ415" s="589"/>
      <c r="WHK415" s="589"/>
      <c r="WHL415" s="589"/>
      <c r="WHM415" s="589"/>
      <c r="WHN415" s="589"/>
      <c r="WHO415" s="589"/>
      <c r="WHP415" s="589"/>
      <c r="WHQ415" s="589"/>
      <c r="WHR415" s="589"/>
      <c r="WHS415" s="589"/>
      <c r="WHT415" s="589"/>
      <c r="WHU415" s="589"/>
      <c r="WHV415" s="589"/>
      <c r="WHW415" s="589"/>
      <c r="WHX415" s="589"/>
      <c r="WHY415" s="589"/>
      <c r="WHZ415" s="589"/>
      <c r="WIA415" s="589"/>
      <c r="WIB415" s="589"/>
      <c r="WIC415" s="589"/>
      <c r="WID415" s="589"/>
      <c r="WIE415" s="589"/>
      <c r="WIF415" s="589"/>
      <c r="WIG415" s="589"/>
      <c r="WIH415" s="589"/>
      <c r="WII415" s="589"/>
      <c r="WIJ415" s="589"/>
      <c r="WIK415" s="589"/>
      <c r="WIL415" s="589"/>
      <c r="WIM415" s="589"/>
      <c r="WIN415" s="589"/>
      <c r="WIO415" s="589"/>
      <c r="WIP415" s="589"/>
      <c r="WIQ415" s="589"/>
      <c r="WIR415" s="589"/>
      <c r="WIS415" s="589"/>
      <c r="WIT415" s="589"/>
      <c r="WIU415" s="589"/>
      <c r="WIV415" s="589"/>
      <c r="WIW415" s="589"/>
      <c r="WIX415" s="589"/>
      <c r="WIY415" s="589"/>
      <c r="WIZ415" s="589"/>
      <c r="WJA415" s="589"/>
      <c r="WJB415" s="589"/>
      <c r="WJC415" s="589"/>
      <c r="WJD415" s="589"/>
      <c r="WJE415" s="589"/>
      <c r="WJF415" s="589"/>
      <c r="WJG415" s="589"/>
      <c r="WJH415" s="589"/>
      <c r="WJI415" s="589"/>
      <c r="WJJ415" s="589"/>
      <c r="WJK415" s="589"/>
      <c r="WJL415" s="589"/>
      <c r="WJM415" s="589"/>
      <c r="WJN415" s="589"/>
      <c r="WJO415" s="589"/>
      <c r="WJP415" s="589"/>
      <c r="WJQ415" s="589"/>
      <c r="WJR415" s="589"/>
      <c r="WJS415" s="589"/>
      <c r="WJT415" s="589"/>
      <c r="WJU415" s="589"/>
      <c r="WJV415" s="589"/>
      <c r="WJW415" s="589"/>
      <c r="WJX415" s="589"/>
      <c r="WJY415" s="589"/>
      <c r="WJZ415" s="589"/>
      <c r="WKA415" s="589"/>
      <c r="WKB415" s="589"/>
      <c r="WKC415" s="589"/>
      <c r="WKD415" s="589"/>
      <c r="WKE415" s="589"/>
      <c r="WKF415" s="589"/>
      <c r="WKG415" s="589"/>
      <c r="WKH415" s="589"/>
      <c r="WKI415" s="589"/>
      <c r="WKJ415" s="589"/>
      <c r="WKK415" s="589"/>
      <c r="WKL415" s="589"/>
      <c r="WKM415" s="589"/>
      <c r="WKN415" s="589"/>
      <c r="WKO415" s="589"/>
      <c r="WKP415" s="589"/>
      <c r="WKQ415" s="589"/>
      <c r="WKR415" s="589"/>
      <c r="WKS415" s="589"/>
      <c r="WKT415" s="589"/>
      <c r="WKU415" s="589"/>
      <c r="WKV415" s="589"/>
      <c r="WKW415" s="589"/>
      <c r="WKX415" s="589"/>
      <c r="WKY415" s="589"/>
      <c r="WKZ415" s="589"/>
      <c r="WLA415" s="589"/>
      <c r="WLB415" s="589"/>
      <c r="WLC415" s="589"/>
      <c r="WLD415" s="589"/>
      <c r="WLE415" s="589"/>
      <c r="WLF415" s="589"/>
      <c r="WLG415" s="589"/>
      <c r="WLH415" s="589"/>
      <c r="WLI415" s="589"/>
      <c r="WLJ415" s="589"/>
      <c r="WLK415" s="589"/>
      <c r="WLL415" s="589"/>
      <c r="WLM415" s="589"/>
      <c r="WLN415" s="589"/>
      <c r="WLO415" s="589"/>
      <c r="WLP415" s="589"/>
      <c r="WLQ415" s="589"/>
      <c r="WLR415" s="589"/>
      <c r="WLS415" s="589"/>
      <c r="WLT415" s="589"/>
      <c r="WLU415" s="589"/>
      <c r="WLV415" s="589"/>
      <c r="WLW415" s="589"/>
      <c r="WLX415" s="589"/>
      <c r="WLY415" s="589"/>
      <c r="WLZ415" s="589"/>
      <c r="WMA415" s="589"/>
      <c r="WMB415" s="589"/>
      <c r="WMC415" s="589"/>
      <c r="WMD415" s="589"/>
      <c r="WME415" s="589"/>
      <c r="WMF415" s="589"/>
      <c r="WMG415" s="589"/>
      <c r="WMH415" s="589"/>
      <c r="WMI415" s="589"/>
      <c r="WMJ415" s="589"/>
      <c r="WMK415" s="589"/>
      <c r="WML415" s="589"/>
      <c r="WMM415" s="589"/>
      <c r="WMN415" s="589"/>
      <c r="WMO415" s="589"/>
      <c r="WMP415" s="589"/>
      <c r="WMQ415" s="589"/>
      <c r="WMR415" s="589"/>
      <c r="WMS415" s="589"/>
      <c r="WMT415" s="589"/>
      <c r="WMU415" s="589"/>
      <c r="WMV415" s="589"/>
      <c r="WMW415" s="589"/>
      <c r="WMX415" s="589"/>
      <c r="WMY415" s="589"/>
      <c r="WMZ415" s="589"/>
      <c r="WNA415" s="589"/>
      <c r="WNB415" s="589"/>
      <c r="WNC415" s="589"/>
      <c r="WND415" s="589"/>
      <c r="WNE415" s="589"/>
      <c r="WNF415" s="589"/>
      <c r="WNG415" s="589"/>
      <c r="WNH415" s="589"/>
      <c r="WNI415" s="589"/>
      <c r="WNJ415" s="589"/>
      <c r="WNK415" s="589"/>
      <c r="WNL415" s="589"/>
      <c r="WNM415" s="589"/>
      <c r="WNN415" s="589"/>
      <c r="WNO415" s="589"/>
      <c r="WNP415" s="589"/>
      <c r="WNQ415" s="589"/>
      <c r="WNR415" s="589"/>
      <c r="WNS415" s="589"/>
      <c r="WNT415" s="589"/>
      <c r="WNU415" s="589"/>
      <c r="WNV415" s="589"/>
      <c r="WNW415" s="589"/>
      <c r="WNX415" s="589"/>
      <c r="WNY415" s="589"/>
      <c r="WNZ415" s="589"/>
      <c r="WOA415" s="589"/>
      <c r="WOB415" s="589"/>
      <c r="WOC415" s="589"/>
      <c r="WOD415" s="589"/>
      <c r="WOE415" s="589"/>
      <c r="WOF415" s="589"/>
      <c r="WOG415" s="589"/>
      <c r="WOH415" s="589"/>
      <c r="WOI415" s="589"/>
      <c r="WOJ415" s="589"/>
      <c r="WOK415" s="589"/>
      <c r="WOL415" s="589"/>
      <c r="WOM415" s="589"/>
      <c r="WON415" s="589"/>
      <c r="WOO415" s="589"/>
      <c r="WOP415" s="589"/>
      <c r="WOQ415" s="589"/>
      <c r="WOR415" s="589"/>
      <c r="WOS415" s="589"/>
      <c r="WOT415" s="589"/>
      <c r="WOU415" s="589"/>
      <c r="WOV415" s="589"/>
      <c r="WOW415" s="589"/>
      <c r="WOX415" s="589"/>
      <c r="WOY415" s="589"/>
      <c r="WOZ415" s="589"/>
      <c r="WPA415" s="589"/>
      <c r="WPB415" s="589"/>
      <c r="WPC415" s="589"/>
      <c r="WPD415" s="589"/>
      <c r="WPE415" s="589"/>
      <c r="WPF415" s="589"/>
      <c r="WPG415" s="589"/>
      <c r="WPH415" s="589"/>
      <c r="WPI415" s="589"/>
      <c r="WPJ415" s="589"/>
      <c r="WPK415" s="589"/>
      <c r="WPL415" s="589"/>
      <c r="WPM415" s="589"/>
      <c r="WPN415" s="589"/>
      <c r="WPO415" s="589"/>
      <c r="WPP415" s="589"/>
      <c r="WPQ415" s="589"/>
      <c r="WPR415" s="589"/>
      <c r="WPS415" s="589"/>
      <c r="WPT415" s="589"/>
      <c r="WPU415" s="589"/>
      <c r="WPV415" s="589"/>
      <c r="WPW415" s="589"/>
      <c r="WPX415" s="589"/>
      <c r="WPY415" s="589"/>
      <c r="WPZ415" s="589"/>
      <c r="WQA415" s="589"/>
      <c r="WQB415" s="589"/>
      <c r="WQC415" s="589"/>
      <c r="WQD415" s="589"/>
      <c r="WQE415" s="589"/>
      <c r="WQF415" s="589"/>
      <c r="WQG415" s="589"/>
      <c r="WQH415" s="589"/>
      <c r="WQI415" s="589"/>
      <c r="WQJ415" s="589"/>
      <c r="WQK415" s="589"/>
      <c r="WQL415" s="589"/>
      <c r="WQM415" s="589"/>
      <c r="WQN415" s="589"/>
      <c r="WQO415" s="589"/>
      <c r="WQP415" s="589"/>
      <c r="WQQ415" s="589"/>
      <c r="WQR415" s="589"/>
      <c r="WQS415" s="589"/>
      <c r="WQT415" s="589"/>
      <c r="WQU415" s="589"/>
      <c r="WQV415" s="589"/>
      <c r="WQW415" s="589"/>
      <c r="WQX415" s="589"/>
      <c r="WQY415" s="589"/>
      <c r="WQZ415" s="589"/>
      <c r="WRA415" s="589"/>
      <c r="WRB415" s="589"/>
      <c r="WRC415" s="589"/>
      <c r="WRD415" s="589"/>
      <c r="WRE415" s="589"/>
      <c r="WRF415" s="589"/>
      <c r="WRG415" s="589"/>
      <c r="WRH415" s="589"/>
      <c r="WRI415" s="589"/>
      <c r="WRJ415" s="589"/>
      <c r="WRK415" s="589"/>
      <c r="WRL415" s="589"/>
      <c r="WRM415" s="589"/>
      <c r="WRN415" s="589"/>
      <c r="WRO415" s="589"/>
      <c r="WRP415" s="589"/>
      <c r="WRQ415" s="589"/>
      <c r="WRR415" s="589"/>
      <c r="WRS415" s="589"/>
      <c r="WRT415" s="589"/>
      <c r="WRU415" s="589"/>
      <c r="WRV415" s="589"/>
      <c r="WRW415" s="589"/>
      <c r="WRX415" s="589"/>
      <c r="WRY415" s="589"/>
      <c r="WRZ415" s="589"/>
      <c r="WSA415" s="589"/>
      <c r="WSB415" s="589"/>
      <c r="WSC415" s="589"/>
      <c r="WSD415" s="589"/>
      <c r="WSE415" s="589"/>
      <c r="WSF415" s="589"/>
      <c r="WSG415" s="589"/>
      <c r="WSH415" s="589"/>
      <c r="WSI415" s="589"/>
      <c r="WSJ415" s="589"/>
      <c r="WSK415" s="589"/>
      <c r="WSL415" s="589"/>
      <c r="WSM415" s="589"/>
      <c r="WSN415" s="589"/>
      <c r="WSO415" s="589"/>
      <c r="WSP415" s="589"/>
      <c r="WSQ415" s="589"/>
      <c r="WSR415" s="589"/>
      <c r="WSS415" s="589"/>
      <c r="WST415" s="589"/>
      <c r="WSU415" s="589"/>
      <c r="WSV415" s="589"/>
      <c r="WSW415" s="589"/>
      <c r="WSX415" s="589"/>
      <c r="WSY415" s="589"/>
      <c r="WSZ415" s="589"/>
      <c r="WTA415" s="589"/>
      <c r="WTB415" s="589"/>
      <c r="WTC415" s="589"/>
      <c r="WTD415" s="589"/>
      <c r="WTE415" s="589"/>
      <c r="WTF415" s="589"/>
      <c r="WTG415" s="589"/>
      <c r="WTH415" s="589"/>
      <c r="WTI415" s="589"/>
      <c r="WTJ415" s="589"/>
      <c r="WTK415" s="589"/>
      <c r="WTL415" s="589"/>
      <c r="WTM415" s="589"/>
      <c r="WTN415" s="589"/>
      <c r="WTO415" s="589"/>
      <c r="WTP415" s="589"/>
      <c r="WTQ415" s="589"/>
      <c r="WTR415" s="589"/>
      <c r="WTS415" s="589"/>
      <c r="WTT415" s="589"/>
      <c r="WTU415" s="589"/>
      <c r="WTV415" s="589"/>
      <c r="WTW415" s="589"/>
      <c r="WTX415" s="589"/>
      <c r="WTY415" s="589"/>
      <c r="WTZ415" s="589"/>
      <c r="WUA415" s="589"/>
      <c r="WUB415" s="589"/>
      <c r="WUC415" s="589"/>
      <c r="WUD415" s="589"/>
      <c r="WUE415" s="589"/>
      <c r="WUF415" s="589"/>
      <c r="WUG415" s="589"/>
      <c r="WUH415" s="589"/>
      <c r="WUI415" s="589"/>
      <c r="WUJ415" s="589"/>
      <c r="WUK415" s="589"/>
      <c r="WUL415" s="589"/>
      <c r="WUM415" s="589"/>
      <c r="WUN415" s="589"/>
      <c r="WUO415" s="589"/>
      <c r="WUP415" s="589"/>
      <c r="WUQ415" s="589"/>
      <c r="WUR415" s="589"/>
      <c r="WUS415" s="589"/>
      <c r="WUT415" s="589"/>
      <c r="WUU415" s="589"/>
      <c r="WUV415" s="589"/>
      <c r="WUW415" s="589"/>
      <c r="WUX415" s="589"/>
      <c r="WUY415" s="589"/>
      <c r="WUZ415" s="589"/>
      <c r="WVA415" s="589"/>
      <c r="WVB415" s="589"/>
      <c r="WVC415" s="589"/>
      <c r="WVD415" s="589"/>
      <c r="WVE415" s="589"/>
      <c r="WVF415" s="589"/>
      <c r="WVG415" s="589"/>
      <c r="WVH415" s="589"/>
      <c r="WVI415" s="589"/>
      <c r="WVJ415" s="589"/>
      <c r="WVK415" s="589"/>
      <c r="WVL415" s="589"/>
      <c r="WVM415" s="589"/>
      <c r="WVN415" s="589"/>
      <c r="WVO415" s="589"/>
      <c r="WVP415" s="589"/>
      <c r="WVQ415" s="589"/>
      <c r="WVR415" s="589"/>
      <c r="WVS415" s="589"/>
      <c r="WVT415" s="589"/>
      <c r="WVU415" s="589"/>
      <c r="WVV415" s="589"/>
      <c r="WVW415" s="589"/>
      <c r="WVX415" s="589"/>
      <c r="WVY415" s="589"/>
      <c r="WVZ415" s="589"/>
      <c r="WWA415" s="589"/>
      <c r="WWB415" s="589"/>
      <c r="WWC415" s="589"/>
      <c r="WWD415" s="589"/>
      <c r="WWE415" s="589"/>
      <c r="WWF415" s="589"/>
      <c r="WWG415" s="589"/>
      <c r="WWH415" s="589"/>
      <c r="WWI415" s="589"/>
      <c r="WWJ415" s="589"/>
      <c r="WWK415" s="589"/>
      <c r="WWL415" s="589"/>
      <c r="WWM415" s="589"/>
      <c r="WWN415" s="589"/>
      <c r="WWO415" s="589"/>
      <c r="WWP415" s="589"/>
      <c r="WWQ415" s="589"/>
      <c r="WWR415" s="589"/>
      <c r="WWS415" s="589"/>
      <c r="WWT415" s="589"/>
      <c r="WWU415" s="589"/>
      <c r="WWV415" s="589"/>
      <c r="WWW415" s="589"/>
      <c r="WWX415" s="589"/>
      <c r="WWY415" s="589"/>
      <c r="WWZ415" s="589"/>
      <c r="WXA415" s="589"/>
      <c r="WXB415" s="589"/>
      <c r="WXC415" s="589"/>
      <c r="WXD415" s="589"/>
      <c r="WXE415" s="589"/>
      <c r="WXF415" s="589"/>
      <c r="WXG415" s="589"/>
      <c r="WXH415" s="589"/>
      <c r="WXI415" s="589"/>
      <c r="WXJ415" s="589"/>
      <c r="WXK415" s="589"/>
      <c r="WXL415" s="589"/>
      <c r="WXM415" s="589"/>
      <c r="WXN415" s="589"/>
      <c r="WXO415" s="589"/>
      <c r="WXP415" s="589"/>
      <c r="WXQ415" s="589"/>
      <c r="WXR415" s="589"/>
      <c r="WXS415" s="589"/>
      <c r="WXT415" s="589"/>
      <c r="WXU415" s="589"/>
      <c r="WXV415" s="589"/>
      <c r="WXW415" s="589"/>
      <c r="WXX415" s="589"/>
      <c r="WXY415" s="589"/>
      <c r="WXZ415" s="589"/>
      <c r="WYA415" s="589"/>
      <c r="WYB415" s="589"/>
      <c r="WYC415" s="589"/>
      <c r="WYD415" s="589"/>
      <c r="WYE415" s="589"/>
      <c r="WYF415" s="589"/>
      <c r="WYG415" s="589"/>
      <c r="WYH415" s="589"/>
      <c r="WYI415" s="589"/>
      <c r="WYJ415" s="589"/>
      <c r="WYK415" s="589"/>
      <c r="WYL415" s="589"/>
      <c r="WYM415" s="589"/>
      <c r="WYN415" s="589"/>
      <c r="WYO415" s="589"/>
      <c r="WYP415" s="589"/>
      <c r="WYQ415" s="589"/>
      <c r="WYR415" s="589"/>
      <c r="WYS415" s="589"/>
      <c r="WYT415" s="589"/>
      <c r="WYU415" s="589"/>
      <c r="WYV415" s="589"/>
      <c r="WYW415" s="589"/>
      <c r="WYX415" s="589"/>
      <c r="WYY415" s="589"/>
      <c r="WYZ415" s="589"/>
      <c r="WZA415" s="589"/>
      <c r="WZB415" s="589"/>
      <c r="WZC415" s="589"/>
      <c r="WZD415" s="589"/>
      <c r="WZE415" s="589"/>
      <c r="WZF415" s="589"/>
      <c r="WZG415" s="589"/>
      <c r="WZH415" s="589"/>
      <c r="WZI415" s="589"/>
      <c r="WZJ415" s="589"/>
      <c r="WZK415" s="589"/>
      <c r="WZL415" s="589"/>
      <c r="WZM415" s="589"/>
      <c r="WZN415" s="589"/>
      <c r="WZO415" s="589"/>
      <c r="WZP415" s="589"/>
      <c r="WZQ415" s="589"/>
      <c r="WZR415" s="589"/>
      <c r="WZS415" s="589"/>
      <c r="WZT415" s="589"/>
      <c r="WZU415" s="589"/>
      <c r="WZV415" s="589"/>
      <c r="WZW415" s="589"/>
      <c r="WZX415" s="589"/>
      <c r="WZY415" s="589"/>
      <c r="WZZ415" s="589"/>
      <c r="XAA415" s="589"/>
      <c r="XAB415" s="589"/>
      <c r="XAC415" s="589"/>
      <c r="XAD415" s="589"/>
      <c r="XAE415" s="589"/>
      <c r="XAF415" s="589"/>
      <c r="XAG415" s="589"/>
      <c r="XAH415" s="589"/>
      <c r="XAI415" s="589"/>
      <c r="XAJ415" s="589"/>
      <c r="XAK415" s="589"/>
      <c r="XAL415" s="589"/>
      <c r="XAM415" s="589"/>
      <c r="XAN415" s="589"/>
      <c r="XAO415" s="589"/>
      <c r="XAP415" s="589"/>
      <c r="XAQ415" s="589"/>
      <c r="XAR415" s="589"/>
      <c r="XAS415" s="589"/>
      <c r="XAT415" s="589"/>
      <c r="XAU415" s="589"/>
      <c r="XAV415" s="589"/>
      <c r="XAW415" s="589"/>
      <c r="XAX415" s="589"/>
      <c r="XAY415" s="589"/>
      <c r="XAZ415" s="589"/>
      <c r="XBA415" s="589"/>
      <c r="XBB415" s="589"/>
      <c r="XBC415" s="589"/>
      <c r="XBD415" s="589"/>
      <c r="XBE415" s="589"/>
      <c r="XBF415" s="589"/>
      <c r="XBG415" s="589"/>
      <c r="XBH415" s="589"/>
      <c r="XBI415" s="589"/>
      <c r="XBJ415" s="589"/>
      <c r="XBK415" s="589"/>
      <c r="XBL415" s="589"/>
      <c r="XBM415" s="589"/>
      <c r="XBN415" s="589"/>
      <c r="XBO415" s="589"/>
      <c r="XBP415" s="589"/>
      <c r="XBQ415" s="589"/>
      <c r="XBR415" s="589"/>
      <c r="XBS415" s="589"/>
      <c r="XBT415" s="589"/>
      <c r="XBU415" s="589"/>
      <c r="XBV415" s="589"/>
      <c r="XBW415" s="589"/>
      <c r="XBX415" s="589"/>
      <c r="XBY415" s="589"/>
      <c r="XBZ415" s="589"/>
      <c r="XCA415" s="589"/>
      <c r="XCB415" s="589"/>
      <c r="XCC415" s="589"/>
      <c r="XCD415" s="589"/>
      <c r="XCE415" s="589"/>
      <c r="XCF415" s="589"/>
      <c r="XCG415" s="589"/>
      <c r="XCH415" s="589"/>
      <c r="XCI415" s="589"/>
      <c r="XCJ415" s="589"/>
      <c r="XCK415" s="589"/>
      <c r="XCL415" s="589"/>
      <c r="XCM415" s="589"/>
      <c r="XCN415" s="589"/>
      <c r="XCO415" s="589"/>
      <c r="XCP415" s="589"/>
      <c r="XCQ415" s="589"/>
      <c r="XCR415" s="589"/>
      <c r="XCS415" s="589"/>
      <c r="XCT415" s="589"/>
      <c r="XCU415" s="589"/>
      <c r="XCV415" s="589"/>
      <c r="XCW415" s="589"/>
      <c r="XCX415" s="589"/>
      <c r="XCY415" s="589"/>
      <c r="XCZ415" s="589"/>
      <c r="XDA415" s="589"/>
      <c r="XDB415" s="589"/>
      <c r="XDC415" s="589"/>
      <c r="XDD415" s="589"/>
      <c r="XDE415" s="589"/>
      <c r="XDF415" s="589"/>
      <c r="XDG415" s="589"/>
      <c r="XDH415" s="589"/>
      <c r="XDI415" s="589"/>
      <c r="XDJ415" s="589"/>
      <c r="XDK415" s="589"/>
      <c r="XDL415" s="589"/>
      <c r="XDM415" s="589"/>
      <c r="XDN415" s="589"/>
      <c r="XDO415" s="589"/>
      <c r="XDP415" s="589"/>
      <c r="XDQ415" s="589"/>
      <c r="XDR415" s="589"/>
      <c r="XDS415" s="589"/>
      <c r="XDT415" s="589"/>
      <c r="XDU415" s="589"/>
      <c r="XDV415" s="589"/>
      <c r="XDW415" s="589"/>
      <c r="XDX415" s="589"/>
      <c r="XDY415" s="589"/>
      <c r="XDZ415" s="589"/>
      <c r="XEA415" s="589"/>
      <c r="XEB415" s="589"/>
      <c r="XEC415" s="589"/>
      <c r="XED415" s="589"/>
      <c r="XEE415" s="589"/>
      <c r="XEF415" s="589"/>
      <c r="XEG415" s="589"/>
      <c r="XEH415" s="589"/>
      <c r="XEI415" s="589"/>
      <c r="XEJ415" s="589"/>
      <c r="XEK415" s="589"/>
      <c r="XEL415" s="589"/>
      <c r="XEM415" s="589"/>
      <c r="XEN415" s="589"/>
      <c r="XEO415" s="589"/>
      <c r="XEP415" s="589"/>
      <c r="XEQ415" s="589"/>
      <c r="XER415" s="589"/>
      <c r="XES415" s="589"/>
      <c r="XET415" s="589"/>
      <c r="XEU415" s="589"/>
      <c r="XEV415" s="589"/>
      <c r="XEW415" s="589"/>
      <c r="XEX415" s="589"/>
      <c r="XEY415" s="589"/>
      <c r="XEZ415" s="589"/>
      <c r="XFA415" s="589"/>
      <c r="XFB415" s="589"/>
      <c r="XFC415" s="589"/>
      <c r="XFD415" s="589"/>
    </row>
    <row r="416" spans="1:16384" ht="14" thickBot="1">
      <c r="A416" s="792"/>
      <c r="B416" s="163" t="s">
        <v>835</v>
      </c>
      <c r="C416" s="959" t="s">
        <v>76</v>
      </c>
      <c r="D416" s="959" t="s">
        <v>77</v>
      </c>
      <c r="E416" s="959" t="s">
        <v>78</v>
      </c>
      <c r="F416" s="960" t="s">
        <v>79</v>
      </c>
      <c r="G416" s="960" t="s">
        <v>80</v>
      </c>
      <c r="H416" s="960" t="s">
        <v>81</v>
      </c>
      <c r="I416" s="960" t="s">
        <v>82</v>
      </c>
      <c r="J416" s="960" t="s">
        <v>83</v>
      </c>
      <c r="K416" s="960" t="s">
        <v>84</v>
      </c>
      <c r="L416" s="960" t="s">
        <v>85</v>
      </c>
      <c r="M416" s="1006"/>
      <c r="N416" s="1006"/>
      <c r="O416" s="579"/>
      <c r="P416" s="579"/>
      <c r="Q416" s="803"/>
      <c r="R416" s="803"/>
      <c r="S416" s="803"/>
      <c r="T416" s="803"/>
      <c r="U416" s="803"/>
      <c r="V416" s="803"/>
      <c r="W416" s="803"/>
      <c r="X416" s="803"/>
      <c r="Y416" s="47"/>
      <c r="Z416" s="47"/>
      <c r="AA416" s="47"/>
      <c r="AB416" s="47"/>
      <c r="AC416" s="47"/>
      <c r="AD416" s="47"/>
      <c r="AE416" s="47"/>
      <c r="AF416" s="47"/>
      <c r="AG416" s="47"/>
      <c r="AH416" s="47"/>
      <c r="AI416" s="47"/>
      <c r="AJ416" s="47"/>
      <c r="AK416" s="47"/>
      <c r="AL416" s="47"/>
      <c r="AM416" s="47"/>
      <c r="AN416" s="47"/>
      <c r="AO416" s="47"/>
      <c r="AP416" s="47"/>
      <c r="AQ416" s="47"/>
      <c r="AR416" s="47"/>
      <c r="AS416" s="47"/>
      <c r="AT416" s="47"/>
      <c r="AU416" s="47"/>
      <c r="AV416" s="669"/>
      <c r="AW416" s="589"/>
      <c r="AX416" s="589"/>
      <c r="AY416" s="589"/>
      <c r="AZ416" s="589"/>
      <c r="BA416" s="589"/>
      <c r="BB416" s="589"/>
      <c r="BC416" s="589"/>
      <c r="BD416" s="589"/>
      <c r="BE416" s="589"/>
      <c r="BF416" s="589"/>
      <c r="BG416" s="589"/>
      <c r="BH416" s="589"/>
      <c r="BI416" s="589"/>
      <c r="BJ416" s="589"/>
      <c r="BK416" s="589"/>
      <c r="BL416" s="589"/>
      <c r="BM416" s="589"/>
      <c r="BN416" s="589"/>
      <c r="BO416" s="589"/>
      <c r="BP416" s="589"/>
      <c r="BQ416" s="589"/>
      <c r="BR416" s="589"/>
      <c r="BS416" s="589"/>
      <c r="BT416" s="589"/>
      <c r="BU416" s="589"/>
      <c r="BV416" s="589"/>
      <c r="BW416" s="589"/>
      <c r="BX416" s="589"/>
      <c r="BY416" s="589"/>
      <c r="BZ416" s="589"/>
      <c r="CA416" s="589"/>
      <c r="CB416" s="589"/>
      <c r="CC416" s="589"/>
      <c r="CD416" s="589"/>
      <c r="CE416" s="589"/>
      <c r="CF416" s="589"/>
      <c r="CG416" s="589"/>
      <c r="CH416" s="589"/>
      <c r="CI416" s="589"/>
      <c r="CJ416" s="589"/>
      <c r="CK416" s="589"/>
      <c r="CL416" s="589"/>
      <c r="CM416" s="589"/>
      <c r="CN416" s="589"/>
      <c r="CO416" s="589"/>
      <c r="CP416" s="589"/>
      <c r="CQ416" s="589"/>
      <c r="CR416" s="589"/>
      <c r="CS416" s="589"/>
      <c r="CT416" s="589"/>
      <c r="CU416" s="589"/>
      <c r="CV416" s="589"/>
      <c r="CW416" s="589"/>
      <c r="CX416" s="589"/>
      <c r="CY416" s="589"/>
      <c r="CZ416" s="589"/>
      <c r="DA416" s="589"/>
      <c r="DB416" s="589"/>
      <c r="DC416" s="589"/>
      <c r="DD416" s="589"/>
      <c r="DE416" s="589"/>
      <c r="DF416" s="589"/>
      <c r="DG416" s="589"/>
      <c r="DH416" s="589"/>
      <c r="DI416" s="589"/>
      <c r="DJ416" s="589"/>
      <c r="DK416" s="589"/>
      <c r="DL416" s="589"/>
      <c r="DM416" s="589"/>
      <c r="DN416" s="589"/>
      <c r="DO416" s="589"/>
      <c r="DP416" s="589"/>
      <c r="DQ416" s="589"/>
      <c r="DR416" s="589"/>
      <c r="DS416" s="589"/>
      <c r="DT416" s="589"/>
      <c r="DU416" s="589"/>
      <c r="DV416" s="589"/>
      <c r="DW416" s="589"/>
      <c r="DX416" s="589"/>
      <c r="DY416" s="589"/>
      <c r="DZ416" s="589"/>
      <c r="EA416" s="589"/>
      <c r="EB416" s="589"/>
      <c r="EC416" s="589"/>
      <c r="ED416" s="589"/>
      <c r="EE416" s="589"/>
      <c r="EF416" s="589"/>
      <c r="EG416" s="589"/>
      <c r="EH416" s="589"/>
      <c r="EI416" s="589"/>
      <c r="EJ416" s="589"/>
      <c r="EK416" s="589"/>
      <c r="EL416" s="589"/>
      <c r="EM416" s="589"/>
      <c r="EN416" s="589"/>
      <c r="EO416" s="589"/>
      <c r="EP416" s="589"/>
      <c r="EQ416" s="589"/>
      <c r="ER416" s="589"/>
      <c r="ES416" s="589"/>
      <c r="ET416" s="589"/>
      <c r="EU416" s="589"/>
      <c r="EV416" s="589"/>
      <c r="EW416" s="589"/>
      <c r="EX416" s="589"/>
      <c r="EY416" s="589"/>
      <c r="EZ416" s="589"/>
      <c r="FA416" s="589"/>
      <c r="FB416" s="589"/>
      <c r="FC416" s="589"/>
      <c r="FD416" s="589"/>
      <c r="FE416" s="589"/>
      <c r="FF416" s="589"/>
      <c r="FG416" s="589"/>
      <c r="FH416" s="589"/>
      <c r="FI416" s="589"/>
      <c r="FJ416" s="589"/>
      <c r="FK416" s="589"/>
      <c r="FL416" s="589"/>
      <c r="FM416" s="589"/>
      <c r="FN416" s="589"/>
      <c r="FO416" s="589"/>
      <c r="FP416" s="589"/>
      <c r="FQ416" s="589"/>
      <c r="FR416" s="589"/>
      <c r="FS416" s="589"/>
      <c r="FT416" s="589"/>
      <c r="FU416" s="589"/>
      <c r="FV416" s="589"/>
      <c r="FW416" s="589"/>
      <c r="FX416" s="589"/>
      <c r="FY416" s="589"/>
      <c r="FZ416" s="589"/>
      <c r="GA416" s="589"/>
      <c r="GB416" s="589"/>
      <c r="GC416" s="589"/>
      <c r="GD416" s="589"/>
      <c r="GE416" s="589"/>
      <c r="GF416" s="589"/>
      <c r="GG416" s="589"/>
      <c r="GH416" s="589"/>
      <c r="GI416" s="589"/>
      <c r="GJ416" s="589"/>
      <c r="GK416" s="589"/>
      <c r="GL416" s="589"/>
      <c r="GM416" s="589"/>
      <c r="GN416" s="589"/>
      <c r="GO416" s="589"/>
      <c r="GP416" s="589"/>
      <c r="GQ416" s="589"/>
      <c r="GR416" s="589"/>
      <c r="GS416" s="589"/>
      <c r="GT416" s="589"/>
      <c r="GU416" s="589"/>
      <c r="GV416" s="589"/>
      <c r="GW416" s="589"/>
      <c r="GX416" s="589"/>
      <c r="GY416" s="589"/>
      <c r="GZ416" s="589"/>
      <c r="HA416" s="589"/>
      <c r="HB416" s="589"/>
      <c r="HC416" s="589"/>
      <c r="HD416" s="589"/>
      <c r="HE416" s="589"/>
      <c r="HF416" s="589"/>
      <c r="HG416" s="589"/>
      <c r="HH416" s="589"/>
      <c r="HI416" s="589"/>
      <c r="HJ416" s="589"/>
      <c r="HK416" s="589"/>
      <c r="HL416" s="589"/>
      <c r="HM416" s="589"/>
      <c r="HN416" s="589"/>
      <c r="HO416" s="589"/>
      <c r="HP416" s="589"/>
      <c r="HQ416" s="589"/>
      <c r="HR416" s="589"/>
      <c r="HS416" s="589"/>
      <c r="HT416" s="589"/>
      <c r="HU416" s="589"/>
      <c r="HV416" s="589"/>
      <c r="HW416" s="589"/>
      <c r="HX416" s="589"/>
      <c r="HY416" s="589"/>
      <c r="HZ416" s="589"/>
      <c r="IA416" s="589"/>
      <c r="IB416" s="589"/>
      <c r="IC416" s="589"/>
      <c r="ID416" s="589"/>
      <c r="IE416" s="589"/>
      <c r="IF416" s="589"/>
      <c r="IG416" s="589"/>
      <c r="IH416" s="589"/>
      <c r="II416" s="589"/>
      <c r="IJ416" s="589"/>
      <c r="IK416" s="589"/>
      <c r="IL416" s="589"/>
      <c r="IM416" s="589"/>
      <c r="IN416" s="589"/>
      <c r="IO416" s="589"/>
      <c r="IP416" s="589"/>
      <c r="IQ416" s="589"/>
      <c r="IR416" s="589"/>
      <c r="IS416" s="589"/>
      <c r="IT416" s="589"/>
      <c r="IU416" s="589"/>
      <c r="IV416" s="589"/>
      <c r="IW416" s="589"/>
      <c r="IX416" s="589"/>
      <c r="IY416" s="589"/>
      <c r="IZ416" s="589"/>
      <c r="JA416" s="589"/>
      <c r="JB416" s="589"/>
      <c r="JC416" s="589"/>
      <c r="JD416" s="589"/>
      <c r="JE416" s="589"/>
      <c r="JF416" s="589"/>
      <c r="JG416" s="589"/>
      <c r="JH416" s="589"/>
      <c r="JI416" s="589"/>
      <c r="JJ416" s="589"/>
      <c r="JK416" s="589"/>
      <c r="JL416" s="589"/>
      <c r="JM416" s="589"/>
      <c r="JN416" s="589"/>
      <c r="JO416" s="589"/>
      <c r="JP416" s="589"/>
      <c r="JQ416" s="589"/>
      <c r="JR416" s="589"/>
      <c r="JS416" s="589"/>
      <c r="JT416" s="589"/>
      <c r="JU416" s="589"/>
      <c r="JV416" s="589"/>
      <c r="JW416" s="589"/>
      <c r="JX416" s="589"/>
      <c r="JY416" s="589"/>
      <c r="JZ416" s="589"/>
      <c r="KA416" s="589"/>
      <c r="KB416" s="589"/>
      <c r="KC416" s="589"/>
      <c r="KD416" s="589"/>
      <c r="KE416" s="589"/>
      <c r="KF416" s="589"/>
      <c r="KG416" s="589"/>
      <c r="KH416" s="589"/>
      <c r="KI416" s="589"/>
      <c r="KJ416" s="589"/>
      <c r="KK416" s="589"/>
      <c r="KL416" s="589"/>
      <c r="KM416" s="589"/>
      <c r="KN416" s="589"/>
      <c r="KO416" s="589"/>
      <c r="KP416" s="589"/>
      <c r="KQ416" s="589"/>
      <c r="KR416" s="589"/>
      <c r="KS416" s="589"/>
      <c r="KT416" s="589"/>
      <c r="KU416" s="589"/>
      <c r="KV416" s="589"/>
      <c r="KW416" s="589"/>
      <c r="KX416" s="589"/>
      <c r="KY416" s="589"/>
      <c r="KZ416" s="589"/>
      <c r="LA416" s="589"/>
      <c r="LB416" s="589"/>
      <c r="LC416" s="589"/>
      <c r="LD416" s="589"/>
      <c r="LE416" s="589"/>
      <c r="LF416" s="589"/>
      <c r="LG416" s="589"/>
      <c r="LH416" s="589"/>
      <c r="LI416" s="589"/>
      <c r="LJ416" s="589"/>
      <c r="LK416" s="589"/>
      <c r="LL416" s="589"/>
      <c r="LM416" s="589"/>
      <c r="LN416" s="589"/>
      <c r="LO416" s="589"/>
      <c r="LP416" s="589"/>
      <c r="LQ416" s="589"/>
      <c r="LR416" s="589"/>
      <c r="LS416" s="589"/>
      <c r="LT416" s="589"/>
      <c r="LU416" s="589"/>
      <c r="LV416" s="589"/>
      <c r="LW416" s="589"/>
      <c r="LX416" s="589"/>
      <c r="LY416" s="589"/>
      <c r="LZ416" s="589"/>
      <c r="MA416" s="589"/>
      <c r="MB416" s="589"/>
      <c r="MC416" s="589"/>
      <c r="MD416" s="589"/>
      <c r="ME416" s="589"/>
      <c r="MF416" s="589"/>
      <c r="MG416" s="589"/>
      <c r="MH416" s="589"/>
      <c r="MI416" s="589"/>
      <c r="MJ416" s="589"/>
      <c r="MK416" s="589"/>
      <c r="ML416" s="589"/>
      <c r="MM416" s="589"/>
      <c r="MN416" s="589"/>
      <c r="MO416" s="589"/>
      <c r="MP416" s="589"/>
      <c r="MQ416" s="589"/>
      <c r="MR416" s="589"/>
      <c r="MS416" s="589"/>
      <c r="MT416" s="589"/>
      <c r="MU416" s="589"/>
      <c r="MV416" s="589"/>
      <c r="MW416" s="589"/>
      <c r="MX416" s="589"/>
      <c r="MY416" s="589"/>
      <c r="MZ416" s="589"/>
      <c r="NA416" s="589"/>
      <c r="NB416" s="589"/>
      <c r="NC416" s="589"/>
      <c r="ND416" s="589"/>
      <c r="NE416" s="589"/>
      <c r="NF416" s="589"/>
      <c r="NG416" s="589"/>
      <c r="NH416" s="589"/>
      <c r="NI416" s="589"/>
      <c r="NJ416" s="589"/>
      <c r="NK416" s="589"/>
      <c r="NL416" s="589"/>
      <c r="NM416" s="589"/>
      <c r="NN416" s="589"/>
      <c r="NO416" s="589"/>
      <c r="NP416" s="589"/>
      <c r="NQ416" s="589"/>
      <c r="NR416" s="589"/>
      <c r="NS416" s="589"/>
      <c r="NT416" s="589"/>
      <c r="NU416" s="589"/>
      <c r="NV416" s="589"/>
      <c r="NW416" s="589"/>
      <c r="NX416" s="589"/>
      <c r="NY416" s="589"/>
      <c r="NZ416" s="589"/>
      <c r="OA416" s="589"/>
      <c r="OB416" s="589"/>
      <c r="OC416" s="589"/>
      <c r="OD416" s="589"/>
      <c r="OE416" s="589"/>
      <c r="OF416" s="589"/>
      <c r="OG416" s="589"/>
      <c r="OH416" s="589"/>
      <c r="OI416" s="589"/>
      <c r="OJ416" s="589"/>
      <c r="OK416" s="589"/>
      <c r="OL416" s="589"/>
      <c r="OM416" s="589"/>
      <c r="ON416" s="589"/>
      <c r="OO416" s="589"/>
      <c r="OP416" s="589"/>
      <c r="OQ416" s="589"/>
      <c r="OR416" s="589"/>
      <c r="OS416" s="589"/>
      <c r="OT416" s="589"/>
      <c r="OU416" s="589"/>
      <c r="OV416" s="589"/>
      <c r="OW416" s="589"/>
      <c r="OX416" s="589"/>
      <c r="OY416" s="589"/>
      <c r="OZ416" s="589"/>
      <c r="PA416" s="589"/>
      <c r="PB416" s="589"/>
      <c r="PC416" s="589"/>
      <c r="PD416" s="589"/>
      <c r="PE416" s="589"/>
      <c r="PF416" s="589"/>
      <c r="PG416" s="589"/>
      <c r="PH416" s="589"/>
      <c r="PI416" s="589"/>
      <c r="PJ416" s="589"/>
      <c r="PK416" s="589"/>
      <c r="PL416" s="589"/>
      <c r="PM416" s="589"/>
      <c r="PN416" s="589"/>
      <c r="PO416" s="589"/>
      <c r="PP416" s="589"/>
      <c r="PQ416" s="589"/>
      <c r="PR416" s="589"/>
      <c r="PS416" s="589"/>
      <c r="PT416" s="589"/>
      <c r="PU416" s="589"/>
      <c r="PV416" s="589"/>
      <c r="PW416" s="589"/>
      <c r="PX416" s="589"/>
      <c r="PY416" s="589"/>
      <c r="PZ416" s="589"/>
      <c r="QA416" s="589"/>
      <c r="QB416" s="589"/>
      <c r="QC416" s="589"/>
      <c r="QD416" s="589"/>
      <c r="QE416" s="589"/>
      <c r="QF416" s="589"/>
      <c r="QG416" s="589"/>
      <c r="QH416" s="589"/>
      <c r="QI416" s="589"/>
      <c r="QJ416" s="589"/>
      <c r="QK416" s="589"/>
      <c r="QL416" s="589"/>
      <c r="QM416" s="589"/>
      <c r="QN416" s="589"/>
      <c r="QO416" s="589"/>
      <c r="QP416" s="589"/>
      <c r="QQ416" s="589"/>
      <c r="QR416" s="589"/>
      <c r="QS416" s="589"/>
      <c r="QT416" s="589"/>
      <c r="QU416" s="589"/>
      <c r="QV416" s="589"/>
      <c r="QW416" s="589"/>
      <c r="QX416" s="589"/>
      <c r="QY416" s="589"/>
      <c r="QZ416" s="589"/>
      <c r="RA416" s="589"/>
      <c r="RB416" s="589"/>
      <c r="RC416" s="589"/>
      <c r="RD416" s="589"/>
      <c r="RE416" s="589"/>
      <c r="RF416" s="589"/>
      <c r="RG416" s="589"/>
      <c r="RH416" s="589"/>
      <c r="RI416" s="589"/>
      <c r="RJ416" s="589"/>
      <c r="RK416" s="589"/>
      <c r="RL416" s="589"/>
      <c r="RM416" s="589"/>
      <c r="RN416" s="589"/>
      <c r="RO416" s="589"/>
      <c r="RP416" s="589"/>
      <c r="RQ416" s="589"/>
      <c r="RR416" s="589"/>
      <c r="RS416" s="589"/>
      <c r="RT416" s="589"/>
      <c r="RU416" s="589"/>
      <c r="RV416" s="589"/>
      <c r="RW416" s="589"/>
      <c r="RX416" s="589"/>
      <c r="RY416" s="589"/>
      <c r="RZ416" s="589"/>
      <c r="SA416" s="589"/>
      <c r="SB416" s="589"/>
      <c r="SC416" s="589"/>
      <c r="SD416" s="589"/>
      <c r="SE416" s="589"/>
      <c r="SF416" s="589"/>
      <c r="SG416" s="589"/>
      <c r="SH416" s="589"/>
      <c r="SI416" s="589"/>
      <c r="SJ416" s="589"/>
      <c r="SK416" s="589"/>
      <c r="SL416" s="589"/>
      <c r="SM416" s="589"/>
      <c r="SN416" s="589"/>
      <c r="SO416" s="589"/>
      <c r="SP416" s="589"/>
      <c r="SQ416" s="589"/>
      <c r="SR416" s="589"/>
      <c r="SS416" s="589"/>
      <c r="ST416" s="589"/>
      <c r="SU416" s="589"/>
      <c r="SV416" s="589"/>
      <c r="SW416" s="589"/>
      <c r="SX416" s="589"/>
      <c r="SY416" s="589"/>
      <c r="SZ416" s="589"/>
      <c r="TA416" s="589"/>
      <c r="TB416" s="589"/>
      <c r="TC416" s="589"/>
      <c r="TD416" s="589"/>
      <c r="TE416" s="589"/>
      <c r="TF416" s="589"/>
      <c r="TG416" s="589"/>
      <c r="TH416" s="589"/>
      <c r="TI416" s="589"/>
      <c r="TJ416" s="589"/>
      <c r="TK416" s="589"/>
      <c r="TL416" s="589"/>
      <c r="TM416" s="589"/>
      <c r="TN416" s="589"/>
      <c r="TO416" s="589"/>
      <c r="TP416" s="589"/>
      <c r="TQ416" s="589"/>
      <c r="TR416" s="589"/>
      <c r="TS416" s="589"/>
      <c r="TT416" s="589"/>
      <c r="TU416" s="589"/>
      <c r="TV416" s="589"/>
      <c r="TW416" s="589"/>
      <c r="TX416" s="589"/>
      <c r="TY416" s="589"/>
      <c r="TZ416" s="589"/>
      <c r="UA416" s="589"/>
      <c r="UB416" s="589"/>
      <c r="UC416" s="589"/>
      <c r="UD416" s="589"/>
      <c r="UE416" s="589"/>
      <c r="UF416" s="589"/>
      <c r="UG416" s="589"/>
      <c r="UH416" s="589"/>
      <c r="UI416" s="589"/>
      <c r="UJ416" s="589"/>
      <c r="UK416" s="589"/>
      <c r="UL416" s="589"/>
      <c r="UM416" s="589"/>
      <c r="UN416" s="589"/>
      <c r="UO416" s="589"/>
      <c r="UP416" s="589"/>
      <c r="UQ416" s="589"/>
      <c r="UR416" s="589"/>
      <c r="US416" s="589"/>
      <c r="UT416" s="589"/>
      <c r="UU416" s="589"/>
      <c r="UV416" s="589"/>
      <c r="UW416" s="589"/>
      <c r="UX416" s="589"/>
      <c r="UY416" s="589"/>
      <c r="UZ416" s="589"/>
      <c r="VA416" s="589"/>
      <c r="VB416" s="589"/>
      <c r="VC416" s="589"/>
      <c r="VD416" s="589"/>
      <c r="VE416" s="589"/>
      <c r="VF416" s="589"/>
      <c r="VG416" s="589"/>
      <c r="VH416" s="589"/>
      <c r="VI416" s="589"/>
      <c r="VJ416" s="589"/>
      <c r="VK416" s="589"/>
      <c r="VL416" s="589"/>
      <c r="VM416" s="589"/>
      <c r="VN416" s="589"/>
      <c r="VO416" s="589"/>
      <c r="VP416" s="589"/>
      <c r="VQ416" s="589"/>
      <c r="VR416" s="589"/>
      <c r="VS416" s="589"/>
      <c r="VT416" s="589"/>
      <c r="VU416" s="589"/>
      <c r="VV416" s="589"/>
      <c r="VW416" s="589"/>
      <c r="VX416" s="589"/>
      <c r="VY416" s="589"/>
      <c r="VZ416" s="589"/>
      <c r="WA416" s="589"/>
      <c r="WB416" s="589"/>
      <c r="WC416" s="589"/>
      <c r="WD416" s="589"/>
      <c r="WE416" s="589"/>
      <c r="WF416" s="589"/>
      <c r="WG416" s="589"/>
      <c r="WH416" s="589"/>
      <c r="WI416" s="589"/>
      <c r="WJ416" s="589"/>
      <c r="WK416" s="589"/>
      <c r="WL416" s="589"/>
      <c r="WM416" s="589"/>
      <c r="WN416" s="589"/>
      <c r="WO416" s="589"/>
      <c r="WP416" s="589"/>
      <c r="WQ416" s="589"/>
      <c r="WR416" s="589"/>
      <c r="WS416" s="589"/>
      <c r="WT416" s="589"/>
      <c r="WU416" s="589"/>
      <c r="WV416" s="589"/>
      <c r="WW416" s="589"/>
      <c r="WX416" s="589"/>
      <c r="WY416" s="589"/>
      <c r="WZ416" s="589"/>
      <c r="XA416" s="589"/>
      <c r="XB416" s="589"/>
      <c r="XC416" s="589"/>
      <c r="XD416" s="589"/>
      <c r="XE416" s="589"/>
      <c r="XF416" s="589"/>
      <c r="XG416" s="589"/>
      <c r="XH416" s="589"/>
      <c r="XI416" s="589"/>
      <c r="XJ416" s="589"/>
      <c r="XK416" s="589"/>
      <c r="XL416" s="589"/>
      <c r="XM416" s="589"/>
      <c r="XN416" s="589"/>
      <c r="XO416" s="589"/>
      <c r="XP416" s="589"/>
      <c r="XQ416" s="589"/>
      <c r="XR416" s="589"/>
      <c r="XS416" s="589"/>
      <c r="XT416" s="589"/>
      <c r="XU416" s="589"/>
      <c r="XV416" s="589"/>
      <c r="XW416" s="589"/>
      <c r="XX416" s="589"/>
      <c r="XY416" s="589"/>
      <c r="XZ416" s="589"/>
      <c r="YA416" s="589"/>
      <c r="YB416" s="589"/>
      <c r="YC416" s="589"/>
      <c r="YD416" s="589"/>
      <c r="YE416" s="589"/>
      <c r="YF416" s="589"/>
      <c r="YG416" s="589"/>
      <c r="YH416" s="589"/>
      <c r="YI416" s="589"/>
      <c r="YJ416" s="589"/>
      <c r="YK416" s="589"/>
      <c r="YL416" s="589"/>
      <c r="YM416" s="589"/>
      <c r="YN416" s="589"/>
      <c r="YO416" s="589"/>
      <c r="YP416" s="589"/>
      <c r="YQ416" s="589"/>
      <c r="YR416" s="589"/>
      <c r="YS416" s="589"/>
      <c r="YT416" s="589"/>
      <c r="YU416" s="589"/>
      <c r="YV416" s="589"/>
      <c r="YW416" s="589"/>
      <c r="YX416" s="589"/>
      <c r="YY416" s="589"/>
      <c r="YZ416" s="589"/>
      <c r="ZA416" s="589"/>
      <c r="ZB416" s="589"/>
      <c r="ZC416" s="589"/>
      <c r="ZD416" s="589"/>
      <c r="ZE416" s="589"/>
      <c r="ZF416" s="589"/>
      <c r="ZG416" s="589"/>
      <c r="ZH416" s="589"/>
      <c r="ZI416" s="589"/>
      <c r="ZJ416" s="589"/>
      <c r="ZK416" s="589"/>
      <c r="ZL416" s="589"/>
      <c r="ZM416" s="589"/>
      <c r="ZN416" s="589"/>
      <c r="ZO416" s="589"/>
      <c r="ZP416" s="589"/>
      <c r="ZQ416" s="589"/>
      <c r="ZR416" s="589"/>
      <c r="ZS416" s="589"/>
      <c r="ZT416" s="589"/>
      <c r="ZU416" s="589"/>
      <c r="ZV416" s="589"/>
      <c r="ZW416" s="589"/>
      <c r="ZX416" s="589"/>
      <c r="ZY416" s="589"/>
      <c r="ZZ416" s="589"/>
      <c r="AAA416" s="589"/>
      <c r="AAB416" s="589"/>
      <c r="AAC416" s="589"/>
      <c r="AAD416" s="589"/>
      <c r="AAE416" s="589"/>
      <c r="AAF416" s="589"/>
      <c r="AAG416" s="589"/>
      <c r="AAH416" s="589"/>
      <c r="AAI416" s="589"/>
      <c r="AAJ416" s="589"/>
      <c r="AAK416" s="589"/>
      <c r="AAL416" s="589"/>
      <c r="AAM416" s="589"/>
      <c r="AAN416" s="589"/>
      <c r="AAO416" s="589"/>
      <c r="AAP416" s="589"/>
      <c r="AAQ416" s="589"/>
      <c r="AAR416" s="589"/>
      <c r="AAS416" s="589"/>
      <c r="AAT416" s="589"/>
      <c r="AAU416" s="589"/>
      <c r="AAV416" s="589"/>
      <c r="AAW416" s="589"/>
      <c r="AAX416" s="589"/>
      <c r="AAY416" s="589"/>
      <c r="AAZ416" s="589"/>
      <c r="ABA416" s="589"/>
      <c r="ABB416" s="589"/>
      <c r="ABC416" s="589"/>
      <c r="ABD416" s="589"/>
      <c r="ABE416" s="589"/>
      <c r="ABF416" s="589"/>
      <c r="ABG416" s="589"/>
      <c r="ABH416" s="589"/>
      <c r="ABI416" s="589"/>
      <c r="ABJ416" s="589"/>
      <c r="ABK416" s="589"/>
      <c r="ABL416" s="589"/>
      <c r="ABM416" s="589"/>
      <c r="ABN416" s="589"/>
      <c r="ABO416" s="589"/>
      <c r="ABP416" s="589"/>
      <c r="ABQ416" s="589"/>
      <c r="ABR416" s="589"/>
      <c r="ABS416" s="589"/>
      <c r="ABT416" s="589"/>
      <c r="ABU416" s="589"/>
      <c r="ABV416" s="589"/>
      <c r="ABW416" s="589"/>
      <c r="ABX416" s="589"/>
      <c r="ABY416" s="589"/>
      <c r="ABZ416" s="589"/>
      <c r="ACA416" s="589"/>
      <c r="ACB416" s="589"/>
      <c r="ACC416" s="589"/>
      <c r="ACD416" s="589"/>
      <c r="ACE416" s="589"/>
      <c r="ACF416" s="589"/>
      <c r="ACG416" s="589"/>
      <c r="ACH416" s="589"/>
      <c r="ACI416" s="589"/>
      <c r="ACJ416" s="589"/>
      <c r="ACK416" s="589"/>
      <c r="ACL416" s="589"/>
      <c r="ACM416" s="589"/>
      <c r="ACN416" s="589"/>
      <c r="ACO416" s="589"/>
      <c r="ACP416" s="589"/>
      <c r="ACQ416" s="589"/>
      <c r="ACR416" s="589"/>
      <c r="ACS416" s="589"/>
      <c r="ACT416" s="589"/>
      <c r="ACU416" s="589"/>
      <c r="ACV416" s="589"/>
      <c r="ACW416" s="589"/>
      <c r="ACX416" s="589"/>
      <c r="ACY416" s="589"/>
      <c r="ACZ416" s="589"/>
      <c r="ADA416" s="589"/>
      <c r="ADB416" s="589"/>
      <c r="ADC416" s="589"/>
      <c r="ADD416" s="589"/>
      <c r="ADE416" s="589"/>
      <c r="ADF416" s="589"/>
      <c r="ADG416" s="589"/>
      <c r="ADH416" s="589"/>
      <c r="ADI416" s="589"/>
      <c r="ADJ416" s="589"/>
      <c r="ADK416" s="589"/>
      <c r="ADL416" s="589"/>
      <c r="ADM416" s="589"/>
      <c r="ADN416" s="589"/>
      <c r="ADO416" s="589"/>
      <c r="ADP416" s="589"/>
      <c r="ADQ416" s="589"/>
      <c r="ADR416" s="589"/>
      <c r="ADS416" s="589"/>
      <c r="ADT416" s="589"/>
      <c r="ADU416" s="589"/>
      <c r="ADV416" s="589"/>
      <c r="ADW416" s="589"/>
      <c r="ADX416" s="589"/>
      <c r="ADY416" s="589"/>
      <c r="ADZ416" s="589"/>
      <c r="AEA416" s="589"/>
      <c r="AEB416" s="589"/>
      <c r="AEC416" s="589"/>
      <c r="AED416" s="589"/>
      <c r="AEE416" s="589"/>
      <c r="AEF416" s="589"/>
      <c r="AEG416" s="589"/>
      <c r="AEH416" s="589"/>
      <c r="AEI416" s="589"/>
      <c r="AEJ416" s="589"/>
      <c r="AEK416" s="589"/>
      <c r="AEL416" s="589"/>
      <c r="AEM416" s="589"/>
      <c r="AEN416" s="589"/>
      <c r="AEO416" s="589"/>
      <c r="AEP416" s="589"/>
      <c r="AEQ416" s="589"/>
      <c r="AER416" s="589"/>
      <c r="AES416" s="589"/>
      <c r="AET416" s="589"/>
      <c r="AEU416" s="589"/>
      <c r="AEV416" s="589"/>
      <c r="AEW416" s="589"/>
      <c r="AEX416" s="589"/>
      <c r="AEY416" s="589"/>
      <c r="AEZ416" s="589"/>
      <c r="AFA416" s="589"/>
      <c r="AFB416" s="589"/>
      <c r="AFC416" s="589"/>
      <c r="AFD416" s="589"/>
      <c r="AFE416" s="589"/>
      <c r="AFF416" s="589"/>
      <c r="AFG416" s="589"/>
      <c r="AFH416" s="589"/>
      <c r="AFI416" s="589"/>
      <c r="AFJ416" s="589"/>
      <c r="AFK416" s="589"/>
      <c r="AFL416" s="589"/>
      <c r="AFM416" s="589"/>
      <c r="AFN416" s="589"/>
      <c r="AFO416" s="589"/>
      <c r="AFP416" s="589"/>
      <c r="AFQ416" s="589"/>
      <c r="AFR416" s="589"/>
      <c r="AFS416" s="589"/>
      <c r="AFT416" s="589"/>
      <c r="AFU416" s="589"/>
      <c r="AFV416" s="589"/>
      <c r="AFW416" s="589"/>
      <c r="AFX416" s="589"/>
      <c r="AFY416" s="589"/>
      <c r="AFZ416" s="589"/>
      <c r="AGA416" s="589"/>
      <c r="AGB416" s="589"/>
      <c r="AGC416" s="589"/>
      <c r="AGD416" s="589"/>
      <c r="AGE416" s="589"/>
      <c r="AGF416" s="589"/>
      <c r="AGG416" s="589"/>
      <c r="AGH416" s="589"/>
      <c r="AGI416" s="589"/>
      <c r="AGJ416" s="589"/>
      <c r="AGK416" s="589"/>
      <c r="AGL416" s="589"/>
      <c r="AGM416" s="589"/>
      <c r="AGN416" s="589"/>
      <c r="AGO416" s="589"/>
      <c r="AGP416" s="589"/>
      <c r="AGQ416" s="589"/>
      <c r="AGR416" s="589"/>
      <c r="AGS416" s="589"/>
      <c r="AGT416" s="589"/>
      <c r="AGU416" s="589"/>
      <c r="AGV416" s="589"/>
      <c r="AGW416" s="589"/>
      <c r="AGX416" s="589"/>
      <c r="AGY416" s="589"/>
      <c r="AGZ416" s="589"/>
      <c r="AHA416" s="589"/>
      <c r="AHB416" s="589"/>
      <c r="AHC416" s="589"/>
      <c r="AHD416" s="589"/>
      <c r="AHE416" s="589"/>
      <c r="AHF416" s="589"/>
      <c r="AHG416" s="589"/>
      <c r="AHH416" s="589"/>
      <c r="AHI416" s="589"/>
      <c r="AHJ416" s="589"/>
      <c r="AHK416" s="589"/>
      <c r="AHL416" s="589"/>
      <c r="AHM416" s="589"/>
      <c r="AHN416" s="589"/>
      <c r="AHO416" s="589"/>
      <c r="AHP416" s="589"/>
      <c r="AHQ416" s="589"/>
      <c r="AHR416" s="589"/>
      <c r="AHS416" s="589"/>
      <c r="AHT416" s="589"/>
      <c r="AHU416" s="589"/>
      <c r="AHV416" s="589"/>
      <c r="AHW416" s="589"/>
      <c r="AHX416" s="589"/>
      <c r="AHY416" s="589"/>
      <c r="AHZ416" s="589"/>
      <c r="AIA416" s="589"/>
      <c r="AIB416" s="589"/>
      <c r="AIC416" s="589"/>
      <c r="AID416" s="589"/>
      <c r="AIE416" s="589"/>
      <c r="AIF416" s="589"/>
      <c r="AIG416" s="589"/>
      <c r="AIH416" s="589"/>
      <c r="AII416" s="589"/>
      <c r="AIJ416" s="589"/>
      <c r="AIK416" s="589"/>
      <c r="AIL416" s="589"/>
      <c r="AIM416" s="589"/>
      <c r="AIN416" s="589"/>
      <c r="AIO416" s="589"/>
      <c r="AIP416" s="589"/>
      <c r="AIQ416" s="589"/>
      <c r="AIR416" s="589"/>
      <c r="AIS416" s="589"/>
      <c r="AIT416" s="589"/>
      <c r="AIU416" s="589"/>
      <c r="AIV416" s="589"/>
      <c r="AIW416" s="589"/>
      <c r="AIX416" s="589"/>
      <c r="AIY416" s="589"/>
      <c r="AIZ416" s="589"/>
      <c r="AJA416" s="589"/>
      <c r="AJB416" s="589"/>
      <c r="AJC416" s="589"/>
      <c r="AJD416" s="589"/>
      <c r="AJE416" s="589"/>
      <c r="AJF416" s="589"/>
      <c r="AJG416" s="589"/>
      <c r="AJH416" s="589"/>
      <c r="AJI416" s="589"/>
      <c r="AJJ416" s="589"/>
      <c r="AJK416" s="589"/>
      <c r="AJL416" s="589"/>
      <c r="AJM416" s="589"/>
      <c r="AJN416" s="589"/>
      <c r="AJO416" s="589"/>
      <c r="AJP416" s="589"/>
      <c r="AJQ416" s="589"/>
      <c r="AJR416" s="589"/>
      <c r="AJS416" s="589"/>
      <c r="AJT416" s="589"/>
      <c r="AJU416" s="589"/>
      <c r="AJV416" s="589"/>
      <c r="AJW416" s="589"/>
      <c r="AJX416" s="589"/>
      <c r="AJY416" s="589"/>
      <c r="AJZ416" s="589"/>
      <c r="AKA416" s="589"/>
      <c r="AKB416" s="589"/>
      <c r="AKC416" s="589"/>
      <c r="AKD416" s="589"/>
      <c r="AKE416" s="589"/>
      <c r="AKF416" s="589"/>
      <c r="AKG416" s="589"/>
      <c r="AKH416" s="589"/>
      <c r="AKI416" s="589"/>
      <c r="AKJ416" s="589"/>
      <c r="AKK416" s="589"/>
      <c r="AKL416" s="589"/>
      <c r="AKM416" s="589"/>
      <c r="AKN416" s="589"/>
      <c r="AKO416" s="589"/>
      <c r="AKP416" s="589"/>
      <c r="AKQ416" s="589"/>
      <c r="AKR416" s="589"/>
      <c r="AKS416" s="589"/>
      <c r="AKT416" s="589"/>
      <c r="AKU416" s="589"/>
      <c r="AKV416" s="589"/>
      <c r="AKW416" s="589"/>
      <c r="AKX416" s="589"/>
      <c r="AKY416" s="589"/>
      <c r="AKZ416" s="589"/>
      <c r="ALA416" s="589"/>
      <c r="ALB416" s="589"/>
      <c r="ALC416" s="589"/>
      <c r="ALD416" s="589"/>
      <c r="ALE416" s="589"/>
      <c r="ALF416" s="589"/>
      <c r="ALG416" s="589"/>
      <c r="ALH416" s="589"/>
      <c r="ALI416" s="589"/>
      <c r="ALJ416" s="589"/>
      <c r="ALK416" s="589"/>
      <c r="ALL416" s="589"/>
      <c r="ALM416" s="589"/>
      <c r="ALN416" s="589"/>
      <c r="ALO416" s="589"/>
      <c r="ALP416" s="589"/>
      <c r="ALQ416" s="589"/>
      <c r="ALR416" s="589"/>
      <c r="ALS416" s="589"/>
      <c r="ALT416" s="589"/>
      <c r="ALU416" s="589"/>
      <c r="ALV416" s="589"/>
      <c r="ALW416" s="589"/>
      <c r="ALX416" s="589"/>
      <c r="ALY416" s="589"/>
      <c r="ALZ416" s="589"/>
      <c r="AMA416" s="589"/>
      <c r="AMB416" s="589"/>
      <c r="AMC416" s="589"/>
      <c r="AMD416" s="589"/>
      <c r="AME416" s="589"/>
      <c r="AMF416" s="589"/>
      <c r="AMG416" s="589"/>
      <c r="AMH416" s="589"/>
      <c r="AMI416" s="589"/>
      <c r="AMJ416" s="589"/>
      <c r="AMK416" s="589"/>
      <c r="AML416" s="589"/>
      <c r="AMM416" s="589"/>
      <c r="AMN416" s="589"/>
      <c r="AMO416" s="589"/>
      <c r="AMP416" s="589"/>
      <c r="AMQ416" s="589"/>
      <c r="AMR416" s="589"/>
      <c r="AMS416" s="589"/>
      <c r="AMT416" s="589"/>
      <c r="AMU416" s="589"/>
      <c r="AMV416" s="589"/>
      <c r="AMW416" s="589"/>
      <c r="AMX416" s="589"/>
      <c r="AMY416" s="589"/>
      <c r="AMZ416" s="589"/>
      <c r="ANA416" s="589"/>
      <c r="ANB416" s="589"/>
      <c r="ANC416" s="589"/>
      <c r="AND416" s="589"/>
      <c r="ANE416" s="589"/>
      <c r="ANF416" s="589"/>
      <c r="ANG416" s="589"/>
      <c r="ANH416" s="589"/>
      <c r="ANI416" s="589"/>
      <c r="ANJ416" s="589"/>
      <c r="ANK416" s="589"/>
      <c r="ANL416" s="589"/>
      <c r="ANM416" s="589"/>
      <c r="ANN416" s="589"/>
      <c r="ANO416" s="589"/>
      <c r="ANP416" s="589"/>
      <c r="ANQ416" s="589"/>
      <c r="ANR416" s="589"/>
      <c r="ANS416" s="589"/>
      <c r="ANT416" s="589"/>
      <c r="ANU416" s="589"/>
      <c r="ANV416" s="589"/>
      <c r="ANW416" s="589"/>
      <c r="ANX416" s="589"/>
      <c r="ANY416" s="589"/>
      <c r="ANZ416" s="589"/>
      <c r="AOA416" s="589"/>
      <c r="AOB416" s="589"/>
      <c r="AOC416" s="589"/>
      <c r="AOD416" s="589"/>
      <c r="AOE416" s="589"/>
      <c r="AOF416" s="589"/>
      <c r="AOG416" s="589"/>
      <c r="AOH416" s="589"/>
      <c r="AOI416" s="589"/>
      <c r="AOJ416" s="589"/>
      <c r="AOK416" s="589"/>
      <c r="AOL416" s="589"/>
      <c r="AOM416" s="589"/>
      <c r="AON416" s="589"/>
      <c r="AOO416" s="589"/>
      <c r="AOP416" s="589"/>
      <c r="AOQ416" s="589"/>
      <c r="AOR416" s="589"/>
      <c r="AOS416" s="589"/>
      <c r="AOT416" s="589"/>
      <c r="AOU416" s="589"/>
      <c r="AOV416" s="589"/>
      <c r="AOW416" s="589"/>
      <c r="AOX416" s="589"/>
      <c r="AOY416" s="589"/>
      <c r="AOZ416" s="589"/>
      <c r="APA416" s="589"/>
      <c r="APB416" s="589"/>
      <c r="APC416" s="589"/>
      <c r="APD416" s="589"/>
      <c r="APE416" s="589"/>
      <c r="APF416" s="589"/>
      <c r="APG416" s="589"/>
      <c r="APH416" s="589"/>
      <c r="API416" s="589"/>
      <c r="APJ416" s="589"/>
      <c r="APK416" s="589"/>
      <c r="APL416" s="589"/>
      <c r="APM416" s="589"/>
      <c r="APN416" s="589"/>
      <c r="APO416" s="589"/>
      <c r="APP416" s="589"/>
      <c r="APQ416" s="589"/>
      <c r="APR416" s="589"/>
      <c r="APS416" s="589"/>
      <c r="APT416" s="589"/>
      <c r="APU416" s="589"/>
      <c r="APV416" s="589"/>
      <c r="APW416" s="589"/>
      <c r="APX416" s="589"/>
      <c r="APY416" s="589"/>
      <c r="APZ416" s="589"/>
      <c r="AQA416" s="589"/>
      <c r="AQB416" s="589"/>
      <c r="AQC416" s="589"/>
      <c r="AQD416" s="589"/>
      <c r="AQE416" s="589"/>
      <c r="AQF416" s="589"/>
      <c r="AQG416" s="589"/>
      <c r="AQH416" s="589"/>
      <c r="AQI416" s="589"/>
      <c r="AQJ416" s="589"/>
      <c r="AQK416" s="589"/>
      <c r="AQL416" s="589"/>
      <c r="AQM416" s="589"/>
      <c r="AQN416" s="589"/>
      <c r="AQO416" s="589"/>
      <c r="AQP416" s="589"/>
      <c r="AQQ416" s="589"/>
      <c r="AQR416" s="589"/>
      <c r="AQS416" s="589"/>
      <c r="AQT416" s="589"/>
      <c r="AQU416" s="589"/>
      <c r="AQV416" s="589"/>
      <c r="AQW416" s="589"/>
      <c r="AQX416" s="589"/>
      <c r="AQY416" s="589"/>
      <c r="AQZ416" s="589"/>
      <c r="ARA416" s="589"/>
      <c r="ARB416" s="589"/>
      <c r="ARC416" s="589"/>
      <c r="ARD416" s="589"/>
      <c r="ARE416" s="589"/>
      <c r="ARF416" s="589"/>
      <c r="ARG416" s="589"/>
      <c r="ARH416" s="589"/>
      <c r="ARI416" s="589"/>
      <c r="ARJ416" s="589"/>
      <c r="ARK416" s="589"/>
      <c r="ARL416" s="589"/>
      <c r="ARM416" s="589"/>
      <c r="ARN416" s="589"/>
      <c r="ARO416" s="589"/>
      <c r="ARP416" s="589"/>
      <c r="ARQ416" s="589"/>
      <c r="ARR416" s="589"/>
      <c r="ARS416" s="589"/>
      <c r="ART416" s="589"/>
      <c r="ARU416" s="589"/>
      <c r="ARV416" s="589"/>
      <c r="ARW416" s="589"/>
      <c r="ARX416" s="589"/>
      <c r="ARY416" s="589"/>
      <c r="ARZ416" s="589"/>
      <c r="ASA416" s="589"/>
      <c r="ASB416" s="589"/>
      <c r="ASC416" s="589"/>
      <c r="ASD416" s="589"/>
      <c r="ASE416" s="589"/>
      <c r="ASF416" s="589"/>
      <c r="ASG416" s="589"/>
      <c r="ASH416" s="589"/>
      <c r="ASI416" s="589"/>
      <c r="ASJ416" s="589"/>
      <c r="ASK416" s="589"/>
      <c r="ASL416" s="589"/>
      <c r="ASM416" s="589"/>
      <c r="ASN416" s="589"/>
      <c r="ASO416" s="589"/>
      <c r="ASP416" s="589"/>
      <c r="ASQ416" s="589"/>
      <c r="ASR416" s="589"/>
      <c r="ASS416" s="589"/>
      <c r="AST416" s="589"/>
      <c r="ASU416" s="589"/>
      <c r="ASV416" s="589"/>
      <c r="ASW416" s="589"/>
      <c r="ASX416" s="589"/>
      <c r="ASY416" s="589"/>
      <c r="ASZ416" s="589"/>
      <c r="ATA416" s="589"/>
      <c r="ATB416" s="589"/>
      <c r="ATC416" s="589"/>
      <c r="ATD416" s="589"/>
      <c r="ATE416" s="589"/>
      <c r="ATF416" s="589"/>
      <c r="ATG416" s="589"/>
      <c r="ATH416" s="589"/>
      <c r="ATI416" s="589"/>
      <c r="ATJ416" s="589"/>
      <c r="ATK416" s="589"/>
      <c r="ATL416" s="589"/>
      <c r="ATM416" s="589"/>
      <c r="ATN416" s="589"/>
      <c r="ATO416" s="589"/>
      <c r="ATP416" s="589"/>
      <c r="ATQ416" s="589"/>
      <c r="ATR416" s="589"/>
      <c r="ATS416" s="589"/>
      <c r="ATT416" s="589"/>
      <c r="ATU416" s="589"/>
      <c r="ATV416" s="589"/>
      <c r="ATW416" s="589"/>
      <c r="ATX416" s="589"/>
      <c r="ATY416" s="589"/>
      <c r="ATZ416" s="589"/>
      <c r="AUA416" s="589"/>
      <c r="AUB416" s="589"/>
      <c r="AUC416" s="589"/>
      <c r="AUD416" s="589"/>
      <c r="AUE416" s="589"/>
      <c r="AUF416" s="589"/>
      <c r="AUG416" s="589"/>
      <c r="AUH416" s="589"/>
      <c r="AUI416" s="589"/>
      <c r="AUJ416" s="589"/>
      <c r="AUK416" s="589"/>
      <c r="AUL416" s="589"/>
      <c r="AUM416" s="589"/>
      <c r="AUN416" s="589"/>
      <c r="AUO416" s="589"/>
      <c r="AUP416" s="589"/>
      <c r="AUQ416" s="589"/>
      <c r="AUR416" s="589"/>
      <c r="AUS416" s="589"/>
      <c r="AUT416" s="589"/>
      <c r="AUU416" s="589"/>
      <c r="AUV416" s="589"/>
      <c r="AUW416" s="589"/>
      <c r="AUX416" s="589"/>
      <c r="AUY416" s="589"/>
      <c r="AUZ416" s="589"/>
      <c r="AVA416" s="589"/>
      <c r="AVB416" s="589"/>
      <c r="AVC416" s="589"/>
      <c r="AVD416" s="589"/>
      <c r="AVE416" s="589"/>
      <c r="AVF416" s="589"/>
      <c r="AVG416" s="589"/>
      <c r="AVH416" s="589"/>
      <c r="AVI416" s="589"/>
      <c r="AVJ416" s="589"/>
      <c r="AVK416" s="589"/>
      <c r="AVL416" s="589"/>
      <c r="AVM416" s="589"/>
      <c r="AVN416" s="589"/>
      <c r="AVO416" s="589"/>
      <c r="AVP416" s="589"/>
      <c r="AVQ416" s="589"/>
      <c r="AVR416" s="589"/>
      <c r="AVS416" s="589"/>
      <c r="AVT416" s="589"/>
      <c r="AVU416" s="589"/>
      <c r="AVV416" s="589"/>
      <c r="AVW416" s="589"/>
      <c r="AVX416" s="589"/>
      <c r="AVY416" s="589"/>
      <c r="AVZ416" s="589"/>
      <c r="AWA416" s="589"/>
      <c r="AWB416" s="589"/>
      <c r="AWC416" s="589"/>
      <c r="AWD416" s="589"/>
      <c r="AWE416" s="589"/>
      <c r="AWF416" s="589"/>
      <c r="AWG416" s="589"/>
      <c r="AWH416" s="589"/>
      <c r="AWI416" s="589"/>
      <c r="AWJ416" s="589"/>
      <c r="AWK416" s="589"/>
      <c r="AWL416" s="589"/>
      <c r="AWM416" s="589"/>
      <c r="AWN416" s="589"/>
      <c r="AWO416" s="589"/>
      <c r="AWP416" s="589"/>
      <c r="AWQ416" s="589"/>
      <c r="AWR416" s="589"/>
      <c r="AWS416" s="589"/>
      <c r="AWT416" s="589"/>
      <c r="AWU416" s="589"/>
      <c r="AWV416" s="589"/>
      <c r="AWW416" s="589"/>
      <c r="AWX416" s="589"/>
      <c r="AWY416" s="589"/>
      <c r="AWZ416" s="589"/>
      <c r="AXA416" s="589"/>
      <c r="AXB416" s="589"/>
      <c r="AXC416" s="589"/>
      <c r="AXD416" s="589"/>
      <c r="AXE416" s="589"/>
      <c r="AXF416" s="589"/>
      <c r="AXG416" s="589"/>
      <c r="AXH416" s="589"/>
      <c r="AXI416" s="589"/>
      <c r="AXJ416" s="589"/>
      <c r="AXK416" s="589"/>
      <c r="AXL416" s="589"/>
      <c r="AXM416" s="589"/>
      <c r="AXN416" s="589"/>
      <c r="AXO416" s="589"/>
      <c r="AXP416" s="589"/>
      <c r="AXQ416" s="589"/>
      <c r="AXR416" s="589"/>
      <c r="AXS416" s="589"/>
      <c r="AXT416" s="589"/>
      <c r="AXU416" s="589"/>
      <c r="AXV416" s="589"/>
      <c r="AXW416" s="589"/>
      <c r="AXX416" s="589"/>
      <c r="AXY416" s="589"/>
      <c r="AXZ416" s="589"/>
      <c r="AYA416" s="589"/>
      <c r="AYB416" s="589"/>
      <c r="AYC416" s="589"/>
      <c r="AYD416" s="589"/>
      <c r="AYE416" s="589"/>
      <c r="AYF416" s="589"/>
      <c r="AYG416" s="589"/>
      <c r="AYH416" s="589"/>
      <c r="AYI416" s="589"/>
      <c r="AYJ416" s="589"/>
      <c r="AYK416" s="589"/>
      <c r="AYL416" s="589"/>
      <c r="AYM416" s="589"/>
      <c r="AYN416" s="589"/>
      <c r="AYO416" s="589"/>
      <c r="AYP416" s="589"/>
      <c r="AYQ416" s="589"/>
      <c r="AYR416" s="589"/>
      <c r="AYS416" s="589"/>
      <c r="AYT416" s="589"/>
      <c r="AYU416" s="589"/>
      <c r="AYV416" s="589"/>
      <c r="AYW416" s="589"/>
      <c r="AYX416" s="589"/>
      <c r="AYY416" s="589"/>
      <c r="AYZ416" s="589"/>
      <c r="AZA416" s="589"/>
      <c r="AZB416" s="589"/>
      <c r="AZC416" s="589"/>
      <c r="AZD416" s="589"/>
      <c r="AZE416" s="589"/>
      <c r="AZF416" s="589"/>
      <c r="AZG416" s="589"/>
      <c r="AZH416" s="589"/>
      <c r="AZI416" s="589"/>
      <c r="AZJ416" s="589"/>
      <c r="AZK416" s="589"/>
      <c r="AZL416" s="589"/>
      <c r="AZM416" s="589"/>
      <c r="AZN416" s="589"/>
      <c r="AZO416" s="589"/>
      <c r="AZP416" s="589"/>
      <c r="AZQ416" s="589"/>
      <c r="AZR416" s="589"/>
      <c r="AZS416" s="589"/>
      <c r="AZT416" s="589"/>
      <c r="AZU416" s="589"/>
      <c r="AZV416" s="589"/>
      <c r="AZW416" s="589"/>
      <c r="AZX416" s="589"/>
      <c r="AZY416" s="589"/>
      <c r="AZZ416" s="589"/>
      <c r="BAA416" s="589"/>
      <c r="BAB416" s="589"/>
      <c r="BAC416" s="589"/>
      <c r="BAD416" s="589"/>
      <c r="BAE416" s="589"/>
      <c r="BAF416" s="589"/>
      <c r="BAG416" s="589"/>
      <c r="BAH416" s="589"/>
      <c r="BAI416" s="589"/>
      <c r="BAJ416" s="589"/>
      <c r="BAK416" s="589"/>
      <c r="BAL416" s="589"/>
      <c r="BAM416" s="589"/>
      <c r="BAN416" s="589"/>
      <c r="BAO416" s="589"/>
      <c r="BAP416" s="589"/>
      <c r="BAQ416" s="589"/>
      <c r="BAR416" s="589"/>
      <c r="BAS416" s="589"/>
      <c r="BAT416" s="589"/>
      <c r="BAU416" s="589"/>
      <c r="BAV416" s="589"/>
      <c r="BAW416" s="589"/>
      <c r="BAX416" s="589"/>
      <c r="BAY416" s="589"/>
      <c r="BAZ416" s="589"/>
      <c r="BBA416" s="589"/>
      <c r="BBB416" s="589"/>
      <c r="BBC416" s="589"/>
      <c r="BBD416" s="589"/>
      <c r="BBE416" s="589"/>
      <c r="BBF416" s="589"/>
      <c r="BBG416" s="589"/>
      <c r="BBH416" s="589"/>
      <c r="BBI416" s="589"/>
      <c r="BBJ416" s="589"/>
      <c r="BBK416" s="589"/>
      <c r="BBL416" s="589"/>
      <c r="BBM416" s="589"/>
      <c r="BBN416" s="589"/>
      <c r="BBO416" s="589"/>
      <c r="BBP416" s="589"/>
      <c r="BBQ416" s="589"/>
      <c r="BBR416" s="589"/>
      <c r="BBS416" s="589"/>
      <c r="BBT416" s="589"/>
      <c r="BBU416" s="589"/>
      <c r="BBV416" s="589"/>
      <c r="BBW416" s="589"/>
      <c r="BBX416" s="589"/>
      <c r="BBY416" s="589"/>
      <c r="BBZ416" s="589"/>
      <c r="BCA416" s="589"/>
      <c r="BCB416" s="589"/>
      <c r="BCC416" s="589"/>
      <c r="BCD416" s="589"/>
      <c r="BCE416" s="589"/>
      <c r="BCF416" s="589"/>
      <c r="BCG416" s="589"/>
      <c r="BCH416" s="589"/>
      <c r="BCI416" s="589"/>
      <c r="BCJ416" s="589"/>
      <c r="BCK416" s="589"/>
      <c r="BCL416" s="589"/>
      <c r="BCM416" s="589"/>
      <c r="BCN416" s="589"/>
      <c r="BCO416" s="589"/>
      <c r="BCP416" s="589"/>
      <c r="BCQ416" s="589"/>
      <c r="BCR416" s="589"/>
      <c r="BCS416" s="589"/>
      <c r="BCT416" s="589"/>
      <c r="BCU416" s="589"/>
      <c r="BCV416" s="589"/>
      <c r="BCW416" s="589"/>
      <c r="BCX416" s="589"/>
      <c r="BCY416" s="589"/>
      <c r="BCZ416" s="589"/>
      <c r="BDA416" s="589"/>
      <c r="BDB416" s="589"/>
      <c r="BDC416" s="589"/>
      <c r="BDD416" s="589"/>
      <c r="BDE416" s="589"/>
      <c r="BDF416" s="589"/>
      <c r="BDG416" s="589"/>
      <c r="BDH416" s="589"/>
      <c r="BDI416" s="589"/>
      <c r="BDJ416" s="589"/>
      <c r="BDK416" s="589"/>
      <c r="BDL416" s="589"/>
      <c r="BDM416" s="589"/>
      <c r="BDN416" s="589"/>
      <c r="BDO416" s="589"/>
      <c r="BDP416" s="589"/>
      <c r="BDQ416" s="589"/>
      <c r="BDR416" s="589"/>
      <c r="BDS416" s="589"/>
      <c r="BDT416" s="589"/>
      <c r="BDU416" s="589"/>
      <c r="BDV416" s="589"/>
      <c r="BDW416" s="589"/>
      <c r="BDX416" s="589"/>
      <c r="BDY416" s="589"/>
      <c r="BDZ416" s="589"/>
      <c r="BEA416" s="589"/>
      <c r="BEB416" s="589"/>
      <c r="BEC416" s="589"/>
      <c r="BED416" s="589"/>
      <c r="BEE416" s="589"/>
      <c r="BEF416" s="589"/>
      <c r="BEG416" s="589"/>
      <c r="BEH416" s="589"/>
      <c r="BEI416" s="589"/>
      <c r="BEJ416" s="589"/>
      <c r="BEK416" s="589"/>
      <c r="BEL416" s="589"/>
      <c r="BEM416" s="589"/>
      <c r="BEN416" s="589"/>
      <c r="BEO416" s="589"/>
      <c r="BEP416" s="589"/>
      <c r="BEQ416" s="589"/>
      <c r="BER416" s="589"/>
      <c r="BES416" s="589"/>
      <c r="BET416" s="589"/>
      <c r="BEU416" s="589"/>
      <c r="BEV416" s="589"/>
      <c r="BEW416" s="589"/>
      <c r="BEX416" s="589"/>
      <c r="BEY416" s="589"/>
      <c r="BEZ416" s="589"/>
      <c r="BFA416" s="589"/>
      <c r="BFB416" s="589"/>
      <c r="BFC416" s="589"/>
      <c r="BFD416" s="589"/>
      <c r="BFE416" s="589"/>
      <c r="BFF416" s="589"/>
      <c r="BFG416" s="589"/>
      <c r="BFH416" s="589"/>
      <c r="BFI416" s="589"/>
      <c r="BFJ416" s="589"/>
      <c r="BFK416" s="589"/>
      <c r="BFL416" s="589"/>
      <c r="BFM416" s="589"/>
      <c r="BFN416" s="589"/>
      <c r="BFO416" s="589"/>
      <c r="BFP416" s="589"/>
      <c r="BFQ416" s="589"/>
      <c r="BFR416" s="589"/>
      <c r="BFS416" s="589"/>
      <c r="BFT416" s="589"/>
      <c r="BFU416" s="589"/>
      <c r="BFV416" s="589"/>
      <c r="BFW416" s="589"/>
      <c r="BFX416" s="589"/>
      <c r="BFY416" s="589"/>
      <c r="BFZ416" s="589"/>
      <c r="BGA416" s="589"/>
      <c r="BGB416" s="589"/>
      <c r="BGC416" s="589"/>
      <c r="BGD416" s="589"/>
      <c r="BGE416" s="589"/>
      <c r="BGF416" s="589"/>
      <c r="BGG416" s="589"/>
      <c r="BGH416" s="589"/>
      <c r="BGI416" s="589"/>
      <c r="BGJ416" s="589"/>
      <c r="BGK416" s="589"/>
      <c r="BGL416" s="589"/>
      <c r="BGM416" s="589"/>
      <c r="BGN416" s="589"/>
      <c r="BGO416" s="589"/>
      <c r="BGP416" s="589"/>
      <c r="BGQ416" s="589"/>
      <c r="BGR416" s="589"/>
      <c r="BGS416" s="589"/>
      <c r="BGT416" s="589"/>
      <c r="BGU416" s="589"/>
      <c r="BGV416" s="589"/>
      <c r="BGW416" s="589"/>
      <c r="BGX416" s="589"/>
      <c r="BGY416" s="589"/>
      <c r="BGZ416" s="589"/>
      <c r="BHA416" s="589"/>
      <c r="BHB416" s="589"/>
      <c r="BHC416" s="589"/>
      <c r="BHD416" s="589"/>
      <c r="BHE416" s="589"/>
      <c r="BHF416" s="589"/>
      <c r="BHG416" s="589"/>
      <c r="BHH416" s="589"/>
      <c r="BHI416" s="589"/>
      <c r="BHJ416" s="589"/>
      <c r="BHK416" s="589"/>
      <c r="BHL416" s="589"/>
      <c r="BHM416" s="589"/>
      <c r="BHN416" s="589"/>
      <c r="BHO416" s="589"/>
      <c r="BHP416" s="589"/>
      <c r="BHQ416" s="589"/>
      <c r="BHR416" s="589"/>
      <c r="BHS416" s="589"/>
      <c r="BHT416" s="589"/>
      <c r="BHU416" s="589"/>
      <c r="BHV416" s="589"/>
      <c r="BHW416" s="589"/>
      <c r="BHX416" s="589"/>
      <c r="BHY416" s="589"/>
      <c r="BHZ416" s="589"/>
      <c r="BIA416" s="589"/>
      <c r="BIB416" s="589"/>
      <c r="BIC416" s="589"/>
      <c r="BID416" s="589"/>
      <c r="BIE416" s="589"/>
      <c r="BIF416" s="589"/>
      <c r="BIG416" s="589"/>
      <c r="BIH416" s="589"/>
      <c r="BII416" s="589"/>
      <c r="BIJ416" s="589"/>
      <c r="BIK416" s="589"/>
      <c r="BIL416" s="589"/>
      <c r="BIM416" s="589"/>
      <c r="BIN416" s="589"/>
      <c r="BIO416" s="589"/>
      <c r="BIP416" s="589"/>
      <c r="BIQ416" s="589"/>
      <c r="BIR416" s="589"/>
      <c r="BIS416" s="589"/>
      <c r="BIT416" s="589"/>
      <c r="BIU416" s="589"/>
      <c r="BIV416" s="589"/>
      <c r="BIW416" s="589"/>
      <c r="BIX416" s="589"/>
      <c r="BIY416" s="589"/>
      <c r="BIZ416" s="589"/>
      <c r="BJA416" s="589"/>
      <c r="BJB416" s="589"/>
      <c r="BJC416" s="589"/>
      <c r="BJD416" s="589"/>
      <c r="BJE416" s="589"/>
      <c r="BJF416" s="589"/>
      <c r="BJG416" s="589"/>
      <c r="BJH416" s="589"/>
      <c r="BJI416" s="589"/>
      <c r="BJJ416" s="589"/>
      <c r="BJK416" s="589"/>
      <c r="BJL416" s="589"/>
      <c r="BJM416" s="589"/>
      <c r="BJN416" s="589"/>
      <c r="BJO416" s="589"/>
      <c r="BJP416" s="589"/>
      <c r="BJQ416" s="589"/>
      <c r="BJR416" s="589"/>
      <c r="BJS416" s="589"/>
      <c r="BJT416" s="589"/>
      <c r="BJU416" s="589"/>
      <c r="BJV416" s="589"/>
      <c r="BJW416" s="589"/>
      <c r="BJX416" s="589"/>
      <c r="BJY416" s="589"/>
      <c r="BJZ416" s="589"/>
      <c r="BKA416" s="589"/>
      <c r="BKB416" s="589"/>
      <c r="BKC416" s="589"/>
      <c r="BKD416" s="589"/>
      <c r="BKE416" s="589"/>
      <c r="BKF416" s="589"/>
      <c r="BKG416" s="589"/>
      <c r="BKH416" s="589"/>
      <c r="BKI416" s="589"/>
      <c r="BKJ416" s="589"/>
      <c r="BKK416" s="589"/>
      <c r="BKL416" s="589"/>
      <c r="BKM416" s="589"/>
      <c r="BKN416" s="589"/>
      <c r="BKO416" s="589"/>
      <c r="BKP416" s="589"/>
      <c r="BKQ416" s="589"/>
      <c r="BKR416" s="589"/>
      <c r="BKS416" s="589"/>
      <c r="BKT416" s="589"/>
      <c r="BKU416" s="589"/>
      <c r="BKV416" s="589"/>
      <c r="BKW416" s="589"/>
      <c r="BKX416" s="589"/>
      <c r="BKY416" s="589"/>
      <c r="BKZ416" s="589"/>
      <c r="BLA416" s="589"/>
      <c r="BLB416" s="589"/>
      <c r="BLC416" s="589"/>
      <c r="BLD416" s="589"/>
      <c r="BLE416" s="589"/>
      <c r="BLF416" s="589"/>
      <c r="BLG416" s="589"/>
      <c r="BLH416" s="589"/>
      <c r="BLI416" s="589"/>
      <c r="BLJ416" s="589"/>
      <c r="BLK416" s="589"/>
      <c r="BLL416" s="589"/>
      <c r="BLM416" s="589"/>
      <c r="BLN416" s="589"/>
      <c r="BLO416" s="589"/>
      <c r="BLP416" s="589"/>
      <c r="BLQ416" s="589"/>
      <c r="BLR416" s="589"/>
      <c r="BLS416" s="589"/>
      <c r="BLT416" s="589"/>
      <c r="BLU416" s="589"/>
      <c r="BLV416" s="589"/>
      <c r="BLW416" s="589"/>
      <c r="BLX416" s="589"/>
      <c r="BLY416" s="589"/>
      <c r="BLZ416" s="589"/>
      <c r="BMA416" s="589"/>
      <c r="BMB416" s="589"/>
      <c r="BMC416" s="589"/>
      <c r="BMD416" s="589"/>
      <c r="BME416" s="589"/>
      <c r="BMF416" s="589"/>
      <c r="BMG416" s="589"/>
      <c r="BMH416" s="589"/>
      <c r="BMI416" s="589"/>
      <c r="BMJ416" s="589"/>
      <c r="BMK416" s="589"/>
      <c r="BML416" s="589"/>
      <c r="BMM416" s="589"/>
      <c r="BMN416" s="589"/>
      <c r="BMO416" s="589"/>
      <c r="BMP416" s="589"/>
      <c r="BMQ416" s="589"/>
      <c r="BMR416" s="589"/>
      <c r="BMS416" s="589"/>
      <c r="BMT416" s="589"/>
      <c r="BMU416" s="589"/>
      <c r="BMV416" s="589"/>
      <c r="BMW416" s="589"/>
      <c r="BMX416" s="589"/>
      <c r="BMY416" s="589"/>
      <c r="BMZ416" s="589"/>
      <c r="BNA416" s="589"/>
      <c r="BNB416" s="589"/>
      <c r="BNC416" s="589"/>
      <c r="BND416" s="589"/>
      <c r="BNE416" s="589"/>
      <c r="BNF416" s="589"/>
      <c r="BNG416" s="589"/>
      <c r="BNH416" s="589"/>
      <c r="BNI416" s="589"/>
      <c r="BNJ416" s="589"/>
      <c r="BNK416" s="589"/>
      <c r="BNL416" s="589"/>
      <c r="BNM416" s="589"/>
      <c r="BNN416" s="589"/>
      <c r="BNO416" s="589"/>
      <c r="BNP416" s="589"/>
      <c r="BNQ416" s="589"/>
      <c r="BNR416" s="589"/>
      <c r="BNS416" s="589"/>
      <c r="BNT416" s="589"/>
      <c r="BNU416" s="589"/>
      <c r="BNV416" s="589"/>
      <c r="BNW416" s="589"/>
      <c r="BNX416" s="589"/>
      <c r="BNY416" s="589"/>
      <c r="BNZ416" s="589"/>
      <c r="BOA416" s="589"/>
      <c r="BOB416" s="589"/>
      <c r="BOC416" s="589"/>
      <c r="BOD416" s="589"/>
      <c r="BOE416" s="589"/>
      <c r="BOF416" s="589"/>
      <c r="BOG416" s="589"/>
      <c r="BOH416" s="589"/>
      <c r="BOI416" s="589"/>
      <c r="BOJ416" s="589"/>
      <c r="BOK416" s="589"/>
      <c r="BOL416" s="589"/>
      <c r="BOM416" s="589"/>
      <c r="BON416" s="589"/>
      <c r="BOO416" s="589"/>
      <c r="BOP416" s="589"/>
      <c r="BOQ416" s="589"/>
      <c r="BOR416" s="589"/>
      <c r="BOS416" s="589"/>
      <c r="BOT416" s="589"/>
      <c r="BOU416" s="589"/>
      <c r="BOV416" s="589"/>
      <c r="BOW416" s="589"/>
      <c r="BOX416" s="589"/>
      <c r="BOY416" s="589"/>
      <c r="BOZ416" s="589"/>
      <c r="BPA416" s="589"/>
      <c r="BPB416" s="589"/>
      <c r="BPC416" s="589"/>
      <c r="BPD416" s="589"/>
      <c r="BPE416" s="589"/>
      <c r="BPF416" s="589"/>
      <c r="BPG416" s="589"/>
      <c r="BPH416" s="589"/>
      <c r="BPI416" s="589"/>
      <c r="BPJ416" s="589"/>
      <c r="BPK416" s="589"/>
      <c r="BPL416" s="589"/>
      <c r="BPM416" s="589"/>
      <c r="BPN416" s="589"/>
      <c r="BPO416" s="589"/>
      <c r="BPP416" s="589"/>
      <c r="BPQ416" s="589"/>
      <c r="BPR416" s="589"/>
      <c r="BPS416" s="589"/>
      <c r="BPT416" s="589"/>
      <c r="BPU416" s="589"/>
      <c r="BPV416" s="589"/>
      <c r="BPW416" s="589"/>
      <c r="BPX416" s="589"/>
      <c r="BPY416" s="589"/>
      <c r="BPZ416" s="589"/>
      <c r="BQA416" s="589"/>
      <c r="BQB416" s="589"/>
      <c r="BQC416" s="589"/>
      <c r="BQD416" s="589"/>
      <c r="BQE416" s="589"/>
      <c r="BQF416" s="589"/>
      <c r="BQG416" s="589"/>
      <c r="BQH416" s="589"/>
      <c r="BQI416" s="589"/>
      <c r="BQJ416" s="589"/>
      <c r="BQK416" s="589"/>
      <c r="BQL416" s="589"/>
      <c r="BQM416" s="589"/>
      <c r="BQN416" s="589"/>
      <c r="BQO416" s="589"/>
      <c r="BQP416" s="589"/>
      <c r="BQQ416" s="589"/>
      <c r="BQR416" s="589"/>
      <c r="BQS416" s="589"/>
      <c r="BQT416" s="589"/>
      <c r="BQU416" s="589"/>
      <c r="BQV416" s="589"/>
      <c r="BQW416" s="589"/>
      <c r="BQX416" s="589"/>
      <c r="BQY416" s="589"/>
      <c r="BQZ416" s="589"/>
      <c r="BRA416" s="589"/>
      <c r="BRB416" s="589"/>
      <c r="BRC416" s="589"/>
      <c r="BRD416" s="589"/>
      <c r="BRE416" s="589"/>
      <c r="BRF416" s="589"/>
      <c r="BRG416" s="589"/>
      <c r="BRH416" s="589"/>
      <c r="BRI416" s="589"/>
      <c r="BRJ416" s="589"/>
      <c r="BRK416" s="589"/>
      <c r="BRL416" s="589"/>
      <c r="BRM416" s="589"/>
      <c r="BRN416" s="589"/>
      <c r="BRO416" s="589"/>
      <c r="BRP416" s="589"/>
      <c r="BRQ416" s="589"/>
      <c r="BRR416" s="589"/>
      <c r="BRS416" s="589"/>
      <c r="BRT416" s="589"/>
      <c r="BRU416" s="589"/>
      <c r="BRV416" s="589"/>
      <c r="BRW416" s="589"/>
      <c r="BRX416" s="589"/>
      <c r="BRY416" s="589"/>
      <c r="BRZ416" s="589"/>
      <c r="BSA416" s="589"/>
      <c r="BSB416" s="589"/>
      <c r="BSC416" s="589"/>
      <c r="BSD416" s="589"/>
      <c r="BSE416" s="589"/>
      <c r="BSF416" s="589"/>
      <c r="BSG416" s="589"/>
      <c r="BSH416" s="589"/>
      <c r="BSI416" s="589"/>
      <c r="BSJ416" s="589"/>
      <c r="BSK416" s="589"/>
      <c r="BSL416" s="589"/>
      <c r="BSM416" s="589"/>
      <c r="BSN416" s="589"/>
      <c r="BSO416" s="589"/>
      <c r="BSP416" s="589"/>
      <c r="BSQ416" s="589"/>
      <c r="BSR416" s="589"/>
      <c r="BSS416" s="589"/>
      <c r="BST416" s="589"/>
      <c r="BSU416" s="589"/>
      <c r="BSV416" s="589"/>
      <c r="BSW416" s="589"/>
      <c r="BSX416" s="589"/>
      <c r="BSY416" s="589"/>
      <c r="BSZ416" s="589"/>
      <c r="BTA416" s="589"/>
      <c r="BTB416" s="589"/>
      <c r="BTC416" s="589"/>
      <c r="BTD416" s="589"/>
      <c r="BTE416" s="589"/>
      <c r="BTF416" s="589"/>
      <c r="BTG416" s="589"/>
      <c r="BTH416" s="589"/>
      <c r="BTI416" s="589"/>
      <c r="BTJ416" s="589"/>
      <c r="BTK416" s="589"/>
      <c r="BTL416" s="589"/>
      <c r="BTM416" s="589"/>
      <c r="BTN416" s="589"/>
      <c r="BTO416" s="589"/>
      <c r="BTP416" s="589"/>
      <c r="BTQ416" s="589"/>
      <c r="BTR416" s="589"/>
      <c r="BTS416" s="589"/>
      <c r="BTT416" s="589"/>
      <c r="BTU416" s="589"/>
      <c r="BTV416" s="589"/>
      <c r="BTW416" s="589"/>
      <c r="BTX416" s="589"/>
      <c r="BTY416" s="589"/>
      <c r="BTZ416" s="589"/>
      <c r="BUA416" s="589"/>
      <c r="BUB416" s="589"/>
      <c r="BUC416" s="589"/>
      <c r="BUD416" s="589"/>
      <c r="BUE416" s="589"/>
      <c r="BUF416" s="589"/>
      <c r="BUG416" s="589"/>
      <c r="BUH416" s="589"/>
      <c r="BUI416" s="589"/>
      <c r="BUJ416" s="589"/>
      <c r="BUK416" s="589"/>
      <c r="BUL416" s="589"/>
      <c r="BUM416" s="589"/>
      <c r="BUN416" s="589"/>
      <c r="BUO416" s="589"/>
      <c r="BUP416" s="589"/>
      <c r="BUQ416" s="589"/>
      <c r="BUR416" s="589"/>
      <c r="BUS416" s="589"/>
      <c r="BUT416" s="589"/>
      <c r="BUU416" s="589"/>
      <c r="BUV416" s="589"/>
      <c r="BUW416" s="589"/>
      <c r="BUX416" s="589"/>
      <c r="BUY416" s="589"/>
      <c r="BUZ416" s="589"/>
      <c r="BVA416" s="589"/>
      <c r="BVB416" s="589"/>
      <c r="BVC416" s="589"/>
      <c r="BVD416" s="589"/>
      <c r="BVE416" s="589"/>
      <c r="BVF416" s="589"/>
      <c r="BVG416" s="589"/>
      <c r="BVH416" s="589"/>
      <c r="BVI416" s="589"/>
      <c r="BVJ416" s="589"/>
      <c r="BVK416" s="589"/>
      <c r="BVL416" s="589"/>
      <c r="BVM416" s="589"/>
      <c r="BVN416" s="589"/>
      <c r="BVO416" s="589"/>
      <c r="BVP416" s="589"/>
      <c r="BVQ416" s="589"/>
      <c r="BVR416" s="589"/>
      <c r="BVS416" s="589"/>
      <c r="BVT416" s="589"/>
      <c r="BVU416" s="589"/>
      <c r="BVV416" s="589"/>
      <c r="BVW416" s="589"/>
      <c r="BVX416" s="589"/>
      <c r="BVY416" s="589"/>
      <c r="BVZ416" s="589"/>
      <c r="BWA416" s="589"/>
      <c r="BWB416" s="589"/>
      <c r="BWC416" s="589"/>
      <c r="BWD416" s="589"/>
      <c r="BWE416" s="589"/>
      <c r="BWF416" s="589"/>
      <c r="BWG416" s="589"/>
      <c r="BWH416" s="589"/>
      <c r="BWI416" s="589"/>
      <c r="BWJ416" s="589"/>
      <c r="BWK416" s="589"/>
      <c r="BWL416" s="589"/>
      <c r="BWM416" s="589"/>
      <c r="BWN416" s="589"/>
      <c r="BWO416" s="589"/>
      <c r="BWP416" s="589"/>
      <c r="BWQ416" s="589"/>
      <c r="BWR416" s="589"/>
      <c r="BWS416" s="589"/>
      <c r="BWT416" s="589"/>
      <c r="BWU416" s="589"/>
      <c r="BWV416" s="589"/>
      <c r="BWW416" s="589"/>
      <c r="BWX416" s="589"/>
      <c r="BWY416" s="589"/>
      <c r="BWZ416" s="589"/>
      <c r="BXA416" s="589"/>
      <c r="BXB416" s="589"/>
      <c r="BXC416" s="589"/>
      <c r="BXD416" s="589"/>
      <c r="BXE416" s="589"/>
      <c r="BXF416" s="589"/>
      <c r="BXG416" s="589"/>
      <c r="BXH416" s="589"/>
      <c r="BXI416" s="589"/>
      <c r="BXJ416" s="589"/>
      <c r="BXK416" s="589"/>
      <c r="BXL416" s="589"/>
      <c r="BXM416" s="589"/>
      <c r="BXN416" s="589"/>
      <c r="BXO416" s="589"/>
      <c r="BXP416" s="589"/>
      <c r="BXQ416" s="589"/>
      <c r="BXR416" s="589"/>
      <c r="BXS416" s="589"/>
      <c r="BXT416" s="589"/>
      <c r="BXU416" s="589"/>
      <c r="BXV416" s="589"/>
      <c r="BXW416" s="589"/>
      <c r="BXX416" s="589"/>
      <c r="BXY416" s="589"/>
      <c r="BXZ416" s="589"/>
      <c r="BYA416" s="589"/>
      <c r="BYB416" s="589"/>
      <c r="BYC416" s="589"/>
      <c r="BYD416" s="589"/>
      <c r="BYE416" s="589"/>
      <c r="BYF416" s="589"/>
      <c r="BYG416" s="589"/>
      <c r="BYH416" s="589"/>
      <c r="BYI416" s="589"/>
      <c r="BYJ416" s="589"/>
      <c r="BYK416" s="589"/>
      <c r="BYL416" s="589"/>
      <c r="BYM416" s="589"/>
      <c r="BYN416" s="589"/>
      <c r="BYO416" s="589"/>
      <c r="BYP416" s="589"/>
      <c r="BYQ416" s="589"/>
      <c r="BYR416" s="589"/>
      <c r="BYS416" s="589"/>
      <c r="BYT416" s="589"/>
      <c r="BYU416" s="589"/>
      <c r="BYV416" s="589"/>
      <c r="BYW416" s="589"/>
      <c r="BYX416" s="589"/>
      <c r="BYY416" s="589"/>
      <c r="BYZ416" s="589"/>
      <c r="BZA416" s="589"/>
      <c r="BZB416" s="589"/>
      <c r="BZC416" s="589"/>
      <c r="BZD416" s="589"/>
      <c r="BZE416" s="589"/>
      <c r="BZF416" s="589"/>
      <c r="BZG416" s="589"/>
      <c r="BZH416" s="589"/>
      <c r="BZI416" s="589"/>
      <c r="BZJ416" s="589"/>
      <c r="BZK416" s="589"/>
      <c r="BZL416" s="589"/>
      <c r="BZM416" s="589"/>
      <c r="BZN416" s="589"/>
      <c r="BZO416" s="589"/>
      <c r="BZP416" s="589"/>
      <c r="BZQ416" s="589"/>
      <c r="BZR416" s="589"/>
      <c r="BZS416" s="589"/>
      <c r="BZT416" s="589"/>
      <c r="BZU416" s="589"/>
      <c r="BZV416" s="589"/>
      <c r="BZW416" s="589"/>
      <c r="BZX416" s="589"/>
      <c r="BZY416" s="589"/>
      <c r="BZZ416" s="589"/>
      <c r="CAA416" s="589"/>
      <c r="CAB416" s="589"/>
      <c r="CAC416" s="589"/>
      <c r="CAD416" s="589"/>
      <c r="CAE416" s="589"/>
      <c r="CAF416" s="589"/>
      <c r="CAG416" s="589"/>
      <c r="CAH416" s="589"/>
      <c r="CAI416" s="589"/>
      <c r="CAJ416" s="589"/>
      <c r="CAK416" s="589"/>
      <c r="CAL416" s="589"/>
      <c r="CAM416" s="589"/>
      <c r="CAN416" s="589"/>
      <c r="CAO416" s="589"/>
      <c r="CAP416" s="589"/>
      <c r="CAQ416" s="589"/>
      <c r="CAR416" s="589"/>
      <c r="CAS416" s="589"/>
      <c r="CAT416" s="589"/>
      <c r="CAU416" s="589"/>
      <c r="CAV416" s="589"/>
      <c r="CAW416" s="589"/>
      <c r="CAX416" s="589"/>
      <c r="CAY416" s="589"/>
      <c r="CAZ416" s="589"/>
      <c r="CBA416" s="589"/>
      <c r="CBB416" s="589"/>
      <c r="CBC416" s="589"/>
      <c r="CBD416" s="589"/>
      <c r="CBE416" s="589"/>
      <c r="CBF416" s="589"/>
      <c r="CBG416" s="589"/>
      <c r="CBH416" s="589"/>
      <c r="CBI416" s="589"/>
      <c r="CBJ416" s="589"/>
      <c r="CBK416" s="589"/>
      <c r="CBL416" s="589"/>
      <c r="CBM416" s="589"/>
      <c r="CBN416" s="589"/>
      <c r="CBO416" s="589"/>
      <c r="CBP416" s="589"/>
      <c r="CBQ416" s="589"/>
      <c r="CBR416" s="589"/>
      <c r="CBS416" s="589"/>
      <c r="CBT416" s="589"/>
      <c r="CBU416" s="589"/>
      <c r="CBV416" s="589"/>
      <c r="CBW416" s="589"/>
      <c r="CBX416" s="589"/>
      <c r="CBY416" s="589"/>
      <c r="CBZ416" s="589"/>
      <c r="CCA416" s="589"/>
      <c r="CCB416" s="589"/>
      <c r="CCC416" s="589"/>
      <c r="CCD416" s="589"/>
      <c r="CCE416" s="589"/>
      <c r="CCF416" s="589"/>
      <c r="CCG416" s="589"/>
      <c r="CCH416" s="589"/>
      <c r="CCI416" s="589"/>
      <c r="CCJ416" s="589"/>
      <c r="CCK416" s="589"/>
      <c r="CCL416" s="589"/>
      <c r="CCM416" s="589"/>
      <c r="CCN416" s="589"/>
      <c r="CCO416" s="589"/>
      <c r="CCP416" s="589"/>
      <c r="CCQ416" s="589"/>
      <c r="CCR416" s="589"/>
      <c r="CCS416" s="589"/>
      <c r="CCT416" s="589"/>
      <c r="CCU416" s="589"/>
      <c r="CCV416" s="589"/>
      <c r="CCW416" s="589"/>
      <c r="CCX416" s="589"/>
      <c r="CCY416" s="589"/>
      <c r="CCZ416" s="589"/>
      <c r="CDA416" s="589"/>
      <c r="CDB416" s="589"/>
      <c r="CDC416" s="589"/>
      <c r="CDD416" s="589"/>
      <c r="CDE416" s="589"/>
      <c r="CDF416" s="589"/>
      <c r="CDG416" s="589"/>
      <c r="CDH416" s="589"/>
      <c r="CDI416" s="589"/>
      <c r="CDJ416" s="589"/>
      <c r="CDK416" s="589"/>
      <c r="CDL416" s="589"/>
      <c r="CDM416" s="589"/>
      <c r="CDN416" s="589"/>
      <c r="CDO416" s="589"/>
      <c r="CDP416" s="589"/>
      <c r="CDQ416" s="589"/>
      <c r="CDR416" s="589"/>
      <c r="CDS416" s="589"/>
      <c r="CDT416" s="589"/>
      <c r="CDU416" s="589"/>
      <c r="CDV416" s="589"/>
      <c r="CDW416" s="589"/>
      <c r="CDX416" s="589"/>
      <c r="CDY416" s="589"/>
      <c r="CDZ416" s="589"/>
      <c r="CEA416" s="589"/>
      <c r="CEB416" s="589"/>
      <c r="CEC416" s="589"/>
      <c r="CED416" s="589"/>
      <c r="CEE416" s="589"/>
      <c r="CEF416" s="589"/>
      <c r="CEG416" s="589"/>
      <c r="CEH416" s="589"/>
      <c r="CEI416" s="589"/>
      <c r="CEJ416" s="589"/>
      <c r="CEK416" s="589"/>
      <c r="CEL416" s="589"/>
      <c r="CEM416" s="589"/>
      <c r="CEN416" s="589"/>
      <c r="CEO416" s="589"/>
      <c r="CEP416" s="589"/>
      <c r="CEQ416" s="589"/>
      <c r="CER416" s="589"/>
      <c r="CES416" s="589"/>
      <c r="CET416" s="589"/>
      <c r="CEU416" s="589"/>
      <c r="CEV416" s="589"/>
      <c r="CEW416" s="589"/>
      <c r="CEX416" s="589"/>
      <c r="CEY416" s="589"/>
      <c r="CEZ416" s="589"/>
      <c r="CFA416" s="589"/>
      <c r="CFB416" s="589"/>
      <c r="CFC416" s="589"/>
      <c r="CFD416" s="589"/>
      <c r="CFE416" s="589"/>
      <c r="CFF416" s="589"/>
      <c r="CFG416" s="589"/>
      <c r="CFH416" s="589"/>
      <c r="CFI416" s="589"/>
      <c r="CFJ416" s="589"/>
      <c r="CFK416" s="589"/>
      <c r="CFL416" s="589"/>
      <c r="CFM416" s="589"/>
      <c r="CFN416" s="589"/>
      <c r="CFO416" s="589"/>
      <c r="CFP416" s="589"/>
      <c r="CFQ416" s="589"/>
      <c r="CFR416" s="589"/>
      <c r="CFS416" s="589"/>
      <c r="CFT416" s="589"/>
      <c r="CFU416" s="589"/>
      <c r="CFV416" s="589"/>
      <c r="CFW416" s="589"/>
      <c r="CFX416" s="589"/>
      <c r="CFY416" s="589"/>
      <c r="CFZ416" s="589"/>
      <c r="CGA416" s="589"/>
      <c r="CGB416" s="589"/>
      <c r="CGC416" s="589"/>
      <c r="CGD416" s="589"/>
      <c r="CGE416" s="589"/>
      <c r="CGF416" s="589"/>
      <c r="CGG416" s="589"/>
      <c r="CGH416" s="589"/>
      <c r="CGI416" s="589"/>
      <c r="CGJ416" s="589"/>
      <c r="CGK416" s="589"/>
      <c r="CGL416" s="589"/>
      <c r="CGM416" s="589"/>
      <c r="CGN416" s="589"/>
      <c r="CGO416" s="589"/>
      <c r="CGP416" s="589"/>
      <c r="CGQ416" s="589"/>
      <c r="CGR416" s="589"/>
      <c r="CGS416" s="589"/>
      <c r="CGT416" s="589"/>
      <c r="CGU416" s="589"/>
      <c r="CGV416" s="589"/>
      <c r="CGW416" s="589"/>
      <c r="CGX416" s="589"/>
      <c r="CGY416" s="589"/>
      <c r="CGZ416" s="589"/>
      <c r="CHA416" s="589"/>
      <c r="CHB416" s="589"/>
      <c r="CHC416" s="589"/>
      <c r="CHD416" s="589"/>
      <c r="CHE416" s="589"/>
      <c r="CHF416" s="589"/>
      <c r="CHG416" s="589"/>
      <c r="CHH416" s="589"/>
      <c r="CHI416" s="589"/>
      <c r="CHJ416" s="589"/>
      <c r="CHK416" s="589"/>
      <c r="CHL416" s="589"/>
      <c r="CHM416" s="589"/>
      <c r="CHN416" s="589"/>
      <c r="CHO416" s="589"/>
      <c r="CHP416" s="589"/>
      <c r="CHQ416" s="589"/>
      <c r="CHR416" s="589"/>
      <c r="CHS416" s="589"/>
      <c r="CHT416" s="589"/>
      <c r="CHU416" s="589"/>
      <c r="CHV416" s="589"/>
      <c r="CHW416" s="589"/>
      <c r="CHX416" s="589"/>
      <c r="CHY416" s="589"/>
      <c r="CHZ416" s="589"/>
      <c r="CIA416" s="589"/>
      <c r="CIB416" s="589"/>
      <c r="CIC416" s="589"/>
      <c r="CID416" s="589"/>
      <c r="CIE416" s="589"/>
      <c r="CIF416" s="589"/>
      <c r="CIG416" s="589"/>
      <c r="CIH416" s="589"/>
      <c r="CII416" s="589"/>
      <c r="CIJ416" s="589"/>
      <c r="CIK416" s="589"/>
      <c r="CIL416" s="589"/>
      <c r="CIM416" s="589"/>
      <c r="CIN416" s="589"/>
      <c r="CIO416" s="589"/>
      <c r="CIP416" s="589"/>
      <c r="CIQ416" s="589"/>
      <c r="CIR416" s="589"/>
      <c r="CIS416" s="589"/>
      <c r="CIT416" s="589"/>
      <c r="CIU416" s="589"/>
      <c r="CIV416" s="589"/>
      <c r="CIW416" s="589"/>
      <c r="CIX416" s="589"/>
      <c r="CIY416" s="589"/>
      <c r="CIZ416" s="589"/>
      <c r="CJA416" s="589"/>
      <c r="CJB416" s="589"/>
      <c r="CJC416" s="589"/>
      <c r="CJD416" s="589"/>
      <c r="CJE416" s="589"/>
      <c r="CJF416" s="589"/>
      <c r="CJG416" s="589"/>
      <c r="CJH416" s="589"/>
      <c r="CJI416" s="589"/>
      <c r="CJJ416" s="589"/>
      <c r="CJK416" s="589"/>
      <c r="CJL416" s="589"/>
      <c r="CJM416" s="589"/>
      <c r="CJN416" s="589"/>
      <c r="CJO416" s="589"/>
      <c r="CJP416" s="589"/>
      <c r="CJQ416" s="589"/>
      <c r="CJR416" s="589"/>
      <c r="CJS416" s="589"/>
      <c r="CJT416" s="589"/>
      <c r="CJU416" s="589"/>
      <c r="CJV416" s="589"/>
      <c r="CJW416" s="589"/>
      <c r="CJX416" s="589"/>
      <c r="CJY416" s="589"/>
      <c r="CJZ416" s="589"/>
      <c r="CKA416" s="589"/>
      <c r="CKB416" s="589"/>
      <c r="CKC416" s="589"/>
      <c r="CKD416" s="589"/>
      <c r="CKE416" s="589"/>
      <c r="CKF416" s="589"/>
      <c r="CKG416" s="589"/>
      <c r="CKH416" s="589"/>
      <c r="CKI416" s="589"/>
      <c r="CKJ416" s="589"/>
      <c r="CKK416" s="589"/>
      <c r="CKL416" s="589"/>
      <c r="CKM416" s="589"/>
      <c r="CKN416" s="589"/>
      <c r="CKO416" s="589"/>
      <c r="CKP416" s="589"/>
      <c r="CKQ416" s="589"/>
      <c r="CKR416" s="589"/>
      <c r="CKS416" s="589"/>
      <c r="CKT416" s="589"/>
      <c r="CKU416" s="589"/>
      <c r="CKV416" s="589"/>
      <c r="CKW416" s="589"/>
      <c r="CKX416" s="589"/>
      <c r="CKY416" s="589"/>
      <c r="CKZ416" s="589"/>
      <c r="CLA416" s="589"/>
      <c r="CLB416" s="589"/>
      <c r="CLC416" s="589"/>
      <c r="CLD416" s="589"/>
      <c r="CLE416" s="589"/>
      <c r="CLF416" s="589"/>
      <c r="CLG416" s="589"/>
      <c r="CLH416" s="589"/>
      <c r="CLI416" s="589"/>
      <c r="CLJ416" s="589"/>
      <c r="CLK416" s="589"/>
      <c r="CLL416" s="589"/>
      <c r="CLM416" s="589"/>
      <c r="CLN416" s="589"/>
      <c r="CLO416" s="589"/>
      <c r="CLP416" s="589"/>
      <c r="CLQ416" s="589"/>
      <c r="CLR416" s="589"/>
      <c r="CLS416" s="589"/>
      <c r="CLT416" s="589"/>
      <c r="CLU416" s="589"/>
      <c r="CLV416" s="589"/>
      <c r="CLW416" s="589"/>
      <c r="CLX416" s="589"/>
      <c r="CLY416" s="589"/>
      <c r="CLZ416" s="589"/>
      <c r="CMA416" s="589"/>
      <c r="CMB416" s="589"/>
      <c r="CMC416" s="589"/>
      <c r="CMD416" s="589"/>
      <c r="CME416" s="589"/>
      <c r="CMF416" s="589"/>
      <c r="CMG416" s="589"/>
      <c r="CMH416" s="589"/>
      <c r="CMI416" s="589"/>
      <c r="CMJ416" s="589"/>
      <c r="CMK416" s="589"/>
      <c r="CML416" s="589"/>
      <c r="CMM416" s="589"/>
      <c r="CMN416" s="589"/>
      <c r="CMO416" s="589"/>
      <c r="CMP416" s="589"/>
      <c r="CMQ416" s="589"/>
      <c r="CMR416" s="589"/>
      <c r="CMS416" s="589"/>
      <c r="CMT416" s="589"/>
      <c r="CMU416" s="589"/>
      <c r="CMV416" s="589"/>
      <c r="CMW416" s="589"/>
      <c r="CMX416" s="589"/>
      <c r="CMY416" s="589"/>
      <c r="CMZ416" s="589"/>
      <c r="CNA416" s="589"/>
      <c r="CNB416" s="589"/>
      <c r="CNC416" s="589"/>
      <c r="CND416" s="589"/>
      <c r="CNE416" s="589"/>
      <c r="CNF416" s="589"/>
      <c r="CNG416" s="589"/>
      <c r="CNH416" s="589"/>
      <c r="CNI416" s="589"/>
      <c r="CNJ416" s="589"/>
      <c r="CNK416" s="589"/>
      <c r="CNL416" s="589"/>
      <c r="CNM416" s="589"/>
      <c r="CNN416" s="589"/>
      <c r="CNO416" s="589"/>
      <c r="CNP416" s="589"/>
      <c r="CNQ416" s="589"/>
      <c r="CNR416" s="589"/>
      <c r="CNS416" s="589"/>
      <c r="CNT416" s="589"/>
      <c r="CNU416" s="589"/>
      <c r="CNV416" s="589"/>
      <c r="CNW416" s="589"/>
      <c r="CNX416" s="589"/>
      <c r="CNY416" s="589"/>
      <c r="CNZ416" s="589"/>
      <c r="COA416" s="589"/>
      <c r="COB416" s="589"/>
      <c r="COC416" s="589"/>
      <c r="COD416" s="589"/>
      <c r="COE416" s="589"/>
      <c r="COF416" s="589"/>
      <c r="COG416" s="589"/>
      <c r="COH416" s="589"/>
      <c r="COI416" s="589"/>
      <c r="COJ416" s="589"/>
      <c r="COK416" s="589"/>
      <c r="COL416" s="589"/>
      <c r="COM416" s="589"/>
      <c r="CON416" s="589"/>
      <c r="COO416" s="589"/>
      <c r="COP416" s="589"/>
      <c r="COQ416" s="589"/>
      <c r="COR416" s="589"/>
      <c r="COS416" s="589"/>
      <c r="COT416" s="589"/>
      <c r="COU416" s="589"/>
      <c r="COV416" s="589"/>
      <c r="COW416" s="589"/>
      <c r="COX416" s="589"/>
      <c r="COY416" s="589"/>
      <c r="COZ416" s="589"/>
      <c r="CPA416" s="589"/>
      <c r="CPB416" s="589"/>
      <c r="CPC416" s="589"/>
      <c r="CPD416" s="589"/>
      <c r="CPE416" s="589"/>
      <c r="CPF416" s="589"/>
      <c r="CPG416" s="589"/>
      <c r="CPH416" s="589"/>
      <c r="CPI416" s="589"/>
      <c r="CPJ416" s="589"/>
      <c r="CPK416" s="589"/>
      <c r="CPL416" s="589"/>
      <c r="CPM416" s="589"/>
      <c r="CPN416" s="589"/>
      <c r="CPO416" s="589"/>
      <c r="CPP416" s="589"/>
      <c r="CPQ416" s="589"/>
      <c r="CPR416" s="589"/>
      <c r="CPS416" s="589"/>
      <c r="CPT416" s="589"/>
      <c r="CPU416" s="589"/>
      <c r="CPV416" s="589"/>
      <c r="CPW416" s="589"/>
      <c r="CPX416" s="589"/>
      <c r="CPY416" s="589"/>
      <c r="CPZ416" s="589"/>
      <c r="CQA416" s="589"/>
      <c r="CQB416" s="589"/>
      <c r="CQC416" s="589"/>
      <c r="CQD416" s="589"/>
      <c r="CQE416" s="589"/>
      <c r="CQF416" s="589"/>
      <c r="CQG416" s="589"/>
      <c r="CQH416" s="589"/>
      <c r="CQI416" s="589"/>
      <c r="CQJ416" s="589"/>
      <c r="CQK416" s="589"/>
      <c r="CQL416" s="589"/>
      <c r="CQM416" s="589"/>
      <c r="CQN416" s="589"/>
      <c r="CQO416" s="589"/>
      <c r="CQP416" s="589"/>
      <c r="CQQ416" s="589"/>
      <c r="CQR416" s="589"/>
      <c r="CQS416" s="589"/>
      <c r="CQT416" s="589"/>
      <c r="CQU416" s="589"/>
      <c r="CQV416" s="589"/>
      <c r="CQW416" s="589"/>
      <c r="CQX416" s="589"/>
      <c r="CQY416" s="589"/>
      <c r="CQZ416" s="589"/>
      <c r="CRA416" s="589"/>
      <c r="CRB416" s="589"/>
      <c r="CRC416" s="589"/>
      <c r="CRD416" s="589"/>
      <c r="CRE416" s="589"/>
      <c r="CRF416" s="589"/>
      <c r="CRG416" s="589"/>
      <c r="CRH416" s="589"/>
      <c r="CRI416" s="589"/>
      <c r="CRJ416" s="589"/>
      <c r="CRK416" s="589"/>
      <c r="CRL416" s="589"/>
      <c r="CRM416" s="589"/>
      <c r="CRN416" s="589"/>
      <c r="CRO416" s="589"/>
      <c r="CRP416" s="589"/>
      <c r="CRQ416" s="589"/>
      <c r="CRR416" s="589"/>
      <c r="CRS416" s="589"/>
      <c r="CRT416" s="589"/>
      <c r="CRU416" s="589"/>
      <c r="CRV416" s="589"/>
      <c r="CRW416" s="589"/>
      <c r="CRX416" s="589"/>
      <c r="CRY416" s="589"/>
      <c r="CRZ416" s="589"/>
      <c r="CSA416" s="589"/>
      <c r="CSB416" s="589"/>
      <c r="CSC416" s="589"/>
      <c r="CSD416" s="589"/>
      <c r="CSE416" s="589"/>
      <c r="CSF416" s="589"/>
      <c r="CSG416" s="589"/>
      <c r="CSH416" s="589"/>
      <c r="CSI416" s="589"/>
      <c r="CSJ416" s="589"/>
      <c r="CSK416" s="589"/>
      <c r="CSL416" s="589"/>
      <c r="CSM416" s="589"/>
      <c r="CSN416" s="589"/>
      <c r="CSO416" s="589"/>
      <c r="CSP416" s="589"/>
      <c r="CSQ416" s="589"/>
      <c r="CSR416" s="589"/>
      <c r="CSS416" s="589"/>
      <c r="CST416" s="589"/>
      <c r="CSU416" s="589"/>
      <c r="CSV416" s="589"/>
      <c r="CSW416" s="589"/>
      <c r="CSX416" s="589"/>
      <c r="CSY416" s="589"/>
      <c r="CSZ416" s="589"/>
      <c r="CTA416" s="589"/>
      <c r="CTB416" s="589"/>
      <c r="CTC416" s="589"/>
      <c r="CTD416" s="589"/>
      <c r="CTE416" s="589"/>
      <c r="CTF416" s="589"/>
      <c r="CTG416" s="589"/>
      <c r="CTH416" s="589"/>
      <c r="CTI416" s="589"/>
      <c r="CTJ416" s="589"/>
      <c r="CTK416" s="589"/>
      <c r="CTL416" s="589"/>
      <c r="CTM416" s="589"/>
      <c r="CTN416" s="589"/>
      <c r="CTO416" s="589"/>
      <c r="CTP416" s="589"/>
      <c r="CTQ416" s="589"/>
      <c r="CTR416" s="589"/>
      <c r="CTS416" s="589"/>
      <c r="CTT416" s="589"/>
      <c r="CTU416" s="589"/>
      <c r="CTV416" s="589"/>
      <c r="CTW416" s="589"/>
      <c r="CTX416" s="589"/>
      <c r="CTY416" s="589"/>
      <c r="CTZ416" s="589"/>
      <c r="CUA416" s="589"/>
      <c r="CUB416" s="589"/>
      <c r="CUC416" s="589"/>
      <c r="CUD416" s="589"/>
      <c r="CUE416" s="589"/>
      <c r="CUF416" s="589"/>
      <c r="CUG416" s="589"/>
      <c r="CUH416" s="589"/>
      <c r="CUI416" s="589"/>
      <c r="CUJ416" s="589"/>
      <c r="CUK416" s="589"/>
      <c r="CUL416" s="589"/>
      <c r="CUM416" s="589"/>
      <c r="CUN416" s="589"/>
      <c r="CUO416" s="589"/>
      <c r="CUP416" s="589"/>
      <c r="CUQ416" s="589"/>
      <c r="CUR416" s="589"/>
      <c r="CUS416" s="589"/>
      <c r="CUT416" s="589"/>
      <c r="CUU416" s="589"/>
      <c r="CUV416" s="589"/>
      <c r="CUW416" s="589"/>
      <c r="CUX416" s="589"/>
      <c r="CUY416" s="589"/>
      <c r="CUZ416" s="589"/>
      <c r="CVA416" s="589"/>
      <c r="CVB416" s="589"/>
      <c r="CVC416" s="589"/>
      <c r="CVD416" s="589"/>
      <c r="CVE416" s="589"/>
      <c r="CVF416" s="589"/>
      <c r="CVG416" s="589"/>
      <c r="CVH416" s="589"/>
      <c r="CVI416" s="589"/>
      <c r="CVJ416" s="589"/>
      <c r="CVK416" s="589"/>
      <c r="CVL416" s="589"/>
      <c r="CVM416" s="589"/>
      <c r="CVN416" s="589"/>
      <c r="CVO416" s="589"/>
      <c r="CVP416" s="589"/>
      <c r="CVQ416" s="589"/>
      <c r="CVR416" s="589"/>
      <c r="CVS416" s="589"/>
      <c r="CVT416" s="589"/>
      <c r="CVU416" s="589"/>
      <c r="CVV416" s="589"/>
      <c r="CVW416" s="589"/>
      <c r="CVX416" s="589"/>
      <c r="CVY416" s="589"/>
      <c r="CVZ416" s="589"/>
      <c r="CWA416" s="589"/>
      <c r="CWB416" s="589"/>
      <c r="CWC416" s="589"/>
      <c r="CWD416" s="589"/>
      <c r="CWE416" s="589"/>
      <c r="CWF416" s="589"/>
      <c r="CWG416" s="589"/>
      <c r="CWH416" s="589"/>
      <c r="CWI416" s="589"/>
      <c r="CWJ416" s="589"/>
      <c r="CWK416" s="589"/>
      <c r="CWL416" s="589"/>
      <c r="CWM416" s="589"/>
      <c r="CWN416" s="589"/>
      <c r="CWO416" s="589"/>
      <c r="CWP416" s="589"/>
      <c r="CWQ416" s="589"/>
      <c r="CWR416" s="589"/>
      <c r="CWS416" s="589"/>
      <c r="CWT416" s="589"/>
      <c r="CWU416" s="589"/>
      <c r="CWV416" s="589"/>
      <c r="CWW416" s="589"/>
      <c r="CWX416" s="589"/>
      <c r="CWY416" s="589"/>
      <c r="CWZ416" s="589"/>
      <c r="CXA416" s="589"/>
      <c r="CXB416" s="589"/>
      <c r="CXC416" s="589"/>
      <c r="CXD416" s="589"/>
      <c r="CXE416" s="589"/>
      <c r="CXF416" s="589"/>
      <c r="CXG416" s="589"/>
      <c r="CXH416" s="589"/>
      <c r="CXI416" s="589"/>
      <c r="CXJ416" s="589"/>
      <c r="CXK416" s="589"/>
      <c r="CXL416" s="589"/>
      <c r="CXM416" s="589"/>
      <c r="CXN416" s="589"/>
      <c r="CXO416" s="589"/>
      <c r="CXP416" s="589"/>
      <c r="CXQ416" s="589"/>
      <c r="CXR416" s="589"/>
      <c r="CXS416" s="589"/>
      <c r="CXT416" s="589"/>
      <c r="CXU416" s="589"/>
      <c r="CXV416" s="589"/>
      <c r="CXW416" s="589"/>
      <c r="CXX416" s="589"/>
      <c r="CXY416" s="589"/>
      <c r="CXZ416" s="589"/>
      <c r="CYA416" s="589"/>
      <c r="CYB416" s="589"/>
      <c r="CYC416" s="589"/>
      <c r="CYD416" s="589"/>
      <c r="CYE416" s="589"/>
      <c r="CYF416" s="589"/>
      <c r="CYG416" s="589"/>
      <c r="CYH416" s="589"/>
      <c r="CYI416" s="589"/>
      <c r="CYJ416" s="589"/>
      <c r="CYK416" s="589"/>
      <c r="CYL416" s="589"/>
      <c r="CYM416" s="589"/>
      <c r="CYN416" s="589"/>
      <c r="CYO416" s="589"/>
      <c r="CYP416" s="589"/>
      <c r="CYQ416" s="589"/>
      <c r="CYR416" s="589"/>
      <c r="CYS416" s="589"/>
      <c r="CYT416" s="589"/>
      <c r="CYU416" s="589"/>
      <c r="CYV416" s="589"/>
      <c r="CYW416" s="589"/>
      <c r="CYX416" s="589"/>
      <c r="CYY416" s="589"/>
      <c r="CYZ416" s="589"/>
      <c r="CZA416" s="589"/>
      <c r="CZB416" s="589"/>
      <c r="CZC416" s="589"/>
      <c r="CZD416" s="589"/>
      <c r="CZE416" s="589"/>
      <c r="CZF416" s="589"/>
      <c r="CZG416" s="589"/>
      <c r="CZH416" s="589"/>
      <c r="CZI416" s="589"/>
      <c r="CZJ416" s="589"/>
      <c r="CZK416" s="589"/>
      <c r="CZL416" s="589"/>
      <c r="CZM416" s="589"/>
      <c r="CZN416" s="589"/>
      <c r="CZO416" s="589"/>
      <c r="CZP416" s="589"/>
      <c r="CZQ416" s="589"/>
      <c r="CZR416" s="589"/>
      <c r="CZS416" s="589"/>
      <c r="CZT416" s="589"/>
      <c r="CZU416" s="589"/>
      <c r="CZV416" s="589"/>
      <c r="CZW416" s="589"/>
      <c r="CZX416" s="589"/>
      <c r="CZY416" s="589"/>
      <c r="CZZ416" s="589"/>
      <c r="DAA416" s="589"/>
      <c r="DAB416" s="589"/>
      <c r="DAC416" s="589"/>
      <c r="DAD416" s="589"/>
      <c r="DAE416" s="589"/>
      <c r="DAF416" s="589"/>
      <c r="DAG416" s="589"/>
      <c r="DAH416" s="589"/>
      <c r="DAI416" s="589"/>
      <c r="DAJ416" s="589"/>
      <c r="DAK416" s="589"/>
      <c r="DAL416" s="589"/>
      <c r="DAM416" s="589"/>
      <c r="DAN416" s="589"/>
      <c r="DAO416" s="589"/>
      <c r="DAP416" s="589"/>
      <c r="DAQ416" s="589"/>
      <c r="DAR416" s="589"/>
      <c r="DAS416" s="589"/>
      <c r="DAT416" s="589"/>
      <c r="DAU416" s="589"/>
      <c r="DAV416" s="589"/>
      <c r="DAW416" s="589"/>
      <c r="DAX416" s="589"/>
      <c r="DAY416" s="589"/>
      <c r="DAZ416" s="589"/>
      <c r="DBA416" s="589"/>
      <c r="DBB416" s="589"/>
      <c r="DBC416" s="589"/>
      <c r="DBD416" s="589"/>
      <c r="DBE416" s="589"/>
      <c r="DBF416" s="589"/>
      <c r="DBG416" s="589"/>
      <c r="DBH416" s="589"/>
      <c r="DBI416" s="589"/>
      <c r="DBJ416" s="589"/>
      <c r="DBK416" s="589"/>
      <c r="DBL416" s="589"/>
      <c r="DBM416" s="589"/>
      <c r="DBN416" s="589"/>
      <c r="DBO416" s="589"/>
      <c r="DBP416" s="589"/>
      <c r="DBQ416" s="589"/>
      <c r="DBR416" s="589"/>
      <c r="DBS416" s="589"/>
      <c r="DBT416" s="589"/>
      <c r="DBU416" s="589"/>
      <c r="DBV416" s="589"/>
      <c r="DBW416" s="589"/>
      <c r="DBX416" s="589"/>
      <c r="DBY416" s="589"/>
      <c r="DBZ416" s="589"/>
      <c r="DCA416" s="589"/>
      <c r="DCB416" s="589"/>
      <c r="DCC416" s="589"/>
      <c r="DCD416" s="589"/>
      <c r="DCE416" s="589"/>
      <c r="DCF416" s="589"/>
      <c r="DCG416" s="589"/>
      <c r="DCH416" s="589"/>
      <c r="DCI416" s="589"/>
      <c r="DCJ416" s="589"/>
      <c r="DCK416" s="589"/>
      <c r="DCL416" s="589"/>
      <c r="DCM416" s="589"/>
      <c r="DCN416" s="589"/>
      <c r="DCO416" s="589"/>
      <c r="DCP416" s="589"/>
      <c r="DCQ416" s="589"/>
      <c r="DCR416" s="589"/>
      <c r="DCS416" s="589"/>
      <c r="DCT416" s="589"/>
      <c r="DCU416" s="589"/>
      <c r="DCV416" s="589"/>
      <c r="DCW416" s="589"/>
      <c r="DCX416" s="589"/>
      <c r="DCY416" s="589"/>
      <c r="DCZ416" s="589"/>
      <c r="DDA416" s="589"/>
      <c r="DDB416" s="589"/>
      <c r="DDC416" s="589"/>
      <c r="DDD416" s="589"/>
      <c r="DDE416" s="589"/>
      <c r="DDF416" s="589"/>
      <c r="DDG416" s="589"/>
      <c r="DDH416" s="589"/>
      <c r="DDI416" s="589"/>
      <c r="DDJ416" s="589"/>
      <c r="DDK416" s="589"/>
      <c r="DDL416" s="589"/>
      <c r="DDM416" s="589"/>
      <c r="DDN416" s="589"/>
      <c r="DDO416" s="589"/>
      <c r="DDP416" s="589"/>
      <c r="DDQ416" s="589"/>
      <c r="DDR416" s="589"/>
      <c r="DDS416" s="589"/>
      <c r="DDT416" s="589"/>
      <c r="DDU416" s="589"/>
      <c r="DDV416" s="589"/>
      <c r="DDW416" s="589"/>
      <c r="DDX416" s="589"/>
      <c r="DDY416" s="589"/>
      <c r="DDZ416" s="589"/>
      <c r="DEA416" s="589"/>
      <c r="DEB416" s="589"/>
      <c r="DEC416" s="589"/>
      <c r="DED416" s="589"/>
      <c r="DEE416" s="589"/>
      <c r="DEF416" s="589"/>
      <c r="DEG416" s="589"/>
      <c r="DEH416" s="589"/>
      <c r="DEI416" s="589"/>
      <c r="DEJ416" s="589"/>
      <c r="DEK416" s="589"/>
      <c r="DEL416" s="589"/>
      <c r="DEM416" s="589"/>
      <c r="DEN416" s="589"/>
      <c r="DEO416" s="589"/>
      <c r="DEP416" s="589"/>
      <c r="DEQ416" s="589"/>
      <c r="DER416" s="589"/>
      <c r="DES416" s="589"/>
      <c r="DET416" s="589"/>
      <c r="DEU416" s="589"/>
      <c r="DEV416" s="589"/>
      <c r="DEW416" s="589"/>
      <c r="DEX416" s="589"/>
      <c r="DEY416" s="589"/>
      <c r="DEZ416" s="589"/>
      <c r="DFA416" s="589"/>
      <c r="DFB416" s="589"/>
      <c r="DFC416" s="589"/>
      <c r="DFD416" s="589"/>
      <c r="DFE416" s="589"/>
      <c r="DFF416" s="589"/>
      <c r="DFG416" s="589"/>
      <c r="DFH416" s="589"/>
      <c r="DFI416" s="589"/>
      <c r="DFJ416" s="589"/>
      <c r="DFK416" s="589"/>
      <c r="DFL416" s="589"/>
      <c r="DFM416" s="589"/>
      <c r="DFN416" s="589"/>
      <c r="DFO416" s="589"/>
      <c r="DFP416" s="589"/>
      <c r="DFQ416" s="589"/>
      <c r="DFR416" s="589"/>
      <c r="DFS416" s="589"/>
      <c r="DFT416" s="589"/>
      <c r="DFU416" s="589"/>
      <c r="DFV416" s="589"/>
      <c r="DFW416" s="589"/>
      <c r="DFX416" s="589"/>
      <c r="DFY416" s="589"/>
      <c r="DFZ416" s="589"/>
      <c r="DGA416" s="589"/>
      <c r="DGB416" s="589"/>
      <c r="DGC416" s="589"/>
      <c r="DGD416" s="589"/>
      <c r="DGE416" s="589"/>
      <c r="DGF416" s="589"/>
      <c r="DGG416" s="589"/>
      <c r="DGH416" s="589"/>
      <c r="DGI416" s="589"/>
      <c r="DGJ416" s="589"/>
      <c r="DGK416" s="589"/>
      <c r="DGL416" s="589"/>
      <c r="DGM416" s="589"/>
      <c r="DGN416" s="589"/>
      <c r="DGO416" s="589"/>
      <c r="DGP416" s="589"/>
      <c r="DGQ416" s="589"/>
      <c r="DGR416" s="589"/>
      <c r="DGS416" s="589"/>
      <c r="DGT416" s="589"/>
      <c r="DGU416" s="589"/>
      <c r="DGV416" s="589"/>
      <c r="DGW416" s="589"/>
      <c r="DGX416" s="589"/>
      <c r="DGY416" s="589"/>
      <c r="DGZ416" s="589"/>
      <c r="DHA416" s="589"/>
      <c r="DHB416" s="589"/>
      <c r="DHC416" s="589"/>
      <c r="DHD416" s="589"/>
      <c r="DHE416" s="589"/>
      <c r="DHF416" s="589"/>
      <c r="DHG416" s="589"/>
      <c r="DHH416" s="589"/>
      <c r="DHI416" s="589"/>
      <c r="DHJ416" s="589"/>
      <c r="DHK416" s="589"/>
      <c r="DHL416" s="589"/>
      <c r="DHM416" s="589"/>
      <c r="DHN416" s="589"/>
      <c r="DHO416" s="589"/>
      <c r="DHP416" s="589"/>
      <c r="DHQ416" s="589"/>
      <c r="DHR416" s="589"/>
      <c r="DHS416" s="589"/>
      <c r="DHT416" s="589"/>
      <c r="DHU416" s="589"/>
      <c r="DHV416" s="589"/>
      <c r="DHW416" s="589"/>
      <c r="DHX416" s="589"/>
      <c r="DHY416" s="589"/>
      <c r="DHZ416" s="589"/>
      <c r="DIA416" s="589"/>
      <c r="DIB416" s="589"/>
      <c r="DIC416" s="589"/>
      <c r="DID416" s="589"/>
      <c r="DIE416" s="589"/>
      <c r="DIF416" s="589"/>
      <c r="DIG416" s="589"/>
      <c r="DIH416" s="589"/>
      <c r="DII416" s="589"/>
      <c r="DIJ416" s="589"/>
      <c r="DIK416" s="589"/>
      <c r="DIL416" s="589"/>
      <c r="DIM416" s="589"/>
      <c r="DIN416" s="589"/>
      <c r="DIO416" s="589"/>
      <c r="DIP416" s="589"/>
      <c r="DIQ416" s="589"/>
      <c r="DIR416" s="589"/>
      <c r="DIS416" s="589"/>
      <c r="DIT416" s="589"/>
      <c r="DIU416" s="589"/>
      <c r="DIV416" s="589"/>
      <c r="DIW416" s="589"/>
      <c r="DIX416" s="589"/>
      <c r="DIY416" s="589"/>
      <c r="DIZ416" s="589"/>
      <c r="DJA416" s="589"/>
      <c r="DJB416" s="589"/>
      <c r="DJC416" s="589"/>
      <c r="DJD416" s="589"/>
      <c r="DJE416" s="589"/>
      <c r="DJF416" s="589"/>
      <c r="DJG416" s="589"/>
      <c r="DJH416" s="589"/>
      <c r="DJI416" s="589"/>
      <c r="DJJ416" s="589"/>
      <c r="DJK416" s="589"/>
      <c r="DJL416" s="589"/>
      <c r="DJM416" s="589"/>
      <c r="DJN416" s="589"/>
      <c r="DJO416" s="589"/>
      <c r="DJP416" s="589"/>
      <c r="DJQ416" s="589"/>
      <c r="DJR416" s="589"/>
      <c r="DJS416" s="589"/>
      <c r="DJT416" s="589"/>
      <c r="DJU416" s="589"/>
      <c r="DJV416" s="589"/>
      <c r="DJW416" s="589"/>
      <c r="DJX416" s="589"/>
      <c r="DJY416" s="589"/>
      <c r="DJZ416" s="589"/>
      <c r="DKA416" s="589"/>
      <c r="DKB416" s="589"/>
      <c r="DKC416" s="589"/>
      <c r="DKD416" s="589"/>
      <c r="DKE416" s="589"/>
      <c r="DKF416" s="589"/>
      <c r="DKG416" s="589"/>
      <c r="DKH416" s="589"/>
      <c r="DKI416" s="589"/>
      <c r="DKJ416" s="589"/>
      <c r="DKK416" s="589"/>
      <c r="DKL416" s="589"/>
      <c r="DKM416" s="589"/>
      <c r="DKN416" s="589"/>
      <c r="DKO416" s="589"/>
      <c r="DKP416" s="589"/>
      <c r="DKQ416" s="589"/>
      <c r="DKR416" s="589"/>
      <c r="DKS416" s="589"/>
      <c r="DKT416" s="589"/>
      <c r="DKU416" s="589"/>
      <c r="DKV416" s="589"/>
      <c r="DKW416" s="589"/>
      <c r="DKX416" s="589"/>
      <c r="DKY416" s="589"/>
      <c r="DKZ416" s="589"/>
      <c r="DLA416" s="589"/>
      <c r="DLB416" s="589"/>
      <c r="DLC416" s="589"/>
      <c r="DLD416" s="589"/>
      <c r="DLE416" s="589"/>
      <c r="DLF416" s="589"/>
      <c r="DLG416" s="589"/>
      <c r="DLH416" s="589"/>
      <c r="DLI416" s="589"/>
      <c r="DLJ416" s="589"/>
      <c r="DLK416" s="589"/>
      <c r="DLL416" s="589"/>
      <c r="DLM416" s="589"/>
      <c r="DLN416" s="589"/>
      <c r="DLO416" s="589"/>
      <c r="DLP416" s="589"/>
      <c r="DLQ416" s="589"/>
      <c r="DLR416" s="589"/>
      <c r="DLS416" s="589"/>
      <c r="DLT416" s="589"/>
      <c r="DLU416" s="589"/>
      <c r="DLV416" s="589"/>
      <c r="DLW416" s="589"/>
      <c r="DLX416" s="589"/>
      <c r="DLY416" s="589"/>
      <c r="DLZ416" s="589"/>
      <c r="DMA416" s="589"/>
      <c r="DMB416" s="589"/>
      <c r="DMC416" s="589"/>
      <c r="DMD416" s="589"/>
      <c r="DME416" s="589"/>
      <c r="DMF416" s="589"/>
      <c r="DMG416" s="589"/>
      <c r="DMH416" s="589"/>
      <c r="DMI416" s="589"/>
      <c r="DMJ416" s="589"/>
      <c r="DMK416" s="589"/>
      <c r="DML416" s="589"/>
      <c r="DMM416" s="589"/>
      <c r="DMN416" s="589"/>
      <c r="DMO416" s="589"/>
      <c r="DMP416" s="589"/>
      <c r="DMQ416" s="589"/>
      <c r="DMR416" s="589"/>
      <c r="DMS416" s="589"/>
      <c r="DMT416" s="589"/>
      <c r="DMU416" s="589"/>
      <c r="DMV416" s="589"/>
      <c r="DMW416" s="589"/>
      <c r="DMX416" s="589"/>
      <c r="DMY416" s="589"/>
      <c r="DMZ416" s="589"/>
      <c r="DNA416" s="589"/>
      <c r="DNB416" s="589"/>
      <c r="DNC416" s="589"/>
      <c r="DND416" s="589"/>
      <c r="DNE416" s="589"/>
      <c r="DNF416" s="589"/>
      <c r="DNG416" s="589"/>
      <c r="DNH416" s="589"/>
      <c r="DNI416" s="589"/>
      <c r="DNJ416" s="589"/>
      <c r="DNK416" s="589"/>
      <c r="DNL416" s="589"/>
      <c r="DNM416" s="589"/>
      <c r="DNN416" s="589"/>
      <c r="DNO416" s="589"/>
      <c r="DNP416" s="589"/>
      <c r="DNQ416" s="589"/>
      <c r="DNR416" s="589"/>
      <c r="DNS416" s="589"/>
      <c r="DNT416" s="589"/>
      <c r="DNU416" s="589"/>
      <c r="DNV416" s="589"/>
      <c r="DNW416" s="589"/>
      <c r="DNX416" s="589"/>
      <c r="DNY416" s="589"/>
      <c r="DNZ416" s="589"/>
      <c r="DOA416" s="589"/>
      <c r="DOB416" s="589"/>
      <c r="DOC416" s="589"/>
      <c r="DOD416" s="589"/>
      <c r="DOE416" s="589"/>
      <c r="DOF416" s="589"/>
      <c r="DOG416" s="589"/>
      <c r="DOH416" s="589"/>
      <c r="DOI416" s="589"/>
      <c r="DOJ416" s="589"/>
      <c r="DOK416" s="589"/>
      <c r="DOL416" s="589"/>
      <c r="DOM416" s="589"/>
      <c r="DON416" s="589"/>
      <c r="DOO416" s="589"/>
      <c r="DOP416" s="589"/>
      <c r="DOQ416" s="589"/>
      <c r="DOR416" s="589"/>
      <c r="DOS416" s="589"/>
      <c r="DOT416" s="589"/>
      <c r="DOU416" s="589"/>
      <c r="DOV416" s="589"/>
      <c r="DOW416" s="589"/>
      <c r="DOX416" s="589"/>
      <c r="DOY416" s="589"/>
      <c r="DOZ416" s="589"/>
      <c r="DPA416" s="589"/>
      <c r="DPB416" s="589"/>
      <c r="DPC416" s="589"/>
      <c r="DPD416" s="589"/>
      <c r="DPE416" s="589"/>
      <c r="DPF416" s="589"/>
      <c r="DPG416" s="589"/>
      <c r="DPH416" s="589"/>
      <c r="DPI416" s="589"/>
      <c r="DPJ416" s="589"/>
      <c r="DPK416" s="589"/>
      <c r="DPL416" s="589"/>
      <c r="DPM416" s="589"/>
      <c r="DPN416" s="589"/>
      <c r="DPO416" s="589"/>
      <c r="DPP416" s="589"/>
      <c r="DPQ416" s="589"/>
      <c r="DPR416" s="589"/>
      <c r="DPS416" s="589"/>
      <c r="DPT416" s="589"/>
      <c r="DPU416" s="589"/>
      <c r="DPV416" s="589"/>
      <c r="DPW416" s="589"/>
      <c r="DPX416" s="589"/>
      <c r="DPY416" s="589"/>
      <c r="DPZ416" s="589"/>
      <c r="DQA416" s="589"/>
      <c r="DQB416" s="589"/>
      <c r="DQC416" s="589"/>
      <c r="DQD416" s="589"/>
      <c r="DQE416" s="589"/>
      <c r="DQF416" s="589"/>
      <c r="DQG416" s="589"/>
      <c r="DQH416" s="589"/>
      <c r="DQI416" s="589"/>
      <c r="DQJ416" s="589"/>
      <c r="DQK416" s="589"/>
      <c r="DQL416" s="589"/>
      <c r="DQM416" s="589"/>
      <c r="DQN416" s="589"/>
      <c r="DQO416" s="589"/>
      <c r="DQP416" s="589"/>
      <c r="DQQ416" s="589"/>
      <c r="DQR416" s="589"/>
      <c r="DQS416" s="589"/>
      <c r="DQT416" s="589"/>
      <c r="DQU416" s="589"/>
      <c r="DQV416" s="589"/>
      <c r="DQW416" s="589"/>
      <c r="DQX416" s="589"/>
      <c r="DQY416" s="589"/>
      <c r="DQZ416" s="589"/>
      <c r="DRA416" s="589"/>
      <c r="DRB416" s="589"/>
      <c r="DRC416" s="589"/>
      <c r="DRD416" s="589"/>
      <c r="DRE416" s="589"/>
      <c r="DRF416" s="589"/>
      <c r="DRG416" s="589"/>
      <c r="DRH416" s="589"/>
      <c r="DRI416" s="589"/>
      <c r="DRJ416" s="589"/>
      <c r="DRK416" s="589"/>
      <c r="DRL416" s="589"/>
      <c r="DRM416" s="589"/>
      <c r="DRN416" s="589"/>
      <c r="DRO416" s="589"/>
      <c r="DRP416" s="589"/>
      <c r="DRQ416" s="589"/>
      <c r="DRR416" s="589"/>
      <c r="DRS416" s="589"/>
      <c r="DRT416" s="589"/>
      <c r="DRU416" s="589"/>
      <c r="DRV416" s="589"/>
      <c r="DRW416" s="589"/>
      <c r="DRX416" s="589"/>
      <c r="DRY416" s="589"/>
      <c r="DRZ416" s="589"/>
      <c r="DSA416" s="589"/>
      <c r="DSB416" s="589"/>
      <c r="DSC416" s="589"/>
      <c r="DSD416" s="589"/>
      <c r="DSE416" s="589"/>
      <c r="DSF416" s="589"/>
      <c r="DSG416" s="589"/>
      <c r="DSH416" s="589"/>
      <c r="DSI416" s="589"/>
      <c r="DSJ416" s="589"/>
      <c r="DSK416" s="589"/>
      <c r="DSL416" s="589"/>
      <c r="DSM416" s="589"/>
      <c r="DSN416" s="589"/>
      <c r="DSO416" s="589"/>
      <c r="DSP416" s="589"/>
      <c r="DSQ416" s="589"/>
      <c r="DSR416" s="589"/>
      <c r="DSS416" s="589"/>
      <c r="DST416" s="589"/>
      <c r="DSU416" s="589"/>
      <c r="DSV416" s="589"/>
      <c r="DSW416" s="589"/>
      <c r="DSX416" s="589"/>
      <c r="DSY416" s="589"/>
      <c r="DSZ416" s="589"/>
      <c r="DTA416" s="589"/>
      <c r="DTB416" s="589"/>
      <c r="DTC416" s="589"/>
      <c r="DTD416" s="589"/>
      <c r="DTE416" s="589"/>
      <c r="DTF416" s="589"/>
      <c r="DTG416" s="589"/>
      <c r="DTH416" s="589"/>
      <c r="DTI416" s="589"/>
      <c r="DTJ416" s="589"/>
      <c r="DTK416" s="589"/>
      <c r="DTL416" s="589"/>
      <c r="DTM416" s="589"/>
      <c r="DTN416" s="589"/>
      <c r="DTO416" s="589"/>
      <c r="DTP416" s="589"/>
      <c r="DTQ416" s="589"/>
      <c r="DTR416" s="589"/>
      <c r="DTS416" s="589"/>
      <c r="DTT416" s="589"/>
      <c r="DTU416" s="589"/>
      <c r="DTV416" s="589"/>
      <c r="DTW416" s="589"/>
      <c r="DTX416" s="589"/>
      <c r="DTY416" s="589"/>
      <c r="DTZ416" s="589"/>
      <c r="DUA416" s="589"/>
      <c r="DUB416" s="589"/>
      <c r="DUC416" s="589"/>
      <c r="DUD416" s="589"/>
      <c r="DUE416" s="589"/>
      <c r="DUF416" s="589"/>
      <c r="DUG416" s="589"/>
      <c r="DUH416" s="589"/>
      <c r="DUI416" s="589"/>
      <c r="DUJ416" s="589"/>
      <c r="DUK416" s="589"/>
      <c r="DUL416" s="589"/>
      <c r="DUM416" s="589"/>
      <c r="DUN416" s="589"/>
      <c r="DUO416" s="589"/>
      <c r="DUP416" s="589"/>
      <c r="DUQ416" s="589"/>
      <c r="DUR416" s="589"/>
      <c r="DUS416" s="589"/>
      <c r="DUT416" s="589"/>
      <c r="DUU416" s="589"/>
      <c r="DUV416" s="589"/>
      <c r="DUW416" s="589"/>
      <c r="DUX416" s="589"/>
      <c r="DUY416" s="589"/>
      <c r="DUZ416" s="589"/>
      <c r="DVA416" s="589"/>
      <c r="DVB416" s="589"/>
      <c r="DVC416" s="589"/>
      <c r="DVD416" s="589"/>
      <c r="DVE416" s="589"/>
      <c r="DVF416" s="589"/>
      <c r="DVG416" s="589"/>
      <c r="DVH416" s="589"/>
      <c r="DVI416" s="589"/>
      <c r="DVJ416" s="589"/>
      <c r="DVK416" s="589"/>
      <c r="DVL416" s="589"/>
      <c r="DVM416" s="589"/>
      <c r="DVN416" s="589"/>
      <c r="DVO416" s="589"/>
      <c r="DVP416" s="589"/>
      <c r="DVQ416" s="589"/>
      <c r="DVR416" s="589"/>
      <c r="DVS416" s="589"/>
      <c r="DVT416" s="589"/>
      <c r="DVU416" s="589"/>
      <c r="DVV416" s="589"/>
      <c r="DVW416" s="589"/>
      <c r="DVX416" s="589"/>
      <c r="DVY416" s="589"/>
      <c r="DVZ416" s="589"/>
      <c r="DWA416" s="589"/>
      <c r="DWB416" s="589"/>
      <c r="DWC416" s="589"/>
      <c r="DWD416" s="589"/>
      <c r="DWE416" s="589"/>
      <c r="DWF416" s="589"/>
      <c r="DWG416" s="589"/>
      <c r="DWH416" s="589"/>
      <c r="DWI416" s="589"/>
      <c r="DWJ416" s="589"/>
      <c r="DWK416" s="589"/>
      <c r="DWL416" s="589"/>
      <c r="DWM416" s="589"/>
      <c r="DWN416" s="589"/>
      <c r="DWO416" s="589"/>
      <c r="DWP416" s="589"/>
      <c r="DWQ416" s="589"/>
      <c r="DWR416" s="589"/>
      <c r="DWS416" s="589"/>
      <c r="DWT416" s="589"/>
      <c r="DWU416" s="589"/>
      <c r="DWV416" s="589"/>
      <c r="DWW416" s="589"/>
      <c r="DWX416" s="589"/>
      <c r="DWY416" s="589"/>
      <c r="DWZ416" s="589"/>
      <c r="DXA416" s="589"/>
      <c r="DXB416" s="589"/>
      <c r="DXC416" s="589"/>
      <c r="DXD416" s="589"/>
      <c r="DXE416" s="589"/>
      <c r="DXF416" s="589"/>
      <c r="DXG416" s="589"/>
      <c r="DXH416" s="589"/>
      <c r="DXI416" s="589"/>
      <c r="DXJ416" s="589"/>
      <c r="DXK416" s="589"/>
      <c r="DXL416" s="589"/>
      <c r="DXM416" s="589"/>
      <c r="DXN416" s="589"/>
      <c r="DXO416" s="589"/>
      <c r="DXP416" s="589"/>
      <c r="DXQ416" s="589"/>
      <c r="DXR416" s="589"/>
      <c r="DXS416" s="589"/>
      <c r="DXT416" s="589"/>
      <c r="DXU416" s="589"/>
      <c r="DXV416" s="589"/>
      <c r="DXW416" s="589"/>
      <c r="DXX416" s="589"/>
      <c r="DXY416" s="589"/>
      <c r="DXZ416" s="589"/>
      <c r="DYA416" s="589"/>
      <c r="DYB416" s="589"/>
      <c r="DYC416" s="589"/>
      <c r="DYD416" s="589"/>
      <c r="DYE416" s="589"/>
      <c r="DYF416" s="589"/>
      <c r="DYG416" s="589"/>
      <c r="DYH416" s="589"/>
      <c r="DYI416" s="589"/>
      <c r="DYJ416" s="589"/>
      <c r="DYK416" s="589"/>
      <c r="DYL416" s="589"/>
      <c r="DYM416" s="589"/>
      <c r="DYN416" s="589"/>
      <c r="DYO416" s="589"/>
      <c r="DYP416" s="589"/>
      <c r="DYQ416" s="589"/>
      <c r="DYR416" s="589"/>
      <c r="DYS416" s="589"/>
      <c r="DYT416" s="589"/>
      <c r="DYU416" s="589"/>
      <c r="DYV416" s="589"/>
      <c r="DYW416" s="589"/>
      <c r="DYX416" s="589"/>
      <c r="DYY416" s="589"/>
      <c r="DYZ416" s="589"/>
      <c r="DZA416" s="589"/>
      <c r="DZB416" s="589"/>
      <c r="DZC416" s="589"/>
      <c r="DZD416" s="589"/>
      <c r="DZE416" s="589"/>
      <c r="DZF416" s="589"/>
      <c r="DZG416" s="589"/>
      <c r="DZH416" s="589"/>
      <c r="DZI416" s="589"/>
      <c r="DZJ416" s="589"/>
      <c r="DZK416" s="589"/>
      <c r="DZL416" s="589"/>
      <c r="DZM416" s="589"/>
      <c r="DZN416" s="589"/>
      <c r="DZO416" s="589"/>
      <c r="DZP416" s="589"/>
      <c r="DZQ416" s="589"/>
      <c r="DZR416" s="589"/>
      <c r="DZS416" s="589"/>
      <c r="DZT416" s="589"/>
      <c r="DZU416" s="589"/>
      <c r="DZV416" s="589"/>
      <c r="DZW416" s="589"/>
      <c r="DZX416" s="589"/>
      <c r="DZY416" s="589"/>
      <c r="DZZ416" s="589"/>
      <c r="EAA416" s="589"/>
      <c r="EAB416" s="589"/>
      <c r="EAC416" s="589"/>
      <c r="EAD416" s="589"/>
      <c r="EAE416" s="589"/>
      <c r="EAF416" s="589"/>
      <c r="EAG416" s="589"/>
      <c r="EAH416" s="589"/>
      <c r="EAI416" s="589"/>
      <c r="EAJ416" s="589"/>
      <c r="EAK416" s="589"/>
      <c r="EAL416" s="589"/>
      <c r="EAM416" s="589"/>
      <c r="EAN416" s="589"/>
      <c r="EAO416" s="589"/>
      <c r="EAP416" s="589"/>
      <c r="EAQ416" s="589"/>
      <c r="EAR416" s="589"/>
      <c r="EAS416" s="589"/>
      <c r="EAT416" s="589"/>
      <c r="EAU416" s="589"/>
      <c r="EAV416" s="589"/>
      <c r="EAW416" s="589"/>
      <c r="EAX416" s="589"/>
      <c r="EAY416" s="589"/>
      <c r="EAZ416" s="589"/>
      <c r="EBA416" s="589"/>
      <c r="EBB416" s="589"/>
      <c r="EBC416" s="589"/>
      <c r="EBD416" s="589"/>
      <c r="EBE416" s="589"/>
      <c r="EBF416" s="589"/>
      <c r="EBG416" s="589"/>
      <c r="EBH416" s="589"/>
      <c r="EBI416" s="589"/>
      <c r="EBJ416" s="589"/>
      <c r="EBK416" s="589"/>
      <c r="EBL416" s="589"/>
      <c r="EBM416" s="589"/>
      <c r="EBN416" s="589"/>
      <c r="EBO416" s="589"/>
      <c r="EBP416" s="589"/>
      <c r="EBQ416" s="589"/>
      <c r="EBR416" s="589"/>
      <c r="EBS416" s="589"/>
      <c r="EBT416" s="589"/>
      <c r="EBU416" s="589"/>
      <c r="EBV416" s="589"/>
      <c r="EBW416" s="589"/>
      <c r="EBX416" s="589"/>
      <c r="EBY416" s="589"/>
      <c r="EBZ416" s="589"/>
      <c r="ECA416" s="589"/>
      <c r="ECB416" s="589"/>
      <c r="ECC416" s="589"/>
      <c r="ECD416" s="589"/>
      <c r="ECE416" s="589"/>
      <c r="ECF416" s="589"/>
      <c r="ECG416" s="589"/>
      <c r="ECH416" s="589"/>
      <c r="ECI416" s="589"/>
      <c r="ECJ416" s="589"/>
      <c r="ECK416" s="589"/>
      <c r="ECL416" s="589"/>
      <c r="ECM416" s="589"/>
      <c r="ECN416" s="589"/>
      <c r="ECO416" s="589"/>
      <c r="ECP416" s="589"/>
      <c r="ECQ416" s="589"/>
      <c r="ECR416" s="589"/>
      <c r="ECS416" s="589"/>
      <c r="ECT416" s="589"/>
      <c r="ECU416" s="589"/>
      <c r="ECV416" s="589"/>
      <c r="ECW416" s="589"/>
      <c r="ECX416" s="589"/>
      <c r="ECY416" s="589"/>
      <c r="ECZ416" s="589"/>
      <c r="EDA416" s="589"/>
      <c r="EDB416" s="589"/>
      <c r="EDC416" s="589"/>
      <c r="EDD416" s="589"/>
      <c r="EDE416" s="589"/>
      <c r="EDF416" s="589"/>
      <c r="EDG416" s="589"/>
      <c r="EDH416" s="589"/>
      <c r="EDI416" s="589"/>
      <c r="EDJ416" s="589"/>
      <c r="EDK416" s="589"/>
      <c r="EDL416" s="589"/>
      <c r="EDM416" s="589"/>
      <c r="EDN416" s="589"/>
      <c r="EDO416" s="589"/>
      <c r="EDP416" s="589"/>
      <c r="EDQ416" s="589"/>
      <c r="EDR416" s="589"/>
      <c r="EDS416" s="589"/>
      <c r="EDT416" s="589"/>
      <c r="EDU416" s="589"/>
      <c r="EDV416" s="589"/>
      <c r="EDW416" s="589"/>
      <c r="EDX416" s="589"/>
      <c r="EDY416" s="589"/>
      <c r="EDZ416" s="589"/>
      <c r="EEA416" s="589"/>
      <c r="EEB416" s="589"/>
      <c r="EEC416" s="589"/>
      <c r="EED416" s="589"/>
      <c r="EEE416" s="589"/>
      <c r="EEF416" s="589"/>
      <c r="EEG416" s="589"/>
      <c r="EEH416" s="589"/>
      <c r="EEI416" s="589"/>
      <c r="EEJ416" s="589"/>
      <c r="EEK416" s="589"/>
      <c r="EEL416" s="589"/>
      <c r="EEM416" s="589"/>
      <c r="EEN416" s="589"/>
      <c r="EEO416" s="589"/>
      <c r="EEP416" s="589"/>
      <c r="EEQ416" s="589"/>
      <c r="EER416" s="589"/>
      <c r="EES416" s="589"/>
      <c r="EET416" s="589"/>
      <c r="EEU416" s="589"/>
      <c r="EEV416" s="589"/>
      <c r="EEW416" s="589"/>
      <c r="EEX416" s="589"/>
      <c r="EEY416" s="589"/>
      <c r="EEZ416" s="589"/>
      <c r="EFA416" s="589"/>
      <c r="EFB416" s="589"/>
      <c r="EFC416" s="589"/>
      <c r="EFD416" s="589"/>
      <c r="EFE416" s="589"/>
      <c r="EFF416" s="589"/>
      <c r="EFG416" s="589"/>
      <c r="EFH416" s="589"/>
      <c r="EFI416" s="589"/>
      <c r="EFJ416" s="589"/>
      <c r="EFK416" s="589"/>
      <c r="EFL416" s="589"/>
      <c r="EFM416" s="589"/>
      <c r="EFN416" s="589"/>
      <c r="EFO416" s="589"/>
      <c r="EFP416" s="589"/>
      <c r="EFQ416" s="589"/>
      <c r="EFR416" s="589"/>
      <c r="EFS416" s="589"/>
      <c r="EFT416" s="589"/>
      <c r="EFU416" s="589"/>
      <c r="EFV416" s="589"/>
      <c r="EFW416" s="589"/>
      <c r="EFX416" s="589"/>
      <c r="EFY416" s="589"/>
      <c r="EFZ416" s="589"/>
      <c r="EGA416" s="589"/>
      <c r="EGB416" s="589"/>
      <c r="EGC416" s="589"/>
      <c r="EGD416" s="589"/>
      <c r="EGE416" s="589"/>
      <c r="EGF416" s="589"/>
      <c r="EGG416" s="589"/>
      <c r="EGH416" s="589"/>
      <c r="EGI416" s="589"/>
      <c r="EGJ416" s="589"/>
      <c r="EGK416" s="589"/>
      <c r="EGL416" s="589"/>
      <c r="EGM416" s="589"/>
      <c r="EGN416" s="589"/>
      <c r="EGO416" s="589"/>
      <c r="EGP416" s="589"/>
      <c r="EGQ416" s="589"/>
      <c r="EGR416" s="589"/>
      <c r="EGS416" s="589"/>
      <c r="EGT416" s="589"/>
      <c r="EGU416" s="589"/>
      <c r="EGV416" s="589"/>
      <c r="EGW416" s="589"/>
      <c r="EGX416" s="589"/>
      <c r="EGY416" s="589"/>
      <c r="EGZ416" s="589"/>
      <c r="EHA416" s="589"/>
      <c r="EHB416" s="589"/>
      <c r="EHC416" s="589"/>
      <c r="EHD416" s="589"/>
      <c r="EHE416" s="589"/>
      <c r="EHF416" s="589"/>
      <c r="EHG416" s="589"/>
      <c r="EHH416" s="589"/>
      <c r="EHI416" s="589"/>
      <c r="EHJ416" s="589"/>
      <c r="EHK416" s="589"/>
      <c r="EHL416" s="589"/>
      <c r="EHM416" s="589"/>
      <c r="EHN416" s="589"/>
      <c r="EHO416" s="589"/>
      <c r="EHP416" s="589"/>
      <c r="EHQ416" s="589"/>
      <c r="EHR416" s="589"/>
      <c r="EHS416" s="589"/>
      <c r="EHT416" s="589"/>
      <c r="EHU416" s="589"/>
      <c r="EHV416" s="589"/>
      <c r="EHW416" s="589"/>
      <c r="EHX416" s="589"/>
      <c r="EHY416" s="589"/>
      <c r="EHZ416" s="589"/>
      <c r="EIA416" s="589"/>
      <c r="EIB416" s="589"/>
      <c r="EIC416" s="589"/>
      <c r="EID416" s="589"/>
      <c r="EIE416" s="589"/>
      <c r="EIF416" s="589"/>
      <c r="EIG416" s="589"/>
      <c r="EIH416" s="589"/>
      <c r="EII416" s="589"/>
      <c r="EIJ416" s="589"/>
      <c r="EIK416" s="589"/>
      <c r="EIL416" s="589"/>
      <c r="EIM416" s="589"/>
      <c r="EIN416" s="589"/>
      <c r="EIO416" s="589"/>
      <c r="EIP416" s="589"/>
      <c r="EIQ416" s="589"/>
      <c r="EIR416" s="589"/>
      <c r="EIS416" s="589"/>
      <c r="EIT416" s="589"/>
      <c r="EIU416" s="589"/>
      <c r="EIV416" s="589"/>
      <c r="EIW416" s="589"/>
      <c r="EIX416" s="589"/>
      <c r="EIY416" s="589"/>
      <c r="EIZ416" s="589"/>
      <c r="EJA416" s="589"/>
      <c r="EJB416" s="589"/>
      <c r="EJC416" s="589"/>
      <c r="EJD416" s="589"/>
      <c r="EJE416" s="589"/>
      <c r="EJF416" s="589"/>
      <c r="EJG416" s="589"/>
      <c r="EJH416" s="589"/>
      <c r="EJI416" s="589"/>
      <c r="EJJ416" s="589"/>
      <c r="EJK416" s="589"/>
      <c r="EJL416" s="589"/>
      <c r="EJM416" s="589"/>
      <c r="EJN416" s="589"/>
      <c r="EJO416" s="589"/>
      <c r="EJP416" s="589"/>
      <c r="EJQ416" s="589"/>
      <c r="EJR416" s="589"/>
      <c r="EJS416" s="589"/>
      <c r="EJT416" s="589"/>
      <c r="EJU416" s="589"/>
      <c r="EJV416" s="589"/>
      <c r="EJW416" s="589"/>
      <c r="EJX416" s="589"/>
      <c r="EJY416" s="589"/>
      <c r="EJZ416" s="589"/>
      <c r="EKA416" s="589"/>
      <c r="EKB416" s="589"/>
      <c r="EKC416" s="589"/>
      <c r="EKD416" s="589"/>
      <c r="EKE416" s="589"/>
      <c r="EKF416" s="589"/>
      <c r="EKG416" s="589"/>
      <c r="EKH416" s="589"/>
      <c r="EKI416" s="589"/>
      <c r="EKJ416" s="589"/>
      <c r="EKK416" s="589"/>
      <c r="EKL416" s="589"/>
      <c r="EKM416" s="589"/>
      <c r="EKN416" s="589"/>
      <c r="EKO416" s="589"/>
      <c r="EKP416" s="589"/>
      <c r="EKQ416" s="589"/>
      <c r="EKR416" s="589"/>
      <c r="EKS416" s="589"/>
      <c r="EKT416" s="589"/>
      <c r="EKU416" s="589"/>
      <c r="EKV416" s="589"/>
      <c r="EKW416" s="589"/>
      <c r="EKX416" s="589"/>
      <c r="EKY416" s="589"/>
      <c r="EKZ416" s="589"/>
      <c r="ELA416" s="589"/>
      <c r="ELB416" s="589"/>
      <c r="ELC416" s="589"/>
      <c r="ELD416" s="589"/>
      <c r="ELE416" s="589"/>
      <c r="ELF416" s="589"/>
      <c r="ELG416" s="589"/>
      <c r="ELH416" s="589"/>
      <c r="ELI416" s="589"/>
      <c r="ELJ416" s="589"/>
      <c r="ELK416" s="589"/>
      <c r="ELL416" s="589"/>
      <c r="ELM416" s="589"/>
      <c r="ELN416" s="589"/>
      <c r="ELO416" s="589"/>
      <c r="ELP416" s="589"/>
      <c r="ELQ416" s="589"/>
      <c r="ELR416" s="589"/>
      <c r="ELS416" s="589"/>
      <c r="ELT416" s="589"/>
      <c r="ELU416" s="589"/>
      <c r="ELV416" s="589"/>
      <c r="ELW416" s="589"/>
      <c r="ELX416" s="589"/>
      <c r="ELY416" s="589"/>
      <c r="ELZ416" s="589"/>
      <c r="EMA416" s="589"/>
      <c r="EMB416" s="589"/>
      <c r="EMC416" s="589"/>
      <c r="EMD416" s="589"/>
      <c r="EME416" s="589"/>
      <c r="EMF416" s="589"/>
      <c r="EMG416" s="589"/>
      <c r="EMH416" s="589"/>
      <c r="EMI416" s="589"/>
      <c r="EMJ416" s="589"/>
      <c r="EMK416" s="589"/>
      <c r="EML416" s="589"/>
      <c r="EMM416" s="589"/>
      <c r="EMN416" s="589"/>
      <c r="EMO416" s="589"/>
      <c r="EMP416" s="589"/>
      <c r="EMQ416" s="589"/>
      <c r="EMR416" s="589"/>
      <c r="EMS416" s="589"/>
      <c r="EMT416" s="589"/>
      <c r="EMU416" s="589"/>
      <c r="EMV416" s="589"/>
      <c r="EMW416" s="589"/>
      <c r="EMX416" s="589"/>
      <c r="EMY416" s="589"/>
      <c r="EMZ416" s="589"/>
      <c r="ENA416" s="589"/>
      <c r="ENB416" s="589"/>
      <c r="ENC416" s="589"/>
      <c r="END416" s="589"/>
      <c r="ENE416" s="589"/>
      <c r="ENF416" s="589"/>
      <c r="ENG416" s="589"/>
      <c r="ENH416" s="589"/>
      <c r="ENI416" s="589"/>
      <c r="ENJ416" s="589"/>
      <c r="ENK416" s="589"/>
      <c r="ENL416" s="589"/>
      <c r="ENM416" s="589"/>
      <c r="ENN416" s="589"/>
      <c r="ENO416" s="589"/>
      <c r="ENP416" s="589"/>
      <c r="ENQ416" s="589"/>
      <c r="ENR416" s="589"/>
      <c r="ENS416" s="589"/>
      <c r="ENT416" s="589"/>
      <c r="ENU416" s="589"/>
      <c r="ENV416" s="589"/>
      <c r="ENW416" s="589"/>
      <c r="ENX416" s="589"/>
      <c r="ENY416" s="589"/>
      <c r="ENZ416" s="589"/>
      <c r="EOA416" s="589"/>
      <c r="EOB416" s="589"/>
      <c r="EOC416" s="589"/>
      <c r="EOD416" s="589"/>
      <c r="EOE416" s="589"/>
      <c r="EOF416" s="589"/>
      <c r="EOG416" s="589"/>
      <c r="EOH416" s="589"/>
      <c r="EOI416" s="589"/>
      <c r="EOJ416" s="589"/>
      <c r="EOK416" s="589"/>
      <c r="EOL416" s="589"/>
      <c r="EOM416" s="589"/>
      <c r="EON416" s="589"/>
      <c r="EOO416" s="589"/>
      <c r="EOP416" s="589"/>
      <c r="EOQ416" s="589"/>
      <c r="EOR416" s="589"/>
      <c r="EOS416" s="589"/>
      <c r="EOT416" s="589"/>
      <c r="EOU416" s="589"/>
      <c r="EOV416" s="589"/>
      <c r="EOW416" s="589"/>
      <c r="EOX416" s="589"/>
      <c r="EOY416" s="589"/>
      <c r="EOZ416" s="589"/>
      <c r="EPA416" s="589"/>
      <c r="EPB416" s="589"/>
      <c r="EPC416" s="589"/>
      <c r="EPD416" s="589"/>
      <c r="EPE416" s="589"/>
      <c r="EPF416" s="589"/>
      <c r="EPG416" s="589"/>
      <c r="EPH416" s="589"/>
      <c r="EPI416" s="589"/>
      <c r="EPJ416" s="589"/>
      <c r="EPK416" s="589"/>
      <c r="EPL416" s="589"/>
      <c r="EPM416" s="589"/>
      <c r="EPN416" s="589"/>
      <c r="EPO416" s="589"/>
      <c r="EPP416" s="589"/>
      <c r="EPQ416" s="589"/>
      <c r="EPR416" s="589"/>
      <c r="EPS416" s="589"/>
      <c r="EPT416" s="589"/>
      <c r="EPU416" s="589"/>
      <c r="EPV416" s="589"/>
      <c r="EPW416" s="589"/>
      <c r="EPX416" s="589"/>
      <c r="EPY416" s="589"/>
      <c r="EPZ416" s="589"/>
      <c r="EQA416" s="589"/>
      <c r="EQB416" s="589"/>
      <c r="EQC416" s="589"/>
      <c r="EQD416" s="589"/>
      <c r="EQE416" s="589"/>
      <c r="EQF416" s="589"/>
      <c r="EQG416" s="589"/>
      <c r="EQH416" s="589"/>
      <c r="EQI416" s="589"/>
      <c r="EQJ416" s="589"/>
      <c r="EQK416" s="589"/>
      <c r="EQL416" s="589"/>
      <c r="EQM416" s="589"/>
      <c r="EQN416" s="589"/>
      <c r="EQO416" s="589"/>
      <c r="EQP416" s="589"/>
      <c r="EQQ416" s="589"/>
      <c r="EQR416" s="589"/>
      <c r="EQS416" s="589"/>
      <c r="EQT416" s="589"/>
      <c r="EQU416" s="589"/>
      <c r="EQV416" s="589"/>
      <c r="EQW416" s="589"/>
      <c r="EQX416" s="589"/>
      <c r="EQY416" s="589"/>
      <c r="EQZ416" s="589"/>
      <c r="ERA416" s="589"/>
      <c r="ERB416" s="589"/>
      <c r="ERC416" s="589"/>
      <c r="ERD416" s="589"/>
      <c r="ERE416" s="589"/>
      <c r="ERF416" s="589"/>
      <c r="ERG416" s="589"/>
      <c r="ERH416" s="589"/>
      <c r="ERI416" s="589"/>
      <c r="ERJ416" s="589"/>
      <c r="ERK416" s="589"/>
      <c r="ERL416" s="589"/>
      <c r="ERM416" s="589"/>
      <c r="ERN416" s="589"/>
      <c r="ERO416" s="589"/>
      <c r="ERP416" s="589"/>
      <c r="ERQ416" s="589"/>
      <c r="ERR416" s="589"/>
      <c r="ERS416" s="589"/>
      <c r="ERT416" s="589"/>
      <c r="ERU416" s="589"/>
      <c r="ERV416" s="589"/>
      <c r="ERW416" s="589"/>
      <c r="ERX416" s="589"/>
      <c r="ERY416" s="589"/>
      <c r="ERZ416" s="589"/>
      <c r="ESA416" s="589"/>
      <c r="ESB416" s="589"/>
      <c r="ESC416" s="589"/>
      <c r="ESD416" s="589"/>
      <c r="ESE416" s="589"/>
      <c r="ESF416" s="589"/>
      <c r="ESG416" s="589"/>
      <c r="ESH416" s="589"/>
      <c r="ESI416" s="589"/>
      <c r="ESJ416" s="589"/>
      <c r="ESK416" s="589"/>
      <c r="ESL416" s="589"/>
      <c r="ESM416" s="589"/>
      <c r="ESN416" s="589"/>
      <c r="ESO416" s="589"/>
      <c r="ESP416" s="589"/>
      <c r="ESQ416" s="589"/>
      <c r="ESR416" s="589"/>
      <c r="ESS416" s="589"/>
      <c r="EST416" s="589"/>
      <c r="ESU416" s="589"/>
      <c r="ESV416" s="589"/>
      <c r="ESW416" s="589"/>
      <c r="ESX416" s="589"/>
      <c r="ESY416" s="589"/>
      <c r="ESZ416" s="589"/>
      <c r="ETA416" s="589"/>
      <c r="ETB416" s="589"/>
      <c r="ETC416" s="589"/>
      <c r="ETD416" s="589"/>
      <c r="ETE416" s="589"/>
      <c r="ETF416" s="589"/>
      <c r="ETG416" s="589"/>
      <c r="ETH416" s="589"/>
      <c r="ETI416" s="589"/>
      <c r="ETJ416" s="589"/>
      <c r="ETK416" s="589"/>
      <c r="ETL416" s="589"/>
      <c r="ETM416" s="589"/>
      <c r="ETN416" s="589"/>
      <c r="ETO416" s="589"/>
      <c r="ETP416" s="589"/>
      <c r="ETQ416" s="589"/>
      <c r="ETR416" s="589"/>
      <c r="ETS416" s="589"/>
      <c r="ETT416" s="589"/>
      <c r="ETU416" s="589"/>
      <c r="ETV416" s="589"/>
      <c r="ETW416" s="589"/>
      <c r="ETX416" s="589"/>
      <c r="ETY416" s="589"/>
      <c r="ETZ416" s="589"/>
      <c r="EUA416" s="589"/>
      <c r="EUB416" s="589"/>
      <c r="EUC416" s="589"/>
      <c r="EUD416" s="589"/>
      <c r="EUE416" s="589"/>
      <c r="EUF416" s="589"/>
      <c r="EUG416" s="589"/>
      <c r="EUH416" s="589"/>
      <c r="EUI416" s="589"/>
      <c r="EUJ416" s="589"/>
      <c r="EUK416" s="589"/>
      <c r="EUL416" s="589"/>
      <c r="EUM416" s="589"/>
      <c r="EUN416" s="589"/>
      <c r="EUO416" s="589"/>
      <c r="EUP416" s="589"/>
      <c r="EUQ416" s="589"/>
      <c r="EUR416" s="589"/>
      <c r="EUS416" s="589"/>
      <c r="EUT416" s="589"/>
      <c r="EUU416" s="589"/>
      <c r="EUV416" s="589"/>
      <c r="EUW416" s="589"/>
      <c r="EUX416" s="589"/>
      <c r="EUY416" s="589"/>
      <c r="EUZ416" s="589"/>
      <c r="EVA416" s="589"/>
      <c r="EVB416" s="589"/>
      <c r="EVC416" s="589"/>
      <c r="EVD416" s="589"/>
      <c r="EVE416" s="589"/>
      <c r="EVF416" s="589"/>
      <c r="EVG416" s="589"/>
      <c r="EVH416" s="589"/>
      <c r="EVI416" s="589"/>
      <c r="EVJ416" s="589"/>
      <c r="EVK416" s="589"/>
      <c r="EVL416" s="589"/>
      <c r="EVM416" s="589"/>
      <c r="EVN416" s="589"/>
      <c r="EVO416" s="589"/>
      <c r="EVP416" s="589"/>
      <c r="EVQ416" s="589"/>
      <c r="EVR416" s="589"/>
      <c r="EVS416" s="589"/>
      <c r="EVT416" s="589"/>
      <c r="EVU416" s="589"/>
      <c r="EVV416" s="589"/>
      <c r="EVW416" s="589"/>
      <c r="EVX416" s="589"/>
      <c r="EVY416" s="589"/>
      <c r="EVZ416" s="589"/>
      <c r="EWA416" s="589"/>
      <c r="EWB416" s="589"/>
      <c r="EWC416" s="589"/>
      <c r="EWD416" s="589"/>
      <c r="EWE416" s="589"/>
      <c r="EWF416" s="589"/>
      <c r="EWG416" s="589"/>
      <c r="EWH416" s="589"/>
      <c r="EWI416" s="589"/>
      <c r="EWJ416" s="589"/>
      <c r="EWK416" s="589"/>
      <c r="EWL416" s="589"/>
      <c r="EWM416" s="589"/>
      <c r="EWN416" s="589"/>
      <c r="EWO416" s="589"/>
      <c r="EWP416" s="589"/>
      <c r="EWQ416" s="589"/>
      <c r="EWR416" s="589"/>
      <c r="EWS416" s="589"/>
      <c r="EWT416" s="589"/>
      <c r="EWU416" s="589"/>
      <c r="EWV416" s="589"/>
      <c r="EWW416" s="589"/>
      <c r="EWX416" s="589"/>
      <c r="EWY416" s="589"/>
      <c r="EWZ416" s="589"/>
      <c r="EXA416" s="589"/>
      <c r="EXB416" s="589"/>
      <c r="EXC416" s="589"/>
      <c r="EXD416" s="589"/>
      <c r="EXE416" s="589"/>
      <c r="EXF416" s="589"/>
      <c r="EXG416" s="589"/>
      <c r="EXH416" s="589"/>
      <c r="EXI416" s="589"/>
      <c r="EXJ416" s="589"/>
      <c r="EXK416" s="589"/>
      <c r="EXL416" s="589"/>
      <c r="EXM416" s="589"/>
      <c r="EXN416" s="589"/>
      <c r="EXO416" s="589"/>
      <c r="EXP416" s="589"/>
      <c r="EXQ416" s="589"/>
      <c r="EXR416" s="589"/>
      <c r="EXS416" s="589"/>
      <c r="EXT416" s="589"/>
      <c r="EXU416" s="589"/>
      <c r="EXV416" s="589"/>
      <c r="EXW416" s="589"/>
      <c r="EXX416" s="589"/>
      <c r="EXY416" s="589"/>
      <c r="EXZ416" s="589"/>
      <c r="EYA416" s="589"/>
      <c r="EYB416" s="589"/>
      <c r="EYC416" s="589"/>
      <c r="EYD416" s="589"/>
      <c r="EYE416" s="589"/>
      <c r="EYF416" s="589"/>
      <c r="EYG416" s="589"/>
      <c r="EYH416" s="589"/>
      <c r="EYI416" s="589"/>
      <c r="EYJ416" s="589"/>
      <c r="EYK416" s="589"/>
      <c r="EYL416" s="589"/>
      <c r="EYM416" s="589"/>
      <c r="EYN416" s="589"/>
      <c r="EYO416" s="589"/>
      <c r="EYP416" s="589"/>
      <c r="EYQ416" s="589"/>
      <c r="EYR416" s="589"/>
      <c r="EYS416" s="589"/>
      <c r="EYT416" s="589"/>
      <c r="EYU416" s="589"/>
      <c r="EYV416" s="589"/>
      <c r="EYW416" s="589"/>
      <c r="EYX416" s="589"/>
      <c r="EYY416" s="589"/>
      <c r="EYZ416" s="589"/>
      <c r="EZA416" s="589"/>
      <c r="EZB416" s="589"/>
      <c r="EZC416" s="589"/>
      <c r="EZD416" s="589"/>
      <c r="EZE416" s="589"/>
      <c r="EZF416" s="589"/>
      <c r="EZG416" s="589"/>
      <c r="EZH416" s="589"/>
      <c r="EZI416" s="589"/>
      <c r="EZJ416" s="589"/>
      <c r="EZK416" s="589"/>
      <c r="EZL416" s="589"/>
      <c r="EZM416" s="589"/>
      <c r="EZN416" s="589"/>
      <c r="EZO416" s="589"/>
      <c r="EZP416" s="589"/>
      <c r="EZQ416" s="589"/>
      <c r="EZR416" s="589"/>
      <c r="EZS416" s="589"/>
      <c r="EZT416" s="589"/>
      <c r="EZU416" s="589"/>
      <c r="EZV416" s="589"/>
      <c r="EZW416" s="589"/>
      <c r="EZX416" s="589"/>
      <c r="EZY416" s="589"/>
      <c r="EZZ416" s="589"/>
      <c r="FAA416" s="589"/>
      <c r="FAB416" s="589"/>
      <c r="FAC416" s="589"/>
      <c r="FAD416" s="589"/>
      <c r="FAE416" s="589"/>
      <c r="FAF416" s="589"/>
      <c r="FAG416" s="589"/>
      <c r="FAH416" s="589"/>
      <c r="FAI416" s="589"/>
      <c r="FAJ416" s="589"/>
      <c r="FAK416" s="589"/>
      <c r="FAL416" s="589"/>
      <c r="FAM416" s="589"/>
      <c r="FAN416" s="589"/>
      <c r="FAO416" s="589"/>
      <c r="FAP416" s="589"/>
      <c r="FAQ416" s="589"/>
      <c r="FAR416" s="589"/>
      <c r="FAS416" s="589"/>
      <c r="FAT416" s="589"/>
      <c r="FAU416" s="589"/>
      <c r="FAV416" s="589"/>
      <c r="FAW416" s="589"/>
      <c r="FAX416" s="589"/>
      <c r="FAY416" s="589"/>
      <c r="FAZ416" s="589"/>
      <c r="FBA416" s="589"/>
      <c r="FBB416" s="589"/>
      <c r="FBC416" s="589"/>
      <c r="FBD416" s="589"/>
      <c r="FBE416" s="589"/>
      <c r="FBF416" s="589"/>
      <c r="FBG416" s="589"/>
      <c r="FBH416" s="589"/>
      <c r="FBI416" s="589"/>
      <c r="FBJ416" s="589"/>
      <c r="FBK416" s="589"/>
      <c r="FBL416" s="589"/>
      <c r="FBM416" s="589"/>
      <c r="FBN416" s="589"/>
      <c r="FBO416" s="589"/>
      <c r="FBP416" s="589"/>
      <c r="FBQ416" s="589"/>
      <c r="FBR416" s="589"/>
      <c r="FBS416" s="589"/>
      <c r="FBT416" s="589"/>
      <c r="FBU416" s="589"/>
      <c r="FBV416" s="589"/>
      <c r="FBW416" s="589"/>
      <c r="FBX416" s="589"/>
      <c r="FBY416" s="589"/>
      <c r="FBZ416" s="589"/>
      <c r="FCA416" s="589"/>
      <c r="FCB416" s="589"/>
      <c r="FCC416" s="589"/>
      <c r="FCD416" s="589"/>
      <c r="FCE416" s="589"/>
      <c r="FCF416" s="589"/>
      <c r="FCG416" s="589"/>
      <c r="FCH416" s="589"/>
      <c r="FCI416" s="589"/>
      <c r="FCJ416" s="589"/>
      <c r="FCK416" s="589"/>
      <c r="FCL416" s="589"/>
      <c r="FCM416" s="589"/>
      <c r="FCN416" s="589"/>
      <c r="FCO416" s="589"/>
      <c r="FCP416" s="589"/>
      <c r="FCQ416" s="589"/>
      <c r="FCR416" s="589"/>
      <c r="FCS416" s="589"/>
      <c r="FCT416" s="589"/>
      <c r="FCU416" s="589"/>
      <c r="FCV416" s="589"/>
      <c r="FCW416" s="589"/>
      <c r="FCX416" s="589"/>
      <c r="FCY416" s="589"/>
      <c r="FCZ416" s="589"/>
      <c r="FDA416" s="589"/>
      <c r="FDB416" s="589"/>
      <c r="FDC416" s="589"/>
      <c r="FDD416" s="589"/>
      <c r="FDE416" s="589"/>
      <c r="FDF416" s="589"/>
      <c r="FDG416" s="589"/>
      <c r="FDH416" s="589"/>
      <c r="FDI416" s="589"/>
      <c r="FDJ416" s="589"/>
      <c r="FDK416" s="589"/>
      <c r="FDL416" s="589"/>
      <c r="FDM416" s="589"/>
      <c r="FDN416" s="589"/>
      <c r="FDO416" s="589"/>
      <c r="FDP416" s="589"/>
      <c r="FDQ416" s="589"/>
      <c r="FDR416" s="589"/>
      <c r="FDS416" s="589"/>
      <c r="FDT416" s="589"/>
      <c r="FDU416" s="589"/>
      <c r="FDV416" s="589"/>
      <c r="FDW416" s="589"/>
      <c r="FDX416" s="589"/>
      <c r="FDY416" s="589"/>
      <c r="FDZ416" s="589"/>
      <c r="FEA416" s="589"/>
      <c r="FEB416" s="589"/>
      <c r="FEC416" s="589"/>
      <c r="FED416" s="589"/>
      <c r="FEE416" s="589"/>
      <c r="FEF416" s="589"/>
      <c r="FEG416" s="589"/>
      <c r="FEH416" s="589"/>
      <c r="FEI416" s="589"/>
      <c r="FEJ416" s="589"/>
      <c r="FEK416" s="589"/>
      <c r="FEL416" s="589"/>
      <c r="FEM416" s="589"/>
      <c r="FEN416" s="589"/>
      <c r="FEO416" s="589"/>
      <c r="FEP416" s="589"/>
      <c r="FEQ416" s="589"/>
      <c r="FER416" s="589"/>
      <c r="FES416" s="589"/>
      <c r="FET416" s="589"/>
      <c r="FEU416" s="589"/>
      <c r="FEV416" s="589"/>
      <c r="FEW416" s="589"/>
      <c r="FEX416" s="589"/>
      <c r="FEY416" s="589"/>
      <c r="FEZ416" s="589"/>
      <c r="FFA416" s="589"/>
      <c r="FFB416" s="589"/>
      <c r="FFC416" s="589"/>
      <c r="FFD416" s="589"/>
      <c r="FFE416" s="589"/>
      <c r="FFF416" s="589"/>
      <c r="FFG416" s="589"/>
      <c r="FFH416" s="589"/>
      <c r="FFI416" s="589"/>
      <c r="FFJ416" s="589"/>
      <c r="FFK416" s="589"/>
      <c r="FFL416" s="589"/>
      <c r="FFM416" s="589"/>
      <c r="FFN416" s="589"/>
      <c r="FFO416" s="589"/>
      <c r="FFP416" s="589"/>
      <c r="FFQ416" s="589"/>
      <c r="FFR416" s="589"/>
      <c r="FFS416" s="589"/>
      <c r="FFT416" s="589"/>
      <c r="FFU416" s="589"/>
      <c r="FFV416" s="589"/>
      <c r="FFW416" s="589"/>
      <c r="FFX416" s="589"/>
      <c r="FFY416" s="589"/>
      <c r="FFZ416" s="589"/>
      <c r="FGA416" s="589"/>
      <c r="FGB416" s="589"/>
      <c r="FGC416" s="589"/>
      <c r="FGD416" s="589"/>
      <c r="FGE416" s="589"/>
      <c r="FGF416" s="589"/>
      <c r="FGG416" s="589"/>
      <c r="FGH416" s="589"/>
      <c r="FGI416" s="589"/>
      <c r="FGJ416" s="589"/>
      <c r="FGK416" s="589"/>
      <c r="FGL416" s="589"/>
      <c r="FGM416" s="589"/>
      <c r="FGN416" s="589"/>
      <c r="FGO416" s="589"/>
      <c r="FGP416" s="589"/>
      <c r="FGQ416" s="589"/>
      <c r="FGR416" s="589"/>
      <c r="FGS416" s="589"/>
      <c r="FGT416" s="589"/>
      <c r="FGU416" s="589"/>
      <c r="FGV416" s="589"/>
      <c r="FGW416" s="589"/>
      <c r="FGX416" s="589"/>
      <c r="FGY416" s="589"/>
      <c r="FGZ416" s="589"/>
      <c r="FHA416" s="589"/>
      <c r="FHB416" s="589"/>
      <c r="FHC416" s="589"/>
      <c r="FHD416" s="589"/>
      <c r="FHE416" s="589"/>
      <c r="FHF416" s="589"/>
      <c r="FHG416" s="589"/>
      <c r="FHH416" s="589"/>
      <c r="FHI416" s="589"/>
      <c r="FHJ416" s="589"/>
      <c r="FHK416" s="589"/>
      <c r="FHL416" s="589"/>
      <c r="FHM416" s="589"/>
      <c r="FHN416" s="589"/>
      <c r="FHO416" s="589"/>
      <c r="FHP416" s="589"/>
      <c r="FHQ416" s="589"/>
      <c r="FHR416" s="589"/>
      <c r="FHS416" s="589"/>
      <c r="FHT416" s="589"/>
      <c r="FHU416" s="589"/>
      <c r="FHV416" s="589"/>
      <c r="FHW416" s="589"/>
      <c r="FHX416" s="589"/>
      <c r="FHY416" s="589"/>
      <c r="FHZ416" s="589"/>
      <c r="FIA416" s="589"/>
      <c r="FIB416" s="589"/>
      <c r="FIC416" s="589"/>
      <c r="FID416" s="589"/>
      <c r="FIE416" s="589"/>
      <c r="FIF416" s="589"/>
      <c r="FIG416" s="589"/>
      <c r="FIH416" s="589"/>
      <c r="FII416" s="589"/>
      <c r="FIJ416" s="589"/>
      <c r="FIK416" s="589"/>
      <c r="FIL416" s="589"/>
      <c r="FIM416" s="589"/>
      <c r="FIN416" s="589"/>
      <c r="FIO416" s="589"/>
      <c r="FIP416" s="589"/>
      <c r="FIQ416" s="589"/>
      <c r="FIR416" s="589"/>
      <c r="FIS416" s="589"/>
      <c r="FIT416" s="589"/>
      <c r="FIU416" s="589"/>
      <c r="FIV416" s="589"/>
      <c r="FIW416" s="589"/>
      <c r="FIX416" s="589"/>
      <c r="FIY416" s="589"/>
      <c r="FIZ416" s="589"/>
      <c r="FJA416" s="589"/>
      <c r="FJB416" s="589"/>
      <c r="FJC416" s="589"/>
      <c r="FJD416" s="589"/>
      <c r="FJE416" s="589"/>
      <c r="FJF416" s="589"/>
      <c r="FJG416" s="589"/>
      <c r="FJH416" s="589"/>
      <c r="FJI416" s="589"/>
      <c r="FJJ416" s="589"/>
      <c r="FJK416" s="589"/>
      <c r="FJL416" s="589"/>
      <c r="FJM416" s="589"/>
      <c r="FJN416" s="589"/>
      <c r="FJO416" s="589"/>
      <c r="FJP416" s="589"/>
      <c r="FJQ416" s="589"/>
      <c r="FJR416" s="589"/>
      <c r="FJS416" s="589"/>
      <c r="FJT416" s="589"/>
      <c r="FJU416" s="589"/>
      <c r="FJV416" s="589"/>
      <c r="FJW416" s="589"/>
      <c r="FJX416" s="589"/>
      <c r="FJY416" s="589"/>
      <c r="FJZ416" s="589"/>
      <c r="FKA416" s="589"/>
      <c r="FKB416" s="589"/>
      <c r="FKC416" s="589"/>
      <c r="FKD416" s="589"/>
      <c r="FKE416" s="589"/>
      <c r="FKF416" s="589"/>
      <c r="FKG416" s="589"/>
      <c r="FKH416" s="589"/>
      <c r="FKI416" s="589"/>
      <c r="FKJ416" s="589"/>
      <c r="FKK416" s="589"/>
      <c r="FKL416" s="589"/>
      <c r="FKM416" s="589"/>
      <c r="FKN416" s="589"/>
      <c r="FKO416" s="589"/>
      <c r="FKP416" s="589"/>
      <c r="FKQ416" s="589"/>
      <c r="FKR416" s="589"/>
      <c r="FKS416" s="589"/>
      <c r="FKT416" s="589"/>
      <c r="FKU416" s="589"/>
      <c r="FKV416" s="589"/>
      <c r="FKW416" s="589"/>
      <c r="FKX416" s="589"/>
      <c r="FKY416" s="589"/>
      <c r="FKZ416" s="589"/>
      <c r="FLA416" s="589"/>
      <c r="FLB416" s="589"/>
      <c r="FLC416" s="589"/>
      <c r="FLD416" s="589"/>
      <c r="FLE416" s="589"/>
      <c r="FLF416" s="589"/>
      <c r="FLG416" s="589"/>
      <c r="FLH416" s="589"/>
      <c r="FLI416" s="589"/>
      <c r="FLJ416" s="589"/>
      <c r="FLK416" s="589"/>
      <c r="FLL416" s="589"/>
      <c r="FLM416" s="589"/>
      <c r="FLN416" s="589"/>
      <c r="FLO416" s="589"/>
      <c r="FLP416" s="589"/>
      <c r="FLQ416" s="589"/>
      <c r="FLR416" s="589"/>
      <c r="FLS416" s="589"/>
      <c r="FLT416" s="589"/>
      <c r="FLU416" s="589"/>
      <c r="FLV416" s="589"/>
      <c r="FLW416" s="589"/>
      <c r="FLX416" s="589"/>
      <c r="FLY416" s="589"/>
      <c r="FLZ416" s="589"/>
      <c r="FMA416" s="589"/>
      <c r="FMB416" s="589"/>
      <c r="FMC416" s="589"/>
      <c r="FMD416" s="589"/>
      <c r="FME416" s="589"/>
      <c r="FMF416" s="589"/>
      <c r="FMG416" s="589"/>
      <c r="FMH416" s="589"/>
      <c r="FMI416" s="589"/>
      <c r="FMJ416" s="589"/>
      <c r="FMK416" s="589"/>
      <c r="FML416" s="589"/>
      <c r="FMM416" s="589"/>
      <c r="FMN416" s="589"/>
      <c r="FMO416" s="589"/>
      <c r="FMP416" s="589"/>
      <c r="FMQ416" s="589"/>
      <c r="FMR416" s="589"/>
      <c r="FMS416" s="589"/>
      <c r="FMT416" s="589"/>
      <c r="FMU416" s="589"/>
      <c r="FMV416" s="589"/>
      <c r="FMW416" s="589"/>
      <c r="FMX416" s="589"/>
      <c r="FMY416" s="589"/>
      <c r="FMZ416" s="589"/>
      <c r="FNA416" s="589"/>
      <c r="FNB416" s="589"/>
      <c r="FNC416" s="589"/>
      <c r="FND416" s="589"/>
      <c r="FNE416" s="589"/>
      <c r="FNF416" s="589"/>
      <c r="FNG416" s="589"/>
      <c r="FNH416" s="589"/>
      <c r="FNI416" s="589"/>
      <c r="FNJ416" s="589"/>
      <c r="FNK416" s="589"/>
      <c r="FNL416" s="589"/>
      <c r="FNM416" s="589"/>
      <c r="FNN416" s="589"/>
      <c r="FNO416" s="589"/>
      <c r="FNP416" s="589"/>
      <c r="FNQ416" s="589"/>
      <c r="FNR416" s="589"/>
      <c r="FNS416" s="589"/>
      <c r="FNT416" s="589"/>
      <c r="FNU416" s="589"/>
      <c r="FNV416" s="589"/>
      <c r="FNW416" s="589"/>
      <c r="FNX416" s="589"/>
      <c r="FNY416" s="589"/>
      <c r="FNZ416" s="589"/>
      <c r="FOA416" s="589"/>
      <c r="FOB416" s="589"/>
      <c r="FOC416" s="589"/>
      <c r="FOD416" s="589"/>
      <c r="FOE416" s="589"/>
      <c r="FOF416" s="589"/>
      <c r="FOG416" s="589"/>
      <c r="FOH416" s="589"/>
      <c r="FOI416" s="589"/>
      <c r="FOJ416" s="589"/>
      <c r="FOK416" s="589"/>
      <c r="FOL416" s="589"/>
      <c r="FOM416" s="589"/>
      <c r="FON416" s="589"/>
      <c r="FOO416" s="589"/>
      <c r="FOP416" s="589"/>
      <c r="FOQ416" s="589"/>
      <c r="FOR416" s="589"/>
      <c r="FOS416" s="589"/>
      <c r="FOT416" s="589"/>
      <c r="FOU416" s="589"/>
      <c r="FOV416" s="589"/>
      <c r="FOW416" s="589"/>
      <c r="FOX416" s="589"/>
      <c r="FOY416" s="589"/>
      <c r="FOZ416" s="589"/>
      <c r="FPA416" s="589"/>
      <c r="FPB416" s="589"/>
      <c r="FPC416" s="589"/>
      <c r="FPD416" s="589"/>
      <c r="FPE416" s="589"/>
      <c r="FPF416" s="589"/>
      <c r="FPG416" s="589"/>
      <c r="FPH416" s="589"/>
      <c r="FPI416" s="589"/>
      <c r="FPJ416" s="589"/>
      <c r="FPK416" s="589"/>
      <c r="FPL416" s="589"/>
      <c r="FPM416" s="589"/>
      <c r="FPN416" s="589"/>
      <c r="FPO416" s="589"/>
      <c r="FPP416" s="589"/>
      <c r="FPQ416" s="589"/>
      <c r="FPR416" s="589"/>
      <c r="FPS416" s="589"/>
      <c r="FPT416" s="589"/>
      <c r="FPU416" s="589"/>
      <c r="FPV416" s="589"/>
      <c r="FPW416" s="589"/>
      <c r="FPX416" s="589"/>
      <c r="FPY416" s="589"/>
      <c r="FPZ416" s="589"/>
      <c r="FQA416" s="589"/>
      <c r="FQB416" s="589"/>
      <c r="FQC416" s="589"/>
      <c r="FQD416" s="589"/>
      <c r="FQE416" s="589"/>
      <c r="FQF416" s="589"/>
      <c r="FQG416" s="589"/>
      <c r="FQH416" s="589"/>
      <c r="FQI416" s="589"/>
      <c r="FQJ416" s="589"/>
      <c r="FQK416" s="589"/>
      <c r="FQL416" s="589"/>
      <c r="FQM416" s="589"/>
      <c r="FQN416" s="589"/>
      <c r="FQO416" s="589"/>
      <c r="FQP416" s="589"/>
      <c r="FQQ416" s="589"/>
      <c r="FQR416" s="589"/>
      <c r="FQS416" s="589"/>
      <c r="FQT416" s="589"/>
      <c r="FQU416" s="589"/>
      <c r="FQV416" s="589"/>
      <c r="FQW416" s="589"/>
      <c r="FQX416" s="589"/>
      <c r="FQY416" s="589"/>
      <c r="FQZ416" s="589"/>
      <c r="FRA416" s="589"/>
      <c r="FRB416" s="589"/>
      <c r="FRC416" s="589"/>
      <c r="FRD416" s="589"/>
      <c r="FRE416" s="589"/>
      <c r="FRF416" s="589"/>
      <c r="FRG416" s="589"/>
      <c r="FRH416" s="589"/>
      <c r="FRI416" s="589"/>
      <c r="FRJ416" s="589"/>
      <c r="FRK416" s="589"/>
      <c r="FRL416" s="589"/>
      <c r="FRM416" s="589"/>
      <c r="FRN416" s="589"/>
      <c r="FRO416" s="589"/>
      <c r="FRP416" s="589"/>
      <c r="FRQ416" s="589"/>
      <c r="FRR416" s="589"/>
      <c r="FRS416" s="589"/>
      <c r="FRT416" s="589"/>
      <c r="FRU416" s="589"/>
      <c r="FRV416" s="589"/>
      <c r="FRW416" s="589"/>
      <c r="FRX416" s="589"/>
      <c r="FRY416" s="589"/>
      <c r="FRZ416" s="589"/>
      <c r="FSA416" s="589"/>
      <c r="FSB416" s="589"/>
      <c r="FSC416" s="589"/>
      <c r="FSD416" s="589"/>
      <c r="FSE416" s="589"/>
      <c r="FSF416" s="589"/>
      <c r="FSG416" s="589"/>
      <c r="FSH416" s="589"/>
      <c r="FSI416" s="589"/>
      <c r="FSJ416" s="589"/>
      <c r="FSK416" s="589"/>
      <c r="FSL416" s="589"/>
      <c r="FSM416" s="589"/>
      <c r="FSN416" s="589"/>
      <c r="FSO416" s="589"/>
      <c r="FSP416" s="589"/>
      <c r="FSQ416" s="589"/>
      <c r="FSR416" s="589"/>
      <c r="FSS416" s="589"/>
      <c r="FST416" s="589"/>
      <c r="FSU416" s="589"/>
      <c r="FSV416" s="589"/>
      <c r="FSW416" s="589"/>
      <c r="FSX416" s="589"/>
      <c r="FSY416" s="589"/>
      <c r="FSZ416" s="589"/>
      <c r="FTA416" s="589"/>
      <c r="FTB416" s="589"/>
      <c r="FTC416" s="589"/>
      <c r="FTD416" s="589"/>
      <c r="FTE416" s="589"/>
      <c r="FTF416" s="589"/>
      <c r="FTG416" s="589"/>
      <c r="FTH416" s="589"/>
      <c r="FTI416" s="589"/>
      <c r="FTJ416" s="589"/>
      <c r="FTK416" s="589"/>
      <c r="FTL416" s="589"/>
      <c r="FTM416" s="589"/>
      <c r="FTN416" s="589"/>
      <c r="FTO416" s="589"/>
      <c r="FTP416" s="589"/>
      <c r="FTQ416" s="589"/>
      <c r="FTR416" s="589"/>
      <c r="FTS416" s="589"/>
      <c r="FTT416" s="589"/>
      <c r="FTU416" s="589"/>
      <c r="FTV416" s="589"/>
      <c r="FTW416" s="589"/>
      <c r="FTX416" s="589"/>
      <c r="FTY416" s="589"/>
      <c r="FTZ416" s="589"/>
      <c r="FUA416" s="589"/>
      <c r="FUB416" s="589"/>
      <c r="FUC416" s="589"/>
      <c r="FUD416" s="589"/>
      <c r="FUE416" s="589"/>
      <c r="FUF416" s="589"/>
      <c r="FUG416" s="589"/>
      <c r="FUH416" s="589"/>
      <c r="FUI416" s="589"/>
      <c r="FUJ416" s="589"/>
      <c r="FUK416" s="589"/>
      <c r="FUL416" s="589"/>
      <c r="FUM416" s="589"/>
      <c r="FUN416" s="589"/>
      <c r="FUO416" s="589"/>
      <c r="FUP416" s="589"/>
      <c r="FUQ416" s="589"/>
      <c r="FUR416" s="589"/>
      <c r="FUS416" s="589"/>
      <c r="FUT416" s="589"/>
      <c r="FUU416" s="589"/>
      <c r="FUV416" s="589"/>
      <c r="FUW416" s="589"/>
      <c r="FUX416" s="589"/>
      <c r="FUY416" s="589"/>
      <c r="FUZ416" s="589"/>
      <c r="FVA416" s="589"/>
      <c r="FVB416" s="589"/>
      <c r="FVC416" s="589"/>
      <c r="FVD416" s="589"/>
      <c r="FVE416" s="589"/>
      <c r="FVF416" s="589"/>
      <c r="FVG416" s="589"/>
      <c r="FVH416" s="589"/>
      <c r="FVI416" s="589"/>
      <c r="FVJ416" s="589"/>
      <c r="FVK416" s="589"/>
      <c r="FVL416" s="589"/>
      <c r="FVM416" s="589"/>
      <c r="FVN416" s="589"/>
      <c r="FVO416" s="589"/>
      <c r="FVP416" s="589"/>
      <c r="FVQ416" s="589"/>
      <c r="FVR416" s="589"/>
      <c r="FVS416" s="589"/>
      <c r="FVT416" s="589"/>
      <c r="FVU416" s="589"/>
      <c r="FVV416" s="589"/>
      <c r="FVW416" s="589"/>
      <c r="FVX416" s="589"/>
      <c r="FVY416" s="589"/>
      <c r="FVZ416" s="589"/>
      <c r="FWA416" s="589"/>
      <c r="FWB416" s="589"/>
      <c r="FWC416" s="589"/>
      <c r="FWD416" s="589"/>
      <c r="FWE416" s="589"/>
      <c r="FWF416" s="589"/>
      <c r="FWG416" s="589"/>
      <c r="FWH416" s="589"/>
      <c r="FWI416" s="589"/>
      <c r="FWJ416" s="589"/>
      <c r="FWK416" s="589"/>
      <c r="FWL416" s="589"/>
      <c r="FWM416" s="589"/>
      <c r="FWN416" s="589"/>
      <c r="FWO416" s="589"/>
      <c r="FWP416" s="589"/>
      <c r="FWQ416" s="589"/>
      <c r="FWR416" s="589"/>
      <c r="FWS416" s="589"/>
      <c r="FWT416" s="589"/>
      <c r="FWU416" s="589"/>
      <c r="FWV416" s="589"/>
      <c r="FWW416" s="589"/>
      <c r="FWX416" s="589"/>
      <c r="FWY416" s="589"/>
      <c r="FWZ416" s="589"/>
      <c r="FXA416" s="589"/>
      <c r="FXB416" s="589"/>
      <c r="FXC416" s="589"/>
      <c r="FXD416" s="589"/>
      <c r="FXE416" s="589"/>
      <c r="FXF416" s="589"/>
      <c r="FXG416" s="589"/>
      <c r="FXH416" s="589"/>
      <c r="FXI416" s="589"/>
      <c r="FXJ416" s="589"/>
      <c r="FXK416" s="589"/>
      <c r="FXL416" s="589"/>
      <c r="FXM416" s="589"/>
      <c r="FXN416" s="589"/>
      <c r="FXO416" s="589"/>
      <c r="FXP416" s="589"/>
      <c r="FXQ416" s="589"/>
      <c r="FXR416" s="589"/>
      <c r="FXS416" s="589"/>
      <c r="FXT416" s="589"/>
      <c r="FXU416" s="589"/>
      <c r="FXV416" s="589"/>
      <c r="FXW416" s="589"/>
      <c r="FXX416" s="589"/>
      <c r="FXY416" s="589"/>
      <c r="FXZ416" s="589"/>
      <c r="FYA416" s="589"/>
      <c r="FYB416" s="589"/>
      <c r="FYC416" s="589"/>
      <c r="FYD416" s="589"/>
      <c r="FYE416" s="589"/>
      <c r="FYF416" s="589"/>
      <c r="FYG416" s="589"/>
      <c r="FYH416" s="589"/>
      <c r="FYI416" s="589"/>
      <c r="FYJ416" s="589"/>
      <c r="FYK416" s="589"/>
      <c r="FYL416" s="589"/>
      <c r="FYM416" s="589"/>
      <c r="FYN416" s="589"/>
      <c r="FYO416" s="589"/>
      <c r="FYP416" s="589"/>
      <c r="FYQ416" s="589"/>
      <c r="FYR416" s="589"/>
      <c r="FYS416" s="589"/>
      <c r="FYT416" s="589"/>
      <c r="FYU416" s="589"/>
      <c r="FYV416" s="589"/>
      <c r="FYW416" s="589"/>
      <c r="FYX416" s="589"/>
      <c r="FYY416" s="589"/>
      <c r="FYZ416" s="589"/>
      <c r="FZA416" s="589"/>
      <c r="FZB416" s="589"/>
      <c r="FZC416" s="589"/>
      <c r="FZD416" s="589"/>
      <c r="FZE416" s="589"/>
      <c r="FZF416" s="589"/>
      <c r="FZG416" s="589"/>
      <c r="FZH416" s="589"/>
      <c r="FZI416" s="589"/>
      <c r="FZJ416" s="589"/>
      <c r="FZK416" s="589"/>
      <c r="FZL416" s="589"/>
      <c r="FZM416" s="589"/>
      <c r="FZN416" s="589"/>
      <c r="FZO416" s="589"/>
      <c r="FZP416" s="589"/>
      <c r="FZQ416" s="589"/>
      <c r="FZR416" s="589"/>
      <c r="FZS416" s="589"/>
      <c r="FZT416" s="589"/>
      <c r="FZU416" s="589"/>
      <c r="FZV416" s="589"/>
      <c r="FZW416" s="589"/>
      <c r="FZX416" s="589"/>
      <c r="FZY416" s="589"/>
      <c r="FZZ416" s="589"/>
      <c r="GAA416" s="589"/>
      <c r="GAB416" s="589"/>
      <c r="GAC416" s="589"/>
      <c r="GAD416" s="589"/>
      <c r="GAE416" s="589"/>
      <c r="GAF416" s="589"/>
      <c r="GAG416" s="589"/>
      <c r="GAH416" s="589"/>
      <c r="GAI416" s="589"/>
      <c r="GAJ416" s="589"/>
      <c r="GAK416" s="589"/>
      <c r="GAL416" s="589"/>
      <c r="GAM416" s="589"/>
      <c r="GAN416" s="589"/>
      <c r="GAO416" s="589"/>
      <c r="GAP416" s="589"/>
      <c r="GAQ416" s="589"/>
      <c r="GAR416" s="589"/>
      <c r="GAS416" s="589"/>
      <c r="GAT416" s="589"/>
      <c r="GAU416" s="589"/>
      <c r="GAV416" s="589"/>
      <c r="GAW416" s="589"/>
      <c r="GAX416" s="589"/>
      <c r="GAY416" s="589"/>
      <c r="GAZ416" s="589"/>
      <c r="GBA416" s="589"/>
      <c r="GBB416" s="589"/>
      <c r="GBC416" s="589"/>
      <c r="GBD416" s="589"/>
      <c r="GBE416" s="589"/>
      <c r="GBF416" s="589"/>
      <c r="GBG416" s="589"/>
      <c r="GBH416" s="589"/>
      <c r="GBI416" s="589"/>
      <c r="GBJ416" s="589"/>
      <c r="GBK416" s="589"/>
      <c r="GBL416" s="589"/>
      <c r="GBM416" s="589"/>
      <c r="GBN416" s="589"/>
      <c r="GBO416" s="589"/>
      <c r="GBP416" s="589"/>
      <c r="GBQ416" s="589"/>
      <c r="GBR416" s="589"/>
      <c r="GBS416" s="589"/>
      <c r="GBT416" s="589"/>
      <c r="GBU416" s="589"/>
      <c r="GBV416" s="589"/>
      <c r="GBW416" s="589"/>
      <c r="GBX416" s="589"/>
      <c r="GBY416" s="589"/>
      <c r="GBZ416" s="589"/>
      <c r="GCA416" s="589"/>
      <c r="GCB416" s="589"/>
      <c r="GCC416" s="589"/>
      <c r="GCD416" s="589"/>
      <c r="GCE416" s="589"/>
      <c r="GCF416" s="589"/>
      <c r="GCG416" s="589"/>
      <c r="GCH416" s="589"/>
      <c r="GCI416" s="589"/>
      <c r="GCJ416" s="589"/>
      <c r="GCK416" s="589"/>
      <c r="GCL416" s="589"/>
      <c r="GCM416" s="589"/>
      <c r="GCN416" s="589"/>
      <c r="GCO416" s="589"/>
      <c r="GCP416" s="589"/>
      <c r="GCQ416" s="589"/>
      <c r="GCR416" s="589"/>
      <c r="GCS416" s="589"/>
      <c r="GCT416" s="589"/>
      <c r="GCU416" s="589"/>
      <c r="GCV416" s="589"/>
      <c r="GCW416" s="589"/>
      <c r="GCX416" s="589"/>
      <c r="GCY416" s="589"/>
      <c r="GCZ416" s="589"/>
      <c r="GDA416" s="589"/>
      <c r="GDB416" s="589"/>
      <c r="GDC416" s="589"/>
      <c r="GDD416" s="589"/>
      <c r="GDE416" s="589"/>
      <c r="GDF416" s="589"/>
      <c r="GDG416" s="589"/>
      <c r="GDH416" s="589"/>
      <c r="GDI416" s="589"/>
      <c r="GDJ416" s="589"/>
      <c r="GDK416" s="589"/>
      <c r="GDL416" s="589"/>
      <c r="GDM416" s="589"/>
      <c r="GDN416" s="589"/>
      <c r="GDO416" s="589"/>
      <c r="GDP416" s="589"/>
      <c r="GDQ416" s="589"/>
      <c r="GDR416" s="589"/>
      <c r="GDS416" s="589"/>
      <c r="GDT416" s="589"/>
      <c r="GDU416" s="589"/>
      <c r="GDV416" s="589"/>
      <c r="GDW416" s="589"/>
      <c r="GDX416" s="589"/>
      <c r="GDY416" s="589"/>
      <c r="GDZ416" s="589"/>
      <c r="GEA416" s="589"/>
      <c r="GEB416" s="589"/>
      <c r="GEC416" s="589"/>
      <c r="GED416" s="589"/>
      <c r="GEE416" s="589"/>
      <c r="GEF416" s="589"/>
      <c r="GEG416" s="589"/>
      <c r="GEH416" s="589"/>
      <c r="GEI416" s="589"/>
      <c r="GEJ416" s="589"/>
      <c r="GEK416" s="589"/>
      <c r="GEL416" s="589"/>
      <c r="GEM416" s="589"/>
      <c r="GEN416" s="589"/>
      <c r="GEO416" s="589"/>
      <c r="GEP416" s="589"/>
      <c r="GEQ416" s="589"/>
      <c r="GER416" s="589"/>
      <c r="GES416" s="589"/>
      <c r="GET416" s="589"/>
      <c r="GEU416" s="589"/>
      <c r="GEV416" s="589"/>
      <c r="GEW416" s="589"/>
      <c r="GEX416" s="589"/>
      <c r="GEY416" s="589"/>
      <c r="GEZ416" s="589"/>
      <c r="GFA416" s="589"/>
      <c r="GFB416" s="589"/>
      <c r="GFC416" s="589"/>
      <c r="GFD416" s="589"/>
      <c r="GFE416" s="589"/>
      <c r="GFF416" s="589"/>
      <c r="GFG416" s="589"/>
      <c r="GFH416" s="589"/>
      <c r="GFI416" s="589"/>
      <c r="GFJ416" s="589"/>
      <c r="GFK416" s="589"/>
      <c r="GFL416" s="589"/>
      <c r="GFM416" s="589"/>
      <c r="GFN416" s="589"/>
      <c r="GFO416" s="589"/>
      <c r="GFP416" s="589"/>
      <c r="GFQ416" s="589"/>
      <c r="GFR416" s="589"/>
      <c r="GFS416" s="589"/>
      <c r="GFT416" s="589"/>
      <c r="GFU416" s="589"/>
      <c r="GFV416" s="589"/>
      <c r="GFW416" s="589"/>
      <c r="GFX416" s="589"/>
      <c r="GFY416" s="589"/>
      <c r="GFZ416" s="589"/>
      <c r="GGA416" s="589"/>
      <c r="GGB416" s="589"/>
      <c r="GGC416" s="589"/>
      <c r="GGD416" s="589"/>
      <c r="GGE416" s="589"/>
      <c r="GGF416" s="589"/>
      <c r="GGG416" s="589"/>
      <c r="GGH416" s="589"/>
      <c r="GGI416" s="589"/>
      <c r="GGJ416" s="589"/>
      <c r="GGK416" s="589"/>
      <c r="GGL416" s="589"/>
      <c r="GGM416" s="589"/>
      <c r="GGN416" s="589"/>
      <c r="GGO416" s="589"/>
      <c r="GGP416" s="589"/>
      <c r="GGQ416" s="589"/>
      <c r="GGR416" s="589"/>
      <c r="GGS416" s="589"/>
      <c r="GGT416" s="589"/>
      <c r="GGU416" s="589"/>
      <c r="GGV416" s="589"/>
      <c r="GGW416" s="589"/>
      <c r="GGX416" s="589"/>
      <c r="GGY416" s="589"/>
      <c r="GGZ416" s="589"/>
      <c r="GHA416" s="589"/>
      <c r="GHB416" s="589"/>
      <c r="GHC416" s="589"/>
      <c r="GHD416" s="589"/>
      <c r="GHE416" s="589"/>
      <c r="GHF416" s="589"/>
      <c r="GHG416" s="589"/>
      <c r="GHH416" s="589"/>
      <c r="GHI416" s="589"/>
      <c r="GHJ416" s="589"/>
      <c r="GHK416" s="589"/>
      <c r="GHL416" s="589"/>
      <c r="GHM416" s="589"/>
      <c r="GHN416" s="589"/>
      <c r="GHO416" s="589"/>
      <c r="GHP416" s="589"/>
      <c r="GHQ416" s="589"/>
      <c r="GHR416" s="589"/>
      <c r="GHS416" s="589"/>
      <c r="GHT416" s="589"/>
      <c r="GHU416" s="589"/>
      <c r="GHV416" s="589"/>
      <c r="GHW416" s="589"/>
      <c r="GHX416" s="589"/>
      <c r="GHY416" s="589"/>
      <c r="GHZ416" s="589"/>
      <c r="GIA416" s="589"/>
      <c r="GIB416" s="589"/>
      <c r="GIC416" s="589"/>
      <c r="GID416" s="589"/>
      <c r="GIE416" s="589"/>
      <c r="GIF416" s="589"/>
      <c r="GIG416" s="589"/>
      <c r="GIH416" s="589"/>
      <c r="GII416" s="589"/>
      <c r="GIJ416" s="589"/>
      <c r="GIK416" s="589"/>
      <c r="GIL416" s="589"/>
      <c r="GIM416" s="589"/>
      <c r="GIN416" s="589"/>
      <c r="GIO416" s="589"/>
      <c r="GIP416" s="589"/>
      <c r="GIQ416" s="589"/>
      <c r="GIR416" s="589"/>
      <c r="GIS416" s="589"/>
      <c r="GIT416" s="589"/>
      <c r="GIU416" s="589"/>
      <c r="GIV416" s="589"/>
      <c r="GIW416" s="589"/>
      <c r="GIX416" s="589"/>
      <c r="GIY416" s="589"/>
      <c r="GIZ416" s="589"/>
      <c r="GJA416" s="589"/>
      <c r="GJB416" s="589"/>
      <c r="GJC416" s="589"/>
      <c r="GJD416" s="589"/>
      <c r="GJE416" s="589"/>
      <c r="GJF416" s="589"/>
      <c r="GJG416" s="589"/>
      <c r="GJH416" s="589"/>
      <c r="GJI416" s="589"/>
      <c r="GJJ416" s="589"/>
      <c r="GJK416" s="589"/>
      <c r="GJL416" s="589"/>
      <c r="GJM416" s="589"/>
      <c r="GJN416" s="589"/>
      <c r="GJO416" s="589"/>
      <c r="GJP416" s="589"/>
      <c r="GJQ416" s="589"/>
      <c r="GJR416" s="589"/>
      <c r="GJS416" s="589"/>
      <c r="GJT416" s="589"/>
      <c r="GJU416" s="589"/>
      <c r="GJV416" s="589"/>
      <c r="GJW416" s="589"/>
      <c r="GJX416" s="589"/>
      <c r="GJY416" s="589"/>
      <c r="GJZ416" s="589"/>
      <c r="GKA416" s="589"/>
      <c r="GKB416" s="589"/>
      <c r="GKC416" s="589"/>
      <c r="GKD416" s="589"/>
      <c r="GKE416" s="589"/>
      <c r="GKF416" s="589"/>
      <c r="GKG416" s="589"/>
      <c r="GKH416" s="589"/>
      <c r="GKI416" s="589"/>
      <c r="GKJ416" s="589"/>
      <c r="GKK416" s="589"/>
      <c r="GKL416" s="589"/>
      <c r="GKM416" s="589"/>
      <c r="GKN416" s="589"/>
      <c r="GKO416" s="589"/>
      <c r="GKP416" s="589"/>
      <c r="GKQ416" s="589"/>
      <c r="GKR416" s="589"/>
      <c r="GKS416" s="589"/>
      <c r="GKT416" s="589"/>
      <c r="GKU416" s="589"/>
      <c r="GKV416" s="589"/>
      <c r="GKW416" s="589"/>
      <c r="GKX416" s="589"/>
      <c r="GKY416" s="589"/>
      <c r="GKZ416" s="589"/>
      <c r="GLA416" s="589"/>
      <c r="GLB416" s="589"/>
      <c r="GLC416" s="589"/>
      <c r="GLD416" s="589"/>
      <c r="GLE416" s="589"/>
      <c r="GLF416" s="589"/>
      <c r="GLG416" s="589"/>
      <c r="GLH416" s="589"/>
      <c r="GLI416" s="589"/>
      <c r="GLJ416" s="589"/>
      <c r="GLK416" s="589"/>
      <c r="GLL416" s="589"/>
      <c r="GLM416" s="589"/>
      <c r="GLN416" s="589"/>
      <c r="GLO416" s="589"/>
      <c r="GLP416" s="589"/>
      <c r="GLQ416" s="589"/>
      <c r="GLR416" s="589"/>
      <c r="GLS416" s="589"/>
      <c r="GLT416" s="589"/>
      <c r="GLU416" s="589"/>
      <c r="GLV416" s="589"/>
      <c r="GLW416" s="589"/>
      <c r="GLX416" s="589"/>
      <c r="GLY416" s="589"/>
      <c r="GLZ416" s="589"/>
      <c r="GMA416" s="589"/>
      <c r="GMB416" s="589"/>
      <c r="GMC416" s="589"/>
      <c r="GMD416" s="589"/>
      <c r="GME416" s="589"/>
      <c r="GMF416" s="589"/>
      <c r="GMG416" s="589"/>
      <c r="GMH416" s="589"/>
      <c r="GMI416" s="589"/>
      <c r="GMJ416" s="589"/>
      <c r="GMK416" s="589"/>
      <c r="GML416" s="589"/>
      <c r="GMM416" s="589"/>
      <c r="GMN416" s="589"/>
      <c r="GMO416" s="589"/>
      <c r="GMP416" s="589"/>
      <c r="GMQ416" s="589"/>
      <c r="GMR416" s="589"/>
      <c r="GMS416" s="589"/>
      <c r="GMT416" s="589"/>
      <c r="GMU416" s="589"/>
      <c r="GMV416" s="589"/>
      <c r="GMW416" s="589"/>
      <c r="GMX416" s="589"/>
      <c r="GMY416" s="589"/>
      <c r="GMZ416" s="589"/>
      <c r="GNA416" s="589"/>
      <c r="GNB416" s="589"/>
      <c r="GNC416" s="589"/>
      <c r="GND416" s="589"/>
      <c r="GNE416" s="589"/>
      <c r="GNF416" s="589"/>
      <c r="GNG416" s="589"/>
      <c r="GNH416" s="589"/>
      <c r="GNI416" s="589"/>
      <c r="GNJ416" s="589"/>
      <c r="GNK416" s="589"/>
      <c r="GNL416" s="589"/>
      <c r="GNM416" s="589"/>
      <c r="GNN416" s="589"/>
      <c r="GNO416" s="589"/>
      <c r="GNP416" s="589"/>
      <c r="GNQ416" s="589"/>
      <c r="GNR416" s="589"/>
      <c r="GNS416" s="589"/>
      <c r="GNT416" s="589"/>
      <c r="GNU416" s="589"/>
      <c r="GNV416" s="589"/>
      <c r="GNW416" s="589"/>
      <c r="GNX416" s="589"/>
      <c r="GNY416" s="589"/>
      <c r="GNZ416" s="589"/>
      <c r="GOA416" s="589"/>
      <c r="GOB416" s="589"/>
      <c r="GOC416" s="589"/>
      <c r="GOD416" s="589"/>
      <c r="GOE416" s="589"/>
      <c r="GOF416" s="589"/>
      <c r="GOG416" s="589"/>
      <c r="GOH416" s="589"/>
      <c r="GOI416" s="589"/>
      <c r="GOJ416" s="589"/>
      <c r="GOK416" s="589"/>
      <c r="GOL416" s="589"/>
      <c r="GOM416" s="589"/>
      <c r="GON416" s="589"/>
      <c r="GOO416" s="589"/>
      <c r="GOP416" s="589"/>
      <c r="GOQ416" s="589"/>
      <c r="GOR416" s="589"/>
      <c r="GOS416" s="589"/>
      <c r="GOT416" s="589"/>
      <c r="GOU416" s="589"/>
      <c r="GOV416" s="589"/>
      <c r="GOW416" s="589"/>
      <c r="GOX416" s="589"/>
      <c r="GOY416" s="589"/>
      <c r="GOZ416" s="589"/>
      <c r="GPA416" s="589"/>
      <c r="GPB416" s="589"/>
      <c r="GPC416" s="589"/>
      <c r="GPD416" s="589"/>
      <c r="GPE416" s="589"/>
      <c r="GPF416" s="589"/>
      <c r="GPG416" s="589"/>
      <c r="GPH416" s="589"/>
      <c r="GPI416" s="589"/>
      <c r="GPJ416" s="589"/>
      <c r="GPK416" s="589"/>
      <c r="GPL416" s="589"/>
      <c r="GPM416" s="589"/>
      <c r="GPN416" s="589"/>
      <c r="GPO416" s="589"/>
      <c r="GPP416" s="589"/>
      <c r="GPQ416" s="589"/>
      <c r="GPR416" s="589"/>
      <c r="GPS416" s="589"/>
      <c r="GPT416" s="589"/>
      <c r="GPU416" s="589"/>
      <c r="GPV416" s="589"/>
      <c r="GPW416" s="589"/>
      <c r="GPX416" s="589"/>
      <c r="GPY416" s="589"/>
      <c r="GPZ416" s="589"/>
      <c r="GQA416" s="589"/>
      <c r="GQB416" s="589"/>
      <c r="GQC416" s="589"/>
      <c r="GQD416" s="589"/>
      <c r="GQE416" s="589"/>
      <c r="GQF416" s="589"/>
      <c r="GQG416" s="589"/>
      <c r="GQH416" s="589"/>
      <c r="GQI416" s="589"/>
      <c r="GQJ416" s="589"/>
      <c r="GQK416" s="589"/>
      <c r="GQL416" s="589"/>
      <c r="GQM416" s="589"/>
      <c r="GQN416" s="589"/>
      <c r="GQO416" s="589"/>
      <c r="GQP416" s="589"/>
      <c r="GQQ416" s="589"/>
      <c r="GQR416" s="589"/>
      <c r="GQS416" s="589"/>
      <c r="GQT416" s="589"/>
      <c r="GQU416" s="589"/>
      <c r="GQV416" s="589"/>
      <c r="GQW416" s="589"/>
      <c r="GQX416" s="589"/>
      <c r="GQY416" s="589"/>
      <c r="GQZ416" s="589"/>
      <c r="GRA416" s="589"/>
      <c r="GRB416" s="589"/>
      <c r="GRC416" s="589"/>
      <c r="GRD416" s="589"/>
      <c r="GRE416" s="589"/>
      <c r="GRF416" s="589"/>
      <c r="GRG416" s="589"/>
      <c r="GRH416" s="589"/>
      <c r="GRI416" s="589"/>
      <c r="GRJ416" s="589"/>
      <c r="GRK416" s="589"/>
      <c r="GRL416" s="589"/>
      <c r="GRM416" s="589"/>
      <c r="GRN416" s="589"/>
      <c r="GRO416" s="589"/>
      <c r="GRP416" s="589"/>
      <c r="GRQ416" s="589"/>
      <c r="GRR416" s="589"/>
      <c r="GRS416" s="589"/>
      <c r="GRT416" s="589"/>
      <c r="GRU416" s="589"/>
      <c r="GRV416" s="589"/>
      <c r="GRW416" s="589"/>
      <c r="GRX416" s="589"/>
      <c r="GRY416" s="589"/>
      <c r="GRZ416" s="589"/>
      <c r="GSA416" s="589"/>
      <c r="GSB416" s="589"/>
      <c r="GSC416" s="589"/>
      <c r="GSD416" s="589"/>
      <c r="GSE416" s="589"/>
      <c r="GSF416" s="589"/>
      <c r="GSG416" s="589"/>
      <c r="GSH416" s="589"/>
      <c r="GSI416" s="589"/>
      <c r="GSJ416" s="589"/>
      <c r="GSK416" s="589"/>
      <c r="GSL416" s="589"/>
      <c r="GSM416" s="589"/>
      <c r="GSN416" s="589"/>
      <c r="GSO416" s="589"/>
      <c r="GSP416" s="589"/>
      <c r="GSQ416" s="589"/>
      <c r="GSR416" s="589"/>
      <c r="GSS416" s="589"/>
      <c r="GST416" s="589"/>
      <c r="GSU416" s="589"/>
      <c r="GSV416" s="589"/>
      <c r="GSW416" s="589"/>
      <c r="GSX416" s="589"/>
      <c r="GSY416" s="589"/>
      <c r="GSZ416" s="589"/>
      <c r="GTA416" s="589"/>
      <c r="GTB416" s="589"/>
      <c r="GTC416" s="589"/>
      <c r="GTD416" s="589"/>
      <c r="GTE416" s="589"/>
      <c r="GTF416" s="589"/>
      <c r="GTG416" s="589"/>
      <c r="GTH416" s="589"/>
      <c r="GTI416" s="589"/>
      <c r="GTJ416" s="589"/>
      <c r="GTK416" s="589"/>
      <c r="GTL416" s="589"/>
      <c r="GTM416" s="589"/>
      <c r="GTN416" s="589"/>
      <c r="GTO416" s="589"/>
      <c r="GTP416" s="589"/>
      <c r="GTQ416" s="589"/>
      <c r="GTR416" s="589"/>
      <c r="GTS416" s="589"/>
      <c r="GTT416" s="589"/>
      <c r="GTU416" s="589"/>
      <c r="GTV416" s="589"/>
      <c r="GTW416" s="589"/>
      <c r="GTX416" s="589"/>
      <c r="GTY416" s="589"/>
      <c r="GTZ416" s="589"/>
      <c r="GUA416" s="589"/>
      <c r="GUB416" s="589"/>
      <c r="GUC416" s="589"/>
      <c r="GUD416" s="589"/>
      <c r="GUE416" s="589"/>
      <c r="GUF416" s="589"/>
      <c r="GUG416" s="589"/>
      <c r="GUH416" s="589"/>
      <c r="GUI416" s="589"/>
      <c r="GUJ416" s="589"/>
      <c r="GUK416" s="589"/>
      <c r="GUL416" s="589"/>
      <c r="GUM416" s="589"/>
      <c r="GUN416" s="589"/>
      <c r="GUO416" s="589"/>
      <c r="GUP416" s="589"/>
      <c r="GUQ416" s="589"/>
      <c r="GUR416" s="589"/>
      <c r="GUS416" s="589"/>
      <c r="GUT416" s="589"/>
      <c r="GUU416" s="589"/>
      <c r="GUV416" s="589"/>
      <c r="GUW416" s="589"/>
      <c r="GUX416" s="589"/>
      <c r="GUY416" s="589"/>
      <c r="GUZ416" s="589"/>
      <c r="GVA416" s="589"/>
      <c r="GVB416" s="589"/>
      <c r="GVC416" s="589"/>
      <c r="GVD416" s="589"/>
      <c r="GVE416" s="589"/>
      <c r="GVF416" s="589"/>
      <c r="GVG416" s="589"/>
      <c r="GVH416" s="589"/>
      <c r="GVI416" s="589"/>
      <c r="GVJ416" s="589"/>
      <c r="GVK416" s="589"/>
      <c r="GVL416" s="589"/>
      <c r="GVM416" s="589"/>
      <c r="GVN416" s="589"/>
      <c r="GVO416" s="589"/>
      <c r="GVP416" s="589"/>
      <c r="GVQ416" s="589"/>
      <c r="GVR416" s="589"/>
      <c r="GVS416" s="589"/>
      <c r="GVT416" s="589"/>
      <c r="GVU416" s="589"/>
      <c r="GVV416" s="589"/>
      <c r="GVW416" s="589"/>
      <c r="GVX416" s="589"/>
      <c r="GVY416" s="589"/>
      <c r="GVZ416" s="589"/>
      <c r="GWA416" s="589"/>
      <c r="GWB416" s="589"/>
      <c r="GWC416" s="589"/>
      <c r="GWD416" s="589"/>
      <c r="GWE416" s="589"/>
      <c r="GWF416" s="589"/>
      <c r="GWG416" s="589"/>
      <c r="GWH416" s="589"/>
      <c r="GWI416" s="589"/>
      <c r="GWJ416" s="589"/>
      <c r="GWK416" s="589"/>
      <c r="GWL416" s="589"/>
      <c r="GWM416" s="589"/>
      <c r="GWN416" s="589"/>
      <c r="GWO416" s="589"/>
      <c r="GWP416" s="589"/>
      <c r="GWQ416" s="589"/>
      <c r="GWR416" s="589"/>
      <c r="GWS416" s="589"/>
      <c r="GWT416" s="589"/>
      <c r="GWU416" s="589"/>
      <c r="GWV416" s="589"/>
      <c r="GWW416" s="589"/>
      <c r="GWX416" s="589"/>
      <c r="GWY416" s="589"/>
      <c r="GWZ416" s="589"/>
      <c r="GXA416" s="589"/>
      <c r="GXB416" s="589"/>
      <c r="GXC416" s="589"/>
      <c r="GXD416" s="589"/>
      <c r="GXE416" s="589"/>
      <c r="GXF416" s="589"/>
      <c r="GXG416" s="589"/>
      <c r="GXH416" s="589"/>
      <c r="GXI416" s="589"/>
      <c r="GXJ416" s="589"/>
      <c r="GXK416" s="589"/>
      <c r="GXL416" s="589"/>
      <c r="GXM416" s="589"/>
      <c r="GXN416" s="589"/>
      <c r="GXO416" s="589"/>
      <c r="GXP416" s="589"/>
      <c r="GXQ416" s="589"/>
      <c r="GXR416" s="589"/>
      <c r="GXS416" s="589"/>
      <c r="GXT416" s="589"/>
      <c r="GXU416" s="589"/>
      <c r="GXV416" s="589"/>
      <c r="GXW416" s="589"/>
      <c r="GXX416" s="589"/>
      <c r="GXY416" s="589"/>
      <c r="GXZ416" s="589"/>
      <c r="GYA416" s="589"/>
      <c r="GYB416" s="589"/>
      <c r="GYC416" s="589"/>
      <c r="GYD416" s="589"/>
      <c r="GYE416" s="589"/>
      <c r="GYF416" s="589"/>
      <c r="GYG416" s="589"/>
      <c r="GYH416" s="589"/>
      <c r="GYI416" s="589"/>
      <c r="GYJ416" s="589"/>
      <c r="GYK416" s="589"/>
      <c r="GYL416" s="589"/>
      <c r="GYM416" s="589"/>
      <c r="GYN416" s="589"/>
      <c r="GYO416" s="589"/>
      <c r="GYP416" s="589"/>
      <c r="GYQ416" s="589"/>
      <c r="GYR416" s="589"/>
      <c r="GYS416" s="589"/>
      <c r="GYT416" s="589"/>
      <c r="GYU416" s="589"/>
      <c r="GYV416" s="589"/>
      <c r="GYW416" s="589"/>
      <c r="GYX416" s="589"/>
      <c r="GYY416" s="589"/>
      <c r="GYZ416" s="589"/>
      <c r="GZA416" s="589"/>
      <c r="GZB416" s="589"/>
      <c r="GZC416" s="589"/>
      <c r="GZD416" s="589"/>
      <c r="GZE416" s="589"/>
      <c r="GZF416" s="589"/>
      <c r="GZG416" s="589"/>
      <c r="GZH416" s="589"/>
      <c r="GZI416" s="589"/>
      <c r="GZJ416" s="589"/>
      <c r="GZK416" s="589"/>
      <c r="GZL416" s="589"/>
      <c r="GZM416" s="589"/>
      <c r="GZN416" s="589"/>
      <c r="GZO416" s="589"/>
      <c r="GZP416" s="589"/>
      <c r="GZQ416" s="589"/>
      <c r="GZR416" s="589"/>
      <c r="GZS416" s="589"/>
      <c r="GZT416" s="589"/>
      <c r="GZU416" s="589"/>
      <c r="GZV416" s="589"/>
      <c r="GZW416" s="589"/>
      <c r="GZX416" s="589"/>
      <c r="GZY416" s="589"/>
      <c r="GZZ416" s="589"/>
      <c r="HAA416" s="589"/>
      <c r="HAB416" s="589"/>
      <c r="HAC416" s="589"/>
      <c r="HAD416" s="589"/>
      <c r="HAE416" s="589"/>
      <c r="HAF416" s="589"/>
      <c r="HAG416" s="589"/>
      <c r="HAH416" s="589"/>
      <c r="HAI416" s="589"/>
      <c r="HAJ416" s="589"/>
      <c r="HAK416" s="589"/>
      <c r="HAL416" s="589"/>
      <c r="HAM416" s="589"/>
      <c r="HAN416" s="589"/>
      <c r="HAO416" s="589"/>
      <c r="HAP416" s="589"/>
      <c r="HAQ416" s="589"/>
      <c r="HAR416" s="589"/>
      <c r="HAS416" s="589"/>
      <c r="HAT416" s="589"/>
      <c r="HAU416" s="589"/>
      <c r="HAV416" s="589"/>
      <c r="HAW416" s="589"/>
      <c r="HAX416" s="589"/>
      <c r="HAY416" s="589"/>
      <c r="HAZ416" s="589"/>
      <c r="HBA416" s="589"/>
      <c r="HBB416" s="589"/>
      <c r="HBC416" s="589"/>
      <c r="HBD416" s="589"/>
      <c r="HBE416" s="589"/>
      <c r="HBF416" s="589"/>
      <c r="HBG416" s="589"/>
      <c r="HBH416" s="589"/>
      <c r="HBI416" s="589"/>
      <c r="HBJ416" s="589"/>
      <c r="HBK416" s="589"/>
      <c r="HBL416" s="589"/>
      <c r="HBM416" s="589"/>
      <c r="HBN416" s="589"/>
      <c r="HBO416" s="589"/>
      <c r="HBP416" s="589"/>
      <c r="HBQ416" s="589"/>
      <c r="HBR416" s="589"/>
      <c r="HBS416" s="589"/>
      <c r="HBT416" s="589"/>
      <c r="HBU416" s="589"/>
      <c r="HBV416" s="589"/>
      <c r="HBW416" s="589"/>
      <c r="HBX416" s="589"/>
      <c r="HBY416" s="589"/>
      <c r="HBZ416" s="589"/>
      <c r="HCA416" s="589"/>
      <c r="HCB416" s="589"/>
      <c r="HCC416" s="589"/>
      <c r="HCD416" s="589"/>
      <c r="HCE416" s="589"/>
      <c r="HCF416" s="589"/>
      <c r="HCG416" s="589"/>
      <c r="HCH416" s="589"/>
      <c r="HCI416" s="589"/>
      <c r="HCJ416" s="589"/>
      <c r="HCK416" s="589"/>
      <c r="HCL416" s="589"/>
      <c r="HCM416" s="589"/>
      <c r="HCN416" s="589"/>
      <c r="HCO416" s="589"/>
      <c r="HCP416" s="589"/>
      <c r="HCQ416" s="589"/>
      <c r="HCR416" s="589"/>
      <c r="HCS416" s="589"/>
      <c r="HCT416" s="589"/>
      <c r="HCU416" s="589"/>
      <c r="HCV416" s="589"/>
      <c r="HCW416" s="589"/>
      <c r="HCX416" s="589"/>
      <c r="HCY416" s="589"/>
      <c r="HCZ416" s="589"/>
      <c r="HDA416" s="589"/>
      <c r="HDB416" s="589"/>
      <c r="HDC416" s="589"/>
      <c r="HDD416" s="589"/>
      <c r="HDE416" s="589"/>
      <c r="HDF416" s="589"/>
      <c r="HDG416" s="589"/>
      <c r="HDH416" s="589"/>
      <c r="HDI416" s="589"/>
      <c r="HDJ416" s="589"/>
      <c r="HDK416" s="589"/>
      <c r="HDL416" s="589"/>
      <c r="HDM416" s="589"/>
      <c r="HDN416" s="589"/>
      <c r="HDO416" s="589"/>
      <c r="HDP416" s="589"/>
      <c r="HDQ416" s="589"/>
      <c r="HDR416" s="589"/>
      <c r="HDS416" s="589"/>
      <c r="HDT416" s="589"/>
      <c r="HDU416" s="589"/>
      <c r="HDV416" s="589"/>
      <c r="HDW416" s="589"/>
      <c r="HDX416" s="589"/>
      <c r="HDY416" s="589"/>
      <c r="HDZ416" s="589"/>
      <c r="HEA416" s="589"/>
      <c r="HEB416" s="589"/>
      <c r="HEC416" s="589"/>
      <c r="HED416" s="589"/>
      <c r="HEE416" s="589"/>
      <c r="HEF416" s="589"/>
      <c r="HEG416" s="589"/>
      <c r="HEH416" s="589"/>
      <c r="HEI416" s="589"/>
      <c r="HEJ416" s="589"/>
      <c r="HEK416" s="589"/>
      <c r="HEL416" s="589"/>
      <c r="HEM416" s="589"/>
      <c r="HEN416" s="589"/>
      <c r="HEO416" s="589"/>
      <c r="HEP416" s="589"/>
      <c r="HEQ416" s="589"/>
      <c r="HER416" s="589"/>
      <c r="HES416" s="589"/>
      <c r="HET416" s="589"/>
      <c r="HEU416" s="589"/>
      <c r="HEV416" s="589"/>
      <c r="HEW416" s="589"/>
      <c r="HEX416" s="589"/>
      <c r="HEY416" s="589"/>
      <c r="HEZ416" s="589"/>
      <c r="HFA416" s="589"/>
      <c r="HFB416" s="589"/>
      <c r="HFC416" s="589"/>
      <c r="HFD416" s="589"/>
      <c r="HFE416" s="589"/>
      <c r="HFF416" s="589"/>
      <c r="HFG416" s="589"/>
      <c r="HFH416" s="589"/>
      <c r="HFI416" s="589"/>
      <c r="HFJ416" s="589"/>
      <c r="HFK416" s="589"/>
      <c r="HFL416" s="589"/>
      <c r="HFM416" s="589"/>
      <c r="HFN416" s="589"/>
      <c r="HFO416" s="589"/>
      <c r="HFP416" s="589"/>
      <c r="HFQ416" s="589"/>
      <c r="HFR416" s="589"/>
      <c r="HFS416" s="589"/>
      <c r="HFT416" s="589"/>
      <c r="HFU416" s="589"/>
      <c r="HFV416" s="589"/>
      <c r="HFW416" s="589"/>
      <c r="HFX416" s="589"/>
      <c r="HFY416" s="589"/>
      <c r="HFZ416" s="589"/>
      <c r="HGA416" s="589"/>
      <c r="HGB416" s="589"/>
      <c r="HGC416" s="589"/>
      <c r="HGD416" s="589"/>
      <c r="HGE416" s="589"/>
      <c r="HGF416" s="589"/>
      <c r="HGG416" s="589"/>
      <c r="HGH416" s="589"/>
      <c r="HGI416" s="589"/>
      <c r="HGJ416" s="589"/>
      <c r="HGK416" s="589"/>
      <c r="HGL416" s="589"/>
      <c r="HGM416" s="589"/>
      <c r="HGN416" s="589"/>
      <c r="HGO416" s="589"/>
      <c r="HGP416" s="589"/>
      <c r="HGQ416" s="589"/>
      <c r="HGR416" s="589"/>
      <c r="HGS416" s="589"/>
      <c r="HGT416" s="589"/>
      <c r="HGU416" s="589"/>
      <c r="HGV416" s="589"/>
      <c r="HGW416" s="589"/>
      <c r="HGX416" s="589"/>
      <c r="HGY416" s="589"/>
      <c r="HGZ416" s="589"/>
      <c r="HHA416" s="589"/>
      <c r="HHB416" s="589"/>
      <c r="HHC416" s="589"/>
      <c r="HHD416" s="589"/>
      <c r="HHE416" s="589"/>
      <c r="HHF416" s="589"/>
      <c r="HHG416" s="589"/>
      <c r="HHH416" s="589"/>
      <c r="HHI416" s="589"/>
      <c r="HHJ416" s="589"/>
      <c r="HHK416" s="589"/>
      <c r="HHL416" s="589"/>
      <c r="HHM416" s="589"/>
      <c r="HHN416" s="589"/>
      <c r="HHO416" s="589"/>
      <c r="HHP416" s="589"/>
      <c r="HHQ416" s="589"/>
      <c r="HHR416" s="589"/>
      <c r="HHS416" s="589"/>
      <c r="HHT416" s="589"/>
      <c r="HHU416" s="589"/>
      <c r="HHV416" s="589"/>
      <c r="HHW416" s="589"/>
      <c r="HHX416" s="589"/>
      <c r="HHY416" s="589"/>
      <c r="HHZ416" s="589"/>
      <c r="HIA416" s="589"/>
      <c r="HIB416" s="589"/>
      <c r="HIC416" s="589"/>
      <c r="HID416" s="589"/>
      <c r="HIE416" s="589"/>
      <c r="HIF416" s="589"/>
      <c r="HIG416" s="589"/>
      <c r="HIH416" s="589"/>
      <c r="HII416" s="589"/>
      <c r="HIJ416" s="589"/>
      <c r="HIK416" s="589"/>
      <c r="HIL416" s="589"/>
      <c r="HIM416" s="589"/>
      <c r="HIN416" s="589"/>
      <c r="HIO416" s="589"/>
      <c r="HIP416" s="589"/>
      <c r="HIQ416" s="589"/>
      <c r="HIR416" s="589"/>
      <c r="HIS416" s="589"/>
      <c r="HIT416" s="589"/>
      <c r="HIU416" s="589"/>
      <c r="HIV416" s="589"/>
      <c r="HIW416" s="589"/>
      <c r="HIX416" s="589"/>
      <c r="HIY416" s="589"/>
      <c r="HIZ416" s="589"/>
      <c r="HJA416" s="589"/>
      <c r="HJB416" s="589"/>
      <c r="HJC416" s="589"/>
      <c r="HJD416" s="589"/>
      <c r="HJE416" s="589"/>
      <c r="HJF416" s="589"/>
      <c r="HJG416" s="589"/>
      <c r="HJH416" s="589"/>
      <c r="HJI416" s="589"/>
      <c r="HJJ416" s="589"/>
      <c r="HJK416" s="589"/>
      <c r="HJL416" s="589"/>
      <c r="HJM416" s="589"/>
      <c r="HJN416" s="589"/>
      <c r="HJO416" s="589"/>
      <c r="HJP416" s="589"/>
      <c r="HJQ416" s="589"/>
      <c r="HJR416" s="589"/>
      <c r="HJS416" s="589"/>
      <c r="HJT416" s="589"/>
      <c r="HJU416" s="589"/>
      <c r="HJV416" s="589"/>
      <c r="HJW416" s="589"/>
      <c r="HJX416" s="589"/>
      <c r="HJY416" s="589"/>
      <c r="HJZ416" s="589"/>
      <c r="HKA416" s="589"/>
      <c r="HKB416" s="589"/>
      <c r="HKC416" s="589"/>
      <c r="HKD416" s="589"/>
      <c r="HKE416" s="589"/>
      <c r="HKF416" s="589"/>
      <c r="HKG416" s="589"/>
      <c r="HKH416" s="589"/>
      <c r="HKI416" s="589"/>
      <c r="HKJ416" s="589"/>
      <c r="HKK416" s="589"/>
      <c r="HKL416" s="589"/>
      <c r="HKM416" s="589"/>
      <c r="HKN416" s="589"/>
      <c r="HKO416" s="589"/>
      <c r="HKP416" s="589"/>
      <c r="HKQ416" s="589"/>
      <c r="HKR416" s="589"/>
      <c r="HKS416" s="589"/>
      <c r="HKT416" s="589"/>
      <c r="HKU416" s="589"/>
      <c r="HKV416" s="589"/>
      <c r="HKW416" s="589"/>
      <c r="HKX416" s="589"/>
      <c r="HKY416" s="589"/>
      <c r="HKZ416" s="589"/>
      <c r="HLA416" s="589"/>
      <c r="HLB416" s="589"/>
      <c r="HLC416" s="589"/>
      <c r="HLD416" s="589"/>
      <c r="HLE416" s="589"/>
      <c r="HLF416" s="589"/>
      <c r="HLG416" s="589"/>
      <c r="HLH416" s="589"/>
      <c r="HLI416" s="589"/>
      <c r="HLJ416" s="589"/>
      <c r="HLK416" s="589"/>
      <c r="HLL416" s="589"/>
      <c r="HLM416" s="589"/>
      <c r="HLN416" s="589"/>
      <c r="HLO416" s="589"/>
      <c r="HLP416" s="589"/>
      <c r="HLQ416" s="589"/>
      <c r="HLR416" s="589"/>
      <c r="HLS416" s="589"/>
      <c r="HLT416" s="589"/>
      <c r="HLU416" s="589"/>
      <c r="HLV416" s="589"/>
      <c r="HLW416" s="589"/>
      <c r="HLX416" s="589"/>
      <c r="HLY416" s="589"/>
      <c r="HLZ416" s="589"/>
      <c r="HMA416" s="589"/>
      <c r="HMB416" s="589"/>
      <c r="HMC416" s="589"/>
      <c r="HMD416" s="589"/>
      <c r="HME416" s="589"/>
      <c r="HMF416" s="589"/>
      <c r="HMG416" s="589"/>
      <c r="HMH416" s="589"/>
      <c r="HMI416" s="589"/>
      <c r="HMJ416" s="589"/>
      <c r="HMK416" s="589"/>
      <c r="HML416" s="589"/>
      <c r="HMM416" s="589"/>
      <c r="HMN416" s="589"/>
      <c r="HMO416" s="589"/>
      <c r="HMP416" s="589"/>
      <c r="HMQ416" s="589"/>
      <c r="HMR416" s="589"/>
      <c r="HMS416" s="589"/>
      <c r="HMT416" s="589"/>
      <c r="HMU416" s="589"/>
      <c r="HMV416" s="589"/>
      <c r="HMW416" s="589"/>
      <c r="HMX416" s="589"/>
      <c r="HMY416" s="589"/>
      <c r="HMZ416" s="589"/>
      <c r="HNA416" s="589"/>
      <c r="HNB416" s="589"/>
      <c r="HNC416" s="589"/>
      <c r="HND416" s="589"/>
      <c r="HNE416" s="589"/>
      <c r="HNF416" s="589"/>
      <c r="HNG416" s="589"/>
      <c r="HNH416" s="589"/>
      <c r="HNI416" s="589"/>
      <c r="HNJ416" s="589"/>
      <c r="HNK416" s="589"/>
      <c r="HNL416" s="589"/>
      <c r="HNM416" s="589"/>
      <c r="HNN416" s="589"/>
      <c r="HNO416" s="589"/>
      <c r="HNP416" s="589"/>
      <c r="HNQ416" s="589"/>
      <c r="HNR416" s="589"/>
      <c r="HNS416" s="589"/>
      <c r="HNT416" s="589"/>
      <c r="HNU416" s="589"/>
      <c r="HNV416" s="589"/>
      <c r="HNW416" s="589"/>
      <c r="HNX416" s="589"/>
      <c r="HNY416" s="589"/>
      <c r="HNZ416" s="589"/>
      <c r="HOA416" s="589"/>
      <c r="HOB416" s="589"/>
      <c r="HOC416" s="589"/>
      <c r="HOD416" s="589"/>
      <c r="HOE416" s="589"/>
      <c r="HOF416" s="589"/>
      <c r="HOG416" s="589"/>
      <c r="HOH416" s="589"/>
      <c r="HOI416" s="589"/>
      <c r="HOJ416" s="589"/>
      <c r="HOK416" s="589"/>
      <c r="HOL416" s="589"/>
      <c r="HOM416" s="589"/>
      <c r="HON416" s="589"/>
      <c r="HOO416" s="589"/>
      <c r="HOP416" s="589"/>
      <c r="HOQ416" s="589"/>
      <c r="HOR416" s="589"/>
      <c r="HOS416" s="589"/>
      <c r="HOT416" s="589"/>
      <c r="HOU416" s="589"/>
      <c r="HOV416" s="589"/>
      <c r="HOW416" s="589"/>
      <c r="HOX416" s="589"/>
      <c r="HOY416" s="589"/>
      <c r="HOZ416" s="589"/>
      <c r="HPA416" s="589"/>
      <c r="HPB416" s="589"/>
      <c r="HPC416" s="589"/>
      <c r="HPD416" s="589"/>
      <c r="HPE416" s="589"/>
      <c r="HPF416" s="589"/>
      <c r="HPG416" s="589"/>
      <c r="HPH416" s="589"/>
      <c r="HPI416" s="589"/>
      <c r="HPJ416" s="589"/>
      <c r="HPK416" s="589"/>
      <c r="HPL416" s="589"/>
      <c r="HPM416" s="589"/>
      <c r="HPN416" s="589"/>
      <c r="HPO416" s="589"/>
      <c r="HPP416" s="589"/>
      <c r="HPQ416" s="589"/>
      <c r="HPR416" s="589"/>
      <c r="HPS416" s="589"/>
      <c r="HPT416" s="589"/>
      <c r="HPU416" s="589"/>
      <c r="HPV416" s="589"/>
      <c r="HPW416" s="589"/>
      <c r="HPX416" s="589"/>
      <c r="HPY416" s="589"/>
      <c r="HPZ416" s="589"/>
      <c r="HQA416" s="589"/>
      <c r="HQB416" s="589"/>
      <c r="HQC416" s="589"/>
      <c r="HQD416" s="589"/>
      <c r="HQE416" s="589"/>
      <c r="HQF416" s="589"/>
      <c r="HQG416" s="589"/>
      <c r="HQH416" s="589"/>
      <c r="HQI416" s="589"/>
      <c r="HQJ416" s="589"/>
      <c r="HQK416" s="589"/>
      <c r="HQL416" s="589"/>
      <c r="HQM416" s="589"/>
      <c r="HQN416" s="589"/>
      <c r="HQO416" s="589"/>
      <c r="HQP416" s="589"/>
      <c r="HQQ416" s="589"/>
      <c r="HQR416" s="589"/>
      <c r="HQS416" s="589"/>
      <c r="HQT416" s="589"/>
      <c r="HQU416" s="589"/>
      <c r="HQV416" s="589"/>
      <c r="HQW416" s="589"/>
      <c r="HQX416" s="589"/>
      <c r="HQY416" s="589"/>
      <c r="HQZ416" s="589"/>
      <c r="HRA416" s="589"/>
      <c r="HRB416" s="589"/>
      <c r="HRC416" s="589"/>
      <c r="HRD416" s="589"/>
      <c r="HRE416" s="589"/>
      <c r="HRF416" s="589"/>
      <c r="HRG416" s="589"/>
      <c r="HRH416" s="589"/>
      <c r="HRI416" s="589"/>
      <c r="HRJ416" s="589"/>
      <c r="HRK416" s="589"/>
      <c r="HRL416" s="589"/>
      <c r="HRM416" s="589"/>
      <c r="HRN416" s="589"/>
      <c r="HRO416" s="589"/>
      <c r="HRP416" s="589"/>
      <c r="HRQ416" s="589"/>
      <c r="HRR416" s="589"/>
      <c r="HRS416" s="589"/>
      <c r="HRT416" s="589"/>
      <c r="HRU416" s="589"/>
      <c r="HRV416" s="589"/>
      <c r="HRW416" s="589"/>
      <c r="HRX416" s="589"/>
      <c r="HRY416" s="589"/>
      <c r="HRZ416" s="589"/>
      <c r="HSA416" s="589"/>
      <c r="HSB416" s="589"/>
      <c r="HSC416" s="589"/>
      <c r="HSD416" s="589"/>
      <c r="HSE416" s="589"/>
      <c r="HSF416" s="589"/>
      <c r="HSG416" s="589"/>
      <c r="HSH416" s="589"/>
      <c r="HSI416" s="589"/>
      <c r="HSJ416" s="589"/>
      <c r="HSK416" s="589"/>
      <c r="HSL416" s="589"/>
      <c r="HSM416" s="589"/>
      <c r="HSN416" s="589"/>
      <c r="HSO416" s="589"/>
      <c r="HSP416" s="589"/>
      <c r="HSQ416" s="589"/>
      <c r="HSR416" s="589"/>
      <c r="HSS416" s="589"/>
      <c r="HST416" s="589"/>
      <c r="HSU416" s="589"/>
      <c r="HSV416" s="589"/>
      <c r="HSW416" s="589"/>
      <c r="HSX416" s="589"/>
      <c r="HSY416" s="589"/>
      <c r="HSZ416" s="589"/>
      <c r="HTA416" s="589"/>
      <c r="HTB416" s="589"/>
      <c r="HTC416" s="589"/>
      <c r="HTD416" s="589"/>
      <c r="HTE416" s="589"/>
      <c r="HTF416" s="589"/>
      <c r="HTG416" s="589"/>
      <c r="HTH416" s="589"/>
      <c r="HTI416" s="589"/>
      <c r="HTJ416" s="589"/>
      <c r="HTK416" s="589"/>
      <c r="HTL416" s="589"/>
      <c r="HTM416" s="589"/>
      <c r="HTN416" s="589"/>
      <c r="HTO416" s="589"/>
      <c r="HTP416" s="589"/>
      <c r="HTQ416" s="589"/>
      <c r="HTR416" s="589"/>
      <c r="HTS416" s="589"/>
      <c r="HTT416" s="589"/>
      <c r="HTU416" s="589"/>
      <c r="HTV416" s="589"/>
      <c r="HTW416" s="589"/>
      <c r="HTX416" s="589"/>
      <c r="HTY416" s="589"/>
      <c r="HTZ416" s="589"/>
      <c r="HUA416" s="589"/>
      <c r="HUB416" s="589"/>
      <c r="HUC416" s="589"/>
      <c r="HUD416" s="589"/>
      <c r="HUE416" s="589"/>
      <c r="HUF416" s="589"/>
      <c r="HUG416" s="589"/>
      <c r="HUH416" s="589"/>
      <c r="HUI416" s="589"/>
      <c r="HUJ416" s="589"/>
      <c r="HUK416" s="589"/>
      <c r="HUL416" s="589"/>
      <c r="HUM416" s="589"/>
      <c r="HUN416" s="589"/>
      <c r="HUO416" s="589"/>
      <c r="HUP416" s="589"/>
      <c r="HUQ416" s="589"/>
      <c r="HUR416" s="589"/>
      <c r="HUS416" s="589"/>
      <c r="HUT416" s="589"/>
      <c r="HUU416" s="589"/>
      <c r="HUV416" s="589"/>
      <c r="HUW416" s="589"/>
      <c r="HUX416" s="589"/>
      <c r="HUY416" s="589"/>
      <c r="HUZ416" s="589"/>
      <c r="HVA416" s="589"/>
      <c r="HVB416" s="589"/>
      <c r="HVC416" s="589"/>
      <c r="HVD416" s="589"/>
      <c r="HVE416" s="589"/>
      <c r="HVF416" s="589"/>
      <c r="HVG416" s="589"/>
      <c r="HVH416" s="589"/>
      <c r="HVI416" s="589"/>
      <c r="HVJ416" s="589"/>
      <c r="HVK416" s="589"/>
      <c r="HVL416" s="589"/>
      <c r="HVM416" s="589"/>
      <c r="HVN416" s="589"/>
      <c r="HVO416" s="589"/>
      <c r="HVP416" s="589"/>
      <c r="HVQ416" s="589"/>
      <c r="HVR416" s="589"/>
      <c r="HVS416" s="589"/>
      <c r="HVT416" s="589"/>
      <c r="HVU416" s="589"/>
      <c r="HVV416" s="589"/>
      <c r="HVW416" s="589"/>
      <c r="HVX416" s="589"/>
      <c r="HVY416" s="589"/>
      <c r="HVZ416" s="589"/>
      <c r="HWA416" s="589"/>
      <c r="HWB416" s="589"/>
      <c r="HWC416" s="589"/>
      <c r="HWD416" s="589"/>
      <c r="HWE416" s="589"/>
      <c r="HWF416" s="589"/>
      <c r="HWG416" s="589"/>
      <c r="HWH416" s="589"/>
      <c r="HWI416" s="589"/>
      <c r="HWJ416" s="589"/>
      <c r="HWK416" s="589"/>
      <c r="HWL416" s="589"/>
      <c r="HWM416" s="589"/>
      <c r="HWN416" s="589"/>
      <c r="HWO416" s="589"/>
      <c r="HWP416" s="589"/>
      <c r="HWQ416" s="589"/>
      <c r="HWR416" s="589"/>
      <c r="HWS416" s="589"/>
      <c r="HWT416" s="589"/>
      <c r="HWU416" s="589"/>
      <c r="HWV416" s="589"/>
      <c r="HWW416" s="589"/>
      <c r="HWX416" s="589"/>
      <c r="HWY416" s="589"/>
      <c r="HWZ416" s="589"/>
      <c r="HXA416" s="589"/>
      <c r="HXB416" s="589"/>
      <c r="HXC416" s="589"/>
      <c r="HXD416" s="589"/>
      <c r="HXE416" s="589"/>
      <c r="HXF416" s="589"/>
      <c r="HXG416" s="589"/>
      <c r="HXH416" s="589"/>
      <c r="HXI416" s="589"/>
      <c r="HXJ416" s="589"/>
      <c r="HXK416" s="589"/>
      <c r="HXL416" s="589"/>
      <c r="HXM416" s="589"/>
      <c r="HXN416" s="589"/>
      <c r="HXO416" s="589"/>
      <c r="HXP416" s="589"/>
      <c r="HXQ416" s="589"/>
      <c r="HXR416" s="589"/>
      <c r="HXS416" s="589"/>
      <c r="HXT416" s="589"/>
      <c r="HXU416" s="589"/>
      <c r="HXV416" s="589"/>
      <c r="HXW416" s="589"/>
      <c r="HXX416" s="589"/>
      <c r="HXY416" s="589"/>
      <c r="HXZ416" s="589"/>
      <c r="HYA416" s="589"/>
      <c r="HYB416" s="589"/>
      <c r="HYC416" s="589"/>
      <c r="HYD416" s="589"/>
      <c r="HYE416" s="589"/>
      <c r="HYF416" s="589"/>
      <c r="HYG416" s="589"/>
      <c r="HYH416" s="589"/>
      <c r="HYI416" s="589"/>
      <c r="HYJ416" s="589"/>
      <c r="HYK416" s="589"/>
      <c r="HYL416" s="589"/>
      <c r="HYM416" s="589"/>
      <c r="HYN416" s="589"/>
      <c r="HYO416" s="589"/>
      <c r="HYP416" s="589"/>
      <c r="HYQ416" s="589"/>
      <c r="HYR416" s="589"/>
      <c r="HYS416" s="589"/>
      <c r="HYT416" s="589"/>
      <c r="HYU416" s="589"/>
      <c r="HYV416" s="589"/>
      <c r="HYW416" s="589"/>
      <c r="HYX416" s="589"/>
      <c r="HYY416" s="589"/>
      <c r="HYZ416" s="589"/>
      <c r="HZA416" s="589"/>
      <c r="HZB416" s="589"/>
      <c r="HZC416" s="589"/>
      <c r="HZD416" s="589"/>
      <c r="HZE416" s="589"/>
      <c r="HZF416" s="589"/>
      <c r="HZG416" s="589"/>
      <c r="HZH416" s="589"/>
      <c r="HZI416" s="589"/>
      <c r="HZJ416" s="589"/>
      <c r="HZK416" s="589"/>
      <c r="HZL416" s="589"/>
      <c r="HZM416" s="589"/>
      <c r="HZN416" s="589"/>
      <c r="HZO416" s="589"/>
      <c r="HZP416" s="589"/>
      <c r="HZQ416" s="589"/>
      <c r="HZR416" s="589"/>
      <c r="HZS416" s="589"/>
      <c r="HZT416" s="589"/>
      <c r="HZU416" s="589"/>
      <c r="HZV416" s="589"/>
      <c r="HZW416" s="589"/>
      <c r="HZX416" s="589"/>
      <c r="HZY416" s="589"/>
      <c r="HZZ416" s="589"/>
      <c r="IAA416" s="589"/>
      <c r="IAB416" s="589"/>
      <c r="IAC416" s="589"/>
      <c r="IAD416" s="589"/>
      <c r="IAE416" s="589"/>
      <c r="IAF416" s="589"/>
      <c r="IAG416" s="589"/>
      <c r="IAH416" s="589"/>
      <c r="IAI416" s="589"/>
      <c r="IAJ416" s="589"/>
      <c r="IAK416" s="589"/>
      <c r="IAL416" s="589"/>
      <c r="IAM416" s="589"/>
      <c r="IAN416" s="589"/>
      <c r="IAO416" s="589"/>
      <c r="IAP416" s="589"/>
      <c r="IAQ416" s="589"/>
      <c r="IAR416" s="589"/>
      <c r="IAS416" s="589"/>
      <c r="IAT416" s="589"/>
      <c r="IAU416" s="589"/>
      <c r="IAV416" s="589"/>
      <c r="IAW416" s="589"/>
      <c r="IAX416" s="589"/>
      <c r="IAY416" s="589"/>
      <c r="IAZ416" s="589"/>
      <c r="IBA416" s="589"/>
      <c r="IBB416" s="589"/>
      <c r="IBC416" s="589"/>
      <c r="IBD416" s="589"/>
      <c r="IBE416" s="589"/>
      <c r="IBF416" s="589"/>
      <c r="IBG416" s="589"/>
      <c r="IBH416" s="589"/>
      <c r="IBI416" s="589"/>
      <c r="IBJ416" s="589"/>
      <c r="IBK416" s="589"/>
      <c r="IBL416" s="589"/>
      <c r="IBM416" s="589"/>
      <c r="IBN416" s="589"/>
      <c r="IBO416" s="589"/>
      <c r="IBP416" s="589"/>
      <c r="IBQ416" s="589"/>
      <c r="IBR416" s="589"/>
      <c r="IBS416" s="589"/>
      <c r="IBT416" s="589"/>
      <c r="IBU416" s="589"/>
      <c r="IBV416" s="589"/>
      <c r="IBW416" s="589"/>
      <c r="IBX416" s="589"/>
      <c r="IBY416" s="589"/>
      <c r="IBZ416" s="589"/>
      <c r="ICA416" s="589"/>
      <c r="ICB416" s="589"/>
      <c r="ICC416" s="589"/>
      <c r="ICD416" s="589"/>
      <c r="ICE416" s="589"/>
      <c r="ICF416" s="589"/>
      <c r="ICG416" s="589"/>
      <c r="ICH416" s="589"/>
      <c r="ICI416" s="589"/>
      <c r="ICJ416" s="589"/>
      <c r="ICK416" s="589"/>
      <c r="ICL416" s="589"/>
      <c r="ICM416" s="589"/>
      <c r="ICN416" s="589"/>
      <c r="ICO416" s="589"/>
      <c r="ICP416" s="589"/>
      <c r="ICQ416" s="589"/>
      <c r="ICR416" s="589"/>
      <c r="ICS416" s="589"/>
      <c r="ICT416" s="589"/>
      <c r="ICU416" s="589"/>
      <c r="ICV416" s="589"/>
      <c r="ICW416" s="589"/>
      <c r="ICX416" s="589"/>
      <c r="ICY416" s="589"/>
      <c r="ICZ416" s="589"/>
      <c r="IDA416" s="589"/>
      <c r="IDB416" s="589"/>
      <c r="IDC416" s="589"/>
      <c r="IDD416" s="589"/>
      <c r="IDE416" s="589"/>
      <c r="IDF416" s="589"/>
      <c r="IDG416" s="589"/>
      <c r="IDH416" s="589"/>
      <c r="IDI416" s="589"/>
      <c r="IDJ416" s="589"/>
      <c r="IDK416" s="589"/>
      <c r="IDL416" s="589"/>
      <c r="IDM416" s="589"/>
      <c r="IDN416" s="589"/>
      <c r="IDO416" s="589"/>
      <c r="IDP416" s="589"/>
      <c r="IDQ416" s="589"/>
      <c r="IDR416" s="589"/>
      <c r="IDS416" s="589"/>
      <c r="IDT416" s="589"/>
      <c r="IDU416" s="589"/>
      <c r="IDV416" s="589"/>
      <c r="IDW416" s="589"/>
      <c r="IDX416" s="589"/>
      <c r="IDY416" s="589"/>
      <c r="IDZ416" s="589"/>
      <c r="IEA416" s="589"/>
      <c r="IEB416" s="589"/>
      <c r="IEC416" s="589"/>
      <c r="IED416" s="589"/>
      <c r="IEE416" s="589"/>
      <c r="IEF416" s="589"/>
      <c r="IEG416" s="589"/>
      <c r="IEH416" s="589"/>
      <c r="IEI416" s="589"/>
      <c r="IEJ416" s="589"/>
      <c r="IEK416" s="589"/>
      <c r="IEL416" s="589"/>
      <c r="IEM416" s="589"/>
      <c r="IEN416" s="589"/>
      <c r="IEO416" s="589"/>
      <c r="IEP416" s="589"/>
      <c r="IEQ416" s="589"/>
      <c r="IER416" s="589"/>
      <c r="IES416" s="589"/>
      <c r="IET416" s="589"/>
      <c r="IEU416" s="589"/>
      <c r="IEV416" s="589"/>
      <c r="IEW416" s="589"/>
      <c r="IEX416" s="589"/>
      <c r="IEY416" s="589"/>
      <c r="IEZ416" s="589"/>
      <c r="IFA416" s="589"/>
      <c r="IFB416" s="589"/>
      <c r="IFC416" s="589"/>
      <c r="IFD416" s="589"/>
      <c r="IFE416" s="589"/>
      <c r="IFF416" s="589"/>
      <c r="IFG416" s="589"/>
      <c r="IFH416" s="589"/>
      <c r="IFI416" s="589"/>
      <c r="IFJ416" s="589"/>
      <c r="IFK416" s="589"/>
      <c r="IFL416" s="589"/>
      <c r="IFM416" s="589"/>
      <c r="IFN416" s="589"/>
      <c r="IFO416" s="589"/>
      <c r="IFP416" s="589"/>
      <c r="IFQ416" s="589"/>
      <c r="IFR416" s="589"/>
      <c r="IFS416" s="589"/>
      <c r="IFT416" s="589"/>
      <c r="IFU416" s="589"/>
      <c r="IFV416" s="589"/>
      <c r="IFW416" s="589"/>
      <c r="IFX416" s="589"/>
      <c r="IFY416" s="589"/>
      <c r="IFZ416" s="589"/>
      <c r="IGA416" s="589"/>
      <c r="IGB416" s="589"/>
      <c r="IGC416" s="589"/>
      <c r="IGD416" s="589"/>
      <c r="IGE416" s="589"/>
      <c r="IGF416" s="589"/>
      <c r="IGG416" s="589"/>
      <c r="IGH416" s="589"/>
      <c r="IGI416" s="589"/>
      <c r="IGJ416" s="589"/>
      <c r="IGK416" s="589"/>
      <c r="IGL416" s="589"/>
      <c r="IGM416" s="589"/>
      <c r="IGN416" s="589"/>
      <c r="IGO416" s="589"/>
      <c r="IGP416" s="589"/>
      <c r="IGQ416" s="589"/>
      <c r="IGR416" s="589"/>
      <c r="IGS416" s="589"/>
      <c r="IGT416" s="589"/>
      <c r="IGU416" s="589"/>
      <c r="IGV416" s="589"/>
      <c r="IGW416" s="589"/>
      <c r="IGX416" s="589"/>
      <c r="IGY416" s="589"/>
      <c r="IGZ416" s="589"/>
      <c r="IHA416" s="589"/>
      <c r="IHB416" s="589"/>
      <c r="IHC416" s="589"/>
      <c r="IHD416" s="589"/>
      <c r="IHE416" s="589"/>
      <c r="IHF416" s="589"/>
      <c r="IHG416" s="589"/>
      <c r="IHH416" s="589"/>
      <c r="IHI416" s="589"/>
      <c r="IHJ416" s="589"/>
      <c r="IHK416" s="589"/>
      <c r="IHL416" s="589"/>
      <c r="IHM416" s="589"/>
      <c r="IHN416" s="589"/>
      <c r="IHO416" s="589"/>
      <c r="IHP416" s="589"/>
      <c r="IHQ416" s="589"/>
      <c r="IHR416" s="589"/>
      <c r="IHS416" s="589"/>
      <c r="IHT416" s="589"/>
      <c r="IHU416" s="589"/>
      <c r="IHV416" s="589"/>
      <c r="IHW416" s="589"/>
      <c r="IHX416" s="589"/>
      <c r="IHY416" s="589"/>
      <c r="IHZ416" s="589"/>
      <c r="IIA416" s="589"/>
      <c r="IIB416" s="589"/>
      <c r="IIC416" s="589"/>
      <c r="IID416" s="589"/>
      <c r="IIE416" s="589"/>
      <c r="IIF416" s="589"/>
      <c r="IIG416" s="589"/>
      <c r="IIH416" s="589"/>
      <c r="III416" s="589"/>
      <c r="IIJ416" s="589"/>
      <c r="IIK416" s="589"/>
      <c r="IIL416" s="589"/>
      <c r="IIM416" s="589"/>
      <c r="IIN416" s="589"/>
      <c r="IIO416" s="589"/>
      <c r="IIP416" s="589"/>
      <c r="IIQ416" s="589"/>
      <c r="IIR416" s="589"/>
      <c r="IIS416" s="589"/>
      <c r="IIT416" s="589"/>
      <c r="IIU416" s="589"/>
      <c r="IIV416" s="589"/>
      <c r="IIW416" s="589"/>
      <c r="IIX416" s="589"/>
      <c r="IIY416" s="589"/>
      <c r="IIZ416" s="589"/>
      <c r="IJA416" s="589"/>
      <c r="IJB416" s="589"/>
      <c r="IJC416" s="589"/>
      <c r="IJD416" s="589"/>
      <c r="IJE416" s="589"/>
      <c r="IJF416" s="589"/>
      <c r="IJG416" s="589"/>
      <c r="IJH416" s="589"/>
      <c r="IJI416" s="589"/>
      <c r="IJJ416" s="589"/>
      <c r="IJK416" s="589"/>
      <c r="IJL416" s="589"/>
      <c r="IJM416" s="589"/>
      <c r="IJN416" s="589"/>
      <c r="IJO416" s="589"/>
      <c r="IJP416" s="589"/>
      <c r="IJQ416" s="589"/>
      <c r="IJR416" s="589"/>
      <c r="IJS416" s="589"/>
      <c r="IJT416" s="589"/>
      <c r="IJU416" s="589"/>
      <c r="IJV416" s="589"/>
      <c r="IJW416" s="589"/>
      <c r="IJX416" s="589"/>
      <c r="IJY416" s="589"/>
      <c r="IJZ416" s="589"/>
      <c r="IKA416" s="589"/>
      <c r="IKB416" s="589"/>
      <c r="IKC416" s="589"/>
      <c r="IKD416" s="589"/>
      <c r="IKE416" s="589"/>
      <c r="IKF416" s="589"/>
      <c r="IKG416" s="589"/>
      <c r="IKH416" s="589"/>
      <c r="IKI416" s="589"/>
      <c r="IKJ416" s="589"/>
      <c r="IKK416" s="589"/>
      <c r="IKL416" s="589"/>
      <c r="IKM416" s="589"/>
      <c r="IKN416" s="589"/>
      <c r="IKO416" s="589"/>
      <c r="IKP416" s="589"/>
      <c r="IKQ416" s="589"/>
      <c r="IKR416" s="589"/>
      <c r="IKS416" s="589"/>
      <c r="IKT416" s="589"/>
      <c r="IKU416" s="589"/>
      <c r="IKV416" s="589"/>
      <c r="IKW416" s="589"/>
      <c r="IKX416" s="589"/>
      <c r="IKY416" s="589"/>
      <c r="IKZ416" s="589"/>
      <c r="ILA416" s="589"/>
      <c r="ILB416" s="589"/>
      <c r="ILC416" s="589"/>
      <c r="ILD416" s="589"/>
      <c r="ILE416" s="589"/>
      <c r="ILF416" s="589"/>
      <c r="ILG416" s="589"/>
      <c r="ILH416" s="589"/>
      <c r="ILI416" s="589"/>
      <c r="ILJ416" s="589"/>
      <c r="ILK416" s="589"/>
      <c r="ILL416" s="589"/>
      <c r="ILM416" s="589"/>
      <c r="ILN416" s="589"/>
      <c r="ILO416" s="589"/>
      <c r="ILP416" s="589"/>
      <c r="ILQ416" s="589"/>
      <c r="ILR416" s="589"/>
      <c r="ILS416" s="589"/>
      <c r="ILT416" s="589"/>
      <c r="ILU416" s="589"/>
      <c r="ILV416" s="589"/>
      <c r="ILW416" s="589"/>
      <c r="ILX416" s="589"/>
      <c r="ILY416" s="589"/>
      <c r="ILZ416" s="589"/>
      <c r="IMA416" s="589"/>
      <c r="IMB416" s="589"/>
      <c r="IMC416" s="589"/>
      <c r="IMD416" s="589"/>
      <c r="IME416" s="589"/>
      <c r="IMF416" s="589"/>
      <c r="IMG416" s="589"/>
      <c r="IMH416" s="589"/>
      <c r="IMI416" s="589"/>
      <c r="IMJ416" s="589"/>
      <c r="IMK416" s="589"/>
      <c r="IML416" s="589"/>
      <c r="IMM416" s="589"/>
      <c r="IMN416" s="589"/>
      <c r="IMO416" s="589"/>
      <c r="IMP416" s="589"/>
      <c r="IMQ416" s="589"/>
      <c r="IMR416" s="589"/>
      <c r="IMS416" s="589"/>
      <c r="IMT416" s="589"/>
      <c r="IMU416" s="589"/>
      <c r="IMV416" s="589"/>
      <c r="IMW416" s="589"/>
      <c r="IMX416" s="589"/>
      <c r="IMY416" s="589"/>
      <c r="IMZ416" s="589"/>
      <c r="INA416" s="589"/>
      <c r="INB416" s="589"/>
      <c r="INC416" s="589"/>
      <c r="IND416" s="589"/>
      <c r="INE416" s="589"/>
      <c r="INF416" s="589"/>
      <c r="ING416" s="589"/>
      <c r="INH416" s="589"/>
      <c r="INI416" s="589"/>
      <c r="INJ416" s="589"/>
      <c r="INK416" s="589"/>
      <c r="INL416" s="589"/>
      <c r="INM416" s="589"/>
      <c r="INN416" s="589"/>
      <c r="INO416" s="589"/>
      <c r="INP416" s="589"/>
      <c r="INQ416" s="589"/>
      <c r="INR416" s="589"/>
      <c r="INS416" s="589"/>
      <c r="INT416" s="589"/>
      <c r="INU416" s="589"/>
      <c r="INV416" s="589"/>
      <c r="INW416" s="589"/>
      <c r="INX416" s="589"/>
      <c r="INY416" s="589"/>
      <c r="INZ416" s="589"/>
      <c r="IOA416" s="589"/>
      <c r="IOB416" s="589"/>
      <c r="IOC416" s="589"/>
      <c r="IOD416" s="589"/>
      <c r="IOE416" s="589"/>
      <c r="IOF416" s="589"/>
      <c r="IOG416" s="589"/>
      <c r="IOH416" s="589"/>
      <c r="IOI416" s="589"/>
      <c r="IOJ416" s="589"/>
      <c r="IOK416" s="589"/>
      <c r="IOL416" s="589"/>
      <c r="IOM416" s="589"/>
      <c r="ION416" s="589"/>
      <c r="IOO416" s="589"/>
      <c r="IOP416" s="589"/>
      <c r="IOQ416" s="589"/>
      <c r="IOR416" s="589"/>
      <c r="IOS416" s="589"/>
      <c r="IOT416" s="589"/>
      <c r="IOU416" s="589"/>
      <c r="IOV416" s="589"/>
      <c r="IOW416" s="589"/>
      <c r="IOX416" s="589"/>
      <c r="IOY416" s="589"/>
      <c r="IOZ416" s="589"/>
      <c r="IPA416" s="589"/>
      <c r="IPB416" s="589"/>
      <c r="IPC416" s="589"/>
      <c r="IPD416" s="589"/>
      <c r="IPE416" s="589"/>
      <c r="IPF416" s="589"/>
      <c r="IPG416" s="589"/>
      <c r="IPH416" s="589"/>
      <c r="IPI416" s="589"/>
      <c r="IPJ416" s="589"/>
      <c r="IPK416" s="589"/>
      <c r="IPL416" s="589"/>
      <c r="IPM416" s="589"/>
      <c r="IPN416" s="589"/>
      <c r="IPO416" s="589"/>
      <c r="IPP416" s="589"/>
      <c r="IPQ416" s="589"/>
      <c r="IPR416" s="589"/>
      <c r="IPS416" s="589"/>
      <c r="IPT416" s="589"/>
      <c r="IPU416" s="589"/>
      <c r="IPV416" s="589"/>
      <c r="IPW416" s="589"/>
      <c r="IPX416" s="589"/>
      <c r="IPY416" s="589"/>
      <c r="IPZ416" s="589"/>
      <c r="IQA416" s="589"/>
      <c r="IQB416" s="589"/>
      <c r="IQC416" s="589"/>
      <c r="IQD416" s="589"/>
      <c r="IQE416" s="589"/>
      <c r="IQF416" s="589"/>
      <c r="IQG416" s="589"/>
      <c r="IQH416" s="589"/>
      <c r="IQI416" s="589"/>
      <c r="IQJ416" s="589"/>
      <c r="IQK416" s="589"/>
      <c r="IQL416" s="589"/>
      <c r="IQM416" s="589"/>
      <c r="IQN416" s="589"/>
      <c r="IQO416" s="589"/>
      <c r="IQP416" s="589"/>
      <c r="IQQ416" s="589"/>
      <c r="IQR416" s="589"/>
      <c r="IQS416" s="589"/>
      <c r="IQT416" s="589"/>
      <c r="IQU416" s="589"/>
      <c r="IQV416" s="589"/>
      <c r="IQW416" s="589"/>
      <c r="IQX416" s="589"/>
      <c r="IQY416" s="589"/>
      <c r="IQZ416" s="589"/>
      <c r="IRA416" s="589"/>
      <c r="IRB416" s="589"/>
      <c r="IRC416" s="589"/>
      <c r="IRD416" s="589"/>
      <c r="IRE416" s="589"/>
      <c r="IRF416" s="589"/>
      <c r="IRG416" s="589"/>
      <c r="IRH416" s="589"/>
      <c r="IRI416" s="589"/>
      <c r="IRJ416" s="589"/>
      <c r="IRK416" s="589"/>
      <c r="IRL416" s="589"/>
      <c r="IRM416" s="589"/>
      <c r="IRN416" s="589"/>
      <c r="IRO416" s="589"/>
      <c r="IRP416" s="589"/>
      <c r="IRQ416" s="589"/>
      <c r="IRR416" s="589"/>
      <c r="IRS416" s="589"/>
      <c r="IRT416" s="589"/>
      <c r="IRU416" s="589"/>
      <c r="IRV416" s="589"/>
      <c r="IRW416" s="589"/>
      <c r="IRX416" s="589"/>
      <c r="IRY416" s="589"/>
      <c r="IRZ416" s="589"/>
      <c r="ISA416" s="589"/>
      <c r="ISB416" s="589"/>
      <c r="ISC416" s="589"/>
      <c r="ISD416" s="589"/>
      <c r="ISE416" s="589"/>
      <c r="ISF416" s="589"/>
      <c r="ISG416" s="589"/>
      <c r="ISH416" s="589"/>
      <c r="ISI416" s="589"/>
      <c r="ISJ416" s="589"/>
      <c r="ISK416" s="589"/>
      <c r="ISL416" s="589"/>
      <c r="ISM416" s="589"/>
      <c r="ISN416" s="589"/>
      <c r="ISO416" s="589"/>
      <c r="ISP416" s="589"/>
      <c r="ISQ416" s="589"/>
      <c r="ISR416" s="589"/>
      <c r="ISS416" s="589"/>
      <c r="IST416" s="589"/>
      <c r="ISU416" s="589"/>
      <c r="ISV416" s="589"/>
      <c r="ISW416" s="589"/>
      <c r="ISX416" s="589"/>
      <c r="ISY416" s="589"/>
      <c r="ISZ416" s="589"/>
      <c r="ITA416" s="589"/>
      <c r="ITB416" s="589"/>
      <c r="ITC416" s="589"/>
      <c r="ITD416" s="589"/>
      <c r="ITE416" s="589"/>
      <c r="ITF416" s="589"/>
      <c r="ITG416" s="589"/>
      <c r="ITH416" s="589"/>
      <c r="ITI416" s="589"/>
      <c r="ITJ416" s="589"/>
      <c r="ITK416" s="589"/>
      <c r="ITL416" s="589"/>
      <c r="ITM416" s="589"/>
      <c r="ITN416" s="589"/>
      <c r="ITO416" s="589"/>
      <c r="ITP416" s="589"/>
      <c r="ITQ416" s="589"/>
      <c r="ITR416" s="589"/>
      <c r="ITS416" s="589"/>
      <c r="ITT416" s="589"/>
      <c r="ITU416" s="589"/>
      <c r="ITV416" s="589"/>
      <c r="ITW416" s="589"/>
      <c r="ITX416" s="589"/>
      <c r="ITY416" s="589"/>
      <c r="ITZ416" s="589"/>
      <c r="IUA416" s="589"/>
      <c r="IUB416" s="589"/>
      <c r="IUC416" s="589"/>
      <c r="IUD416" s="589"/>
      <c r="IUE416" s="589"/>
      <c r="IUF416" s="589"/>
      <c r="IUG416" s="589"/>
      <c r="IUH416" s="589"/>
      <c r="IUI416" s="589"/>
      <c r="IUJ416" s="589"/>
      <c r="IUK416" s="589"/>
      <c r="IUL416" s="589"/>
      <c r="IUM416" s="589"/>
      <c r="IUN416" s="589"/>
      <c r="IUO416" s="589"/>
      <c r="IUP416" s="589"/>
      <c r="IUQ416" s="589"/>
      <c r="IUR416" s="589"/>
      <c r="IUS416" s="589"/>
      <c r="IUT416" s="589"/>
      <c r="IUU416" s="589"/>
      <c r="IUV416" s="589"/>
      <c r="IUW416" s="589"/>
      <c r="IUX416" s="589"/>
      <c r="IUY416" s="589"/>
      <c r="IUZ416" s="589"/>
      <c r="IVA416" s="589"/>
      <c r="IVB416" s="589"/>
      <c r="IVC416" s="589"/>
      <c r="IVD416" s="589"/>
      <c r="IVE416" s="589"/>
      <c r="IVF416" s="589"/>
      <c r="IVG416" s="589"/>
      <c r="IVH416" s="589"/>
      <c r="IVI416" s="589"/>
      <c r="IVJ416" s="589"/>
      <c r="IVK416" s="589"/>
      <c r="IVL416" s="589"/>
      <c r="IVM416" s="589"/>
      <c r="IVN416" s="589"/>
      <c r="IVO416" s="589"/>
      <c r="IVP416" s="589"/>
      <c r="IVQ416" s="589"/>
      <c r="IVR416" s="589"/>
      <c r="IVS416" s="589"/>
      <c r="IVT416" s="589"/>
      <c r="IVU416" s="589"/>
      <c r="IVV416" s="589"/>
      <c r="IVW416" s="589"/>
      <c r="IVX416" s="589"/>
      <c r="IVY416" s="589"/>
      <c r="IVZ416" s="589"/>
      <c r="IWA416" s="589"/>
      <c r="IWB416" s="589"/>
      <c r="IWC416" s="589"/>
      <c r="IWD416" s="589"/>
      <c r="IWE416" s="589"/>
      <c r="IWF416" s="589"/>
      <c r="IWG416" s="589"/>
      <c r="IWH416" s="589"/>
      <c r="IWI416" s="589"/>
      <c r="IWJ416" s="589"/>
      <c r="IWK416" s="589"/>
      <c r="IWL416" s="589"/>
      <c r="IWM416" s="589"/>
      <c r="IWN416" s="589"/>
      <c r="IWO416" s="589"/>
      <c r="IWP416" s="589"/>
      <c r="IWQ416" s="589"/>
      <c r="IWR416" s="589"/>
      <c r="IWS416" s="589"/>
      <c r="IWT416" s="589"/>
      <c r="IWU416" s="589"/>
      <c r="IWV416" s="589"/>
      <c r="IWW416" s="589"/>
      <c r="IWX416" s="589"/>
      <c r="IWY416" s="589"/>
      <c r="IWZ416" s="589"/>
      <c r="IXA416" s="589"/>
      <c r="IXB416" s="589"/>
      <c r="IXC416" s="589"/>
      <c r="IXD416" s="589"/>
      <c r="IXE416" s="589"/>
      <c r="IXF416" s="589"/>
      <c r="IXG416" s="589"/>
      <c r="IXH416" s="589"/>
      <c r="IXI416" s="589"/>
      <c r="IXJ416" s="589"/>
      <c r="IXK416" s="589"/>
      <c r="IXL416" s="589"/>
      <c r="IXM416" s="589"/>
      <c r="IXN416" s="589"/>
      <c r="IXO416" s="589"/>
      <c r="IXP416" s="589"/>
      <c r="IXQ416" s="589"/>
      <c r="IXR416" s="589"/>
      <c r="IXS416" s="589"/>
      <c r="IXT416" s="589"/>
      <c r="IXU416" s="589"/>
      <c r="IXV416" s="589"/>
      <c r="IXW416" s="589"/>
      <c r="IXX416" s="589"/>
      <c r="IXY416" s="589"/>
      <c r="IXZ416" s="589"/>
      <c r="IYA416" s="589"/>
      <c r="IYB416" s="589"/>
      <c r="IYC416" s="589"/>
      <c r="IYD416" s="589"/>
      <c r="IYE416" s="589"/>
      <c r="IYF416" s="589"/>
      <c r="IYG416" s="589"/>
      <c r="IYH416" s="589"/>
      <c r="IYI416" s="589"/>
      <c r="IYJ416" s="589"/>
      <c r="IYK416" s="589"/>
      <c r="IYL416" s="589"/>
      <c r="IYM416" s="589"/>
      <c r="IYN416" s="589"/>
      <c r="IYO416" s="589"/>
      <c r="IYP416" s="589"/>
      <c r="IYQ416" s="589"/>
      <c r="IYR416" s="589"/>
      <c r="IYS416" s="589"/>
      <c r="IYT416" s="589"/>
      <c r="IYU416" s="589"/>
      <c r="IYV416" s="589"/>
      <c r="IYW416" s="589"/>
      <c r="IYX416" s="589"/>
      <c r="IYY416" s="589"/>
      <c r="IYZ416" s="589"/>
      <c r="IZA416" s="589"/>
      <c r="IZB416" s="589"/>
      <c r="IZC416" s="589"/>
      <c r="IZD416" s="589"/>
      <c r="IZE416" s="589"/>
      <c r="IZF416" s="589"/>
      <c r="IZG416" s="589"/>
      <c r="IZH416" s="589"/>
      <c r="IZI416" s="589"/>
      <c r="IZJ416" s="589"/>
      <c r="IZK416" s="589"/>
      <c r="IZL416" s="589"/>
      <c r="IZM416" s="589"/>
      <c r="IZN416" s="589"/>
      <c r="IZO416" s="589"/>
      <c r="IZP416" s="589"/>
      <c r="IZQ416" s="589"/>
      <c r="IZR416" s="589"/>
      <c r="IZS416" s="589"/>
      <c r="IZT416" s="589"/>
      <c r="IZU416" s="589"/>
      <c r="IZV416" s="589"/>
      <c r="IZW416" s="589"/>
      <c r="IZX416" s="589"/>
      <c r="IZY416" s="589"/>
      <c r="IZZ416" s="589"/>
      <c r="JAA416" s="589"/>
      <c r="JAB416" s="589"/>
      <c r="JAC416" s="589"/>
      <c r="JAD416" s="589"/>
      <c r="JAE416" s="589"/>
      <c r="JAF416" s="589"/>
      <c r="JAG416" s="589"/>
      <c r="JAH416" s="589"/>
      <c r="JAI416" s="589"/>
      <c r="JAJ416" s="589"/>
      <c r="JAK416" s="589"/>
      <c r="JAL416" s="589"/>
      <c r="JAM416" s="589"/>
      <c r="JAN416" s="589"/>
      <c r="JAO416" s="589"/>
      <c r="JAP416" s="589"/>
      <c r="JAQ416" s="589"/>
      <c r="JAR416" s="589"/>
      <c r="JAS416" s="589"/>
      <c r="JAT416" s="589"/>
      <c r="JAU416" s="589"/>
      <c r="JAV416" s="589"/>
      <c r="JAW416" s="589"/>
      <c r="JAX416" s="589"/>
      <c r="JAY416" s="589"/>
      <c r="JAZ416" s="589"/>
      <c r="JBA416" s="589"/>
      <c r="JBB416" s="589"/>
      <c r="JBC416" s="589"/>
      <c r="JBD416" s="589"/>
      <c r="JBE416" s="589"/>
      <c r="JBF416" s="589"/>
      <c r="JBG416" s="589"/>
      <c r="JBH416" s="589"/>
      <c r="JBI416" s="589"/>
      <c r="JBJ416" s="589"/>
      <c r="JBK416" s="589"/>
      <c r="JBL416" s="589"/>
      <c r="JBM416" s="589"/>
      <c r="JBN416" s="589"/>
      <c r="JBO416" s="589"/>
      <c r="JBP416" s="589"/>
      <c r="JBQ416" s="589"/>
      <c r="JBR416" s="589"/>
      <c r="JBS416" s="589"/>
      <c r="JBT416" s="589"/>
      <c r="JBU416" s="589"/>
      <c r="JBV416" s="589"/>
      <c r="JBW416" s="589"/>
      <c r="JBX416" s="589"/>
      <c r="JBY416" s="589"/>
      <c r="JBZ416" s="589"/>
      <c r="JCA416" s="589"/>
      <c r="JCB416" s="589"/>
      <c r="JCC416" s="589"/>
      <c r="JCD416" s="589"/>
      <c r="JCE416" s="589"/>
      <c r="JCF416" s="589"/>
      <c r="JCG416" s="589"/>
      <c r="JCH416" s="589"/>
      <c r="JCI416" s="589"/>
      <c r="JCJ416" s="589"/>
      <c r="JCK416" s="589"/>
      <c r="JCL416" s="589"/>
      <c r="JCM416" s="589"/>
      <c r="JCN416" s="589"/>
      <c r="JCO416" s="589"/>
      <c r="JCP416" s="589"/>
      <c r="JCQ416" s="589"/>
      <c r="JCR416" s="589"/>
      <c r="JCS416" s="589"/>
      <c r="JCT416" s="589"/>
      <c r="JCU416" s="589"/>
      <c r="JCV416" s="589"/>
      <c r="JCW416" s="589"/>
      <c r="JCX416" s="589"/>
      <c r="JCY416" s="589"/>
      <c r="JCZ416" s="589"/>
      <c r="JDA416" s="589"/>
      <c r="JDB416" s="589"/>
      <c r="JDC416" s="589"/>
      <c r="JDD416" s="589"/>
      <c r="JDE416" s="589"/>
      <c r="JDF416" s="589"/>
      <c r="JDG416" s="589"/>
      <c r="JDH416" s="589"/>
      <c r="JDI416" s="589"/>
      <c r="JDJ416" s="589"/>
      <c r="JDK416" s="589"/>
      <c r="JDL416" s="589"/>
      <c r="JDM416" s="589"/>
      <c r="JDN416" s="589"/>
      <c r="JDO416" s="589"/>
      <c r="JDP416" s="589"/>
      <c r="JDQ416" s="589"/>
      <c r="JDR416" s="589"/>
      <c r="JDS416" s="589"/>
      <c r="JDT416" s="589"/>
      <c r="JDU416" s="589"/>
      <c r="JDV416" s="589"/>
      <c r="JDW416" s="589"/>
      <c r="JDX416" s="589"/>
      <c r="JDY416" s="589"/>
      <c r="JDZ416" s="589"/>
      <c r="JEA416" s="589"/>
      <c r="JEB416" s="589"/>
      <c r="JEC416" s="589"/>
      <c r="JED416" s="589"/>
      <c r="JEE416" s="589"/>
      <c r="JEF416" s="589"/>
      <c r="JEG416" s="589"/>
      <c r="JEH416" s="589"/>
      <c r="JEI416" s="589"/>
      <c r="JEJ416" s="589"/>
      <c r="JEK416" s="589"/>
      <c r="JEL416" s="589"/>
      <c r="JEM416" s="589"/>
      <c r="JEN416" s="589"/>
      <c r="JEO416" s="589"/>
      <c r="JEP416" s="589"/>
      <c r="JEQ416" s="589"/>
      <c r="JER416" s="589"/>
      <c r="JES416" s="589"/>
      <c r="JET416" s="589"/>
      <c r="JEU416" s="589"/>
      <c r="JEV416" s="589"/>
      <c r="JEW416" s="589"/>
      <c r="JEX416" s="589"/>
      <c r="JEY416" s="589"/>
      <c r="JEZ416" s="589"/>
      <c r="JFA416" s="589"/>
      <c r="JFB416" s="589"/>
      <c r="JFC416" s="589"/>
      <c r="JFD416" s="589"/>
      <c r="JFE416" s="589"/>
      <c r="JFF416" s="589"/>
      <c r="JFG416" s="589"/>
      <c r="JFH416" s="589"/>
      <c r="JFI416" s="589"/>
      <c r="JFJ416" s="589"/>
      <c r="JFK416" s="589"/>
      <c r="JFL416" s="589"/>
      <c r="JFM416" s="589"/>
      <c r="JFN416" s="589"/>
      <c r="JFO416" s="589"/>
      <c r="JFP416" s="589"/>
      <c r="JFQ416" s="589"/>
      <c r="JFR416" s="589"/>
      <c r="JFS416" s="589"/>
      <c r="JFT416" s="589"/>
      <c r="JFU416" s="589"/>
      <c r="JFV416" s="589"/>
      <c r="JFW416" s="589"/>
      <c r="JFX416" s="589"/>
      <c r="JFY416" s="589"/>
      <c r="JFZ416" s="589"/>
      <c r="JGA416" s="589"/>
      <c r="JGB416" s="589"/>
      <c r="JGC416" s="589"/>
      <c r="JGD416" s="589"/>
      <c r="JGE416" s="589"/>
      <c r="JGF416" s="589"/>
      <c r="JGG416" s="589"/>
      <c r="JGH416" s="589"/>
      <c r="JGI416" s="589"/>
      <c r="JGJ416" s="589"/>
      <c r="JGK416" s="589"/>
      <c r="JGL416" s="589"/>
      <c r="JGM416" s="589"/>
      <c r="JGN416" s="589"/>
      <c r="JGO416" s="589"/>
      <c r="JGP416" s="589"/>
      <c r="JGQ416" s="589"/>
      <c r="JGR416" s="589"/>
      <c r="JGS416" s="589"/>
      <c r="JGT416" s="589"/>
      <c r="JGU416" s="589"/>
      <c r="JGV416" s="589"/>
      <c r="JGW416" s="589"/>
      <c r="JGX416" s="589"/>
      <c r="JGY416" s="589"/>
      <c r="JGZ416" s="589"/>
      <c r="JHA416" s="589"/>
      <c r="JHB416" s="589"/>
      <c r="JHC416" s="589"/>
      <c r="JHD416" s="589"/>
      <c r="JHE416" s="589"/>
      <c r="JHF416" s="589"/>
      <c r="JHG416" s="589"/>
      <c r="JHH416" s="589"/>
      <c r="JHI416" s="589"/>
      <c r="JHJ416" s="589"/>
      <c r="JHK416" s="589"/>
      <c r="JHL416" s="589"/>
      <c r="JHM416" s="589"/>
      <c r="JHN416" s="589"/>
      <c r="JHO416" s="589"/>
      <c r="JHP416" s="589"/>
      <c r="JHQ416" s="589"/>
      <c r="JHR416" s="589"/>
      <c r="JHS416" s="589"/>
      <c r="JHT416" s="589"/>
      <c r="JHU416" s="589"/>
      <c r="JHV416" s="589"/>
      <c r="JHW416" s="589"/>
      <c r="JHX416" s="589"/>
      <c r="JHY416" s="589"/>
      <c r="JHZ416" s="589"/>
      <c r="JIA416" s="589"/>
      <c r="JIB416" s="589"/>
      <c r="JIC416" s="589"/>
      <c r="JID416" s="589"/>
      <c r="JIE416" s="589"/>
      <c r="JIF416" s="589"/>
      <c r="JIG416" s="589"/>
      <c r="JIH416" s="589"/>
      <c r="JII416" s="589"/>
      <c r="JIJ416" s="589"/>
      <c r="JIK416" s="589"/>
      <c r="JIL416" s="589"/>
      <c r="JIM416" s="589"/>
      <c r="JIN416" s="589"/>
      <c r="JIO416" s="589"/>
      <c r="JIP416" s="589"/>
      <c r="JIQ416" s="589"/>
      <c r="JIR416" s="589"/>
      <c r="JIS416" s="589"/>
      <c r="JIT416" s="589"/>
      <c r="JIU416" s="589"/>
      <c r="JIV416" s="589"/>
      <c r="JIW416" s="589"/>
      <c r="JIX416" s="589"/>
      <c r="JIY416" s="589"/>
      <c r="JIZ416" s="589"/>
      <c r="JJA416" s="589"/>
      <c r="JJB416" s="589"/>
      <c r="JJC416" s="589"/>
      <c r="JJD416" s="589"/>
      <c r="JJE416" s="589"/>
      <c r="JJF416" s="589"/>
      <c r="JJG416" s="589"/>
      <c r="JJH416" s="589"/>
      <c r="JJI416" s="589"/>
      <c r="JJJ416" s="589"/>
      <c r="JJK416" s="589"/>
      <c r="JJL416" s="589"/>
      <c r="JJM416" s="589"/>
      <c r="JJN416" s="589"/>
      <c r="JJO416" s="589"/>
      <c r="JJP416" s="589"/>
      <c r="JJQ416" s="589"/>
      <c r="JJR416" s="589"/>
      <c r="JJS416" s="589"/>
      <c r="JJT416" s="589"/>
      <c r="JJU416" s="589"/>
      <c r="JJV416" s="589"/>
      <c r="JJW416" s="589"/>
      <c r="JJX416" s="589"/>
      <c r="JJY416" s="589"/>
      <c r="JJZ416" s="589"/>
      <c r="JKA416" s="589"/>
      <c r="JKB416" s="589"/>
      <c r="JKC416" s="589"/>
      <c r="JKD416" s="589"/>
      <c r="JKE416" s="589"/>
      <c r="JKF416" s="589"/>
      <c r="JKG416" s="589"/>
      <c r="JKH416" s="589"/>
      <c r="JKI416" s="589"/>
      <c r="JKJ416" s="589"/>
      <c r="JKK416" s="589"/>
      <c r="JKL416" s="589"/>
      <c r="JKM416" s="589"/>
      <c r="JKN416" s="589"/>
      <c r="JKO416" s="589"/>
      <c r="JKP416" s="589"/>
      <c r="JKQ416" s="589"/>
      <c r="JKR416" s="589"/>
      <c r="JKS416" s="589"/>
      <c r="JKT416" s="589"/>
      <c r="JKU416" s="589"/>
      <c r="JKV416" s="589"/>
      <c r="JKW416" s="589"/>
      <c r="JKX416" s="589"/>
      <c r="JKY416" s="589"/>
      <c r="JKZ416" s="589"/>
      <c r="JLA416" s="589"/>
      <c r="JLB416" s="589"/>
      <c r="JLC416" s="589"/>
      <c r="JLD416" s="589"/>
      <c r="JLE416" s="589"/>
      <c r="JLF416" s="589"/>
      <c r="JLG416" s="589"/>
      <c r="JLH416" s="589"/>
      <c r="JLI416" s="589"/>
      <c r="JLJ416" s="589"/>
      <c r="JLK416" s="589"/>
      <c r="JLL416" s="589"/>
      <c r="JLM416" s="589"/>
      <c r="JLN416" s="589"/>
      <c r="JLO416" s="589"/>
      <c r="JLP416" s="589"/>
      <c r="JLQ416" s="589"/>
      <c r="JLR416" s="589"/>
      <c r="JLS416" s="589"/>
      <c r="JLT416" s="589"/>
      <c r="JLU416" s="589"/>
      <c r="JLV416" s="589"/>
      <c r="JLW416" s="589"/>
      <c r="JLX416" s="589"/>
      <c r="JLY416" s="589"/>
      <c r="JLZ416" s="589"/>
      <c r="JMA416" s="589"/>
      <c r="JMB416" s="589"/>
      <c r="JMC416" s="589"/>
      <c r="JMD416" s="589"/>
      <c r="JME416" s="589"/>
      <c r="JMF416" s="589"/>
      <c r="JMG416" s="589"/>
      <c r="JMH416" s="589"/>
      <c r="JMI416" s="589"/>
      <c r="JMJ416" s="589"/>
      <c r="JMK416" s="589"/>
      <c r="JML416" s="589"/>
      <c r="JMM416" s="589"/>
      <c r="JMN416" s="589"/>
      <c r="JMO416" s="589"/>
      <c r="JMP416" s="589"/>
      <c r="JMQ416" s="589"/>
      <c r="JMR416" s="589"/>
      <c r="JMS416" s="589"/>
      <c r="JMT416" s="589"/>
      <c r="JMU416" s="589"/>
      <c r="JMV416" s="589"/>
      <c r="JMW416" s="589"/>
      <c r="JMX416" s="589"/>
      <c r="JMY416" s="589"/>
      <c r="JMZ416" s="589"/>
      <c r="JNA416" s="589"/>
      <c r="JNB416" s="589"/>
      <c r="JNC416" s="589"/>
      <c r="JND416" s="589"/>
      <c r="JNE416" s="589"/>
      <c r="JNF416" s="589"/>
      <c r="JNG416" s="589"/>
      <c r="JNH416" s="589"/>
      <c r="JNI416" s="589"/>
      <c r="JNJ416" s="589"/>
      <c r="JNK416" s="589"/>
      <c r="JNL416" s="589"/>
      <c r="JNM416" s="589"/>
      <c r="JNN416" s="589"/>
      <c r="JNO416" s="589"/>
      <c r="JNP416" s="589"/>
      <c r="JNQ416" s="589"/>
      <c r="JNR416" s="589"/>
      <c r="JNS416" s="589"/>
      <c r="JNT416" s="589"/>
      <c r="JNU416" s="589"/>
      <c r="JNV416" s="589"/>
      <c r="JNW416" s="589"/>
      <c r="JNX416" s="589"/>
      <c r="JNY416" s="589"/>
      <c r="JNZ416" s="589"/>
      <c r="JOA416" s="589"/>
      <c r="JOB416" s="589"/>
      <c r="JOC416" s="589"/>
      <c r="JOD416" s="589"/>
      <c r="JOE416" s="589"/>
      <c r="JOF416" s="589"/>
      <c r="JOG416" s="589"/>
      <c r="JOH416" s="589"/>
      <c r="JOI416" s="589"/>
      <c r="JOJ416" s="589"/>
      <c r="JOK416" s="589"/>
      <c r="JOL416" s="589"/>
      <c r="JOM416" s="589"/>
      <c r="JON416" s="589"/>
      <c r="JOO416" s="589"/>
      <c r="JOP416" s="589"/>
      <c r="JOQ416" s="589"/>
      <c r="JOR416" s="589"/>
      <c r="JOS416" s="589"/>
      <c r="JOT416" s="589"/>
      <c r="JOU416" s="589"/>
      <c r="JOV416" s="589"/>
      <c r="JOW416" s="589"/>
      <c r="JOX416" s="589"/>
      <c r="JOY416" s="589"/>
      <c r="JOZ416" s="589"/>
      <c r="JPA416" s="589"/>
      <c r="JPB416" s="589"/>
      <c r="JPC416" s="589"/>
      <c r="JPD416" s="589"/>
      <c r="JPE416" s="589"/>
      <c r="JPF416" s="589"/>
      <c r="JPG416" s="589"/>
      <c r="JPH416" s="589"/>
      <c r="JPI416" s="589"/>
      <c r="JPJ416" s="589"/>
      <c r="JPK416" s="589"/>
      <c r="JPL416" s="589"/>
      <c r="JPM416" s="589"/>
      <c r="JPN416" s="589"/>
      <c r="JPO416" s="589"/>
      <c r="JPP416" s="589"/>
      <c r="JPQ416" s="589"/>
      <c r="JPR416" s="589"/>
      <c r="JPS416" s="589"/>
      <c r="JPT416" s="589"/>
      <c r="JPU416" s="589"/>
      <c r="JPV416" s="589"/>
      <c r="JPW416" s="589"/>
      <c r="JPX416" s="589"/>
      <c r="JPY416" s="589"/>
      <c r="JPZ416" s="589"/>
      <c r="JQA416" s="589"/>
      <c r="JQB416" s="589"/>
      <c r="JQC416" s="589"/>
      <c r="JQD416" s="589"/>
      <c r="JQE416" s="589"/>
      <c r="JQF416" s="589"/>
      <c r="JQG416" s="589"/>
      <c r="JQH416" s="589"/>
      <c r="JQI416" s="589"/>
      <c r="JQJ416" s="589"/>
      <c r="JQK416" s="589"/>
      <c r="JQL416" s="589"/>
      <c r="JQM416" s="589"/>
      <c r="JQN416" s="589"/>
      <c r="JQO416" s="589"/>
      <c r="JQP416" s="589"/>
      <c r="JQQ416" s="589"/>
      <c r="JQR416" s="589"/>
      <c r="JQS416" s="589"/>
      <c r="JQT416" s="589"/>
      <c r="JQU416" s="589"/>
      <c r="JQV416" s="589"/>
      <c r="JQW416" s="589"/>
      <c r="JQX416" s="589"/>
      <c r="JQY416" s="589"/>
      <c r="JQZ416" s="589"/>
      <c r="JRA416" s="589"/>
      <c r="JRB416" s="589"/>
      <c r="JRC416" s="589"/>
      <c r="JRD416" s="589"/>
      <c r="JRE416" s="589"/>
      <c r="JRF416" s="589"/>
      <c r="JRG416" s="589"/>
      <c r="JRH416" s="589"/>
      <c r="JRI416" s="589"/>
      <c r="JRJ416" s="589"/>
      <c r="JRK416" s="589"/>
      <c r="JRL416" s="589"/>
      <c r="JRM416" s="589"/>
      <c r="JRN416" s="589"/>
      <c r="JRO416" s="589"/>
      <c r="JRP416" s="589"/>
      <c r="JRQ416" s="589"/>
      <c r="JRR416" s="589"/>
      <c r="JRS416" s="589"/>
      <c r="JRT416" s="589"/>
      <c r="JRU416" s="589"/>
      <c r="JRV416" s="589"/>
      <c r="JRW416" s="589"/>
      <c r="JRX416" s="589"/>
      <c r="JRY416" s="589"/>
      <c r="JRZ416" s="589"/>
      <c r="JSA416" s="589"/>
      <c r="JSB416" s="589"/>
      <c r="JSC416" s="589"/>
      <c r="JSD416" s="589"/>
      <c r="JSE416" s="589"/>
      <c r="JSF416" s="589"/>
      <c r="JSG416" s="589"/>
      <c r="JSH416" s="589"/>
      <c r="JSI416" s="589"/>
      <c r="JSJ416" s="589"/>
      <c r="JSK416" s="589"/>
      <c r="JSL416" s="589"/>
      <c r="JSM416" s="589"/>
      <c r="JSN416" s="589"/>
      <c r="JSO416" s="589"/>
      <c r="JSP416" s="589"/>
      <c r="JSQ416" s="589"/>
      <c r="JSR416" s="589"/>
      <c r="JSS416" s="589"/>
      <c r="JST416" s="589"/>
      <c r="JSU416" s="589"/>
      <c r="JSV416" s="589"/>
      <c r="JSW416" s="589"/>
      <c r="JSX416" s="589"/>
      <c r="JSY416" s="589"/>
      <c r="JSZ416" s="589"/>
      <c r="JTA416" s="589"/>
      <c r="JTB416" s="589"/>
      <c r="JTC416" s="589"/>
      <c r="JTD416" s="589"/>
      <c r="JTE416" s="589"/>
      <c r="JTF416" s="589"/>
      <c r="JTG416" s="589"/>
      <c r="JTH416" s="589"/>
      <c r="JTI416" s="589"/>
      <c r="JTJ416" s="589"/>
      <c r="JTK416" s="589"/>
      <c r="JTL416" s="589"/>
      <c r="JTM416" s="589"/>
      <c r="JTN416" s="589"/>
      <c r="JTO416" s="589"/>
      <c r="JTP416" s="589"/>
      <c r="JTQ416" s="589"/>
      <c r="JTR416" s="589"/>
      <c r="JTS416" s="589"/>
      <c r="JTT416" s="589"/>
      <c r="JTU416" s="589"/>
      <c r="JTV416" s="589"/>
      <c r="JTW416" s="589"/>
      <c r="JTX416" s="589"/>
      <c r="JTY416" s="589"/>
      <c r="JTZ416" s="589"/>
      <c r="JUA416" s="589"/>
      <c r="JUB416" s="589"/>
      <c r="JUC416" s="589"/>
      <c r="JUD416" s="589"/>
      <c r="JUE416" s="589"/>
      <c r="JUF416" s="589"/>
      <c r="JUG416" s="589"/>
      <c r="JUH416" s="589"/>
      <c r="JUI416" s="589"/>
      <c r="JUJ416" s="589"/>
      <c r="JUK416" s="589"/>
      <c r="JUL416" s="589"/>
      <c r="JUM416" s="589"/>
      <c r="JUN416" s="589"/>
      <c r="JUO416" s="589"/>
      <c r="JUP416" s="589"/>
      <c r="JUQ416" s="589"/>
      <c r="JUR416" s="589"/>
      <c r="JUS416" s="589"/>
      <c r="JUT416" s="589"/>
      <c r="JUU416" s="589"/>
      <c r="JUV416" s="589"/>
      <c r="JUW416" s="589"/>
      <c r="JUX416" s="589"/>
      <c r="JUY416" s="589"/>
      <c r="JUZ416" s="589"/>
      <c r="JVA416" s="589"/>
      <c r="JVB416" s="589"/>
      <c r="JVC416" s="589"/>
      <c r="JVD416" s="589"/>
      <c r="JVE416" s="589"/>
      <c r="JVF416" s="589"/>
      <c r="JVG416" s="589"/>
      <c r="JVH416" s="589"/>
      <c r="JVI416" s="589"/>
      <c r="JVJ416" s="589"/>
      <c r="JVK416" s="589"/>
      <c r="JVL416" s="589"/>
      <c r="JVM416" s="589"/>
      <c r="JVN416" s="589"/>
      <c r="JVO416" s="589"/>
      <c r="JVP416" s="589"/>
      <c r="JVQ416" s="589"/>
      <c r="JVR416" s="589"/>
      <c r="JVS416" s="589"/>
      <c r="JVT416" s="589"/>
      <c r="JVU416" s="589"/>
      <c r="JVV416" s="589"/>
      <c r="JVW416" s="589"/>
      <c r="JVX416" s="589"/>
      <c r="JVY416" s="589"/>
      <c r="JVZ416" s="589"/>
      <c r="JWA416" s="589"/>
      <c r="JWB416" s="589"/>
      <c r="JWC416" s="589"/>
      <c r="JWD416" s="589"/>
      <c r="JWE416" s="589"/>
      <c r="JWF416" s="589"/>
      <c r="JWG416" s="589"/>
      <c r="JWH416" s="589"/>
      <c r="JWI416" s="589"/>
      <c r="JWJ416" s="589"/>
      <c r="JWK416" s="589"/>
      <c r="JWL416" s="589"/>
      <c r="JWM416" s="589"/>
      <c r="JWN416" s="589"/>
      <c r="JWO416" s="589"/>
      <c r="JWP416" s="589"/>
      <c r="JWQ416" s="589"/>
      <c r="JWR416" s="589"/>
      <c r="JWS416" s="589"/>
      <c r="JWT416" s="589"/>
      <c r="JWU416" s="589"/>
      <c r="JWV416" s="589"/>
      <c r="JWW416" s="589"/>
      <c r="JWX416" s="589"/>
      <c r="JWY416" s="589"/>
      <c r="JWZ416" s="589"/>
      <c r="JXA416" s="589"/>
      <c r="JXB416" s="589"/>
      <c r="JXC416" s="589"/>
      <c r="JXD416" s="589"/>
      <c r="JXE416" s="589"/>
      <c r="JXF416" s="589"/>
      <c r="JXG416" s="589"/>
      <c r="JXH416" s="589"/>
      <c r="JXI416" s="589"/>
      <c r="JXJ416" s="589"/>
      <c r="JXK416" s="589"/>
      <c r="JXL416" s="589"/>
      <c r="JXM416" s="589"/>
      <c r="JXN416" s="589"/>
      <c r="JXO416" s="589"/>
      <c r="JXP416" s="589"/>
      <c r="JXQ416" s="589"/>
      <c r="JXR416" s="589"/>
      <c r="JXS416" s="589"/>
      <c r="JXT416" s="589"/>
      <c r="JXU416" s="589"/>
      <c r="JXV416" s="589"/>
      <c r="JXW416" s="589"/>
      <c r="JXX416" s="589"/>
      <c r="JXY416" s="589"/>
      <c r="JXZ416" s="589"/>
      <c r="JYA416" s="589"/>
      <c r="JYB416" s="589"/>
      <c r="JYC416" s="589"/>
      <c r="JYD416" s="589"/>
      <c r="JYE416" s="589"/>
      <c r="JYF416" s="589"/>
      <c r="JYG416" s="589"/>
      <c r="JYH416" s="589"/>
      <c r="JYI416" s="589"/>
      <c r="JYJ416" s="589"/>
      <c r="JYK416" s="589"/>
      <c r="JYL416" s="589"/>
      <c r="JYM416" s="589"/>
      <c r="JYN416" s="589"/>
      <c r="JYO416" s="589"/>
      <c r="JYP416" s="589"/>
      <c r="JYQ416" s="589"/>
      <c r="JYR416" s="589"/>
      <c r="JYS416" s="589"/>
      <c r="JYT416" s="589"/>
      <c r="JYU416" s="589"/>
      <c r="JYV416" s="589"/>
      <c r="JYW416" s="589"/>
      <c r="JYX416" s="589"/>
      <c r="JYY416" s="589"/>
      <c r="JYZ416" s="589"/>
      <c r="JZA416" s="589"/>
      <c r="JZB416" s="589"/>
      <c r="JZC416" s="589"/>
      <c r="JZD416" s="589"/>
      <c r="JZE416" s="589"/>
      <c r="JZF416" s="589"/>
      <c r="JZG416" s="589"/>
      <c r="JZH416" s="589"/>
      <c r="JZI416" s="589"/>
      <c r="JZJ416" s="589"/>
      <c r="JZK416" s="589"/>
      <c r="JZL416" s="589"/>
      <c r="JZM416" s="589"/>
      <c r="JZN416" s="589"/>
      <c r="JZO416" s="589"/>
      <c r="JZP416" s="589"/>
      <c r="JZQ416" s="589"/>
      <c r="JZR416" s="589"/>
      <c r="JZS416" s="589"/>
      <c r="JZT416" s="589"/>
      <c r="JZU416" s="589"/>
      <c r="JZV416" s="589"/>
      <c r="JZW416" s="589"/>
      <c r="JZX416" s="589"/>
      <c r="JZY416" s="589"/>
      <c r="JZZ416" s="589"/>
      <c r="KAA416" s="589"/>
      <c r="KAB416" s="589"/>
      <c r="KAC416" s="589"/>
      <c r="KAD416" s="589"/>
      <c r="KAE416" s="589"/>
      <c r="KAF416" s="589"/>
      <c r="KAG416" s="589"/>
      <c r="KAH416" s="589"/>
      <c r="KAI416" s="589"/>
      <c r="KAJ416" s="589"/>
      <c r="KAK416" s="589"/>
      <c r="KAL416" s="589"/>
      <c r="KAM416" s="589"/>
      <c r="KAN416" s="589"/>
      <c r="KAO416" s="589"/>
      <c r="KAP416" s="589"/>
      <c r="KAQ416" s="589"/>
      <c r="KAR416" s="589"/>
      <c r="KAS416" s="589"/>
      <c r="KAT416" s="589"/>
      <c r="KAU416" s="589"/>
      <c r="KAV416" s="589"/>
      <c r="KAW416" s="589"/>
      <c r="KAX416" s="589"/>
      <c r="KAY416" s="589"/>
      <c r="KAZ416" s="589"/>
      <c r="KBA416" s="589"/>
      <c r="KBB416" s="589"/>
      <c r="KBC416" s="589"/>
      <c r="KBD416" s="589"/>
      <c r="KBE416" s="589"/>
      <c r="KBF416" s="589"/>
      <c r="KBG416" s="589"/>
      <c r="KBH416" s="589"/>
      <c r="KBI416" s="589"/>
      <c r="KBJ416" s="589"/>
      <c r="KBK416" s="589"/>
      <c r="KBL416" s="589"/>
      <c r="KBM416" s="589"/>
      <c r="KBN416" s="589"/>
      <c r="KBO416" s="589"/>
      <c r="KBP416" s="589"/>
      <c r="KBQ416" s="589"/>
      <c r="KBR416" s="589"/>
      <c r="KBS416" s="589"/>
      <c r="KBT416" s="589"/>
      <c r="KBU416" s="589"/>
      <c r="KBV416" s="589"/>
      <c r="KBW416" s="589"/>
      <c r="KBX416" s="589"/>
      <c r="KBY416" s="589"/>
      <c r="KBZ416" s="589"/>
      <c r="KCA416" s="589"/>
      <c r="KCB416" s="589"/>
      <c r="KCC416" s="589"/>
      <c r="KCD416" s="589"/>
      <c r="KCE416" s="589"/>
      <c r="KCF416" s="589"/>
      <c r="KCG416" s="589"/>
      <c r="KCH416" s="589"/>
      <c r="KCI416" s="589"/>
      <c r="KCJ416" s="589"/>
      <c r="KCK416" s="589"/>
      <c r="KCL416" s="589"/>
      <c r="KCM416" s="589"/>
      <c r="KCN416" s="589"/>
      <c r="KCO416" s="589"/>
      <c r="KCP416" s="589"/>
      <c r="KCQ416" s="589"/>
      <c r="KCR416" s="589"/>
      <c r="KCS416" s="589"/>
      <c r="KCT416" s="589"/>
      <c r="KCU416" s="589"/>
      <c r="KCV416" s="589"/>
      <c r="KCW416" s="589"/>
      <c r="KCX416" s="589"/>
      <c r="KCY416" s="589"/>
      <c r="KCZ416" s="589"/>
      <c r="KDA416" s="589"/>
      <c r="KDB416" s="589"/>
      <c r="KDC416" s="589"/>
      <c r="KDD416" s="589"/>
      <c r="KDE416" s="589"/>
      <c r="KDF416" s="589"/>
      <c r="KDG416" s="589"/>
      <c r="KDH416" s="589"/>
      <c r="KDI416" s="589"/>
      <c r="KDJ416" s="589"/>
      <c r="KDK416" s="589"/>
      <c r="KDL416" s="589"/>
      <c r="KDM416" s="589"/>
      <c r="KDN416" s="589"/>
      <c r="KDO416" s="589"/>
      <c r="KDP416" s="589"/>
      <c r="KDQ416" s="589"/>
      <c r="KDR416" s="589"/>
      <c r="KDS416" s="589"/>
      <c r="KDT416" s="589"/>
      <c r="KDU416" s="589"/>
      <c r="KDV416" s="589"/>
      <c r="KDW416" s="589"/>
      <c r="KDX416" s="589"/>
      <c r="KDY416" s="589"/>
      <c r="KDZ416" s="589"/>
      <c r="KEA416" s="589"/>
      <c r="KEB416" s="589"/>
      <c r="KEC416" s="589"/>
      <c r="KED416" s="589"/>
      <c r="KEE416" s="589"/>
      <c r="KEF416" s="589"/>
      <c r="KEG416" s="589"/>
      <c r="KEH416" s="589"/>
      <c r="KEI416" s="589"/>
      <c r="KEJ416" s="589"/>
      <c r="KEK416" s="589"/>
      <c r="KEL416" s="589"/>
      <c r="KEM416" s="589"/>
      <c r="KEN416" s="589"/>
      <c r="KEO416" s="589"/>
      <c r="KEP416" s="589"/>
      <c r="KEQ416" s="589"/>
      <c r="KER416" s="589"/>
      <c r="KES416" s="589"/>
      <c r="KET416" s="589"/>
      <c r="KEU416" s="589"/>
      <c r="KEV416" s="589"/>
      <c r="KEW416" s="589"/>
      <c r="KEX416" s="589"/>
      <c r="KEY416" s="589"/>
      <c r="KEZ416" s="589"/>
      <c r="KFA416" s="589"/>
      <c r="KFB416" s="589"/>
      <c r="KFC416" s="589"/>
      <c r="KFD416" s="589"/>
      <c r="KFE416" s="589"/>
      <c r="KFF416" s="589"/>
      <c r="KFG416" s="589"/>
      <c r="KFH416" s="589"/>
      <c r="KFI416" s="589"/>
      <c r="KFJ416" s="589"/>
      <c r="KFK416" s="589"/>
      <c r="KFL416" s="589"/>
      <c r="KFM416" s="589"/>
      <c r="KFN416" s="589"/>
      <c r="KFO416" s="589"/>
      <c r="KFP416" s="589"/>
      <c r="KFQ416" s="589"/>
      <c r="KFR416" s="589"/>
      <c r="KFS416" s="589"/>
      <c r="KFT416" s="589"/>
      <c r="KFU416" s="589"/>
      <c r="KFV416" s="589"/>
      <c r="KFW416" s="589"/>
      <c r="KFX416" s="589"/>
      <c r="KFY416" s="589"/>
      <c r="KFZ416" s="589"/>
      <c r="KGA416" s="589"/>
      <c r="KGB416" s="589"/>
      <c r="KGC416" s="589"/>
      <c r="KGD416" s="589"/>
      <c r="KGE416" s="589"/>
      <c r="KGF416" s="589"/>
      <c r="KGG416" s="589"/>
      <c r="KGH416" s="589"/>
      <c r="KGI416" s="589"/>
      <c r="KGJ416" s="589"/>
      <c r="KGK416" s="589"/>
      <c r="KGL416" s="589"/>
      <c r="KGM416" s="589"/>
      <c r="KGN416" s="589"/>
      <c r="KGO416" s="589"/>
      <c r="KGP416" s="589"/>
      <c r="KGQ416" s="589"/>
      <c r="KGR416" s="589"/>
      <c r="KGS416" s="589"/>
      <c r="KGT416" s="589"/>
      <c r="KGU416" s="589"/>
      <c r="KGV416" s="589"/>
      <c r="KGW416" s="589"/>
      <c r="KGX416" s="589"/>
      <c r="KGY416" s="589"/>
      <c r="KGZ416" s="589"/>
      <c r="KHA416" s="589"/>
      <c r="KHB416" s="589"/>
      <c r="KHC416" s="589"/>
      <c r="KHD416" s="589"/>
      <c r="KHE416" s="589"/>
      <c r="KHF416" s="589"/>
      <c r="KHG416" s="589"/>
      <c r="KHH416" s="589"/>
      <c r="KHI416" s="589"/>
      <c r="KHJ416" s="589"/>
      <c r="KHK416" s="589"/>
      <c r="KHL416" s="589"/>
      <c r="KHM416" s="589"/>
      <c r="KHN416" s="589"/>
      <c r="KHO416" s="589"/>
      <c r="KHP416" s="589"/>
      <c r="KHQ416" s="589"/>
      <c r="KHR416" s="589"/>
      <c r="KHS416" s="589"/>
      <c r="KHT416" s="589"/>
      <c r="KHU416" s="589"/>
      <c r="KHV416" s="589"/>
      <c r="KHW416" s="589"/>
      <c r="KHX416" s="589"/>
      <c r="KHY416" s="589"/>
      <c r="KHZ416" s="589"/>
      <c r="KIA416" s="589"/>
      <c r="KIB416" s="589"/>
      <c r="KIC416" s="589"/>
      <c r="KID416" s="589"/>
      <c r="KIE416" s="589"/>
      <c r="KIF416" s="589"/>
      <c r="KIG416" s="589"/>
      <c r="KIH416" s="589"/>
      <c r="KII416" s="589"/>
      <c r="KIJ416" s="589"/>
      <c r="KIK416" s="589"/>
      <c r="KIL416" s="589"/>
      <c r="KIM416" s="589"/>
      <c r="KIN416" s="589"/>
      <c r="KIO416" s="589"/>
      <c r="KIP416" s="589"/>
      <c r="KIQ416" s="589"/>
      <c r="KIR416" s="589"/>
      <c r="KIS416" s="589"/>
      <c r="KIT416" s="589"/>
      <c r="KIU416" s="589"/>
      <c r="KIV416" s="589"/>
      <c r="KIW416" s="589"/>
      <c r="KIX416" s="589"/>
      <c r="KIY416" s="589"/>
      <c r="KIZ416" s="589"/>
      <c r="KJA416" s="589"/>
      <c r="KJB416" s="589"/>
      <c r="KJC416" s="589"/>
      <c r="KJD416" s="589"/>
      <c r="KJE416" s="589"/>
      <c r="KJF416" s="589"/>
      <c r="KJG416" s="589"/>
      <c r="KJH416" s="589"/>
      <c r="KJI416" s="589"/>
      <c r="KJJ416" s="589"/>
      <c r="KJK416" s="589"/>
      <c r="KJL416" s="589"/>
      <c r="KJM416" s="589"/>
      <c r="KJN416" s="589"/>
      <c r="KJO416" s="589"/>
      <c r="KJP416" s="589"/>
      <c r="KJQ416" s="589"/>
      <c r="KJR416" s="589"/>
      <c r="KJS416" s="589"/>
      <c r="KJT416" s="589"/>
      <c r="KJU416" s="589"/>
      <c r="KJV416" s="589"/>
      <c r="KJW416" s="589"/>
      <c r="KJX416" s="589"/>
      <c r="KJY416" s="589"/>
      <c r="KJZ416" s="589"/>
      <c r="KKA416" s="589"/>
      <c r="KKB416" s="589"/>
      <c r="KKC416" s="589"/>
      <c r="KKD416" s="589"/>
      <c r="KKE416" s="589"/>
      <c r="KKF416" s="589"/>
      <c r="KKG416" s="589"/>
      <c r="KKH416" s="589"/>
      <c r="KKI416" s="589"/>
      <c r="KKJ416" s="589"/>
      <c r="KKK416" s="589"/>
      <c r="KKL416" s="589"/>
      <c r="KKM416" s="589"/>
      <c r="KKN416" s="589"/>
      <c r="KKO416" s="589"/>
      <c r="KKP416" s="589"/>
      <c r="KKQ416" s="589"/>
      <c r="KKR416" s="589"/>
      <c r="KKS416" s="589"/>
      <c r="KKT416" s="589"/>
      <c r="KKU416" s="589"/>
      <c r="KKV416" s="589"/>
      <c r="KKW416" s="589"/>
      <c r="KKX416" s="589"/>
      <c r="KKY416" s="589"/>
      <c r="KKZ416" s="589"/>
      <c r="KLA416" s="589"/>
      <c r="KLB416" s="589"/>
      <c r="KLC416" s="589"/>
      <c r="KLD416" s="589"/>
      <c r="KLE416" s="589"/>
      <c r="KLF416" s="589"/>
      <c r="KLG416" s="589"/>
      <c r="KLH416" s="589"/>
      <c r="KLI416" s="589"/>
      <c r="KLJ416" s="589"/>
      <c r="KLK416" s="589"/>
      <c r="KLL416" s="589"/>
      <c r="KLM416" s="589"/>
      <c r="KLN416" s="589"/>
      <c r="KLO416" s="589"/>
      <c r="KLP416" s="589"/>
      <c r="KLQ416" s="589"/>
      <c r="KLR416" s="589"/>
      <c r="KLS416" s="589"/>
      <c r="KLT416" s="589"/>
      <c r="KLU416" s="589"/>
      <c r="KLV416" s="589"/>
      <c r="KLW416" s="589"/>
      <c r="KLX416" s="589"/>
      <c r="KLY416" s="589"/>
      <c r="KLZ416" s="589"/>
      <c r="KMA416" s="589"/>
      <c r="KMB416" s="589"/>
      <c r="KMC416" s="589"/>
      <c r="KMD416" s="589"/>
      <c r="KME416" s="589"/>
      <c r="KMF416" s="589"/>
      <c r="KMG416" s="589"/>
      <c r="KMH416" s="589"/>
      <c r="KMI416" s="589"/>
      <c r="KMJ416" s="589"/>
      <c r="KMK416" s="589"/>
      <c r="KML416" s="589"/>
      <c r="KMM416" s="589"/>
      <c r="KMN416" s="589"/>
      <c r="KMO416" s="589"/>
      <c r="KMP416" s="589"/>
      <c r="KMQ416" s="589"/>
      <c r="KMR416" s="589"/>
      <c r="KMS416" s="589"/>
      <c r="KMT416" s="589"/>
      <c r="KMU416" s="589"/>
      <c r="KMV416" s="589"/>
      <c r="KMW416" s="589"/>
      <c r="KMX416" s="589"/>
      <c r="KMY416" s="589"/>
      <c r="KMZ416" s="589"/>
      <c r="KNA416" s="589"/>
      <c r="KNB416" s="589"/>
      <c r="KNC416" s="589"/>
      <c r="KND416" s="589"/>
      <c r="KNE416" s="589"/>
      <c r="KNF416" s="589"/>
      <c r="KNG416" s="589"/>
      <c r="KNH416" s="589"/>
      <c r="KNI416" s="589"/>
      <c r="KNJ416" s="589"/>
      <c r="KNK416" s="589"/>
      <c r="KNL416" s="589"/>
      <c r="KNM416" s="589"/>
      <c r="KNN416" s="589"/>
      <c r="KNO416" s="589"/>
      <c r="KNP416" s="589"/>
      <c r="KNQ416" s="589"/>
      <c r="KNR416" s="589"/>
      <c r="KNS416" s="589"/>
      <c r="KNT416" s="589"/>
      <c r="KNU416" s="589"/>
      <c r="KNV416" s="589"/>
      <c r="KNW416" s="589"/>
      <c r="KNX416" s="589"/>
      <c r="KNY416" s="589"/>
      <c r="KNZ416" s="589"/>
      <c r="KOA416" s="589"/>
      <c r="KOB416" s="589"/>
      <c r="KOC416" s="589"/>
      <c r="KOD416" s="589"/>
      <c r="KOE416" s="589"/>
      <c r="KOF416" s="589"/>
      <c r="KOG416" s="589"/>
      <c r="KOH416" s="589"/>
      <c r="KOI416" s="589"/>
      <c r="KOJ416" s="589"/>
      <c r="KOK416" s="589"/>
      <c r="KOL416" s="589"/>
      <c r="KOM416" s="589"/>
      <c r="KON416" s="589"/>
      <c r="KOO416" s="589"/>
      <c r="KOP416" s="589"/>
      <c r="KOQ416" s="589"/>
      <c r="KOR416" s="589"/>
      <c r="KOS416" s="589"/>
      <c r="KOT416" s="589"/>
      <c r="KOU416" s="589"/>
      <c r="KOV416" s="589"/>
      <c r="KOW416" s="589"/>
      <c r="KOX416" s="589"/>
      <c r="KOY416" s="589"/>
      <c r="KOZ416" s="589"/>
      <c r="KPA416" s="589"/>
      <c r="KPB416" s="589"/>
      <c r="KPC416" s="589"/>
      <c r="KPD416" s="589"/>
      <c r="KPE416" s="589"/>
      <c r="KPF416" s="589"/>
      <c r="KPG416" s="589"/>
      <c r="KPH416" s="589"/>
      <c r="KPI416" s="589"/>
      <c r="KPJ416" s="589"/>
      <c r="KPK416" s="589"/>
      <c r="KPL416" s="589"/>
      <c r="KPM416" s="589"/>
      <c r="KPN416" s="589"/>
      <c r="KPO416" s="589"/>
      <c r="KPP416" s="589"/>
      <c r="KPQ416" s="589"/>
      <c r="KPR416" s="589"/>
      <c r="KPS416" s="589"/>
      <c r="KPT416" s="589"/>
      <c r="KPU416" s="589"/>
      <c r="KPV416" s="589"/>
      <c r="KPW416" s="589"/>
      <c r="KPX416" s="589"/>
      <c r="KPY416" s="589"/>
      <c r="KPZ416" s="589"/>
      <c r="KQA416" s="589"/>
      <c r="KQB416" s="589"/>
      <c r="KQC416" s="589"/>
      <c r="KQD416" s="589"/>
      <c r="KQE416" s="589"/>
      <c r="KQF416" s="589"/>
      <c r="KQG416" s="589"/>
      <c r="KQH416" s="589"/>
      <c r="KQI416" s="589"/>
      <c r="KQJ416" s="589"/>
      <c r="KQK416" s="589"/>
      <c r="KQL416" s="589"/>
      <c r="KQM416" s="589"/>
      <c r="KQN416" s="589"/>
      <c r="KQO416" s="589"/>
      <c r="KQP416" s="589"/>
      <c r="KQQ416" s="589"/>
      <c r="KQR416" s="589"/>
      <c r="KQS416" s="589"/>
      <c r="KQT416" s="589"/>
      <c r="KQU416" s="589"/>
      <c r="KQV416" s="589"/>
      <c r="KQW416" s="589"/>
      <c r="KQX416" s="589"/>
      <c r="KQY416" s="589"/>
      <c r="KQZ416" s="589"/>
      <c r="KRA416" s="589"/>
      <c r="KRB416" s="589"/>
      <c r="KRC416" s="589"/>
      <c r="KRD416" s="589"/>
      <c r="KRE416" s="589"/>
      <c r="KRF416" s="589"/>
      <c r="KRG416" s="589"/>
      <c r="KRH416" s="589"/>
      <c r="KRI416" s="589"/>
      <c r="KRJ416" s="589"/>
      <c r="KRK416" s="589"/>
      <c r="KRL416" s="589"/>
      <c r="KRM416" s="589"/>
      <c r="KRN416" s="589"/>
      <c r="KRO416" s="589"/>
      <c r="KRP416" s="589"/>
      <c r="KRQ416" s="589"/>
      <c r="KRR416" s="589"/>
      <c r="KRS416" s="589"/>
      <c r="KRT416" s="589"/>
      <c r="KRU416" s="589"/>
      <c r="KRV416" s="589"/>
      <c r="KRW416" s="589"/>
      <c r="KRX416" s="589"/>
      <c r="KRY416" s="589"/>
      <c r="KRZ416" s="589"/>
      <c r="KSA416" s="589"/>
      <c r="KSB416" s="589"/>
      <c r="KSC416" s="589"/>
      <c r="KSD416" s="589"/>
      <c r="KSE416" s="589"/>
      <c r="KSF416" s="589"/>
      <c r="KSG416" s="589"/>
      <c r="KSH416" s="589"/>
      <c r="KSI416" s="589"/>
      <c r="KSJ416" s="589"/>
      <c r="KSK416" s="589"/>
      <c r="KSL416" s="589"/>
      <c r="KSM416" s="589"/>
      <c r="KSN416" s="589"/>
      <c r="KSO416" s="589"/>
      <c r="KSP416" s="589"/>
      <c r="KSQ416" s="589"/>
      <c r="KSR416" s="589"/>
      <c r="KSS416" s="589"/>
      <c r="KST416" s="589"/>
      <c r="KSU416" s="589"/>
      <c r="KSV416" s="589"/>
      <c r="KSW416" s="589"/>
      <c r="KSX416" s="589"/>
      <c r="KSY416" s="589"/>
      <c r="KSZ416" s="589"/>
      <c r="KTA416" s="589"/>
      <c r="KTB416" s="589"/>
      <c r="KTC416" s="589"/>
      <c r="KTD416" s="589"/>
      <c r="KTE416" s="589"/>
      <c r="KTF416" s="589"/>
      <c r="KTG416" s="589"/>
      <c r="KTH416" s="589"/>
      <c r="KTI416" s="589"/>
      <c r="KTJ416" s="589"/>
      <c r="KTK416" s="589"/>
      <c r="KTL416" s="589"/>
      <c r="KTM416" s="589"/>
      <c r="KTN416" s="589"/>
      <c r="KTO416" s="589"/>
      <c r="KTP416" s="589"/>
      <c r="KTQ416" s="589"/>
      <c r="KTR416" s="589"/>
      <c r="KTS416" s="589"/>
      <c r="KTT416" s="589"/>
      <c r="KTU416" s="589"/>
      <c r="KTV416" s="589"/>
      <c r="KTW416" s="589"/>
      <c r="KTX416" s="589"/>
      <c r="KTY416" s="589"/>
      <c r="KTZ416" s="589"/>
      <c r="KUA416" s="589"/>
      <c r="KUB416" s="589"/>
      <c r="KUC416" s="589"/>
      <c r="KUD416" s="589"/>
      <c r="KUE416" s="589"/>
      <c r="KUF416" s="589"/>
      <c r="KUG416" s="589"/>
      <c r="KUH416" s="589"/>
      <c r="KUI416" s="589"/>
      <c r="KUJ416" s="589"/>
      <c r="KUK416" s="589"/>
      <c r="KUL416" s="589"/>
      <c r="KUM416" s="589"/>
      <c r="KUN416" s="589"/>
      <c r="KUO416" s="589"/>
      <c r="KUP416" s="589"/>
      <c r="KUQ416" s="589"/>
      <c r="KUR416" s="589"/>
      <c r="KUS416" s="589"/>
      <c r="KUT416" s="589"/>
      <c r="KUU416" s="589"/>
      <c r="KUV416" s="589"/>
      <c r="KUW416" s="589"/>
      <c r="KUX416" s="589"/>
      <c r="KUY416" s="589"/>
      <c r="KUZ416" s="589"/>
      <c r="KVA416" s="589"/>
      <c r="KVB416" s="589"/>
      <c r="KVC416" s="589"/>
      <c r="KVD416" s="589"/>
      <c r="KVE416" s="589"/>
      <c r="KVF416" s="589"/>
      <c r="KVG416" s="589"/>
      <c r="KVH416" s="589"/>
      <c r="KVI416" s="589"/>
      <c r="KVJ416" s="589"/>
      <c r="KVK416" s="589"/>
      <c r="KVL416" s="589"/>
      <c r="KVM416" s="589"/>
      <c r="KVN416" s="589"/>
      <c r="KVO416" s="589"/>
      <c r="KVP416" s="589"/>
      <c r="KVQ416" s="589"/>
      <c r="KVR416" s="589"/>
      <c r="KVS416" s="589"/>
      <c r="KVT416" s="589"/>
      <c r="KVU416" s="589"/>
      <c r="KVV416" s="589"/>
      <c r="KVW416" s="589"/>
      <c r="KVX416" s="589"/>
      <c r="KVY416" s="589"/>
      <c r="KVZ416" s="589"/>
      <c r="KWA416" s="589"/>
      <c r="KWB416" s="589"/>
      <c r="KWC416" s="589"/>
      <c r="KWD416" s="589"/>
      <c r="KWE416" s="589"/>
      <c r="KWF416" s="589"/>
      <c r="KWG416" s="589"/>
      <c r="KWH416" s="589"/>
      <c r="KWI416" s="589"/>
      <c r="KWJ416" s="589"/>
      <c r="KWK416" s="589"/>
      <c r="KWL416" s="589"/>
      <c r="KWM416" s="589"/>
      <c r="KWN416" s="589"/>
      <c r="KWO416" s="589"/>
      <c r="KWP416" s="589"/>
      <c r="KWQ416" s="589"/>
      <c r="KWR416" s="589"/>
      <c r="KWS416" s="589"/>
      <c r="KWT416" s="589"/>
      <c r="KWU416" s="589"/>
      <c r="KWV416" s="589"/>
      <c r="KWW416" s="589"/>
      <c r="KWX416" s="589"/>
      <c r="KWY416" s="589"/>
      <c r="KWZ416" s="589"/>
      <c r="KXA416" s="589"/>
      <c r="KXB416" s="589"/>
      <c r="KXC416" s="589"/>
      <c r="KXD416" s="589"/>
      <c r="KXE416" s="589"/>
      <c r="KXF416" s="589"/>
      <c r="KXG416" s="589"/>
      <c r="KXH416" s="589"/>
      <c r="KXI416" s="589"/>
      <c r="KXJ416" s="589"/>
      <c r="KXK416" s="589"/>
      <c r="KXL416" s="589"/>
      <c r="KXM416" s="589"/>
      <c r="KXN416" s="589"/>
      <c r="KXO416" s="589"/>
      <c r="KXP416" s="589"/>
      <c r="KXQ416" s="589"/>
      <c r="KXR416" s="589"/>
      <c r="KXS416" s="589"/>
      <c r="KXT416" s="589"/>
      <c r="KXU416" s="589"/>
      <c r="KXV416" s="589"/>
      <c r="KXW416" s="589"/>
      <c r="KXX416" s="589"/>
      <c r="KXY416" s="589"/>
      <c r="KXZ416" s="589"/>
      <c r="KYA416" s="589"/>
      <c r="KYB416" s="589"/>
      <c r="KYC416" s="589"/>
      <c r="KYD416" s="589"/>
      <c r="KYE416" s="589"/>
      <c r="KYF416" s="589"/>
      <c r="KYG416" s="589"/>
      <c r="KYH416" s="589"/>
      <c r="KYI416" s="589"/>
      <c r="KYJ416" s="589"/>
      <c r="KYK416" s="589"/>
      <c r="KYL416" s="589"/>
      <c r="KYM416" s="589"/>
      <c r="KYN416" s="589"/>
      <c r="KYO416" s="589"/>
      <c r="KYP416" s="589"/>
      <c r="KYQ416" s="589"/>
      <c r="KYR416" s="589"/>
      <c r="KYS416" s="589"/>
      <c r="KYT416" s="589"/>
      <c r="KYU416" s="589"/>
      <c r="KYV416" s="589"/>
      <c r="KYW416" s="589"/>
      <c r="KYX416" s="589"/>
      <c r="KYY416" s="589"/>
      <c r="KYZ416" s="589"/>
      <c r="KZA416" s="589"/>
      <c r="KZB416" s="589"/>
      <c r="KZC416" s="589"/>
      <c r="KZD416" s="589"/>
      <c r="KZE416" s="589"/>
      <c r="KZF416" s="589"/>
      <c r="KZG416" s="589"/>
      <c r="KZH416" s="589"/>
      <c r="KZI416" s="589"/>
      <c r="KZJ416" s="589"/>
      <c r="KZK416" s="589"/>
      <c r="KZL416" s="589"/>
      <c r="KZM416" s="589"/>
      <c r="KZN416" s="589"/>
      <c r="KZO416" s="589"/>
      <c r="KZP416" s="589"/>
      <c r="KZQ416" s="589"/>
      <c r="KZR416" s="589"/>
      <c r="KZS416" s="589"/>
      <c r="KZT416" s="589"/>
      <c r="KZU416" s="589"/>
      <c r="KZV416" s="589"/>
      <c r="KZW416" s="589"/>
      <c r="KZX416" s="589"/>
      <c r="KZY416" s="589"/>
      <c r="KZZ416" s="589"/>
      <c r="LAA416" s="589"/>
      <c r="LAB416" s="589"/>
      <c r="LAC416" s="589"/>
      <c r="LAD416" s="589"/>
      <c r="LAE416" s="589"/>
      <c r="LAF416" s="589"/>
      <c r="LAG416" s="589"/>
      <c r="LAH416" s="589"/>
      <c r="LAI416" s="589"/>
      <c r="LAJ416" s="589"/>
      <c r="LAK416" s="589"/>
      <c r="LAL416" s="589"/>
      <c r="LAM416" s="589"/>
      <c r="LAN416" s="589"/>
      <c r="LAO416" s="589"/>
      <c r="LAP416" s="589"/>
      <c r="LAQ416" s="589"/>
      <c r="LAR416" s="589"/>
      <c r="LAS416" s="589"/>
      <c r="LAT416" s="589"/>
      <c r="LAU416" s="589"/>
      <c r="LAV416" s="589"/>
      <c r="LAW416" s="589"/>
      <c r="LAX416" s="589"/>
      <c r="LAY416" s="589"/>
      <c r="LAZ416" s="589"/>
      <c r="LBA416" s="589"/>
      <c r="LBB416" s="589"/>
      <c r="LBC416" s="589"/>
      <c r="LBD416" s="589"/>
      <c r="LBE416" s="589"/>
      <c r="LBF416" s="589"/>
      <c r="LBG416" s="589"/>
      <c r="LBH416" s="589"/>
      <c r="LBI416" s="589"/>
      <c r="LBJ416" s="589"/>
      <c r="LBK416" s="589"/>
      <c r="LBL416" s="589"/>
      <c r="LBM416" s="589"/>
      <c r="LBN416" s="589"/>
      <c r="LBO416" s="589"/>
      <c r="LBP416" s="589"/>
      <c r="LBQ416" s="589"/>
      <c r="LBR416" s="589"/>
      <c r="LBS416" s="589"/>
      <c r="LBT416" s="589"/>
      <c r="LBU416" s="589"/>
      <c r="LBV416" s="589"/>
      <c r="LBW416" s="589"/>
      <c r="LBX416" s="589"/>
      <c r="LBY416" s="589"/>
      <c r="LBZ416" s="589"/>
      <c r="LCA416" s="589"/>
      <c r="LCB416" s="589"/>
      <c r="LCC416" s="589"/>
      <c r="LCD416" s="589"/>
      <c r="LCE416" s="589"/>
      <c r="LCF416" s="589"/>
      <c r="LCG416" s="589"/>
      <c r="LCH416" s="589"/>
      <c r="LCI416" s="589"/>
      <c r="LCJ416" s="589"/>
      <c r="LCK416" s="589"/>
      <c r="LCL416" s="589"/>
      <c r="LCM416" s="589"/>
      <c r="LCN416" s="589"/>
      <c r="LCO416" s="589"/>
      <c r="LCP416" s="589"/>
      <c r="LCQ416" s="589"/>
      <c r="LCR416" s="589"/>
      <c r="LCS416" s="589"/>
      <c r="LCT416" s="589"/>
      <c r="LCU416" s="589"/>
      <c r="LCV416" s="589"/>
      <c r="LCW416" s="589"/>
      <c r="LCX416" s="589"/>
      <c r="LCY416" s="589"/>
      <c r="LCZ416" s="589"/>
      <c r="LDA416" s="589"/>
      <c r="LDB416" s="589"/>
      <c r="LDC416" s="589"/>
      <c r="LDD416" s="589"/>
      <c r="LDE416" s="589"/>
      <c r="LDF416" s="589"/>
      <c r="LDG416" s="589"/>
      <c r="LDH416" s="589"/>
      <c r="LDI416" s="589"/>
      <c r="LDJ416" s="589"/>
      <c r="LDK416" s="589"/>
      <c r="LDL416" s="589"/>
      <c r="LDM416" s="589"/>
      <c r="LDN416" s="589"/>
      <c r="LDO416" s="589"/>
      <c r="LDP416" s="589"/>
      <c r="LDQ416" s="589"/>
      <c r="LDR416" s="589"/>
      <c r="LDS416" s="589"/>
      <c r="LDT416" s="589"/>
      <c r="LDU416" s="589"/>
      <c r="LDV416" s="589"/>
      <c r="LDW416" s="589"/>
      <c r="LDX416" s="589"/>
      <c r="LDY416" s="589"/>
      <c r="LDZ416" s="589"/>
      <c r="LEA416" s="589"/>
      <c r="LEB416" s="589"/>
      <c r="LEC416" s="589"/>
      <c r="LED416" s="589"/>
      <c r="LEE416" s="589"/>
      <c r="LEF416" s="589"/>
      <c r="LEG416" s="589"/>
      <c r="LEH416" s="589"/>
      <c r="LEI416" s="589"/>
      <c r="LEJ416" s="589"/>
      <c r="LEK416" s="589"/>
      <c r="LEL416" s="589"/>
      <c r="LEM416" s="589"/>
      <c r="LEN416" s="589"/>
      <c r="LEO416" s="589"/>
      <c r="LEP416" s="589"/>
      <c r="LEQ416" s="589"/>
      <c r="LER416" s="589"/>
      <c r="LES416" s="589"/>
      <c r="LET416" s="589"/>
      <c r="LEU416" s="589"/>
      <c r="LEV416" s="589"/>
      <c r="LEW416" s="589"/>
      <c r="LEX416" s="589"/>
      <c r="LEY416" s="589"/>
      <c r="LEZ416" s="589"/>
      <c r="LFA416" s="589"/>
      <c r="LFB416" s="589"/>
      <c r="LFC416" s="589"/>
      <c r="LFD416" s="589"/>
      <c r="LFE416" s="589"/>
      <c r="LFF416" s="589"/>
      <c r="LFG416" s="589"/>
      <c r="LFH416" s="589"/>
      <c r="LFI416" s="589"/>
      <c r="LFJ416" s="589"/>
      <c r="LFK416" s="589"/>
      <c r="LFL416" s="589"/>
      <c r="LFM416" s="589"/>
      <c r="LFN416" s="589"/>
      <c r="LFO416" s="589"/>
      <c r="LFP416" s="589"/>
      <c r="LFQ416" s="589"/>
      <c r="LFR416" s="589"/>
      <c r="LFS416" s="589"/>
      <c r="LFT416" s="589"/>
      <c r="LFU416" s="589"/>
      <c r="LFV416" s="589"/>
      <c r="LFW416" s="589"/>
      <c r="LFX416" s="589"/>
      <c r="LFY416" s="589"/>
      <c r="LFZ416" s="589"/>
      <c r="LGA416" s="589"/>
      <c r="LGB416" s="589"/>
      <c r="LGC416" s="589"/>
      <c r="LGD416" s="589"/>
      <c r="LGE416" s="589"/>
      <c r="LGF416" s="589"/>
      <c r="LGG416" s="589"/>
      <c r="LGH416" s="589"/>
      <c r="LGI416" s="589"/>
      <c r="LGJ416" s="589"/>
      <c r="LGK416" s="589"/>
      <c r="LGL416" s="589"/>
      <c r="LGM416" s="589"/>
      <c r="LGN416" s="589"/>
      <c r="LGO416" s="589"/>
      <c r="LGP416" s="589"/>
      <c r="LGQ416" s="589"/>
      <c r="LGR416" s="589"/>
      <c r="LGS416" s="589"/>
      <c r="LGT416" s="589"/>
      <c r="LGU416" s="589"/>
      <c r="LGV416" s="589"/>
      <c r="LGW416" s="589"/>
      <c r="LGX416" s="589"/>
      <c r="LGY416" s="589"/>
      <c r="LGZ416" s="589"/>
      <c r="LHA416" s="589"/>
      <c r="LHB416" s="589"/>
      <c r="LHC416" s="589"/>
      <c r="LHD416" s="589"/>
      <c r="LHE416" s="589"/>
      <c r="LHF416" s="589"/>
      <c r="LHG416" s="589"/>
      <c r="LHH416" s="589"/>
      <c r="LHI416" s="589"/>
      <c r="LHJ416" s="589"/>
      <c r="LHK416" s="589"/>
      <c r="LHL416" s="589"/>
      <c r="LHM416" s="589"/>
      <c r="LHN416" s="589"/>
      <c r="LHO416" s="589"/>
      <c r="LHP416" s="589"/>
      <c r="LHQ416" s="589"/>
      <c r="LHR416" s="589"/>
      <c r="LHS416" s="589"/>
      <c r="LHT416" s="589"/>
      <c r="LHU416" s="589"/>
      <c r="LHV416" s="589"/>
      <c r="LHW416" s="589"/>
      <c r="LHX416" s="589"/>
      <c r="LHY416" s="589"/>
      <c r="LHZ416" s="589"/>
      <c r="LIA416" s="589"/>
      <c r="LIB416" s="589"/>
      <c r="LIC416" s="589"/>
      <c r="LID416" s="589"/>
      <c r="LIE416" s="589"/>
      <c r="LIF416" s="589"/>
      <c r="LIG416" s="589"/>
      <c r="LIH416" s="589"/>
      <c r="LII416" s="589"/>
      <c r="LIJ416" s="589"/>
      <c r="LIK416" s="589"/>
      <c r="LIL416" s="589"/>
      <c r="LIM416" s="589"/>
      <c r="LIN416" s="589"/>
      <c r="LIO416" s="589"/>
      <c r="LIP416" s="589"/>
      <c r="LIQ416" s="589"/>
      <c r="LIR416" s="589"/>
      <c r="LIS416" s="589"/>
      <c r="LIT416" s="589"/>
      <c r="LIU416" s="589"/>
      <c r="LIV416" s="589"/>
      <c r="LIW416" s="589"/>
      <c r="LIX416" s="589"/>
      <c r="LIY416" s="589"/>
      <c r="LIZ416" s="589"/>
      <c r="LJA416" s="589"/>
      <c r="LJB416" s="589"/>
      <c r="LJC416" s="589"/>
      <c r="LJD416" s="589"/>
      <c r="LJE416" s="589"/>
      <c r="LJF416" s="589"/>
      <c r="LJG416" s="589"/>
      <c r="LJH416" s="589"/>
      <c r="LJI416" s="589"/>
      <c r="LJJ416" s="589"/>
      <c r="LJK416" s="589"/>
      <c r="LJL416" s="589"/>
      <c r="LJM416" s="589"/>
      <c r="LJN416" s="589"/>
      <c r="LJO416" s="589"/>
      <c r="LJP416" s="589"/>
      <c r="LJQ416" s="589"/>
      <c r="LJR416" s="589"/>
      <c r="LJS416" s="589"/>
      <c r="LJT416" s="589"/>
      <c r="LJU416" s="589"/>
      <c r="LJV416" s="589"/>
      <c r="LJW416" s="589"/>
      <c r="LJX416" s="589"/>
      <c r="LJY416" s="589"/>
      <c r="LJZ416" s="589"/>
      <c r="LKA416" s="589"/>
      <c r="LKB416" s="589"/>
      <c r="LKC416" s="589"/>
      <c r="LKD416" s="589"/>
      <c r="LKE416" s="589"/>
      <c r="LKF416" s="589"/>
      <c r="LKG416" s="589"/>
      <c r="LKH416" s="589"/>
      <c r="LKI416" s="589"/>
      <c r="LKJ416" s="589"/>
      <c r="LKK416" s="589"/>
      <c r="LKL416" s="589"/>
      <c r="LKM416" s="589"/>
      <c r="LKN416" s="589"/>
      <c r="LKO416" s="589"/>
      <c r="LKP416" s="589"/>
      <c r="LKQ416" s="589"/>
      <c r="LKR416" s="589"/>
      <c r="LKS416" s="589"/>
      <c r="LKT416" s="589"/>
      <c r="LKU416" s="589"/>
      <c r="LKV416" s="589"/>
      <c r="LKW416" s="589"/>
      <c r="LKX416" s="589"/>
      <c r="LKY416" s="589"/>
      <c r="LKZ416" s="589"/>
      <c r="LLA416" s="589"/>
      <c r="LLB416" s="589"/>
      <c r="LLC416" s="589"/>
      <c r="LLD416" s="589"/>
      <c r="LLE416" s="589"/>
      <c r="LLF416" s="589"/>
      <c r="LLG416" s="589"/>
      <c r="LLH416" s="589"/>
      <c r="LLI416" s="589"/>
      <c r="LLJ416" s="589"/>
      <c r="LLK416" s="589"/>
      <c r="LLL416" s="589"/>
      <c r="LLM416" s="589"/>
      <c r="LLN416" s="589"/>
      <c r="LLO416" s="589"/>
      <c r="LLP416" s="589"/>
      <c r="LLQ416" s="589"/>
      <c r="LLR416" s="589"/>
      <c r="LLS416" s="589"/>
      <c r="LLT416" s="589"/>
      <c r="LLU416" s="589"/>
      <c r="LLV416" s="589"/>
      <c r="LLW416" s="589"/>
      <c r="LLX416" s="589"/>
      <c r="LLY416" s="589"/>
      <c r="LLZ416" s="589"/>
      <c r="LMA416" s="589"/>
      <c r="LMB416" s="589"/>
      <c r="LMC416" s="589"/>
      <c r="LMD416" s="589"/>
      <c r="LME416" s="589"/>
      <c r="LMF416" s="589"/>
      <c r="LMG416" s="589"/>
      <c r="LMH416" s="589"/>
      <c r="LMI416" s="589"/>
      <c r="LMJ416" s="589"/>
      <c r="LMK416" s="589"/>
      <c r="LML416" s="589"/>
      <c r="LMM416" s="589"/>
      <c r="LMN416" s="589"/>
      <c r="LMO416" s="589"/>
      <c r="LMP416" s="589"/>
      <c r="LMQ416" s="589"/>
      <c r="LMR416" s="589"/>
      <c r="LMS416" s="589"/>
      <c r="LMT416" s="589"/>
      <c r="LMU416" s="589"/>
      <c r="LMV416" s="589"/>
      <c r="LMW416" s="589"/>
      <c r="LMX416" s="589"/>
      <c r="LMY416" s="589"/>
      <c r="LMZ416" s="589"/>
      <c r="LNA416" s="589"/>
      <c r="LNB416" s="589"/>
      <c r="LNC416" s="589"/>
      <c r="LND416" s="589"/>
      <c r="LNE416" s="589"/>
      <c r="LNF416" s="589"/>
      <c r="LNG416" s="589"/>
      <c r="LNH416" s="589"/>
      <c r="LNI416" s="589"/>
      <c r="LNJ416" s="589"/>
      <c r="LNK416" s="589"/>
      <c r="LNL416" s="589"/>
      <c r="LNM416" s="589"/>
      <c r="LNN416" s="589"/>
      <c r="LNO416" s="589"/>
      <c r="LNP416" s="589"/>
      <c r="LNQ416" s="589"/>
      <c r="LNR416" s="589"/>
      <c r="LNS416" s="589"/>
      <c r="LNT416" s="589"/>
      <c r="LNU416" s="589"/>
      <c r="LNV416" s="589"/>
      <c r="LNW416" s="589"/>
      <c r="LNX416" s="589"/>
      <c r="LNY416" s="589"/>
      <c r="LNZ416" s="589"/>
      <c r="LOA416" s="589"/>
      <c r="LOB416" s="589"/>
      <c r="LOC416" s="589"/>
      <c r="LOD416" s="589"/>
      <c r="LOE416" s="589"/>
      <c r="LOF416" s="589"/>
      <c r="LOG416" s="589"/>
      <c r="LOH416" s="589"/>
      <c r="LOI416" s="589"/>
      <c r="LOJ416" s="589"/>
      <c r="LOK416" s="589"/>
      <c r="LOL416" s="589"/>
      <c r="LOM416" s="589"/>
      <c r="LON416" s="589"/>
      <c r="LOO416" s="589"/>
      <c r="LOP416" s="589"/>
      <c r="LOQ416" s="589"/>
      <c r="LOR416" s="589"/>
      <c r="LOS416" s="589"/>
      <c r="LOT416" s="589"/>
      <c r="LOU416" s="589"/>
      <c r="LOV416" s="589"/>
      <c r="LOW416" s="589"/>
      <c r="LOX416" s="589"/>
      <c r="LOY416" s="589"/>
      <c r="LOZ416" s="589"/>
      <c r="LPA416" s="589"/>
      <c r="LPB416" s="589"/>
      <c r="LPC416" s="589"/>
      <c r="LPD416" s="589"/>
      <c r="LPE416" s="589"/>
      <c r="LPF416" s="589"/>
      <c r="LPG416" s="589"/>
      <c r="LPH416" s="589"/>
      <c r="LPI416" s="589"/>
      <c r="LPJ416" s="589"/>
      <c r="LPK416" s="589"/>
      <c r="LPL416" s="589"/>
      <c r="LPM416" s="589"/>
      <c r="LPN416" s="589"/>
      <c r="LPO416" s="589"/>
      <c r="LPP416" s="589"/>
      <c r="LPQ416" s="589"/>
      <c r="LPR416" s="589"/>
      <c r="LPS416" s="589"/>
      <c r="LPT416" s="589"/>
      <c r="LPU416" s="589"/>
      <c r="LPV416" s="589"/>
      <c r="LPW416" s="589"/>
      <c r="LPX416" s="589"/>
      <c r="LPY416" s="589"/>
      <c r="LPZ416" s="589"/>
      <c r="LQA416" s="589"/>
      <c r="LQB416" s="589"/>
      <c r="LQC416" s="589"/>
      <c r="LQD416" s="589"/>
      <c r="LQE416" s="589"/>
      <c r="LQF416" s="589"/>
      <c r="LQG416" s="589"/>
      <c r="LQH416" s="589"/>
      <c r="LQI416" s="589"/>
      <c r="LQJ416" s="589"/>
      <c r="LQK416" s="589"/>
      <c r="LQL416" s="589"/>
      <c r="LQM416" s="589"/>
      <c r="LQN416" s="589"/>
      <c r="LQO416" s="589"/>
      <c r="LQP416" s="589"/>
      <c r="LQQ416" s="589"/>
      <c r="LQR416" s="589"/>
      <c r="LQS416" s="589"/>
      <c r="LQT416" s="589"/>
      <c r="LQU416" s="589"/>
      <c r="LQV416" s="589"/>
      <c r="LQW416" s="589"/>
      <c r="LQX416" s="589"/>
      <c r="LQY416" s="589"/>
      <c r="LQZ416" s="589"/>
      <c r="LRA416" s="589"/>
      <c r="LRB416" s="589"/>
      <c r="LRC416" s="589"/>
      <c r="LRD416" s="589"/>
      <c r="LRE416" s="589"/>
      <c r="LRF416" s="589"/>
      <c r="LRG416" s="589"/>
      <c r="LRH416" s="589"/>
      <c r="LRI416" s="589"/>
      <c r="LRJ416" s="589"/>
      <c r="LRK416" s="589"/>
      <c r="LRL416" s="589"/>
      <c r="LRM416" s="589"/>
      <c r="LRN416" s="589"/>
      <c r="LRO416" s="589"/>
      <c r="LRP416" s="589"/>
      <c r="LRQ416" s="589"/>
      <c r="LRR416" s="589"/>
      <c r="LRS416" s="589"/>
      <c r="LRT416" s="589"/>
      <c r="LRU416" s="589"/>
      <c r="LRV416" s="589"/>
      <c r="LRW416" s="589"/>
      <c r="LRX416" s="589"/>
      <c r="LRY416" s="589"/>
      <c r="LRZ416" s="589"/>
      <c r="LSA416" s="589"/>
      <c r="LSB416" s="589"/>
      <c r="LSC416" s="589"/>
      <c r="LSD416" s="589"/>
      <c r="LSE416" s="589"/>
      <c r="LSF416" s="589"/>
      <c r="LSG416" s="589"/>
      <c r="LSH416" s="589"/>
      <c r="LSI416" s="589"/>
      <c r="LSJ416" s="589"/>
      <c r="LSK416" s="589"/>
      <c r="LSL416" s="589"/>
      <c r="LSM416" s="589"/>
      <c r="LSN416" s="589"/>
      <c r="LSO416" s="589"/>
      <c r="LSP416" s="589"/>
      <c r="LSQ416" s="589"/>
      <c r="LSR416" s="589"/>
      <c r="LSS416" s="589"/>
      <c r="LST416" s="589"/>
      <c r="LSU416" s="589"/>
      <c r="LSV416" s="589"/>
      <c r="LSW416" s="589"/>
      <c r="LSX416" s="589"/>
      <c r="LSY416" s="589"/>
      <c r="LSZ416" s="589"/>
      <c r="LTA416" s="589"/>
      <c r="LTB416" s="589"/>
      <c r="LTC416" s="589"/>
      <c r="LTD416" s="589"/>
      <c r="LTE416" s="589"/>
      <c r="LTF416" s="589"/>
      <c r="LTG416" s="589"/>
      <c r="LTH416" s="589"/>
      <c r="LTI416" s="589"/>
      <c r="LTJ416" s="589"/>
      <c r="LTK416" s="589"/>
      <c r="LTL416" s="589"/>
      <c r="LTM416" s="589"/>
      <c r="LTN416" s="589"/>
      <c r="LTO416" s="589"/>
      <c r="LTP416" s="589"/>
      <c r="LTQ416" s="589"/>
      <c r="LTR416" s="589"/>
      <c r="LTS416" s="589"/>
      <c r="LTT416" s="589"/>
      <c r="LTU416" s="589"/>
      <c r="LTV416" s="589"/>
      <c r="LTW416" s="589"/>
      <c r="LTX416" s="589"/>
      <c r="LTY416" s="589"/>
      <c r="LTZ416" s="589"/>
      <c r="LUA416" s="589"/>
      <c r="LUB416" s="589"/>
      <c r="LUC416" s="589"/>
      <c r="LUD416" s="589"/>
      <c r="LUE416" s="589"/>
      <c r="LUF416" s="589"/>
      <c r="LUG416" s="589"/>
      <c r="LUH416" s="589"/>
      <c r="LUI416" s="589"/>
      <c r="LUJ416" s="589"/>
      <c r="LUK416" s="589"/>
      <c r="LUL416" s="589"/>
      <c r="LUM416" s="589"/>
      <c r="LUN416" s="589"/>
      <c r="LUO416" s="589"/>
      <c r="LUP416" s="589"/>
      <c r="LUQ416" s="589"/>
      <c r="LUR416" s="589"/>
      <c r="LUS416" s="589"/>
      <c r="LUT416" s="589"/>
      <c r="LUU416" s="589"/>
      <c r="LUV416" s="589"/>
      <c r="LUW416" s="589"/>
      <c r="LUX416" s="589"/>
      <c r="LUY416" s="589"/>
      <c r="LUZ416" s="589"/>
      <c r="LVA416" s="589"/>
      <c r="LVB416" s="589"/>
      <c r="LVC416" s="589"/>
      <c r="LVD416" s="589"/>
      <c r="LVE416" s="589"/>
      <c r="LVF416" s="589"/>
      <c r="LVG416" s="589"/>
      <c r="LVH416" s="589"/>
      <c r="LVI416" s="589"/>
      <c r="LVJ416" s="589"/>
      <c r="LVK416" s="589"/>
      <c r="LVL416" s="589"/>
      <c r="LVM416" s="589"/>
      <c r="LVN416" s="589"/>
      <c r="LVO416" s="589"/>
      <c r="LVP416" s="589"/>
      <c r="LVQ416" s="589"/>
      <c r="LVR416" s="589"/>
      <c r="LVS416" s="589"/>
      <c r="LVT416" s="589"/>
      <c r="LVU416" s="589"/>
      <c r="LVV416" s="589"/>
      <c r="LVW416" s="589"/>
      <c r="LVX416" s="589"/>
      <c r="LVY416" s="589"/>
      <c r="LVZ416" s="589"/>
      <c r="LWA416" s="589"/>
      <c r="LWB416" s="589"/>
      <c r="LWC416" s="589"/>
      <c r="LWD416" s="589"/>
      <c r="LWE416" s="589"/>
      <c r="LWF416" s="589"/>
      <c r="LWG416" s="589"/>
      <c r="LWH416" s="589"/>
      <c r="LWI416" s="589"/>
      <c r="LWJ416" s="589"/>
      <c r="LWK416" s="589"/>
      <c r="LWL416" s="589"/>
      <c r="LWM416" s="589"/>
      <c r="LWN416" s="589"/>
      <c r="LWO416" s="589"/>
      <c r="LWP416" s="589"/>
      <c r="LWQ416" s="589"/>
      <c r="LWR416" s="589"/>
      <c r="LWS416" s="589"/>
      <c r="LWT416" s="589"/>
      <c r="LWU416" s="589"/>
      <c r="LWV416" s="589"/>
      <c r="LWW416" s="589"/>
      <c r="LWX416" s="589"/>
      <c r="LWY416" s="589"/>
      <c r="LWZ416" s="589"/>
      <c r="LXA416" s="589"/>
      <c r="LXB416" s="589"/>
      <c r="LXC416" s="589"/>
      <c r="LXD416" s="589"/>
      <c r="LXE416" s="589"/>
      <c r="LXF416" s="589"/>
      <c r="LXG416" s="589"/>
      <c r="LXH416" s="589"/>
      <c r="LXI416" s="589"/>
      <c r="LXJ416" s="589"/>
      <c r="LXK416" s="589"/>
      <c r="LXL416" s="589"/>
      <c r="LXM416" s="589"/>
      <c r="LXN416" s="589"/>
      <c r="LXO416" s="589"/>
      <c r="LXP416" s="589"/>
      <c r="LXQ416" s="589"/>
      <c r="LXR416" s="589"/>
      <c r="LXS416" s="589"/>
      <c r="LXT416" s="589"/>
      <c r="LXU416" s="589"/>
      <c r="LXV416" s="589"/>
      <c r="LXW416" s="589"/>
      <c r="LXX416" s="589"/>
      <c r="LXY416" s="589"/>
      <c r="LXZ416" s="589"/>
      <c r="LYA416" s="589"/>
      <c r="LYB416" s="589"/>
      <c r="LYC416" s="589"/>
      <c r="LYD416" s="589"/>
      <c r="LYE416" s="589"/>
      <c r="LYF416" s="589"/>
      <c r="LYG416" s="589"/>
      <c r="LYH416" s="589"/>
      <c r="LYI416" s="589"/>
      <c r="LYJ416" s="589"/>
      <c r="LYK416" s="589"/>
      <c r="LYL416" s="589"/>
      <c r="LYM416" s="589"/>
      <c r="LYN416" s="589"/>
      <c r="LYO416" s="589"/>
      <c r="LYP416" s="589"/>
      <c r="LYQ416" s="589"/>
      <c r="LYR416" s="589"/>
      <c r="LYS416" s="589"/>
      <c r="LYT416" s="589"/>
      <c r="LYU416" s="589"/>
      <c r="LYV416" s="589"/>
      <c r="LYW416" s="589"/>
      <c r="LYX416" s="589"/>
      <c r="LYY416" s="589"/>
      <c r="LYZ416" s="589"/>
      <c r="LZA416" s="589"/>
      <c r="LZB416" s="589"/>
      <c r="LZC416" s="589"/>
      <c r="LZD416" s="589"/>
      <c r="LZE416" s="589"/>
      <c r="LZF416" s="589"/>
      <c r="LZG416" s="589"/>
      <c r="LZH416" s="589"/>
      <c r="LZI416" s="589"/>
      <c r="LZJ416" s="589"/>
      <c r="LZK416" s="589"/>
      <c r="LZL416" s="589"/>
      <c r="LZM416" s="589"/>
      <c r="LZN416" s="589"/>
      <c r="LZO416" s="589"/>
      <c r="LZP416" s="589"/>
      <c r="LZQ416" s="589"/>
      <c r="LZR416" s="589"/>
      <c r="LZS416" s="589"/>
      <c r="LZT416" s="589"/>
      <c r="LZU416" s="589"/>
      <c r="LZV416" s="589"/>
      <c r="LZW416" s="589"/>
      <c r="LZX416" s="589"/>
      <c r="LZY416" s="589"/>
      <c r="LZZ416" s="589"/>
      <c r="MAA416" s="589"/>
      <c r="MAB416" s="589"/>
      <c r="MAC416" s="589"/>
      <c r="MAD416" s="589"/>
      <c r="MAE416" s="589"/>
      <c r="MAF416" s="589"/>
      <c r="MAG416" s="589"/>
      <c r="MAH416" s="589"/>
      <c r="MAI416" s="589"/>
      <c r="MAJ416" s="589"/>
      <c r="MAK416" s="589"/>
      <c r="MAL416" s="589"/>
      <c r="MAM416" s="589"/>
      <c r="MAN416" s="589"/>
      <c r="MAO416" s="589"/>
      <c r="MAP416" s="589"/>
      <c r="MAQ416" s="589"/>
      <c r="MAR416" s="589"/>
      <c r="MAS416" s="589"/>
      <c r="MAT416" s="589"/>
      <c r="MAU416" s="589"/>
      <c r="MAV416" s="589"/>
      <c r="MAW416" s="589"/>
      <c r="MAX416" s="589"/>
      <c r="MAY416" s="589"/>
      <c r="MAZ416" s="589"/>
      <c r="MBA416" s="589"/>
      <c r="MBB416" s="589"/>
      <c r="MBC416" s="589"/>
      <c r="MBD416" s="589"/>
      <c r="MBE416" s="589"/>
      <c r="MBF416" s="589"/>
      <c r="MBG416" s="589"/>
      <c r="MBH416" s="589"/>
      <c r="MBI416" s="589"/>
      <c r="MBJ416" s="589"/>
      <c r="MBK416" s="589"/>
      <c r="MBL416" s="589"/>
      <c r="MBM416" s="589"/>
      <c r="MBN416" s="589"/>
      <c r="MBO416" s="589"/>
      <c r="MBP416" s="589"/>
      <c r="MBQ416" s="589"/>
      <c r="MBR416" s="589"/>
      <c r="MBS416" s="589"/>
      <c r="MBT416" s="589"/>
      <c r="MBU416" s="589"/>
      <c r="MBV416" s="589"/>
      <c r="MBW416" s="589"/>
      <c r="MBX416" s="589"/>
      <c r="MBY416" s="589"/>
      <c r="MBZ416" s="589"/>
      <c r="MCA416" s="589"/>
      <c r="MCB416" s="589"/>
      <c r="MCC416" s="589"/>
      <c r="MCD416" s="589"/>
      <c r="MCE416" s="589"/>
      <c r="MCF416" s="589"/>
      <c r="MCG416" s="589"/>
      <c r="MCH416" s="589"/>
      <c r="MCI416" s="589"/>
      <c r="MCJ416" s="589"/>
      <c r="MCK416" s="589"/>
      <c r="MCL416" s="589"/>
      <c r="MCM416" s="589"/>
      <c r="MCN416" s="589"/>
      <c r="MCO416" s="589"/>
      <c r="MCP416" s="589"/>
      <c r="MCQ416" s="589"/>
      <c r="MCR416" s="589"/>
      <c r="MCS416" s="589"/>
      <c r="MCT416" s="589"/>
      <c r="MCU416" s="589"/>
      <c r="MCV416" s="589"/>
      <c r="MCW416" s="589"/>
      <c r="MCX416" s="589"/>
      <c r="MCY416" s="589"/>
      <c r="MCZ416" s="589"/>
      <c r="MDA416" s="589"/>
      <c r="MDB416" s="589"/>
      <c r="MDC416" s="589"/>
      <c r="MDD416" s="589"/>
      <c r="MDE416" s="589"/>
      <c r="MDF416" s="589"/>
      <c r="MDG416" s="589"/>
      <c r="MDH416" s="589"/>
      <c r="MDI416" s="589"/>
      <c r="MDJ416" s="589"/>
      <c r="MDK416" s="589"/>
      <c r="MDL416" s="589"/>
      <c r="MDM416" s="589"/>
      <c r="MDN416" s="589"/>
      <c r="MDO416" s="589"/>
      <c r="MDP416" s="589"/>
      <c r="MDQ416" s="589"/>
      <c r="MDR416" s="589"/>
      <c r="MDS416" s="589"/>
      <c r="MDT416" s="589"/>
      <c r="MDU416" s="589"/>
      <c r="MDV416" s="589"/>
      <c r="MDW416" s="589"/>
      <c r="MDX416" s="589"/>
      <c r="MDY416" s="589"/>
      <c r="MDZ416" s="589"/>
      <c r="MEA416" s="589"/>
      <c r="MEB416" s="589"/>
      <c r="MEC416" s="589"/>
      <c r="MED416" s="589"/>
      <c r="MEE416" s="589"/>
      <c r="MEF416" s="589"/>
      <c r="MEG416" s="589"/>
      <c r="MEH416" s="589"/>
      <c r="MEI416" s="589"/>
      <c r="MEJ416" s="589"/>
      <c r="MEK416" s="589"/>
      <c r="MEL416" s="589"/>
      <c r="MEM416" s="589"/>
      <c r="MEN416" s="589"/>
      <c r="MEO416" s="589"/>
      <c r="MEP416" s="589"/>
      <c r="MEQ416" s="589"/>
      <c r="MER416" s="589"/>
      <c r="MES416" s="589"/>
      <c r="MET416" s="589"/>
      <c r="MEU416" s="589"/>
      <c r="MEV416" s="589"/>
      <c r="MEW416" s="589"/>
      <c r="MEX416" s="589"/>
      <c r="MEY416" s="589"/>
      <c r="MEZ416" s="589"/>
      <c r="MFA416" s="589"/>
      <c r="MFB416" s="589"/>
      <c r="MFC416" s="589"/>
      <c r="MFD416" s="589"/>
      <c r="MFE416" s="589"/>
      <c r="MFF416" s="589"/>
      <c r="MFG416" s="589"/>
      <c r="MFH416" s="589"/>
      <c r="MFI416" s="589"/>
      <c r="MFJ416" s="589"/>
      <c r="MFK416" s="589"/>
      <c r="MFL416" s="589"/>
      <c r="MFM416" s="589"/>
      <c r="MFN416" s="589"/>
      <c r="MFO416" s="589"/>
      <c r="MFP416" s="589"/>
      <c r="MFQ416" s="589"/>
      <c r="MFR416" s="589"/>
      <c r="MFS416" s="589"/>
      <c r="MFT416" s="589"/>
      <c r="MFU416" s="589"/>
      <c r="MFV416" s="589"/>
      <c r="MFW416" s="589"/>
      <c r="MFX416" s="589"/>
      <c r="MFY416" s="589"/>
      <c r="MFZ416" s="589"/>
      <c r="MGA416" s="589"/>
      <c r="MGB416" s="589"/>
      <c r="MGC416" s="589"/>
      <c r="MGD416" s="589"/>
      <c r="MGE416" s="589"/>
      <c r="MGF416" s="589"/>
      <c r="MGG416" s="589"/>
      <c r="MGH416" s="589"/>
      <c r="MGI416" s="589"/>
      <c r="MGJ416" s="589"/>
      <c r="MGK416" s="589"/>
      <c r="MGL416" s="589"/>
      <c r="MGM416" s="589"/>
      <c r="MGN416" s="589"/>
      <c r="MGO416" s="589"/>
      <c r="MGP416" s="589"/>
      <c r="MGQ416" s="589"/>
      <c r="MGR416" s="589"/>
      <c r="MGS416" s="589"/>
      <c r="MGT416" s="589"/>
      <c r="MGU416" s="589"/>
      <c r="MGV416" s="589"/>
      <c r="MGW416" s="589"/>
      <c r="MGX416" s="589"/>
      <c r="MGY416" s="589"/>
      <c r="MGZ416" s="589"/>
      <c r="MHA416" s="589"/>
      <c r="MHB416" s="589"/>
      <c r="MHC416" s="589"/>
      <c r="MHD416" s="589"/>
      <c r="MHE416" s="589"/>
      <c r="MHF416" s="589"/>
      <c r="MHG416" s="589"/>
      <c r="MHH416" s="589"/>
      <c r="MHI416" s="589"/>
      <c r="MHJ416" s="589"/>
      <c r="MHK416" s="589"/>
      <c r="MHL416" s="589"/>
      <c r="MHM416" s="589"/>
      <c r="MHN416" s="589"/>
      <c r="MHO416" s="589"/>
      <c r="MHP416" s="589"/>
      <c r="MHQ416" s="589"/>
      <c r="MHR416" s="589"/>
      <c r="MHS416" s="589"/>
      <c r="MHT416" s="589"/>
      <c r="MHU416" s="589"/>
      <c r="MHV416" s="589"/>
      <c r="MHW416" s="589"/>
      <c r="MHX416" s="589"/>
      <c r="MHY416" s="589"/>
      <c r="MHZ416" s="589"/>
      <c r="MIA416" s="589"/>
      <c r="MIB416" s="589"/>
      <c r="MIC416" s="589"/>
      <c r="MID416" s="589"/>
      <c r="MIE416" s="589"/>
      <c r="MIF416" s="589"/>
      <c r="MIG416" s="589"/>
      <c r="MIH416" s="589"/>
      <c r="MII416" s="589"/>
      <c r="MIJ416" s="589"/>
      <c r="MIK416" s="589"/>
      <c r="MIL416" s="589"/>
      <c r="MIM416" s="589"/>
      <c r="MIN416" s="589"/>
      <c r="MIO416" s="589"/>
      <c r="MIP416" s="589"/>
      <c r="MIQ416" s="589"/>
      <c r="MIR416" s="589"/>
      <c r="MIS416" s="589"/>
      <c r="MIT416" s="589"/>
      <c r="MIU416" s="589"/>
      <c r="MIV416" s="589"/>
      <c r="MIW416" s="589"/>
      <c r="MIX416" s="589"/>
      <c r="MIY416" s="589"/>
      <c r="MIZ416" s="589"/>
      <c r="MJA416" s="589"/>
      <c r="MJB416" s="589"/>
      <c r="MJC416" s="589"/>
      <c r="MJD416" s="589"/>
      <c r="MJE416" s="589"/>
      <c r="MJF416" s="589"/>
      <c r="MJG416" s="589"/>
      <c r="MJH416" s="589"/>
      <c r="MJI416" s="589"/>
      <c r="MJJ416" s="589"/>
      <c r="MJK416" s="589"/>
      <c r="MJL416" s="589"/>
      <c r="MJM416" s="589"/>
      <c r="MJN416" s="589"/>
      <c r="MJO416" s="589"/>
      <c r="MJP416" s="589"/>
      <c r="MJQ416" s="589"/>
      <c r="MJR416" s="589"/>
      <c r="MJS416" s="589"/>
      <c r="MJT416" s="589"/>
      <c r="MJU416" s="589"/>
      <c r="MJV416" s="589"/>
      <c r="MJW416" s="589"/>
      <c r="MJX416" s="589"/>
      <c r="MJY416" s="589"/>
      <c r="MJZ416" s="589"/>
      <c r="MKA416" s="589"/>
      <c r="MKB416" s="589"/>
      <c r="MKC416" s="589"/>
      <c r="MKD416" s="589"/>
      <c r="MKE416" s="589"/>
      <c r="MKF416" s="589"/>
      <c r="MKG416" s="589"/>
      <c r="MKH416" s="589"/>
      <c r="MKI416" s="589"/>
      <c r="MKJ416" s="589"/>
      <c r="MKK416" s="589"/>
      <c r="MKL416" s="589"/>
      <c r="MKM416" s="589"/>
      <c r="MKN416" s="589"/>
      <c r="MKO416" s="589"/>
      <c r="MKP416" s="589"/>
      <c r="MKQ416" s="589"/>
      <c r="MKR416" s="589"/>
      <c r="MKS416" s="589"/>
      <c r="MKT416" s="589"/>
      <c r="MKU416" s="589"/>
      <c r="MKV416" s="589"/>
      <c r="MKW416" s="589"/>
      <c r="MKX416" s="589"/>
      <c r="MKY416" s="589"/>
      <c r="MKZ416" s="589"/>
      <c r="MLA416" s="589"/>
      <c r="MLB416" s="589"/>
      <c r="MLC416" s="589"/>
      <c r="MLD416" s="589"/>
      <c r="MLE416" s="589"/>
      <c r="MLF416" s="589"/>
      <c r="MLG416" s="589"/>
      <c r="MLH416" s="589"/>
      <c r="MLI416" s="589"/>
      <c r="MLJ416" s="589"/>
      <c r="MLK416" s="589"/>
      <c r="MLL416" s="589"/>
      <c r="MLM416" s="589"/>
      <c r="MLN416" s="589"/>
      <c r="MLO416" s="589"/>
      <c r="MLP416" s="589"/>
      <c r="MLQ416" s="589"/>
      <c r="MLR416" s="589"/>
      <c r="MLS416" s="589"/>
      <c r="MLT416" s="589"/>
      <c r="MLU416" s="589"/>
      <c r="MLV416" s="589"/>
      <c r="MLW416" s="589"/>
      <c r="MLX416" s="589"/>
      <c r="MLY416" s="589"/>
      <c r="MLZ416" s="589"/>
      <c r="MMA416" s="589"/>
      <c r="MMB416" s="589"/>
      <c r="MMC416" s="589"/>
      <c r="MMD416" s="589"/>
      <c r="MME416" s="589"/>
      <c r="MMF416" s="589"/>
      <c r="MMG416" s="589"/>
      <c r="MMH416" s="589"/>
      <c r="MMI416" s="589"/>
      <c r="MMJ416" s="589"/>
      <c r="MMK416" s="589"/>
      <c r="MML416" s="589"/>
      <c r="MMM416" s="589"/>
      <c r="MMN416" s="589"/>
      <c r="MMO416" s="589"/>
      <c r="MMP416" s="589"/>
      <c r="MMQ416" s="589"/>
      <c r="MMR416" s="589"/>
      <c r="MMS416" s="589"/>
      <c r="MMT416" s="589"/>
      <c r="MMU416" s="589"/>
      <c r="MMV416" s="589"/>
      <c r="MMW416" s="589"/>
      <c r="MMX416" s="589"/>
      <c r="MMY416" s="589"/>
      <c r="MMZ416" s="589"/>
      <c r="MNA416" s="589"/>
      <c r="MNB416" s="589"/>
      <c r="MNC416" s="589"/>
      <c r="MND416" s="589"/>
      <c r="MNE416" s="589"/>
      <c r="MNF416" s="589"/>
      <c r="MNG416" s="589"/>
      <c r="MNH416" s="589"/>
      <c r="MNI416" s="589"/>
      <c r="MNJ416" s="589"/>
      <c r="MNK416" s="589"/>
      <c r="MNL416" s="589"/>
      <c r="MNM416" s="589"/>
      <c r="MNN416" s="589"/>
      <c r="MNO416" s="589"/>
      <c r="MNP416" s="589"/>
      <c r="MNQ416" s="589"/>
      <c r="MNR416" s="589"/>
      <c r="MNS416" s="589"/>
      <c r="MNT416" s="589"/>
      <c r="MNU416" s="589"/>
      <c r="MNV416" s="589"/>
      <c r="MNW416" s="589"/>
      <c r="MNX416" s="589"/>
      <c r="MNY416" s="589"/>
      <c r="MNZ416" s="589"/>
      <c r="MOA416" s="589"/>
      <c r="MOB416" s="589"/>
      <c r="MOC416" s="589"/>
      <c r="MOD416" s="589"/>
      <c r="MOE416" s="589"/>
      <c r="MOF416" s="589"/>
      <c r="MOG416" s="589"/>
      <c r="MOH416" s="589"/>
      <c r="MOI416" s="589"/>
      <c r="MOJ416" s="589"/>
      <c r="MOK416" s="589"/>
      <c r="MOL416" s="589"/>
      <c r="MOM416" s="589"/>
      <c r="MON416" s="589"/>
      <c r="MOO416" s="589"/>
      <c r="MOP416" s="589"/>
      <c r="MOQ416" s="589"/>
      <c r="MOR416" s="589"/>
      <c r="MOS416" s="589"/>
      <c r="MOT416" s="589"/>
      <c r="MOU416" s="589"/>
      <c r="MOV416" s="589"/>
      <c r="MOW416" s="589"/>
      <c r="MOX416" s="589"/>
      <c r="MOY416" s="589"/>
      <c r="MOZ416" s="589"/>
      <c r="MPA416" s="589"/>
      <c r="MPB416" s="589"/>
      <c r="MPC416" s="589"/>
      <c r="MPD416" s="589"/>
      <c r="MPE416" s="589"/>
      <c r="MPF416" s="589"/>
      <c r="MPG416" s="589"/>
      <c r="MPH416" s="589"/>
      <c r="MPI416" s="589"/>
      <c r="MPJ416" s="589"/>
      <c r="MPK416" s="589"/>
      <c r="MPL416" s="589"/>
      <c r="MPM416" s="589"/>
      <c r="MPN416" s="589"/>
      <c r="MPO416" s="589"/>
      <c r="MPP416" s="589"/>
      <c r="MPQ416" s="589"/>
      <c r="MPR416" s="589"/>
      <c r="MPS416" s="589"/>
      <c r="MPT416" s="589"/>
      <c r="MPU416" s="589"/>
      <c r="MPV416" s="589"/>
      <c r="MPW416" s="589"/>
      <c r="MPX416" s="589"/>
      <c r="MPY416" s="589"/>
      <c r="MPZ416" s="589"/>
      <c r="MQA416" s="589"/>
      <c r="MQB416" s="589"/>
      <c r="MQC416" s="589"/>
      <c r="MQD416" s="589"/>
      <c r="MQE416" s="589"/>
      <c r="MQF416" s="589"/>
      <c r="MQG416" s="589"/>
      <c r="MQH416" s="589"/>
      <c r="MQI416" s="589"/>
      <c r="MQJ416" s="589"/>
      <c r="MQK416" s="589"/>
      <c r="MQL416" s="589"/>
      <c r="MQM416" s="589"/>
      <c r="MQN416" s="589"/>
      <c r="MQO416" s="589"/>
      <c r="MQP416" s="589"/>
      <c r="MQQ416" s="589"/>
      <c r="MQR416" s="589"/>
      <c r="MQS416" s="589"/>
      <c r="MQT416" s="589"/>
      <c r="MQU416" s="589"/>
      <c r="MQV416" s="589"/>
      <c r="MQW416" s="589"/>
      <c r="MQX416" s="589"/>
      <c r="MQY416" s="589"/>
      <c r="MQZ416" s="589"/>
      <c r="MRA416" s="589"/>
      <c r="MRB416" s="589"/>
      <c r="MRC416" s="589"/>
      <c r="MRD416" s="589"/>
      <c r="MRE416" s="589"/>
      <c r="MRF416" s="589"/>
      <c r="MRG416" s="589"/>
      <c r="MRH416" s="589"/>
      <c r="MRI416" s="589"/>
      <c r="MRJ416" s="589"/>
      <c r="MRK416" s="589"/>
      <c r="MRL416" s="589"/>
      <c r="MRM416" s="589"/>
      <c r="MRN416" s="589"/>
      <c r="MRO416" s="589"/>
      <c r="MRP416" s="589"/>
      <c r="MRQ416" s="589"/>
      <c r="MRR416" s="589"/>
      <c r="MRS416" s="589"/>
      <c r="MRT416" s="589"/>
      <c r="MRU416" s="589"/>
      <c r="MRV416" s="589"/>
      <c r="MRW416" s="589"/>
      <c r="MRX416" s="589"/>
      <c r="MRY416" s="589"/>
      <c r="MRZ416" s="589"/>
      <c r="MSA416" s="589"/>
      <c r="MSB416" s="589"/>
      <c r="MSC416" s="589"/>
      <c r="MSD416" s="589"/>
      <c r="MSE416" s="589"/>
      <c r="MSF416" s="589"/>
      <c r="MSG416" s="589"/>
      <c r="MSH416" s="589"/>
      <c r="MSI416" s="589"/>
      <c r="MSJ416" s="589"/>
      <c r="MSK416" s="589"/>
      <c r="MSL416" s="589"/>
      <c r="MSM416" s="589"/>
      <c r="MSN416" s="589"/>
      <c r="MSO416" s="589"/>
      <c r="MSP416" s="589"/>
      <c r="MSQ416" s="589"/>
      <c r="MSR416" s="589"/>
      <c r="MSS416" s="589"/>
      <c r="MST416" s="589"/>
      <c r="MSU416" s="589"/>
      <c r="MSV416" s="589"/>
      <c r="MSW416" s="589"/>
      <c r="MSX416" s="589"/>
      <c r="MSY416" s="589"/>
      <c r="MSZ416" s="589"/>
      <c r="MTA416" s="589"/>
      <c r="MTB416" s="589"/>
      <c r="MTC416" s="589"/>
      <c r="MTD416" s="589"/>
      <c r="MTE416" s="589"/>
      <c r="MTF416" s="589"/>
      <c r="MTG416" s="589"/>
      <c r="MTH416" s="589"/>
      <c r="MTI416" s="589"/>
      <c r="MTJ416" s="589"/>
      <c r="MTK416" s="589"/>
      <c r="MTL416" s="589"/>
      <c r="MTM416" s="589"/>
      <c r="MTN416" s="589"/>
      <c r="MTO416" s="589"/>
      <c r="MTP416" s="589"/>
      <c r="MTQ416" s="589"/>
      <c r="MTR416" s="589"/>
      <c r="MTS416" s="589"/>
      <c r="MTT416" s="589"/>
      <c r="MTU416" s="589"/>
      <c r="MTV416" s="589"/>
      <c r="MTW416" s="589"/>
      <c r="MTX416" s="589"/>
      <c r="MTY416" s="589"/>
      <c r="MTZ416" s="589"/>
      <c r="MUA416" s="589"/>
      <c r="MUB416" s="589"/>
      <c r="MUC416" s="589"/>
      <c r="MUD416" s="589"/>
      <c r="MUE416" s="589"/>
      <c r="MUF416" s="589"/>
      <c r="MUG416" s="589"/>
      <c r="MUH416" s="589"/>
      <c r="MUI416" s="589"/>
      <c r="MUJ416" s="589"/>
      <c r="MUK416" s="589"/>
      <c r="MUL416" s="589"/>
      <c r="MUM416" s="589"/>
      <c r="MUN416" s="589"/>
      <c r="MUO416" s="589"/>
      <c r="MUP416" s="589"/>
      <c r="MUQ416" s="589"/>
      <c r="MUR416" s="589"/>
      <c r="MUS416" s="589"/>
      <c r="MUT416" s="589"/>
      <c r="MUU416" s="589"/>
      <c r="MUV416" s="589"/>
      <c r="MUW416" s="589"/>
      <c r="MUX416" s="589"/>
      <c r="MUY416" s="589"/>
      <c r="MUZ416" s="589"/>
      <c r="MVA416" s="589"/>
      <c r="MVB416" s="589"/>
      <c r="MVC416" s="589"/>
      <c r="MVD416" s="589"/>
      <c r="MVE416" s="589"/>
      <c r="MVF416" s="589"/>
      <c r="MVG416" s="589"/>
      <c r="MVH416" s="589"/>
      <c r="MVI416" s="589"/>
      <c r="MVJ416" s="589"/>
      <c r="MVK416" s="589"/>
      <c r="MVL416" s="589"/>
      <c r="MVM416" s="589"/>
      <c r="MVN416" s="589"/>
      <c r="MVO416" s="589"/>
      <c r="MVP416" s="589"/>
      <c r="MVQ416" s="589"/>
      <c r="MVR416" s="589"/>
      <c r="MVS416" s="589"/>
      <c r="MVT416" s="589"/>
      <c r="MVU416" s="589"/>
      <c r="MVV416" s="589"/>
      <c r="MVW416" s="589"/>
      <c r="MVX416" s="589"/>
      <c r="MVY416" s="589"/>
      <c r="MVZ416" s="589"/>
      <c r="MWA416" s="589"/>
      <c r="MWB416" s="589"/>
      <c r="MWC416" s="589"/>
      <c r="MWD416" s="589"/>
      <c r="MWE416" s="589"/>
      <c r="MWF416" s="589"/>
      <c r="MWG416" s="589"/>
      <c r="MWH416" s="589"/>
      <c r="MWI416" s="589"/>
      <c r="MWJ416" s="589"/>
      <c r="MWK416" s="589"/>
      <c r="MWL416" s="589"/>
      <c r="MWM416" s="589"/>
      <c r="MWN416" s="589"/>
      <c r="MWO416" s="589"/>
      <c r="MWP416" s="589"/>
      <c r="MWQ416" s="589"/>
      <c r="MWR416" s="589"/>
      <c r="MWS416" s="589"/>
      <c r="MWT416" s="589"/>
      <c r="MWU416" s="589"/>
      <c r="MWV416" s="589"/>
      <c r="MWW416" s="589"/>
      <c r="MWX416" s="589"/>
      <c r="MWY416" s="589"/>
      <c r="MWZ416" s="589"/>
      <c r="MXA416" s="589"/>
      <c r="MXB416" s="589"/>
      <c r="MXC416" s="589"/>
      <c r="MXD416" s="589"/>
      <c r="MXE416" s="589"/>
      <c r="MXF416" s="589"/>
      <c r="MXG416" s="589"/>
      <c r="MXH416" s="589"/>
      <c r="MXI416" s="589"/>
      <c r="MXJ416" s="589"/>
      <c r="MXK416" s="589"/>
      <c r="MXL416" s="589"/>
      <c r="MXM416" s="589"/>
      <c r="MXN416" s="589"/>
      <c r="MXO416" s="589"/>
      <c r="MXP416" s="589"/>
      <c r="MXQ416" s="589"/>
      <c r="MXR416" s="589"/>
      <c r="MXS416" s="589"/>
      <c r="MXT416" s="589"/>
      <c r="MXU416" s="589"/>
      <c r="MXV416" s="589"/>
      <c r="MXW416" s="589"/>
      <c r="MXX416" s="589"/>
      <c r="MXY416" s="589"/>
      <c r="MXZ416" s="589"/>
      <c r="MYA416" s="589"/>
      <c r="MYB416" s="589"/>
      <c r="MYC416" s="589"/>
      <c r="MYD416" s="589"/>
      <c r="MYE416" s="589"/>
      <c r="MYF416" s="589"/>
      <c r="MYG416" s="589"/>
      <c r="MYH416" s="589"/>
      <c r="MYI416" s="589"/>
      <c r="MYJ416" s="589"/>
      <c r="MYK416" s="589"/>
      <c r="MYL416" s="589"/>
      <c r="MYM416" s="589"/>
      <c r="MYN416" s="589"/>
      <c r="MYO416" s="589"/>
      <c r="MYP416" s="589"/>
      <c r="MYQ416" s="589"/>
      <c r="MYR416" s="589"/>
      <c r="MYS416" s="589"/>
      <c r="MYT416" s="589"/>
      <c r="MYU416" s="589"/>
      <c r="MYV416" s="589"/>
      <c r="MYW416" s="589"/>
      <c r="MYX416" s="589"/>
      <c r="MYY416" s="589"/>
      <c r="MYZ416" s="589"/>
      <c r="MZA416" s="589"/>
      <c r="MZB416" s="589"/>
      <c r="MZC416" s="589"/>
      <c r="MZD416" s="589"/>
      <c r="MZE416" s="589"/>
      <c r="MZF416" s="589"/>
      <c r="MZG416" s="589"/>
      <c r="MZH416" s="589"/>
      <c r="MZI416" s="589"/>
      <c r="MZJ416" s="589"/>
      <c r="MZK416" s="589"/>
      <c r="MZL416" s="589"/>
      <c r="MZM416" s="589"/>
      <c r="MZN416" s="589"/>
      <c r="MZO416" s="589"/>
      <c r="MZP416" s="589"/>
      <c r="MZQ416" s="589"/>
      <c r="MZR416" s="589"/>
      <c r="MZS416" s="589"/>
      <c r="MZT416" s="589"/>
      <c r="MZU416" s="589"/>
      <c r="MZV416" s="589"/>
      <c r="MZW416" s="589"/>
      <c r="MZX416" s="589"/>
      <c r="MZY416" s="589"/>
      <c r="MZZ416" s="589"/>
      <c r="NAA416" s="589"/>
      <c r="NAB416" s="589"/>
      <c r="NAC416" s="589"/>
      <c r="NAD416" s="589"/>
      <c r="NAE416" s="589"/>
      <c r="NAF416" s="589"/>
      <c r="NAG416" s="589"/>
      <c r="NAH416" s="589"/>
      <c r="NAI416" s="589"/>
      <c r="NAJ416" s="589"/>
      <c r="NAK416" s="589"/>
      <c r="NAL416" s="589"/>
      <c r="NAM416" s="589"/>
      <c r="NAN416" s="589"/>
      <c r="NAO416" s="589"/>
      <c r="NAP416" s="589"/>
      <c r="NAQ416" s="589"/>
      <c r="NAR416" s="589"/>
      <c r="NAS416" s="589"/>
      <c r="NAT416" s="589"/>
      <c r="NAU416" s="589"/>
      <c r="NAV416" s="589"/>
      <c r="NAW416" s="589"/>
      <c r="NAX416" s="589"/>
      <c r="NAY416" s="589"/>
      <c r="NAZ416" s="589"/>
      <c r="NBA416" s="589"/>
      <c r="NBB416" s="589"/>
      <c r="NBC416" s="589"/>
      <c r="NBD416" s="589"/>
      <c r="NBE416" s="589"/>
      <c r="NBF416" s="589"/>
      <c r="NBG416" s="589"/>
      <c r="NBH416" s="589"/>
      <c r="NBI416" s="589"/>
      <c r="NBJ416" s="589"/>
      <c r="NBK416" s="589"/>
      <c r="NBL416" s="589"/>
      <c r="NBM416" s="589"/>
      <c r="NBN416" s="589"/>
      <c r="NBO416" s="589"/>
      <c r="NBP416" s="589"/>
      <c r="NBQ416" s="589"/>
      <c r="NBR416" s="589"/>
      <c r="NBS416" s="589"/>
      <c r="NBT416" s="589"/>
      <c r="NBU416" s="589"/>
      <c r="NBV416" s="589"/>
      <c r="NBW416" s="589"/>
      <c r="NBX416" s="589"/>
      <c r="NBY416" s="589"/>
      <c r="NBZ416" s="589"/>
      <c r="NCA416" s="589"/>
      <c r="NCB416" s="589"/>
      <c r="NCC416" s="589"/>
      <c r="NCD416" s="589"/>
      <c r="NCE416" s="589"/>
      <c r="NCF416" s="589"/>
      <c r="NCG416" s="589"/>
      <c r="NCH416" s="589"/>
      <c r="NCI416" s="589"/>
      <c r="NCJ416" s="589"/>
      <c r="NCK416" s="589"/>
      <c r="NCL416" s="589"/>
      <c r="NCM416" s="589"/>
      <c r="NCN416" s="589"/>
      <c r="NCO416" s="589"/>
      <c r="NCP416" s="589"/>
      <c r="NCQ416" s="589"/>
      <c r="NCR416" s="589"/>
      <c r="NCS416" s="589"/>
      <c r="NCT416" s="589"/>
      <c r="NCU416" s="589"/>
      <c r="NCV416" s="589"/>
      <c r="NCW416" s="589"/>
      <c r="NCX416" s="589"/>
      <c r="NCY416" s="589"/>
      <c r="NCZ416" s="589"/>
      <c r="NDA416" s="589"/>
      <c r="NDB416" s="589"/>
      <c r="NDC416" s="589"/>
      <c r="NDD416" s="589"/>
      <c r="NDE416" s="589"/>
      <c r="NDF416" s="589"/>
      <c r="NDG416" s="589"/>
      <c r="NDH416" s="589"/>
      <c r="NDI416" s="589"/>
      <c r="NDJ416" s="589"/>
      <c r="NDK416" s="589"/>
      <c r="NDL416" s="589"/>
      <c r="NDM416" s="589"/>
      <c r="NDN416" s="589"/>
      <c r="NDO416" s="589"/>
      <c r="NDP416" s="589"/>
      <c r="NDQ416" s="589"/>
      <c r="NDR416" s="589"/>
      <c r="NDS416" s="589"/>
      <c r="NDT416" s="589"/>
      <c r="NDU416" s="589"/>
      <c r="NDV416" s="589"/>
      <c r="NDW416" s="589"/>
      <c r="NDX416" s="589"/>
      <c r="NDY416" s="589"/>
      <c r="NDZ416" s="589"/>
      <c r="NEA416" s="589"/>
      <c r="NEB416" s="589"/>
      <c r="NEC416" s="589"/>
      <c r="NED416" s="589"/>
      <c r="NEE416" s="589"/>
      <c r="NEF416" s="589"/>
      <c r="NEG416" s="589"/>
      <c r="NEH416" s="589"/>
      <c r="NEI416" s="589"/>
      <c r="NEJ416" s="589"/>
      <c r="NEK416" s="589"/>
      <c r="NEL416" s="589"/>
      <c r="NEM416" s="589"/>
      <c r="NEN416" s="589"/>
      <c r="NEO416" s="589"/>
      <c r="NEP416" s="589"/>
      <c r="NEQ416" s="589"/>
      <c r="NER416" s="589"/>
      <c r="NES416" s="589"/>
      <c r="NET416" s="589"/>
      <c r="NEU416" s="589"/>
      <c r="NEV416" s="589"/>
      <c r="NEW416" s="589"/>
      <c r="NEX416" s="589"/>
      <c r="NEY416" s="589"/>
      <c r="NEZ416" s="589"/>
      <c r="NFA416" s="589"/>
      <c r="NFB416" s="589"/>
      <c r="NFC416" s="589"/>
      <c r="NFD416" s="589"/>
      <c r="NFE416" s="589"/>
      <c r="NFF416" s="589"/>
      <c r="NFG416" s="589"/>
      <c r="NFH416" s="589"/>
      <c r="NFI416" s="589"/>
      <c r="NFJ416" s="589"/>
      <c r="NFK416" s="589"/>
      <c r="NFL416" s="589"/>
      <c r="NFM416" s="589"/>
      <c r="NFN416" s="589"/>
      <c r="NFO416" s="589"/>
      <c r="NFP416" s="589"/>
      <c r="NFQ416" s="589"/>
      <c r="NFR416" s="589"/>
      <c r="NFS416" s="589"/>
      <c r="NFT416" s="589"/>
      <c r="NFU416" s="589"/>
      <c r="NFV416" s="589"/>
      <c r="NFW416" s="589"/>
      <c r="NFX416" s="589"/>
      <c r="NFY416" s="589"/>
      <c r="NFZ416" s="589"/>
      <c r="NGA416" s="589"/>
      <c r="NGB416" s="589"/>
      <c r="NGC416" s="589"/>
      <c r="NGD416" s="589"/>
      <c r="NGE416" s="589"/>
      <c r="NGF416" s="589"/>
      <c r="NGG416" s="589"/>
      <c r="NGH416" s="589"/>
      <c r="NGI416" s="589"/>
      <c r="NGJ416" s="589"/>
      <c r="NGK416" s="589"/>
      <c r="NGL416" s="589"/>
      <c r="NGM416" s="589"/>
      <c r="NGN416" s="589"/>
      <c r="NGO416" s="589"/>
      <c r="NGP416" s="589"/>
      <c r="NGQ416" s="589"/>
      <c r="NGR416" s="589"/>
      <c r="NGS416" s="589"/>
      <c r="NGT416" s="589"/>
      <c r="NGU416" s="589"/>
      <c r="NGV416" s="589"/>
      <c r="NGW416" s="589"/>
      <c r="NGX416" s="589"/>
      <c r="NGY416" s="589"/>
      <c r="NGZ416" s="589"/>
      <c r="NHA416" s="589"/>
      <c r="NHB416" s="589"/>
      <c r="NHC416" s="589"/>
      <c r="NHD416" s="589"/>
      <c r="NHE416" s="589"/>
      <c r="NHF416" s="589"/>
      <c r="NHG416" s="589"/>
      <c r="NHH416" s="589"/>
      <c r="NHI416" s="589"/>
      <c r="NHJ416" s="589"/>
      <c r="NHK416" s="589"/>
      <c r="NHL416" s="589"/>
      <c r="NHM416" s="589"/>
      <c r="NHN416" s="589"/>
      <c r="NHO416" s="589"/>
      <c r="NHP416" s="589"/>
      <c r="NHQ416" s="589"/>
      <c r="NHR416" s="589"/>
      <c r="NHS416" s="589"/>
      <c r="NHT416" s="589"/>
      <c r="NHU416" s="589"/>
      <c r="NHV416" s="589"/>
      <c r="NHW416" s="589"/>
      <c r="NHX416" s="589"/>
      <c r="NHY416" s="589"/>
      <c r="NHZ416" s="589"/>
      <c r="NIA416" s="589"/>
      <c r="NIB416" s="589"/>
      <c r="NIC416" s="589"/>
      <c r="NID416" s="589"/>
      <c r="NIE416" s="589"/>
      <c r="NIF416" s="589"/>
      <c r="NIG416" s="589"/>
      <c r="NIH416" s="589"/>
      <c r="NII416" s="589"/>
      <c r="NIJ416" s="589"/>
      <c r="NIK416" s="589"/>
      <c r="NIL416" s="589"/>
      <c r="NIM416" s="589"/>
      <c r="NIN416" s="589"/>
      <c r="NIO416" s="589"/>
      <c r="NIP416" s="589"/>
      <c r="NIQ416" s="589"/>
      <c r="NIR416" s="589"/>
      <c r="NIS416" s="589"/>
      <c r="NIT416" s="589"/>
      <c r="NIU416" s="589"/>
      <c r="NIV416" s="589"/>
      <c r="NIW416" s="589"/>
      <c r="NIX416" s="589"/>
      <c r="NIY416" s="589"/>
      <c r="NIZ416" s="589"/>
      <c r="NJA416" s="589"/>
      <c r="NJB416" s="589"/>
      <c r="NJC416" s="589"/>
      <c r="NJD416" s="589"/>
      <c r="NJE416" s="589"/>
      <c r="NJF416" s="589"/>
      <c r="NJG416" s="589"/>
      <c r="NJH416" s="589"/>
      <c r="NJI416" s="589"/>
      <c r="NJJ416" s="589"/>
      <c r="NJK416" s="589"/>
      <c r="NJL416" s="589"/>
      <c r="NJM416" s="589"/>
      <c r="NJN416" s="589"/>
      <c r="NJO416" s="589"/>
      <c r="NJP416" s="589"/>
      <c r="NJQ416" s="589"/>
      <c r="NJR416" s="589"/>
      <c r="NJS416" s="589"/>
      <c r="NJT416" s="589"/>
      <c r="NJU416" s="589"/>
      <c r="NJV416" s="589"/>
      <c r="NJW416" s="589"/>
      <c r="NJX416" s="589"/>
      <c r="NJY416" s="589"/>
      <c r="NJZ416" s="589"/>
      <c r="NKA416" s="589"/>
      <c r="NKB416" s="589"/>
      <c r="NKC416" s="589"/>
      <c r="NKD416" s="589"/>
      <c r="NKE416" s="589"/>
      <c r="NKF416" s="589"/>
      <c r="NKG416" s="589"/>
      <c r="NKH416" s="589"/>
      <c r="NKI416" s="589"/>
      <c r="NKJ416" s="589"/>
      <c r="NKK416" s="589"/>
      <c r="NKL416" s="589"/>
      <c r="NKM416" s="589"/>
      <c r="NKN416" s="589"/>
      <c r="NKO416" s="589"/>
      <c r="NKP416" s="589"/>
      <c r="NKQ416" s="589"/>
      <c r="NKR416" s="589"/>
      <c r="NKS416" s="589"/>
      <c r="NKT416" s="589"/>
      <c r="NKU416" s="589"/>
      <c r="NKV416" s="589"/>
      <c r="NKW416" s="589"/>
      <c r="NKX416" s="589"/>
      <c r="NKY416" s="589"/>
      <c r="NKZ416" s="589"/>
      <c r="NLA416" s="589"/>
      <c r="NLB416" s="589"/>
      <c r="NLC416" s="589"/>
      <c r="NLD416" s="589"/>
      <c r="NLE416" s="589"/>
      <c r="NLF416" s="589"/>
      <c r="NLG416" s="589"/>
      <c r="NLH416" s="589"/>
      <c r="NLI416" s="589"/>
      <c r="NLJ416" s="589"/>
      <c r="NLK416" s="589"/>
      <c r="NLL416" s="589"/>
      <c r="NLM416" s="589"/>
      <c r="NLN416" s="589"/>
      <c r="NLO416" s="589"/>
      <c r="NLP416" s="589"/>
      <c r="NLQ416" s="589"/>
      <c r="NLR416" s="589"/>
      <c r="NLS416" s="589"/>
      <c r="NLT416" s="589"/>
      <c r="NLU416" s="589"/>
      <c r="NLV416" s="589"/>
      <c r="NLW416" s="589"/>
      <c r="NLX416" s="589"/>
      <c r="NLY416" s="589"/>
      <c r="NLZ416" s="589"/>
      <c r="NMA416" s="589"/>
      <c r="NMB416" s="589"/>
      <c r="NMC416" s="589"/>
      <c r="NMD416" s="589"/>
      <c r="NME416" s="589"/>
      <c r="NMF416" s="589"/>
      <c r="NMG416" s="589"/>
      <c r="NMH416" s="589"/>
      <c r="NMI416" s="589"/>
      <c r="NMJ416" s="589"/>
      <c r="NMK416" s="589"/>
      <c r="NML416" s="589"/>
      <c r="NMM416" s="589"/>
      <c r="NMN416" s="589"/>
      <c r="NMO416" s="589"/>
      <c r="NMP416" s="589"/>
      <c r="NMQ416" s="589"/>
      <c r="NMR416" s="589"/>
      <c r="NMS416" s="589"/>
      <c r="NMT416" s="589"/>
      <c r="NMU416" s="589"/>
      <c r="NMV416" s="589"/>
      <c r="NMW416" s="589"/>
      <c r="NMX416" s="589"/>
      <c r="NMY416" s="589"/>
      <c r="NMZ416" s="589"/>
      <c r="NNA416" s="589"/>
      <c r="NNB416" s="589"/>
      <c r="NNC416" s="589"/>
      <c r="NND416" s="589"/>
      <c r="NNE416" s="589"/>
      <c r="NNF416" s="589"/>
      <c r="NNG416" s="589"/>
      <c r="NNH416" s="589"/>
      <c r="NNI416" s="589"/>
      <c r="NNJ416" s="589"/>
      <c r="NNK416" s="589"/>
      <c r="NNL416" s="589"/>
      <c r="NNM416" s="589"/>
      <c r="NNN416" s="589"/>
      <c r="NNO416" s="589"/>
      <c r="NNP416" s="589"/>
      <c r="NNQ416" s="589"/>
      <c r="NNR416" s="589"/>
      <c r="NNS416" s="589"/>
      <c r="NNT416" s="589"/>
      <c r="NNU416" s="589"/>
      <c r="NNV416" s="589"/>
      <c r="NNW416" s="589"/>
      <c r="NNX416" s="589"/>
      <c r="NNY416" s="589"/>
      <c r="NNZ416" s="589"/>
      <c r="NOA416" s="589"/>
      <c r="NOB416" s="589"/>
      <c r="NOC416" s="589"/>
      <c r="NOD416" s="589"/>
      <c r="NOE416" s="589"/>
      <c r="NOF416" s="589"/>
      <c r="NOG416" s="589"/>
      <c r="NOH416" s="589"/>
      <c r="NOI416" s="589"/>
      <c r="NOJ416" s="589"/>
      <c r="NOK416" s="589"/>
      <c r="NOL416" s="589"/>
      <c r="NOM416" s="589"/>
      <c r="NON416" s="589"/>
      <c r="NOO416" s="589"/>
      <c r="NOP416" s="589"/>
      <c r="NOQ416" s="589"/>
      <c r="NOR416" s="589"/>
      <c r="NOS416" s="589"/>
      <c r="NOT416" s="589"/>
      <c r="NOU416" s="589"/>
      <c r="NOV416" s="589"/>
      <c r="NOW416" s="589"/>
      <c r="NOX416" s="589"/>
      <c r="NOY416" s="589"/>
      <c r="NOZ416" s="589"/>
      <c r="NPA416" s="589"/>
      <c r="NPB416" s="589"/>
      <c r="NPC416" s="589"/>
      <c r="NPD416" s="589"/>
      <c r="NPE416" s="589"/>
      <c r="NPF416" s="589"/>
      <c r="NPG416" s="589"/>
      <c r="NPH416" s="589"/>
      <c r="NPI416" s="589"/>
      <c r="NPJ416" s="589"/>
      <c r="NPK416" s="589"/>
      <c r="NPL416" s="589"/>
      <c r="NPM416" s="589"/>
      <c r="NPN416" s="589"/>
      <c r="NPO416" s="589"/>
      <c r="NPP416" s="589"/>
      <c r="NPQ416" s="589"/>
      <c r="NPR416" s="589"/>
      <c r="NPS416" s="589"/>
      <c r="NPT416" s="589"/>
      <c r="NPU416" s="589"/>
      <c r="NPV416" s="589"/>
      <c r="NPW416" s="589"/>
      <c r="NPX416" s="589"/>
      <c r="NPY416" s="589"/>
      <c r="NPZ416" s="589"/>
      <c r="NQA416" s="589"/>
      <c r="NQB416" s="589"/>
      <c r="NQC416" s="589"/>
      <c r="NQD416" s="589"/>
      <c r="NQE416" s="589"/>
      <c r="NQF416" s="589"/>
      <c r="NQG416" s="589"/>
      <c r="NQH416" s="589"/>
      <c r="NQI416" s="589"/>
      <c r="NQJ416" s="589"/>
      <c r="NQK416" s="589"/>
      <c r="NQL416" s="589"/>
      <c r="NQM416" s="589"/>
      <c r="NQN416" s="589"/>
      <c r="NQO416" s="589"/>
      <c r="NQP416" s="589"/>
      <c r="NQQ416" s="589"/>
      <c r="NQR416" s="589"/>
      <c r="NQS416" s="589"/>
      <c r="NQT416" s="589"/>
      <c r="NQU416" s="589"/>
      <c r="NQV416" s="589"/>
      <c r="NQW416" s="589"/>
      <c r="NQX416" s="589"/>
      <c r="NQY416" s="589"/>
      <c r="NQZ416" s="589"/>
      <c r="NRA416" s="589"/>
      <c r="NRB416" s="589"/>
      <c r="NRC416" s="589"/>
      <c r="NRD416" s="589"/>
      <c r="NRE416" s="589"/>
      <c r="NRF416" s="589"/>
      <c r="NRG416" s="589"/>
      <c r="NRH416" s="589"/>
      <c r="NRI416" s="589"/>
      <c r="NRJ416" s="589"/>
      <c r="NRK416" s="589"/>
      <c r="NRL416" s="589"/>
      <c r="NRM416" s="589"/>
      <c r="NRN416" s="589"/>
      <c r="NRO416" s="589"/>
      <c r="NRP416" s="589"/>
      <c r="NRQ416" s="589"/>
      <c r="NRR416" s="589"/>
      <c r="NRS416" s="589"/>
      <c r="NRT416" s="589"/>
      <c r="NRU416" s="589"/>
      <c r="NRV416" s="589"/>
      <c r="NRW416" s="589"/>
      <c r="NRX416" s="589"/>
      <c r="NRY416" s="589"/>
      <c r="NRZ416" s="589"/>
      <c r="NSA416" s="589"/>
      <c r="NSB416" s="589"/>
      <c r="NSC416" s="589"/>
      <c r="NSD416" s="589"/>
      <c r="NSE416" s="589"/>
      <c r="NSF416" s="589"/>
      <c r="NSG416" s="589"/>
      <c r="NSH416" s="589"/>
      <c r="NSI416" s="589"/>
      <c r="NSJ416" s="589"/>
      <c r="NSK416" s="589"/>
      <c r="NSL416" s="589"/>
      <c r="NSM416" s="589"/>
      <c r="NSN416" s="589"/>
      <c r="NSO416" s="589"/>
      <c r="NSP416" s="589"/>
      <c r="NSQ416" s="589"/>
      <c r="NSR416" s="589"/>
      <c r="NSS416" s="589"/>
      <c r="NST416" s="589"/>
      <c r="NSU416" s="589"/>
      <c r="NSV416" s="589"/>
      <c r="NSW416" s="589"/>
      <c r="NSX416" s="589"/>
      <c r="NSY416" s="589"/>
      <c r="NSZ416" s="589"/>
      <c r="NTA416" s="589"/>
      <c r="NTB416" s="589"/>
      <c r="NTC416" s="589"/>
      <c r="NTD416" s="589"/>
      <c r="NTE416" s="589"/>
      <c r="NTF416" s="589"/>
      <c r="NTG416" s="589"/>
      <c r="NTH416" s="589"/>
      <c r="NTI416" s="589"/>
      <c r="NTJ416" s="589"/>
      <c r="NTK416" s="589"/>
      <c r="NTL416" s="589"/>
      <c r="NTM416" s="589"/>
      <c r="NTN416" s="589"/>
      <c r="NTO416" s="589"/>
      <c r="NTP416" s="589"/>
      <c r="NTQ416" s="589"/>
      <c r="NTR416" s="589"/>
      <c r="NTS416" s="589"/>
      <c r="NTT416" s="589"/>
      <c r="NTU416" s="589"/>
      <c r="NTV416" s="589"/>
      <c r="NTW416" s="589"/>
      <c r="NTX416" s="589"/>
      <c r="NTY416" s="589"/>
      <c r="NTZ416" s="589"/>
      <c r="NUA416" s="589"/>
      <c r="NUB416" s="589"/>
      <c r="NUC416" s="589"/>
      <c r="NUD416" s="589"/>
      <c r="NUE416" s="589"/>
      <c r="NUF416" s="589"/>
      <c r="NUG416" s="589"/>
      <c r="NUH416" s="589"/>
      <c r="NUI416" s="589"/>
      <c r="NUJ416" s="589"/>
      <c r="NUK416" s="589"/>
      <c r="NUL416" s="589"/>
      <c r="NUM416" s="589"/>
      <c r="NUN416" s="589"/>
      <c r="NUO416" s="589"/>
      <c r="NUP416" s="589"/>
      <c r="NUQ416" s="589"/>
      <c r="NUR416" s="589"/>
      <c r="NUS416" s="589"/>
      <c r="NUT416" s="589"/>
      <c r="NUU416" s="589"/>
      <c r="NUV416" s="589"/>
      <c r="NUW416" s="589"/>
      <c r="NUX416" s="589"/>
      <c r="NUY416" s="589"/>
      <c r="NUZ416" s="589"/>
      <c r="NVA416" s="589"/>
      <c r="NVB416" s="589"/>
      <c r="NVC416" s="589"/>
      <c r="NVD416" s="589"/>
      <c r="NVE416" s="589"/>
      <c r="NVF416" s="589"/>
      <c r="NVG416" s="589"/>
      <c r="NVH416" s="589"/>
      <c r="NVI416" s="589"/>
      <c r="NVJ416" s="589"/>
      <c r="NVK416" s="589"/>
      <c r="NVL416" s="589"/>
      <c r="NVM416" s="589"/>
      <c r="NVN416" s="589"/>
      <c r="NVO416" s="589"/>
      <c r="NVP416" s="589"/>
      <c r="NVQ416" s="589"/>
      <c r="NVR416" s="589"/>
      <c r="NVS416" s="589"/>
      <c r="NVT416" s="589"/>
      <c r="NVU416" s="589"/>
      <c r="NVV416" s="589"/>
      <c r="NVW416" s="589"/>
      <c r="NVX416" s="589"/>
      <c r="NVY416" s="589"/>
      <c r="NVZ416" s="589"/>
      <c r="NWA416" s="589"/>
      <c r="NWB416" s="589"/>
      <c r="NWC416" s="589"/>
      <c r="NWD416" s="589"/>
      <c r="NWE416" s="589"/>
      <c r="NWF416" s="589"/>
      <c r="NWG416" s="589"/>
      <c r="NWH416" s="589"/>
      <c r="NWI416" s="589"/>
      <c r="NWJ416" s="589"/>
      <c r="NWK416" s="589"/>
      <c r="NWL416" s="589"/>
      <c r="NWM416" s="589"/>
      <c r="NWN416" s="589"/>
      <c r="NWO416" s="589"/>
      <c r="NWP416" s="589"/>
      <c r="NWQ416" s="589"/>
      <c r="NWR416" s="589"/>
      <c r="NWS416" s="589"/>
      <c r="NWT416" s="589"/>
      <c r="NWU416" s="589"/>
      <c r="NWV416" s="589"/>
      <c r="NWW416" s="589"/>
      <c r="NWX416" s="589"/>
      <c r="NWY416" s="589"/>
      <c r="NWZ416" s="589"/>
      <c r="NXA416" s="589"/>
      <c r="NXB416" s="589"/>
      <c r="NXC416" s="589"/>
      <c r="NXD416" s="589"/>
      <c r="NXE416" s="589"/>
      <c r="NXF416" s="589"/>
      <c r="NXG416" s="589"/>
      <c r="NXH416" s="589"/>
      <c r="NXI416" s="589"/>
      <c r="NXJ416" s="589"/>
      <c r="NXK416" s="589"/>
      <c r="NXL416" s="589"/>
      <c r="NXM416" s="589"/>
      <c r="NXN416" s="589"/>
      <c r="NXO416" s="589"/>
      <c r="NXP416" s="589"/>
      <c r="NXQ416" s="589"/>
      <c r="NXR416" s="589"/>
      <c r="NXS416" s="589"/>
      <c r="NXT416" s="589"/>
      <c r="NXU416" s="589"/>
      <c r="NXV416" s="589"/>
      <c r="NXW416" s="589"/>
      <c r="NXX416" s="589"/>
      <c r="NXY416" s="589"/>
      <c r="NXZ416" s="589"/>
      <c r="NYA416" s="589"/>
      <c r="NYB416" s="589"/>
      <c r="NYC416" s="589"/>
      <c r="NYD416" s="589"/>
      <c r="NYE416" s="589"/>
      <c r="NYF416" s="589"/>
      <c r="NYG416" s="589"/>
      <c r="NYH416" s="589"/>
      <c r="NYI416" s="589"/>
      <c r="NYJ416" s="589"/>
      <c r="NYK416" s="589"/>
      <c r="NYL416" s="589"/>
      <c r="NYM416" s="589"/>
      <c r="NYN416" s="589"/>
      <c r="NYO416" s="589"/>
      <c r="NYP416" s="589"/>
      <c r="NYQ416" s="589"/>
      <c r="NYR416" s="589"/>
      <c r="NYS416" s="589"/>
      <c r="NYT416" s="589"/>
      <c r="NYU416" s="589"/>
      <c r="NYV416" s="589"/>
      <c r="NYW416" s="589"/>
      <c r="NYX416" s="589"/>
      <c r="NYY416" s="589"/>
      <c r="NYZ416" s="589"/>
      <c r="NZA416" s="589"/>
      <c r="NZB416" s="589"/>
      <c r="NZC416" s="589"/>
      <c r="NZD416" s="589"/>
      <c r="NZE416" s="589"/>
      <c r="NZF416" s="589"/>
      <c r="NZG416" s="589"/>
      <c r="NZH416" s="589"/>
      <c r="NZI416" s="589"/>
      <c r="NZJ416" s="589"/>
      <c r="NZK416" s="589"/>
      <c r="NZL416" s="589"/>
      <c r="NZM416" s="589"/>
      <c r="NZN416" s="589"/>
      <c r="NZO416" s="589"/>
      <c r="NZP416" s="589"/>
      <c r="NZQ416" s="589"/>
      <c r="NZR416" s="589"/>
      <c r="NZS416" s="589"/>
      <c r="NZT416" s="589"/>
      <c r="NZU416" s="589"/>
      <c r="NZV416" s="589"/>
      <c r="NZW416" s="589"/>
      <c r="NZX416" s="589"/>
      <c r="NZY416" s="589"/>
      <c r="NZZ416" s="589"/>
      <c r="OAA416" s="589"/>
      <c r="OAB416" s="589"/>
      <c r="OAC416" s="589"/>
      <c r="OAD416" s="589"/>
      <c r="OAE416" s="589"/>
      <c r="OAF416" s="589"/>
      <c r="OAG416" s="589"/>
      <c r="OAH416" s="589"/>
      <c r="OAI416" s="589"/>
      <c r="OAJ416" s="589"/>
      <c r="OAK416" s="589"/>
      <c r="OAL416" s="589"/>
      <c r="OAM416" s="589"/>
      <c r="OAN416" s="589"/>
      <c r="OAO416" s="589"/>
      <c r="OAP416" s="589"/>
      <c r="OAQ416" s="589"/>
      <c r="OAR416" s="589"/>
      <c r="OAS416" s="589"/>
      <c r="OAT416" s="589"/>
      <c r="OAU416" s="589"/>
      <c r="OAV416" s="589"/>
      <c r="OAW416" s="589"/>
      <c r="OAX416" s="589"/>
      <c r="OAY416" s="589"/>
      <c r="OAZ416" s="589"/>
      <c r="OBA416" s="589"/>
      <c r="OBB416" s="589"/>
      <c r="OBC416" s="589"/>
      <c r="OBD416" s="589"/>
      <c r="OBE416" s="589"/>
      <c r="OBF416" s="589"/>
      <c r="OBG416" s="589"/>
      <c r="OBH416" s="589"/>
      <c r="OBI416" s="589"/>
      <c r="OBJ416" s="589"/>
      <c r="OBK416" s="589"/>
      <c r="OBL416" s="589"/>
      <c r="OBM416" s="589"/>
      <c r="OBN416" s="589"/>
      <c r="OBO416" s="589"/>
      <c r="OBP416" s="589"/>
      <c r="OBQ416" s="589"/>
      <c r="OBR416" s="589"/>
      <c r="OBS416" s="589"/>
      <c r="OBT416" s="589"/>
      <c r="OBU416" s="589"/>
      <c r="OBV416" s="589"/>
      <c r="OBW416" s="589"/>
      <c r="OBX416" s="589"/>
      <c r="OBY416" s="589"/>
      <c r="OBZ416" s="589"/>
      <c r="OCA416" s="589"/>
      <c r="OCB416" s="589"/>
      <c r="OCC416" s="589"/>
      <c r="OCD416" s="589"/>
      <c r="OCE416" s="589"/>
      <c r="OCF416" s="589"/>
      <c r="OCG416" s="589"/>
      <c r="OCH416" s="589"/>
      <c r="OCI416" s="589"/>
      <c r="OCJ416" s="589"/>
      <c r="OCK416" s="589"/>
      <c r="OCL416" s="589"/>
      <c r="OCM416" s="589"/>
      <c r="OCN416" s="589"/>
      <c r="OCO416" s="589"/>
      <c r="OCP416" s="589"/>
      <c r="OCQ416" s="589"/>
      <c r="OCR416" s="589"/>
      <c r="OCS416" s="589"/>
      <c r="OCT416" s="589"/>
      <c r="OCU416" s="589"/>
      <c r="OCV416" s="589"/>
      <c r="OCW416" s="589"/>
      <c r="OCX416" s="589"/>
      <c r="OCY416" s="589"/>
      <c r="OCZ416" s="589"/>
      <c r="ODA416" s="589"/>
      <c r="ODB416" s="589"/>
      <c r="ODC416" s="589"/>
      <c r="ODD416" s="589"/>
      <c r="ODE416" s="589"/>
      <c r="ODF416" s="589"/>
      <c r="ODG416" s="589"/>
      <c r="ODH416" s="589"/>
      <c r="ODI416" s="589"/>
      <c r="ODJ416" s="589"/>
      <c r="ODK416" s="589"/>
      <c r="ODL416" s="589"/>
      <c r="ODM416" s="589"/>
      <c r="ODN416" s="589"/>
      <c r="ODO416" s="589"/>
      <c r="ODP416" s="589"/>
      <c r="ODQ416" s="589"/>
      <c r="ODR416" s="589"/>
      <c r="ODS416" s="589"/>
      <c r="ODT416" s="589"/>
      <c r="ODU416" s="589"/>
      <c r="ODV416" s="589"/>
      <c r="ODW416" s="589"/>
      <c r="ODX416" s="589"/>
      <c r="ODY416" s="589"/>
      <c r="ODZ416" s="589"/>
      <c r="OEA416" s="589"/>
      <c r="OEB416" s="589"/>
      <c r="OEC416" s="589"/>
      <c r="OED416" s="589"/>
      <c r="OEE416" s="589"/>
      <c r="OEF416" s="589"/>
      <c r="OEG416" s="589"/>
      <c r="OEH416" s="589"/>
      <c r="OEI416" s="589"/>
      <c r="OEJ416" s="589"/>
      <c r="OEK416" s="589"/>
      <c r="OEL416" s="589"/>
      <c r="OEM416" s="589"/>
      <c r="OEN416" s="589"/>
      <c r="OEO416" s="589"/>
      <c r="OEP416" s="589"/>
      <c r="OEQ416" s="589"/>
      <c r="OER416" s="589"/>
      <c r="OES416" s="589"/>
      <c r="OET416" s="589"/>
      <c r="OEU416" s="589"/>
      <c r="OEV416" s="589"/>
      <c r="OEW416" s="589"/>
      <c r="OEX416" s="589"/>
      <c r="OEY416" s="589"/>
      <c r="OEZ416" s="589"/>
      <c r="OFA416" s="589"/>
      <c r="OFB416" s="589"/>
      <c r="OFC416" s="589"/>
      <c r="OFD416" s="589"/>
      <c r="OFE416" s="589"/>
      <c r="OFF416" s="589"/>
      <c r="OFG416" s="589"/>
      <c r="OFH416" s="589"/>
      <c r="OFI416" s="589"/>
      <c r="OFJ416" s="589"/>
      <c r="OFK416" s="589"/>
      <c r="OFL416" s="589"/>
      <c r="OFM416" s="589"/>
      <c r="OFN416" s="589"/>
      <c r="OFO416" s="589"/>
      <c r="OFP416" s="589"/>
      <c r="OFQ416" s="589"/>
      <c r="OFR416" s="589"/>
      <c r="OFS416" s="589"/>
      <c r="OFT416" s="589"/>
      <c r="OFU416" s="589"/>
      <c r="OFV416" s="589"/>
      <c r="OFW416" s="589"/>
      <c r="OFX416" s="589"/>
      <c r="OFY416" s="589"/>
      <c r="OFZ416" s="589"/>
      <c r="OGA416" s="589"/>
      <c r="OGB416" s="589"/>
      <c r="OGC416" s="589"/>
      <c r="OGD416" s="589"/>
      <c r="OGE416" s="589"/>
      <c r="OGF416" s="589"/>
      <c r="OGG416" s="589"/>
      <c r="OGH416" s="589"/>
      <c r="OGI416" s="589"/>
      <c r="OGJ416" s="589"/>
      <c r="OGK416" s="589"/>
      <c r="OGL416" s="589"/>
      <c r="OGM416" s="589"/>
      <c r="OGN416" s="589"/>
      <c r="OGO416" s="589"/>
      <c r="OGP416" s="589"/>
      <c r="OGQ416" s="589"/>
      <c r="OGR416" s="589"/>
      <c r="OGS416" s="589"/>
      <c r="OGT416" s="589"/>
      <c r="OGU416" s="589"/>
      <c r="OGV416" s="589"/>
      <c r="OGW416" s="589"/>
      <c r="OGX416" s="589"/>
      <c r="OGY416" s="589"/>
      <c r="OGZ416" s="589"/>
      <c r="OHA416" s="589"/>
      <c r="OHB416" s="589"/>
      <c r="OHC416" s="589"/>
      <c r="OHD416" s="589"/>
      <c r="OHE416" s="589"/>
      <c r="OHF416" s="589"/>
      <c r="OHG416" s="589"/>
      <c r="OHH416" s="589"/>
      <c r="OHI416" s="589"/>
      <c r="OHJ416" s="589"/>
      <c r="OHK416" s="589"/>
      <c r="OHL416" s="589"/>
      <c r="OHM416" s="589"/>
      <c r="OHN416" s="589"/>
      <c r="OHO416" s="589"/>
      <c r="OHP416" s="589"/>
      <c r="OHQ416" s="589"/>
      <c r="OHR416" s="589"/>
      <c r="OHS416" s="589"/>
      <c r="OHT416" s="589"/>
      <c r="OHU416" s="589"/>
      <c r="OHV416" s="589"/>
      <c r="OHW416" s="589"/>
      <c r="OHX416" s="589"/>
      <c r="OHY416" s="589"/>
      <c r="OHZ416" s="589"/>
      <c r="OIA416" s="589"/>
      <c r="OIB416" s="589"/>
      <c r="OIC416" s="589"/>
      <c r="OID416" s="589"/>
      <c r="OIE416" s="589"/>
      <c r="OIF416" s="589"/>
      <c r="OIG416" s="589"/>
      <c r="OIH416" s="589"/>
      <c r="OII416" s="589"/>
      <c r="OIJ416" s="589"/>
      <c r="OIK416" s="589"/>
      <c r="OIL416" s="589"/>
      <c r="OIM416" s="589"/>
      <c r="OIN416" s="589"/>
      <c r="OIO416" s="589"/>
      <c r="OIP416" s="589"/>
      <c r="OIQ416" s="589"/>
      <c r="OIR416" s="589"/>
      <c r="OIS416" s="589"/>
      <c r="OIT416" s="589"/>
      <c r="OIU416" s="589"/>
      <c r="OIV416" s="589"/>
      <c r="OIW416" s="589"/>
      <c r="OIX416" s="589"/>
      <c r="OIY416" s="589"/>
      <c r="OIZ416" s="589"/>
      <c r="OJA416" s="589"/>
      <c r="OJB416" s="589"/>
      <c r="OJC416" s="589"/>
      <c r="OJD416" s="589"/>
      <c r="OJE416" s="589"/>
      <c r="OJF416" s="589"/>
      <c r="OJG416" s="589"/>
      <c r="OJH416" s="589"/>
      <c r="OJI416" s="589"/>
      <c r="OJJ416" s="589"/>
      <c r="OJK416" s="589"/>
      <c r="OJL416" s="589"/>
      <c r="OJM416" s="589"/>
      <c r="OJN416" s="589"/>
      <c r="OJO416" s="589"/>
      <c r="OJP416" s="589"/>
      <c r="OJQ416" s="589"/>
      <c r="OJR416" s="589"/>
      <c r="OJS416" s="589"/>
      <c r="OJT416" s="589"/>
      <c r="OJU416" s="589"/>
      <c r="OJV416" s="589"/>
      <c r="OJW416" s="589"/>
      <c r="OJX416" s="589"/>
      <c r="OJY416" s="589"/>
      <c r="OJZ416" s="589"/>
      <c r="OKA416" s="589"/>
      <c r="OKB416" s="589"/>
      <c r="OKC416" s="589"/>
      <c r="OKD416" s="589"/>
      <c r="OKE416" s="589"/>
      <c r="OKF416" s="589"/>
      <c r="OKG416" s="589"/>
      <c r="OKH416" s="589"/>
      <c r="OKI416" s="589"/>
      <c r="OKJ416" s="589"/>
      <c r="OKK416" s="589"/>
      <c r="OKL416" s="589"/>
      <c r="OKM416" s="589"/>
      <c r="OKN416" s="589"/>
      <c r="OKO416" s="589"/>
      <c r="OKP416" s="589"/>
      <c r="OKQ416" s="589"/>
      <c r="OKR416" s="589"/>
      <c r="OKS416" s="589"/>
      <c r="OKT416" s="589"/>
      <c r="OKU416" s="589"/>
      <c r="OKV416" s="589"/>
      <c r="OKW416" s="589"/>
      <c r="OKX416" s="589"/>
      <c r="OKY416" s="589"/>
      <c r="OKZ416" s="589"/>
      <c r="OLA416" s="589"/>
      <c r="OLB416" s="589"/>
      <c r="OLC416" s="589"/>
      <c r="OLD416" s="589"/>
      <c r="OLE416" s="589"/>
      <c r="OLF416" s="589"/>
      <c r="OLG416" s="589"/>
      <c r="OLH416" s="589"/>
      <c r="OLI416" s="589"/>
      <c r="OLJ416" s="589"/>
      <c r="OLK416" s="589"/>
      <c r="OLL416" s="589"/>
      <c r="OLM416" s="589"/>
      <c r="OLN416" s="589"/>
      <c r="OLO416" s="589"/>
      <c r="OLP416" s="589"/>
      <c r="OLQ416" s="589"/>
      <c r="OLR416" s="589"/>
      <c r="OLS416" s="589"/>
      <c r="OLT416" s="589"/>
      <c r="OLU416" s="589"/>
      <c r="OLV416" s="589"/>
      <c r="OLW416" s="589"/>
      <c r="OLX416" s="589"/>
      <c r="OLY416" s="589"/>
      <c r="OLZ416" s="589"/>
      <c r="OMA416" s="589"/>
      <c r="OMB416" s="589"/>
      <c r="OMC416" s="589"/>
      <c r="OMD416" s="589"/>
      <c r="OME416" s="589"/>
      <c r="OMF416" s="589"/>
      <c r="OMG416" s="589"/>
      <c r="OMH416" s="589"/>
      <c r="OMI416" s="589"/>
      <c r="OMJ416" s="589"/>
      <c r="OMK416" s="589"/>
      <c r="OML416" s="589"/>
      <c r="OMM416" s="589"/>
      <c r="OMN416" s="589"/>
      <c r="OMO416" s="589"/>
      <c r="OMP416" s="589"/>
      <c r="OMQ416" s="589"/>
      <c r="OMR416" s="589"/>
      <c r="OMS416" s="589"/>
      <c r="OMT416" s="589"/>
      <c r="OMU416" s="589"/>
      <c r="OMV416" s="589"/>
      <c r="OMW416" s="589"/>
      <c r="OMX416" s="589"/>
      <c r="OMY416" s="589"/>
      <c r="OMZ416" s="589"/>
      <c r="ONA416" s="589"/>
      <c r="ONB416" s="589"/>
      <c r="ONC416" s="589"/>
      <c r="OND416" s="589"/>
      <c r="ONE416" s="589"/>
      <c r="ONF416" s="589"/>
      <c r="ONG416" s="589"/>
      <c r="ONH416" s="589"/>
      <c r="ONI416" s="589"/>
      <c r="ONJ416" s="589"/>
      <c r="ONK416" s="589"/>
      <c r="ONL416" s="589"/>
      <c r="ONM416" s="589"/>
      <c r="ONN416" s="589"/>
      <c r="ONO416" s="589"/>
      <c r="ONP416" s="589"/>
      <c r="ONQ416" s="589"/>
      <c r="ONR416" s="589"/>
      <c r="ONS416" s="589"/>
      <c r="ONT416" s="589"/>
      <c r="ONU416" s="589"/>
      <c r="ONV416" s="589"/>
      <c r="ONW416" s="589"/>
      <c r="ONX416" s="589"/>
      <c r="ONY416" s="589"/>
      <c r="ONZ416" s="589"/>
      <c r="OOA416" s="589"/>
      <c r="OOB416" s="589"/>
      <c r="OOC416" s="589"/>
      <c r="OOD416" s="589"/>
      <c r="OOE416" s="589"/>
      <c r="OOF416" s="589"/>
      <c r="OOG416" s="589"/>
      <c r="OOH416" s="589"/>
      <c r="OOI416" s="589"/>
      <c r="OOJ416" s="589"/>
      <c r="OOK416" s="589"/>
      <c r="OOL416" s="589"/>
      <c r="OOM416" s="589"/>
      <c r="OON416" s="589"/>
      <c r="OOO416" s="589"/>
      <c r="OOP416" s="589"/>
      <c r="OOQ416" s="589"/>
      <c r="OOR416" s="589"/>
      <c r="OOS416" s="589"/>
      <c r="OOT416" s="589"/>
      <c r="OOU416" s="589"/>
      <c r="OOV416" s="589"/>
      <c r="OOW416" s="589"/>
      <c r="OOX416" s="589"/>
      <c r="OOY416" s="589"/>
      <c r="OOZ416" s="589"/>
      <c r="OPA416" s="589"/>
      <c r="OPB416" s="589"/>
      <c r="OPC416" s="589"/>
      <c r="OPD416" s="589"/>
      <c r="OPE416" s="589"/>
      <c r="OPF416" s="589"/>
      <c r="OPG416" s="589"/>
      <c r="OPH416" s="589"/>
      <c r="OPI416" s="589"/>
      <c r="OPJ416" s="589"/>
      <c r="OPK416" s="589"/>
      <c r="OPL416" s="589"/>
      <c r="OPM416" s="589"/>
      <c r="OPN416" s="589"/>
      <c r="OPO416" s="589"/>
      <c r="OPP416" s="589"/>
      <c r="OPQ416" s="589"/>
      <c r="OPR416" s="589"/>
      <c r="OPS416" s="589"/>
      <c r="OPT416" s="589"/>
      <c r="OPU416" s="589"/>
      <c r="OPV416" s="589"/>
      <c r="OPW416" s="589"/>
      <c r="OPX416" s="589"/>
      <c r="OPY416" s="589"/>
      <c r="OPZ416" s="589"/>
      <c r="OQA416" s="589"/>
      <c r="OQB416" s="589"/>
      <c r="OQC416" s="589"/>
      <c r="OQD416" s="589"/>
      <c r="OQE416" s="589"/>
      <c r="OQF416" s="589"/>
      <c r="OQG416" s="589"/>
      <c r="OQH416" s="589"/>
      <c r="OQI416" s="589"/>
      <c r="OQJ416" s="589"/>
      <c r="OQK416" s="589"/>
      <c r="OQL416" s="589"/>
      <c r="OQM416" s="589"/>
      <c r="OQN416" s="589"/>
      <c r="OQO416" s="589"/>
      <c r="OQP416" s="589"/>
      <c r="OQQ416" s="589"/>
      <c r="OQR416" s="589"/>
      <c r="OQS416" s="589"/>
      <c r="OQT416" s="589"/>
      <c r="OQU416" s="589"/>
      <c r="OQV416" s="589"/>
      <c r="OQW416" s="589"/>
      <c r="OQX416" s="589"/>
      <c r="OQY416" s="589"/>
      <c r="OQZ416" s="589"/>
      <c r="ORA416" s="589"/>
      <c r="ORB416" s="589"/>
      <c r="ORC416" s="589"/>
      <c r="ORD416" s="589"/>
      <c r="ORE416" s="589"/>
      <c r="ORF416" s="589"/>
      <c r="ORG416" s="589"/>
      <c r="ORH416" s="589"/>
      <c r="ORI416" s="589"/>
      <c r="ORJ416" s="589"/>
      <c r="ORK416" s="589"/>
      <c r="ORL416" s="589"/>
      <c r="ORM416" s="589"/>
      <c r="ORN416" s="589"/>
      <c r="ORO416" s="589"/>
      <c r="ORP416" s="589"/>
      <c r="ORQ416" s="589"/>
      <c r="ORR416" s="589"/>
      <c r="ORS416" s="589"/>
      <c r="ORT416" s="589"/>
      <c r="ORU416" s="589"/>
      <c r="ORV416" s="589"/>
      <c r="ORW416" s="589"/>
      <c r="ORX416" s="589"/>
      <c r="ORY416" s="589"/>
      <c r="ORZ416" s="589"/>
      <c r="OSA416" s="589"/>
      <c r="OSB416" s="589"/>
      <c r="OSC416" s="589"/>
      <c r="OSD416" s="589"/>
      <c r="OSE416" s="589"/>
      <c r="OSF416" s="589"/>
      <c r="OSG416" s="589"/>
      <c r="OSH416" s="589"/>
      <c r="OSI416" s="589"/>
      <c r="OSJ416" s="589"/>
      <c r="OSK416" s="589"/>
      <c r="OSL416" s="589"/>
      <c r="OSM416" s="589"/>
      <c r="OSN416" s="589"/>
      <c r="OSO416" s="589"/>
      <c r="OSP416" s="589"/>
      <c r="OSQ416" s="589"/>
      <c r="OSR416" s="589"/>
      <c r="OSS416" s="589"/>
      <c r="OST416" s="589"/>
      <c r="OSU416" s="589"/>
      <c r="OSV416" s="589"/>
      <c r="OSW416" s="589"/>
      <c r="OSX416" s="589"/>
      <c r="OSY416" s="589"/>
      <c r="OSZ416" s="589"/>
      <c r="OTA416" s="589"/>
      <c r="OTB416" s="589"/>
      <c r="OTC416" s="589"/>
      <c r="OTD416" s="589"/>
      <c r="OTE416" s="589"/>
      <c r="OTF416" s="589"/>
      <c r="OTG416" s="589"/>
      <c r="OTH416" s="589"/>
      <c r="OTI416" s="589"/>
      <c r="OTJ416" s="589"/>
      <c r="OTK416" s="589"/>
      <c r="OTL416" s="589"/>
      <c r="OTM416" s="589"/>
      <c r="OTN416" s="589"/>
      <c r="OTO416" s="589"/>
      <c r="OTP416" s="589"/>
      <c r="OTQ416" s="589"/>
      <c r="OTR416" s="589"/>
      <c r="OTS416" s="589"/>
      <c r="OTT416" s="589"/>
      <c r="OTU416" s="589"/>
      <c r="OTV416" s="589"/>
      <c r="OTW416" s="589"/>
      <c r="OTX416" s="589"/>
      <c r="OTY416" s="589"/>
      <c r="OTZ416" s="589"/>
      <c r="OUA416" s="589"/>
      <c r="OUB416" s="589"/>
      <c r="OUC416" s="589"/>
      <c r="OUD416" s="589"/>
      <c r="OUE416" s="589"/>
      <c r="OUF416" s="589"/>
      <c r="OUG416" s="589"/>
      <c r="OUH416" s="589"/>
      <c r="OUI416" s="589"/>
      <c r="OUJ416" s="589"/>
      <c r="OUK416" s="589"/>
      <c r="OUL416" s="589"/>
      <c r="OUM416" s="589"/>
      <c r="OUN416" s="589"/>
      <c r="OUO416" s="589"/>
      <c r="OUP416" s="589"/>
      <c r="OUQ416" s="589"/>
      <c r="OUR416" s="589"/>
      <c r="OUS416" s="589"/>
      <c r="OUT416" s="589"/>
      <c r="OUU416" s="589"/>
      <c r="OUV416" s="589"/>
      <c r="OUW416" s="589"/>
      <c r="OUX416" s="589"/>
      <c r="OUY416" s="589"/>
      <c r="OUZ416" s="589"/>
      <c r="OVA416" s="589"/>
      <c r="OVB416" s="589"/>
      <c r="OVC416" s="589"/>
      <c r="OVD416" s="589"/>
      <c r="OVE416" s="589"/>
      <c r="OVF416" s="589"/>
      <c r="OVG416" s="589"/>
      <c r="OVH416" s="589"/>
      <c r="OVI416" s="589"/>
      <c r="OVJ416" s="589"/>
      <c r="OVK416" s="589"/>
      <c r="OVL416" s="589"/>
      <c r="OVM416" s="589"/>
      <c r="OVN416" s="589"/>
      <c r="OVO416" s="589"/>
      <c r="OVP416" s="589"/>
      <c r="OVQ416" s="589"/>
      <c r="OVR416" s="589"/>
      <c r="OVS416" s="589"/>
      <c r="OVT416" s="589"/>
      <c r="OVU416" s="589"/>
      <c r="OVV416" s="589"/>
      <c r="OVW416" s="589"/>
      <c r="OVX416" s="589"/>
      <c r="OVY416" s="589"/>
      <c r="OVZ416" s="589"/>
      <c r="OWA416" s="589"/>
      <c r="OWB416" s="589"/>
      <c r="OWC416" s="589"/>
      <c r="OWD416" s="589"/>
      <c r="OWE416" s="589"/>
      <c r="OWF416" s="589"/>
      <c r="OWG416" s="589"/>
      <c r="OWH416" s="589"/>
      <c r="OWI416" s="589"/>
      <c r="OWJ416" s="589"/>
      <c r="OWK416" s="589"/>
      <c r="OWL416" s="589"/>
      <c r="OWM416" s="589"/>
      <c r="OWN416" s="589"/>
      <c r="OWO416" s="589"/>
      <c r="OWP416" s="589"/>
      <c r="OWQ416" s="589"/>
      <c r="OWR416" s="589"/>
      <c r="OWS416" s="589"/>
      <c r="OWT416" s="589"/>
      <c r="OWU416" s="589"/>
      <c r="OWV416" s="589"/>
      <c r="OWW416" s="589"/>
      <c r="OWX416" s="589"/>
      <c r="OWY416" s="589"/>
      <c r="OWZ416" s="589"/>
      <c r="OXA416" s="589"/>
      <c r="OXB416" s="589"/>
      <c r="OXC416" s="589"/>
      <c r="OXD416" s="589"/>
      <c r="OXE416" s="589"/>
      <c r="OXF416" s="589"/>
      <c r="OXG416" s="589"/>
      <c r="OXH416" s="589"/>
      <c r="OXI416" s="589"/>
      <c r="OXJ416" s="589"/>
      <c r="OXK416" s="589"/>
      <c r="OXL416" s="589"/>
      <c r="OXM416" s="589"/>
      <c r="OXN416" s="589"/>
      <c r="OXO416" s="589"/>
      <c r="OXP416" s="589"/>
      <c r="OXQ416" s="589"/>
      <c r="OXR416" s="589"/>
      <c r="OXS416" s="589"/>
      <c r="OXT416" s="589"/>
      <c r="OXU416" s="589"/>
      <c r="OXV416" s="589"/>
      <c r="OXW416" s="589"/>
      <c r="OXX416" s="589"/>
      <c r="OXY416" s="589"/>
      <c r="OXZ416" s="589"/>
      <c r="OYA416" s="589"/>
      <c r="OYB416" s="589"/>
      <c r="OYC416" s="589"/>
      <c r="OYD416" s="589"/>
      <c r="OYE416" s="589"/>
      <c r="OYF416" s="589"/>
      <c r="OYG416" s="589"/>
      <c r="OYH416" s="589"/>
      <c r="OYI416" s="589"/>
      <c r="OYJ416" s="589"/>
      <c r="OYK416" s="589"/>
      <c r="OYL416" s="589"/>
      <c r="OYM416" s="589"/>
      <c r="OYN416" s="589"/>
      <c r="OYO416" s="589"/>
      <c r="OYP416" s="589"/>
      <c r="OYQ416" s="589"/>
      <c r="OYR416" s="589"/>
      <c r="OYS416" s="589"/>
      <c r="OYT416" s="589"/>
      <c r="OYU416" s="589"/>
      <c r="OYV416" s="589"/>
      <c r="OYW416" s="589"/>
      <c r="OYX416" s="589"/>
      <c r="OYY416" s="589"/>
      <c r="OYZ416" s="589"/>
      <c r="OZA416" s="589"/>
      <c r="OZB416" s="589"/>
      <c r="OZC416" s="589"/>
      <c r="OZD416" s="589"/>
      <c r="OZE416" s="589"/>
      <c r="OZF416" s="589"/>
      <c r="OZG416" s="589"/>
      <c r="OZH416" s="589"/>
      <c r="OZI416" s="589"/>
      <c r="OZJ416" s="589"/>
      <c r="OZK416" s="589"/>
      <c r="OZL416" s="589"/>
      <c r="OZM416" s="589"/>
      <c r="OZN416" s="589"/>
      <c r="OZO416" s="589"/>
      <c r="OZP416" s="589"/>
      <c r="OZQ416" s="589"/>
      <c r="OZR416" s="589"/>
      <c r="OZS416" s="589"/>
      <c r="OZT416" s="589"/>
      <c r="OZU416" s="589"/>
      <c r="OZV416" s="589"/>
      <c r="OZW416" s="589"/>
      <c r="OZX416" s="589"/>
      <c r="OZY416" s="589"/>
      <c r="OZZ416" s="589"/>
      <c r="PAA416" s="589"/>
      <c r="PAB416" s="589"/>
      <c r="PAC416" s="589"/>
      <c r="PAD416" s="589"/>
      <c r="PAE416" s="589"/>
      <c r="PAF416" s="589"/>
      <c r="PAG416" s="589"/>
      <c r="PAH416" s="589"/>
      <c r="PAI416" s="589"/>
      <c r="PAJ416" s="589"/>
      <c r="PAK416" s="589"/>
      <c r="PAL416" s="589"/>
      <c r="PAM416" s="589"/>
      <c r="PAN416" s="589"/>
      <c r="PAO416" s="589"/>
      <c r="PAP416" s="589"/>
      <c r="PAQ416" s="589"/>
      <c r="PAR416" s="589"/>
      <c r="PAS416" s="589"/>
      <c r="PAT416" s="589"/>
      <c r="PAU416" s="589"/>
      <c r="PAV416" s="589"/>
      <c r="PAW416" s="589"/>
      <c r="PAX416" s="589"/>
      <c r="PAY416" s="589"/>
      <c r="PAZ416" s="589"/>
      <c r="PBA416" s="589"/>
      <c r="PBB416" s="589"/>
      <c r="PBC416" s="589"/>
      <c r="PBD416" s="589"/>
      <c r="PBE416" s="589"/>
      <c r="PBF416" s="589"/>
      <c r="PBG416" s="589"/>
      <c r="PBH416" s="589"/>
      <c r="PBI416" s="589"/>
      <c r="PBJ416" s="589"/>
      <c r="PBK416" s="589"/>
      <c r="PBL416" s="589"/>
      <c r="PBM416" s="589"/>
      <c r="PBN416" s="589"/>
      <c r="PBO416" s="589"/>
      <c r="PBP416" s="589"/>
      <c r="PBQ416" s="589"/>
      <c r="PBR416" s="589"/>
      <c r="PBS416" s="589"/>
      <c r="PBT416" s="589"/>
      <c r="PBU416" s="589"/>
      <c r="PBV416" s="589"/>
      <c r="PBW416" s="589"/>
      <c r="PBX416" s="589"/>
      <c r="PBY416" s="589"/>
      <c r="PBZ416" s="589"/>
      <c r="PCA416" s="589"/>
      <c r="PCB416" s="589"/>
      <c r="PCC416" s="589"/>
      <c r="PCD416" s="589"/>
      <c r="PCE416" s="589"/>
      <c r="PCF416" s="589"/>
      <c r="PCG416" s="589"/>
      <c r="PCH416" s="589"/>
      <c r="PCI416" s="589"/>
      <c r="PCJ416" s="589"/>
      <c r="PCK416" s="589"/>
      <c r="PCL416" s="589"/>
      <c r="PCM416" s="589"/>
      <c r="PCN416" s="589"/>
      <c r="PCO416" s="589"/>
      <c r="PCP416" s="589"/>
      <c r="PCQ416" s="589"/>
      <c r="PCR416" s="589"/>
      <c r="PCS416" s="589"/>
      <c r="PCT416" s="589"/>
      <c r="PCU416" s="589"/>
      <c r="PCV416" s="589"/>
      <c r="PCW416" s="589"/>
      <c r="PCX416" s="589"/>
      <c r="PCY416" s="589"/>
      <c r="PCZ416" s="589"/>
      <c r="PDA416" s="589"/>
      <c r="PDB416" s="589"/>
      <c r="PDC416" s="589"/>
      <c r="PDD416" s="589"/>
      <c r="PDE416" s="589"/>
      <c r="PDF416" s="589"/>
      <c r="PDG416" s="589"/>
      <c r="PDH416" s="589"/>
      <c r="PDI416" s="589"/>
      <c r="PDJ416" s="589"/>
      <c r="PDK416" s="589"/>
      <c r="PDL416" s="589"/>
      <c r="PDM416" s="589"/>
      <c r="PDN416" s="589"/>
      <c r="PDO416" s="589"/>
      <c r="PDP416" s="589"/>
      <c r="PDQ416" s="589"/>
      <c r="PDR416" s="589"/>
      <c r="PDS416" s="589"/>
      <c r="PDT416" s="589"/>
      <c r="PDU416" s="589"/>
      <c r="PDV416" s="589"/>
      <c r="PDW416" s="589"/>
      <c r="PDX416" s="589"/>
      <c r="PDY416" s="589"/>
      <c r="PDZ416" s="589"/>
      <c r="PEA416" s="589"/>
      <c r="PEB416" s="589"/>
      <c r="PEC416" s="589"/>
      <c r="PED416" s="589"/>
      <c r="PEE416" s="589"/>
      <c r="PEF416" s="589"/>
      <c r="PEG416" s="589"/>
      <c r="PEH416" s="589"/>
      <c r="PEI416" s="589"/>
      <c r="PEJ416" s="589"/>
      <c r="PEK416" s="589"/>
      <c r="PEL416" s="589"/>
      <c r="PEM416" s="589"/>
      <c r="PEN416" s="589"/>
      <c r="PEO416" s="589"/>
      <c r="PEP416" s="589"/>
      <c r="PEQ416" s="589"/>
      <c r="PER416" s="589"/>
      <c r="PES416" s="589"/>
      <c r="PET416" s="589"/>
      <c r="PEU416" s="589"/>
      <c r="PEV416" s="589"/>
      <c r="PEW416" s="589"/>
      <c r="PEX416" s="589"/>
      <c r="PEY416" s="589"/>
      <c r="PEZ416" s="589"/>
      <c r="PFA416" s="589"/>
      <c r="PFB416" s="589"/>
      <c r="PFC416" s="589"/>
      <c r="PFD416" s="589"/>
      <c r="PFE416" s="589"/>
      <c r="PFF416" s="589"/>
      <c r="PFG416" s="589"/>
      <c r="PFH416" s="589"/>
      <c r="PFI416" s="589"/>
      <c r="PFJ416" s="589"/>
      <c r="PFK416" s="589"/>
      <c r="PFL416" s="589"/>
      <c r="PFM416" s="589"/>
      <c r="PFN416" s="589"/>
      <c r="PFO416" s="589"/>
      <c r="PFP416" s="589"/>
      <c r="PFQ416" s="589"/>
      <c r="PFR416" s="589"/>
      <c r="PFS416" s="589"/>
      <c r="PFT416" s="589"/>
      <c r="PFU416" s="589"/>
      <c r="PFV416" s="589"/>
      <c r="PFW416" s="589"/>
      <c r="PFX416" s="589"/>
      <c r="PFY416" s="589"/>
      <c r="PFZ416" s="589"/>
      <c r="PGA416" s="589"/>
      <c r="PGB416" s="589"/>
      <c r="PGC416" s="589"/>
      <c r="PGD416" s="589"/>
      <c r="PGE416" s="589"/>
      <c r="PGF416" s="589"/>
      <c r="PGG416" s="589"/>
      <c r="PGH416" s="589"/>
      <c r="PGI416" s="589"/>
      <c r="PGJ416" s="589"/>
      <c r="PGK416" s="589"/>
      <c r="PGL416" s="589"/>
      <c r="PGM416" s="589"/>
      <c r="PGN416" s="589"/>
      <c r="PGO416" s="589"/>
      <c r="PGP416" s="589"/>
      <c r="PGQ416" s="589"/>
      <c r="PGR416" s="589"/>
      <c r="PGS416" s="589"/>
      <c r="PGT416" s="589"/>
      <c r="PGU416" s="589"/>
      <c r="PGV416" s="589"/>
      <c r="PGW416" s="589"/>
      <c r="PGX416" s="589"/>
      <c r="PGY416" s="589"/>
      <c r="PGZ416" s="589"/>
      <c r="PHA416" s="589"/>
      <c r="PHB416" s="589"/>
      <c r="PHC416" s="589"/>
      <c r="PHD416" s="589"/>
      <c r="PHE416" s="589"/>
      <c r="PHF416" s="589"/>
      <c r="PHG416" s="589"/>
      <c r="PHH416" s="589"/>
      <c r="PHI416" s="589"/>
      <c r="PHJ416" s="589"/>
      <c r="PHK416" s="589"/>
      <c r="PHL416" s="589"/>
      <c r="PHM416" s="589"/>
      <c r="PHN416" s="589"/>
      <c r="PHO416" s="589"/>
      <c r="PHP416" s="589"/>
      <c r="PHQ416" s="589"/>
      <c r="PHR416" s="589"/>
      <c r="PHS416" s="589"/>
      <c r="PHT416" s="589"/>
      <c r="PHU416" s="589"/>
      <c r="PHV416" s="589"/>
      <c r="PHW416" s="589"/>
      <c r="PHX416" s="589"/>
      <c r="PHY416" s="589"/>
      <c r="PHZ416" s="589"/>
      <c r="PIA416" s="589"/>
      <c r="PIB416" s="589"/>
      <c r="PIC416" s="589"/>
      <c r="PID416" s="589"/>
      <c r="PIE416" s="589"/>
      <c r="PIF416" s="589"/>
      <c r="PIG416" s="589"/>
      <c r="PIH416" s="589"/>
      <c r="PII416" s="589"/>
      <c r="PIJ416" s="589"/>
      <c r="PIK416" s="589"/>
      <c r="PIL416" s="589"/>
      <c r="PIM416" s="589"/>
      <c r="PIN416" s="589"/>
      <c r="PIO416" s="589"/>
      <c r="PIP416" s="589"/>
      <c r="PIQ416" s="589"/>
      <c r="PIR416" s="589"/>
      <c r="PIS416" s="589"/>
      <c r="PIT416" s="589"/>
      <c r="PIU416" s="589"/>
      <c r="PIV416" s="589"/>
      <c r="PIW416" s="589"/>
      <c r="PIX416" s="589"/>
      <c r="PIY416" s="589"/>
      <c r="PIZ416" s="589"/>
      <c r="PJA416" s="589"/>
      <c r="PJB416" s="589"/>
      <c r="PJC416" s="589"/>
      <c r="PJD416" s="589"/>
      <c r="PJE416" s="589"/>
      <c r="PJF416" s="589"/>
      <c r="PJG416" s="589"/>
      <c r="PJH416" s="589"/>
      <c r="PJI416" s="589"/>
      <c r="PJJ416" s="589"/>
      <c r="PJK416" s="589"/>
      <c r="PJL416" s="589"/>
      <c r="PJM416" s="589"/>
      <c r="PJN416" s="589"/>
      <c r="PJO416" s="589"/>
      <c r="PJP416" s="589"/>
      <c r="PJQ416" s="589"/>
      <c r="PJR416" s="589"/>
      <c r="PJS416" s="589"/>
      <c r="PJT416" s="589"/>
      <c r="PJU416" s="589"/>
      <c r="PJV416" s="589"/>
      <c r="PJW416" s="589"/>
      <c r="PJX416" s="589"/>
      <c r="PJY416" s="589"/>
      <c r="PJZ416" s="589"/>
      <c r="PKA416" s="589"/>
      <c r="PKB416" s="589"/>
      <c r="PKC416" s="589"/>
      <c r="PKD416" s="589"/>
      <c r="PKE416" s="589"/>
      <c r="PKF416" s="589"/>
      <c r="PKG416" s="589"/>
      <c r="PKH416" s="589"/>
      <c r="PKI416" s="589"/>
      <c r="PKJ416" s="589"/>
      <c r="PKK416" s="589"/>
      <c r="PKL416" s="589"/>
      <c r="PKM416" s="589"/>
      <c r="PKN416" s="589"/>
      <c r="PKO416" s="589"/>
      <c r="PKP416" s="589"/>
      <c r="PKQ416" s="589"/>
      <c r="PKR416" s="589"/>
      <c r="PKS416" s="589"/>
      <c r="PKT416" s="589"/>
      <c r="PKU416" s="589"/>
      <c r="PKV416" s="589"/>
      <c r="PKW416" s="589"/>
      <c r="PKX416" s="589"/>
      <c r="PKY416" s="589"/>
      <c r="PKZ416" s="589"/>
      <c r="PLA416" s="589"/>
      <c r="PLB416" s="589"/>
      <c r="PLC416" s="589"/>
      <c r="PLD416" s="589"/>
      <c r="PLE416" s="589"/>
      <c r="PLF416" s="589"/>
      <c r="PLG416" s="589"/>
      <c r="PLH416" s="589"/>
      <c r="PLI416" s="589"/>
      <c r="PLJ416" s="589"/>
      <c r="PLK416" s="589"/>
      <c r="PLL416" s="589"/>
      <c r="PLM416" s="589"/>
      <c r="PLN416" s="589"/>
      <c r="PLO416" s="589"/>
      <c r="PLP416" s="589"/>
      <c r="PLQ416" s="589"/>
      <c r="PLR416" s="589"/>
      <c r="PLS416" s="589"/>
      <c r="PLT416" s="589"/>
      <c r="PLU416" s="589"/>
      <c r="PLV416" s="589"/>
      <c r="PLW416" s="589"/>
      <c r="PLX416" s="589"/>
      <c r="PLY416" s="589"/>
      <c r="PLZ416" s="589"/>
      <c r="PMA416" s="589"/>
      <c r="PMB416" s="589"/>
      <c r="PMC416" s="589"/>
      <c r="PMD416" s="589"/>
      <c r="PME416" s="589"/>
      <c r="PMF416" s="589"/>
      <c r="PMG416" s="589"/>
      <c r="PMH416" s="589"/>
      <c r="PMI416" s="589"/>
      <c r="PMJ416" s="589"/>
      <c r="PMK416" s="589"/>
      <c r="PML416" s="589"/>
      <c r="PMM416" s="589"/>
      <c r="PMN416" s="589"/>
      <c r="PMO416" s="589"/>
      <c r="PMP416" s="589"/>
      <c r="PMQ416" s="589"/>
      <c r="PMR416" s="589"/>
      <c r="PMS416" s="589"/>
      <c r="PMT416" s="589"/>
      <c r="PMU416" s="589"/>
      <c r="PMV416" s="589"/>
      <c r="PMW416" s="589"/>
      <c r="PMX416" s="589"/>
      <c r="PMY416" s="589"/>
      <c r="PMZ416" s="589"/>
      <c r="PNA416" s="589"/>
      <c r="PNB416" s="589"/>
      <c r="PNC416" s="589"/>
      <c r="PND416" s="589"/>
      <c r="PNE416" s="589"/>
      <c r="PNF416" s="589"/>
      <c r="PNG416" s="589"/>
      <c r="PNH416" s="589"/>
      <c r="PNI416" s="589"/>
      <c r="PNJ416" s="589"/>
      <c r="PNK416" s="589"/>
      <c r="PNL416" s="589"/>
      <c r="PNM416" s="589"/>
      <c r="PNN416" s="589"/>
      <c r="PNO416" s="589"/>
      <c r="PNP416" s="589"/>
      <c r="PNQ416" s="589"/>
      <c r="PNR416" s="589"/>
      <c r="PNS416" s="589"/>
      <c r="PNT416" s="589"/>
      <c r="PNU416" s="589"/>
      <c r="PNV416" s="589"/>
      <c r="PNW416" s="589"/>
      <c r="PNX416" s="589"/>
      <c r="PNY416" s="589"/>
      <c r="PNZ416" s="589"/>
      <c r="POA416" s="589"/>
      <c r="POB416" s="589"/>
      <c r="POC416" s="589"/>
      <c r="POD416" s="589"/>
      <c r="POE416" s="589"/>
      <c r="POF416" s="589"/>
      <c r="POG416" s="589"/>
      <c r="POH416" s="589"/>
      <c r="POI416" s="589"/>
      <c r="POJ416" s="589"/>
      <c r="POK416" s="589"/>
      <c r="POL416" s="589"/>
      <c r="POM416" s="589"/>
      <c r="PON416" s="589"/>
      <c r="POO416" s="589"/>
      <c r="POP416" s="589"/>
      <c r="POQ416" s="589"/>
      <c r="POR416" s="589"/>
      <c r="POS416" s="589"/>
      <c r="POT416" s="589"/>
      <c r="POU416" s="589"/>
      <c r="POV416" s="589"/>
      <c r="POW416" s="589"/>
      <c r="POX416" s="589"/>
      <c r="POY416" s="589"/>
      <c r="POZ416" s="589"/>
      <c r="PPA416" s="589"/>
      <c r="PPB416" s="589"/>
      <c r="PPC416" s="589"/>
      <c r="PPD416" s="589"/>
      <c r="PPE416" s="589"/>
      <c r="PPF416" s="589"/>
      <c r="PPG416" s="589"/>
      <c r="PPH416" s="589"/>
      <c r="PPI416" s="589"/>
      <c r="PPJ416" s="589"/>
      <c r="PPK416" s="589"/>
      <c r="PPL416" s="589"/>
      <c r="PPM416" s="589"/>
      <c r="PPN416" s="589"/>
      <c r="PPO416" s="589"/>
      <c r="PPP416" s="589"/>
      <c r="PPQ416" s="589"/>
      <c r="PPR416" s="589"/>
      <c r="PPS416" s="589"/>
      <c r="PPT416" s="589"/>
      <c r="PPU416" s="589"/>
      <c r="PPV416" s="589"/>
      <c r="PPW416" s="589"/>
      <c r="PPX416" s="589"/>
      <c r="PPY416" s="589"/>
      <c r="PPZ416" s="589"/>
      <c r="PQA416" s="589"/>
      <c r="PQB416" s="589"/>
      <c r="PQC416" s="589"/>
      <c r="PQD416" s="589"/>
      <c r="PQE416" s="589"/>
      <c r="PQF416" s="589"/>
      <c r="PQG416" s="589"/>
      <c r="PQH416" s="589"/>
      <c r="PQI416" s="589"/>
      <c r="PQJ416" s="589"/>
      <c r="PQK416" s="589"/>
      <c r="PQL416" s="589"/>
      <c r="PQM416" s="589"/>
      <c r="PQN416" s="589"/>
      <c r="PQO416" s="589"/>
      <c r="PQP416" s="589"/>
      <c r="PQQ416" s="589"/>
      <c r="PQR416" s="589"/>
      <c r="PQS416" s="589"/>
      <c r="PQT416" s="589"/>
      <c r="PQU416" s="589"/>
      <c r="PQV416" s="589"/>
      <c r="PQW416" s="589"/>
      <c r="PQX416" s="589"/>
      <c r="PQY416" s="589"/>
      <c r="PQZ416" s="589"/>
      <c r="PRA416" s="589"/>
      <c r="PRB416" s="589"/>
      <c r="PRC416" s="589"/>
      <c r="PRD416" s="589"/>
      <c r="PRE416" s="589"/>
      <c r="PRF416" s="589"/>
      <c r="PRG416" s="589"/>
      <c r="PRH416" s="589"/>
      <c r="PRI416" s="589"/>
      <c r="PRJ416" s="589"/>
      <c r="PRK416" s="589"/>
      <c r="PRL416" s="589"/>
      <c r="PRM416" s="589"/>
      <c r="PRN416" s="589"/>
      <c r="PRO416" s="589"/>
      <c r="PRP416" s="589"/>
      <c r="PRQ416" s="589"/>
      <c r="PRR416" s="589"/>
      <c r="PRS416" s="589"/>
      <c r="PRT416" s="589"/>
      <c r="PRU416" s="589"/>
      <c r="PRV416" s="589"/>
      <c r="PRW416" s="589"/>
      <c r="PRX416" s="589"/>
      <c r="PRY416" s="589"/>
      <c r="PRZ416" s="589"/>
      <c r="PSA416" s="589"/>
      <c r="PSB416" s="589"/>
      <c r="PSC416" s="589"/>
      <c r="PSD416" s="589"/>
      <c r="PSE416" s="589"/>
      <c r="PSF416" s="589"/>
      <c r="PSG416" s="589"/>
      <c r="PSH416" s="589"/>
      <c r="PSI416" s="589"/>
      <c r="PSJ416" s="589"/>
      <c r="PSK416" s="589"/>
      <c r="PSL416" s="589"/>
      <c r="PSM416" s="589"/>
      <c r="PSN416" s="589"/>
      <c r="PSO416" s="589"/>
      <c r="PSP416" s="589"/>
      <c r="PSQ416" s="589"/>
      <c r="PSR416" s="589"/>
      <c r="PSS416" s="589"/>
      <c r="PST416" s="589"/>
      <c r="PSU416" s="589"/>
      <c r="PSV416" s="589"/>
      <c r="PSW416" s="589"/>
      <c r="PSX416" s="589"/>
      <c r="PSY416" s="589"/>
      <c r="PSZ416" s="589"/>
      <c r="PTA416" s="589"/>
      <c r="PTB416" s="589"/>
      <c r="PTC416" s="589"/>
      <c r="PTD416" s="589"/>
      <c r="PTE416" s="589"/>
      <c r="PTF416" s="589"/>
      <c r="PTG416" s="589"/>
      <c r="PTH416" s="589"/>
      <c r="PTI416" s="589"/>
      <c r="PTJ416" s="589"/>
      <c r="PTK416" s="589"/>
      <c r="PTL416" s="589"/>
      <c r="PTM416" s="589"/>
      <c r="PTN416" s="589"/>
      <c r="PTO416" s="589"/>
      <c r="PTP416" s="589"/>
      <c r="PTQ416" s="589"/>
      <c r="PTR416" s="589"/>
      <c r="PTS416" s="589"/>
      <c r="PTT416" s="589"/>
      <c r="PTU416" s="589"/>
      <c r="PTV416" s="589"/>
      <c r="PTW416" s="589"/>
      <c r="PTX416" s="589"/>
      <c r="PTY416" s="589"/>
      <c r="PTZ416" s="589"/>
      <c r="PUA416" s="589"/>
      <c r="PUB416" s="589"/>
      <c r="PUC416" s="589"/>
      <c r="PUD416" s="589"/>
      <c r="PUE416" s="589"/>
      <c r="PUF416" s="589"/>
      <c r="PUG416" s="589"/>
      <c r="PUH416" s="589"/>
      <c r="PUI416" s="589"/>
      <c r="PUJ416" s="589"/>
      <c r="PUK416" s="589"/>
      <c r="PUL416" s="589"/>
      <c r="PUM416" s="589"/>
      <c r="PUN416" s="589"/>
      <c r="PUO416" s="589"/>
      <c r="PUP416" s="589"/>
      <c r="PUQ416" s="589"/>
      <c r="PUR416" s="589"/>
      <c r="PUS416" s="589"/>
      <c r="PUT416" s="589"/>
      <c r="PUU416" s="589"/>
      <c r="PUV416" s="589"/>
      <c r="PUW416" s="589"/>
      <c r="PUX416" s="589"/>
      <c r="PUY416" s="589"/>
      <c r="PUZ416" s="589"/>
      <c r="PVA416" s="589"/>
      <c r="PVB416" s="589"/>
      <c r="PVC416" s="589"/>
      <c r="PVD416" s="589"/>
      <c r="PVE416" s="589"/>
      <c r="PVF416" s="589"/>
      <c r="PVG416" s="589"/>
      <c r="PVH416" s="589"/>
      <c r="PVI416" s="589"/>
      <c r="PVJ416" s="589"/>
      <c r="PVK416" s="589"/>
      <c r="PVL416" s="589"/>
      <c r="PVM416" s="589"/>
      <c r="PVN416" s="589"/>
      <c r="PVO416" s="589"/>
      <c r="PVP416" s="589"/>
      <c r="PVQ416" s="589"/>
      <c r="PVR416" s="589"/>
      <c r="PVS416" s="589"/>
      <c r="PVT416" s="589"/>
      <c r="PVU416" s="589"/>
      <c r="PVV416" s="589"/>
      <c r="PVW416" s="589"/>
      <c r="PVX416" s="589"/>
      <c r="PVY416" s="589"/>
      <c r="PVZ416" s="589"/>
      <c r="PWA416" s="589"/>
      <c r="PWB416" s="589"/>
      <c r="PWC416" s="589"/>
      <c r="PWD416" s="589"/>
      <c r="PWE416" s="589"/>
      <c r="PWF416" s="589"/>
      <c r="PWG416" s="589"/>
      <c r="PWH416" s="589"/>
      <c r="PWI416" s="589"/>
      <c r="PWJ416" s="589"/>
      <c r="PWK416" s="589"/>
      <c r="PWL416" s="589"/>
      <c r="PWM416" s="589"/>
      <c r="PWN416" s="589"/>
      <c r="PWO416" s="589"/>
      <c r="PWP416" s="589"/>
      <c r="PWQ416" s="589"/>
      <c r="PWR416" s="589"/>
      <c r="PWS416" s="589"/>
      <c r="PWT416" s="589"/>
      <c r="PWU416" s="589"/>
      <c r="PWV416" s="589"/>
      <c r="PWW416" s="589"/>
      <c r="PWX416" s="589"/>
      <c r="PWY416" s="589"/>
      <c r="PWZ416" s="589"/>
      <c r="PXA416" s="589"/>
      <c r="PXB416" s="589"/>
      <c r="PXC416" s="589"/>
      <c r="PXD416" s="589"/>
      <c r="PXE416" s="589"/>
      <c r="PXF416" s="589"/>
      <c r="PXG416" s="589"/>
      <c r="PXH416" s="589"/>
      <c r="PXI416" s="589"/>
      <c r="PXJ416" s="589"/>
      <c r="PXK416" s="589"/>
      <c r="PXL416" s="589"/>
      <c r="PXM416" s="589"/>
      <c r="PXN416" s="589"/>
      <c r="PXO416" s="589"/>
      <c r="PXP416" s="589"/>
      <c r="PXQ416" s="589"/>
      <c r="PXR416" s="589"/>
      <c r="PXS416" s="589"/>
      <c r="PXT416" s="589"/>
      <c r="PXU416" s="589"/>
      <c r="PXV416" s="589"/>
      <c r="PXW416" s="589"/>
      <c r="PXX416" s="589"/>
      <c r="PXY416" s="589"/>
      <c r="PXZ416" s="589"/>
      <c r="PYA416" s="589"/>
      <c r="PYB416" s="589"/>
      <c r="PYC416" s="589"/>
      <c r="PYD416" s="589"/>
      <c r="PYE416" s="589"/>
      <c r="PYF416" s="589"/>
      <c r="PYG416" s="589"/>
      <c r="PYH416" s="589"/>
      <c r="PYI416" s="589"/>
      <c r="PYJ416" s="589"/>
      <c r="PYK416" s="589"/>
      <c r="PYL416" s="589"/>
      <c r="PYM416" s="589"/>
      <c r="PYN416" s="589"/>
      <c r="PYO416" s="589"/>
      <c r="PYP416" s="589"/>
      <c r="PYQ416" s="589"/>
      <c r="PYR416" s="589"/>
      <c r="PYS416" s="589"/>
      <c r="PYT416" s="589"/>
      <c r="PYU416" s="589"/>
      <c r="PYV416" s="589"/>
      <c r="PYW416" s="589"/>
      <c r="PYX416" s="589"/>
      <c r="PYY416" s="589"/>
      <c r="PYZ416" s="589"/>
      <c r="PZA416" s="589"/>
      <c r="PZB416" s="589"/>
      <c r="PZC416" s="589"/>
      <c r="PZD416" s="589"/>
      <c r="PZE416" s="589"/>
      <c r="PZF416" s="589"/>
      <c r="PZG416" s="589"/>
      <c r="PZH416" s="589"/>
      <c r="PZI416" s="589"/>
      <c r="PZJ416" s="589"/>
      <c r="PZK416" s="589"/>
      <c r="PZL416" s="589"/>
      <c r="PZM416" s="589"/>
      <c r="PZN416" s="589"/>
      <c r="PZO416" s="589"/>
      <c r="PZP416" s="589"/>
      <c r="PZQ416" s="589"/>
      <c r="PZR416" s="589"/>
      <c r="PZS416" s="589"/>
      <c r="PZT416" s="589"/>
      <c r="PZU416" s="589"/>
      <c r="PZV416" s="589"/>
      <c r="PZW416" s="589"/>
      <c r="PZX416" s="589"/>
      <c r="PZY416" s="589"/>
      <c r="PZZ416" s="589"/>
      <c r="QAA416" s="589"/>
      <c r="QAB416" s="589"/>
      <c r="QAC416" s="589"/>
      <c r="QAD416" s="589"/>
      <c r="QAE416" s="589"/>
      <c r="QAF416" s="589"/>
      <c r="QAG416" s="589"/>
      <c r="QAH416" s="589"/>
      <c r="QAI416" s="589"/>
      <c r="QAJ416" s="589"/>
      <c r="QAK416" s="589"/>
      <c r="QAL416" s="589"/>
      <c r="QAM416" s="589"/>
      <c r="QAN416" s="589"/>
      <c r="QAO416" s="589"/>
      <c r="QAP416" s="589"/>
      <c r="QAQ416" s="589"/>
      <c r="QAR416" s="589"/>
      <c r="QAS416" s="589"/>
      <c r="QAT416" s="589"/>
      <c r="QAU416" s="589"/>
      <c r="QAV416" s="589"/>
      <c r="QAW416" s="589"/>
      <c r="QAX416" s="589"/>
      <c r="QAY416" s="589"/>
      <c r="QAZ416" s="589"/>
      <c r="QBA416" s="589"/>
      <c r="QBB416" s="589"/>
      <c r="QBC416" s="589"/>
      <c r="QBD416" s="589"/>
      <c r="QBE416" s="589"/>
      <c r="QBF416" s="589"/>
      <c r="QBG416" s="589"/>
      <c r="QBH416" s="589"/>
      <c r="QBI416" s="589"/>
      <c r="QBJ416" s="589"/>
      <c r="QBK416" s="589"/>
      <c r="QBL416" s="589"/>
      <c r="QBM416" s="589"/>
      <c r="QBN416" s="589"/>
      <c r="QBO416" s="589"/>
      <c r="QBP416" s="589"/>
      <c r="QBQ416" s="589"/>
      <c r="QBR416" s="589"/>
      <c r="QBS416" s="589"/>
      <c r="QBT416" s="589"/>
      <c r="QBU416" s="589"/>
      <c r="QBV416" s="589"/>
      <c r="QBW416" s="589"/>
      <c r="QBX416" s="589"/>
      <c r="QBY416" s="589"/>
      <c r="QBZ416" s="589"/>
      <c r="QCA416" s="589"/>
      <c r="QCB416" s="589"/>
      <c r="QCC416" s="589"/>
      <c r="QCD416" s="589"/>
      <c r="QCE416" s="589"/>
      <c r="QCF416" s="589"/>
      <c r="QCG416" s="589"/>
      <c r="QCH416" s="589"/>
      <c r="QCI416" s="589"/>
      <c r="QCJ416" s="589"/>
      <c r="QCK416" s="589"/>
      <c r="QCL416" s="589"/>
      <c r="QCM416" s="589"/>
      <c r="QCN416" s="589"/>
      <c r="QCO416" s="589"/>
      <c r="QCP416" s="589"/>
      <c r="QCQ416" s="589"/>
      <c r="QCR416" s="589"/>
      <c r="QCS416" s="589"/>
      <c r="QCT416" s="589"/>
      <c r="QCU416" s="589"/>
      <c r="QCV416" s="589"/>
      <c r="QCW416" s="589"/>
      <c r="QCX416" s="589"/>
      <c r="QCY416" s="589"/>
      <c r="QCZ416" s="589"/>
      <c r="QDA416" s="589"/>
      <c r="QDB416" s="589"/>
      <c r="QDC416" s="589"/>
      <c r="QDD416" s="589"/>
      <c r="QDE416" s="589"/>
      <c r="QDF416" s="589"/>
      <c r="QDG416" s="589"/>
      <c r="QDH416" s="589"/>
      <c r="QDI416" s="589"/>
      <c r="QDJ416" s="589"/>
      <c r="QDK416" s="589"/>
      <c r="QDL416" s="589"/>
      <c r="QDM416" s="589"/>
      <c r="QDN416" s="589"/>
      <c r="QDO416" s="589"/>
      <c r="QDP416" s="589"/>
      <c r="QDQ416" s="589"/>
      <c r="QDR416" s="589"/>
      <c r="QDS416" s="589"/>
      <c r="QDT416" s="589"/>
      <c r="QDU416" s="589"/>
      <c r="QDV416" s="589"/>
      <c r="QDW416" s="589"/>
      <c r="QDX416" s="589"/>
      <c r="QDY416" s="589"/>
      <c r="QDZ416" s="589"/>
      <c r="QEA416" s="589"/>
      <c r="QEB416" s="589"/>
      <c r="QEC416" s="589"/>
      <c r="QED416" s="589"/>
      <c r="QEE416" s="589"/>
      <c r="QEF416" s="589"/>
      <c r="QEG416" s="589"/>
      <c r="QEH416" s="589"/>
      <c r="QEI416" s="589"/>
      <c r="QEJ416" s="589"/>
      <c r="QEK416" s="589"/>
      <c r="QEL416" s="589"/>
      <c r="QEM416" s="589"/>
      <c r="QEN416" s="589"/>
      <c r="QEO416" s="589"/>
      <c r="QEP416" s="589"/>
      <c r="QEQ416" s="589"/>
      <c r="QER416" s="589"/>
      <c r="QES416" s="589"/>
      <c r="QET416" s="589"/>
      <c r="QEU416" s="589"/>
      <c r="QEV416" s="589"/>
      <c r="QEW416" s="589"/>
      <c r="QEX416" s="589"/>
      <c r="QEY416" s="589"/>
      <c r="QEZ416" s="589"/>
      <c r="QFA416" s="589"/>
      <c r="QFB416" s="589"/>
      <c r="QFC416" s="589"/>
      <c r="QFD416" s="589"/>
      <c r="QFE416" s="589"/>
      <c r="QFF416" s="589"/>
      <c r="QFG416" s="589"/>
      <c r="QFH416" s="589"/>
      <c r="QFI416" s="589"/>
      <c r="QFJ416" s="589"/>
      <c r="QFK416" s="589"/>
      <c r="QFL416" s="589"/>
      <c r="QFM416" s="589"/>
      <c r="QFN416" s="589"/>
      <c r="QFO416" s="589"/>
      <c r="QFP416" s="589"/>
      <c r="QFQ416" s="589"/>
      <c r="QFR416" s="589"/>
      <c r="QFS416" s="589"/>
      <c r="QFT416" s="589"/>
      <c r="QFU416" s="589"/>
      <c r="QFV416" s="589"/>
      <c r="QFW416" s="589"/>
      <c r="QFX416" s="589"/>
      <c r="QFY416" s="589"/>
      <c r="QFZ416" s="589"/>
      <c r="QGA416" s="589"/>
      <c r="QGB416" s="589"/>
      <c r="QGC416" s="589"/>
      <c r="QGD416" s="589"/>
      <c r="QGE416" s="589"/>
      <c r="QGF416" s="589"/>
      <c r="QGG416" s="589"/>
      <c r="QGH416" s="589"/>
      <c r="QGI416" s="589"/>
      <c r="QGJ416" s="589"/>
      <c r="QGK416" s="589"/>
      <c r="QGL416" s="589"/>
      <c r="QGM416" s="589"/>
      <c r="QGN416" s="589"/>
      <c r="QGO416" s="589"/>
      <c r="QGP416" s="589"/>
      <c r="QGQ416" s="589"/>
      <c r="QGR416" s="589"/>
      <c r="QGS416" s="589"/>
      <c r="QGT416" s="589"/>
      <c r="QGU416" s="589"/>
      <c r="QGV416" s="589"/>
      <c r="QGW416" s="589"/>
      <c r="QGX416" s="589"/>
      <c r="QGY416" s="589"/>
      <c r="QGZ416" s="589"/>
      <c r="QHA416" s="589"/>
      <c r="QHB416" s="589"/>
      <c r="QHC416" s="589"/>
      <c r="QHD416" s="589"/>
      <c r="QHE416" s="589"/>
      <c r="QHF416" s="589"/>
      <c r="QHG416" s="589"/>
      <c r="QHH416" s="589"/>
      <c r="QHI416" s="589"/>
      <c r="QHJ416" s="589"/>
      <c r="QHK416" s="589"/>
      <c r="QHL416" s="589"/>
      <c r="QHM416" s="589"/>
      <c r="QHN416" s="589"/>
      <c r="QHO416" s="589"/>
      <c r="QHP416" s="589"/>
      <c r="QHQ416" s="589"/>
      <c r="QHR416" s="589"/>
      <c r="QHS416" s="589"/>
      <c r="QHT416" s="589"/>
      <c r="QHU416" s="589"/>
      <c r="QHV416" s="589"/>
      <c r="QHW416" s="589"/>
      <c r="QHX416" s="589"/>
      <c r="QHY416" s="589"/>
      <c r="QHZ416" s="589"/>
      <c r="QIA416" s="589"/>
      <c r="QIB416" s="589"/>
      <c r="QIC416" s="589"/>
      <c r="QID416" s="589"/>
      <c r="QIE416" s="589"/>
      <c r="QIF416" s="589"/>
      <c r="QIG416" s="589"/>
      <c r="QIH416" s="589"/>
      <c r="QII416" s="589"/>
      <c r="QIJ416" s="589"/>
      <c r="QIK416" s="589"/>
      <c r="QIL416" s="589"/>
      <c r="QIM416" s="589"/>
      <c r="QIN416" s="589"/>
      <c r="QIO416" s="589"/>
      <c r="QIP416" s="589"/>
      <c r="QIQ416" s="589"/>
      <c r="QIR416" s="589"/>
      <c r="QIS416" s="589"/>
      <c r="QIT416" s="589"/>
      <c r="QIU416" s="589"/>
      <c r="QIV416" s="589"/>
      <c r="QIW416" s="589"/>
      <c r="QIX416" s="589"/>
      <c r="QIY416" s="589"/>
      <c r="QIZ416" s="589"/>
      <c r="QJA416" s="589"/>
      <c r="QJB416" s="589"/>
      <c r="QJC416" s="589"/>
      <c r="QJD416" s="589"/>
      <c r="QJE416" s="589"/>
      <c r="QJF416" s="589"/>
      <c r="QJG416" s="589"/>
      <c r="QJH416" s="589"/>
      <c r="QJI416" s="589"/>
      <c r="QJJ416" s="589"/>
      <c r="QJK416" s="589"/>
      <c r="QJL416" s="589"/>
      <c r="QJM416" s="589"/>
      <c r="QJN416" s="589"/>
      <c r="QJO416" s="589"/>
      <c r="QJP416" s="589"/>
      <c r="QJQ416" s="589"/>
      <c r="QJR416" s="589"/>
      <c r="QJS416" s="589"/>
      <c r="QJT416" s="589"/>
      <c r="QJU416" s="589"/>
      <c r="QJV416" s="589"/>
      <c r="QJW416" s="589"/>
      <c r="QJX416" s="589"/>
      <c r="QJY416" s="589"/>
      <c r="QJZ416" s="589"/>
      <c r="QKA416" s="589"/>
      <c r="QKB416" s="589"/>
      <c r="QKC416" s="589"/>
      <c r="QKD416" s="589"/>
      <c r="QKE416" s="589"/>
      <c r="QKF416" s="589"/>
      <c r="QKG416" s="589"/>
      <c r="QKH416" s="589"/>
      <c r="QKI416" s="589"/>
      <c r="QKJ416" s="589"/>
      <c r="QKK416" s="589"/>
      <c r="QKL416" s="589"/>
      <c r="QKM416" s="589"/>
      <c r="QKN416" s="589"/>
      <c r="QKO416" s="589"/>
      <c r="QKP416" s="589"/>
      <c r="QKQ416" s="589"/>
      <c r="QKR416" s="589"/>
      <c r="QKS416" s="589"/>
      <c r="QKT416" s="589"/>
      <c r="QKU416" s="589"/>
      <c r="QKV416" s="589"/>
      <c r="QKW416" s="589"/>
      <c r="QKX416" s="589"/>
      <c r="QKY416" s="589"/>
      <c r="QKZ416" s="589"/>
      <c r="QLA416" s="589"/>
      <c r="QLB416" s="589"/>
      <c r="QLC416" s="589"/>
      <c r="QLD416" s="589"/>
      <c r="QLE416" s="589"/>
      <c r="QLF416" s="589"/>
      <c r="QLG416" s="589"/>
      <c r="QLH416" s="589"/>
      <c r="QLI416" s="589"/>
      <c r="QLJ416" s="589"/>
      <c r="QLK416" s="589"/>
      <c r="QLL416" s="589"/>
      <c r="QLM416" s="589"/>
      <c r="QLN416" s="589"/>
      <c r="QLO416" s="589"/>
      <c r="QLP416" s="589"/>
      <c r="QLQ416" s="589"/>
      <c r="QLR416" s="589"/>
      <c r="QLS416" s="589"/>
      <c r="QLT416" s="589"/>
      <c r="QLU416" s="589"/>
      <c r="QLV416" s="589"/>
      <c r="QLW416" s="589"/>
      <c r="QLX416" s="589"/>
      <c r="QLY416" s="589"/>
      <c r="QLZ416" s="589"/>
      <c r="QMA416" s="589"/>
      <c r="QMB416" s="589"/>
      <c r="QMC416" s="589"/>
      <c r="QMD416" s="589"/>
      <c r="QME416" s="589"/>
      <c r="QMF416" s="589"/>
      <c r="QMG416" s="589"/>
      <c r="QMH416" s="589"/>
      <c r="QMI416" s="589"/>
      <c r="QMJ416" s="589"/>
      <c r="QMK416" s="589"/>
      <c r="QML416" s="589"/>
      <c r="QMM416" s="589"/>
      <c r="QMN416" s="589"/>
      <c r="QMO416" s="589"/>
      <c r="QMP416" s="589"/>
      <c r="QMQ416" s="589"/>
      <c r="QMR416" s="589"/>
      <c r="QMS416" s="589"/>
      <c r="QMT416" s="589"/>
      <c r="QMU416" s="589"/>
      <c r="QMV416" s="589"/>
      <c r="QMW416" s="589"/>
      <c r="QMX416" s="589"/>
      <c r="QMY416" s="589"/>
      <c r="QMZ416" s="589"/>
      <c r="QNA416" s="589"/>
      <c r="QNB416" s="589"/>
      <c r="QNC416" s="589"/>
      <c r="QND416" s="589"/>
      <c r="QNE416" s="589"/>
      <c r="QNF416" s="589"/>
      <c r="QNG416" s="589"/>
      <c r="QNH416" s="589"/>
      <c r="QNI416" s="589"/>
      <c r="QNJ416" s="589"/>
      <c r="QNK416" s="589"/>
      <c r="QNL416" s="589"/>
      <c r="QNM416" s="589"/>
      <c r="QNN416" s="589"/>
      <c r="QNO416" s="589"/>
      <c r="QNP416" s="589"/>
      <c r="QNQ416" s="589"/>
      <c r="QNR416" s="589"/>
      <c r="QNS416" s="589"/>
      <c r="QNT416" s="589"/>
      <c r="QNU416" s="589"/>
      <c r="QNV416" s="589"/>
      <c r="QNW416" s="589"/>
      <c r="QNX416" s="589"/>
      <c r="QNY416" s="589"/>
      <c r="QNZ416" s="589"/>
      <c r="QOA416" s="589"/>
      <c r="QOB416" s="589"/>
      <c r="QOC416" s="589"/>
      <c r="QOD416" s="589"/>
      <c r="QOE416" s="589"/>
      <c r="QOF416" s="589"/>
      <c r="QOG416" s="589"/>
      <c r="QOH416" s="589"/>
      <c r="QOI416" s="589"/>
      <c r="QOJ416" s="589"/>
      <c r="QOK416" s="589"/>
      <c r="QOL416" s="589"/>
      <c r="QOM416" s="589"/>
      <c r="QON416" s="589"/>
      <c r="QOO416" s="589"/>
      <c r="QOP416" s="589"/>
      <c r="QOQ416" s="589"/>
      <c r="QOR416" s="589"/>
      <c r="QOS416" s="589"/>
      <c r="QOT416" s="589"/>
      <c r="QOU416" s="589"/>
      <c r="QOV416" s="589"/>
      <c r="QOW416" s="589"/>
      <c r="QOX416" s="589"/>
      <c r="QOY416" s="589"/>
      <c r="QOZ416" s="589"/>
      <c r="QPA416" s="589"/>
      <c r="QPB416" s="589"/>
      <c r="QPC416" s="589"/>
      <c r="QPD416" s="589"/>
      <c r="QPE416" s="589"/>
      <c r="QPF416" s="589"/>
      <c r="QPG416" s="589"/>
      <c r="QPH416" s="589"/>
      <c r="QPI416" s="589"/>
      <c r="QPJ416" s="589"/>
      <c r="QPK416" s="589"/>
      <c r="QPL416" s="589"/>
      <c r="QPM416" s="589"/>
      <c r="QPN416" s="589"/>
      <c r="QPO416" s="589"/>
      <c r="QPP416" s="589"/>
      <c r="QPQ416" s="589"/>
      <c r="QPR416" s="589"/>
      <c r="QPS416" s="589"/>
      <c r="QPT416" s="589"/>
      <c r="QPU416" s="589"/>
      <c r="QPV416" s="589"/>
      <c r="QPW416" s="589"/>
      <c r="QPX416" s="589"/>
      <c r="QPY416" s="589"/>
      <c r="QPZ416" s="589"/>
      <c r="QQA416" s="589"/>
      <c r="QQB416" s="589"/>
      <c r="QQC416" s="589"/>
      <c r="QQD416" s="589"/>
      <c r="QQE416" s="589"/>
      <c r="QQF416" s="589"/>
      <c r="QQG416" s="589"/>
      <c r="QQH416" s="589"/>
      <c r="QQI416" s="589"/>
      <c r="QQJ416" s="589"/>
      <c r="QQK416" s="589"/>
      <c r="QQL416" s="589"/>
      <c r="QQM416" s="589"/>
      <c r="QQN416" s="589"/>
      <c r="QQO416" s="589"/>
      <c r="QQP416" s="589"/>
      <c r="QQQ416" s="589"/>
      <c r="QQR416" s="589"/>
      <c r="QQS416" s="589"/>
      <c r="QQT416" s="589"/>
      <c r="QQU416" s="589"/>
      <c r="QQV416" s="589"/>
      <c r="QQW416" s="589"/>
      <c r="QQX416" s="589"/>
      <c r="QQY416" s="589"/>
      <c r="QQZ416" s="589"/>
      <c r="QRA416" s="589"/>
      <c r="QRB416" s="589"/>
      <c r="QRC416" s="589"/>
      <c r="QRD416" s="589"/>
      <c r="QRE416" s="589"/>
      <c r="QRF416" s="589"/>
      <c r="QRG416" s="589"/>
      <c r="QRH416" s="589"/>
      <c r="QRI416" s="589"/>
      <c r="QRJ416" s="589"/>
      <c r="QRK416" s="589"/>
      <c r="QRL416" s="589"/>
      <c r="QRM416" s="589"/>
      <c r="QRN416" s="589"/>
      <c r="QRO416" s="589"/>
      <c r="QRP416" s="589"/>
      <c r="QRQ416" s="589"/>
      <c r="QRR416" s="589"/>
      <c r="QRS416" s="589"/>
      <c r="QRT416" s="589"/>
      <c r="QRU416" s="589"/>
      <c r="QRV416" s="589"/>
      <c r="QRW416" s="589"/>
      <c r="QRX416" s="589"/>
      <c r="QRY416" s="589"/>
      <c r="QRZ416" s="589"/>
      <c r="QSA416" s="589"/>
      <c r="QSB416" s="589"/>
      <c r="QSC416" s="589"/>
      <c r="QSD416" s="589"/>
      <c r="QSE416" s="589"/>
      <c r="QSF416" s="589"/>
      <c r="QSG416" s="589"/>
      <c r="QSH416" s="589"/>
      <c r="QSI416" s="589"/>
      <c r="QSJ416" s="589"/>
      <c r="QSK416" s="589"/>
      <c r="QSL416" s="589"/>
      <c r="QSM416" s="589"/>
      <c r="QSN416" s="589"/>
      <c r="QSO416" s="589"/>
      <c r="QSP416" s="589"/>
      <c r="QSQ416" s="589"/>
      <c r="QSR416" s="589"/>
      <c r="QSS416" s="589"/>
      <c r="QST416" s="589"/>
      <c r="QSU416" s="589"/>
      <c r="QSV416" s="589"/>
      <c r="QSW416" s="589"/>
      <c r="QSX416" s="589"/>
      <c r="QSY416" s="589"/>
      <c r="QSZ416" s="589"/>
      <c r="QTA416" s="589"/>
      <c r="QTB416" s="589"/>
      <c r="QTC416" s="589"/>
      <c r="QTD416" s="589"/>
      <c r="QTE416" s="589"/>
      <c r="QTF416" s="589"/>
      <c r="QTG416" s="589"/>
      <c r="QTH416" s="589"/>
      <c r="QTI416" s="589"/>
      <c r="QTJ416" s="589"/>
      <c r="QTK416" s="589"/>
      <c r="QTL416" s="589"/>
      <c r="QTM416" s="589"/>
      <c r="QTN416" s="589"/>
      <c r="QTO416" s="589"/>
      <c r="QTP416" s="589"/>
      <c r="QTQ416" s="589"/>
      <c r="QTR416" s="589"/>
      <c r="QTS416" s="589"/>
      <c r="QTT416" s="589"/>
      <c r="QTU416" s="589"/>
      <c r="QTV416" s="589"/>
      <c r="QTW416" s="589"/>
      <c r="QTX416" s="589"/>
      <c r="QTY416" s="589"/>
      <c r="QTZ416" s="589"/>
      <c r="QUA416" s="589"/>
      <c r="QUB416" s="589"/>
      <c r="QUC416" s="589"/>
      <c r="QUD416" s="589"/>
      <c r="QUE416" s="589"/>
      <c r="QUF416" s="589"/>
      <c r="QUG416" s="589"/>
      <c r="QUH416" s="589"/>
      <c r="QUI416" s="589"/>
      <c r="QUJ416" s="589"/>
      <c r="QUK416" s="589"/>
      <c r="QUL416" s="589"/>
      <c r="QUM416" s="589"/>
      <c r="QUN416" s="589"/>
      <c r="QUO416" s="589"/>
      <c r="QUP416" s="589"/>
      <c r="QUQ416" s="589"/>
      <c r="QUR416" s="589"/>
      <c r="QUS416" s="589"/>
      <c r="QUT416" s="589"/>
      <c r="QUU416" s="589"/>
      <c r="QUV416" s="589"/>
      <c r="QUW416" s="589"/>
      <c r="QUX416" s="589"/>
      <c r="QUY416" s="589"/>
      <c r="QUZ416" s="589"/>
      <c r="QVA416" s="589"/>
      <c r="QVB416" s="589"/>
      <c r="QVC416" s="589"/>
      <c r="QVD416" s="589"/>
      <c r="QVE416" s="589"/>
      <c r="QVF416" s="589"/>
      <c r="QVG416" s="589"/>
      <c r="QVH416" s="589"/>
      <c r="QVI416" s="589"/>
      <c r="QVJ416" s="589"/>
      <c r="QVK416" s="589"/>
      <c r="QVL416" s="589"/>
      <c r="QVM416" s="589"/>
      <c r="QVN416" s="589"/>
      <c r="QVO416" s="589"/>
      <c r="QVP416" s="589"/>
      <c r="QVQ416" s="589"/>
      <c r="QVR416" s="589"/>
      <c r="QVS416" s="589"/>
      <c r="QVT416" s="589"/>
      <c r="QVU416" s="589"/>
      <c r="QVV416" s="589"/>
      <c r="QVW416" s="589"/>
      <c r="QVX416" s="589"/>
      <c r="QVY416" s="589"/>
      <c r="QVZ416" s="589"/>
      <c r="QWA416" s="589"/>
      <c r="QWB416" s="589"/>
      <c r="QWC416" s="589"/>
      <c r="QWD416" s="589"/>
      <c r="QWE416" s="589"/>
      <c r="QWF416" s="589"/>
      <c r="QWG416" s="589"/>
      <c r="QWH416" s="589"/>
      <c r="QWI416" s="589"/>
      <c r="QWJ416" s="589"/>
      <c r="QWK416" s="589"/>
      <c r="QWL416" s="589"/>
      <c r="QWM416" s="589"/>
      <c r="QWN416" s="589"/>
      <c r="QWO416" s="589"/>
      <c r="QWP416" s="589"/>
      <c r="QWQ416" s="589"/>
      <c r="QWR416" s="589"/>
      <c r="QWS416" s="589"/>
      <c r="QWT416" s="589"/>
      <c r="QWU416" s="589"/>
      <c r="QWV416" s="589"/>
      <c r="QWW416" s="589"/>
      <c r="QWX416" s="589"/>
      <c r="QWY416" s="589"/>
      <c r="QWZ416" s="589"/>
      <c r="QXA416" s="589"/>
      <c r="QXB416" s="589"/>
      <c r="QXC416" s="589"/>
      <c r="QXD416" s="589"/>
      <c r="QXE416" s="589"/>
      <c r="QXF416" s="589"/>
      <c r="QXG416" s="589"/>
      <c r="QXH416" s="589"/>
      <c r="QXI416" s="589"/>
      <c r="QXJ416" s="589"/>
      <c r="QXK416" s="589"/>
      <c r="QXL416" s="589"/>
      <c r="QXM416" s="589"/>
      <c r="QXN416" s="589"/>
      <c r="QXO416" s="589"/>
      <c r="QXP416" s="589"/>
      <c r="QXQ416" s="589"/>
      <c r="QXR416" s="589"/>
      <c r="QXS416" s="589"/>
      <c r="QXT416" s="589"/>
      <c r="QXU416" s="589"/>
      <c r="QXV416" s="589"/>
      <c r="QXW416" s="589"/>
      <c r="QXX416" s="589"/>
      <c r="QXY416" s="589"/>
      <c r="QXZ416" s="589"/>
      <c r="QYA416" s="589"/>
      <c r="QYB416" s="589"/>
      <c r="QYC416" s="589"/>
      <c r="QYD416" s="589"/>
      <c r="QYE416" s="589"/>
      <c r="QYF416" s="589"/>
      <c r="QYG416" s="589"/>
      <c r="QYH416" s="589"/>
      <c r="QYI416" s="589"/>
      <c r="QYJ416" s="589"/>
      <c r="QYK416" s="589"/>
      <c r="QYL416" s="589"/>
      <c r="QYM416" s="589"/>
      <c r="QYN416" s="589"/>
      <c r="QYO416" s="589"/>
      <c r="QYP416" s="589"/>
      <c r="QYQ416" s="589"/>
      <c r="QYR416" s="589"/>
      <c r="QYS416" s="589"/>
      <c r="QYT416" s="589"/>
      <c r="QYU416" s="589"/>
      <c r="QYV416" s="589"/>
      <c r="QYW416" s="589"/>
      <c r="QYX416" s="589"/>
      <c r="QYY416" s="589"/>
      <c r="QYZ416" s="589"/>
      <c r="QZA416" s="589"/>
      <c r="QZB416" s="589"/>
      <c r="QZC416" s="589"/>
      <c r="QZD416" s="589"/>
      <c r="QZE416" s="589"/>
      <c r="QZF416" s="589"/>
      <c r="QZG416" s="589"/>
      <c r="QZH416" s="589"/>
      <c r="QZI416" s="589"/>
      <c r="QZJ416" s="589"/>
      <c r="QZK416" s="589"/>
      <c r="QZL416" s="589"/>
      <c r="QZM416" s="589"/>
      <c r="QZN416" s="589"/>
      <c r="QZO416" s="589"/>
      <c r="QZP416" s="589"/>
      <c r="QZQ416" s="589"/>
      <c r="QZR416" s="589"/>
      <c r="QZS416" s="589"/>
      <c r="QZT416" s="589"/>
      <c r="QZU416" s="589"/>
      <c r="QZV416" s="589"/>
      <c r="QZW416" s="589"/>
      <c r="QZX416" s="589"/>
      <c r="QZY416" s="589"/>
      <c r="QZZ416" s="589"/>
      <c r="RAA416" s="589"/>
      <c r="RAB416" s="589"/>
      <c r="RAC416" s="589"/>
      <c r="RAD416" s="589"/>
      <c r="RAE416" s="589"/>
      <c r="RAF416" s="589"/>
      <c r="RAG416" s="589"/>
      <c r="RAH416" s="589"/>
      <c r="RAI416" s="589"/>
      <c r="RAJ416" s="589"/>
      <c r="RAK416" s="589"/>
      <c r="RAL416" s="589"/>
      <c r="RAM416" s="589"/>
      <c r="RAN416" s="589"/>
      <c r="RAO416" s="589"/>
      <c r="RAP416" s="589"/>
      <c r="RAQ416" s="589"/>
      <c r="RAR416" s="589"/>
      <c r="RAS416" s="589"/>
      <c r="RAT416" s="589"/>
      <c r="RAU416" s="589"/>
      <c r="RAV416" s="589"/>
      <c r="RAW416" s="589"/>
      <c r="RAX416" s="589"/>
      <c r="RAY416" s="589"/>
      <c r="RAZ416" s="589"/>
      <c r="RBA416" s="589"/>
      <c r="RBB416" s="589"/>
      <c r="RBC416" s="589"/>
      <c r="RBD416" s="589"/>
      <c r="RBE416" s="589"/>
      <c r="RBF416" s="589"/>
      <c r="RBG416" s="589"/>
      <c r="RBH416" s="589"/>
      <c r="RBI416" s="589"/>
      <c r="RBJ416" s="589"/>
      <c r="RBK416" s="589"/>
      <c r="RBL416" s="589"/>
      <c r="RBM416" s="589"/>
      <c r="RBN416" s="589"/>
      <c r="RBO416" s="589"/>
      <c r="RBP416" s="589"/>
      <c r="RBQ416" s="589"/>
      <c r="RBR416" s="589"/>
      <c r="RBS416" s="589"/>
      <c r="RBT416" s="589"/>
      <c r="RBU416" s="589"/>
      <c r="RBV416" s="589"/>
      <c r="RBW416" s="589"/>
      <c r="RBX416" s="589"/>
      <c r="RBY416" s="589"/>
      <c r="RBZ416" s="589"/>
      <c r="RCA416" s="589"/>
      <c r="RCB416" s="589"/>
      <c r="RCC416" s="589"/>
      <c r="RCD416" s="589"/>
      <c r="RCE416" s="589"/>
      <c r="RCF416" s="589"/>
      <c r="RCG416" s="589"/>
      <c r="RCH416" s="589"/>
      <c r="RCI416" s="589"/>
      <c r="RCJ416" s="589"/>
      <c r="RCK416" s="589"/>
      <c r="RCL416" s="589"/>
      <c r="RCM416" s="589"/>
      <c r="RCN416" s="589"/>
      <c r="RCO416" s="589"/>
      <c r="RCP416" s="589"/>
      <c r="RCQ416" s="589"/>
      <c r="RCR416" s="589"/>
      <c r="RCS416" s="589"/>
      <c r="RCT416" s="589"/>
      <c r="RCU416" s="589"/>
      <c r="RCV416" s="589"/>
      <c r="RCW416" s="589"/>
      <c r="RCX416" s="589"/>
      <c r="RCY416" s="589"/>
      <c r="RCZ416" s="589"/>
      <c r="RDA416" s="589"/>
      <c r="RDB416" s="589"/>
      <c r="RDC416" s="589"/>
      <c r="RDD416" s="589"/>
      <c r="RDE416" s="589"/>
      <c r="RDF416" s="589"/>
      <c r="RDG416" s="589"/>
      <c r="RDH416" s="589"/>
      <c r="RDI416" s="589"/>
      <c r="RDJ416" s="589"/>
      <c r="RDK416" s="589"/>
      <c r="RDL416" s="589"/>
      <c r="RDM416" s="589"/>
      <c r="RDN416" s="589"/>
      <c r="RDO416" s="589"/>
      <c r="RDP416" s="589"/>
      <c r="RDQ416" s="589"/>
      <c r="RDR416" s="589"/>
      <c r="RDS416" s="589"/>
      <c r="RDT416" s="589"/>
      <c r="RDU416" s="589"/>
      <c r="RDV416" s="589"/>
      <c r="RDW416" s="589"/>
      <c r="RDX416" s="589"/>
      <c r="RDY416" s="589"/>
      <c r="RDZ416" s="589"/>
      <c r="REA416" s="589"/>
      <c r="REB416" s="589"/>
      <c r="REC416" s="589"/>
      <c r="RED416" s="589"/>
      <c r="REE416" s="589"/>
      <c r="REF416" s="589"/>
      <c r="REG416" s="589"/>
      <c r="REH416" s="589"/>
      <c r="REI416" s="589"/>
      <c r="REJ416" s="589"/>
      <c r="REK416" s="589"/>
      <c r="REL416" s="589"/>
      <c r="REM416" s="589"/>
      <c r="REN416" s="589"/>
      <c r="REO416" s="589"/>
      <c r="REP416" s="589"/>
      <c r="REQ416" s="589"/>
      <c r="RER416" s="589"/>
      <c r="RES416" s="589"/>
      <c r="RET416" s="589"/>
      <c r="REU416" s="589"/>
      <c r="REV416" s="589"/>
      <c r="REW416" s="589"/>
      <c r="REX416" s="589"/>
      <c r="REY416" s="589"/>
      <c r="REZ416" s="589"/>
      <c r="RFA416" s="589"/>
      <c r="RFB416" s="589"/>
      <c r="RFC416" s="589"/>
      <c r="RFD416" s="589"/>
      <c r="RFE416" s="589"/>
      <c r="RFF416" s="589"/>
      <c r="RFG416" s="589"/>
      <c r="RFH416" s="589"/>
      <c r="RFI416" s="589"/>
      <c r="RFJ416" s="589"/>
      <c r="RFK416" s="589"/>
      <c r="RFL416" s="589"/>
      <c r="RFM416" s="589"/>
      <c r="RFN416" s="589"/>
      <c r="RFO416" s="589"/>
      <c r="RFP416" s="589"/>
      <c r="RFQ416" s="589"/>
      <c r="RFR416" s="589"/>
      <c r="RFS416" s="589"/>
      <c r="RFT416" s="589"/>
      <c r="RFU416" s="589"/>
      <c r="RFV416" s="589"/>
      <c r="RFW416" s="589"/>
      <c r="RFX416" s="589"/>
      <c r="RFY416" s="589"/>
      <c r="RFZ416" s="589"/>
      <c r="RGA416" s="589"/>
      <c r="RGB416" s="589"/>
      <c r="RGC416" s="589"/>
      <c r="RGD416" s="589"/>
      <c r="RGE416" s="589"/>
      <c r="RGF416" s="589"/>
      <c r="RGG416" s="589"/>
      <c r="RGH416" s="589"/>
      <c r="RGI416" s="589"/>
      <c r="RGJ416" s="589"/>
      <c r="RGK416" s="589"/>
      <c r="RGL416" s="589"/>
      <c r="RGM416" s="589"/>
      <c r="RGN416" s="589"/>
      <c r="RGO416" s="589"/>
      <c r="RGP416" s="589"/>
      <c r="RGQ416" s="589"/>
      <c r="RGR416" s="589"/>
      <c r="RGS416" s="589"/>
      <c r="RGT416" s="589"/>
      <c r="RGU416" s="589"/>
      <c r="RGV416" s="589"/>
      <c r="RGW416" s="589"/>
      <c r="RGX416" s="589"/>
      <c r="RGY416" s="589"/>
      <c r="RGZ416" s="589"/>
      <c r="RHA416" s="589"/>
      <c r="RHB416" s="589"/>
      <c r="RHC416" s="589"/>
      <c r="RHD416" s="589"/>
      <c r="RHE416" s="589"/>
      <c r="RHF416" s="589"/>
      <c r="RHG416" s="589"/>
      <c r="RHH416" s="589"/>
      <c r="RHI416" s="589"/>
      <c r="RHJ416" s="589"/>
      <c r="RHK416" s="589"/>
      <c r="RHL416" s="589"/>
      <c r="RHM416" s="589"/>
      <c r="RHN416" s="589"/>
      <c r="RHO416" s="589"/>
      <c r="RHP416" s="589"/>
      <c r="RHQ416" s="589"/>
      <c r="RHR416" s="589"/>
      <c r="RHS416" s="589"/>
      <c r="RHT416" s="589"/>
      <c r="RHU416" s="589"/>
      <c r="RHV416" s="589"/>
      <c r="RHW416" s="589"/>
      <c r="RHX416" s="589"/>
      <c r="RHY416" s="589"/>
      <c r="RHZ416" s="589"/>
      <c r="RIA416" s="589"/>
      <c r="RIB416" s="589"/>
      <c r="RIC416" s="589"/>
      <c r="RID416" s="589"/>
      <c r="RIE416" s="589"/>
      <c r="RIF416" s="589"/>
      <c r="RIG416" s="589"/>
      <c r="RIH416" s="589"/>
      <c r="RII416" s="589"/>
      <c r="RIJ416" s="589"/>
      <c r="RIK416" s="589"/>
      <c r="RIL416" s="589"/>
      <c r="RIM416" s="589"/>
      <c r="RIN416" s="589"/>
      <c r="RIO416" s="589"/>
      <c r="RIP416" s="589"/>
      <c r="RIQ416" s="589"/>
      <c r="RIR416" s="589"/>
      <c r="RIS416" s="589"/>
      <c r="RIT416" s="589"/>
      <c r="RIU416" s="589"/>
      <c r="RIV416" s="589"/>
      <c r="RIW416" s="589"/>
      <c r="RIX416" s="589"/>
      <c r="RIY416" s="589"/>
      <c r="RIZ416" s="589"/>
      <c r="RJA416" s="589"/>
      <c r="RJB416" s="589"/>
      <c r="RJC416" s="589"/>
      <c r="RJD416" s="589"/>
      <c r="RJE416" s="589"/>
      <c r="RJF416" s="589"/>
      <c r="RJG416" s="589"/>
      <c r="RJH416" s="589"/>
      <c r="RJI416" s="589"/>
      <c r="RJJ416" s="589"/>
      <c r="RJK416" s="589"/>
      <c r="RJL416" s="589"/>
      <c r="RJM416" s="589"/>
      <c r="RJN416" s="589"/>
      <c r="RJO416" s="589"/>
      <c r="RJP416" s="589"/>
      <c r="RJQ416" s="589"/>
      <c r="RJR416" s="589"/>
      <c r="RJS416" s="589"/>
      <c r="RJT416" s="589"/>
      <c r="RJU416" s="589"/>
      <c r="RJV416" s="589"/>
      <c r="RJW416" s="589"/>
      <c r="RJX416" s="589"/>
      <c r="RJY416" s="589"/>
      <c r="RJZ416" s="589"/>
      <c r="RKA416" s="589"/>
      <c r="RKB416" s="589"/>
      <c r="RKC416" s="589"/>
      <c r="RKD416" s="589"/>
      <c r="RKE416" s="589"/>
      <c r="RKF416" s="589"/>
      <c r="RKG416" s="589"/>
      <c r="RKH416" s="589"/>
      <c r="RKI416" s="589"/>
      <c r="RKJ416" s="589"/>
      <c r="RKK416" s="589"/>
      <c r="RKL416" s="589"/>
      <c r="RKM416" s="589"/>
      <c r="RKN416" s="589"/>
      <c r="RKO416" s="589"/>
      <c r="RKP416" s="589"/>
      <c r="RKQ416" s="589"/>
      <c r="RKR416" s="589"/>
      <c r="RKS416" s="589"/>
      <c r="RKT416" s="589"/>
      <c r="RKU416" s="589"/>
      <c r="RKV416" s="589"/>
      <c r="RKW416" s="589"/>
      <c r="RKX416" s="589"/>
      <c r="RKY416" s="589"/>
      <c r="RKZ416" s="589"/>
      <c r="RLA416" s="589"/>
      <c r="RLB416" s="589"/>
      <c r="RLC416" s="589"/>
      <c r="RLD416" s="589"/>
      <c r="RLE416" s="589"/>
      <c r="RLF416" s="589"/>
      <c r="RLG416" s="589"/>
      <c r="RLH416" s="589"/>
      <c r="RLI416" s="589"/>
      <c r="RLJ416" s="589"/>
      <c r="RLK416" s="589"/>
      <c r="RLL416" s="589"/>
      <c r="RLM416" s="589"/>
      <c r="RLN416" s="589"/>
      <c r="RLO416" s="589"/>
      <c r="RLP416" s="589"/>
      <c r="RLQ416" s="589"/>
      <c r="RLR416" s="589"/>
      <c r="RLS416" s="589"/>
      <c r="RLT416" s="589"/>
      <c r="RLU416" s="589"/>
      <c r="RLV416" s="589"/>
      <c r="RLW416" s="589"/>
      <c r="RLX416" s="589"/>
      <c r="RLY416" s="589"/>
      <c r="RLZ416" s="589"/>
      <c r="RMA416" s="589"/>
      <c r="RMB416" s="589"/>
      <c r="RMC416" s="589"/>
      <c r="RMD416" s="589"/>
      <c r="RME416" s="589"/>
      <c r="RMF416" s="589"/>
      <c r="RMG416" s="589"/>
      <c r="RMH416" s="589"/>
      <c r="RMI416" s="589"/>
      <c r="RMJ416" s="589"/>
      <c r="RMK416" s="589"/>
      <c r="RML416" s="589"/>
      <c r="RMM416" s="589"/>
      <c r="RMN416" s="589"/>
      <c r="RMO416" s="589"/>
      <c r="RMP416" s="589"/>
      <c r="RMQ416" s="589"/>
      <c r="RMR416" s="589"/>
      <c r="RMS416" s="589"/>
      <c r="RMT416" s="589"/>
      <c r="RMU416" s="589"/>
      <c r="RMV416" s="589"/>
      <c r="RMW416" s="589"/>
      <c r="RMX416" s="589"/>
      <c r="RMY416" s="589"/>
      <c r="RMZ416" s="589"/>
      <c r="RNA416" s="589"/>
      <c r="RNB416" s="589"/>
      <c r="RNC416" s="589"/>
      <c r="RND416" s="589"/>
      <c r="RNE416" s="589"/>
      <c r="RNF416" s="589"/>
      <c r="RNG416" s="589"/>
      <c r="RNH416" s="589"/>
      <c r="RNI416" s="589"/>
      <c r="RNJ416" s="589"/>
      <c r="RNK416" s="589"/>
      <c r="RNL416" s="589"/>
      <c r="RNM416" s="589"/>
      <c r="RNN416" s="589"/>
      <c r="RNO416" s="589"/>
      <c r="RNP416" s="589"/>
      <c r="RNQ416" s="589"/>
      <c r="RNR416" s="589"/>
      <c r="RNS416" s="589"/>
      <c r="RNT416" s="589"/>
      <c r="RNU416" s="589"/>
      <c r="RNV416" s="589"/>
      <c r="RNW416" s="589"/>
      <c r="RNX416" s="589"/>
      <c r="RNY416" s="589"/>
      <c r="RNZ416" s="589"/>
      <c r="ROA416" s="589"/>
      <c r="ROB416" s="589"/>
      <c r="ROC416" s="589"/>
      <c r="ROD416" s="589"/>
      <c r="ROE416" s="589"/>
      <c r="ROF416" s="589"/>
      <c r="ROG416" s="589"/>
      <c r="ROH416" s="589"/>
      <c r="ROI416" s="589"/>
      <c r="ROJ416" s="589"/>
      <c r="ROK416" s="589"/>
      <c r="ROL416" s="589"/>
      <c r="ROM416" s="589"/>
      <c r="RON416" s="589"/>
      <c r="ROO416" s="589"/>
      <c r="ROP416" s="589"/>
      <c r="ROQ416" s="589"/>
      <c r="ROR416" s="589"/>
      <c r="ROS416" s="589"/>
      <c r="ROT416" s="589"/>
      <c r="ROU416" s="589"/>
      <c r="ROV416" s="589"/>
      <c r="ROW416" s="589"/>
      <c r="ROX416" s="589"/>
      <c r="ROY416" s="589"/>
      <c r="ROZ416" s="589"/>
      <c r="RPA416" s="589"/>
      <c r="RPB416" s="589"/>
      <c r="RPC416" s="589"/>
      <c r="RPD416" s="589"/>
      <c r="RPE416" s="589"/>
      <c r="RPF416" s="589"/>
      <c r="RPG416" s="589"/>
      <c r="RPH416" s="589"/>
      <c r="RPI416" s="589"/>
      <c r="RPJ416" s="589"/>
      <c r="RPK416" s="589"/>
      <c r="RPL416" s="589"/>
      <c r="RPM416" s="589"/>
      <c r="RPN416" s="589"/>
      <c r="RPO416" s="589"/>
      <c r="RPP416" s="589"/>
      <c r="RPQ416" s="589"/>
      <c r="RPR416" s="589"/>
      <c r="RPS416" s="589"/>
      <c r="RPT416" s="589"/>
      <c r="RPU416" s="589"/>
      <c r="RPV416" s="589"/>
      <c r="RPW416" s="589"/>
      <c r="RPX416" s="589"/>
      <c r="RPY416" s="589"/>
      <c r="RPZ416" s="589"/>
      <c r="RQA416" s="589"/>
      <c r="RQB416" s="589"/>
      <c r="RQC416" s="589"/>
      <c r="RQD416" s="589"/>
      <c r="RQE416" s="589"/>
      <c r="RQF416" s="589"/>
      <c r="RQG416" s="589"/>
      <c r="RQH416" s="589"/>
      <c r="RQI416" s="589"/>
      <c r="RQJ416" s="589"/>
      <c r="RQK416" s="589"/>
      <c r="RQL416" s="589"/>
      <c r="RQM416" s="589"/>
      <c r="RQN416" s="589"/>
      <c r="RQO416" s="589"/>
      <c r="RQP416" s="589"/>
      <c r="RQQ416" s="589"/>
      <c r="RQR416" s="589"/>
      <c r="RQS416" s="589"/>
      <c r="RQT416" s="589"/>
      <c r="RQU416" s="589"/>
      <c r="RQV416" s="589"/>
      <c r="RQW416" s="589"/>
      <c r="RQX416" s="589"/>
      <c r="RQY416" s="589"/>
      <c r="RQZ416" s="589"/>
      <c r="RRA416" s="589"/>
      <c r="RRB416" s="589"/>
      <c r="RRC416" s="589"/>
      <c r="RRD416" s="589"/>
      <c r="RRE416" s="589"/>
      <c r="RRF416" s="589"/>
      <c r="RRG416" s="589"/>
      <c r="RRH416" s="589"/>
      <c r="RRI416" s="589"/>
      <c r="RRJ416" s="589"/>
      <c r="RRK416" s="589"/>
      <c r="RRL416" s="589"/>
      <c r="RRM416" s="589"/>
      <c r="RRN416" s="589"/>
      <c r="RRO416" s="589"/>
      <c r="RRP416" s="589"/>
      <c r="RRQ416" s="589"/>
      <c r="RRR416" s="589"/>
      <c r="RRS416" s="589"/>
      <c r="RRT416" s="589"/>
      <c r="RRU416" s="589"/>
      <c r="RRV416" s="589"/>
      <c r="RRW416" s="589"/>
      <c r="RRX416" s="589"/>
      <c r="RRY416" s="589"/>
      <c r="RRZ416" s="589"/>
      <c r="RSA416" s="589"/>
      <c r="RSB416" s="589"/>
      <c r="RSC416" s="589"/>
      <c r="RSD416" s="589"/>
      <c r="RSE416" s="589"/>
      <c r="RSF416" s="589"/>
      <c r="RSG416" s="589"/>
      <c r="RSH416" s="589"/>
      <c r="RSI416" s="589"/>
      <c r="RSJ416" s="589"/>
      <c r="RSK416" s="589"/>
      <c r="RSL416" s="589"/>
      <c r="RSM416" s="589"/>
      <c r="RSN416" s="589"/>
      <c r="RSO416" s="589"/>
      <c r="RSP416" s="589"/>
      <c r="RSQ416" s="589"/>
      <c r="RSR416" s="589"/>
      <c r="RSS416" s="589"/>
      <c r="RST416" s="589"/>
      <c r="RSU416" s="589"/>
      <c r="RSV416" s="589"/>
      <c r="RSW416" s="589"/>
      <c r="RSX416" s="589"/>
      <c r="RSY416" s="589"/>
      <c r="RSZ416" s="589"/>
      <c r="RTA416" s="589"/>
      <c r="RTB416" s="589"/>
      <c r="RTC416" s="589"/>
      <c r="RTD416" s="589"/>
      <c r="RTE416" s="589"/>
      <c r="RTF416" s="589"/>
      <c r="RTG416" s="589"/>
      <c r="RTH416" s="589"/>
      <c r="RTI416" s="589"/>
      <c r="RTJ416" s="589"/>
      <c r="RTK416" s="589"/>
      <c r="RTL416" s="589"/>
      <c r="RTM416" s="589"/>
      <c r="RTN416" s="589"/>
      <c r="RTO416" s="589"/>
      <c r="RTP416" s="589"/>
      <c r="RTQ416" s="589"/>
      <c r="RTR416" s="589"/>
      <c r="RTS416" s="589"/>
      <c r="RTT416" s="589"/>
      <c r="RTU416" s="589"/>
      <c r="RTV416" s="589"/>
      <c r="RTW416" s="589"/>
      <c r="RTX416" s="589"/>
      <c r="RTY416" s="589"/>
      <c r="RTZ416" s="589"/>
      <c r="RUA416" s="589"/>
      <c r="RUB416" s="589"/>
      <c r="RUC416" s="589"/>
      <c r="RUD416" s="589"/>
      <c r="RUE416" s="589"/>
      <c r="RUF416" s="589"/>
      <c r="RUG416" s="589"/>
      <c r="RUH416" s="589"/>
      <c r="RUI416" s="589"/>
      <c r="RUJ416" s="589"/>
      <c r="RUK416" s="589"/>
      <c r="RUL416" s="589"/>
      <c r="RUM416" s="589"/>
      <c r="RUN416" s="589"/>
      <c r="RUO416" s="589"/>
      <c r="RUP416" s="589"/>
      <c r="RUQ416" s="589"/>
      <c r="RUR416" s="589"/>
      <c r="RUS416" s="589"/>
      <c r="RUT416" s="589"/>
      <c r="RUU416" s="589"/>
      <c r="RUV416" s="589"/>
      <c r="RUW416" s="589"/>
      <c r="RUX416" s="589"/>
      <c r="RUY416" s="589"/>
      <c r="RUZ416" s="589"/>
      <c r="RVA416" s="589"/>
      <c r="RVB416" s="589"/>
      <c r="RVC416" s="589"/>
      <c r="RVD416" s="589"/>
      <c r="RVE416" s="589"/>
      <c r="RVF416" s="589"/>
      <c r="RVG416" s="589"/>
      <c r="RVH416" s="589"/>
      <c r="RVI416" s="589"/>
      <c r="RVJ416" s="589"/>
      <c r="RVK416" s="589"/>
      <c r="RVL416" s="589"/>
      <c r="RVM416" s="589"/>
      <c r="RVN416" s="589"/>
      <c r="RVO416" s="589"/>
      <c r="RVP416" s="589"/>
      <c r="RVQ416" s="589"/>
      <c r="RVR416" s="589"/>
      <c r="RVS416" s="589"/>
      <c r="RVT416" s="589"/>
      <c r="RVU416" s="589"/>
      <c r="RVV416" s="589"/>
      <c r="RVW416" s="589"/>
      <c r="RVX416" s="589"/>
      <c r="RVY416" s="589"/>
      <c r="RVZ416" s="589"/>
      <c r="RWA416" s="589"/>
      <c r="RWB416" s="589"/>
      <c r="RWC416" s="589"/>
      <c r="RWD416" s="589"/>
      <c r="RWE416" s="589"/>
      <c r="RWF416" s="589"/>
      <c r="RWG416" s="589"/>
      <c r="RWH416" s="589"/>
      <c r="RWI416" s="589"/>
      <c r="RWJ416" s="589"/>
      <c r="RWK416" s="589"/>
      <c r="RWL416" s="589"/>
      <c r="RWM416" s="589"/>
      <c r="RWN416" s="589"/>
      <c r="RWO416" s="589"/>
      <c r="RWP416" s="589"/>
      <c r="RWQ416" s="589"/>
      <c r="RWR416" s="589"/>
      <c r="RWS416" s="589"/>
      <c r="RWT416" s="589"/>
      <c r="RWU416" s="589"/>
      <c r="RWV416" s="589"/>
      <c r="RWW416" s="589"/>
      <c r="RWX416" s="589"/>
      <c r="RWY416" s="589"/>
      <c r="RWZ416" s="589"/>
      <c r="RXA416" s="589"/>
      <c r="RXB416" s="589"/>
      <c r="RXC416" s="589"/>
      <c r="RXD416" s="589"/>
      <c r="RXE416" s="589"/>
      <c r="RXF416" s="589"/>
      <c r="RXG416" s="589"/>
      <c r="RXH416" s="589"/>
      <c r="RXI416" s="589"/>
      <c r="RXJ416" s="589"/>
      <c r="RXK416" s="589"/>
      <c r="RXL416" s="589"/>
      <c r="RXM416" s="589"/>
      <c r="RXN416" s="589"/>
      <c r="RXO416" s="589"/>
      <c r="RXP416" s="589"/>
      <c r="RXQ416" s="589"/>
      <c r="RXR416" s="589"/>
      <c r="RXS416" s="589"/>
      <c r="RXT416" s="589"/>
      <c r="RXU416" s="589"/>
      <c r="RXV416" s="589"/>
      <c r="RXW416" s="589"/>
      <c r="RXX416" s="589"/>
      <c r="RXY416" s="589"/>
      <c r="RXZ416" s="589"/>
      <c r="RYA416" s="589"/>
      <c r="RYB416" s="589"/>
      <c r="RYC416" s="589"/>
      <c r="RYD416" s="589"/>
      <c r="RYE416" s="589"/>
      <c r="RYF416" s="589"/>
      <c r="RYG416" s="589"/>
      <c r="RYH416" s="589"/>
      <c r="RYI416" s="589"/>
      <c r="RYJ416" s="589"/>
      <c r="RYK416" s="589"/>
      <c r="RYL416" s="589"/>
      <c r="RYM416" s="589"/>
      <c r="RYN416" s="589"/>
      <c r="RYO416" s="589"/>
      <c r="RYP416" s="589"/>
      <c r="RYQ416" s="589"/>
      <c r="RYR416" s="589"/>
      <c r="RYS416" s="589"/>
      <c r="RYT416" s="589"/>
      <c r="RYU416" s="589"/>
      <c r="RYV416" s="589"/>
      <c r="RYW416" s="589"/>
      <c r="RYX416" s="589"/>
      <c r="RYY416" s="589"/>
      <c r="RYZ416" s="589"/>
      <c r="RZA416" s="589"/>
      <c r="RZB416" s="589"/>
      <c r="RZC416" s="589"/>
      <c r="RZD416" s="589"/>
      <c r="RZE416" s="589"/>
      <c r="RZF416" s="589"/>
      <c r="RZG416" s="589"/>
      <c r="RZH416" s="589"/>
      <c r="RZI416" s="589"/>
      <c r="RZJ416" s="589"/>
      <c r="RZK416" s="589"/>
      <c r="RZL416" s="589"/>
      <c r="RZM416" s="589"/>
      <c r="RZN416" s="589"/>
      <c r="RZO416" s="589"/>
      <c r="RZP416" s="589"/>
      <c r="RZQ416" s="589"/>
      <c r="RZR416" s="589"/>
      <c r="RZS416" s="589"/>
      <c r="RZT416" s="589"/>
      <c r="RZU416" s="589"/>
      <c r="RZV416" s="589"/>
      <c r="RZW416" s="589"/>
      <c r="RZX416" s="589"/>
      <c r="RZY416" s="589"/>
      <c r="RZZ416" s="589"/>
      <c r="SAA416" s="589"/>
      <c r="SAB416" s="589"/>
      <c r="SAC416" s="589"/>
      <c r="SAD416" s="589"/>
      <c r="SAE416" s="589"/>
      <c r="SAF416" s="589"/>
      <c r="SAG416" s="589"/>
      <c r="SAH416" s="589"/>
      <c r="SAI416" s="589"/>
      <c r="SAJ416" s="589"/>
      <c r="SAK416" s="589"/>
      <c r="SAL416" s="589"/>
      <c r="SAM416" s="589"/>
      <c r="SAN416" s="589"/>
      <c r="SAO416" s="589"/>
      <c r="SAP416" s="589"/>
      <c r="SAQ416" s="589"/>
      <c r="SAR416" s="589"/>
      <c r="SAS416" s="589"/>
      <c r="SAT416" s="589"/>
      <c r="SAU416" s="589"/>
      <c r="SAV416" s="589"/>
      <c r="SAW416" s="589"/>
      <c r="SAX416" s="589"/>
      <c r="SAY416" s="589"/>
      <c r="SAZ416" s="589"/>
      <c r="SBA416" s="589"/>
      <c r="SBB416" s="589"/>
      <c r="SBC416" s="589"/>
      <c r="SBD416" s="589"/>
      <c r="SBE416" s="589"/>
      <c r="SBF416" s="589"/>
      <c r="SBG416" s="589"/>
      <c r="SBH416" s="589"/>
      <c r="SBI416" s="589"/>
      <c r="SBJ416" s="589"/>
      <c r="SBK416" s="589"/>
      <c r="SBL416" s="589"/>
      <c r="SBM416" s="589"/>
      <c r="SBN416" s="589"/>
      <c r="SBO416" s="589"/>
      <c r="SBP416" s="589"/>
      <c r="SBQ416" s="589"/>
      <c r="SBR416" s="589"/>
      <c r="SBS416" s="589"/>
      <c r="SBT416" s="589"/>
      <c r="SBU416" s="589"/>
      <c r="SBV416" s="589"/>
      <c r="SBW416" s="589"/>
      <c r="SBX416" s="589"/>
      <c r="SBY416" s="589"/>
      <c r="SBZ416" s="589"/>
      <c r="SCA416" s="589"/>
      <c r="SCB416" s="589"/>
      <c r="SCC416" s="589"/>
      <c r="SCD416" s="589"/>
      <c r="SCE416" s="589"/>
      <c r="SCF416" s="589"/>
      <c r="SCG416" s="589"/>
      <c r="SCH416" s="589"/>
      <c r="SCI416" s="589"/>
      <c r="SCJ416" s="589"/>
      <c r="SCK416" s="589"/>
      <c r="SCL416" s="589"/>
      <c r="SCM416" s="589"/>
      <c r="SCN416" s="589"/>
      <c r="SCO416" s="589"/>
      <c r="SCP416" s="589"/>
      <c r="SCQ416" s="589"/>
      <c r="SCR416" s="589"/>
      <c r="SCS416" s="589"/>
      <c r="SCT416" s="589"/>
      <c r="SCU416" s="589"/>
      <c r="SCV416" s="589"/>
      <c r="SCW416" s="589"/>
      <c r="SCX416" s="589"/>
      <c r="SCY416" s="589"/>
      <c r="SCZ416" s="589"/>
      <c r="SDA416" s="589"/>
      <c r="SDB416" s="589"/>
      <c r="SDC416" s="589"/>
      <c r="SDD416" s="589"/>
      <c r="SDE416" s="589"/>
      <c r="SDF416" s="589"/>
      <c r="SDG416" s="589"/>
      <c r="SDH416" s="589"/>
      <c r="SDI416" s="589"/>
      <c r="SDJ416" s="589"/>
      <c r="SDK416" s="589"/>
      <c r="SDL416" s="589"/>
      <c r="SDM416" s="589"/>
      <c r="SDN416" s="589"/>
      <c r="SDO416" s="589"/>
      <c r="SDP416" s="589"/>
      <c r="SDQ416" s="589"/>
      <c r="SDR416" s="589"/>
      <c r="SDS416" s="589"/>
      <c r="SDT416" s="589"/>
      <c r="SDU416" s="589"/>
      <c r="SDV416" s="589"/>
      <c r="SDW416" s="589"/>
      <c r="SDX416" s="589"/>
      <c r="SDY416" s="589"/>
      <c r="SDZ416" s="589"/>
      <c r="SEA416" s="589"/>
      <c r="SEB416" s="589"/>
      <c r="SEC416" s="589"/>
      <c r="SED416" s="589"/>
      <c r="SEE416" s="589"/>
      <c r="SEF416" s="589"/>
      <c r="SEG416" s="589"/>
      <c r="SEH416" s="589"/>
      <c r="SEI416" s="589"/>
      <c r="SEJ416" s="589"/>
      <c r="SEK416" s="589"/>
      <c r="SEL416" s="589"/>
      <c r="SEM416" s="589"/>
      <c r="SEN416" s="589"/>
      <c r="SEO416" s="589"/>
      <c r="SEP416" s="589"/>
      <c r="SEQ416" s="589"/>
      <c r="SER416" s="589"/>
      <c r="SES416" s="589"/>
      <c r="SET416" s="589"/>
      <c r="SEU416" s="589"/>
      <c r="SEV416" s="589"/>
      <c r="SEW416" s="589"/>
      <c r="SEX416" s="589"/>
      <c r="SEY416" s="589"/>
      <c r="SEZ416" s="589"/>
      <c r="SFA416" s="589"/>
      <c r="SFB416" s="589"/>
      <c r="SFC416" s="589"/>
      <c r="SFD416" s="589"/>
      <c r="SFE416" s="589"/>
      <c r="SFF416" s="589"/>
      <c r="SFG416" s="589"/>
      <c r="SFH416" s="589"/>
      <c r="SFI416" s="589"/>
      <c r="SFJ416" s="589"/>
      <c r="SFK416" s="589"/>
      <c r="SFL416" s="589"/>
      <c r="SFM416" s="589"/>
      <c r="SFN416" s="589"/>
      <c r="SFO416" s="589"/>
      <c r="SFP416" s="589"/>
      <c r="SFQ416" s="589"/>
      <c r="SFR416" s="589"/>
      <c r="SFS416" s="589"/>
      <c r="SFT416" s="589"/>
      <c r="SFU416" s="589"/>
      <c r="SFV416" s="589"/>
      <c r="SFW416" s="589"/>
      <c r="SFX416" s="589"/>
      <c r="SFY416" s="589"/>
      <c r="SFZ416" s="589"/>
      <c r="SGA416" s="589"/>
      <c r="SGB416" s="589"/>
      <c r="SGC416" s="589"/>
      <c r="SGD416" s="589"/>
      <c r="SGE416" s="589"/>
      <c r="SGF416" s="589"/>
      <c r="SGG416" s="589"/>
      <c r="SGH416" s="589"/>
      <c r="SGI416" s="589"/>
      <c r="SGJ416" s="589"/>
      <c r="SGK416" s="589"/>
      <c r="SGL416" s="589"/>
      <c r="SGM416" s="589"/>
      <c r="SGN416" s="589"/>
      <c r="SGO416" s="589"/>
      <c r="SGP416" s="589"/>
      <c r="SGQ416" s="589"/>
      <c r="SGR416" s="589"/>
      <c r="SGS416" s="589"/>
      <c r="SGT416" s="589"/>
      <c r="SGU416" s="589"/>
      <c r="SGV416" s="589"/>
      <c r="SGW416" s="589"/>
      <c r="SGX416" s="589"/>
      <c r="SGY416" s="589"/>
      <c r="SGZ416" s="589"/>
      <c r="SHA416" s="589"/>
      <c r="SHB416" s="589"/>
      <c r="SHC416" s="589"/>
      <c r="SHD416" s="589"/>
      <c r="SHE416" s="589"/>
      <c r="SHF416" s="589"/>
      <c r="SHG416" s="589"/>
      <c r="SHH416" s="589"/>
      <c r="SHI416" s="589"/>
      <c r="SHJ416" s="589"/>
      <c r="SHK416" s="589"/>
      <c r="SHL416" s="589"/>
      <c r="SHM416" s="589"/>
      <c r="SHN416" s="589"/>
      <c r="SHO416" s="589"/>
      <c r="SHP416" s="589"/>
      <c r="SHQ416" s="589"/>
      <c r="SHR416" s="589"/>
      <c r="SHS416" s="589"/>
      <c r="SHT416" s="589"/>
      <c r="SHU416" s="589"/>
      <c r="SHV416" s="589"/>
      <c r="SHW416" s="589"/>
      <c r="SHX416" s="589"/>
      <c r="SHY416" s="589"/>
      <c r="SHZ416" s="589"/>
      <c r="SIA416" s="589"/>
      <c r="SIB416" s="589"/>
      <c r="SIC416" s="589"/>
      <c r="SID416" s="589"/>
      <c r="SIE416" s="589"/>
      <c r="SIF416" s="589"/>
      <c r="SIG416" s="589"/>
      <c r="SIH416" s="589"/>
      <c r="SII416" s="589"/>
      <c r="SIJ416" s="589"/>
      <c r="SIK416" s="589"/>
      <c r="SIL416" s="589"/>
      <c r="SIM416" s="589"/>
      <c r="SIN416" s="589"/>
      <c r="SIO416" s="589"/>
      <c r="SIP416" s="589"/>
      <c r="SIQ416" s="589"/>
      <c r="SIR416" s="589"/>
      <c r="SIS416" s="589"/>
      <c r="SIT416" s="589"/>
      <c r="SIU416" s="589"/>
      <c r="SIV416" s="589"/>
      <c r="SIW416" s="589"/>
      <c r="SIX416" s="589"/>
      <c r="SIY416" s="589"/>
      <c r="SIZ416" s="589"/>
      <c r="SJA416" s="589"/>
      <c r="SJB416" s="589"/>
      <c r="SJC416" s="589"/>
      <c r="SJD416" s="589"/>
      <c r="SJE416" s="589"/>
      <c r="SJF416" s="589"/>
      <c r="SJG416" s="589"/>
      <c r="SJH416" s="589"/>
      <c r="SJI416" s="589"/>
      <c r="SJJ416" s="589"/>
      <c r="SJK416" s="589"/>
      <c r="SJL416" s="589"/>
      <c r="SJM416" s="589"/>
      <c r="SJN416" s="589"/>
      <c r="SJO416" s="589"/>
      <c r="SJP416" s="589"/>
      <c r="SJQ416" s="589"/>
      <c r="SJR416" s="589"/>
      <c r="SJS416" s="589"/>
      <c r="SJT416" s="589"/>
      <c r="SJU416" s="589"/>
      <c r="SJV416" s="589"/>
      <c r="SJW416" s="589"/>
      <c r="SJX416" s="589"/>
      <c r="SJY416" s="589"/>
      <c r="SJZ416" s="589"/>
      <c r="SKA416" s="589"/>
      <c r="SKB416" s="589"/>
      <c r="SKC416" s="589"/>
      <c r="SKD416" s="589"/>
      <c r="SKE416" s="589"/>
      <c r="SKF416" s="589"/>
      <c r="SKG416" s="589"/>
      <c r="SKH416" s="589"/>
      <c r="SKI416" s="589"/>
      <c r="SKJ416" s="589"/>
      <c r="SKK416" s="589"/>
      <c r="SKL416" s="589"/>
      <c r="SKM416" s="589"/>
      <c r="SKN416" s="589"/>
      <c r="SKO416" s="589"/>
      <c r="SKP416" s="589"/>
      <c r="SKQ416" s="589"/>
      <c r="SKR416" s="589"/>
      <c r="SKS416" s="589"/>
      <c r="SKT416" s="589"/>
      <c r="SKU416" s="589"/>
      <c r="SKV416" s="589"/>
      <c r="SKW416" s="589"/>
      <c r="SKX416" s="589"/>
      <c r="SKY416" s="589"/>
      <c r="SKZ416" s="589"/>
      <c r="SLA416" s="589"/>
      <c r="SLB416" s="589"/>
      <c r="SLC416" s="589"/>
      <c r="SLD416" s="589"/>
      <c r="SLE416" s="589"/>
      <c r="SLF416" s="589"/>
      <c r="SLG416" s="589"/>
      <c r="SLH416" s="589"/>
      <c r="SLI416" s="589"/>
      <c r="SLJ416" s="589"/>
      <c r="SLK416" s="589"/>
      <c r="SLL416" s="589"/>
      <c r="SLM416" s="589"/>
      <c r="SLN416" s="589"/>
      <c r="SLO416" s="589"/>
      <c r="SLP416" s="589"/>
      <c r="SLQ416" s="589"/>
      <c r="SLR416" s="589"/>
      <c r="SLS416" s="589"/>
      <c r="SLT416" s="589"/>
      <c r="SLU416" s="589"/>
      <c r="SLV416" s="589"/>
      <c r="SLW416" s="589"/>
      <c r="SLX416" s="589"/>
      <c r="SLY416" s="589"/>
      <c r="SLZ416" s="589"/>
      <c r="SMA416" s="589"/>
      <c r="SMB416" s="589"/>
      <c r="SMC416" s="589"/>
      <c r="SMD416" s="589"/>
      <c r="SME416" s="589"/>
      <c r="SMF416" s="589"/>
      <c r="SMG416" s="589"/>
      <c r="SMH416" s="589"/>
      <c r="SMI416" s="589"/>
      <c r="SMJ416" s="589"/>
      <c r="SMK416" s="589"/>
      <c r="SML416" s="589"/>
      <c r="SMM416" s="589"/>
      <c r="SMN416" s="589"/>
      <c r="SMO416" s="589"/>
      <c r="SMP416" s="589"/>
      <c r="SMQ416" s="589"/>
      <c r="SMR416" s="589"/>
      <c r="SMS416" s="589"/>
      <c r="SMT416" s="589"/>
      <c r="SMU416" s="589"/>
      <c r="SMV416" s="589"/>
      <c r="SMW416" s="589"/>
      <c r="SMX416" s="589"/>
      <c r="SMY416" s="589"/>
      <c r="SMZ416" s="589"/>
      <c r="SNA416" s="589"/>
      <c r="SNB416" s="589"/>
      <c r="SNC416" s="589"/>
      <c r="SND416" s="589"/>
      <c r="SNE416" s="589"/>
      <c r="SNF416" s="589"/>
      <c r="SNG416" s="589"/>
      <c r="SNH416" s="589"/>
      <c r="SNI416" s="589"/>
      <c r="SNJ416" s="589"/>
      <c r="SNK416" s="589"/>
      <c r="SNL416" s="589"/>
      <c r="SNM416" s="589"/>
      <c r="SNN416" s="589"/>
      <c r="SNO416" s="589"/>
      <c r="SNP416" s="589"/>
      <c r="SNQ416" s="589"/>
      <c r="SNR416" s="589"/>
      <c r="SNS416" s="589"/>
      <c r="SNT416" s="589"/>
      <c r="SNU416" s="589"/>
      <c r="SNV416" s="589"/>
      <c r="SNW416" s="589"/>
      <c r="SNX416" s="589"/>
      <c r="SNY416" s="589"/>
      <c r="SNZ416" s="589"/>
      <c r="SOA416" s="589"/>
      <c r="SOB416" s="589"/>
      <c r="SOC416" s="589"/>
      <c r="SOD416" s="589"/>
      <c r="SOE416" s="589"/>
      <c r="SOF416" s="589"/>
      <c r="SOG416" s="589"/>
      <c r="SOH416" s="589"/>
      <c r="SOI416" s="589"/>
      <c r="SOJ416" s="589"/>
      <c r="SOK416" s="589"/>
      <c r="SOL416" s="589"/>
      <c r="SOM416" s="589"/>
      <c r="SON416" s="589"/>
      <c r="SOO416" s="589"/>
      <c r="SOP416" s="589"/>
      <c r="SOQ416" s="589"/>
      <c r="SOR416" s="589"/>
      <c r="SOS416" s="589"/>
      <c r="SOT416" s="589"/>
      <c r="SOU416" s="589"/>
      <c r="SOV416" s="589"/>
      <c r="SOW416" s="589"/>
      <c r="SOX416" s="589"/>
      <c r="SOY416" s="589"/>
      <c r="SOZ416" s="589"/>
      <c r="SPA416" s="589"/>
      <c r="SPB416" s="589"/>
      <c r="SPC416" s="589"/>
      <c r="SPD416" s="589"/>
      <c r="SPE416" s="589"/>
      <c r="SPF416" s="589"/>
      <c r="SPG416" s="589"/>
      <c r="SPH416" s="589"/>
      <c r="SPI416" s="589"/>
      <c r="SPJ416" s="589"/>
      <c r="SPK416" s="589"/>
      <c r="SPL416" s="589"/>
      <c r="SPM416" s="589"/>
      <c r="SPN416" s="589"/>
      <c r="SPO416" s="589"/>
      <c r="SPP416" s="589"/>
      <c r="SPQ416" s="589"/>
      <c r="SPR416" s="589"/>
      <c r="SPS416" s="589"/>
      <c r="SPT416" s="589"/>
      <c r="SPU416" s="589"/>
      <c r="SPV416" s="589"/>
      <c r="SPW416" s="589"/>
      <c r="SPX416" s="589"/>
      <c r="SPY416" s="589"/>
      <c r="SPZ416" s="589"/>
      <c r="SQA416" s="589"/>
      <c r="SQB416" s="589"/>
      <c r="SQC416" s="589"/>
      <c r="SQD416" s="589"/>
      <c r="SQE416" s="589"/>
      <c r="SQF416" s="589"/>
      <c r="SQG416" s="589"/>
      <c r="SQH416" s="589"/>
      <c r="SQI416" s="589"/>
      <c r="SQJ416" s="589"/>
      <c r="SQK416" s="589"/>
      <c r="SQL416" s="589"/>
      <c r="SQM416" s="589"/>
      <c r="SQN416" s="589"/>
      <c r="SQO416" s="589"/>
      <c r="SQP416" s="589"/>
      <c r="SQQ416" s="589"/>
      <c r="SQR416" s="589"/>
      <c r="SQS416" s="589"/>
      <c r="SQT416" s="589"/>
      <c r="SQU416" s="589"/>
      <c r="SQV416" s="589"/>
      <c r="SQW416" s="589"/>
      <c r="SQX416" s="589"/>
      <c r="SQY416" s="589"/>
      <c r="SQZ416" s="589"/>
      <c r="SRA416" s="589"/>
      <c r="SRB416" s="589"/>
      <c r="SRC416" s="589"/>
      <c r="SRD416" s="589"/>
      <c r="SRE416" s="589"/>
      <c r="SRF416" s="589"/>
      <c r="SRG416" s="589"/>
      <c r="SRH416" s="589"/>
      <c r="SRI416" s="589"/>
      <c r="SRJ416" s="589"/>
      <c r="SRK416" s="589"/>
      <c r="SRL416" s="589"/>
      <c r="SRM416" s="589"/>
      <c r="SRN416" s="589"/>
      <c r="SRO416" s="589"/>
      <c r="SRP416" s="589"/>
      <c r="SRQ416" s="589"/>
      <c r="SRR416" s="589"/>
      <c r="SRS416" s="589"/>
      <c r="SRT416" s="589"/>
      <c r="SRU416" s="589"/>
      <c r="SRV416" s="589"/>
      <c r="SRW416" s="589"/>
      <c r="SRX416" s="589"/>
      <c r="SRY416" s="589"/>
      <c r="SRZ416" s="589"/>
      <c r="SSA416" s="589"/>
      <c r="SSB416" s="589"/>
      <c r="SSC416" s="589"/>
      <c r="SSD416" s="589"/>
      <c r="SSE416" s="589"/>
      <c r="SSF416" s="589"/>
      <c r="SSG416" s="589"/>
      <c r="SSH416" s="589"/>
      <c r="SSI416" s="589"/>
      <c r="SSJ416" s="589"/>
      <c r="SSK416" s="589"/>
      <c r="SSL416" s="589"/>
      <c r="SSM416" s="589"/>
      <c r="SSN416" s="589"/>
      <c r="SSO416" s="589"/>
      <c r="SSP416" s="589"/>
      <c r="SSQ416" s="589"/>
      <c r="SSR416" s="589"/>
      <c r="SSS416" s="589"/>
      <c r="SST416" s="589"/>
      <c r="SSU416" s="589"/>
      <c r="SSV416" s="589"/>
      <c r="SSW416" s="589"/>
      <c r="SSX416" s="589"/>
      <c r="SSY416" s="589"/>
      <c r="SSZ416" s="589"/>
      <c r="STA416" s="589"/>
      <c r="STB416" s="589"/>
      <c r="STC416" s="589"/>
      <c r="STD416" s="589"/>
      <c r="STE416" s="589"/>
      <c r="STF416" s="589"/>
      <c r="STG416" s="589"/>
      <c r="STH416" s="589"/>
      <c r="STI416" s="589"/>
      <c r="STJ416" s="589"/>
      <c r="STK416" s="589"/>
      <c r="STL416" s="589"/>
      <c r="STM416" s="589"/>
      <c r="STN416" s="589"/>
      <c r="STO416" s="589"/>
      <c r="STP416" s="589"/>
      <c r="STQ416" s="589"/>
      <c r="STR416" s="589"/>
      <c r="STS416" s="589"/>
      <c r="STT416" s="589"/>
      <c r="STU416" s="589"/>
      <c r="STV416" s="589"/>
      <c r="STW416" s="589"/>
      <c r="STX416" s="589"/>
      <c r="STY416" s="589"/>
      <c r="STZ416" s="589"/>
      <c r="SUA416" s="589"/>
      <c r="SUB416" s="589"/>
      <c r="SUC416" s="589"/>
      <c r="SUD416" s="589"/>
      <c r="SUE416" s="589"/>
      <c r="SUF416" s="589"/>
      <c r="SUG416" s="589"/>
      <c r="SUH416" s="589"/>
      <c r="SUI416" s="589"/>
      <c r="SUJ416" s="589"/>
      <c r="SUK416" s="589"/>
      <c r="SUL416" s="589"/>
      <c r="SUM416" s="589"/>
      <c r="SUN416" s="589"/>
      <c r="SUO416" s="589"/>
      <c r="SUP416" s="589"/>
      <c r="SUQ416" s="589"/>
      <c r="SUR416" s="589"/>
      <c r="SUS416" s="589"/>
      <c r="SUT416" s="589"/>
      <c r="SUU416" s="589"/>
      <c r="SUV416" s="589"/>
      <c r="SUW416" s="589"/>
      <c r="SUX416" s="589"/>
      <c r="SUY416" s="589"/>
      <c r="SUZ416" s="589"/>
      <c r="SVA416" s="589"/>
      <c r="SVB416" s="589"/>
      <c r="SVC416" s="589"/>
      <c r="SVD416" s="589"/>
      <c r="SVE416" s="589"/>
      <c r="SVF416" s="589"/>
      <c r="SVG416" s="589"/>
      <c r="SVH416" s="589"/>
      <c r="SVI416" s="589"/>
      <c r="SVJ416" s="589"/>
      <c r="SVK416" s="589"/>
      <c r="SVL416" s="589"/>
      <c r="SVM416" s="589"/>
      <c r="SVN416" s="589"/>
      <c r="SVO416" s="589"/>
      <c r="SVP416" s="589"/>
      <c r="SVQ416" s="589"/>
      <c r="SVR416" s="589"/>
      <c r="SVS416" s="589"/>
      <c r="SVT416" s="589"/>
      <c r="SVU416" s="589"/>
      <c r="SVV416" s="589"/>
      <c r="SVW416" s="589"/>
      <c r="SVX416" s="589"/>
      <c r="SVY416" s="589"/>
      <c r="SVZ416" s="589"/>
      <c r="SWA416" s="589"/>
      <c r="SWB416" s="589"/>
      <c r="SWC416" s="589"/>
      <c r="SWD416" s="589"/>
      <c r="SWE416" s="589"/>
      <c r="SWF416" s="589"/>
      <c r="SWG416" s="589"/>
      <c r="SWH416" s="589"/>
      <c r="SWI416" s="589"/>
      <c r="SWJ416" s="589"/>
      <c r="SWK416" s="589"/>
      <c r="SWL416" s="589"/>
      <c r="SWM416" s="589"/>
      <c r="SWN416" s="589"/>
      <c r="SWO416" s="589"/>
      <c r="SWP416" s="589"/>
      <c r="SWQ416" s="589"/>
      <c r="SWR416" s="589"/>
      <c r="SWS416" s="589"/>
      <c r="SWT416" s="589"/>
      <c r="SWU416" s="589"/>
      <c r="SWV416" s="589"/>
      <c r="SWW416" s="589"/>
      <c r="SWX416" s="589"/>
      <c r="SWY416" s="589"/>
      <c r="SWZ416" s="589"/>
      <c r="SXA416" s="589"/>
      <c r="SXB416" s="589"/>
      <c r="SXC416" s="589"/>
      <c r="SXD416" s="589"/>
      <c r="SXE416" s="589"/>
      <c r="SXF416" s="589"/>
      <c r="SXG416" s="589"/>
      <c r="SXH416" s="589"/>
      <c r="SXI416" s="589"/>
      <c r="SXJ416" s="589"/>
      <c r="SXK416" s="589"/>
      <c r="SXL416" s="589"/>
      <c r="SXM416" s="589"/>
      <c r="SXN416" s="589"/>
      <c r="SXO416" s="589"/>
      <c r="SXP416" s="589"/>
      <c r="SXQ416" s="589"/>
      <c r="SXR416" s="589"/>
      <c r="SXS416" s="589"/>
      <c r="SXT416" s="589"/>
      <c r="SXU416" s="589"/>
      <c r="SXV416" s="589"/>
      <c r="SXW416" s="589"/>
      <c r="SXX416" s="589"/>
      <c r="SXY416" s="589"/>
      <c r="SXZ416" s="589"/>
      <c r="SYA416" s="589"/>
      <c r="SYB416" s="589"/>
      <c r="SYC416" s="589"/>
      <c r="SYD416" s="589"/>
      <c r="SYE416" s="589"/>
      <c r="SYF416" s="589"/>
      <c r="SYG416" s="589"/>
      <c r="SYH416" s="589"/>
      <c r="SYI416" s="589"/>
      <c r="SYJ416" s="589"/>
      <c r="SYK416" s="589"/>
      <c r="SYL416" s="589"/>
      <c r="SYM416" s="589"/>
      <c r="SYN416" s="589"/>
      <c r="SYO416" s="589"/>
      <c r="SYP416" s="589"/>
      <c r="SYQ416" s="589"/>
      <c r="SYR416" s="589"/>
      <c r="SYS416" s="589"/>
      <c r="SYT416" s="589"/>
      <c r="SYU416" s="589"/>
      <c r="SYV416" s="589"/>
      <c r="SYW416" s="589"/>
      <c r="SYX416" s="589"/>
      <c r="SYY416" s="589"/>
      <c r="SYZ416" s="589"/>
      <c r="SZA416" s="589"/>
      <c r="SZB416" s="589"/>
      <c r="SZC416" s="589"/>
      <c r="SZD416" s="589"/>
      <c r="SZE416" s="589"/>
      <c r="SZF416" s="589"/>
      <c r="SZG416" s="589"/>
      <c r="SZH416" s="589"/>
      <c r="SZI416" s="589"/>
      <c r="SZJ416" s="589"/>
      <c r="SZK416" s="589"/>
      <c r="SZL416" s="589"/>
      <c r="SZM416" s="589"/>
      <c r="SZN416" s="589"/>
      <c r="SZO416" s="589"/>
      <c r="SZP416" s="589"/>
      <c r="SZQ416" s="589"/>
      <c r="SZR416" s="589"/>
      <c r="SZS416" s="589"/>
      <c r="SZT416" s="589"/>
      <c r="SZU416" s="589"/>
      <c r="SZV416" s="589"/>
      <c r="SZW416" s="589"/>
      <c r="SZX416" s="589"/>
      <c r="SZY416" s="589"/>
      <c r="SZZ416" s="589"/>
      <c r="TAA416" s="589"/>
      <c r="TAB416" s="589"/>
      <c r="TAC416" s="589"/>
      <c r="TAD416" s="589"/>
      <c r="TAE416" s="589"/>
      <c r="TAF416" s="589"/>
      <c r="TAG416" s="589"/>
      <c r="TAH416" s="589"/>
      <c r="TAI416" s="589"/>
      <c r="TAJ416" s="589"/>
      <c r="TAK416" s="589"/>
      <c r="TAL416" s="589"/>
      <c r="TAM416" s="589"/>
      <c r="TAN416" s="589"/>
      <c r="TAO416" s="589"/>
      <c r="TAP416" s="589"/>
      <c r="TAQ416" s="589"/>
      <c r="TAR416" s="589"/>
      <c r="TAS416" s="589"/>
      <c r="TAT416" s="589"/>
      <c r="TAU416" s="589"/>
      <c r="TAV416" s="589"/>
      <c r="TAW416" s="589"/>
      <c r="TAX416" s="589"/>
      <c r="TAY416" s="589"/>
      <c r="TAZ416" s="589"/>
      <c r="TBA416" s="589"/>
      <c r="TBB416" s="589"/>
      <c r="TBC416" s="589"/>
      <c r="TBD416" s="589"/>
      <c r="TBE416" s="589"/>
      <c r="TBF416" s="589"/>
      <c r="TBG416" s="589"/>
      <c r="TBH416" s="589"/>
      <c r="TBI416" s="589"/>
      <c r="TBJ416" s="589"/>
      <c r="TBK416" s="589"/>
      <c r="TBL416" s="589"/>
      <c r="TBM416" s="589"/>
      <c r="TBN416" s="589"/>
      <c r="TBO416" s="589"/>
      <c r="TBP416" s="589"/>
      <c r="TBQ416" s="589"/>
      <c r="TBR416" s="589"/>
      <c r="TBS416" s="589"/>
      <c r="TBT416" s="589"/>
      <c r="TBU416" s="589"/>
      <c r="TBV416" s="589"/>
      <c r="TBW416" s="589"/>
      <c r="TBX416" s="589"/>
      <c r="TBY416" s="589"/>
      <c r="TBZ416" s="589"/>
      <c r="TCA416" s="589"/>
      <c r="TCB416" s="589"/>
      <c r="TCC416" s="589"/>
      <c r="TCD416" s="589"/>
      <c r="TCE416" s="589"/>
      <c r="TCF416" s="589"/>
      <c r="TCG416" s="589"/>
      <c r="TCH416" s="589"/>
      <c r="TCI416" s="589"/>
      <c r="TCJ416" s="589"/>
      <c r="TCK416" s="589"/>
      <c r="TCL416" s="589"/>
      <c r="TCM416" s="589"/>
      <c r="TCN416" s="589"/>
      <c r="TCO416" s="589"/>
      <c r="TCP416" s="589"/>
      <c r="TCQ416" s="589"/>
      <c r="TCR416" s="589"/>
      <c r="TCS416" s="589"/>
      <c r="TCT416" s="589"/>
      <c r="TCU416" s="589"/>
      <c r="TCV416" s="589"/>
      <c r="TCW416" s="589"/>
      <c r="TCX416" s="589"/>
      <c r="TCY416" s="589"/>
      <c r="TCZ416" s="589"/>
      <c r="TDA416" s="589"/>
      <c r="TDB416" s="589"/>
      <c r="TDC416" s="589"/>
      <c r="TDD416" s="589"/>
      <c r="TDE416" s="589"/>
      <c r="TDF416" s="589"/>
      <c r="TDG416" s="589"/>
      <c r="TDH416" s="589"/>
      <c r="TDI416" s="589"/>
      <c r="TDJ416" s="589"/>
      <c r="TDK416" s="589"/>
      <c r="TDL416" s="589"/>
      <c r="TDM416" s="589"/>
      <c r="TDN416" s="589"/>
      <c r="TDO416" s="589"/>
      <c r="TDP416" s="589"/>
      <c r="TDQ416" s="589"/>
      <c r="TDR416" s="589"/>
      <c r="TDS416" s="589"/>
      <c r="TDT416" s="589"/>
      <c r="TDU416" s="589"/>
      <c r="TDV416" s="589"/>
      <c r="TDW416" s="589"/>
      <c r="TDX416" s="589"/>
      <c r="TDY416" s="589"/>
      <c r="TDZ416" s="589"/>
      <c r="TEA416" s="589"/>
      <c r="TEB416" s="589"/>
      <c r="TEC416" s="589"/>
      <c r="TED416" s="589"/>
      <c r="TEE416" s="589"/>
      <c r="TEF416" s="589"/>
      <c r="TEG416" s="589"/>
      <c r="TEH416" s="589"/>
      <c r="TEI416" s="589"/>
      <c r="TEJ416" s="589"/>
      <c r="TEK416" s="589"/>
      <c r="TEL416" s="589"/>
      <c r="TEM416" s="589"/>
      <c r="TEN416" s="589"/>
      <c r="TEO416" s="589"/>
      <c r="TEP416" s="589"/>
      <c r="TEQ416" s="589"/>
      <c r="TER416" s="589"/>
      <c r="TES416" s="589"/>
      <c r="TET416" s="589"/>
      <c r="TEU416" s="589"/>
      <c r="TEV416" s="589"/>
      <c r="TEW416" s="589"/>
      <c r="TEX416" s="589"/>
      <c r="TEY416" s="589"/>
      <c r="TEZ416" s="589"/>
      <c r="TFA416" s="589"/>
      <c r="TFB416" s="589"/>
      <c r="TFC416" s="589"/>
      <c r="TFD416" s="589"/>
      <c r="TFE416" s="589"/>
      <c r="TFF416" s="589"/>
      <c r="TFG416" s="589"/>
      <c r="TFH416" s="589"/>
      <c r="TFI416" s="589"/>
      <c r="TFJ416" s="589"/>
      <c r="TFK416" s="589"/>
      <c r="TFL416" s="589"/>
      <c r="TFM416" s="589"/>
      <c r="TFN416" s="589"/>
      <c r="TFO416" s="589"/>
      <c r="TFP416" s="589"/>
      <c r="TFQ416" s="589"/>
      <c r="TFR416" s="589"/>
      <c r="TFS416" s="589"/>
      <c r="TFT416" s="589"/>
      <c r="TFU416" s="589"/>
      <c r="TFV416" s="589"/>
      <c r="TFW416" s="589"/>
      <c r="TFX416" s="589"/>
      <c r="TFY416" s="589"/>
      <c r="TFZ416" s="589"/>
      <c r="TGA416" s="589"/>
      <c r="TGB416" s="589"/>
      <c r="TGC416" s="589"/>
      <c r="TGD416" s="589"/>
      <c r="TGE416" s="589"/>
      <c r="TGF416" s="589"/>
      <c r="TGG416" s="589"/>
      <c r="TGH416" s="589"/>
      <c r="TGI416" s="589"/>
      <c r="TGJ416" s="589"/>
      <c r="TGK416" s="589"/>
      <c r="TGL416" s="589"/>
      <c r="TGM416" s="589"/>
      <c r="TGN416" s="589"/>
      <c r="TGO416" s="589"/>
      <c r="TGP416" s="589"/>
      <c r="TGQ416" s="589"/>
      <c r="TGR416" s="589"/>
      <c r="TGS416" s="589"/>
      <c r="TGT416" s="589"/>
      <c r="TGU416" s="589"/>
      <c r="TGV416" s="589"/>
      <c r="TGW416" s="589"/>
      <c r="TGX416" s="589"/>
      <c r="TGY416" s="589"/>
      <c r="TGZ416" s="589"/>
      <c r="THA416" s="589"/>
      <c r="THB416" s="589"/>
      <c r="THC416" s="589"/>
      <c r="THD416" s="589"/>
      <c r="THE416" s="589"/>
      <c r="THF416" s="589"/>
      <c r="THG416" s="589"/>
      <c r="THH416" s="589"/>
      <c r="THI416" s="589"/>
      <c r="THJ416" s="589"/>
      <c r="THK416" s="589"/>
      <c r="THL416" s="589"/>
      <c r="THM416" s="589"/>
      <c r="THN416" s="589"/>
      <c r="THO416" s="589"/>
      <c r="THP416" s="589"/>
      <c r="THQ416" s="589"/>
      <c r="THR416" s="589"/>
      <c r="THS416" s="589"/>
      <c r="THT416" s="589"/>
      <c r="THU416" s="589"/>
      <c r="THV416" s="589"/>
      <c r="THW416" s="589"/>
      <c r="THX416" s="589"/>
      <c r="THY416" s="589"/>
      <c r="THZ416" s="589"/>
      <c r="TIA416" s="589"/>
      <c r="TIB416" s="589"/>
      <c r="TIC416" s="589"/>
      <c r="TID416" s="589"/>
      <c r="TIE416" s="589"/>
      <c r="TIF416" s="589"/>
      <c r="TIG416" s="589"/>
      <c r="TIH416" s="589"/>
      <c r="TII416" s="589"/>
      <c r="TIJ416" s="589"/>
      <c r="TIK416" s="589"/>
      <c r="TIL416" s="589"/>
      <c r="TIM416" s="589"/>
      <c r="TIN416" s="589"/>
      <c r="TIO416" s="589"/>
      <c r="TIP416" s="589"/>
      <c r="TIQ416" s="589"/>
      <c r="TIR416" s="589"/>
      <c r="TIS416" s="589"/>
      <c r="TIT416" s="589"/>
      <c r="TIU416" s="589"/>
      <c r="TIV416" s="589"/>
      <c r="TIW416" s="589"/>
      <c r="TIX416" s="589"/>
      <c r="TIY416" s="589"/>
      <c r="TIZ416" s="589"/>
      <c r="TJA416" s="589"/>
      <c r="TJB416" s="589"/>
      <c r="TJC416" s="589"/>
      <c r="TJD416" s="589"/>
      <c r="TJE416" s="589"/>
      <c r="TJF416" s="589"/>
      <c r="TJG416" s="589"/>
      <c r="TJH416" s="589"/>
      <c r="TJI416" s="589"/>
      <c r="TJJ416" s="589"/>
      <c r="TJK416" s="589"/>
      <c r="TJL416" s="589"/>
      <c r="TJM416" s="589"/>
      <c r="TJN416" s="589"/>
      <c r="TJO416" s="589"/>
      <c r="TJP416" s="589"/>
      <c r="TJQ416" s="589"/>
      <c r="TJR416" s="589"/>
      <c r="TJS416" s="589"/>
      <c r="TJT416" s="589"/>
      <c r="TJU416" s="589"/>
      <c r="TJV416" s="589"/>
      <c r="TJW416" s="589"/>
      <c r="TJX416" s="589"/>
      <c r="TJY416" s="589"/>
      <c r="TJZ416" s="589"/>
      <c r="TKA416" s="589"/>
      <c r="TKB416" s="589"/>
      <c r="TKC416" s="589"/>
      <c r="TKD416" s="589"/>
      <c r="TKE416" s="589"/>
      <c r="TKF416" s="589"/>
      <c r="TKG416" s="589"/>
      <c r="TKH416" s="589"/>
      <c r="TKI416" s="589"/>
      <c r="TKJ416" s="589"/>
      <c r="TKK416" s="589"/>
      <c r="TKL416" s="589"/>
      <c r="TKM416" s="589"/>
      <c r="TKN416" s="589"/>
      <c r="TKO416" s="589"/>
      <c r="TKP416" s="589"/>
      <c r="TKQ416" s="589"/>
      <c r="TKR416" s="589"/>
      <c r="TKS416" s="589"/>
      <c r="TKT416" s="589"/>
      <c r="TKU416" s="589"/>
      <c r="TKV416" s="589"/>
      <c r="TKW416" s="589"/>
      <c r="TKX416" s="589"/>
      <c r="TKY416" s="589"/>
      <c r="TKZ416" s="589"/>
      <c r="TLA416" s="589"/>
      <c r="TLB416" s="589"/>
      <c r="TLC416" s="589"/>
      <c r="TLD416" s="589"/>
      <c r="TLE416" s="589"/>
      <c r="TLF416" s="589"/>
      <c r="TLG416" s="589"/>
      <c r="TLH416" s="589"/>
      <c r="TLI416" s="589"/>
      <c r="TLJ416" s="589"/>
      <c r="TLK416" s="589"/>
      <c r="TLL416" s="589"/>
      <c r="TLM416" s="589"/>
      <c r="TLN416" s="589"/>
      <c r="TLO416" s="589"/>
      <c r="TLP416" s="589"/>
      <c r="TLQ416" s="589"/>
      <c r="TLR416" s="589"/>
      <c r="TLS416" s="589"/>
      <c r="TLT416" s="589"/>
      <c r="TLU416" s="589"/>
      <c r="TLV416" s="589"/>
      <c r="TLW416" s="589"/>
      <c r="TLX416" s="589"/>
      <c r="TLY416" s="589"/>
      <c r="TLZ416" s="589"/>
      <c r="TMA416" s="589"/>
      <c r="TMB416" s="589"/>
      <c r="TMC416" s="589"/>
      <c r="TMD416" s="589"/>
      <c r="TME416" s="589"/>
      <c r="TMF416" s="589"/>
      <c r="TMG416" s="589"/>
      <c r="TMH416" s="589"/>
      <c r="TMI416" s="589"/>
      <c r="TMJ416" s="589"/>
      <c r="TMK416" s="589"/>
      <c r="TML416" s="589"/>
      <c r="TMM416" s="589"/>
      <c r="TMN416" s="589"/>
      <c r="TMO416" s="589"/>
      <c r="TMP416" s="589"/>
      <c r="TMQ416" s="589"/>
      <c r="TMR416" s="589"/>
      <c r="TMS416" s="589"/>
      <c r="TMT416" s="589"/>
      <c r="TMU416" s="589"/>
      <c r="TMV416" s="589"/>
      <c r="TMW416" s="589"/>
      <c r="TMX416" s="589"/>
      <c r="TMY416" s="589"/>
      <c r="TMZ416" s="589"/>
      <c r="TNA416" s="589"/>
      <c r="TNB416" s="589"/>
      <c r="TNC416" s="589"/>
      <c r="TND416" s="589"/>
      <c r="TNE416" s="589"/>
      <c r="TNF416" s="589"/>
      <c r="TNG416" s="589"/>
      <c r="TNH416" s="589"/>
      <c r="TNI416" s="589"/>
      <c r="TNJ416" s="589"/>
      <c r="TNK416" s="589"/>
      <c r="TNL416" s="589"/>
      <c r="TNM416" s="589"/>
      <c r="TNN416" s="589"/>
      <c r="TNO416" s="589"/>
      <c r="TNP416" s="589"/>
      <c r="TNQ416" s="589"/>
      <c r="TNR416" s="589"/>
      <c r="TNS416" s="589"/>
      <c r="TNT416" s="589"/>
      <c r="TNU416" s="589"/>
      <c r="TNV416" s="589"/>
      <c r="TNW416" s="589"/>
      <c r="TNX416" s="589"/>
      <c r="TNY416" s="589"/>
      <c r="TNZ416" s="589"/>
      <c r="TOA416" s="589"/>
      <c r="TOB416" s="589"/>
      <c r="TOC416" s="589"/>
      <c r="TOD416" s="589"/>
      <c r="TOE416" s="589"/>
      <c r="TOF416" s="589"/>
      <c r="TOG416" s="589"/>
      <c r="TOH416" s="589"/>
      <c r="TOI416" s="589"/>
      <c r="TOJ416" s="589"/>
      <c r="TOK416" s="589"/>
      <c r="TOL416" s="589"/>
      <c r="TOM416" s="589"/>
      <c r="TON416" s="589"/>
      <c r="TOO416" s="589"/>
      <c r="TOP416" s="589"/>
      <c r="TOQ416" s="589"/>
      <c r="TOR416" s="589"/>
      <c r="TOS416" s="589"/>
      <c r="TOT416" s="589"/>
      <c r="TOU416" s="589"/>
      <c r="TOV416" s="589"/>
      <c r="TOW416" s="589"/>
      <c r="TOX416" s="589"/>
      <c r="TOY416" s="589"/>
      <c r="TOZ416" s="589"/>
      <c r="TPA416" s="589"/>
      <c r="TPB416" s="589"/>
      <c r="TPC416" s="589"/>
      <c r="TPD416" s="589"/>
      <c r="TPE416" s="589"/>
      <c r="TPF416" s="589"/>
      <c r="TPG416" s="589"/>
      <c r="TPH416" s="589"/>
      <c r="TPI416" s="589"/>
      <c r="TPJ416" s="589"/>
      <c r="TPK416" s="589"/>
      <c r="TPL416" s="589"/>
      <c r="TPM416" s="589"/>
      <c r="TPN416" s="589"/>
      <c r="TPO416" s="589"/>
      <c r="TPP416" s="589"/>
      <c r="TPQ416" s="589"/>
      <c r="TPR416" s="589"/>
      <c r="TPS416" s="589"/>
      <c r="TPT416" s="589"/>
      <c r="TPU416" s="589"/>
      <c r="TPV416" s="589"/>
      <c r="TPW416" s="589"/>
      <c r="TPX416" s="589"/>
      <c r="TPY416" s="589"/>
      <c r="TPZ416" s="589"/>
      <c r="TQA416" s="589"/>
      <c r="TQB416" s="589"/>
      <c r="TQC416" s="589"/>
      <c r="TQD416" s="589"/>
      <c r="TQE416" s="589"/>
      <c r="TQF416" s="589"/>
      <c r="TQG416" s="589"/>
      <c r="TQH416" s="589"/>
      <c r="TQI416" s="589"/>
      <c r="TQJ416" s="589"/>
      <c r="TQK416" s="589"/>
      <c r="TQL416" s="589"/>
      <c r="TQM416" s="589"/>
      <c r="TQN416" s="589"/>
      <c r="TQO416" s="589"/>
      <c r="TQP416" s="589"/>
      <c r="TQQ416" s="589"/>
      <c r="TQR416" s="589"/>
      <c r="TQS416" s="589"/>
      <c r="TQT416" s="589"/>
      <c r="TQU416" s="589"/>
      <c r="TQV416" s="589"/>
      <c r="TQW416" s="589"/>
      <c r="TQX416" s="589"/>
      <c r="TQY416" s="589"/>
      <c r="TQZ416" s="589"/>
      <c r="TRA416" s="589"/>
      <c r="TRB416" s="589"/>
      <c r="TRC416" s="589"/>
      <c r="TRD416" s="589"/>
      <c r="TRE416" s="589"/>
      <c r="TRF416" s="589"/>
      <c r="TRG416" s="589"/>
      <c r="TRH416" s="589"/>
      <c r="TRI416" s="589"/>
      <c r="TRJ416" s="589"/>
      <c r="TRK416" s="589"/>
      <c r="TRL416" s="589"/>
      <c r="TRM416" s="589"/>
      <c r="TRN416" s="589"/>
      <c r="TRO416" s="589"/>
      <c r="TRP416" s="589"/>
      <c r="TRQ416" s="589"/>
      <c r="TRR416" s="589"/>
      <c r="TRS416" s="589"/>
      <c r="TRT416" s="589"/>
      <c r="TRU416" s="589"/>
      <c r="TRV416" s="589"/>
      <c r="TRW416" s="589"/>
      <c r="TRX416" s="589"/>
      <c r="TRY416" s="589"/>
      <c r="TRZ416" s="589"/>
      <c r="TSA416" s="589"/>
      <c r="TSB416" s="589"/>
      <c r="TSC416" s="589"/>
      <c r="TSD416" s="589"/>
      <c r="TSE416" s="589"/>
      <c r="TSF416" s="589"/>
      <c r="TSG416" s="589"/>
      <c r="TSH416" s="589"/>
      <c r="TSI416" s="589"/>
      <c r="TSJ416" s="589"/>
      <c r="TSK416" s="589"/>
      <c r="TSL416" s="589"/>
      <c r="TSM416" s="589"/>
      <c r="TSN416" s="589"/>
      <c r="TSO416" s="589"/>
      <c r="TSP416" s="589"/>
      <c r="TSQ416" s="589"/>
      <c r="TSR416" s="589"/>
      <c r="TSS416" s="589"/>
      <c r="TST416" s="589"/>
      <c r="TSU416" s="589"/>
      <c r="TSV416" s="589"/>
      <c r="TSW416" s="589"/>
      <c r="TSX416" s="589"/>
      <c r="TSY416" s="589"/>
      <c r="TSZ416" s="589"/>
      <c r="TTA416" s="589"/>
      <c r="TTB416" s="589"/>
      <c r="TTC416" s="589"/>
      <c r="TTD416" s="589"/>
      <c r="TTE416" s="589"/>
      <c r="TTF416" s="589"/>
      <c r="TTG416" s="589"/>
      <c r="TTH416" s="589"/>
      <c r="TTI416" s="589"/>
      <c r="TTJ416" s="589"/>
      <c r="TTK416" s="589"/>
      <c r="TTL416" s="589"/>
      <c r="TTM416" s="589"/>
      <c r="TTN416" s="589"/>
      <c r="TTO416" s="589"/>
      <c r="TTP416" s="589"/>
      <c r="TTQ416" s="589"/>
      <c r="TTR416" s="589"/>
      <c r="TTS416" s="589"/>
      <c r="TTT416" s="589"/>
      <c r="TTU416" s="589"/>
      <c r="TTV416" s="589"/>
      <c r="TTW416" s="589"/>
      <c r="TTX416" s="589"/>
      <c r="TTY416" s="589"/>
      <c r="TTZ416" s="589"/>
      <c r="TUA416" s="589"/>
      <c r="TUB416" s="589"/>
      <c r="TUC416" s="589"/>
      <c r="TUD416" s="589"/>
      <c r="TUE416" s="589"/>
      <c r="TUF416" s="589"/>
      <c r="TUG416" s="589"/>
      <c r="TUH416" s="589"/>
      <c r="TUI416" s="589"/>
      <c r="TUJ416" s="589"/>
      <c r="TUK416" s="589"/>
      <c r="TUL416" s="589"/>
      <c r="TUM416" s="589"/>
      <c r="TUN416" s="589"/>
      <c r="TUO416" s="589"/>
      <c r="TUP416" s="589"/>
      <c r="TUQ416" s="589"/>
      <c r="TUR416" s="589"/>
      <c r="TUS416" s="589"/>
      <c r="TUT416" s="589"/>
      <c r="TUU416" s="589"/>
      <c r="TUV416" s="589"/>
      <c r="TUW416" s="589"/>
      <c r="TUX416" s="589"/>
      <c r="TUY416" s="589"/>
      <c r="TUZ416" s="589"/>
      <c r="TVA416" s="589"/>
      <c r="TVB416" s="589"/>
      <c r="TVC416" s="589"/>
      <c r="TVD416" s="589"/>
      <c r="TVE416" s="589"/>
      <c r="TVF416" s="589"/>
      <c r="TVG416" s="589"/>
      <c r="TVH416" s="589"/>
      <c r="TVI416" s="589"/>
      <c r="TVJ416" s="589"/>
      <c r="TVK416" s="589"/>
      <c r="TVL416" s="589"/>
      <c r="TVM416" s="589"/>
      <c r="TVN416" s="589"/>
      <c r="TVO416" s="589"/>
      <c r="TVP416" s="589"/>
      <c r="TVQ416" s="589"/>
      <c r="TVR416" s="589"/>
      <c r="TVS416" s="589"/>
      <c r="TVT416" s="589"/>
      <c r="TVU416" s="589"/>
      <c r="TVV416" s="589"/>
      <c r="TVW416" s="589"/>
      <c r="TVX416" s="589"/>
      <c r="TVY416" s="589"/>
      <c r="TVZ416" s="589"/>
      <c r="TWA416" s="589"/>
      <c r="TWB416" s="589"/>
      <c r="TWC416" s="589"/>
      <c r="TWD416" s="589"/>
      <c r="TWE416" s="589"/>
      <c r="TWF416" s="589"/>
      <c r="TWG416" s="589"/>
      <c r="TWH416" s="589"/>
      <c r="TWI416" s="589"/>
      <c r="TWJ416" s="589"/>
      <c r="TWK416" s="589"/>
      <c r="TWL416" s="589"/>
      <c r="TWM416" s="589"/>
      <c r="TWN416" s="589"/>
      <c r="TWO416" s="589"/>
      <c r="TWP416" s="589"/>
      <c r="TWQ416" s="589"/>
      <c r="TWR416" s="589"/>
      <c r="TWS416" s="589"/>
      <c r="TWT416" s="589"/>
      <c r="TWU416" s="589"/>
      <c r="TWV416" s="589"/>
      <c r="TWW416" s="589"/>
      <c r="TWX416" s="589"/>
      <c r="TWY416" s="589"/>
      <c r="TWZ416" s="589"/>
      <c r="TXA416" s="589"/>
      <c r="TXB416" s="589"/>
      <c r="TXC416" s="589"/>
      <c r="TXD416" s="589"/>
      <c r="TXE416" s="589"/>
      <c r="TXF416" s="589"/>
      <c r="TXG416" s="589"/>
      <c r="TXH416" s="589"/>
      <c r="TXI416" s="589"/>
      <c r="TXJ416" s="589"/>
      <c r="TXK416" s="589"/>
      <c r="TXL416" s="589"/>
      <c r="TXM416" s="589"/>
      <c r="TXN416" s="589"/>
      <c r="TXO416" s="589"/>
      <c r="TXP416" s="589"/>
      <c r="TXQ416" s="589"/>
      <c r="TXR416" s="589"/>
      <c r="TXS416" s="589"/>
      <c r="TXT416" s="589"/>
      <c r="TXU416" s="589"/>
      <c r="TXV416" s="589"/>
      <c r="TXW416" s="589"/>
      <c r="TXX416" s="589"/>
      <c r="TXY416" s="589"/>
      <c r="TXZ416" s="589"/>
      <c r="TYA416" s="589"/>
      <c r="TYB416" s="589"/>
      <c r="TYC416" s="589"/>
      <c r="TYD416" s="589"/>
      <c r="TYE416" s="589"/>
      <c r="TYF416" s="589"/>
      <c r="TYG416" s="589"/>
      <c r="TYH416" s="589"/>
      <c r="TYI416" s="589"/>
      <c r="TYJ416" s="589"/>
      <c r="TYK416" s="589"/>
      <c r="TYL416" s="589"/>
      <c r="TYM416" s="589"/>
      <c r="TYN416" s="589"/>
      <c r="TYO416" s="589"/>
      <c r="TYP416" s="589"/>
      <c r="TYQ416" s="589"/>
      <c r="TYR416" s="589"/>
      <c r="TYS416" s="589"/>
      <c r="TYT416" s="589"/>
      <c r="TYU416" s="589"/>
      <c r="TYV416" s="589"/>
      <c r="TYW416" s="589"/>
      <c r="TYX416" s="589"/>
      <c r="TYY416" s="589"/>
      <c r="TYZ416" s="589"/>
      <c r="TZA416" s="589"/>
      <c r="TZB416" s="589"/>
      <c r="TZC416" s="589"/>
      <c r="TZD416" s="589"/>
      <c r="TZE416" s="589"/>
      <c r="TZF416" s="589"/>
      <c r="TZG416" s="589"/>
      <c r="TZH416" s="589"/>
      <c r="TZI416" s="589"/>
      <c r="TZJ416" s="589"/>
      <c r="TZK416" s="589"/>
      <c r="TZL416" s="589"/>
      <c r="TZM416" s="589"/>
      <c r="TZN416" s="589"/>
      <c r="TZO416" s="589"/>
      <c r="TZP416" s="589"/>
      <c r="TZQ416" s="589"/>
      <c r="TZR416" s="589"/>
      <c r="TZS416" s="589"/>
      <c r="TZT416" s="589"/>
      <c r="TZU416" s="589"/>
      <c r="TZV416" s="589"/>
      <c r="TZW416" s="589"/>
      <c r="TZX416" s="589"/>
      <c r="TZY416" s="589"/>
      <c r="TZZ416" s="589"/>
      <c r="UAA416" s="589"/>
      <c r="UAB416" s="589"/>
      <c r="UAC416" s="589"/>
      <c r="UAD416" s="589"/>
      <c r="UAE416" s="589"/>
      <c r="UAF416" s="589"/>
      <c r="UAG416" s="589"/>
      <c r="UAH416" s="589"/>
      <c r="UAI416" s="589"/>
      <c r="UAJ416" s="589"/>
      <c r="UAK416" s="589"/>
      <c r="UAL416" s="589"/>
      <c r="UAM416" s="589"/>
      <c r="UAN416" s="589"/>
      <c r="UAO416" s="589"/>
      <c r="UAP416" s="589"/>
      <c r="UAQ416" s="589"/>
      <c r="UAR416" s="589"/>
      <c r="UAS416" s="589"/>
      <c r="UAT416" s="589"/>
      <c r="UAU416" s="589"/>
      <c r="UAV416" s="589"/>
      <c r="UAW416" s="589"/>
      <c r="UAX416" s="589"/>
      <c r="UAY416" s="589"/>
      <c r="UAZ416" s="589"/>
      <c r="UBA416" s="589"/>
      <c r="UBB416" s="589"/>
      <c r="UBC416" s="589"/>
      <c r="UBD416" s="589"/>
      <c r="UBE416" s="589"/>
      <c r="UBF416" s="589"/>
      <c r="UBG416" s="589"/>
      <c r="UBH416" s="589"/>
      <c r="UBI416" s="589"/>
      <c r="UBJ416" s="589"/>
      <c r="UBK416" s="589"/>
      <c r="UBL416" s="589"/>
      <c r="UBM416" s="589"/>
      <c r="UBN416" s="589"/>
      <c r="UBO416" s="589"/>
      <c r="UBP416" s="589"/>
      <c r="UBQ416" s="589"/>
      <c r="UBR416" s="589"/>
      <c r="UBS416" s="589"/>
      <c r="UBT416" s="589"/>
      <c r="UBU416" s="589"/>
      <c r="UBV416" s="589"/>
      <c r="UBW416" s="589"/>
      <c r="UBX416" s="589"/>
      <c r="UBY416" s="589"/>
      <c r="UBZ416" s="589"/>
      <c r="UCA416" s="589"/>
      <c r="UCB416" s="589"/>
      <c r="UCC416" s="589"/>
      <c r="UCD416" s="589"/>
      <c r="UCE416" s="589"/>
      <c r="UCF416" s="589"/>
      <c r="UCG416" s="589"/>
      <c r="UCH416" s="589"/>
      <c r="UCI416" s="589"/>
      <c r="UCJ416" s="589"/>
      <c r="UCK416" s="589"/>
      <c r="UCL416" s="589"/>
      <c r="UCM416" s="589"/>
      <c r="UCN416" s="589"/>
      <c r="UCO416" s="589"/>
      <c r="UCP416" s="589"/>
      <c r="UCQ416" s="589"/>
      <c r="UCR416" s="589"/>
      <c r="UCS416" s="589"/>
      <c r="UCT416" s="589"/>
      <c r="UCU416" s="589"/>
      <c r="UCV416" s="589"/>
      <c r="UCW416" s="589"/>
      <c r="UCX416" s="589"/>
      <c r="UCY416" s="589"/>
      <c r="UCZ416" s="589"/>
      <c r="UDA416" s="589"/>
      <c r="UDB416" s="589"/>
      <c r="UDC416" s="589"/>
      <c r="UDD416" s="589"/>
      <c r="UDE416" s="589"/>
      <c r="UDF416" s="589"/>
      <c r="UDG416" s="589"/>
      <c r="UDH416" s="589"/>
      <c r="UDI416" s="589"/>
      <c r="UDJ416" s="589"/>
      <c r="UDK416" s="589"/>
      <c r="UDL416" s="589"/>
      <c r="UDM416" s="589"/>
      <c r="UDN416" s="589"/>
      <c r="UDO416" s="589"/>
      <c r="UDP416" s="589"/>
      <c r="UDQ416" s="589"/>
      <c r="UDR416" s="589"/>
      <c r="UDS416" s="589"/>
      <c r="UDT416" s="589"/>
      <c r="UDU416" s="589"/>
      <c r="UDV416" s="589"/>
      <c r="UDW416" s="589"/>
      <c r="UDX416" s="589"/>
      <c r="UDY416" s="589"/>
      <c r="UDZ416" s="589"/>
      <c r="UEA416" s="589"/>
      <c r="UEB416" s="589"/>
      <c r="UEC416" s="589"/>
      <c r="UED416" s="589"/>
      <c r="UEE416" s="589"/>
      <c r="UEF416" s="589"/>
      <c r="UEG416" s="589"/>
      <c r="UEH416" s="589"/>
      <c r="UEI416" s="589"/>
      <c r="UEJ416" s="589"/>
      <c r="UEK416" s="589"/>
      <c r="UEL416" s="589"/>
      <c r="UEM416" s="589"/>
      <c r="UEN416" s="589"/>
      <c r="UEO416" s="589"/>
      <c r="UEP416" s="589"/>
      <c r="UEQ416" s="589"/>
      <c r="UER416" s="589"/>
      <c r="UES416" s="589"/>
      <c r="UET416" s="589"/>
      <c r="UEU416" s="589"/>
      <c r="UEV416" s="589"/>
      <c r="UEW416" s="589"/>
      <c r="UEX416" s="589"/>
      <c r="UEY416" s="589"/>
      <c r="UEZ416" s="589"/>
      <c r="UFA416" s="589"/>
      <c r="UFB416" s="589"/>
      <c r="UFC416" s="589"/>
      <c r="UFD416" s="589"/>
      <c r="UFE416" s="589"/>
      <c r="UFF416" s="589"/>
      <c r="UFG416" s="589"/>
      <c r="UFH416" s="589"/>
      <c r="UFI416" s="589"/>
      <c r="UFJ416" s="589"/>
      <c r="UFK416" s="589"/>
      <c r="UFL416" s="589"/>
      <c r="UFM416" s="589"/>
      <c r="UFN416" s="589"/>
      <c r="UFO416" s="589"/>
      <c r="UFP416" s="589"/>
      <c r="UFQ416" s="589"/>
      <c r="UFR416" s="589"/>
      <c r="UFS416" s="589"/>
      <c r="UFT416" s="589"/>
      <c r="UFU416" s="589"/>
      <c r="UFV416" s="589"/>
      <c r="UFW416" s="589"/>
      <c r="UFX416" s="589"/>
      <c r="UFY416" s="589"/>
      <c r="UFZ416" s="589"/>
      <c r="UGA416" s="589"/>
      <c r="UGB416" s="589"/>
      <c r="UGC416" s="589"/>
      <c r="UGD416" s="589"/>
      <c r="UGE416" s="589"/>
      <c r="UGF416" s="589"/>
      <c r="UGG416" s="589"/>
      <c r="UGH416" s="589"/>
      <c r="UGI416" s="589"/>
      <c r="UGJ416" s="589"/>
      <c r="UGK416" s="589"/>
      <c r="UGL416" s="589"/>
      <c r="UGM416" s="589"/>
      <c r="UGN416" s="589"/>
      <c r="UGO416" s="589"/>
      <c r="UGP416" s="589"/>
      <c r="UGQ416" s="589"/>
      <c r="UGR416" s="589"/>
      <c r="UGS416" s="589"/>
      <c r="UGT416" s="589"/>
      <c r="UGU416" s="589"/>
      <c r="UGV416" s="589"/>
      <c r="UGW416" s="589"/>
      <c r="UGX416" s="589"/>
      <c r="UGY416" s="589"/>
      <c r="UGZ416" s="589"/>
      <c r="UHA416" s="589"/>
      <c r="UHB416" s="589"/>
      <c r="UHC416" s="589"/>
      <c r="UHD416" s="589"/>
      <c r="UHE416" s="589"/>
      <c r="UHF416" s="589"/>
      <c r="UHG416" s="589"/>
      <c r="UHH416" s="589"/>
      <c r="UHI416" s="589"/>
      <c r="UHJ416" s="589"/>
      <c r="UHK416" s="589"/>
      <c r="UHL416" s="589"/>
      <c r="UHM416" s="589"/>
      <c r="UHN416" s="589"/>
      <c r="UHO416" s="589"/>
      <c r="UHP416" s="589"/>
      <c r="UHQ416" s="589"/>
      <c r="UHR416" s="589"/>
      <c r="UHS416" s="589"/>
      <c r="UHT416" s="589"/>
      <c r="UHU416" s="589"/>
      <c r="UHV416" s="589"/>
      <c r="UHW416" s="589"/>
      <c r="UHX416" s="589"/>
      <c r="UHY416" s="589"/>
      <c r="UHZ416" s="589"/>
      <c r="UIA416" s="589"/>
      <c r="UIB416" s="589"/>
      <c r="UIC416" s="589"/>
      <c r="UID416" s="589"/>
      <c r="UIE416" s="589"/>
      <c r="UIF416" s="589"/>
      <c r="UIG416" s="589"/>
      <c r="UIH416" s="589"/>
      <c r="UII416" s="589"/>
      <c r="UIJ416" s="589"/>
      <c r="UIK416" s="589"/>
      <c r="UIL416" s="589"/>
      <c r="UIM416" s="589"/>
      <c r="UIN416" s="589"/>
      <c r="UIO416" s="589"/>
      <c r="UIP416" s="589"/>
      <c r="UIQ416" s="589"/>
      <c r="UIR416" s="589"/>
      <c r="UIS416" s="589"/>
      <c r="UIT416" s="589"/>
      <c r="UIU416" s="589"/>
      <c r="UIV416" s="589"/>
      <c r="UIW416" s="589"/>
      <c r="UIX416" s="589"/>
      <c r="UIY416" s="589"/>
      <c r="UIZ416" s="589"/>
      <c r="UJA416" s="589"/>
      <c r="UJB416" s="589"/>
      <c r="UJC416" s="589"/>
      <c r="UJD416" s="589"/>
      <c r="UJE416" s="589"/>
      <c r="UJF416" s="589"/>
      <c r="UJG416" s="589"/>
      <c r="UJH416" s="589"/>
      <c r="UJI416" s="589"/>
      <c r="UJJ416" s="589"/>
      <c r="UJK416" s="589"/>
      <c r="UJL416" s="589"/>
      <c r="UJM416" s="589"/>
      <c r="UJN416" s="589"/>
      <c r="UJO416" s="589"/>
      <c r="UJP416" s="589"/>
      <c r="UJQ416" s="589"/>
      <c r="UJR416" s="589"/>
      <c r="UJS416" s="589"/>
      <c r="UJT416" s="589"/>
      <c r="UJU416" s="589"/>
      <c r="UJV416" s="589"/>
      <c r="UJW416" s="589"/>
      <c r="UJX416" s="589"/>
      <c r="UJY416" s="589"/>
      <c r="UJZ416" s="589"/>
      <c r="UKA416" s="589"/>
      <c r="UKB416" s="589"/>
      <c r="UKC416" s="589"/>
      <c r="UKD416" s="589"/>
      <c r="UKE416" s="589"/>
      <c r="UKF416" s="589"/>
      <c r="UKG416" s="589"/>
      <c r="UKH416" s="589"/>
      <c r="UKI416" s="589"/>
      <c r="UKJ416" s="589"/>
      <c r="UKK416" s="589"/>
      <c r="UKL416" s="589"/>
      <c r="UKM416" s="589"/>
      <c r="UKN416" s="589"/>
      <c r="UKO416" s="589"/>
      <c r="UKP416" s="589"/>
      <c r="UKQ416" s="589"/>
      <c r="UKR416" s="589"/>
      <c r="UKS416" s="589"/>
      <c r="UKT416" s="589"/>
      <c r="UKU416" s="589"/>
      <c r="UKV416" s="589"/>
      <c r="UKW416" s="589"/>
      <c r="UKX416" s="589"/>
      <c r="UKY416" s="589"/>
      <c r="UKZ416" s="589"/>
      <c r="ULA416" s="589"/>
      <c r="ULB416" s="589"/>
      <c r="ULC416" s="589"/>
      <c r="ULD416" s="589"/>
      <c r="ULE416" s="589"/>
      <c r="ULF416" s="589"/>
      <c r="ULG416" s="589"/>
      <c r="ULH416" s="589"/>
      <c r="ULI416" s="589"/>
      <c r="ULJ416" s="589"/>
      <c r="ULK416" s="589"/>
      <c r="ULL416" s="589"/>
      <c r="ULM416" s="589"/>
      <c r="ULN416" s="589"/>
      <c r="ULO416" s="589"/>
      <c r="ULP416" s="589"/>
      <c r="ULQ416" s="589"/>
      <c r="ULR416" s="589"/>
      <c r="ULS416" s="589"/>
      <c r="ULT416" s="589"/>
      <c r="ULU416" s="589"/>
      <c r="ULV416" s="589"/>
      <c r="ULW416" s="589"/>
      <c r="ULX416" s="589"/>
      <c r="ULY416" s="589"/>
      <c r="ULZ416" s="589"/>
      <c r="UMA416" s="589"/>
      <c r="UMB416" s="589"/>
      <c r="UMC416" s="589"/>
      <c r="UMD416" s="589"/>
      <c r="UME416" s="589"/>
      <c r="UMF416" s="589"/>
      <c r="UMG416" s="589"/>
      <c r="UMH416" s="589"/>
      <c r="UMI416" s="589"/>
      <c r="UMJ416" s="589"/>
      <c r="UMK416" s="589"/>
      <c r="UML416" s="589"/>
      <c r="UMM416" s="589"/>
      <c r="UMN416" s="589"/>
      <c r="UMO416" s="589"/>
      <c r="UMP416" s="589"/>
      <c r="UMQ416" s="589"/>
      <c r="UMR416" s="589"/>
      <c r="UMS416" s="589"/>
      <c r="UMT416" s="589"/>
      <c r="UMU416" s="589"/>
      <c r="UMV416" s="589"/>
      <c r="UMW416" s="589"/>
      <c r="UMX416" s="589"/>
      <c r="UMY416" s="589"/>
      <c r="UMZ416" s="589"/>
      <c r="UNA416" s="589"/>
      <c r="UNB416" s="589"/>
      <c r="UNC416" s="589"/>
      <c r="UND416" s="589"/>
      <c r="UNE416" s="589"/>
      <c r="UNF416" s="589"/>
      <c r="UNG416" s="589"/>
      <c r="UNH416" s="589"/>
      <c r="UNI416" s="589"/>
      <c r="UNJ416" s="589"/>
      <c r="UNK416" s="589"/>
      <c r="UNL416" s="589"/>
      <c r="UNM416" s="589"/>
      <c r="UNN416" s="589"/>
      <c r="UNO416" s="589"/>
      <c r="UNP416" s="589"/>
      <c r="UNQ416" s="589"/>
      <c r="UNR416" s="589"/>
      <c r="UNS416" s="589"/>
      <c r="UNT416" s="589"/>
      <c r="UNU416" s="589"/>
      <c r="UNV416" s="589"/>
      <c r="UNW416" s="589"/>
      <c r="UNX416" s="589"/>
      <c r="UNY416" s="589"/>
      <c r="UNZ416" s="589"/>
      <c r="UOA416" s="589"/>
      <c r="UOB416" s="589"/>
      <c r="UOC416" s="589"/>
      <c r="UOD416" s="589"/>
      <c r="UOE416" s="589"/>
      <c r="UOF416" s="589"/>
      <c r="UOG416" s="589"/>
      <c r="UOH416" s="589"/>
      <c r="UOI416" s="589"/>
      <c r="UOJ416" s="589"/>
      <c r="UOK416" s="589"/>
      <c r="UOL416" s="589"/>
      <c r="UOM416" s="589"/>
      <c r="UON416" s="589"/>
      <c r="UOO416" s="589"/>
      <c r="UOP416" s="589"/>
      <c r="UOQ416" s="589"/>
      <c r="UOR416" s="589"/>
      <c r="UOS416" s="589"/>
      <c r="UOT416" s="589"/>
      <c r="UOU416" s="589"/>
      <c r="UOV416" s="589"/>
      <c r="UOW416" s="589"/>
      <c r="UOX416" s="589"/>
      <c r="UOY416" s="589"/>
      <c r="UOZ416" s="589"/>
      <c r="UPA416" s="589"/>
      <c r="UPB416" s="589"/>
      <c r="UPC416" s="589"/>
      <c r="UPD416" s="589"/>
      <c r="UPE416" s="589"/>
      <c r="UPF416" s="589"/>
      <c r="UPG416" s="589"/>
      <c r="UPH416" s="589"/>
      <c r="UPI416" s="589"/>
      <c r="UPJ416" s="589"/>
      <c r="UPK416" s="589"/>
      <c r="UPL416" s="589"/>
      <c r="UPM416" s="589"/>
      <c r="UPN416" s="589"/>
      <c r="UPO416" s="589"/>
      <c r="UPP416" s="589"/>
      <c r="UPQ416" s="589"/>
      <c r="UPR416" s="589"/>
      <c r="UPS416" s="589"/>
      <c r="UPT416" s="589"/>
      <c r="UPU416" s="589"/>
      <c r="UPV416" s="589"/>
      <c r="UPW416" s="589"/>
      <c r="UPX416" s="589"/>
      <c r="UPY416" s="589"/>
      <c r="UPZ416" s="589"/>
      <c r="UQA416" s="589"/>
      <c r="UQB416" s="589"/>
      <c r="UQC416" s="589"/>
      <c r="UQD416" s="589"/>
      <c r="UQE416" s="589"/>
      <c r="UQF416" s="589"/>
      <c r="UQG416" s="589"/>
      <c r="UQH416" s="589"/>
      <c r="UQI416" s="589"/>
      <c r="UQJ416" s="589"/>
      <c r="UQK416" s="589"/>
      <c r="UQL416" s="589"/>
      <c r="UQM416" s="589"/>
      <c r="UQN416" s="589"/>
      <c r="UQO416" s="589"/>
      <c r="UQP416" s="589"/>
      <c r="UQQ416" s="589"/>
      <c r="UQR416" s="589"/>
      <c r="UQS416" s="589"/>
      <c r="UQT416" s="589"/>
      <c r="UQU416" s="589"/>
      <c r="UQV416" s="589"/>
      <c r="UQW416" s="589"/>
      <c r="UQX416" s="589"/>
      <c r="UQY416" s="589"/>
      <c r="UQZ416" s="589"/>
      <c r="URA416" s="589"/>
      <c r="URB416" s="589"/>
      <c r="URC416" s="589"/>
      <c r="URD416" s="589"/>
      <c r="URE416" s="589"/>
      <c r="URF416" s="589"/>
      <c r="URG416" s="589"/>
      <c r="URH416" s="589"/>
      <c r="URI416" s="589"/>
      <c r="URJ416" s="589"/>
      <c r="URK416" s="589"/>
      <c r="URL416" s="589"/>
      <c r="URM416" s="589"/>
      <c r="URN416" s="589"/>
      <c r="URO416" s="589"/>
      <c r="URP416" s="589"/>
      <c r="URQ416" s="589"/>
      <c r="URR416" s="589"/>
      <c r="URS416" s="589"/>
      <c r="URT416" s="589"/>
      <c r="URU416" s="589"/>
      <c r="URV416" s="589"/>
      <c r="URW416" s="589"/>
      <c r="URX416" s="589"/>
      <c r="URY416" s="589"/>
      <c r="URZ416" s="589"/>
      <c r="USA416" s="589"/>
      <c r="USB416" s="589"/>
      <c r="USC416" s="589"/>
      <c r="USD416" s="589"/>
      <c r="USE416" s="589"/>
      <c r="USF416" s="589"/>
      <c r="USG416" s="589"/>
      <c r="USH416" s="589"/>
      <c r="USI416" s="589"/>
      <c r="USJ416" s="589"/>
      <c r="USK416" s="589"/>
      <c r="USL416" s="589"/>
      <c r="USM416" s="589"/>
      <c r="USN416" s="589"/>
      <c r="USO416" s="589"/>
      <c r="USP416" s="589"/>
      <c r="USQ416" s="589"/>
      <c r="USR416" s="589"/>
      <c r="USS416" s="589"/>
      <c r="UST416" s="589"/>
      <c r="USU416" s="589"/>
      <c r="USV416" s="589"/>
      <c r="USW416" s="589"/>
      <c r="USX416" s="589"/>
      <c r="USY416" s="589"/>
      <c r="USZ416" s="589"/>
      <c r="UTA416" s="589"/>
      <c r="UTB416" s="589"/>
      <c r="UTC416" s="589"/>
      <c r="UTD416" s="589"/>
      <c r="UTE416" s="589"/>
      <c r="UTF416" s="589"/>
      <c r="UTG416" s="589"/>
      <c r="UTH416" s="589"/>
      <c r="UTI416" s="589"/>
      <c r="UTJ416" s="589"/>
      <c r="UTK416" s="589"/>
      <c r="UTL416" s="589"/>
      <c r="UTM416" s="589"/>
      <c r="UTN416" s="589"/>
      <c r="UTO416" s="589"/>
      <c r="UTP416" s="589"/>
      <c r="UTQ416" s="589"/>
      <c r="UTR416" s="589"/>
      <c r="UTS416" s="589"/>
      <c r="UTT416" s="589"/>
      <c r="UTU416" s="589"/>
      <c r="UTV416" s="589"/>
      <c r="UTW416" s="589"/>
      <c r="UTX416" s="589"/>
      <c r="UTY416" s="589"/>
      <c r="UTZ416" s="589"/>
      <c r="UUA416" s="589"/>
      <c r="UUB416" s="589"/>
      <c r="UUC416" s="589"/>
      <c r="UUD416" s="589"/>
      <c r="UUE416" s="589"/>
      <c r="UUF416" s="589"/>
      <c r="UUG416" s="589"/>
      <c r="UUH416" s="589"/>
      <c r="UUI416" s="589"/>
      <c r="UUJ416" s="589"/>
      <c r="UUK416" s="589"/>
      <c r="UUL416" s="589"/>
      <c r="UUM416" s="589"/>
      <c r="UUN416" s="589"/>
      <c r="UUO416" s="589"/>
      <c r="UUP416" s="589"/>
      <c r="UUQ416" s="589"/>
      <c r="UUR416" s="589"/>
      <c r="UUS416" s="589"/>
      <c r="UUT416" s="589"/>
      <c r="UUU416" s="589"/>
      <c r="UUV416" s="589"/>
      <c r="UUW416" s="589"/>
      <c r="UUX416" s="589"/>
      <c r="UUY416" s="589"/>
      <c r="UUZ416" s="589"/>
      <c r="UVA416" s="589"/>
      <c r="UVB416" s="589"/>
      <c r="UVC416" s="589"/>
      <c r="UVD416" s="589"/>
      <c r="UVE416" s="589"/>
      <c r="UVF416" s="589"/>
      <c r="UVG416" s="589"/>
      <c r="UVH416" s="589"/>
      <c r="UVI416" s="589"/>
      <c r="UVJ416" s="589"/>
      <c r="UVK416" s="589"/>
      <c r="UVL416" s="589"/>
      <c r="UVM416" s="589"/>
      <c r="UVN416" s="589"/>
      <c r="UVO416" s="589"/>
      <c r="UVP416" s="589"/>
      <c r="UVQ416" s="589"/>
      <c r="UVR416" s="589"/>
      <c r="UVS416" s="589"/>
      <c r="UVT416" s="589"/>
      <c r="UVU416" s="589"/>
      <c r="UVV416" s="589"/>
      <c r="UVW416" s="589"/>
      <c r="UVX416" s="589"/>
      <c r="UVY416" s="589"/>
      <c r="UVZ416" s="589"/>
      <c r="UWA416" s="589"/>
      <c r="UWB416" s="589"/>
      <c r="UWC416" s="589"/>
      <c r="UWD416" s="589"/>
      <c r="UWE416" s="589"/>
      <c r="UWF416" s="589"/>
      <c r="UWG416" s="589"/>
      <c r="UWH416" s="589"/>
      <c r="UWI416" s="589"/>
      <c r="UWJ416" s="589"/>
      <c r="UWK416" s="589"/>
      <c r="UWL416" s="589"/>
      <c r="UWM416" s="589"/>
      <c r="UWN416" s="589"/>
      <c r="UWO416" s="589"/>
      <c r="UWP416" s="589"/>
      <c r="UWQ416" s="589"/>
      <c r="UWR416" s="589"/>
      <c r="UWS416" s="589"/>
      <c r="UWT416" s="589"/>
      <c r="UWU416" s="589"/>
      <c r="UWV416" s="589"/>
      <c r="UWW416" s="589"/>
      <c r="UWX416" s="589"/>
      <c r="UWY416" s="589"/>
      <c r="UWZ416" s="589"/>
      <c r="UXA416" s="589"/>
      <c r="UXB416" s="589"/>
      <c r="UXC416" s="589"/>
      <c r="UXD416" s="589"/>
      <c r="UXE416" s="589"/>
      <c r="UXF416" s="589"/>
      <c r="UXG416" s="589"/>
      <c r="UXH416" s="589"/>
      <c r="UXI416" s="589"/>
      <c r="UXJ416" s="589"/>
      <c r="UXK416" s="589"/>
      <c r="UXL416" s="589"/>
      <c r="UXM416" s="589"/>
      <c r="UXN416" s="589"/>
      <c r="UXO416" s="589"/>
      <c r="UXP416" s="589"/>
      <c r="UXQ416" s="589"/>
      <c r="UXR416" s="589"/>
      <c r="UXS416" s="589"/>
      <c r="UXT416" s="589"/>
      <c r="UXU416" s="589"/>
      <c r="UXV416" s="589"/>
      <c r="UXW416" s="589"/>
      <c r="UXX416" s="589"/>
      <c r="UXY416" s="589"/>
      <c r="UXZ416" s="589"/>
      <c r="UYA416" s="589"/>
      <c r="UYB416" s="589"/>
      <c r="UYC416" s="589"/>
      <c r="UYD416" s="589"/>
      <c r="UYE416" s="589"/>
      <c r="UYF416" s="589"/>
      <c r="UYG416" s="589"/>
      <c r="UYH416" s="589"/>
      <c r="UYI416" s="589"/>
      <c r="UYJ416" s="589"/>
      <c r="UYK416" s="589"/>
      <c r="UYL416" s="589"/>
      <c r="UYM416" s="589"/>
      <c r="UYN416" s="589"/>
      <c r="UYO416" s="589"/>
      <c r="UYP416" s="589"/>
      <c r="UYQ416" s="589"/>
      <c r="UYR416" s="589"/>
      <c r="UYS416" s="589"/>
      <c r="UYT416" s="589"/>
      <c r="UYU416" s="589"/>
      <c r="UYV416" s="589"/>
      <c r="UYW416" s="589"/>
      <c r="UYX416" s="589"/>
      <c r="UYY416" s="589"/>
      <c r="UYZ416" s="589"/>
      <c r="UZA416" s="589"/>
      <c r="UZB416" s="589"/>
      <c r="UZC416" s="589"/>
      <c r="UZD416" s="589"/>
      <c r="UZE416" s="589"/>
      <c r="UZF416" s="589"/>
      <c r="UZG416" s="589"/>
      <c r="UZH416" s="589"/>
      <c r="UZI416" s="589"/>
      <c r="UZJ416" s="589"/>
      <c r="UZK416" s="589"/>
      <c r="UZL416" s="589"/>
      <c r="UZM416" s="589"/>
      <c r="UZN416" s="589"/>
      <c r="UZO416" s="589"/>
      <c r="UZP416" s="589"/>
      <c r="UZQ416" s="589"/>
      <c r="UZR416" s="589"/>
      <c r="UZS416" s="589"/>
      <c r="UZT416" s="589"/>
      <c r="UZU416" s="589"/>
      <c r="UZV416" s="589"/>
      <c r="UZW416" s="589"/>
      <c r="UZX416" s="589"/>
      <c r="UZY416" s="589"/>
      <c r="UZZ416" s="589"/>
      <c r="VAA416" s="589"/>
      <c r="VAB416" s="589"/>
      <c r="VAC416" s="589"/>
      <c r="VAD416" s="589"/>
      <c r="VAE416" s="589"/>
      <c r="VAF416" s="589"/>
      <c r="VAG416" s="589"/>
      <c r="VAH416" s="589"/>
      <c r="VAI416" s="589"/>
      <c r="VAJ416" s="589"/>
      <c r="VAK416" s="589"/>
      <c r="VAL416" s="589"/>
      <c r="VAM416" s="589"/>
      <c r="VAN416" s="589"/>
      <c r="VAO416" s="589"/>
      <c r="VAP416" s="589"/>
      <c r="VAQ416" s="589"/>
      <c r="VAR416" s="589"/>
      <c r="VAS416" s="589"/>
      <c r="VAT416" s="589"/>
      <c r="VAU416" s="589"/>
      <c r="VAV416" s="589"/>
      <c r="VAW416" s="589"/>
      <c r="VAX416" s="589"/>
      <c r="VAY416" s="589"/>
      <c r="VAZ416" s="589"/>
      <c r="VBA416" s="589"/>
      <c r="VBB416" s="589"/>
      <c r="VBC416" s="589"/>
      <c r="VBD416" s="589"/>
      <c r="VBE416" s="589"/>
      <c r="VBF416" s="589"/>
      <c r="VBG416" s="589"/>
      <c r="VBH416" s="589"/>
      <c r="VBI416" s="589"/>
      <c r="VBJ416" s="589"/>
      <c r="VBK416" s="589"/>
      <c r="VBL416" s="589"/>
      <c r="VBM416" s="589"/>
      <c r="VBN416" s="589"/>
      <c r="VBO416" s="589"/>
      <c r="VBP416" s="589"/>
      <c r="VBQ416" s="589"/>
      <c r="VBR416" s="589"/>
      <c r="VBS416" s="589"/>
      <c r="VBT416" s="589"/>
      <c r="VBU416" s="589"/>
      <c r="VBV416" s="589"/>
      <c r="VBW416" s="589"/>
      <c r="VBX416" s="589"/>
      <c r="VBY416" s="589"/>
      <c r="VBZ416" s="589"/>
      <c r="VCA416" s="589"/>
      <c r="VCB416" s="589"/>
      <c r="VCC416" s="589"/>
      <c r="VCD416" s="589"/>
      <c r="VCE416" s="589"/>
      <c r="VCF416" s="589"/>
      <c r="VCG416" s="589"/>
      <c r="VCH416" s="589"/>
      <c r="VCI416" s="589"/>
      <c r="VCJ416" s="589"/>
      <c r="VCK416" s="589"/>
      <c r="VCL416" s="589"/>
      <c r="VCM416" s="589"/>
      <c r="VCN416" s="589"/>
      <c r="VCO416" s="589"/>
      <c r="VCP416" s="589"/>
      <c r="VCQ416" s="589"/>
      <c r="VCR416" s="589"/>
      <c r="VCS416" s="589"/>
      <c r="VCT416" s="589"/>
      <c r="VCU416" s="589"/>
      <c r="VCV416" s="589"/>
      <c r="VCW416" s="589"/>
      <c r="VCX416" s="589"/>
      <c r="VCY416" s="589"/>
      <c r="VCZ416" s="589"/>
      <c r="VDA416" s="589"/>
      <c r="VDB416" s="589"/>
      <c r="VDC416" s="589"/>
      <c r="VDD416" s="589"/>
      <c r="VDE416" s="589"/>
      <c r="VDF416" s="589"/>
      <c r="VDG416" s="589"/>
      <c r="VDH416" s="589"/>
      <c r="VDI416" s="589"/>
      <c r="VDJ416" s="589"/>
      <c r="VDK416" s="589"/>
      <c r="VDL416" s="589"/>
      <c r="VDM416" s="589"/>
      <c r="VDN416" s="589"/>
      <c r="VDO416" s="589"/>
      <c r="VDP416" s="589"/>
      <c r="VDQ416" s="589"/>
      <c r="VDR416" s="589"/>
      <c r="VDS416" s="589"/>
      <c r="VDT416" s="589"/>
      <c r="VDU416" s="589"/>
      <c r="VDV416" s="589"/>
      <c r="VDW416" s="589"/>
      <c r="VDX416" s="589"/>
      <c r="VDY416" s="589"/>
      <c r="VDZ416" s="589"/>
      <c r="VEA416" s="589"/>
      <c r="VEB416" s="589"/>
      <c r="VEC416" s="589"/>
      <c r="VED416" s="589"/>
      <c r="VEE416" s="589"/>
      <c r="VEF416" s="589"/>
      <c r="VEG416" s="589"/>
      <c r="VEH416" s="589"/>
      <c r="VEI416" s="589"/>
      <c r="VEJ416" s="589"/>
      <c r="VEK416" s="589"/>
      <c r="VEL416" s="589"/>
      <c r="VEM416" s="589"/>
      <c r="VEN416" s="589"/>
      <c r="VEO416" s="589"/>
      <c r="VEP416" s="589"/>
      <c r="VEQ416" s="589"/>
      <c r="VER416" s="589"/>
      <c r="VES416" s="589"/>
      <c r="VET416" s="589"/>
      <c r="VEU416" s="589"/>
      <c r="VEV416" s="589"/>
      <c r="VEW416" s="589"/>
      <c r="VEX416" s="589"/>
      <c r="VEY416" s="589"/>
      <c r="VEZ416" s="589"/>
      <c r="VFA416" s="589"/>
      <c r="VFB416" s="589"/>
      <c r="VFC416" s="589"/>
      <c r="VFD416" s="589"/>
      <c r="VFE416" s="589"/>
      <c r="VFF416" s="589"/>
      <c r="VFG416" s="589"/>
      <c r="VFH416" s="589"/>
      <c r="VFI416" s="589"/>
      <c r="VFJ416" s="589"/>
      <c r="VFK416" s="589"/>
      <c r="VFL416" s="589"/>
      <c r="VFM416" s="589"/>
      <c r="VFN416" s="589"/>
      <c r="VFO416" s="589"/>
      <c r="VFP416" s="589"/>
      <c r="VFQ416" s="589"/>
      <c r="VFR416" s="589"/>
      <c r="VFS416" s="589"/>
      <c r="VFT416" s="589"/>
      <c r="VFU416" s="589"/>
      <c r="VFV416" s="589"/>
      <c r="VFW416" s="589"/>
      <c r="VFX416" s="589"/>
      <c r="VFY416" s="589"/>
      <c r="VFZ416" s="589"/>
      <c r="VGA416" s="589"/>
      <c r="VGB416" s="589"/>
      <c r="VGC416" s="589"/>
      <c r="VGD416" s="589"/>
      <c r="VGE416" s="589"/>
      <c r="VGF416" s="589"/>
      <c r="VGG416" s="589"/>
      <c r="VGH416" s="589"/>
      <c r="VGI416" s="589"/>
      <c r="VGJ416" s="589"/>
      <c r="VGK416" s="589"/>
      <c r="VGL416" s="589"/>
      <c r="VGM416" s="589"/>
      <c r="VGN416" s="589"/>
      <c r="VGO416" s="589"/>
      <c r="VGP416" s="589"/>
      <c r="VGQ416" s="589"/>
      <c r="VGR416" s="589"/>
      <c r="VGS416" s="589"/>
      <c r="VGT416" s="589"/>
      <c r="VGU416" s="589"/>
      <c r="VGV416" s="589"/>
      <c r="VGW416" s="589"/>
      <c r="VGX416" s="589"/>
      <c r="VGY416" s="589"/>
      <c r="VGZ416" s="589"/>
      <c r="VHA416" s="589"/>
      <c r="VHB416" s="589"/>
      <c r="VHC416" s="589"/>
      <c r="VHD416" s="589"/>
      <c r="VHE416" s="589"/>
      <c r="VHF416" s="589"/>
      <c r="VHG416" s="589"/>
      <c r="VHH416" s="589"/>
      <c r="VHI416" s="589"/>
      <c r="VHJ416" s="589"/>
      <c r="VHK416" s="589"/>
      <c r="VHL416" s="589"/>
      <c r="VHM416" s="589"/>
      <c r="VHN416" s="589"/>
      <c r="VHO416" s="589"/>
      <c r="VHP416" s="589"/>
      <c r="VHQ416" s="589"/>
      <c r="VHR416" s="589"/>
      <c r="VHS416" s="589"/>
      <c r="VHT416" s="589"/>
      <c r="VHU416" s="589"/>
      <c r="VHV416" s="589"/>
      <c r="VHW416" s="589"/>
      <c r="VHX416" s="589"/>
      <c r="VHY416" s="589"/>
      <c r="VHZ416" s="589"/>
      <c r="VIA416" s="589"/>
      <c r="VIB416" s="589"/>
      <c r="VIC416" s="589"/>
      <c r="VID416" s="589"/>
      <c r="VIE416" s="589"/>
      <c r="VIF416" s="589"/>
      <c r="VIG416" s="589"/>
      <c r="VIH416" s="589"/>
      <c r="VII416" s="589"/>
      <c r="VIJ416" s="589"/>
      <c r="VIK416" s="589"/>
      <c r="VIL416" s="589"/>
      <c r="VIM416" s="589"/>
      <c r="VIN416" s="589"/>
      <c r="VIO416" s="589"/>
      <c r="VIP416" s="589"/>
      <c r="VIQ416" s="589"/>
      <c r="VIR416" s="589"/>
      <c r="VIS416" s="589"/>
      <c r="VIT416" s="589"/>
      <c r="VIU416" s="589"/>
      <c r="VIV416" s="589"/>
      <c r="VIW416" s="589"/>
      <c r="VIX416" s="589"/>
      <c r="VIY416" s="589"/>
      <c r="VIZ416" s="589"/>
      <c r="VJA416" s="589"/>
      <c r="VJB416" s="589"/>
      <c r="VJC416" s="589"/>
      <c r="VJD416" s="589"/>
      <c r="VJE416" s="589"/>
      <c r="VJF416" s="589"/>
      <c r="VJG416" s="589"/>
      <c r="VJH416" s="589"/>
      <c r="VJI416" s="589"/>
      <c r="VJJ416" s="589"/>
      <c r="VJK416" s="589"/>
      <c r="VJL416" s="589"/>
      <c r="VJM416" s="589"/>
      <c r="VJN416" s="589"/>
      <c r="VJO416" s="589"/>
      <c r="VJP416" s="589"/>
      <c r="VJQ416" s="589"/>
      <c r="VJR416" s="589"/>
      <c r="VJS416" s="589"/>
      <c r="VJT416" s="589"/>
      <c r="VJU416" s="589"/>
      <c r="VJV416" s="589"/>
      <c r="VJW416" s="589"/>
      <c r="VJX416" s="589"/>
      <c r="VJY416" s="589"/>
      <c r="VJZ416" s="589"/>
      <c r="VKA416" s="589"/>
      <c r="VKB416" s="589"/>
      <c r="VKC416" s="589"/>
      <c r="VKD416" s="589"/>
      <c r="VKE416" s="589"/>
      <c r="VKF416" s="589"/>
      <c r="VKG416" s="589"/>
      <c r="VKH416" s="589"/>
      <c r="VKI416" s="589"/>
      <c r="VKJ416" s="589"/>
      <c r="VKK416" s="589"/>
      <c r="VKL416" s="589"/>
      <c r="VKM416" s="589"/>
      <c r="VKN416" s="589"/>
      <c r="VKO416" s="589"/>
      <c r="VKP416" s="589"/>
      <c r="VKQ416" s="589"/>
      <c r="VKR416" s="589"/>
      <c r="VKS416" s="589"/>
      <c r="VKT416" s="589"/>
      <c r="VKU416" s="589"/>
      <c r="VKV416" s="589"/>
      <c r="VKW416" s="589"/>
      <c r="VKX416" s="589"/>
      <c r="VKY416" s="589"/>
      <c r="VKZ416" s="589"/>
      <c r="VLA416" s="589"/>
      <c r="VLB416" s="589"/>
      <c r="VLC416" s="589"/>
      <c r="VLD416" s="589"/>
      <c r="VLE416" s="589"/>
      <c r="VLF416" s="589"/>
      <c r="VLG416" s="589"/>
      <c r="VLH416" s="589"/>
      <c r="VLI416" s="589"/>
      <c r="VLJ416" s="589"/>
      <c r="VLK416" s="589"/>
      <c r="VLL416" s="589"/>
      <c r="VLM416" s="589"/>
      <c r="VLN416" s="589"/>
      <c r="VLO416" s="589"/>
      <c r="VLP416" s="589"/>
      <c r="VLQ416" s="589"/>
      <c r="VLR416" s="589"/>
      <c r="VLS416" s="589"/>
      <c r="VLT416" s="589"/>
      <c r="VLU416" s="589"/>
      <c r="VLV416" s="589"/>
      <c r="VLW416" s="589"/>
      <c r="VLX416" s="589"/>
      <c r="VLY416" s="589"/>
      <c r="VLZ416" s="589"/>
      <c r="VMA416" s="589"/>
      <c r="VMB416" s="589"/>
      <c r="VMC416" s="589"/>
      <c r="VMD416" s="589"/>
      <c r="VME416" s="589"/>
      <c r="VMF416" s="589"/>
      <c r="VMG416" s="589"/>
      <c r="VMH416" s="589"/>
      <c r="VMI416" s="589"/>
      <c r="VMJ416" s="589"/>
      <c r="VMK416" s="589"/>
      <c r="VML416" s="589"/>
      <c r="VMM416" s="589"/>
      <c r="VMN416" s="589"/>
      <c r="VMO416" s="589"/>
      <c r="VMP416" s="589"/>
      <c r="VMQ416" s="589"/>
      <c r="VMR416" s="589"/>
      <c r="VMS416" s="589"/>
      <c r="VMT416" s="589"/>
      <c r="VMU416" s="589"/>
      <c r="VMV416" s="589"/>
      <c r="VMW416" s="589"/>
      <c r="VMX416" s="589"/>
      <c r="VMY416" s="589"/>
      <c r="VMZ416" s="589"/>
      <c r="VNA416" s="589"/>
      <c r="VNB416" s="589"/>
      <c r="VNC416" s="589"/>
      <c r="VND416" s="589"/>
      <c r="VNE416" s="589"/>
      <c r="VNF416" s="589"/>
      <c r="VNG416" s="589"/>
      <c r="VNH416" s="589"/>
      <c r="VNI416" s="589"/>
      <c r="VNJ416" s="589"/>
      <c r="VNK416" s="589"/>
      <c r="VNL416" s="589"/>
      <c r="VNM416" s="589"/>
      <c r="VNN416" s="589"/>
      <c r="VNO416" s="589"/>
      <c r="VNP416" s="589"/>
      <c r="VNQ416" s="589"/>
      <c r="VNR416" s="589"/>
      <c r="VNS416" s="589"/>
      <c r="VNT416" s="589"/>
      <c r="VNU416" s="589"/>
      <c r="VNV416" s="589"/>
      <c r="VNW416" s="589"/>
      <c r="VNX416" s="589"/>
      <c r="VNY416" s="589"/>
      <c r="VNZ416" s="589"/>
      <c r="VOA416" s="589"/>
      <c r="VOB416" s="589"/>
      <c r="VOC416" s="589"/>
      <c r="VOD416" s="589"/>
      <c r="VOE416" s="589"/>
      <c r="VOF416" s="589"/>
      <c r="VOG416" s="589"/>
      <c r="VOH416" s="589"/>
      <c r="VOI416" s="589"/>
      <c r="VOJ416" s="589"/>
      <c r="VOK416" s="589"/>
      <c r="VOL416" s="589"/>
      <c r="VOM416" s="589"/>
      <c r="VON416" s="589"/>
      <c r="VOO416" s="589"/>
      <c r="VOP416" s="589"/>
      <c r="VOQ416" s="589"/>
      <c r="VOR416" s="589"/>
      <c r="VOS416" s="589"/>
      <c r="VOT416" s="589"/>
      <c r="VOU416" s="589"/>
      <c r="VOV416" s="589"/>
      <c r="VOW416" s="589"/>
      <c r="VOX416" s="589"/>
      <c r="VOY416" s="589"/>
      <c r="VOZ416" s="589"/>
      <c r="VPA416" s="589"/>
      <c r="VPB416" s="589"/>
      <c r="VPC416" s="589"/>
      <c r="VPD416" s="589"/>
      <c r="VPE416" s="589"/>
      <c r="VPF416" s="589"/>
      <c r="VPG416" s="589"/>
      <c r="VPH416" s="589"/>
      <c r="VPI416" s="589"/>
      <c r="VPJ416" s="589"/>
      <c r="VPK416" s="589"/>
      <c r="VPL416" s="589"/>
      <c r="VPM416" s="589"/>
      <c r="VPN416" s="589"/>
      <c r="VPO416" s="589"/>
      <c r="VPP416" s="589"/>
      <c r="VPQ416" s="589"/>
      <c r="VPR416" s="589"/>
      <c r="VPS416" s="589"/>
      <c r="VPT416" s="589"/>
      <c r="VPU416" s="589"/>
      <c r="VPV416" s="589"/>
      <c r="VPW416" s="589"/>
      <c r="VPX416" s="589"/>
      <c r="VPY416" s="589"/>
      <c r="VPZ416" s="589"/>
      <c r="VQA416" s="589"/>
      <c r="VQB416" s="589"/>
      <c r="VQC416" s="589"/>
      <c r="VQD416" s="589"/>
      <c r="VQE416" s="589"/>
      <c r="VQF416" s="589"/>
      <c r="VQG416" s="589"/>
      <c r="VQH416" s="589"/>
      <c r="VQI416" s="589"/>
      <c r="VQJ416" s="589"/>
      <c r="VQK416" s="589"/>
      <c r="VQL416" s="589"/>
      <c r="VQM416" s="589"/>
      <c r="VQN416" s="589"/>
      <c r="VQO416" s="589"/>
      <c r="VQP416" s="589"/>
      <c r="VQQ416" s="589"/>
      <c r="VQR416" s="589"/>
      <c r="VQS416" s="589"/>
      <c r="VQT416" s="589"/>
      <c r="VQU416" s="589"/>
      <c r="VQV416" s="589"/>
      <c r="VQW416" s="589"/>
      <c r="VQX416" s="589"/>
      <c r="VQY416" s="589"/>
      <c r="VQZ416" s="589"/>
      <c r="VRA416" s="589"/>
      <c r="VRB416" s="589"/>
      <c r="VRC416" s="589"/>
      <c r="VRD416" s="589"/>
      <c r="VRE416" s="589"/>
      <c r="VRF416" s="589"/>
      <c r="VRG416" s="589"/>
      <c r="VRH416" s="589"/>
      <c r="VRI416" s="589"/>
      <c r="VRJ416" s="589"/>
      <c r="VRK416" s="589"/>
      <c r="VRL416" s="589"/>
      <c r="VRM416" s="589"/>
      <c r="VRN416" s="589"/>
      <c r="VRO416" s="589"/>
      <c r="VRP416" s="589"/>
      <c r="VRQ416" s="589"/>
      <c r="VRR416" s="589"/>
      <c r="VRS416" s="589"/>
      <c r="VRT416" s="589"/>
      <c r="VRU416" s="589"/>
      <c r="VRV416" s="589"/>
      <c r="VRW416" s="589"/>
      <c r="VRX416" s="589"/>
      <c r="VRY416" s="589"/>
      <c r="VRZ416" s="589"/>
      <c r="VSA416" s="589"/>
      <c r="VSB416" s="589"/>
      <c r="VSC416" s="589"/>
      <c r="VSD416" s="589"/>
      <c r="VSE416" s="589"/>
      <c r="VSF416" s="589"/>
      <c r="VSG416" s="589"/>
      <c r="VSH416" s="589"/>
      <c r="VSI416" s="589"/>
      <c r="VSJ416" s="589"/>
      <c r="VSK416" s="589"/>
      <c r="VSL416" s="589"/>
      <c r="VSM416" s="589"/>
      <c r="VSN416" s="589"/>
      <c r="VSO416" s="589"/>
      <c r="VSP416" s="589"/>
      <c r="VSQ416" s="589"/>
      <c r="VSR416" s="589"/>
      <c r="VSS416" s="589"/>
      <c r="VST416" s="589"/>
      <c r="VSU416" s="589"/>
      <c r="VSV416" s="589"/>
      <c r="VSW416" s="589"/>
      <c r="VSX416" s="589"/>
      <c r="VSY416" s="589"/>
      <c r="VSZ416" s="589"/>
      <c r="VTA416" s="589"/>
      <c r="VTB416" s="589"/>
      <c r="VTC416" s="589"/>
      <c r="VTD416" s="589"/>
      <c r="VTE416" s="589"/>
      <c r="VTF416" s="589"/>
      <c r="VTG416" s="589"/>
      <c r="VTH416" s="589"/>
      <c r="VTI416" s="589"/>
      <c r="VTJ416" s="589"/>
      <c r="VTK416" s="589"/>
      <c r="VTL416" s="589"/>
      <c r="VTM416" s="589"/>
      <c r="VTN416" s="589"/>
      <c r="VTO416" s="589"/>
      <c r="VTP416" s="589"/>
      <c r="VTQ416" s="589"/>
      <c r="VTR416" s="589"/>
      <c r="VTS416" s="589"/>
      <c r="VTT416" s="589"/>
      <c r="VTU416" s="589"/>
      <c r="VTV416" s="589"/>
      <c r="VTW416" s="589"/>
      <c r="VTX416" s="589"/>
      <c r="VTY416" s="589"/>
      <c r="VTZ416" s="589"/>
      <c r="VUA416" s="589"/>
      <c r="VUB416" s="589"/>
      <c r="VUC416" s="589"/>
      <c r="VUD416" s="589"/>
      <c r="VUE416" s="589"/>
      <c r="VUF416" s="589"/>
      <c r="VUG416" s="589"/>
      <c r="VUH416" s="589"/>
      <c r="VUI416" s="589"/>
      <c r="VUJ416" s="589"/>
      <c r="VUK416" s="589"/>
      <c r="VUL416" s="589"/>
      <c r="VUM416" s="589"/>
      <c r="VUN416" s="589"/>
      <c r="VUO416" s="589"/>
      <c r="VUP416" s="589"/>
      <c r="VUQ416" s="589"/>
      <c r="VUR416" s="589"/>
      <c r="VUS416" s="589"/>
      <c r="VUT416" s="589"/>
      <c r="VUU416" s="589"/>
      <c r="VUV416" s="589"/>
      <c r="VUW416" s="589"/>
      <c r="VUX416" s="589"/>
      <c r="VUY416" s="589"/>
      <c r="VUZ416" s="589"/>
      <c r="VVA416" s="589"/>
      <c r="VVB416" s="589"/>
      <c r="VVC416" s="589"/>
      <c r="VVD416" s="589"/>
      <c r="VVE416" s="589"/>
      <c r="VVF416" s="589"/>
      <c r="VVG416" s="589"/>
      <c r="VVH416" s="589"/>
      <c r="VVI416" s="589"/>
      <c r="VVJ416" s="589"/>
      <c r="VVK416" s="589"/>
      <c r="VVL416" s="589"/>
      <c r="VVM416" s="589"/>
      <c r="VVN416" s="589"/>
      <c r="VVO416" s="589"/>
      <c r="VVP416" s="589"/>
      <c r="VVQ416" s="589"/>
      <c r="VVR416" s="589"/>
      <c r="VVS416" s="589"/>
      <c r="VVT416" s="589"/>
      <c r="VVU416" s="589"/>
      <c r="VVV416" s="589"/>
      <c r="VVW416" s="589"/>
      <c r="VVX416" s="589"/>
      <c r="VVY416" s="589"/>
      <c r="VVZ416" s="589"/>
      <c r="VWA416" s="589"/>
      <c r="VWB416" s="589"/>
      <c r="VWC416" s="589"/>
      <c r="VWD416" s="589"/>
      <c r="VWE416" s="589"/>
      <c r="VWF416" s="589"/>
      <c r="VWG416" s="589"/>
      <c r="VWH416" s="589"/>
      <c r="VWI416" s="589"/>
      <c r="VWJ416" s="589"/>
      <c r="VWK416" s="589"/>
      <c r="VWL416" s="589"/>
      <c r="VWM416" s="589"/>
      <c r="VWN416" s="589"/>
      <c r="VWO416" s="589"/>
      <c r="VWP416" s="589"/>
      <c r="VWQ416" s="589"/>
      <c r="VWR416" s="589"/>
      <c r="VWS416" s="589"/>
      <c r="VWT416" s="589"/>
      <c r="VWU416" s="589"/>
      <c r="VWV416" s="589"/>
      <c r="VWW416" s="589"/>
      <c r="VWX416" s="589"/>
      <c r="VWY416" s="589"/>
      <c r="VWZ416" s="589"/>
      <c r="VXA416" s="589"/>
      <c r="VXB416" s="589"/>
      <c r="VXC416" s="589"/>
      <c r="VXD416" s="589"/>
      <c r="VXE416" s="589"/>
      <c r="VXF416" s="589"/>
      <c r="VXG416" s="589"/>
      <c r="VXH416" s="589"/>
      <c r="VXI416" s="589"/>
      <c r="VXJ416" s="589"/>
      <c r="VXK416" s="589"/>
      <c r="VXL416" s="589"/>
      <c r="VXM416" s="589"/>
      <c r="VXN416" s="589"/>
      <c r="VXO416" s="589"/>
      <c r="VXP416" s="589"/>
      <c r="VXQ416" s="589"/>
      <c r="VXR416" s="589"/>
      <c r="VXS416" s="589"/>
      <c r="VXT416" s="589"/>
      <c r="VXU416" s="589"/>
      <c r="VXV416" s="589"/>
      <c r="VXW416" s="589"/>
      <c r="VXX416" s="589"/>
      <c r="VXY416" s="589"/>
      <c r="VXZ416" s="589"/>
      <c r="VYA416" s="589"/>
      <c r="VYB416" s="589"/>
      <c r="VYC416" s="589"/>
      <c r="VYD416" s="589"/>
      <c r="VYE416" s="589"/>
      <c r="VYF416" s="589"/>
      <c r="VYG416" s="589"/>
      <c r="VYH416" s="589"/>
      <c r="VYI416" s="589"/>
      <c r="VYJ416" s="589"/>
      <c r="VYK416" s="589"/>
      <c r="VYL416" s="589"/>
      <c r="VYM416" s="589"/>
      <c r="VYN416" s="589"/>
      <c r="VYO416" s="589"/>
      <c r="VYP416" s="589"/>
      <c r="VYQ416" s="589"/>
      <c r="VYR416" s="589"/>
      <c r="VYS416" s="589"/>
      <c r="VYT416" s="589"/>
      <c r="VYU416" s="589"/>
      <c r="VYV416" s="589"/>
      <c r="VYW416" s="589"/>
      <c r="VYX416" s="589"/>
      <c r="VYY416" s="589"/>
      <c r="VYZ416" s="589"/>
      <c r="VZA416" s="589"/>
      <c r="VZB416" s="589"/>
      <c r="VZC416" s="589"/>
      <c r="VZD416" s="589"/>
      <c r="VZE416" s="589"/>
      <c r="VZF416" s="589"/>
      <c r="VZG416" s="589"/>
      <c r="VZH416" s="589"/>
      <c r="VZI416" s="589"/>
      <c r="VZJ416" s="589"/>
      <c r="VZK416" s="589"/>
      <c r="VZL416" s="589"/>
      <c r="VZM416" s="589"/>
      <c r="VZN416" s="589"/>
      <c r="VZO416" s="589"/>
      <c r="VZP416" s="589"/>
      <c r="VZQ416" s="589"/>
      <c r="VZR416" s="589"/>
      <c r="VZS416" s="589"/>
      <c r="VZT416" s="589"/>
      <c r="VZU416" s="589"/>
      <c r="VZV416" s="589"/>
      <c r="VZW416" s="589"/>
      <c r="VZX416" s="589"/>
      <c r="VZY416" s="589"/>
      <c r="VZZ416" s="589"/>
      <c r="WAA416" s="589"/>
      <c r="WAB416" s="589"/>
      <c r="WAC416" s="589"/>
      <c r="WAD416" s="589"/>
      <c r="WAE416" s="589"/>
      <c r="WAF416" s="589"/>
      <c r="WAG416" s="589"/>
      <c r="WAH416" s="589"/>
      <c r="WAI416" s="589"/>
      <c r="WAJ416" s="589"/>
      <c r="WAK416" s="589"/>
      <c r="WAL416" s="589"/>
      <c r="WAM416" s="589"/>
      <c r="WAN416" s="589"/>
      <c r="WAO416" s="589"/>
      <c r="WAP416" s="589"/>
      <c r="WAQ416" s="589"/>
      <c r="WAR416" s="589"/>
      <c r="WAS416" s="589"/>
      <c r="WAT416" s="589"/>
      <c r="WAU416" s="589"/>
      <c r="WAV416" s="589"/>
      <c r="WAW416" s="589"/>
      <c r="WAX416" s="589"/>
      <c r="WAY416" s="589"/>
      <c r="WAZ416" s="589"/>
      <c r="WBA416" s="589"/>
      <c r="WBB416" s="589"/>
      <c r="WBC416" s="589"/>
      <c r="WBD416" s="589"/>
      <c r="WBE416" s="589"/>
      <c r="WBF416" s="589"/>
      <c r="WBG416" s="589"/>
      <c r="WBH416" s="589"/>
      <c r="WBI416" s="589"/>
      <c r="WBJ416" s="589"/>
      <c r="WBK416" s="589"/>
      <c r="WBL416" s="589"/>
      <c r="WBM416" s="589"/>
      <c r="WBN416" s="589"/>
      <c r="WBO416" s="589"/>
      <c r="WBP416" s="589"/>
      <c r="WBQ416" s="589"/>
      <c r="WBR416" s="589"/>
      <c r="WBS416" s="589"/>
      <c r="WBT416" s="589"/>
      <c r="WBU416" s="589"/>
      <c r="WBV416" s="589"/>
      <c r="WBW416" s="589"/>
      <c r="WBX416" s="589"/>
      <c r="WBY416" s="589"/>
      <c r="WBZ416" s="589"/>
      <c r="WCA416" s="589"/>
      <c r="WCB416" s="589"/>
      <c r="WCC416" s="589"/>
      <c r="WCD416" s="589"/>
      <c r="WCE416" s="589"/>
      <c r="WCF416" s="589"/>
      <c r="WCG416" s="589"/>
      <c r="WCH416" s="589"/>
      <c r="WCI416" s="589"/>
      <c r="WCJ416" s="589"/>
      <c r="WCK416" s="589"/>
      <c r="WCL416" s="589"/>
      <c r="WCM416" s="589"/>
      <c r="WCN416" s="589"/>
      <c r="WCO416" s="589"/>
      <c r="WCP416" s="589"/>
      <c r="WCQ416" s="589"/>
      <c r="WCR416" s="589"/>
      <c r="WCS416" s="589"/>
      <c r="WCT416" s="589"/>
      <c r="WCU416" s="589"/>
      <c r="WCV416" s="589"/>
      <c r="WCW416" s="589"/>
      <c r="WCX416" s="589"/>
      <c r="WCY416" s="589"/>
      <c r="WCZ416" s="589"/>
      <c r="WDA416" s="589"/>
      <c r="WDB416" s="589"/>
      <c r="WDC416" s="589"/>
      <c r="WDD416" s="589"/>
      <c r="WDE416" s="589"/>
      <c r="WDF416" s="589"/>
      <c r="WDG416" s="589"/>
      <c r="WDH416" s="589"/>
      <c r="WDI416" s="589"/>
      <c r="WDJ416" s="589"/>
      <c r="WDK416" s="589"/>
      <c r="WDL416" s="589"/>
      <c r="WDM416" s="589"/>
      <c r="WDN416" s="589"/>
      <c r="WDO416" s="589"/>
      <c r="WDP416" s="589"/>
      <c r="WDQ416" s="589"/>
      <c r="WDR416" s="589"/>
      <c r="WDS416" s="589"/>
      <c r="WDT416" s="589"/>
      <c r="WDU416" s="589"/>
      <c r="WDV416" s="589"/>
      <c r="WDW416" s="589"/>
      <c r="WDX416" s="589"/>
      <c r="WDY416" s="589"/>
      <c r="WDZ416" s="589"/>
      <c r="WEA416" s="589"/>
      <c r="WEB416" s="589"/>
      <c r="WEC416" s="589"/>
      <c r="WED416" s="589"/>
      <c r="WEE416" s="589"/>
      <c r="WEF416" s="589"/>
      <c r="WEG416" s="589"/>
      <c r="WEH416" s="589"/>
      <c r="WEI416" s="589"/>
      <c r="WEJ416" s="589"/>
      <c r="WEK416" s="589"/>
      <c r="WEL416" s="589"/>
      <c r="WEM416" s="589"/>
      <c r="WEN416" s="589"/>
      <c r="WEO416" s="589"/>
      <c r="WEP416" s="589"/>
      <c r="WEQ416" s="589"/>
      <c r="WER416" s="589"/>
      <c r="WES416" s="589"/>
      <c r="WET416" s="589"/>
      <c r="WEU416" s="589"/>
      <c r="WEV416" s="589"/>
      <c r="WEW416" s="589"/>
      <c r="WEX416" s="589"/>
      <c r="WEY416" s="589"/>
      <c r="WEZ416" s="589"/>
      <c r="WFA416" s="589"/>
      <c r="WFB416" s="589"/>
      <c r="WFC416" s="589"/>
      <c r="WFD416" s="589"/>
      <c r="WFE416" s="589"/>
      <c r="WFF416" s="589"/>
      <c r="WFG416" s="589"/>
      <c r="WFH416" s="589"/>
      <c r="WFI416" s="589"/>
      <c r="WFJ416" s="589"/>
      <c r="WFK416" s="589"/>
      <c r="WFL416" s="589"/>
      <c r="WFM416" s="589"/>
      <c r="WFN416" s="589"/>
      <c r="WFO416" s="589"/>
      <c r="WFP416" s="589"/>
      <c r="WFQ416" s="589"/>
      <c r="WFR416" s="589"/>
      <c r="WFS416" s="589"/>
      <c r="WFT416" s="589"/>
      <c r="WFU416" s="589"/>
      <c r="WFV416" s="589"/>
      <c r="WFW416" s="589"/>
      <c r="WFX416" s="589"/>
      <c r="WFY416" s="589"/>
      <c r="WFZ416" s="589"/>
      <c r="WGA416" s="589"/>
      <c r="WGB416" s="589"/>
      <c r="WGC416" s="589"/>
      <c r="WGD416" s="589"/>
      <c r="WGE416" s="589"/>
      <c r="WGF416" s="589"/>
      <c r="WGG416" s="589"/>
      <c r="WGH416" s="589"/>
      <c r="WGI416" s="589"/>
      <c r="WGJ416" s="589"/>
      <c r="WGK416" s="589"/>
      <c r="WGL416" s="589"/>
      <c r="WGM416" s="589"/>
      <c r="WGN416" s="589"/>
      <c r="WGO416" s="589"/>
      <c r="WGP416" s="589"/>
      <c r="WGQ416" s="589"/>
      <c r="WGR416" s="589"/>
      <c r="WGS416" s="589"/>
      <c r="WGT416" s="589"/>
      <c r="WGU416" s="589"/>
      <c r="WGV416" s="589"/>
      <c r="WGW416" s="589"/>
      <c r="WGX416" s="589"/>
      <c r="WGY416" s="589"/>
      <c r="WGZ416" s="589"/>
      <c r="WHA416" s="589"/>
      <c r="WHB416" s="589"/>
      <c r="WHC416" s="589"/>
      <c r="WHD416" s="589"/>
      <c r="WHE416" s="589"/>
      <c r="WHF416" s="589"/>
      <c r="WHG416" s="589"/>
      <c r="WHH416" s="589"/>
      <c r="WHI416" s="589"/>
      <c r="WHJ416" s="589"/>
      <c r="WHK416" s="589"/>
      <c r="WHL416" s="589"/>
      <c r="WHM416" s="589"/>
      <c r="WHN416" s="589"/>
      <c r="WHO416" s="589"/>
      <c r="WHP416" s="589"/>
      <c r="WHQ416" s="589"/>
      <c r="WHR416" s="589"/>
      <c r="WHS416" s="589"/>
      <c r="WHT416" s="589"/>
      <c r="WHU416" s="589"/>
      <c r="WHV416" s="589"/>
      <c r="WHW416" s="589"/>
      <c r="WHX416" s="589"/>
      <c r="WHY416" s="589"/>
      <c r="WHZ416" s="589"/>
      <c r="WIA416" s="589"/>
      <c r="WIB416" s="589"/>
      <c r="WIC416" s="589"/>
      <c r="WID416" s="589"/>
      <c r="WIE416" s="589"/>
      <c r="WIF416" s="589"/>
      <c r="WIG416" s="589"/>
      <c r="WIH416" s="589"/>
      <c r="WII416" s="589"/>
      <c r="WIJ416" s="589"/>
      <c r="WIK416" s="589"/>
      <c r="WIL416" s="589"/>
      <c r="WIM416" s="589"/>
      <c r="WIN416" s="589"/>
      <c r="WIO416" s="589"/>
      <c r="WIP416" s="589"/>
      <c r="WIQ416" s="589"/>
      <c r="WIR416" s="589"/>
      <c r="WIS416" s="589"/>
      <c r="WIT416" s="589"/>
      <c r="WIU416" s="589"/>
      <c r="WIV416" s="589"/>
      <c r="WIW416" s="589"/>
      <c r="WIX416" s="589"/>
      <c r="WIY416" s="589"/>
      <c r="WIZ416" s="589"/>
      <c r="WJA416" s="589"/>
      <c r="WJB416" s="589"/>
      <c r="WJC416" s="589"/>
      <c r="WJD416" s="589"/>
      <c r="WJE416" s="589"/>
      <c r="WJF416" s="589"/>
      <c r="WJG416" s="589"/>
      <c r="WJH416" s="589"/>
      <c r="WJI416" s="589"/>
      <c r="WJJ416" s="589"/>
      <c r="WJK416" s="589"/>
      <c r="WJL416" s="589"/>
      <c r="WJM416" s="589"/>
      <c r="WJN416" s="589"/>
      <c r="WJO416" s="589"/>
      <c r="WJP416" s="589"/>
      <c r="WJQ416" s="589"/>
      <c r="WJR416" s="589"/>
      <c r="WJS416" s="589"/>
      <c r="WJT416" s="589"/>
      <c r="WJU416" s="589"/>
      <c r="WJV416" s="589"/>
      <c r="WJW416" s="589"/>
      <c r="WJX416" s="589"/>
      <c r="WJY416" s="589"/>
      <c r="WJZ416" s="589"/>
      <c r="WKA416" s="589"/>
      <c r="WKB416" s="589"/>
      <c r="WKC416" s="589"/>
      <c r="WKD416" s="589"/>
      <c r="WKE416" s="589"/>
      <c r="WKF416" s="589"/>
      <c r="WKG416" s="589"/>
      <c r="WKH416" s="589"/>
      <c r="WKI416" s="589"/>
      <c r="WKJ416" s="589"/>
      <c r="WKK416" s="589"/>
      <c r="WKL416" s="589"/>
      <c r="WKM416" s="589"/>
      <c r="WKN416" s="589"/>
      <c r="WKO416" s="589"/>
      <c r="WKP416" s="589"/>
      <c r="WKQ416" s="589"/>
      <c r="WKR416" s="589"/>
      <c r="WKS416" s="589"/>
      <c r="WKT416" s="589"/>
      <c r="WKU416" s="589"/>
      <c r="WKV416" s="589"/>
      <c r="WKW416" s="589"/>
      <c r="WKX416" s="589"/>
      <c r="WKY416" s="589"/>
      <c r="WKZ416" s="589"/>
      <c r="WLA416" s="589"/>
      <c r="WLB416" s="589"/>
      <c r="WLC416" s="589"/>
      <c r="WLD416" s="589"/>
      <c r="WLE416" s="589"/>
      <c r="WLF416" s="589"/>
      <c r="WLG416" s="589"/>
      <c r="WLH416" s="589"/>
      <c r="WLI416" s="589"/>
      <c r="WLJ416" s="589"/>
      <c r="WLK416" s="589"/>
      <c r="WLL416" s="589"/>
      <c r="WLM416" s="589"/>
      <c r="WLN416" s="589"/>
      <c r="WLO416" s="589"/>
      <c r="WLP416" s="589"/>
      <c r="WLQ416" s="589"/>
      <c r="WLR416" s="589"/>
      <c r="WLS416" s="589"/>
      <c r="WLT416" s="589"/>
      <c r="WLU416" s="589"/>
      <c r="WLV416" s="589"/>
      <c r="WLW416" s="589"/>
      <c r="WLX416" s="589"/>
      <c r="WLY416" s="589"/>
      <c r="WLZ416" s="589"/>
      <c r="WMA416" s="589"/>
      <c r="WMB416" s="589"/>
      <c r="WMC416" s="589"/>
      <c r="WMD416" s="589"/>
      <c r="WME416" s="589"/>
      <c r="WMF416" s="589"/>
      <c r="WMG416" s="589"/>
      <c r="WMH416" s="589"/>
      <c r="WMI416" s="589"/>
      <c r="WMJ416" s="589"/>
      <c r="WMK416" s="589"/>
      <c r="WML416" s="589"/>
      <c r="WMM416" s="589"/>
      <c r="WMN416" s="589"/>
      <c r="WMO416" s="589"/>
      <c r="WMP416" s="589"/>
      <c r="WMQ416" s="589"/>
      <c r="WMR416" s="589"/>
      <c r="WMS416" s="589"/>
      <c r="WMT416" s="589"/>
      <c r="WMU416" s="589"/>
      <c r="WMV416" s="589"/>
      <c r="WMW416" s="589"/>
      <c r="WMX416" s="589"/>
      <c r="WMY416" s="589"/>
      <c r="WMZ416" s="589"/>
      <c r="WNA416" s="589"/>
      <c r="WNB416" s="589"/>
      <c r="WNC416" s="589"/>
      <c r="WND416" s="589"/>
      <c r="WNE416" s="589"/>
      <c r="WNF416" s="589"/>
      <c r="WNG416" s="589"/>
      <c r="WNH416" s="589"/>
      <c r="WNI416" s="589"/>
      <c r="WNJ416" s="589"/>
      <c r="WNK416" s="589"/>
      <c r="WNL416" s="589"/>
      <c r="WNM416" s="589"/>
      <c r="WNN416" s="589"/>
      <c r="WNO416" s="589"/>
      <c r="WNP416" s="589"/>
      <c r="WNQ416" s="589"/>
      <c r="WNR416" s="589"/>
      <c r="WNS416" s="589"/>
      <c r="WNT416" s="589"/>
      <c r="WNU416" s="589"/>
      <c r="WNV416" s="589"/>
      <c r="WNW416" s="589"/>
      <c r="WNX416" s="589"/>
      <c r="WNY416" s="589"/>
      <c r="WNZ416" s="589"/>
      <c r="WOA416" s="589"/>
      <c r="WOB416" s="589"/>
      <c r="WOC416" s="589"/>
      <c r="WOD416" s="589"/>
      <c r="WOE416" s="589"/>
      <c r="WOF416" s="589"/>
      <c r="WOG416" s="589"/>
      <c r="WOH416" s="589"/>
      <c r="WOI416" s="589"/>
      <c r="WOJ416" s="589"/>
      <c r="WOK416" s="589"/>
      <c r="WOL416" s="589"/>
      <c r="WOM416" s="589"/>
      <c r="WON416" s="589"/>
      <c r="WOO416" s="589"/>
      <c r="WOP416" s="589"/>
      <c r="WOQ416" s="589"/>
      <c r="WOR416" s="589"/>
      <c r="WOS416" s="589"/>
      <c r="WOT416" s="589"/>
      <c r="WOU416" s="589"/>
      <c r="WOV416" s="589"/>
      <c r="WOW416" s="589"/>
      <c r="WOX416" s="589"/>
      <c r="WOY416" s="589"/>
      <c r="WOZ416" s="589"/>
      <c r="WPA416" s="589"/>
      <c r="WPB416" s="589"/>
      <c r="WPC416" s="589"/>
      <c r="WPD416" s="589"/>
      <c r="WPE416" s="589"/>
      <c r="WPF416" s="589"/>
      <c r="WPG416" s="589"/>
      <c r="WPH416" s="589"/>
      <c r="WPI416" s="589"/>
      <c r="WPJ416" s="589"/>
      <c r="WPK416" s="589"/>
      <c r="WPL416" s="589"/>
      <c r="WPM416" s="589"/>
      <c r="WPN416" s="589"/>
      <c r="WPO416" s="589"/>
      <c r="WPP416" s="589"/>
      <c r="WPQ416" s="589"/>
      <c r="WPR416" s="589"/>
      <c r="WPS416" s="589"/>
      <c r="WPT416" s="589"/>
      <c r="WPU416" s="589"/>
      <c r="WPV416" s="589"/>
      <c r="WPW416" s="589"/>
      <c r="WPX416" s="589"/>
      <c r="WPY416" s="589"/>
      <c r="WPZ416" s="589"/>
      <c r="WQA416" s="589"/>
      <c r="WQB416" s="589"/>
      <c r="WQC416" s="589"/>
      <c r="WQD416" s="589"/>
      <c r="WQE416" s="589"/>
      <c r="WQF416" s="589"/>
      <c r="WQG416" s="589"/>
      <c r="WQH416" s="589"/>
      <c r="WQI416" s="589"/>
      <c r="WQJ416" s="589"/>
      <c r="WQK416" s="589"/>
      <c r="WQL416" s="589"/>
      <c r="WQM416" s="589"/>
      <c r="WQN416" s="589"/>
      <c r="WQO416" s="589"/>
      <c r="WQP416" s="589"/>
      <c r="WQQ416" s="589"/>
      <c r="WQR416" s="589"/>
      <c r="WQS416" s="589"/>
      <c r="WQT416" s="589"/>
      <c r="WQU416" s="589"/>
      <c r="WQV416" s="589"/>
      <c r="WQW416" s="589"/>
      <c r="WQX416" s="589"/>
      <c r="WQY416" s="589"/>
      <c r="WQZ416" s="589"/>
      <c r="WRA416" s="589"/>
      <c r="WRB416" s="589"/>
      <c r="WRC416" s="589"/>
      <c r="WRD416" s="589"/>
      <c r="WRE416" s="589"/>
      <c r="WRF416" s="589"/>
      <c r="WRG416" s="589"/>
      <c r="WRH416" s="589"/>
      <c r="WRI416" s="589"/>
      <c r="WRJ416" s="589"/>
      <c r="WRK416" s="589"/>
      <c r="WRL416" s="589"/>
      <c r="WRM416" s="589"/>
      <c r="WRN416" s="589"/>
      <c r="WRO416" s="589"/>
      <c r="WRP416" s="589"/>
      <c r="WRQ416" s="589"/>
      <c r="WRR416" s="589"/>
      <c r="WRS416" s="589"/>
      <c r="WRT416" s="589"/>
      <c r="WRU416" s="589"/>
      <c r="WRV416" s="589"/>
      <c r="WRW416" s="589"/>
      <c r="WRX416" s="589"/>
      <c r="WRY416" s="589"/>
      <c r="WRZ416" s="589"/>
      <c r="WSA416" s="589"/>
      <c r="WSB416" s="589"/>
      <c r="WSC416" s="589"/>
      <c r="WSD416" s="589"/>
      <c r="WSE416" s="589"/>
      <c r="WSF416" s="589"/>
      <c r="WSG416" s="589"/>
      <c r="WSH416" s="589"/>
      <c r="WSI416" s="589"/>
      <c r="WSJ416" s="589"/>
      <c r="WSK416" s="589"/>
      <c r="WSL416" s="589"/>
      <c r="WSM416" s="589"/>
      <c r="WSN416" s="589"/>
      <c r="WSO416" s="589"/>
      <c r="WSP416" s="589"/>
      <c r="WSQ416" s="589"/>
      <c r="WSR416" s="589"/>
      <c r="WSS416" s="589"/>
      <c r="WST416" s="589"/>
      <c r="WSU416" s="589"/>
      <c r="WSV416" s="589"/>
      <c r="WSW416" s="589"/>
      <c r="WSX416" s="589"/>
      <c r="WSY416" s="589"/>
      <c r="WSZ416" s="589"/>
      <c r="WTA416" s="589"/>
      <c r="WTB416" s="589"/>
      <c r="WTC416" s="589"/>
      <c r="WTD416" s="589"/>
      <c r="WTE416" s="589"/>
      <c r="WTF416" s="589"/>
      <c r="WTG416" s="589"/>
      <c r="WTH416" s="589"/>
      <c r="WTI416" s="589"/>
      <c r="WTJ416" s="589"/>
      <c r="WTK416" s="589"/>
      <c r="WTL416" s="589"/>
      <c r="WTM416" s="589"/>
      <c r="WTN416" s="589"/>
      <c r="WTO416" s="589"/>
      <c r="WTP416" s="589"/>
      <c r="WTQ416" s="589"/>
      <c r="WTR416" s="589"/>
      <c r="WTS416" s="589"/>
      <c r="WTT416" s="589"/>
      <c r="WTU416" s="589"/>
      <c r="WTV416" s="589"/>
      <c r="WTW416" s="589"/>
      <c r="WTX416" s="589"/>
      <c r="WTY416" s="589"/>
      <c r="WTZ416" s="589"/>
      <c r="WUA416" s="589"/>
      <c r="WUB416" s="589"/>
      <c r="WUC416" s="589"/>
      <c r="WUD416" s="589"/>
      <c r="WUE416" s="589"/>
      <c r="WUF416" s="589"/>
      <c r="WUG416" s="589"/>
      <c r="WUH416" s="589"/>
      <c r="WUI416" s="589"/>
      <c r="WUJ416" s="589"/>
      <c r="WUK416" s="589"/>
      <c r="WUL416" s="589"/>
      <c r="WUM416" s="589"/>
      <c r="WUN416" s="589"/>
      <c r="WUO416" s="589"/>
      <c r="WUP416" s="589"/>
      <c r="WUQ416" s="589"/>
      <c r="WUR416" s="589"/>
      <c r="WUS416" s="589"/>
      <c r="WUT416" s="589"/>
      <c r="WUU416" s="589"/>
      <c r="WUV416" s="589"/>
      <c r="WUW416" s="589"/>
      <c r="WUX416" s="589"/>
      <c r="WUY416" s="589"/>
      <c r="WUZ416" s="589"/>
      <c r="WVA416" s="589"/>
      <c r="WVB416" s="589"/>
      <c r="WVC416" s="589"/>
      <c r="WVD416" s="589"/>
      <c r="WVE416" s="589"/>
      <c r="WVF416" s="589"/>
      <c r="WVG416" s="589"/>
      <c r="WVH416" s="589"/>
      <c r="WVI416" s="589"/>
      <c r="WVJ416" s="589"/>
      <c r="WVK416" s="589"/>
      <c r="WVL416" s="589"/>
      <c r="WVM416" s="589"/>
      <c r="WVN416" s="589"/>
      <c r="WVO416" s="589"/>
      <c r="WVP416" s="589"/>
      <c r="WVQ416" s="589"/>
      <c r="WVR416" s="589"/>
      <c r="WVS416" s="589"/>
      <c r="WVT416" s="589"/>
      <c r="WVU416" s="589"/>
      <c r="WVV416" s="589"/>
      <c r="WVW416" s="589"/>
      <c r="WVX416" s="589"/>
      <c r="WVY416" s="589"/>
      <c r="WVZ416" s="589"/>
      <c r="WWA416" s="589"/>
      <c r="WWB416" s="589"/>
      <c r="WWC416" s="589"/>
      <c r="WWD416" s="589"/>
      <c r="WWE416" s="589"/>
      <c r="WWF416" s="589"/>
      <c r="WWG416" s="589"/>
      <c r="WWH416" s="589"/>
      <c r="WWI416" s="589"/>
      <c r="WWJ416" s="589"/>
      <c r="WWK416" s="589"/>
      <c r="WWL416" s="589"/>
      <c r="WWM416" s="589"/>
      <c r="WWN416" s="589"/>
      <c r="WWO416" s="589"/>
      <c r="WWP416" s="589"/>
      <c r="WWQ416" s="589"/>
      <c r="WWR416" s="589"/>
      <c r="WWS416" s="589"/>
      <c r="WWT416" s="589"/>
      <c r="WWU416" s="589"/>
      <c r="WWV416" s="589"/>
      <c r="WWW416" s="589"/>
      <c r="WWX416" s="589"/>
      <c r="WWY416" s="589"/>
      <c r="WWZ416" s="589"/>
      <c r="WXA416" s="589"/>
      <c r="WXB416" s="589"/>
      <c r="WXC416" s="589"/>
      <c r="WXD416" s="589"/>
      <c r="WXE416" s="589"/>
      <c r="WXF416" s="589"/>
      <c r="WXG416" s="589"/>
      <c r="WXH416" s="589"/>
      <c r="WXI416" s="589"/>
      <c r="WXJ416" s="589"/>
      <c r="WXK416" s="589"/>
      <c r="WXL416" s="589"/>
      <c r="WXM416" s="589"/>
      <c r="WXN416" s="589"/>
      <c r="WXO416" s="589"/>
      <c r="WXP416" s="589"/>
      <c r="WXQ416" s="589"/>
      <c r="WXR416" s="589"/>
      <c r="WXS416" s="589"/>
      <c r="WXT416" s="589"/>
      <c r="WXU416" s="589"/>
      <c r="WXV416" s="589"/>
      <c r="WXW416" s="589"/>
      <c r="WXX416" s="589"/>
      <c r="WXY416" s="589"/>
      <c r="WXZ416" s="589"/>
      <c r="WYA416" s="589"/>
      <c r="WYB416" s="589"/>
      <c r="WYC416" s="589"/>
      <c r="WYD416" s="589"/>
      <c r="WYE416" s="589"/>
      <c r="WYF416" s="589"/>
      <c r="WYG416" s="589"/>
      <c r="WYH416" s="589"/>
      <c r="WYI416" s="589"/>
      <c r="WYJ416" s="589"/>
      <c r="WYK416" s="589"/>
      <c r="WYL416" s="589"/>
      <c r="WYM416" s="589"/>
      <c r="WYN416" s="589"/>
      <c r="WYO416" s="589"/>
      <c r="WYP416" s="589"/>
      <c r="WYQ416" s="589"/>
      <c r="WYR416" s="589"/>
      <c r="WYS416" s="589"/>
      <c r="WYT416" s="589"/>
      <c r="WYU416" s="589"/>
      <c r="WYV416" s="589"/>
      <c r="WYW416" s="589"/>
      <c r="WYX416" s="589"/>
      <c r="WYY416" s="589"/>
      <c r="WYZ416" s="589"/>
      <c r="WZA416" s="589"/>
      <c r="WZB416" s="589"/>
      <c r="WZC416" s="589"/>
      <c r="WZD416" s="589"/>
      <c r="WZE416" s="589"/>
      <c r="WZF416" s="589"/>
      <c r="WZG416" s="589"/>
      <c r="WZH416" s="589"/>
      <c r="WZI416" s="589"/>
      <c r="WZJ416" s="589"/>
      <c r="WZK416" s="589"/>
      <c r="WZL416" s="589"/>
      <c r="WZM416" s="589"/>
      <c r="WZN416" s="589"/>
      <c r="WZO416" s="589"/>
      <c r="WZP416" s="589"/>
      <c r="WZQ416" s="589"/>
      <c r="WZR416" s="589"/>
      <c r="WZS416" s="589"/>
      <c r="WZT416" s="589"/>
      <c r="WZU416" s="589"/>
      <c r="WZV416" s="589"/>
      <c r="WZW416" s="589"/>
      <c r="WZX416" s="589"/>
      <c r="WZY416" s="589"/>
      <c r="WZZ416" s="589"/>
      <c r="XAA416" s="589"/>
      <c r="XAB416" s="589"/>
      <c r="XAC416" s="589"/>
      <c r="XAD416" s="589"/>
      <c r="XAE416" s="589"/>
      <c r="XAF416" s="589"/>
      <c r="XAG416" s="589"/>
      <c r="XAH416" s="589"/>
      <c r="XAI416" s="589"/>
      <c r="XAJ416" s="589"/>
      <c r="XAK416" s="589"/>
      <c r="XAL416" s="589"/>
      <c r="XAM416" s="589"/>
      <c r="XAN416" s="589"/>
      <c r="XAO416" s="589"/>
      <c r="XAP416" s="589"/>
      <c r="XAQ416" s="589"/>
      <c r="XAR416" s="589"/>
      <c r="XAS416" s="589"/>
      <c r="XAT416" s="589"/>
      <c r="XAU416" s="589"/>
      <c r="XAV416" s="589"/>
      <c r="XAW416" s="589"/>
      <c r="XAX416" s="589"/>
      <c r="XAY416" s="589"/>
      <c r="XAZ416" s="589"/>
      <c r="XBA416" s="589"/>
      <c r="XBB416" s="589"/>
      <c r="XBC416" s="589"/>
      <c r="XBD416" s="589"/>
      <c r="XBE416" s="589"/>
      <c r="XBF416" s="589"/>
      <c r="XBG416" s="589"/>
      <c r="XBH416" s="589"/>
      <c r="XBI416" s="589"/>
      <c r="XBJ416" s="589"/>
      <c r="XBK416" s="589"/>
      <c r="XBL416" s="589"/>
      <c r="XBM416" s="589"/>
      <c r="XBN416" s="589"/>
      <c r="XBO416" s="589"/>
      <c r="XBP416" s="589"/>
      <c r="XBQ416" s="589"/>
      <c r="XBR416" s="589"/>
      <c r="XBS416" s="589"/>
      <c r="XBT416" s="589"/>
      <c r="XBU416" s="589"/>
      <c r="XBV416" s="589"/>
      <c r="XBW416" s="589"/>
      <c r="XBX416" s="589"/>
      <c r="XBY416" s="589"/>
      <c r="XBZ416" s="589"/>
      <c r="XCA416" s="589"/>
      <c r="XCB416" s="589"/>
      <c r="XCC416" s="589"/>
      <c r="XCD416" s="589"/>
      <c r="XCE416" s="589"/>
      <c r="XCF416" s="589"/>
      <c r="XCG416" s="589"/>
      <c r="XCH416" s="589"/>
      <c r="XCI416" s="589"/>
      <c r="XCJ416" s="589"/>
      <c r="XCK416" s="589"/>
      <c r="XCL416" s="589"/>
      <c r="XCM416" s="589"/>
      <c r="XCN416" s="589"/>
      <c r="XCO416" s="589"/>
      <c r="XCP416" s="589"/>
      <c r="XCQ416" s="589"/>
      <c r="XCR416" s="589"/>
      <c r="XCS416" s="589"/>
      <c r="XCT416" s="589"/>
      <c r="XCU416" s="589"/>
      <c r="XCV416" s="589"/>
      <c r="XCW416" s="589"/>
      <c r="XCX416" s="589"/>
      <c r="XCY416" s="589"/>
      <c r="XCZ416" s="589"/>
      <c r="XDA416" s="589"/>
      <c r="XDB416" s="589"/>
      <c r="XDC416" s="589"/>
      <c r="XDD416" s="589"/>
      <c r="XDE416" s="589"/>
      <c r="XDF416" s="589"/>
      <c r="XDG416" s="589"/>
      <c r="XDH416" s="589"/>
      <c r="XDI416" s="589"/>
      <c r="XDJ416" s="589"/>
      <c r="XDK416" s="589"/>
      <c r="XDL416" s="589"/>
      <c r="XDM416" s="589"/>
      <c r="XDN416" s="589"/>
      <c r="XDO416" s="589"/>
      <c r="XDP416" s="589"/>
      <c r="XDQ416" s="589"/>
      <c r="XDR416" s="589"/>
      <c r="XDS416" s="589"/>
      <c r="XDT416" s="589"/>
      <c r="XDU416" s="589"/>
      <c r="XDV416" s="589"/>
      <c r="XDW416" s="589"/>
      <c r="XDX416" s="589"/>
      <c r="XDY416" s="589"/>
      <c r="XDZ416" s="589"/>
      <c r="XEA416" s="589"/>
      <c r="XEB416" s="589"/>
      <c r="XEC416" s="589"/>
      <c r="XED416" s="589"/>
      <c r="XEE416" s="589"/>
      <c r="XEF416" s="589"/>
      <c r="XEG416" s="589"/>
      <c r="XEH416" s="589"/>
      <c r="XEI416" s="589"/>
      <c r="XEJ416" s="589"/>
      <c r="XEK416" s="589"/>
      <c r="XEL416" s="589"/>
      <c r="XEM416" s="589"/>
      <c r="XEN416" s="589"/>
      <c r="XEO416" s="589"/>
      <c r="XEP416" s="589"/>
      <c r="XEQ416" s="589"/>
      <c r="XER416" s="589"/>
      <c r="XES416" s="589"/>
      <c r="XET416" s="589"/>
      <c r="XEU416" s="589"/>
      <c r="XEV416" s="589"/>
      <c r="XEW416" s="589"/>
      <c r="XEX416" s="589"/>
      <c r="XEY416" s="589"/>
      <c r="XEZ416" s="589"/>
      <c r="XFA416" s="589"/>
      <c r="XFB416" s="589"/>
      <c r="XFC416" s="589"/>
      <c r="XFD416" s="589"/>
    </row>
    <row r="417" spans="1:48" ht="14" thickBot="1">
      <c r="A417" s="729"/>
      <c r="B417" s="150"/>
      <c r="C417" s="150"/>
      <c r="D417" s="150"/>
      <c r="E417" s="150"/>
      <c r="F417" s="148"/>
      <c r="G417" s="148"/>
      <c r="H417" s="148"/>
      <c r="I417" s="148"/>
      <c r="J417" s="148"/>
      <c r="K417" s="148"/>
      <c r="L417" s="148"/>
      <c r="M417" s="44"/>
      <c r="N417" s="44"/>
      <c r="O417" s="44"/>
      <c r="P417" s="44"/>
      <c r="Q417" s="47"/>
      <c r="R417" s="47"/>
      <c r="S417" s="47"/>
      <c r="T417" s="47"/>
      <c r="U417" s="47"/>
      <c r="V417" s="47"/>
      <c r="W417" s="47"/>
      <c r="X417" s="803"/>
      <c r="Y417" s="47"/>
      <c r="Z417" s="47"/>
      <c r="AA417" s="47"/>
      <c r="AB417" s="47"/>
      <c r="AC417" s="47"/>
      <c r="AD417" s="47"/>
      <c r="AE417" s="47"/>
      <c r="AF417" s="47"/>
      <c r="AG417" s="47"/>
      <c r="AH417" s="47"/>
      <c r="AI417" s="47"/>
      <c r="AJ417" s="47"/>
      <c r="AK417" s="47"/>
      <c r="AL417" s="47"/>
      <c r="AM417" s="47"/>
      <c r="AN417" s="47"/>
      <c r="AO417" s="47"/>
      <c r="AP417" s="47"/>
      <c r="AQ417" s="47"/>
      <c r="AR417" s="47"/>
      <c r="AS417" s="47"/>
      <c r="AT417" s="47"/>
      <c r="AU417" s="47"/>
      <c r="AV417" s="669"/>
    </row>
    <row r="418" spans="1:48" s="547" customFormat="1" ht="40" thickBot="1">
      <c r="A418" s="751" t="s">
        <v>5</v>
      </c>
      <c r="B418" s="961" t="s">
        <v>86</v>
      </c>
      <c r="C418" s="659" t="s">
        <v>4</v>
      </c>
      <c r="D418" s="632"/>
      <c r="E418" s="632"/>
      <c r="F418" s="632"/>
      <c r="G418" s="632"/>
      <c r="H418" s="632"/>
      <c r="I418" s="632"/>
      <c r="J418" s="632"/>
      <c r="K418" s="632"/>
      <c r="L418" s="632"/>
      <c r="M418" s="36"/>
      <c r="N418" s="36"/>
      <c r="O418" s="36"/>
      <c r="P418" s="36"/>
      <c r="Q418" s="1007" t="s">
        <v>126</v>
      </c>
      <c r="R418" s="1007"/>
      <c r="S418" s="956"/>
      <c r="T418" s="956"/>
      <c r="U418" s="956"/>
      <c r="V418" s="956"/>
      <c r="W418" s="956"/>
      <c r="X418" s="956"/>
      <c r="Y418" s="956"/>
      <c r="Z418" s="956"/>
      <c r="AA418" s="956"/>
      <c r="AB418" s="956"/>
      <c r="AC418" s="956"/>
      <c r="AD418" s="36"/>
      <c r="AE418" s="36"/>
      <c r="AF418" s="36"/>
      <c r="AG418" s="36"/>
      <c r="AH418" s="36"/>
      <c r="AI418" s="36"/>
      <c r="AJ418" s="36"/>
      <c r="AK418" s="36"/>
      <c r="AL418" s="36"/>
      <c r="AM418" s="36"/>
      <c r="AN418" s="36"/>
      <c r="AO418" s="36"/>
      <c r="AP418" s="36"/>
      <c r="AQ418" s="36"/>
      <c r="AR418" s="36"/>
      <c r="AS418" s="36"/>
      <c r="AT418" s="36"/>
      <c r="AU418" s="36"/>
      <c r="AV418" s="713"/>
    </row>
    <row r="419" spans="1:48">
      <c r="A419" s="701" t="s">
        <v>1082</v>
      </c>
      <c r="B419" s="875" t="s">
        <v>189</v>
      </c>
      <c r="C419" s="366" t="e">
        <f>IF(B$418+'PE ADJS SIMPLE'!D90=1,0,FALSE)</f>
        <v>#VALUE!</v>
      </c>
      <c r="D419" s="366" t="e">
        <f>IF(C$418+'PE ADJS SIMPLE'!E90=1,0,FALSE)</f>
        <v>#VALUE!</v>
      </c>
      <c r="E419" s="366" t="e">
        <f>IF(D$418+'PE ADJS SIMPLE'!F90=1,0,FALSE)</f>
        <v>#DIV/0!</v>
      </c>
      <c r="F419" s="366" t="e">
        <f>IF(E$418+'PE ADJS SIMPLE'!G90=1,0,FALSE)</f>
        <v>#DIV/0!</v>
      </c>
      <c r="G419" s="366" t="e">
        <f>IF(F$418+'PE ADJS SIMPLE'!H90=1,0,FALSE)</f>
        <v>#DIV/0!</v>
      </c>
      <c r="H419" s="366" t="e">
        <f>IF(G$418+'PE ADJS SIMPLE'!I90=1,0,FALSE)</f>
        <v>#DIV/0!</v>
      </c>
      <c r="I419" s="366" t="e">
        <f>IF(H$418+'PE ADJS SIMPLE'!J90=1,0,FALSE)</f>
        <v>#DIV/0!</v>
      </c>
      <c r="J419" s="366" t="e">
        <f>IF(I$418+'PE ADJS SIMPLE'!K90=1,0,FALSE)</f>
        <v>#DIV/0!</v>
      </c>
      <c r="K419" s="366" t="e">
        <f>IF(J$418+'PE ADJS SIMPLE'!L90=1,0,FALSE)</f>
        <v>#DIV/0!</v>
      </c>
      <c r="L419" s="366" t="e">
        <f>IF(K$418+'PE ADJS SIMPLE'!M90=1,0,FALSE)</f>
        <v>#DIV/0!</v>
      </c>
      <c r="M419" s="8"/>
      <c r="N419" s="8"/>
      <c r="O419" s="8"/>
      <c r="P419" s="8"/>
      <c r="Q419" s="632" t="s">
        <v>51</v>
      </c>
      <c r="R419" s="574"/>
      <c r="S419" s="574"/>
      <c r="T419" s="574"/>
      <c r="U419" s="574"/>
      <c r="V419" s="574"/>
      <c r="W419" s="574"/>
      <c r="X419" s="574"/>
      <c r="Y419" s="574"/>
      <c r="Z419" s="574"/>
      <c r="AA419" s="575"/>
      <c r="AB419" s="956"/>
      <c r="AC419" s="956"/>
      <c r="AD419" s="36"/>
      <c r="AE419" s="36"/>
      <c r="AF419" s="36"/>
      <c r="AG419" s="36"/>
      <c r="AH419" s="36"/>
      <c r="AI419" s="36"/>
      <c r="AJ419" s="36"/>
      <c r="AK419" s="36"/>
      <c r="AL419" s="36"/>
      <c r="AM419" s="36"/>
      <c r="AN419" s="36"/>
      <c r="AO419" s="36"/>
      <c r="AP419" s="36"/>
      <c r="AQ419" s="36"/>
      <c r="AR419" s="36"/>
      <c r="AS419" s="36"/>
      <c r="AT419" s="36"/>
      <c r="AU419" s="36"/>
      <c r="AV419" s="713"/>
    </row>
    <row r="420" spans="1:48" ht="52" customHeight="1">
      <c r="A420" s="729"/>
      <c r="B420" s="1008" t="s">
        <v>1029</v>
      </c>
      <c r="C420" s="632"/>
      <c r="D420" s="632"/>
      <c r="E420" s="632"/>
      <c r="F420" s="632"/>
      <c r="G420" s="632"/>
      <c r="H420" s="632"/>
      <c r="I420" s="632"/>
      <c r="J420" s="632"/>
      <c r="K420" s="632"/>
      <c r="L420" s="632"/>
      <c r="M420" s="36"/>
      <c r="N420" s="36"/>
      <c r="O420" s="36"/>
      <c r="P420" s="36"/>
      <c r="Q420" s="632" t="s">
        <v>94</v>
      </c>
      <c r="R420" s="632"/>
      <c r="S420" s="632"/>
      <c r="T420" s="632"/>
      <c r="U420" s="574"/>
      <c r="V420" s="574"/>
      <c r="W420" s="574"/>
      <c r="X420" s="574"/>
      <c r="Y420" s="574"/>
      <c r="Z420" s="574"/>
      <c r="AA420" s="575"/>
      <c r="AB420" s="956"/>
      <c r="AC420" s="956"/>
      <c r="AD420" s="36"/>
      <c r="AE420" s="36"/>
      <c r="AF420" s="36"/>
      <c r="AG420" s="36"/>
      <c r="AH420" s="36"/>
      <c r="AI420" s="36"/>
      <c r="AJ420" s="36"/>
      <c r="AK420" s="36"/>
      <c r="AL420" s="36"/>
      <c r="AM420" s="36"/>
      <c r="AN420" s="36"/>
      <c r="AO420" s="36"/>
      <c r="AP420" s="36"/>
      <c r="AQ420" s="36"/>
      <c r="AR420" s="36"/>
      <c r="AS420" s="36"/>
      <c r="AT420" s="36"/>
      <c r="AU420" s="36"/>
      <c r="AV420" s="713"/>
    </row>
    <row r="421" spans="1:48" s="547" customFormat="1" ht="26" customHeight="1">
      <c r="A421" s="729"/>
      <c r="B421" s="1009"/>
      <c r="C421" s="148"/>
      <c r="D421" s="148"/>
      <c r="E421" s="148"/>
      <c r="F421" s="148"/>
      <c r="G421" s="148"/>
      <c r="H421" s="148"/>
      <c r="I421" s="148"/>
      <c r="J421" s="148"/>
      <c r="K421" s="148"/>
      <c r="L421" s="148"/>
      <c r="M421" s="8"/>
      <c r="N421" s="8"/>
      <c r="O421" s="8"/>
      <c r="P421" s="8"/>
      <c r="Q421" s="632" t="s">
        <v>95</v>
      </c>
      <c r="R421" s="574"/>
      <c r="S421" s="574"/>
      <c r="T421" s="574"/>
      <c r="U421" s="574"/>
      <c r="V421" s="574"/>
      <c r="W421" s="574"/>
      <c r="X421" s="574"/>
      <c r="Y421" s="574"/>
      <c r="Z421" s="574"/>
      <c r="AA421" s="574"/>
      <c r="AB421" s="956"/>
      <c r="AC421" s="956"/>
      <c r="AD421" s="36"/>
      <c r="AE421" s="36"/>
      <c r="AF421" s="36"/>
      <c r="AG421" s="36"/>
      <c r="AH421" s="36"/>
      <c r="AI421" s="36"/>
      <c r="AJ421" s="36"/>
      <c r="AK421" s="36"/>
      <c r="AL421" s="36"/>
      <c r="AM421" s="36"/>
      <c r="AN421" s="36"/>
      <c r="AO421" s="36"/>
      <c r="AP421" s="36"/>
      <c r="AQ421" s="36"/>
      <c r="AR421" s="36"/>
      <c r="AS421" s="36"/>
      <c r="AT421" s="36"/>
      <c r="AU421" s="36"/>
      <c r="AV421" s="713"/>
    </row>
    <row r="422" spans="1:48" ht="14" thickBot="1">
      <c r="A422" s="729" t="s">
        <v>69</v>
      </c>
      <c r="B422" s="576"/>
      <c r="C422" s="148"/>
      <c r="D422" s="148"/>
      <c r="E422" s="148"/>
      <c r="F422" s="148"/>
      <c r="G422" s="148"/>
      <c r="H422" s="148"/>
      <c r="I422" s="148"/>
      <c r="J422" s="148"/>
      <c r="K422" s="148"/>
      <c r="L422" s="148"/>
      <c r="M422" s="8"/>
      <c r="N422" s="8"/>
      <c r="O422" s="8"/>
      <c r="P422" s="8"/>
      <c r="Q422" s="574"/>
      <c r="R422" s="574"/>
      <c r="S422" s="574"/>
      <c r="T422" s="574"/>
      <c r="U422" s="574"/>
      <c r="V422" s="574"/>
      <c r="W422" s="574"/>
      <c r="X422" s="574"/>
      <c r="Y422" s="574"/>
      <c r="Z422" s="574"/>
      <c r="AA422" s="574"/>
      <c r="AB422" s="956"/>
      <c r="AC422" s="956"/>
      <c r="AD422" s="36"/>
      <c r="AE422" s="36"/>
      <c r="AF422" s="36"/>
      <c r="AG422" s="36"/>
      <c r="AH422" s="36"/>
      <c r="AI422" s="36"/>
      <c r="AJ422" s="36"/>
      <c r="AK422" s="36"/>
      <c r="AL422" s="36"/>
      <c r="AM422" s="36"/>
      <c r="AN422" s="36"/>
      <c r="AO422" s="36"/>
      <c r="AP422" s="36"/>
      <c r="AQ422" s="36"/>
      <c r="AR422" s="36"/>
      <c r="AS422" s="36"/>
      <c r="AT422" s="36"/>
      <c r="AU422" s="36"/>
      <c r="AV422" s="713"/>
    </row>
    <row r="423" spans="1:48" ht="14" thickBot="1">
      <c r="A423" s="964" t="s">
        <v>6</v>
      </c>
      <c r="B423" s="477" t="s">
        <v>190</v>
      </c>
      <c r="C423" s="546" t="e">
        <f>+'STAT 1 CALCS - IGNORE'!G298</f>
        <v>#DIV/0!</v>
      </c>
      <c r="D423" s="546" t="e">
        <f>+'STAT 1 CALCS - IGNORE'!H298</f>
        <v>#DIV/0!</v>
      </c>
      <c r="E423" s="546" t="e">
        <f>+'STAT 1 CALCS - IGNORE'!I298</f>
        <v>#DIV/0!</v>
      </c>
      <c r="F423" s="546" t="e">
        <f>+'STAT 1 CALCS - IGNORE'!J298</f>
        <v>#DIV/0!</v>
      </c>
      <c r="G423" s="546" t="e">
        <f>+'STAT 1 CALCS - IGNORE'!K298</f>
        <v>#DIV/0!</v>
      </c>
      <c r="H423" s="546" t="e">
        <f>+'STAT 1 CALCS - IGNORE'!L298</f>
        <v>#DIV/0!</v>
      </c>
      <c r="I423" s="546" t="e">
        <f>+'STAT 1 CALCS - IGNORE'!M298</f>
        <v>#DIV/0!</v>
      </c>
      <c r="J423" s="546" t="e">
        <f>+'STAT 1 CALCS - IGNORE'!N298</f>
        <v>#DIV/0!</v>
      </c>
      <c r="K423" s="546" t="e">
        <f>+'STAT 1 CALCS - IGNORE'!O298</f>
        <v>#DIV/0!</v>
      </c>
      <c r="L423" s="546" t="e">
        <f>+'STAT 1 CALCS - IGNORE'!P298</f>
        <v>#DIV/0!</v>
      </c>
      <c r="M423" s="8"/>
      <c r="N423" s="8"/>
      <c r="O423" s="8"/>
      <c r="P423" s="8"/>
      <c r="Q423" s="574"/>
      <c r="R423" s="574"/>
      <c r="S423" s="574"/>
      <c r="T423" s="574"/>
      <c r="U423" s="574"/>
      <c r="V423" s="574"/>
      <c r="W423" s="574"/>
      <c r="X423" s="574"/>
      <c r="Y423" s="574"/>
      <c r="Z423" s="574"/>
      <c r="AA423" s="574"/>
      <c r="AB423" s="956"/>
      <c r="AC423" s="956"/>
      <c r="AD423" s="36"/>
      <c r="AE423" s="36"/>
      <c r="AF423" s="36"/>
      <c r="AG423" s="36"/>
      <c r="AH423" s="36"/>
      <c r="AI423" s="36"/>
      <c r="AJ423" s="36"/>
      <c r="AK423" s="36"/>
      <c r="AL423" s="36"/>
      <c r="AM423" s="36"/>
      <c r="AN423" s="36"/>
      <c r="AO423" s="36"/>
      <c r="AP423" s="36"/>
      <c r="AQ423" s="36"/>
      <c r="AR423" s="36"/>
      <c r="AS423" s="36"/>
      <c r="AT423" s="36"/>
      <c r="AU423" s="36"/>
      <c r="AV423" s="713"/>
    </row>
    <row r="424" spans="1:48">
      <c r="A424" s="687"/>
      <c r="B424" s="965" t="s">
        <v>70</v>
      </c>
      <c r="C424" s="985"/>
      <c r="D424" s="985"/>
      <c r="E424" s="985"/>
      <c r="F424" s="985"/>
      <c r="G424" s="985"/>
      <c r="H424" s="985"/>
      <c r="I424" s="985"/>
      <c r="J424" s="985"/>
      <c r="K424" s="985"/>
      <c r="L424" s="985"/>
      <c r="M424" s="574"/>
      <c r="N424" s="574"/>
      <c r="O424" s="574"/>
      <c r="P424" s="574"/>
      <c r="Q424" s="967"/>
      <c r="R424" s="967"/>
      <c r="S424" s="967"/>
      <c r="T424" s="967"/>
      <c r="U424" s="967"/>
      <c r="V424" s="967"/>
      <c r="W424" s="47"/>
      <c r="X424" s="47"/>
      <c r="Y424" s="47"/>
      <c r="Z424" s="47"/>
      <c r="AA424" s="47"/>
      <c r="AB424" s="47"/>
      <c r="AC424" s="47"/>
      <c r="AD424" s="47"/>
      <c r="AE424" s="47"/>
      <c r="AF424" s="47"/>
      <c r="AG424" s="47"/>
      <c r="AH424" s="47"/>
      <c r="AI424" s="47"/>
      <c r="AJ424" s="47"/>
      <c r="AK424" s="47"/>
      <c r="AL424" s="47"/>
      <c r="AM424" s="47"/>
      <c r="AN424" s="47"/>
      <c r="AO424" s="47"/>
      <c r="AP424" s="47"/>
      <c r="AQ424" s="47"/>
      <c r="AR424" s="47"/>
      <c r="AS424" s="47"/>
      <c r="AT424" s="47"/>
      <c r="AU424" s="47"/>
      <c r="AV424" s="669"/>
    </row>
    <row r="425" spans="1:48">
      <c r="A425" s="679"/>
      <c r="B425" s="616" t="s">
        <v>1030</v>
      </c>
      <c r="C425" s="838"/>
      <c r="D425" s="838"/>
      <c r="E425" s="838"/>
      <c r="F425" s="838"/>
      <c r="G425" s="838"/>
      <c r="H425" s="838"/>
      <c r="I425" s="838"/>
      <c r="J425" s="838"/>
      <c r="K425" s="838"/>
      <c r="L425" s="838"/>
      <c r="M425" s="838"/>
      <c r="N425" s="838"/>
      <c r="O425" s="838"/>
      <c r="P425" s="838"/>
      <c r="Q425" s="684"/>
      <c r="R425" s="684"/>
      <c r="S425" s="684"/>
      <c r="T425" s="47"/>
      <c r="U425" s="47"/>
      <c r="V425" s="47"/>
      <c r="W425" s="47"/>
      <c r="X425" s="47"/>
      <c r="Y425" s="47"/>
      <c r="Z425" s="47"/>
      <c r="AA425" s="47"/>
      <c r="AB425" s="47"/>
      <c r="AC425" s="47"/>
      <c r="AD425" s="47"/>
      <c r="AE425" s="47"/>
      <c r="AF425" s="47"/>
      <c r="AG425" s="47"/>
      <c r="AH425" s="47"/>
      <c r="AI425" s="47"/>
      <c r="AJ425" s="47"/>
      <c r="AK425" s="47"/>
      <c r="AL425" s="47"/>
      <c r="AM425" s="47"/>
      <c r="AN425" s="47"/>
      <c r="AO425" s="47"/>
      <c r="AP425" s="47"/>
      <c r="AQ425" s="47"/>
      <c r="AR425" s="47"/>
      <c r="AS425" s="47"/>
      <c r="AT425" s="47"/>
      <c r="AU425" s="47"/>
      <c r="AV425" s="669"/>
    </row>
    <row r="426" spans="1:48" s="547" customFormat="1">
      <c r="A426" s="729" t="s">
        <v>105</v>
      </c>
      <c r="B426" s="581"/>
      <c r="C426" s="148"/>
      <c r="D426" s="148"/>
      <c r="E426" s="148"/>
      <c r="F426" s="148"/>
      <c r="G426" s="148"/>
      <c r="H426" s="148"/>
      <c r="I426" s="148"/>
      <c r="J426" s="148"/>
      <c r="K426" s="148"/>
      <c r="L426" s="148"/>
      <c r="M426" s="148"/>
      <c r="N426" s="148"/>
      <c r="O426" s="148"/>
      <c r="P426" s="148"/>
      <c r="Q426" s="684"/>
      <c r="R426" s="684"/>
      <c r="S426" s="684"/>
      <c r="T426" s="47"/>
      <c r="U426" s="47"/>
      <c r="V426" s="47"/>
      <c r="W426" s="47"/>
      <c r="X426" s="47"/>
      <c r="Y426" s="47"/>
      <c r="Z426" s="47"/>
      <c r="AA426" s="47"/>
      <c r="AB426" s="47"/>
      <c r="AC426" s="47"/>
      <c r="AD426" s="47"/>
      <c r="AE426" s="47"/>
      <c r="AF426" s="47"/>
      <c r="AG426" s="47"/>
      <c r="AH426" s="47"/>
      <c r="AI426" s="47"/>
      <c r="AJ426" s="47"/>
      <c r="AK426" s="47"/>
      <c r="AL426" s="47"/>
      <c r="AM426" s="47"/>
      <c r="AN426" s="47"/>
      <c r="AO426" s="47"/>
      <c r="AP426" s="47"/>
      <c r="AQ426" s="47"/>
      <c r="AR426" s="47"/>
      <c r="AS426" s="47"/>
      <c r="AT426" s="47"/>
      <c r="AU426" s="47"/>
      <c r="AV426" s="669"/>
    </row>
    <row r="427" spans="1:48" ht="26">
      <c r="A427" s="751" t="s">
        <v>106</v>
      </c>
      <c r="B427" s="577" t="s">
        <v>150</v>
      </c>
      <c r="C427" s="578" t="e">
        <f>+'PE ADJS SIMPLE'!D102</f>
        <v>#VALUE!</v>
      </c>
      <c r="D427" s="578" t="e">
        <f>+'PE ADJS SIMPLE'!E102</f>
        <v>#VALUE!</v>
      </c>
      <c r="E427" s="578" t="e">
        <f>+'PE ADJS SIMPLE'!F102</f>
        <v>#VALUE!</v>
      </c>
      <c r="F427" s="578" t="e">
        <f>+'PE ADJS SIMPLE'!G102</f>
        <v>#VALUE!</v>
      </c>
      <c r="G427" s="578" t="e">
        <f>+'PE ADJS SIMPLE'!H102</f>
        <v>#VALUE!</v>
      </c>
      <c r="H427" s="578" t="e">
        <f>+'PE ADJS SIMPLE'!I102</f>
        <v>#VALUE!</v>
      </c>
      <c r="I427" s="578" t="e">
        <f>+'PE ADJS SIMPLE'!J102</f>
        <v>#VALUE!</v>
      </c>
      <c r="J427" s="578" t="e">
        <f>+'PE ADJS SIMPLE'!K102</f>
        <v>#VALUE!</v>
      </c>
      <c r="K427" s="578" t="e">
        <f>+'PE ADJS SIMPLE'!L102</f>
        <v>#VALUE!</v>
      </c>
      <c r="L427" s="578" t="e">
        <f>+'PE ADJS SIMPLE'!M102</f>
        <v>#VALUE!</v>
      </c>
      <c r="M427" s="148"/>
      <c r="N427" s="148"/>
      <c r="O427" s="148"/>
      <c r="P427" s="148"/>
      <c r="Q427" s="684"/>
      <c r="R427" s="684"/>
      <c r="S427" s="684"/>
      <c r="T427" s="47"/>
      <c r="U427" s="47"/>
      <c r="V427" s="47"/>
      <c r="W427" s="47"/>
      <c r="X427" s="47"/>
      <c r="Y427" s="47"/>
      <c r="Z427" s="47"/>
      <c r="AA427" s="47"/>
      <c r="AB427" s="47"/>
      <c r="AC427" s="47"/>
      <c r="AD427" s="47"/>
      <c r="AE427" s="47"/>
      <c r="AF427" s="47"/>
      <c r="AG427" s="47"/>
      <c r="AH427" s="47"/>
      <c r="AI427" s="47"/>
      <c r="AJ427" s="47"/>
      <c r="AK427" s="47"/>
      <c r="AL427" s="47"/>
      <c r="AM427" s="47"/>
      <c r="AN427" s="47"/>
      <c r="AO427" s="47"/>
      <c r="AP427" s="47"/>
      <c r="AQ427" s="47"/>
      <c r="AR427" s="47"/>
      <c r="AS427" s="47"/>
      <c r="AT427" s="47"/>
      <c r="AU427" s="47"/>
      <c r="AV427" s="669"/>
    </row>
    <row r="428" spans="1:48" ht="42" customHeight="1">
      <c r="A428" s="729"/>
      <c r="B428" s="616" t="s">
        <v>1051</v>
      </c>
      <c r="C428" s="1010"/>
      <c r="D428" s="838"/>
      <c r="E428" s="838"/>
      <c r="F428" s="838"/>
      <c r="G428" s="838"/>
      <c r="H428" s="838"/>
      <c r="I428" s="838"/>
      <c r="J428" s="838"/>
      <c r="K428" s="838"/>
      <c r="L428" s="838"/>
      <c r="M428" s="838"/>
      <c r="N428" s="838"/>
      <c r="O428" s="838"/>
      <c r="P428" s="838"/>
      <c r="Q428" s="684"/>
      <c r="R428" s="684"/>
      <c r="S428" s="684"/>
      <c r="T428" s="47"/>
      <c r="U428" s="47"/>
      <c r="V428" s="47"/>
      <c r="W428" s="47"/>
      <c r="X428" s="47"/>
      <c r="Y428" s="47"/>
      <c r="Z428" s="47"/>
      <c r="AA428" s="47"/>
      <c r="AB428" s="47"/>
      <c r="AC428" s="47"/>
      <c r="AD428" s="47"/>
      <c r="AE428" s="47"/>
      <c r="AF428" s="47"/>
      <c r="AG428" s="47"/>
      <c r="AH428" s="47"/>
      <c r="AI428" s="47"/>
      <c r="AJ428" s="47"/>
      <c r="AK428" s="47"/>
      <c r="AL428" s="47"/>
      <c r="AM428" s="47"/>
      <c r="AN428" s="47"/>
      <c r="AO428" s="47"/>
      <c r="AP428" s="47"/>
      <c r="AQ428" s="47"/>
      <c r="AR428" s="47"/>
      <c r="AS428" s="47"/>
      <c r="AT428" s="47"/>
      <c r="AU428" s="47"/>
      <c r="AV428" s="669"/>
    </row>
    <row r="429" spans="1:48">
      <c r="A429" s="729" t="s">
        <v>107</v>
      </c>
      <c r="B429" s="472"/>
      <c r="C429" s="148"/>
      <c r="D429" s="148"/>
      <c r="E429" s="148"/>
      <c r="F429" s="148"/>
      <c r="G429" s="148"/>
      <c r="H429" s="148"/>
      <c r="I429" s="148"/>
      <c r="J429" s="148"/>
      <c r="K429" s="148"/>
      <c r="L429" s="148"/>
      <c r="M429" s="148"/>
      <c r="N429" s="148"/>
      <c r="O429" s="148"/>
      <c r="P429" s="148"/>
      <c r="Q429" s="684"/>
      <c r="R429" s="684"/>
      <c r="S429" s="684"/>
      <c r="T429" s="47"/>
      <c r="U429" s="47"/>
      <c r="V429" s="47"/>
      <c r="W429" s="47"/>
      <c r="X429" s="47"/>
      <c r="Y429" s="47"/>
      <c r="Z429" s="47"/>
      <c r="AA429" s="47"/>
      <c r="AB429" s="47"/>
      <c r="AC429" s="47"/>
      <c r="AD429" s="47"/>
      <c r="AE429" s="47"/>
      <c r="AF429" s="47"/>
      <c r="AG429" s="47"/>
      <c r="AH429" s="47"/>
      <c r="AI429" s="47"/>
      <c r="AJ429" s="47"/>
      <c r="AK429" s="47"/>
      <c r="AL429" s="47"/>
      <c r="AM429" s="47"/>
      <c r="AN429" s="47"/>
      <c r="AO429" s="47"/>
      <c r="AP429" s="47"/>
      <c r="AQ429" s="47"/>
      <c r="AR429" s="47"/>
      <c r="AS429" s="47"/>
      <c r="AT429" s="47"/>
      <c r="AU429" s="47"/>
      <c r="AV429" s="669"/>
    </row>
    <row r="430" spans="1:48">
      <c r="A430" s="701" t="s">
        <v>1052</v>
      </c>
      <c r="B430" s="617" t="s">
        <v>1053</v>
      </c>
      <c r="C430" s="366">
        <f>+'STAT 1 CALCS - IGNORE'!G316</f>
        <v>0</v>
      </c>
      <c r="D430" s="366">
        <f>+'STAT 1 CALCS - IGNORE'!H316</f>
        <v>0</v>
      </c>
      <c r="E430" s="366">
        <f>+'STAT 1 CALCS - IGNORE'!I316</f>
        <v>0</v>
      </c>
      <c r="F430" s="366">
        <f>+'STAT 1 CALCS - IGNORE'!J316</f>
        <v>0</v>
      </c>
      <c r="G430" s="366">
        <f>+'STAT 1 CALCS - IGNORE'!K316</f>
        <v>0</v>
      </c>
      <c r="H430" s="366">
        <f>+'STAT 1 CALCS - IGNORE'!L316</f>
        <v>0</v>
      </c>
      <c r="I430" s="366">
        <f>+'STAT 1 CALCS - IGNORE'!M316</f>
        <v>0</v>
      </c>
      <c r="J430" s="366">
        <f>+'STAT 1 CALCS - IGNORE'!N316</f>
        <v>0</v>
      </c>
      <c r="K430" s="366">
        <f>+'STAT 1 CALCS - IGNORE'!O316</f>
        <v>0</v>
      </c>
      <c r="L430" s="366">
        <f>+'STAT 1 CALCS - IGNORE'!P316</f>
        <v>0</v>
      </c>
      <c r="M430" s="148"/>
      <c r="N430" s="148"/>
      <c r="O430" s="148"/>
      <c r="P430" s="148"/>
      <c r="Q430" s="661" t="s">
        <v>62</v>
      </c>
      <c r="R430" s="684"/>
      <c r="S430" s="684"/>
      <c r="T430" s="47"/>
      <c r="U430" s="47"/>
      <c r="V430" s="47"/>
      <c r="W430" s="47"/>
      <c r="X430" s="47"/>
      <c r="Y430" s="47"/>
      <c r="Z430" s="47"/>
      <c r="AA430" s="47"/>
      <c r="AB430" s="47"/>
      <c r="AC430" s="47"/>
      <c r="AD430" s="47"/>
      <c r="AE430" s="47"/>
      <c r="AF430" s="47"/>
      <c r="AG430" s="47"/>
      <c r="AH430" s="47"/>
      <c r="AI430" s="47"/>
      <c r="AJ430" s="47"/>
      <c r="AK430" s="47"/>
      <c r="AL430" s="47"/>
      <c r="AM430" s="47"/>
      <c r="AN430" s="47"/>
      <c r="AO430" s="47"/>
      <c r="AP430" s="47"/>
      <c r="AQ430" s="47"/>
      <c r="AR430" s="47"/>
      <c r="AS430" s="47"/>
      <c r="AT430" s="47"/>
      <c r="AU430" s="47"/>
      <c r="AV430" s="669"/>
    </row>
    <row r="431" spans="1:48">
      <c r="A431" s="729"/>
      <c r="B431" s="616" t="s">
        <v>1054</v>
      </c>
      <c r="C431" s="838"/>
      <c r="D431" s="838"/>
      <c r="E431" s="838"/>
      <c r="F431" s="838"/>
      <c r="G431" s="838"/>
      <c r="H431" s="838"/>
      <c r="I431" s="838"/>
      <c r="J431" s="838"/>
      <c r="K431" s="838"/>
      <c r="L431" s="838"/>
      <c r="M431" s="838"/>
      <c r="N431" s="838"/>
      <c r="O431" s="838"/>
      <c r="P431" s="838"/>
      <c r="Q431" s="838"/>
      <c r="R431" s="684"/>
      <c r="S431" s="684"/>
      <c r="T431" s="47"/>
      <c r="U431" s="47"/>
      <c r="V431" s="47"/>
      <c r="W431" s="47"/>
      <c r="X431" s="47"/>
      <c r="Y431" s="47"/>
      <c r="Z431" s="47"/>
      <c r="AA431" s="47"/>
      <c r="AB431" s="47"/>
      <c r="AC431" s="47"/>
      <c r="AD431" s="47"/>
      <c r="AE431" s="47"/>
      <c r="AF431" s="47"/>
      <c r="AG431" s="47"/>
      <c r="AH431" s="47"/>
      <c r="AI431" s="47"/>
      <c r="AJ431" s="47"/>
      <c r="AK431" s="47"/>
      <c r="AL431" s="47"/>
      <c r="AM431" s="47"/>
      <c r="AN431" s="47"/>
      <c r="AO431" s="47"/>
      <c r="AP431" s="47"/>
      <c r="AQ431" s="47"/>
      <c r="AR431" s="47"/>
      <c r="AS431" s="47"/>
      <c r="AT431" s="47"/>
      <c r="AU431" s="47"/>
      <c r="AV431" s="669"/>
    </row>
    <row r="432" spans="1:48">
      <c r="A432" s="986" t="s">
        <v>63</v>
      </c>
      <c r="B432" s="875"/>
      <c r="C432" s="148"/>
      <c r="D432" s="148"/>
      <c r="E432" s="148"/>
      <c r="F432" s="148"/>
      <c r="G432" s="148"/>
      <c r="H432" s="148"/>
      <c r="I432" s="148"/>
      <c r="J432" s="148"/>
      <c r="K432" s="148"/>
      <c r="L432" s="148"/>
      <c r="M432" s="148"/>
      <c r="N432" s="148"/>
      <c r="O432" s="148"/>
      <c r="P432" s="148"/>
      <c r="Q432" s="684"/>
      <c r="R432" s="684"/>
      <c r="S432" s="684"/>
      <c r="T432" s="47"/>
      <c r="U432" s="47"/>
      <c r="V432" s="47"/>
      <c r="W432" s="47"/>
      <c r="X432" s="47"/>
      <c r="Y432" s="47"/>
      <c r="Z432" s="47"/>
      <c r="AA432" s="47"/>
      <c r="AB432" s="47"/>
      <c r="AC432" s="47"/>
      <c r="AD432" s="47"/>
      <c r="AE432" s="47"/>
      <c r="AF432" s="47"/>
      <c r="AG432" s="47"/>
      <c r="AH432" s="47"/>
      <c r="AI432" s="47"/>
      <c r="AJ432" s="47"/>
      <c r="AK432" s="47"/>
      <c r="AL432" s="47"/>
      <c r="AM432" s="47"/>
      <c r="AN432" s="47"/>
      <c r="AO432" s="47"/>
      <c r="AP432" s="47"/>
      <c r="AQ432" s="47"/>
      <c r="AR432" s="47"/>
      <c r="AS432" s="47"/>
      <c r="AT432" s="47"/>
      <c r="AU432" s="47"/>
      <c r="AV432" s="669"/>
    </row>
    <row r="433" spans="1:48">
      <c r="A433" s="963" t="s">
        <v>64</v>
      </c>
      <c r="B433" s="618" t="s">
        <v>1055</v>
      </c>
      <c r="C433" s="368" t="e">
        <f>+'STAT 1 CALCS - IGNORE'!G322</f>
        <v>#DIV/0!</v>
      </c>
      <c r="D433" s="368" t="e">
        <f>+'STAT 1 CALCS - IGNORE'!H322</f>
        <v>#DIV/0!</v>
      </c>
      <c r="E433" s="368" t="e">
        <f>+'STAT 1 CALCS - IGNORE'!I322</f>
        <v>#DIV/0!</v>
      </c>
      <c r="F433" s="368" t="e">
        <f>+'STAT 1 CALCS - IGNORE'!J322</f>
        <v>#DIV/0!</v>
      </c>
      <c r="G433" s="368" t="e">
        <f>+'STAT 1 CALCS - IGNORE'!K322</f>
        <v>#DIV/0!</v>
      </c>
      <c r="H433" s="368" t="e">
        <f>+'STAT 1 CALCS - IGNORE'!L322</f>
        <v>#DIV/0!</v>
      </c>
      <c r="I433" s="368" t="e">
        <f>+'STAT 1 CALCS - IGNORE'!M322</f>
        <v>#DIV/0!</v>
      </c>
      <c r="J433" s="368" t="e">
        <f>+'STAT 1 CALCS - IGNORE'!N322</f>
        <v>#DIV/0!</v>
      </c>
      <c r="K433" s="368" t="e">
        <f>+'STAT 1 CALCS - IGNORE'!O322</f>
        <v>#DIV/0!</v>
      </c>
      <c r="L433" s="368" t="e">
        <f>+'STAT 1 CALCS - IGNORE'!P322</f>
        <v>#DIV/0!</v>
      </c>
      <c r="M433" s="148"/>
      <c r="N433" s="148"/>
      <c r="O433" s="148"/>
      <c r="P433" s="148"/>
      <c r="Q433" s="684"/>
      <c r="R433" s="684"/>
      <c r="S433" s="684"/>
      <c r="T433" s="47"/>
      <c r="U433" s="47"/>
      <c r="V433" s="47"/>
      <c r="W433" s="47"/>
      <c r="X433" s="47"/>
      <c r="Y433" s="47"/>
      <c r="Z433" s="47"/>
      <c r="AA433" s="47"/>
      <c r="AB433" s="47"/>
      <c r="AC433" s="47"/>
      <c r="AD433" s="47"/>
      <c r="AE433" s="47"/>
      <c r="AF433" s="47"/>
      <c r="AG433" s="47"/>
      <c r="AH433" s="47"/>
      <c r="AI433" s="47"/>
      <c r="AJ433" s="47"/>
      <c r="AK433" s="47"/>
      <c r="AL433" s="47"/>
      <c r="AM433" s="47"/>
      <c r="AN433" s="47"/>
      <c r="AO433" s="47"/>
      <c r="AP433" s="47"/>
      <c r="AQ433" s="47"/>
      <c r="AR433" s="47"/>
      <c r="AS433" s="47"/>
      <c r="AT433" s="47"/>
      <c r="AU433" s="47"/>
      <c r="AV433" s="669"/>
    </row>
    <row r="434" spans="1:48">
      <c r="A434" s="1011"/>
      <c r="B434" s="619" t="s">
        <v>1065</v>
      </c>
      <c r="C434" s="838"/>
      <c r="D434" s="838"/>
      <c r="E434" s="838"/>
      <c r="F434" s="838"/>
      <c r="G434" s="838"/>
      <c r="H434" s="838"/>
      <c r="I434" s="838"/>
      <c r="J434" s="838"/>
      <c r="K434" s="838"/>
      <c r="L434" s="838"/>
      <c r="M434" s="838"/>
      <c r="N434" s="838"/>
      <c r="O434" s="838"/>
      <c r="P434" s="838"/>
      <c r="Q434" s="838"/>
      <c r="R434" s="684"/>
      <c r="S434" s="684"/>
      <c r="T434" s="47"/>
      <c r="U434" s="47"/>
      <c r="V434" s="47"/>
      <c r="W434" s="47"/>
      <c r="X434" s="47"/>
      <c r="Y434" s="47"/>
      <c r="Z434" s="47"/>
      <c r="AA434" s="47"/>
      <c r="AB434" s="47"/>
      <c r="AC434" s="47"/>
      <c r="AD434" s="47"/>
      <c r="AE434" s="47"/>
      <c r="AF434" s="47"/>
      <c r="AG434" s="47"/>
      <c r="AH434" s="47"/>
      <c r="AI434" s="47"/>
      <c r="AJ434" s="47"/>
      <c r="AK434" s="47"/>
      <c r="AL434" s="47"/>
      <c r="AM434" s="47"/>
      <c r="AN434" s="47"/>
      <c r="AO434" s="47"/>
      <c r="AP434" s="47"/>
      <c r="AQ434" s="47"/>
      <c r="AR434" s="47"/>
      <c r="AS434" s="47"/>
      <c r="AT434" s="47"/>
      <c r="AU434" s="47"/>
      <c r="AV434" s="669"/>
    </row>
    <row r="435" spans="1:48">
      <c r="A435" s="729"/>
      <c r="B435" s="148"/>
      <c r="C435" s="148"/>
      <c r="D435" s="148"/>
      <c r="E435" s="148"/>
      <c r="F435" s="148"/>
      <c r="G435" s="148"/>
      <c r="H435" s="148"/>
      <c r="I435" s="148"/>
      <c r="J435" s="148"/>
      <c r="K435" s="148"/>
      <c r="L435" s="148"/>
      <c r="M435" s="148"/>
      <c r="N435" s="148"/>
      <c r="O435" s="148"/>
      <c r="P435" s="148"/>
      <c r="Q435" s="684"/>
      <c r="R435" s="684"/>
      <c r="S435" s="684"/>
      <c r="T435" s="47"/>
      <c r="U435" s="47"/>
      <c r="V435" s="47"/>
      <c r="W435" s="47"/>
      <c r="X435" s="47"/>
      <c r="Y435" s="47"/>
      <c r="Z435" s="47"/>
      <c r="AA435" s="47"/>
      <c r="AB435" s="47"/>
      <c r="AC435" s="47"/>
      <c r="AD435" s="47"/>
      <c r="AE435" s="47"/>
      <c r="AF435" s="47"/>
      <c r="AG435" s="47"/>
      <c r="AH435" s="47"/>
      <c r="AI435" s="47"/>
      <c r="AJ435" s="47"/>
      <c r="AK435" s="47"/>
      <c r="AL435" s="47"/>
      <c r="AM435" s="47"/>
      <c r="AN435" s="47"/>
      <c r="AO435" s="47"/>
      <c r="AP435" s="47"/>
      <c r="AQ435" s="47"/>
      <c r="AR435" s="47"/>
      <c r="AS435" s="47"/>
      <c r="AT435" s="47"/>
      <c r="AU435" s="47"/>
      <c r="AV435" s="669"/>
    </row>
    <row r="436" spans="1:48">
      <c r="A436" s="986" t="s">
        <v>65</v>
      </c>
      <c r="B436" s="745"/>
      <c r="C436" s="148"/>
      <c r="D436" s="148"/>
      <c r="E436" s="148"/>
      <c r="F436" s="148"/>
      <c r="G436" s="148"/>
      <c r="H436" s="148"/>
      <c r="I436" s="148"/>
      <c r="J436" s="148"/>
      <c r="K436" s="148"/>
      <c r="L436" s="148"/>
      <c r="M436" s="148"/>
      <c r="N436" s="148"/>
      <c r="O436" s="148"/>
      <c r="P436" s="148"/>
      <c r="Q436" s="684"/>
      <c r="R436" s="684"/>
      <c r="S436" s="684"/>
      <c r="T436" s="47"/>
      <c r="U436" s="47"/>
      <c r="V436" s="47"/>
      <c r="W436" s="47"/>
      <c r="X436" s="47"/>
      <c r="Y436" s="47"/>
      <c r="Z436" s="47"/>
      <c r="AA436" s="47"/>
      <c r="AB436" s="47"/>
      <c r="AC436" s="47"/>
      <c r="AD436" s="47"/>
      <c r="AE436" s="47"/>
      <c r="AF436" s="47"/>
      <c r="AG436" s="47"/>
      <c r="AH436" s="47"/>
      <c r="AI436" s="47"/>
      <c r="AJ436" s="47"/>
      <c r="AK436" s="47"/>
      <c r="AL436" s="47"/>
      <c r="AM436" s="47"/>
      <c r="AN436" s="47"/>
      <c r="AO436" s="47"/>
      <c r="AP436" s="47"/>
      <c r="AQ436" s="47"/>
      <c r="AR436" s="47"/>
      <c r="AS436" s="47"/>
      <c r="AT436" s="47"/>
      <c r="AU436" s="47"/>
      <c r="AV436" s="669"/>
    </row>
    <row r="437" spans="1:48" ht="14">
      <c r="A437" s="963" t="s">
        <v>66</v>
      </c>
      <c r="B437" s="620" t="s">
        <v>1066</v>
      </c>
      <c r="C437" s="369" t="e">
        <f>+'STAT 1 CALCS - IGNORE'!G335</f>
        <v>#DIV/0!</v>
      </c>
      <c r="D437" s="369" t="e">
        <f>+'STAT 1 CALCS - IGNORE'!H335</f>
        <v>#DIV/0!</v>
      </c>
      <c r="E437" s="369" t="e">
        <f>+'STAT 1 CALCS - IGNORE'!I335</f>
        <v>#DIV/0!</v>
      </c>
      <c r="F437" s="369" t="e">
        <f>+'STAT 1 CALCS - IGNORE'!J335</f>
        <v>#DIV/0!</v>
      </c>
      <c r="G437" s="369" t="e">
        <f>+'STAT 1 CALCS - IGNORE'!K335</f>
        <v>#DIV/0!</v>
      </c>
      <c r="H437" s="369" t="e">
        <f>+'STAT 1 CALCS - IGNORE'!L335</f>
        <v>#DIV/0!</v>
      </c>
      <c r="I437" s="369" t="e">
        <f>+'STAT 1 CALCS - IGNORE'!M335</f>
        <v>#DIV/0!</v>
      </c>
      <c r="J437" s="369" t="e">
        <f>+'STAT 1 CALCS - IGNORE'!N335</f>
        <v>#DIV/0!</v>
      </c>
      <c r="K437" s="369" t="e">
        <f>+'STAT 1 CALCS - IGNORE'!O335</f>
        <v>#DIV/0!</v>
      </c>
      <c r="L437" s="369" t="e">
        <f>+'STAT 1 CALCS - IGNORE'!P335</f>
        <v>#DIV/0!</v>
      </c>
      <c r="M437" s="348"/>
      <c r="N437" s="348"/>
      <c r="O437" s="348"/>
      <c r="P437" s="348"/>
      <c r="Q437" s="730"/>
      <c r="R437" s="730"/>
      <c r="S437" s="730"/>
      <c r="T437" s="47"/>
      <c r="U437" s="47"/>
      <c r="V437" s="47"/>
      <c r="W437" s="47"/>
      <c r="X437" s="47"/>
      <c r="Y437" s="47"/>
      <c r="Z437" s="47"/>
      <c r="AA437" s="47"/>
      <c r="AB437" s="47"/>
      <c r="AC437" s="47"/>
      <c r="AD437" s="47"/>
      <c r="AE437" s="47"/>
      <c r="AF437" s="47"/>
      <c r="AG437" s="47"/>
      <c r="AH437" s="47"/>
      <c r="AI437" s="47"/>
      <c r="AJ437" s="47"/>
      <c r="AK437" s="47"/>
      <c r="AL437" s="47"/>
      <c r="AM437" s="47"/>
      <c r="AN437" s="47"/>
      <c r="AO437" s="47"/>
      <c r="AP437" s="47"/>
      <c r="AQ437" s="47"/>
      <c r="AR437" s="47"/>
      <c r="AS437" s="47"/>
      <c r="AT437" s="47"/>
      <c r="AU437" s="47"/>
      <c r="AV437" s="669"/>
    </row>
    <row r="438" spans="1:48" ht="39" customHeight="1">
      <c r="A438" s="1012"/>
      <c r="B438" s="632" t="s">
        <v>67</v>
      </c>
      <c r="C438" s="1013"/>
      <c r="D438" s="1013"/>
      <c r="E438" s="1013"/>
      <c r="F438" s="1013"/>
      <c r="G438" s="1013"/>
      <c r="H438" s="1013"/>
      <c r="I438" s="1013"/>
      <c r="J438" s="1013"/>
      <c r="K438" s="1013"/>
      <c r="L438" s="1013"/>
      <c r="M438" s="1013"/>
      <c r="N438" s="1013"/>
      <c r="O438" s="1013"/>
      <c r="P438" s="1013"/>
      <c r="Q438" s="1013"/>
      <c r="R438" s="730"/>
      <c r="S438" s="730"/>
      <c r="T438" s="47"/>
      <c r="U438" s="47"/>
      <c r="V438" s="47"/>
      <c r="W438" s="47"/>
      <c r="X438" s="47"/>
      <c r="Y438" s="47"/>
      <c r="Z438" s="47"/>
      <c r="AA438" s="47"/>
      <c r="AB438" s="47"/>
      <c r="AC438" s="47"/>
      <c r="AD438" s="47"/>
      <c r="AE438" s="47"/>
      <c r="AF438" s="47"/>
      <c r="AG438" s="47"/>
      <c r="AH438" s="47"/>
      <c r="AI438" s="47"/>
      <c r="AJ438" s="47"/>
      <c r="AK438" s="47"/>
      <c r="AL438" s="47"/>
      <c r="AM438" s="47"/>
      <c r="AN438" s="47"/>
      <c r="AO438" s="47"/>
      <c r="AP438" s="47"/>
      <c r="AQ438" s="47"/>
      <c r="AR438" s="47"/>
      <c r="AS438" s="47"/>
      <c r="AT438" s="47"/>
      <c r="AU438" s="47"/>
      <c r="AV438" s="669"/>
    </row>
    <row r="439" spans="1:48">
      <c r="A439" s="714"/>
      <c r="B439" s="616" t="s">
        <v>1072</v>
      </c>
      <c r="C439" s="989"/>
      <c r="D439" s="989"/>
      <c r="E439" s="989"/>
      <c r="F439" s="989"/>
      <c r="G439" s="989"/>
      <c r="H439" s="989"/>
      <c r="I439" s="989"/>
      <c r="J439" s="989"/>
      <c r="K439" s="989"/>
      <c r="L439" s="989"/>
      <c r="M439" s="989"/>
      <c r="N439" s="989"/>
      <c r="O439" s="989"/>
      <c r="P439" s="989"/>
      <c r="Q439" s="989"/>
      <c r="R439" s="704"/>
      <c r="S439" s="704"/>
      <c r="T439" s="47"/>
      <c r="U439" s="47"/>
      <c r="V439" s="47"/>
      <c r="W439" s="47"/>
      <c r="X439" s="47"/>
      <c r="Y439" s="47"/>
      <c r="Z439" s="47"/>
      <c r="AA439" s="47"/>
      <c r="AB439" s="47"/>
      <c r="AC439" s="47"/>
      <c r="AD439" s="47"/>
      <c r="AE439" s="47"/>
      <c r="AF439" s="47"/>
      <c r="AG439" s="47"/>
      <c r="AH439" s="47"/>
      <c r="AI439" s="47"/>
      <c r="AJ439" s="47"/>
      <c r="AK439" s="47"/>
      <c r="AL439" s="47"/>
      <c r="AM439" s="47"/>
      <c r="AN439" s="47"/>
      <c r="AO439" s="47"/>
      <c r="AP439" s="47"/>
      <c r="AQ439" s="47"/>
      <c r="AR439" s="47"/>
      <c r="AS439" s="47"/>
      <c r="AT439" s="47"/>
      <c r="AU439" s="47"/>
      <c r="AV439" s="669"/>
    </row>
    <row r="440" spans="1:48">
      <c r="A440" s="992" t="s">
        <v>1073</v>
      </c>
      <c r="B440" s="168"/>
      <c r="C440" s="168"/>
      <c r="D440" s="168"/>
      <c r="E440" s="168"/>
      <c r="F440" s="168"/>
      <c r="G440" s="168"/>
      <c r="H440" s="168"/>
      <c r="I440" s="168"/>
      <c r="J440" s="168"/>
      <c r="K440" s="168"/>
      <c r="L440" s="168"/>
      <c r="M440" s="168"/>
      <c r="N440" s="168"/>
      <c r="O440" s="168"/>
      <c r="P440" s="168"/>
      <c r="Q440" s="704"/>
      <c r="R440" s="704"/>
      <c r="S440" s="704"/>
      <c r="T440" s="47"/>
      <c r="U440" s="47"/>
      <c r="V440" s="47"/>
      <c r="W440" s="47"/>
      <c r="X440" s="47"/>
      <c r="Y440" s="47"/>
      <c r="Z440" s="47"/>
      <c r="AA440" s="47"/>
      <c r="AB440" s="47"/>
      <c r="AC440" s="47"/>
      <c r="AD440" s="47"/>
      <c r="AE440" s="47"/>
      <c r="AF440" s="47"/>
      <c r="AG440" s="47"/>
      <c r="AH440" s="47"/>
      <c r="AI440" s="47"/>
      <c r="AJ440" s="47"/>
      <c r="AK440" s="47"/>
      <c r="AL440" s="47"/>
      <c r="AM440" s="47"/>
      <c r="AN440" s="47"/>
      <c r="AO440" s="47"/>
      <c r="AP440" s="47"/>
      <c r="AQ440" s="47"/>
      <c r="AR440" s="47"/>
      <c r="AS440" s="47"/>
      <c r="AT440" s="47"/>
      <c r="AU440" s="47"/>
      <c r="AV440" s="669"/>
    </row>
    <row r="441" spans="1:48">
      <c r="A441" s="792"/>
      <c r="B441" s="168"/>
      <c r="C441" s="168"/>
      <c r="D441" s="168"/>
      <c r="E441" s="168"/>
      <c r="F441" s="168"/>
      <c r="G441" s="168"/>
      <c r="H441" s="168"/>
      <c r="I441" s="168"/>
      <c r="J441" s="168"/>
      <c r="K441" s="168"/>
      <c r="L441" s="168"/>
      <c r="M441" s="168"/>
      <c r="N441" s="168"/>
      <c r="O441" s="168"/>
      <c r="P441" s="168"/>
      <c r="Q441" s="704"/>
      <c r="R441" s="704"/>
      <c r="S441" s="704"/>
      <c r="T441" s="47"/>
      <c r="U441" s="47"/>
      <c r="V441" s="47"/>
      <c r="W441" s="47"/>
      <c r="X441" s="47"/>
      <c r="Y441" s="47"/>
      <c r="Z441" s="47"/>
      <c r="AA441" s="47"/>
      <c r="AB441" s="47"/>
      <c r="AC441" s="47"/>
      <c r="AD441" s="47"/>
      <c r="AE441" s="47"/>
      <c r="AF441" s="47"/>
      <c r="AG441" s="47"/>
      <c r="AH441" s="47"/>
      <c r="AI441" s="47"/>
      <c r="AJ441" s="47"/>
      <c r="AK441" s="47"/>
      <c r="AL441" s="47"/>
      <c r="AM441" s="47"/>
      <c r="AN441" s="47"/>
      <c r="AO441" s="47"/>
      <c r="AP441" s="47"/>
      <c r="AQ441" s="47"/>
      <c r="AR441" s="47"/>
      <c r="AS441" s="47"/>
      <c r="AT441" s="47"/>
      <c r="AU441" s="47"/>
      <c r="AV441" s="669"/>
    </row>
    <row r="442" spans="1:48">
      <c r="A442" s="1014" t="s">
        <v>1074</v>
      </c>
      <c r="B442" s="148"/>
      <c r="C442" s="41" t="s">
        <v>550</v>
      </c>
      <c r="D442" s="41"/>
      <c r="E442" s="185"/>
      <c r="F442" s="185"/>
      <c r="G442" s="185"/>
      <c r="H442" s="185"/>
      <c r="I442" s="185"/>
      <c r="J442" s="185"/>
      <c r="K442" s="185"/>
      <c r="L442" s="185"/>
      <c r="M442" s="185"/>
      <c r="N442" s="185"/>
      <c r="O442" s="185"/>
      <c r="P442" s="185"/>
      <c r="Q442" s="697"/>
      <c r="R442" s="697"/>
      <c r="S442" s="697"/>
      <c r="T442" s="47"/>
      <c r="U442" s="47"/>
      <c r="V442" s="47"/>
      <c r="W442" s="47"/>
      <c r="X442" s="47"/>
      <c r="Y442" s="47"/>
      <c r="Z442" s="47"/>
      <c r="AA442" s="47"/>
      <c r="AB442" s="47"/>
      <c r="AC442" s="47"/>
      <c r="AD442" s="47"/>
      <c r="AE442" s="47"/>
      <c r="AF442" s="47"/>
      <c r="AG442" s="47"/>
      <c r="AH442" s="47"/>
      <c r="AI442" s="47"/>
      <c r="AJ442" s="47"/>
      <c r="AK442" s="47"/>
      <c r="AL442" s="47"/>
      <c r="AM442" s="47"/>
      <c r="AN442" s="47"/>
      <c r="AO442" s="47"/>
      <c r="AP442" s="47"/>
      <c r="AQ442" s="47"/>
      <c r="AR442" s="47"/>
      <c r="AS442" s="47"/>
      <c r="AT442" s="47"/>
      <c r="AU442" s="47"/>
      <c r="AV442" s="669"/>
    </row>
    <row r="443" spans="1:48">
      <c r="A443" s="966" t="s">
        <v>68</v>
      </c>
      <c r="B443" s="632"/>
      <c r="C443" s="632"/>
      <c r="D443" s="632"/>
      <c r="E443" s="632"/>
      <c r="F443" s="632"/>
      <c r="G443" s="632"/>
      <c r="H443" s="185"/>
      <c r="I443" s="185"/>
      <c r="J443" s="185"/>
      <c r="K443" s="185"/>
      <c r="L443" s="185"/>
      <c r="M443" s="185"/>
      <c r="N443" s="185"/>
      <c r="O443" s="185"/>
      <c r="P443" s="185"/>
      <c r="Q443" s="697"/>
      <c r="R443" s="697"/>
      <c r="S443" s="697"/>
      <c r="T443" s="47"/>
      <c r="U443" s="47"/>
      <c r="V443" s="47"/>
      <c r="W443" s="47"/>
      <c r="X443" s="47"/>
      <c r="Y443" s="47"/>
      <c r="Z443" s="47"/>
      <c r="AA443" s="47"/>
      <c r="AB443" s="47"/>
      <c r="AC443" s="47"/>
      <c r="AD443" s="47"/>
      <c r="AE443" s="47"/>
      <c r="AF443" s="47"/>
      <c r="AG443" s="47"/>
      <c r="AH443" s="47"/>
      <c r="AI443" s="47"/>
      <c r="AJ443" s="47"/>
      <c r="AK443" s="47"/>
      <c r="AL443" s="47"/>
      <c r="AM443" s="47"/>
      <c r="AN443" s="47"/>
      <c r="AO443" s="47"/>
      <c r="AP443" s="47"/>
      <c r="AQ443" s="47"/>
      <c r="AR443" s="47"/>
      <c r="AS443" s="47"/>
      <c r="AT443" s="47"/>
      <c r="AU443" s="47"/>
      <c r="AV443" s="669"/>
    </row>
    <row r="444" spans="1:48">
      <c r="A444" s="966" t="s">
        <v>60</v>
      </c>
      <c r="B444" s="632"/>
      <c r="C444" s="632"/>
      <c r="D444" s="632"/>
      <c r="E444" s="632"/>
      <c r="F444" s="632"/>
      <c r="G444" s="632"/>
      <c r="H444" s="185"/>
      <c r="I444" s="185"/>
      <c r="J444" s="185"/>
      <c r="K444" s="185"/>
      <c r="L444" s="185"/>
      <c r="M444" s="185"/>
      <c r="N444" s="185"/>
      <c r="O444" s="185"/>
      <c r="P444" s="185"/>
      <c r="Q444" s="697"/>
      <c r="R444" s="697"/>
      <c r="S444" s="697"/>
      <c r="T444" s="47"/>
      <c r="U444" s="47"/>
      <c r="V444" s="47"/>
      <c r="W444" s="47"/>
      <c r="X444" s="47"/>
      <c r="Y444" s="47"/>
      <c r="Z444" s="47"/>
      <c r="AA444" s="47"/>
      <c r="AB444" s="47"/>
      <c r="AC444" s="47"/>
      <c r="AD444" s="47"/>
      <c r="AE444" s="47"/>
      <c r="AF444" s="47"/>
      <c r="AG444" s="47"/>
      <c r="AH444" s="47"/>
      <c r="AI444" s="47"/>
      <c r="AJ444" s="47"/>
      <c r="AK444" s="47"/>
      <c r="AL444" s="47"/>
      <c r="AM444" s="47"/>
      <c r="AN444" s="47"/>
      <c r="AO444" s="47"/>
      <c r="AP444" s="47"/>
      <c r="AQ444" s="47"/>
      <c r="AR444" s="47"/>
      <c r="AS444" s="47"/>
      <c r="AT444" s="47"/>
      <c r="AU444" s="47"/>
      <c r="AV444" s="669"/>
    </row>
    <row r="445" spans="1:48">
      <c r="A445" s="966" t="s">
        <v>96</v>
      </c>
      <c r="B445" s="632"/>
      <c r="C445" s="632"/>
      <c r="D445" s="632"/>
      <c r="E445" s="632"/>
      <c r="F445" s="632"/>
      <c r="G445" s="632"/>
      <c r="H445" s="185"/>
      <c r="I445" s="185"/>
      <c r="J445" s="185"/>
      <c r="K445" s="185"/>
      <c r="L445" s="185"/>
      <c r="M445" s="185"/>
      <c r="N445" s="185"/>
      <c r="O445" s="185"/>
      <c r="P445" s="185"/>
      <c r="Q445" s="697"/>
      <c r="R445" s="697"/>
      <c r="S445" s="697"/>
      <c r="T445" s="47"/>
      <c r="U445" s="47"/>
      <c r="V445" s="47"/>
      <c r="W445" s="47"/>
      <c r="X445" s="47"/>
      <c r="Y445" s="47"/>
      <c r="Z445" s="47"/>
      <c r="AA445" s="47"/>
      <c r="AB445" s="47"/>
      <c r="AC445" s="47"/>
      <c r="AD445" s="47"/>
      <c r="AE445" s="47"/>
      <c r="AF445" s="47"/>
      <c r="AG445" s="47"/>
      <c r="AH445" s="47"/>
      <c r="AI445" s="47"/>
      <c r="AJ445" s="47"/>
      <c r="AK445" s="47"/>
      <c r="AL445" s="47"/>
      <c r="AM445" s="47"/>
      <c r="AN445" s="47"/>
      <c r="AO445" s="47"/>
      <c r="AP445" s="47"/>
      <c r="AQ445" s="47"/>
      <c r="AR445" s="47"/>
      <c r="AS445" s="47"/>
      <c r="AT445" s="47"/>
      <c r="AU445" s="47"/>
      <c r="AV445" s="669"/>
    </row>
    <row r="446" spans="1:48" ht="26">
      <c r="A446" s="775" t="s">
        <v>1075</v>
      </c>
      <c r="B446" s="370" t="s">
        <v>848</v>
      </c>
      <c r="C446" s="515" t="s">
        <v>655</v>
      </c>
      <c r="D446" s="515" t="s">
        <v>655</v>
      </c>
      <c r="E446" s="515" t="s">
        <v>655</v>
      </c>
      <c r="F446" s="515" t="s">
        <v>928</v>
      </c>
      <c r="G446" s="515" t="s">
        <v>655</v>
      </c>
      <c r="H446" s="515" t="s">
        <v>655</v>
      </c>
      <c r="I446" s="515" t="s">
        <v>655</v>
      </c>
      <c r="J446" s="515" t="s">
        <v>655</v>
      </c>
      <c r="K446" s="515" t="s">
        <v>655</v>
      </c>
      <c r="L446" s="515" t="s">
        <v>655</v>
      </c>
      <c r="M446" s="372"/>
      <c r="N446" s="372"/>
      <c r="O446" s="372"/>
      <c r="P446" s="372"/>
      <c r="Q446" s="1022"/>
      <c r="R446" s="1022"/>
      <c r="S446" s="1022"/>
      <c r="T446" s="47"/>
      <c r="U446" s="47"/>
      <c r="V446" s="47"/>
      <c r="W446" s="47"/>
      <c r="X446" s="47"/>
      <c r="Y446" s="47"/>
      <c r="Z446" s="47"/>
      <c r="AA446" s="47"/>
      <c r="AB446" s="47"/>
      <c r="AC446" s="47"/>
      <c r="AD446" s="47"/>
      <c r="AE446" s="47"/>
      <c r="AF446" s="47"/>
      <c r="AG446" s="47"/>
      <c r="AH446" s="47"/>
      <c r="AI446" s="47"/>
      <c r="AJ446" s="47"/>
      <c r="AK446" s="47"/>
      <c r="AL446" s="47"/>
      <c r="AM446" s="47"/>
      <c r="AN446" s="47"/>
      <c r="AO446" s="47"/>
      <c r="AP446" s="47"/>
      <c r="AQ446" s="47"/>
      <c r="AR446" s="47"/>
      <c r="AS446" s="47"/>
      <c r="AT446" s="47"/>
      <c r="AU446" s="47"/>
      <c r="AV446" s="669"/>
    </row>
    <row r="447" spans="1:48">
      <c r="A447" s="698" t="s">
        <v>289</v>
      </c>
      <c r="B447" s="185"/>
      <c r="C447" s="724"/>
      <c r="D447" s="724"/>
      <c r="E447" s="724"/>
      <c r="F447" s="724"/>
      <c r="G447" s="724"/>
      <c r="H447" s="724"/>
      <c r="I447" s="724"/>
      <c r="J447" s="724"/>
      <c r="K447" s="724"/>
      <c r="L447" s="724"/>
      <c r="M447" s="185"/>
      <c r="N447" s="185"/>
      <c r="O447" s="185"/>
      <c r="P447" s="185"/>
      <c r="Q447" s="697"/>
      <c r="R447" s="697"/>
      <c r="S447" s="697"/>
      <c r="T447" s="47"/>
      <c r="U447" s="47"/>
      <c r="V447" s="47"/>
      <c r="W447" s="47"/>
      <c r="X447" s="47"/>
      <c r="Y447" s="47"/>
      <c r="Z447" s="47"/>
      <c r="AA447" s="47"/>
      <c r="AB447" s="47"/>
      <c r="AC447" s="47"/>
      <c r="AD447" s="47"/>
      <c r="AE447" s="47"/>
      <c r="AF447" s="47"/>
      <c r="AG447" s="47"/>
      <c r="AH447" s="47"/>
      <c r="AI447" s="47"/>
      <c r="AJ447" s="47"/>
      <c r="AK447" s="47"/>
      <c r="AL447" s="47"/>
      <c r="AM447" s="47"/>
      <c r="AN447" s="47"/>
      <c r="AO447" s="47"/>
      <c r="AP447" s="47"/>
      <c r="AQ447" s="47"/>
      <c r="AR447" s="47"/>
      <c r="AS447" s="47"/>
      <c r="AT447" s="47"/>
      <c r="AU447" s="47"/>
      <c r="AV447" s="669"/>
    </row>
    <row r="448" spans="1:48" ht="26">
      <c r="A448" s="1015" t="s">
        <v>1076</v>
      </c>
      <c r="B448" s="372"/>
      <c r="C448" s="515" t="s">
        <v>656</v>
      </c>
      <c r="D448" s="515" t="s">
        <v>656</v>
      </c>
      <c r="E448" s="515" t="s">
        <v>656</v>
      </c>
      <c r="F448" s="515" t="s">
        <v>656</v>
      </c>
      <c r="G448" s="515" t="s">
        <v>656</v>
      </c>
      <c r="H448" s="515" t="s">
        <v>656</v>
      </c>
      <c r="I448" s="515" t="s">
        <v>656</v>
      </c>
      <c r="J448" s="515" t="s">
        <v>656</v>
      </c>
      <c r="K448" s="515" t="s">
        <v>656</v>
      </c>
      <c r="L448" s="515" t="s">
        <v>656</v>
      </c>
      <c r="M448" s="372"/>
      <c r="N448" s="372"/>
      <c r="O448" s="372"/>
      <c r="P448" s="372"/>
      <c r="Q448" s="1022"/>
      <c r="R448" s="1022"/>
      <c r="S448" s="1022"/>
      <c r="T448" s="47"/>
      <c r="U448" s="47"/>
      <c r="V448" s="47"/>
      <c r="W448" s="47"/>
      <c r="X448" s="47"/>
      <c r="Y448" s="47"/>
      <c r="Z448" s="47"/>
      <c r="AA448" s="47"/>
      <c r="AB448" s="47"/>
      <c r="AC448" s="47"/>
      <c r="AD448" s="47"/>
      <c r="AE448" s="47"/>
      <c r="AF448" s="47"/>
      <c r="AG448" s="47"/>
      <c r="AH448" s="47"/>
      <c r="AI448" s="47"/>
      <c r="AJ448" s="47"/>
      <c r="AK448" s="47"/>
      <c r="AL448" s="47"/>
      <c r="AM448" s="47"/>
      <c r="AN448" s="47"/>
      <c r="AO448" s="47"/>
      <c r="AP448" s="47"/>
      <c r="AQ448" s="47"/>
      <c r="AR448" s="47"/>
      <c r="AS448" s="47"/>
      <c r="AT448" s="47"/>
      <c r="AU448" s="47"/>
      <c r="AV448" s="669"/>
    </row>
    <row r="449" spans="1:48" ht="28" customHeight="1">
      <c r="A449" s="1016" t="s">
        <v>61</v>
      </c>
      <c r="B449" s="372"/>
      <c r="C449" s="516" t="s">
        <v>927</v>
      </c>
      <c r="D449" s="516" t="s">
        <v>926</v>
      </c>
      <c r="E449" s="516" t="s">
        <v>926</v>
      </c>
      <c r="F449" s="516" t="s">
        <v>926</v>
      </c>
      <c r="G449" s="516" t="s">
        <v>926</v>
      </c>
      <c r="H449" s="516" t="s">
        <v>926</v>
      </c>
      <c r="I449" s="516" t="s">
        <v>926</v>
      </c>
      <c r="J449" s="516" t="s">
        <v>926</v>
      </c>
      <c r="K449" s="516" t="s">
        <v>926</v>
      </c>
      <c r="L449" s="516" t="s">
        <v>926</v>
      </c>
      <c r="M449" s="372"/>
      <c r="N449" s="372"/>
      <c r="O449" s="372"/>
      <c r="P449" s="372"/>
      <c r="Q449" s="1022"/>
      <c r="R449" s="1022"/>
      <c r="S449" s="1022"/>
      <c r="T449" s="47"/>
      <c r="U449" s="47"/>
      <c r="V449" s="47"/>
      <c r="W449" s="47"/>
      <c r="X449" s="47"/>
      <c r="Y449" s="47"/>
      <c r="Z449" s="47"/>
      <c r="AA449" s="47"/>
      <c r="AB449" s="47"/>
      <c r="AC449" s="47"/>
      <c r="AD449" s="47"/>
      <c r="AE449" s="47"/>
      <c r="AF449" s="47"/>
      <c r="AG449" s="47"/>
      <c r="AH449" s="47"/>
      <c r="AI449" s="47"/>
      <c r="AJ449" s="47"/>
      <c r="AK449" s="47"/>
      <c r="AL449" s="47"/>
      <c r="AM449" s="47"/>
      <c r="AN449" s="47"/>
      <c r="AO449" s="47"/>
      <c r="AP449" s="47"/>
      <c r="AQ449" s="47"/>
      <c r="AR449" s="47"/>
      <c r="AS449" s="47"/>
      <c r="AT449" s="47"/>
      <c r="AU449" s="47"/>
      <c r="AV449" s="669"/>
    </row>
    <row r="450" spans="1:48" ht="14" thickBot="1">
      <c r="A450" s="698"/>
      <c r="B450" s="185"/>
      <c r="C450" s="185"/>
      <c r="D450" s="185"/>
      <c r="E450" s="185"/>
      <c r="F450" s="185"/>
      <c r="G450" s="185"/>
      <c r="H450" s="185"/>
      <c r="I450" s="185"/>
      <c r="J450" s="185"/>
      <c r="K450" s="185"/>
      <c r="L450" s="185"/>
      <c r="M450" s="185"/>
      <c r="N450" s="185"/>
      <c r="O450" s="185"/>
      <c r="P450" s="185"/>
      <c r="Q450" s="697"/>
      <c r="R450" s="697"/>
      <c r="S450" s="697"/>
      <c r="T450" s="47"/>
      <c r="U450" s="47"/>
      <c r="V450" s="47"/>
      <c r="W450" s="47"/>
      <c r="X450" s="47"/>
      <c r="Y450" s="47"/>
      <c r="Z450" s="47"/>
      <c r="AA450" s="47"/>
      <c r="AB450" s="47"/>
      <c r="AC450" s="47"/>
      <c r="AD450" s="47"/>
      <c r="AE450" s="47"/>
      <c r="AF450" s="47"/>
      <c r="AG450" s="47"/>
      <c r="AH450" s="47"/>
      <c r="AI450" s="47"/>
      <c r="AJ450" s="47"/>
      <c r="AK450" s="47"/>
      <c r="AL450" s="47"/>
      <c r="AM450" s="47"/>
      <c r="AN450" s="47"/>
      <c r="AO450" s="47"/>
      <c r="AP450" s="47"/>
      <c r="AQ450" s="47"/>
      <c r="AR450" s="47"/>
      <c r="AS450" s="47"/>
      <c r="AT450" s="47"/>
      <c r="AU450" s="47"/>
      <c r="AV450" s="669"/>
    </row>
    <row r="451" spans="1:48" ht="14" thickBot="1">
      <c r="A451" s="1017" t="s">
        <v>1077</v>
      </c>
      <c r="B451" s="185"/>
      <c r="C451" s="473" t="str">
        <f>IF(C446=0,0,IF($D$392=1,C448,C449))</f>
        <v>only if failed a) b)</v>
      </c>
      <c r="D451" s="473" t="str">
        <f>IF(D446=0,0,IF($D$392=1,D448,D449))</f>
        <v>only if failed a) b)</v>
      </c>
      <c r="E451" s="473" t="str">
        <f t="shared" ref="E451:L451" si="15">IF(E446=0,0,IF($D$392=1,E448,E449))</f>
        <v>only if failed a) b)</v>
      </c>
      <c r="F451" s="473" t="str">
        <f t="shared" si="15"/>
        <v>only if failed a) b)</v>
      </c>
      <c r="G451" s="473" t="str">
        <f t="shared" si="15"/>
        <v>only if failed a) b)</v>
      </c>
      <c r="H451" s="473" t="str">
        <f t="shared" si="15"/>
        <v>only if failed a) b)</v>
      </c>
      <c r="I451" s="473" t="str">
        <f t="shared" si="15"/>
        <v>only if failed a) b)</v>
      </c>
      <c r="J451" s="473" t="str">
        <f t="shared" si="15"/>
        <v>only if failed a) b)</v>
      </c>
      <c r="K451" s="473" t="str">
        <f t="shared" si="15"/>
        <v>only if failed a) b)</v>
      </c>
      <c r="L451" s="473" t="str">
        <f t="shared" si="15"/>
        <v>only if failed a) b)</v>
      </c>
      <c r="M451" s="185"/>
      <c r="N451" s="185"/>
      <c r="O451" s="185"/>
      <c r="P451" s="185"/>
      <c r="Q451" s="697"/>
      <c r="R451" s="697"/>
      <c r="S451" s="697"/>
      <c r="T451" s="47"/>
      <c r="U451" s="47"/>
      <c r="V451" s="47"/>
      <c r="W451" s="47"/>
      <c r="X451" s="47"/>
      <c r="Y451" s="47"/>
      <c r="Z451" s="47"/>
      <c r="AA451" s="47"/>
      <c r="AB451" s="47"/>
      <c r="AC451" s="47"/>
      <c r="AD451" s="47"/>
      <c r="AE451" s="47"/>
      <c r="AF451" s="47"/>
      <c r="AG451" s="47"/>
      <c r="AH451" s="47"/>
      <c r="AI451" s="47"/>
      <c r="AJ451" s="47"/>
      <c r="AK451" s="47"/>
      <c r="AL451" s="47"/>
      <c r="AM451" s="47"/>
      <c r="AN451" s="47"/>
      <c r="AO451" s="47"/>
      <c r="AP451" s="47"/>
      <c r="AQ451" s="47"/>
      <c r="AR451" s="47"/>
      <c r="AS451" s="47"/>
      <c r="AT451" s="47"/>
      <c r="AU451" s="47"/>
      <c r="AV451" s="669"/>
    </row>
    <row r="452" spans="1:48" s="547" customFormat="1">
      <c r="A452" s="679"/>
      <c r="B452" s="185"/>
      <c r="C452" s="579"/>
      <c r="D452" s="579"/>
      <c r="E452" s="579"/>
      <c r="F452" s="579"/>
      <c r="G452" s="579"/>
      <c r="H452" s="579"/>
      <c r="I452" s="579"/>
      <c r="J452" s="579"/>
      <c r="K452" s="579"/>
      <c r="L452" s="579"/>
      <c r="M452" s="187"/>
      <c r="N452" s="187"/>
      <c r="O452" s="185"/>
      <c r="P452" s="185"/>
      <c r="Q452" s="697"/>
      <c r="R452" s="697"/>
      <c r="S452" s="697"/>
      <c r="T452" s="47"/>
      <c r="U452" s="47"/>
      <c r="V452" s="47"/>
      <c r="W452" s="47"/>
      <c r="X452" s="47"/>
      <c r="Y452" s="47"/>
      <c r="Z452" s="47"/>
      <c r="AA452" s="47"/>
      <c r="AB452" s="47"/>
      <c r="AC452" s="47"/>
      <c r="AD452" s="47"/>
      <c r="AE452" s="47"/>
      <c r="AF452" s="47"/>
      <c r="AG452" s="47"/>
      <c r="AH452" s="47"/>
      <c r="AI452" s="47"/>
      <c r="AJ452" s="47"/>
      <c r="AK452" s="47"/>
      <c r="AL452" s="47"/>
      <c r="AM452" s="47"/>
      <c r="AN452" s="47"/>
      <c r="AO452" s="47"/>
      <c r="AP452" s="47"/>
      <c r="AQ452" s="47"/>
      <c r="AR452" s="47"/>
      <c r="AS452" s="47"/>
      <c r="AT452" s="47"/>
      <c r="AU452" s="47"/>
      <c r="AV452" s="669"/>
    </row>
    <row r="453" spans="1:48" s="547" customFormat="1" ht="14">
      <c r="A453" s="976" t="s">
        <v>1078</v>
      </c>
      <c r="B453" s="623"/>
      <c r="C453" s="622"/>
      <c r="D453" s="579"/>
      <c r="E453" s="579"/>
      <c r="F453" s="579"/>
      <c r="G453" s="579"/>
      <c r="H453" s="579"/>
      <c r="I453" s="579"/>
      <c r="J453" s="579"/>
      <c r="K453" s="579"/>
      <c r="L453" s="579"/>
      <c r="M453" s="187"/>
      <c r="N453" s="187"/>
      <c r="O453" s="185"/>
      <c r="P453" s="185"/>
      <c r="Q453" s="697"/>
      <c r="R453" s="697"/>
      <c r="S453" s="697"/>
      <c r="T453" s="47"/>
      <c r="U453" s="47"/>
      <c r="V453" s="47"/>
      <c r="W453" s="47"/>
      <c r="X453" s="47"/>
      <c r="Y453" s="47"/>
      <c r="Z453" s="47"/>
      <c r="AA453" s="47"/>
      <c r="AB453" s="47"/>
      <c r="AC453" s="47"/>
      <c r="AD453" s="47"/>
      <c r="AE453" s="47"/>
      <c r="AF453" s="47"/>
      <c r="AG453" s="47"/>
      <c r="AH453" s="47"/>
      <c r="AI453" s="47"/>
      <c r="AJ453" s="47"/>
      <c r="AK453" s="47"/>
      <c r="AL453" s="47"/>
      <c r="AM453" s="47"/>
      <c r="AN453" s="47"/>
      <c r="AO453" s="47"/>
      <c r="AP453" s="47"/>
      <c r="AQ453" s="47"/>
      <c r="AR453" s="47"/>
      <c r="AS453" s="47"/>
      <c r="AT453" s="47"/>
      <c r="AU453" s="47"/>
      <c r="AV453" s="669"/>
    </row>
    <row r="454" spans="1:48">
      <c r="A454" s="978" t="s">
        <v>1079</v>
      </c>
      <c r="B454" s="623"/>
      <c r="C454" s="623"/>
      <c r="D454" s="185"/>
      <c r="E454" s="185"/>
      <c r="F454" s="185"/>
      <c r="G454" s="185"/>
      <c r="H454" s="185"/>
      <c r="I454" s="185"/>
      <c r="J454" s="185"/>
      <c r="K454" s="185"/>
      <c r="L454" s="185"/>
      <c r="M454" s="185"/>
      <c r="N454" s="185"/>
      <c r="O454" s="185"/>
      <c r="P454" s="185"/>
      <c r="Q454" s="697"/>
      <c r="R454" s="697"/>
      <c r="S454" s="697"/>
      <c r="T454" s="47"/>
      <c r="U454" s="47"/>
      <c r="V454" s="47"/>
      <c r="W454" s="47"/>
      <c r="X454" s="47"/>
      <c r="Y454" s="47"/>
      <c r="Z454" s="47"/>
      <c r="AA454" s="47"/>
      <c r="AB454" s="47"/>
      <c r="AC454" s="47"/>
      <c r="AD454" s="47"/>
      <c r="AE454" s="47"/>
      <c r="AF454" s="47"/>
      <c r="AG454" s="47"/>
      <c r="AH454" s="47"/>
      <c r="AI454" s="47"/>
      <c r="AJ454" s="47"/>
      <c r="AK454" s="47"/>
      <c r="AL454" s="47"/>
      <c r="AM454" s="47"/>
      <c r="AN454" s="47"/>
      <c r="AO454" s="47"/>
      <c r="AP454" s="47"/>
      <c r="AQ454" s="47"/>
      <c r="AR454" s="47"/>
      <c r="AS454" s="47"/>
      <c r="AT454" s="47"/>
      <c r="AU454" s="47"/>
      <c r="AV454" s="669"/>
    </row>
    <row r="455" spans="1:48">
      <c r="A455" s="934"/>
      <c r="B455" s="624" t="s">
        <v>1042</v>
      </c>
      <c r="C455" s="624" t="s">
        <v>1043</v>
      </c>
      <c r="D455" s="185"/>
      <c r="E455" s="185"/>
      <c r="F455" s="185"/>
      <c r="G455" s="185"/>
      <c r="H455" s="185"/>
      <c r="I455" s="185"/>
      <c r="J455" s="185"/>
      <c r="K455" s="185"/>
      <c r="L455" s="185"/>
      <c r="M455" s="185"/>
      <c r="N455" s="185"/>
      <c r="O455" s="185"/>
      <c r="P455" s="185"/>
      <c r="Q455" s="697"/>
      <c r="R455" s="697"/>
      <c r="S455" s="697"/>
      <c r="T455" s="47"/>
      <c r="U455" s="47"/>
      <c r="V455" s="47"/>
      <c r="W455" s="47"/>
      <c r="X455" s="47"/>
      <c r="Y455" s="47"/>
      <c r="Z455" s="47"/>
      <c r="AA455" s="47"/>
      <c r="AB455" s="47"/>
      <c r="AC455" s="47"/>
      <c r="AD455" s="47"/>
      <c r="AE455" s="47"/>
      <c r="AF455" s="47"/>
      <c r="AG455" s="47"/>
      <c r="AH455" s="47"/>
      <c r="AI455" s="47"/>
      <c r="AJ455" s="47"/>
      <c r="AK455" s="47"/>
      <c r="AL455" s="47"/>
      <c r="AM455" s="47"/>
      <c r="AN455" s="47"/>
      <c r="AO455" s="47"/>
      <c r="AP455" s="47"/>
      <c r="AQ455" s="47"/>
      <c r="AR455" s="47"/>
      <c r="AS455" s="47"/>
      <c r="AT455" s="47"/>
      <c r="AU455" s="47"/>
      <c r="AV455" s="669"/>
    </row>
    <row r="456" spans="1:48">
      <c r="A456" s="1018" t="s">
        <v>1044</v>
      </c>
      <c r="B456" s="1019" t="s">
        <v>1045</v>
      </c>
      <c r="C456" s="1019" t="s">
        <v>1045</v>
      </c>
      <c r="D456" s="168"/>
      <c r="E456" s="168"/>
      <c r="F456" s="168"/>
      <c r="G456" s="168"/>
      <c r="H456" s="168"/>
      <c r="I456" s="168"/>
      <c r="J456" s="168"/>
      <c r="K456" s="168"/>
      <c r="L456" s="168"/>
      <c r="M456" s="168"/>
      <c r="N456" s="168"/>
      <c r="O456" s="168"/>
      <c r="P456" s="168"/>
      <c r="Q456" s="704"/>
      <c r="R456" s="704"/>
      <c r="S456" s="704"/>
      <c r="T456" s="47"/>
      <c r="U456" s="47"/>
      <c r="V456" s="47"/>
      <c r="W456" s="47"/>
      <c r="X456" s="47"/>
      <c r="Y456" s="47"/>
      <c r="Z456" s="47"/>
      <c r="AA456" s="47"/>
      <c r="AB456" s="47"/>
      <c r="AC456" s="47"/>
      <c r="AD456" s="47"/>
      <c r="AE456" s="47"/>
      <c r="AF456" s="47"/>
      <c r="AG456" s="47"/>
      <c r="AH456" s="47"/>
      <c r="AI456" s="47"/>
      <c r="AJ456" s="47"/>
      <c r="AK456" s="47"/>
      <c r="AL456" s="47"/>
      <c r="AM456" s="47"/>
      <c r="AN456" s="47"/>
      <c r="AO456" s="47"/>
      <c r="AP456" s="47"/>
      <c r="AQ456" s="47"/>
      <c r="AR456" s="47"/>
      <c r="AS456" s="47"/>
      <c r="AT456" s="47"/>
      <c r="AU456" s="47"/>
      <c r="AV456" s="669"/>
    </row>
    <row r="457" spans="1:48">
      <c r="A457" s="1020" t="s">
        <v>1046</v>
      </c>
      <c r="B457" s="872" t="s">
        <v>1047</v>
      </c>
      <c r="C457" s="872" t="s">
        <v>1047</v>
      </c>
      <c r="D457" s="168"/>
      <c r="E457" s="168"/>
      <c r="F457" s="168"/>
      <c r="G457" s="168"/>
      <c r="H457" s="168"/>
      <c r="I457" s="168"/>
      <c r="J457" s="168"/>
      <c r="K457" s="168"/>
      <c r="L457" s="168"/>
      <c r="M457" s="168"/>
      <c r="N457" s="168"/>
      <c r="O457" s="168"/>
      <c r="P457" s="168"/>
      <c r="Q457" s="704"/>
      <c r="R457" s="704"/>
      <c r="S457" s="704"/>
      <c r="T457" s="47"/>
      <c r="U457" s="47"/>
      <c r="V457" s="47"/>
      <c r="W457" s="47"/>
      <c r="X457" s="47"/>
      <c r="Y457" s="47"/>
      <c r="Z457" s="47"/>
      <c r="AA457" s="47"/>
      <c r="AB457" s="47"/>
      <c r="AC457" s="47"/>
      <c r="AD457" s="47"/>
      <c r="AE457" s="47"/>
      <c r="AF457" s="47"/>
      <c r="AG457" s="47"/>
      <c r="AH457" s="47"/>
      <c r="AI457" s="47"/>
      <c r="AJ457" s="47"/>
      <c r="AK457" s="47"/>
      <c r="AL457" s="47"/>
      <c r="AM457" s="47"/>
      <c r="AN457" s="47"/>
      <c r="AO457" s="47"/>
      <c r="AP457" s="47"/>
      <c r="AQ457" s="47"/>
      <c r="AR457" s="47"/>
      <c r="AS457" s="47"/>
      <c r="AT457" s="47"/>
      <c r="AU457" s="47"/>
      <c r="AV457" s="669"/>
    </row>
    <row r="458" spans="1:48">
      <c r="A458" s="756" t="s">
        <v>805</v>
      </c>
      <c r="B458" s="376" t="str">
        <f>IF($D$388=1,0,C451)</f>
        <v>only if failed a) b)</v>
      </c>
      <c r="C458" s="1021" t="str">
        <f>+B458</f>
        <v>only if failed a) b)</v>
      </c>
      <c r="D458" s="168"/>
      <c r="E458" s="168"/>
      <c r="F458" s="168"/>
      <c r="G458" s="168"/>
      <c r="H458" s="168"/>
      <c r="I458" s="168"/>
      <c r="J458" s="168"/>
      <c r="K458" s="168"/>
      <c r="L458" s="168"/>
      <c r="M458" s="168"/>
      <c r="N458" s="168"/>
      <c r="O458" s="168"/>
      <c r="P458" s="168"/>
      <c r="Q458" s="704"/>
      <c r="R458" s="704"/>
      <c r="S458" s="704"/>
      <c r="T458" s="47"/>
      <c r="U458" s="47"/>
      <c r="V458" s="47"/>
      <c r="W458" s="47"/>
      <c r="X458" s="47"/>
      <c r="Y458" s="47"/>
      <c r="Z458" s="47"/>
      <c r="AA458" s="47"/>
      <c r="AB458" s="47"/>
      <c r="AC458" s="47"/>
      <c r="AD458" s="47"/>
      <c r="AE458" s="47"/>
      <c r="AF458" s="47"/>
      <c r="AG458" s="47"/>
      <c r="AH458" s="47"/>
      <c r="AI458" s="47"/>
      <c r="AJ458" s="47"/>
      <c r="AK458" s="47"/>
      <c r="AL458" s="47"/>
      <c r="AM458" s="47"/>
      <c r="AN458" s="47"/>
      <c r="AO458" s="47"/>
      <c r="AP458" s="47"/>
      <c r="AQ458" s="47"/>
      <c r="AR458" s="47"/>
      <c r="AS458" s="47"/>
      <c r="AT458" s="47"/>
      <c r="AU458" s="47"/>
      <c r="AV458" s="669"/>
    </row>
    <row r="459" spans="1:48">
      <c r="A459" s="756" t="s">
        <v>427</v>
      </c>
      <c r="B459" s="376" t="str">
        <f>IF($D$388=1,0,D451)</f>
        <v>only if failed a) b)</v>
      </c>
      <c r="C459" s="1021" t="str">
        <f t="shared" ref="C459:C467" si="16">+B459</f>
        <v>only if failed a) b)</v>
      </c>
      <c r="D459" s="168"/>
      <c r="E459" s="168"/>
      <c r="F459" s="168"/>
      <c r="G459" s="168"/>
      <c r="H459" s="168"/>
      <c r="I459" s="168"/>
      <c r="J459" s="168"/>
      <c r="K459" s="168"/>
      <c r="L459" s="168"/>
      <c r="M459" s="168"/>
      <c r="N459" s="168"/>
      <c r="O459" s="168"/>
      <c r="P459" s="168"/>
      <c r="Q459" s="704"/>
      <c r="R459" s="704"/>
      <c r="S459" s="704"/>
      <c r="T459" s="47"/>
      <c r="U459" s="47"/>
      <c r="V459" s="47"/>
      <c r="W459" s="47"/>
      <c r="X459" s="47"/>
      <c r="Y459" s="47"/>
      <c r="Z459" s="47"/>
      <c r="AA459" s="47"/>
      <c r="AB459" s="47"/>
      <c r="AC459" s="47"/>
      <c r="AD459" s="47"/>
      <c r="AE459" s="47"/>
      <c r="AF459" s="47"/>
      <c r="AG459" s="47"/>
      <c r="AH459" s="47"/>
      <c r="AI459" s="47"/>
      <c r="AJ459" s="47"/>
      <c r="AK459" s="47"/>
      <c r="AL459" s="47"/>
      <c r="AM459" s="47"/>
      <c r="AN459" s="47"/>
      <c r="AO459" s="47"/>
      <c r="AP459" s="47"/>
      <c r="AQ459" s="47"/>
      <c r="AR459" s="47"/>
      <c r="AS459" s="47"/>
      <c r="AT459" s="47"/>
      <c r="AU459" s="47"/>
      <c r="AV459" s="669"/>
    </row>
    <row r="460" spans="1:48">
      <c r="A460" s="756" t="s">
        <v>733</v>
      </c>
      <c r="B460" s="376" t="str">
        <f>IF($D$388=1,0,E451)</f>
        <v>only if failed a) b)</v>
      </c>
      <c r="C460" s="1021" t="str">
        <f t="shared" si="16"/>
        <v>only if failed a) b)</v>
      </c>
      <c r="D460" s="168"/>
      <c r="E460" s="168"/>
      <c r="F460" s="168"/>
      <c r="G460" s="168"/>
      <c r="H460" s="168"/>
      <c r="I460" s="168"/>
      <c r="J460" s="168"/>
      <c r="K460" s="168"/>
      <c r="L460" s="168"/>
      <c r="M460" s="168"/>
      <c r="N460" s="168"/>
      <c r="O460" s="168"/>
      <c r="P460" s="168"/>
      <c r="Q460" s="704"/>
      <c r="R460" s="704"/>
      <c r="S460" s="704"/>
      <c r="T460" s="47"/>
      <c r="U460" s="47"/>
      <c r="V460" s="47"/>
      <c r="W460" s="47"/>
      <c r="X460" s="47"/>
      <c r="Y460" s="47"/>
      <c r="Z460" s="47"/>
      <c r="AA460" s="47"/>
      <c r="AB460" s="47"/>
      <c r="AC460" s="47"/>
      <c r="AD460" s="47"/>
      <c r="AE460" s="47"/>
      <c r="AF460" s="47"/>
      <c r="AG460" s="47"/>
      <c r="AH460" s="47"/>
      <c r="AI460" s="47"/>
      <c r="AJ460" s="47"/>
      <c r="AK460" s="47"/>
      <c r="AL460" s="47"/>
      <c r="AM460" s="47"/>
      <c r="AN460" s="47"/>
      <c r="AO460" s="47"/>
      <c r="AP460" s="47"/>
      <c r="AQ460" s="47"/>
      <c r="AR460" s="47"/>
      <c r="AS460" s="47"/>
      <c r="AT460" s="47"/>
      <c r="AU460" s="47"/>
      <c r="AV460" s="669"/>
    </row>
    <row r="461" spans="1:48">
      <c r="A461" s="756" t="s">
        <v>418</v>
      </c>
      <c r="B461" s="376" t="str">
        <f>IF($D$388=1,0,F451)</f>
        <v>only if failed a) b)</v>
      </c>
      <c r="C461" s="1021" t="str">
        <f t="shared" si="16"/>
        <v>only if failed a) b)</v>
      </c>
      <c r="D461" s="168"/>
      <c r="E461" s="168"/>
      <c r="F461" s="168"/>
      <c r="G461" s="168"/>
      <c r="H461" s="168"/>
      <c r="I461" s="168"/>
      <c r="J461" s="168"/>
      <c r="K461" s="168"/>
      <c r="L461" s="168"/>
      <c r="M461" s="168"/>
      <c r="N461" s="168"/>
      <c r="O461" s="168"/>
      <c r="P461" s="168"/>
      <c r="Q461" s="704"/>
      <c r="R461" s="704"/>
      <c r="S461" s="704"/>
      <c r="T461" s="47"/>
      <c r="U461" s="47"/>
      <c r="V461" s="47"/>
      <c r="W461" s="47"/>
      <c r="X461" s="47"/>
      <c r="Y461" s="47"/>
      <c r="Z461" s="47"/>
      <c r="AA461" s="47"/>
      <c r="AB461" s="47"/>
      <c r="AC461" s="47"/>
      <c r="AD461" s="47"/>
      <c r="AE461" s="47"/>
      <c r="AF461" s="47"/>
      <c r="AG461" s="47"/>
      <c r="AH461" s="47"/>
      <c r="AI461" s="47"/>
      <c r="AJ461" s="47"/>
      <c r="AK461" s="47"/>
      <c r="AL461" s="47"/>
      <c r="AM461" s="47"/>
      <c r="AN461" s="47"/>
      <c r="AO461" s="47"/>
      <c r="AP461" s="47"/>
      <c r="AQ461" s="47"/>
      <c r="AR461" s="47"/>
      <c r="AS461" s="47"/>
      <c r="AT461" s="47"/>
      <c r="AU461" s="47"/>
      <c r="AV461" s="669"/>
    </row>
    <row r="462" spans="1:48">
      <c r="A462" s="756" t="s">
        <v>419</v>
      </c>
      <c r="B462" s="376" t="str">
        <f>IF($D$388=1,0,G451)</f>
        <v>only if failed a) b)</v>
      </c>
      <c r="C462" s="1021" t="str">
        <f t="shared" si="16"/>
        <v>only if failed a) b)</v>
      </c>
      <c r="D462" s="168"/>
      <c r="E462" s="168"/>
      <c r="F462" s="168"/>
      <c r="G462" s="168"/>
      <c r="H462" s="168"/>
      <c r="I462" s="168"/>
      <c r="J462" s="168"/>
      <c r="K462" s="168"/>
      <c r="L462" s="168"/>
      <c r="M462" s="168"/>
      <c r="N462" s="168"/>
      <c r="O462" s="168"/>
      <c r="P462" s="168"/>
      <c r="Q462" s="704"/>
      <c r="R462" s="704"/>
      <c r="S462" s="704"/>
      <c r="T462" s="47"/>
      <c r="U462" s="47"/>
      <c r="V462" s="47"/>
      <c r="W462" s="47"/>
      <c r="X462" s="47"/>
      <c r="Y462" s="47"/>
      <c r="Z462" s="47"/>
      <c r="AA462" s="47"/>
      <c r="AB462" s="47"/>
      <c r="AC462" s="47"/>
      <c r="AD462" s="47"/>
      <c r="AE462" s="47"/>
      <c r="AF462" s="47"/>
      <c r="AG462" s="47"/>
      <c r="AH462" s="47"/>
      <c r="AI462" s="47"/>
      <c r="AJ462" s="47"/>
      <c r="AK462" s="47"/>
      <c r="AL462" s="47"/>
      <c r="AM462" s="47"/>
      <c r="AN462" s="47"/>
      <c r="AO462" s="47"/>
      <c r="AP462" s="47"/>
      <c r="AQ462" s="47"/>
      <c r="AR462" s="47"/>
      <c r="AS462" s="47"/>
      <c r="AT462" s="47"/>
      <c r="AU462" s="47"/>
      <c r="AV462" s="669"/>
    </row>
    <row r="463" spans="1:48">
      <c r="A463" s="756" t="s">
        <v>336</v>
      </c>
      <c r="B463" s="376" t="str">
        <f>IF($D$388=1,0,H451)</f>
        <v>only if failed a) b)</v>
      </c>
      <c r="C463" s="1021" t="str">
        <f t="shared" si="16"/>
        <v>only if failed a) b)</v>
      </c>
      <c r="D463" s="168"/>
      <c r="E463" s="168"/>
      <c r="F463" s="168"/>
      <c r="G463" s="168"/>
      <c r="H463" s="168"/>
      <c r="I463" s="168"/>
      <c r="J463" s="168"/>
      <c r="K463" s="168"/>
      <c r="L463" s="168"/>
      <c r="M463" s="168"/>
      <c r="N463" s="168"/>
      <c r="O463" s="168"/>
      <c r="P463" s="168"/>
      <c r="Q463" s="704"/>
      <c r="R463" s="704"/>
      <c r="S463" s="704"/>
      <c r="T463" s="47"/>
      <c r="U463" s="47"/>
      <c r="V463" s="47"/>
      <c r="W463" s="47"/>
      <c r="X463" s="47"/>
      <c r="Y463" s="47"/>
      <c r="Z463" s="47"/>
      <c r="AA463" s="47"/>
      <c r="AB463" s="47"/>
      <c r="AC463" s="47"/>
      <c r="AD463" s="47"/>
      <c r="AE463" s="47"/>
      <c r="AF463" s="47"/>
      <c r="AG463" s="47"/>
      <c r="AH463" s="47"/>
      <c r="AI463" s="47"/>
      <c r="AJ463" s="47"/>
      <c r="AK463" s="47"/>
      <c r="AL463" s="47"/>
      <c r="AM463" s="47"/>
      <c r="AN463" s="47"/>
      <c r="AO463" s="47"/>
      <c r="AP463" s="47"/>
      <c r="AQ463" s="47"/>
      <c r="AR463" s="47"/>
      <c r="AS463" s="47"/>
      <c r="AT463" s="47"/>
      <c r="AU463" s="47"/>
      <c r="AV463" s="669"/>
    </row>
    <row r="464" spans="1:48">
      <c r="A464" s="756" t="s">
        <v>339</v>
      </c>
      <c r="B464" s="376" t="str">
        <f>IF($D$388=1,0,I451)</f>
        <v>only if failed a) b)</v>
      </c>
      <c r="C464" s="1021" t="str">
        <f t="shared" si="16"/>
        <v>only if failed a) b)</v>
      </c>
      <c r="D464" s="168"/>
      <c r="E464" s="168"/>
      <c r="F464" s="168"/>
      <c r="G464" s="168"/>
      <c r="H464" s="168"/>
      <c r="I464" s="168"/>
      <c r="J464" s="168"/>
      <c r="K464" s="168"/>
      <c r="L464" s="168"/>
      <c r="M464" s="168"/>
      <c r="N464" s="168"/>
      <c r="O464" s="168"/>
      <c r="P464" s="168"/>
      <c r="Q464" s="704"/>
      <c r="R464" s="704"/>
      <c r="S464" s="704"/>
      <c r="T464" s="47"/>
      <c r="U464" s="47"/>
      <c r="V464" s="47"/>
      <c r="W464" s="47"/>
      <c r="X464" s="47"/>
      <c r="Y464" s="47"/>
      <c r="Z464" s="47"/>
      <c r="AA464" s="47"/>
      <c r="AB464" s="47"/>
      <c r="AC464" s="47"/>
      <c r="AD464" s="47"/>
      <c r="AE464" s="47"/>
      <c r="AF464" s="47"/>
      <c r="AG464" s="47"/>
      <c r="AH464" s="47"/>
      <c r="AI464" s="47"/>
      <c r="AJ464" s="47"/>
      <c r="AK464" s="47"/>
      <c r="AL464" s="47"/>
      <c r="AM464" s="47"/>
      <c r="AN464" s="47"/>
      <c r="AO464" s="47"/>
      <c r="AP464" s="47"/>
      <c r="AQ464" s="47"/>
      <c r="AR464" s="47"/>
      <c r="AS464" s="47"/>
      <c r="AT464" s="47"/>
      <c r="AU464" s="47"/>
      <c r="AV464" s="669"/>
    </row>
    <row r="465" spans="1:48">
      <c r="A465" s="756" t="s">
        <v>338</v>
      </c>
      <c r="B465" s="376" t="str">
        <f>IF($D$388=1,0,J451)</f>
        <v>only if failed a) b)</v>
      </c>
      <c r="C465" s="1021" t="str">
        <f t="shared" si="16"/>
        <v>only if failed a) b)</v>
      </c>
      <c r="D465" s="168"/>
      <c r="E465" s="168"/>
      <c r="F465" s="168"/>
      <c r="G465" s="168"/>
      <c r="H465" s="168"/>
      <c r="I465" s="168"/>
      <c r="J465" s="168"/>
      <c r="K465" s="168"/>
      <c r="L465" s="168"/>
      <c r="M465" s="168"/>
      <c r="N465" s="168"/>
      <c r="O465" s="168"/>
      <c r="P465" s="168"/>
      <c r="Q465" s="704"/>
      <c r="R465" s="704"/>
      <c r="S465" s="704"/>
      <c r="T465" s="47"/>
      <c r="U465" s="47"/>
      <c r="V465" s="47"/>
      <c r="W465" s="47"/>
      <c r="X465" s="47"/>
      <c r="Y465" s="47"/>
      <c r="Z465" s="47"/>
      <c r="AA465" s="47"/>
      <c r="AB465" s="47"/>
      <c r="AC465" s="47"/>
      <c r="AD465" s="47"/>
      <c r="AE465" s="47"/>
      <c r="AF465" s="47"/>
      <c r="AG465" s="47"/>
      <c r="AH465" s="47"/>
      <c r="AI465" s="47"/>
      <c r="AJ465" s="47"/>
      <c r="AK465" s="47"/>
      <c r="AL465" s="47"/>
      <c r="AM465" s="47"/>
      <c r="AN465" s="47"/>
      <c r="AO465" s="47"/>
      <c r="AP465" s="47"/>
      <c r="AQ465" s="47"/>
      <c r="AR465" s="47"/>
      <c r="AS465" s="47"/>
      <c r="AT465" s="47"/>
      <c r="AU465" s="47"/>
      <c r="AV465" s="669"/>
    </row>
    <row r="466" spans="1:48">
      <c r="A466" s="756" t="s">
        <v>337</v>
      </c>
      <c r="B466" s="376" t="str">
        <f>IF($D$388=1,0,K451)</f>
        <v>only if failed a) b)</v>
      </c>
      <c r="C466" s="1021" t="str">
        <f t="shared" si="16"/>
        <v>only if failed a) b)</v>
      </c>
      <c r="D466" s="168"/>
      <c r="E466" s="168"/>
      <c r="F466" s="168"/>
      <c r="G466" s="168"/>
      <c r="H466" s="168"/>
      <c r="I466" s="168"/>
      <c r="J466" s="168"/>
      <c r="K466" s="168"/>
      <c r="L466" s="168"/>
      <c r="M466" s="168"/>
      <c r="N466" s="168"/>
      <c r="O466" s="168"/>
      <c r="P466" s="168"/>
      <c r="Q466" s="704"/>
      <c r="R466" s="704"/>
      <c r="S466" s="704"/>
      <c r="T466" s="47"/>
      <c r="U466" s="47"/>
      <c r="V466" s="47"/>
      <c r="W466" s="47"/>
      <c r="X466" s="47"/>
      <c r="Y466" s="47"/>
      <c r="Z466" s="47"/>
      <c r="AA466" s="47"/>
      <c r="AB466" s="47"/>
      <c r="AC466" s="47"/>
      <c r="AD466" s="47"/>
      <c r="AE466" s="47"/>
      <c r="AF466" s="47"/>
      <c r="AG466" s="47"/>
      <c r="AH466" s="47"/>
      <c r="AI466" s="47"/>
      <c r="AJ466" s="47"/>
      <c r="AK466" s="47"/>
      <c r="AL466" s="47"/>
      <c r="AM466" s="47"/>
      <c r="AN466" s="47"/>
      <c r="AO466" s="47"/>
      <c r="AP466" s="47"/>
      <c r="AQ466" s="47"/>
      <c r="AR466" s="47"/>
      <c r="AS466" s="47"/>
      <c r="AT466" s="47"/>
      <c r="AU466" s="47"/>
      <c r="AV466" s="669"/>
    </row>
    <row r="467" spans="1:48">
      <c r="A467" s="756" t="s">
        <v>417</v>
      </c>
      <c r="B467" s="376" t="str">
        <f>IF($D$388=1,0,L451)</f>
        <v>only if failed a) b)</v>
      </c>
      <c r="C467" s="1021" t="str">
        <f t="shared" si="16"/>
        <v>only if failed a) b)</v>
      </c>
      <c r="D467" s="168"/>
      <c r="E467" s="168"/>
      <c r="F467" s="168"/>
      <c r="G467" s="168"/>
      <c r="H467" s="168"/>
      <c r="I467" s="168"/>
      <c r="J467" s="168"/>
      <c r="K467" s="168"/>
      <c r="L467" s="168"/>
      <c r="M467" s="168"/>
      <c r="N467" s="168"/>
      <c r="O467" s="168"/>
      <c r="P467" s="168"/>
      <c r="Q467" s="704"/>
      <c r="R467" s="704"/>
      <c r="S467" s="704"/>
      <c r="T467" s="47"/>
      <c r="U467" s="47"/>
      <c r="V467" s="47"/>
      <c r="W467" s="47"/>
      <c r="X467" s="47"/>
      <c r="Y467" s="47"/>
      <c r="Z467" s="47"/>
      <c r="AA467" s="47"/>
      <c r="AB467" s="47"/>
      <c r="AC467" s="47"/>
      <c r="AD467" s="47"/>
      <c r="AE467" s="47"/>
      <c r="AF467" s="47"/>
      <c r="AG467" s="47"/>
      <c r="AH467" s="47"/>
      <c r="AI467" s="47"/>
      <c r="AJ467" s="47"/>
      <c r="AK467" s="47"/>
      <c r="AL467" s="47"/>
      <c r="AM467" s="47"/>
      <c r="AN467" s="47"/>
      <c r="AO467" s="47"/>
      <c r="AP467" s="47"/>
      <c r="AQ467" s="47"/>
      <c r="AR467" s="47"/>
      <c r="AS467" s="47"/>
      <c r="AT467" s="47"/>
      <c r="AU467" s="47"/>
      <c r="AV467" s="669"/>
    </row>
    <row r="468" spans="1:48">
      <c r="A468" s="687"/>
      <c r="B468" s="688"/>
      <c r="C468" s="688"/>
      <c r="D468" s="688"/>
      <c r="E468" s="688"/>
      <c r="F468" s="688"/>
      <c r="G468" s="688"/>
      <c r="H468" s="688"/>
      <c r="I468" s="688"/>
      <c r="J468" s="688"/>
      <c r="K468" s="688"/>
      <c r="L468" s="688"/>
      <c r="M468" s="688"/>
      <c r="N468" s="688"/>
      <c r="O468" s="688"/>
      <c r="P468" s="688"/>
      <c r="Q468" s="689"/>
      <c r="R468" s="689"/>
      <c r="S468" s="689"/>
      <c r="T468" s="47"/>
      <c r="U468" s="47"/>
      <c r="V468" s="47"/>
      <c r="W468" s="47"/>
      <c r="X468" s="47"/>
      <c r="Y468" s="47"/>
      <c r="Z468" s="47"/>
      <c r="AA468" s="47"/>
      <c r="AB468" s="47"/>
      <c r="AC468" s="47"/>
      <c r="AD468" s="47"/>
      <c r="AE468" s="47"/>
      <c r="AF468" s="47"/>
      <c r="AG468" s="47"/>
      <c r="AH468" s="47"/>
      <c r="AI468" s="47"/>
      <c r="AJ468" s="47"/>
      <c r="AK468" s="47"/>
      <c r="AL468" s="47"/>
      <c r="AM468" s="47"/>
      <c r="AN468" s="47"/>
      <c r="AO468" s="47"/>
      <c r="AP468" s="47"/>
      <c r="AQ468" s="47"/>
      <c r="AR468" s="47"/>
      <c r="AS468" s="47"/>
      <c r="AT468" s="47"/>
      <c r="AU468" s="47"/>
      <c r="AV468" s="669"/>
    </row>
    <row r="469" spans="1:48" ht="14" thickBot="1">
      <c r="A469" s="733"/>
      <c r="B469" s="734"/>
      <c r="C469" s="734"/>
      <c r="D469" s="734"/>
      <c r="E469" s="734"/>
      <c r="F469" s="734"/>
      <c r="G469" s="734"/>
      <c r="H469" s="734"/>
      <c r="I469" s="734"/>
      <c r="J469" s="734"/>
      <c r="K469" s="734"/>
      <c r="L469" s="734"/>
      <c r="M469" s="734"/>
      <c r="N469" s="734"/>
      <c r="O469" s="734"/>
      <c r="P469" s="734"/>
      <c r="Q469" s="736"/>
      <c r="R469" s="736"/>
      <c r="S469" s="736"/>
      <c r="T469" s="737"/>
      <c r="U469" s="737"/>
      <c r="V469" s="737"/>
      <c r="W469" s="737"/>
      <c r="X469" s="737"/>
      <c r="Y469" s="737"/>
      <c r="Z469" s="737"/>
      <c r="AA469" s="737"/>
      <c r="AB469" s="737"/>
      <c r="AC469" s="737"/>
      <c r="AD469" s="737"/>
      <c r="AE469" s="737"/>
      <c r="AF469" s="737"/>
      <c r="AG469" s="737"/>
      <c r="AH469" s="737"/>
      <c r="AI469" s="737"/>
      <c r="AJ469" s="737"/>
      <c r="AK469" s="737"/>
      <c r="AL469" s="737"/>
      <c r="AM469" s="737"/>
      <c r="AN469" s="737"/>
      <c r="AO469" s="737"/>
      <c r="AP469" s="737"/>
      <c r="AQ469" s="737"/>
      <c r="AR469" s="737"/>
      <c r="AS469" s="737"/>
      <c r="AT469" s="737"/>
      <c r="AU469" s="737"/>
      <c r="AV469" s="738"/>
    </row>
    <row r="470" spans="1:48">
      <c r="A470" s="973"/>
      <c r="B470" s="974"/>
      <c r="C470" s="974"/>
      <c r="D470" s="974"/>
      <c r="E470" s="974"/>
      <c r="F470" s="974"/>
      <c r="G470" s="974"/>
      <c r="H470" s="974"/>
      <c r="I470" s="974"/>
      <c r="J470" s="974"/>
      <c r="K470" s="974"/>
      <c r="L470" s="974"/>
      <c r="M470" s="974"/>
      <c r="N470" s="974"/>
      <c r="O470" s="974"/>
      <c r="P470" s="974"/>
      <c r="Q470" s="974"/>
      <c r="R470" s="974"/>
      <c r="S470" s="974"/>
      <c r="T470" s="666"/>
      <c r="U470" s="666"/>
      <c r="V470" s="666"/>
      <c r="W470" s="666"/>
      <c r="X470" s="666"/>
      <c r="Y470" s="666"/>
      <c r="Z470" s="666"/>
      <c r="AA470" s="666"/>
      <c r="AB470" s="666"/>
      <c r="AC470" s="666"/>
      <c r="AD470" s="666"/>
      <c r="AE470" s="666"/>
      <c r="AF470" s="666"/>
      <c r="AG470" s="666"/>
      <c r="AH470" s="666"/>
      <c r="AI470" s="666"/>
      <c r="AJ470" s="666"/>
      <c r="AK470" s="666"/>
      <c r="AL470" s="666"/>
      <c r="AM470" s="666"/>
      <c r="AN470" s="666"/>
      <c r="AO470" s="666"/>
      <c r="AP470" s="666"/>
      <c r="AQ470" s="666"/>
      <c r="AR470" s="666"/>
      <c r="AS470" s="666"/>
      <c r="AT470" s="666"/>
      <c r="AU470" s="666"/>
      <c r="AV470" s="667"/>
    </row>
    <row r="471" spans="1:48">
      <c r="A471" s="813" t="s">
        <v>1048</v>
      </c>
      <c r="B471" s="168"/>
      <c r="C471" s="168"/>
      <c r="D471" s="168"/>
      <c r="E471" s="168"/>
      <c r="F471" s="168"/>
      <c r="G471" s="168"/>
      <c r="H471" s="168"/>
      <c r="I471" s="168"/>
      <c r="J471" s="168"/>
      <c r="K471" s="168"/>
      <c r="L471" s="168"/>
      <c r="M471" s="168"/>
      <c r="N471" s="168"/>
      <c r="O471" s="168"/>
      <c r="P471" s="168"/>
      <c r="Q471" s="168"/>
      <c r="R471" s="168"/>
      <c r="S471" s="168"/>
      <c r="T471" s="8"/>
      <c r="U471" s="8"/>
      <c r="V471" s="8"/>
      <c r="W471" s="8"/>
      <c r="X471" s="8"/>
      <c r="Y471" s="8"/>
      <c r="Z471" s="8"/>
      <c r="AA471" s="8"/>
      <c r="AB471" s="8"/>
      <c r="AC471" s="8"/>
      <c r="AD471" s="8"/>
      <c r="AE471" s="8"/>
      <c r="AF471" s="8"/>
      <c r="AG471" s="8"/>
      <c r="AH471" s="8"/>
      <c r="AI471" s="8"/>
      <c r="AJ471" s="8"/>
      <c r="AK471" s="8"/>
      <c r="AL471" s="8"/>
      <c r="AM471" s="8"/>
      <c r="AN471" s="8"/>
      <c r="AO471" s="8"/>
      <c r="AP471" s="8"/>
      <c r="AQ471" s="8"/>
      <c r="AR471" s="8"/>
      <c r="AS471" s="8"/>
      <c r="AT471" s="8"/>
      <c r="AU471" s="8"/>
      <c r="AV471" s="915"/>
    </row>
    <row r="472" spans="1:48">
      <c r="A472" s="687"/>
      <c r="B472" s="688"/>
      <c r="C472" s="688"/>
      <c r="D472" s="688"/>
      <c r="E472" s="688"/>
      <c r="F472" s="688"/>
      <c r="G472" s="688"/>
      <c r="H472" s="688"/>
      <c r="I472" s="688"/>
      <c r="J472" s="688"/>
      <c r="K472" s="688"/>
      <c r="L472" s="688"/>
      <c r="M472" s="688"/>
      <c r="N472" s="688"/>
      <c r="O472" s="688"/>
      <c r="P472" s="688"/>
      <c r="Q472" s="688"/>
      <c r="R472" s="688"/>
      <c r="S472" s="688"/>
      <c r="T472" s="8"/>
      <c r="U472" s="8"/>
      <c r="V472" s="8"/>
      <c r="W472" s="8"/>
      <c r="X472" s="8"/>
      <c r="Y472" s="8"/>
      <c r="Z472" s="8"/>
      <c r="AA472" s="8"/>
      <c r="AB472" s="8"/>
      <c r="AC472" s="8"/>
      <c r="AD472" s="8"/>
      <c r="AE472" s="8"/>
      <c r="AF472" s="8"/>
      <c r="AG472" s="8"/>
      <c r="AH472" s="8"/>
      <c r="AI472" s="8"/>
      <c r="AJ472" s="8"/>
      <c r="AK472" s="8"/>
      <c r="AL472" s="8"/>
      <c r="AM472" s="8"/>
      <c r="AN472" s="8"/>
      <c r="AO472" s="8"/>
      <c r="AP472" s="8"/>
      <c r="AQ472" s="8"/>
      <c r="AR472" s="8"/>
      <c r="AS472" s="8"/>
      <c r="AT472" s="8"/>
      <c r="AU472" s="8"/>
      <c r="AV472" s="915"/>
    </row>
    <row r="473" spans="1:48">
      <c r="A473" s="792" t="s">
        <v>852</v>
      </c>
      <c r="B473" s="168"/>
      <c r="C473" s="168"/>
      <c r="D473" s="168"/>
      <c r="E473" s="168"/>
      <c r="F473" s="168"/>
      <c r="G473" s="168"/>
      <c r="H473" s="168"/>
      <c r="I473" s="168"/>
      <c r="J473" s="168"/>
      <c r="K473" s="168"/>
      <c r="L473" s="168"/>
      <c r="M473" s="168"/>
      <c r="N473" s="168"/>
      <c r="O473" s="168"/>
      <c r="P473" s="168"/>
      <c r="Q473" s="168"/>
      <c r="R473" s="168"/>
      <c r="S473" s="168"/>
      <c r="T473" s="8"/>
      <c r="U473" s="8"/>
      <c r="V473" s="8"/>
      <c r="W473" s="8"/>
      <c r="X473" s="8"/>
      <c r="Y473" s="8"/>
      <c r="Z473" s="8"/>
      <c r="AA473" s="8"/>
      <c r="AB473" s="8"/>
      <c r="AC473" s="8"/>
      <c r="AD473" s="8"/>
      <c r="AE473" s="8"/>
      <c r="AF473" s="8"/>
      <c r="AG473" s="8"/>
      <c r="AH473" s="8"/>
      <c r="AI473" s="8"/>
      <c r="AJ473" s="8"/>
      <c r="AK473" s="8"/>
      <c r="AL473" s="8"/>
      <c r="AM473" s="8"/>
      <c r="AN473" s="8"/>
      <c r="AO473" s="8"/>
      <c r="AP473" s="8"/>
      <c r="AQ473" s="8"/>
      <c r="AR473" s="8"/>
      <c r="AS473" s="8"/>
      <c r="AT473" s="8"/>
      <c r="AU473" s="8"/>
      <c r="AV473" s="915"/>
    </row>
    <row r="474" spans="1:48" s="547" customFormat="1">
      <c r="A474" s="792"/>
      <c r="B474" s="168"/>
      <c r="C474" s="168"/>
      <c r="D474" s="168"/>
      <c r="E474" s="168"/>
      <c r="F474" s="168"/>
      <c r="G474" s="168"/>
      <c r="H474" s="168"/>
      <c r="I474" s="168"/>
      <c r="J474" s="168"/>
      <c r="K474" s="168"/>
      <c r="L474" s="168"/>
      <c r="M474" s="168"/>
      <c r="N474" s="168"/>
      <c r="O474" s="168"/>
      <c r="P474" s="168"/>
      <c r="Q474" s="168"/>
      <c r="R474" s="168"/>
      <c r="S474" s="168"/>
      <c r="T474" s="8"/>
      <c r="U474" s="8"/>
      <c r="V474" s="8"/>
      <c r="W474" s="8"/>
      <c r="X474" s="8"/>
      <c r="Y474" s="8"/>
      <c r="Z474" s="8"/>
      <c r="AA474" s="8"/>
      <c r="AB474" s="8"/>
      <c r="AC474" s="8"/>
      <c r="AD474" s="8"/>
      <c r="AE474" s="8"/>
      <c r="AF474" s="8"/>
      <c r="AG474" s="8"/>
      <c r="AH474" s="8"/>
      <c r="AI474" s="8"/>
      <c r="AJ474" s="8"/>
      <c r="AK474" s="8"/>
      <c r="AL474" s="8"/>
      <c r="AM474" s="8"/>
      <c r="AN474" s="8"/>
      <c r="AO474" s="8"/>
      <c r="AP474" s="8"/>
      <c r="AQ474" s="8"/>
      <c r="AR474" s="8"/>
      <c r="AS474" s="8"/>
      <c r="AT474" s="8"/>
      <c r="AU474" s="8"/>
      <c r="AV474" s="915"/>
    </row>
    <row r="475" spans="1:48" ht="14">
      <c r="A475" s="955" t="s">
        <v>50</v>
      </c>
      <c r="B475" s="632"/>
      <c r="C475" s="632"/>
      <c r="D475" s="632"/>
      <c r="E475" s="632"/>
      <c r="F475" s="962"/>
      <c r="G475" s="632"/>
      <c r="H475" s="632"/>
      <c r="I475" s="632"/>
      <c r="J475" s="632"/>
      <c r="K475" s="632"/>
      <c r="L475" s="632"/>
      <c r="M475" s="632"/>
      <c r="N475" s="632"/>
      <c r="O475" s="632"/>
      <c r="P475" s="632"/>
      <c r="Q475" s="632"/>
      <c r="R475" s="632"/>
      <c r="S475" s="632"/>
      <c r="T475" s="632"/>
      <c r="U475" s="632"/>
      <c r="V475" s="956"/>
      <c r="W475" s="956"/>
      <c r="X475" s="956"/>
      <c r="Y475" s="8"/>
      <c r="Z475" s="8"/>
      <c r="AA475" s="8"/>
      <c r="AB475" s="8"/>
      <c r="AC475" s="8"/>
      <c r="AD475" s="8"/>
      <c r="AE475" s="8"/>
      <c r="AF475" s="8"/>
      <c r="AG475" s="8"/>
      <c r="AH475" s="8"/>
      <c r="AI475" s="8"/>
      <c r="AJ475" s="8"/>
      <c r="AK475" s="8"/>
      <c r="AL475" s="8"/>
      <c r="AM475" s="8"/>
      <c r="AN475" s="8"/>
      <c r="AO475" s="8"/>
      <c r="AP475" s="8"/>
      <c r="AQ475" s="8"/>
      <c r="AR475" s="8"/>
      <c r="AS475" s="8"/>
      <c r="AT475" s="8"/>
      <c r="AU475" s="8"/>
      <c r="AV475" s="915"/>
    </row>
    <row r="476" spans="1:48" ht="14">
      <c r="A476" s="1024" t="s">
        <v>41</v>
      </c>
      <c r="B476" s="632"/>
      <c r="C476" s="632"/>
      <c r="D476" s="632"/>
      <c r="E476" s="632"/>
      <c r="F476" s="962"/>
      <c r="G476" s="632"/>
      <c r="H476" s="632"/>
      <c r="I476" s="632"/>
      <c r="J476" s="632"/>
      <c r="K476" s="632"/>
      <c r="L476" s="632"/>
      <c r="M476" s="632"/>
      <c r="N476" s="632"/>
      <c r="O476" s="632"/>
      <c r="P476" s="632"/>
      <c r="Q476" s="632"/>
      <c r="R476" s="632"/>
      <c r="S476" s="632"/>
      <c r="T476" s="632"/>
      <c r="U476" s="632"/>
      <c r="V476" s="956"/>
      <c r="W476" s="956"/>
      <c r="X476" s="956"/>
      <c r="Y476" s="8"/>
      <c r="Z476" s="8"/>
      <c r="AA476" s="8"/>
      <c r="AB476" s="8"/>
      <c r="AC476" s="8"/>
      <c r="AD476" s="8"/>
      <c r="AE476" s="8"/>
      <c r="AF476" s="8"/>
      <c r="AG476" s="8"/>
      <c r="AH476" s="8"/>
      <c r="AI476" s="8"/>
      <c r="AJ476" s="8"/>
      <c r="AK476" s="8"/>
      <c r="AL476" s="8"/>
      <c r="AM476" s="8"/>
      <c r="AN476" s="8"/>
      <c r="AO476" s="8"/>
      <c r="AP476" s="8"/>
      <c r="AQ476" s="8"/>
      <c r="AR476" s="8"/>
      <c r="AS476" s="8"/>
      <c r="AT476" s="8"/>
      <c r="AU476" s="8"/>
      <c r="AV476" s="915"/>
    </row>
    <row r="477" spans="1:48" ht="14">
      <c r="A477" s="1000" t="s">
        <v>42</v>
      </c>
      <c r="B477" s="632"/>
      <c r="C477" s="632"/>
      <c r="D477" s="632"/>
      <c r="E477" s="632"/>
      <c r="F477" s="962"/>
      <c r="G477" s="632"/>
      <c r="H477" s="632"/>
      <c r="I477" s="632"/>
      <c r="J477" s="632"/>
      <c r="K477" s="632"/>
      <c r="L477" s="632"/>
      <c r="M477" s="632"/>
      <c r="N477" s="632"/>
      <c r="O477" s="632"/>
      <c r="P477" s="632"/>
      <c r="Q477" s="632"/>
      <c r="R477" s="632"/>
      <c r="S477" s="632"/>
      <c r="T477" s="632"/>
      <c r="U477" s="632"/>
      <c r="V477" s="956"/>
      <c r="W477" s="956"/>
      <c r="X477" s="956"/>
      <c r="Y477" s="8"/>
      <c r="Z477" s="8"/>
      <c r="AA477" s="8"/>
      <c r="AB477" s="8"/>
      <c r="AC477" s="8"/>
      <c r="AD477" s="8"/>
      <c r="AE477" s="8"/>
      <c r="AF477" s="8"/>
      <c r="AG477" s="8"/>
      <c r="AH477" s="8"/>
      <c r="AI477" s="8"/>
      <c r="AJ477" s="8"/>
      <c r="AK477" s="8"/>
      <c r="AL477" s="8"/>
      <c r="AM477" s="8"/>
      <c r="AN477" s="8"/>
      <c r="AO477" s="8"/>
      <c r="AP477" s="8"/>
      <c r="AQ477" s="8"/>
      <c r="AR477" s="8"/>
      <c r="AS477" s="8"/>
      <c r="AT477" s="8"/>
      <c r="AU477" s="8"/>
      <c r="AV477" s="915"/>
    </row>
    <row r="478" spans="1:48" ht="14">
      <c r="A478" s="1024" t="s">
        <v>71</v>
      </c>
      <c r="B478" s="632"/>
      <c r="C478" s="632"/>
      <c r="D478" s="632"/>
      <c r="E478" s="632"/>
      <c r="F478" s="962"/>
      <c r="G478" s="632"/>
      <c r="H478" s="632"/>
      <c r="I478" s="632"/>
      <c r="J478" s="632"/>
      <c r="K478" s="632"/>
      <c r="L478" s="632"/>
      <c r="M478" s="632"/>
      <c r="N478" s="632"/>
      <c r="O478" s="632"/>
      <c r="P478" s="632"/>
      <c r="Q478" s="632"/>
      <c r="R478" s="632"/>
      <c r="S478" s="632"/>
      <c r="T478" s="632"/>
      <c r="U478" s="632"/>
      <c r="V478" s="956"/>
      <c r="W478" s="956"/>
      <c r="X478" s="956"/>
      <c r="Y478" s="8"/>
      <c r="Z478" s="8"/>
      <c r="AA478" s="8"/>
      <c r="AB478" s="8"/>
      <c r="AC478" s="8"/>
      <c r="AD478" s="8"/>
      <c r="AE478" s="8"/>
      <c r="AF478" s="8"/>
      <c r="AG478" s="8"/>
      <c r="AH478" s="8"/>
      <c r="AI478" s="8"/>
      <c r="AJ478" s="8"/>
      <c r="AK478" s="8"/>
      <c r="AL478" s="8"/>
      <c r="AM478" s="8"/>
      <c r="AN478" s="8"/>
      <c r="AO478" s="8"/>
      <c r="AP478" s="8"/>
      <c r="AQ478" s="8"/>
      <c r="AR478" s="8"/>
      <c r="AS478" s="8"/>
      <c r="AT478" s="8"/>
      <c r="AU478" s="8"/>
      <c r="AV478" s="915"/>
    </row>
    <row r="479" spans="1:48" ht="14">
      <c r="A479" s="1024" t="s">
        <v>57</v>
      </c>
      <c r="B479" s="632"/>
      <c r="C479" s="632"/>
      <c r="D479" s="632"/>
      <c r="E479" s="632"/>
      <c r="F479" s="962"/>
      <c r="G479" s="632"/>
      <c r="H479" s="632"/>
      <c r="I479" s="632"/>
      <c r="J479" s="632"/>
      <c r="K479" s="632"/>
      <c r="L479" s="632"/>
      <c r="M479" s="632"/>
      <c r="N479" s="632"/>
      <c r="O479" s="632"/>
      <c r="P479" s="632"/>
      <c r="Q479" s="632"/>
      <c r="R479" s="632"/>
      <c r="S479" s="632"/>
      <c r="T479" s="632"/>
      <c r="U479" s="632"/>
      <c r="V479" s="36"/>
      <c r="W479" s="36"/>
      <c r="X479" s="36"/>
      <c r="Y479" s="8"/>
      <c r="Z479" s="8"/>
      <c r="AA479" s="8"/>
      <c r="AB479" s="8"/>
      <c r="AC479" s="8"/>
      <c r="AD479" s="8"/>
      <c r="AE479" s="8"/>
      <c r="AF479" s="8"/>
      <c r="AG479" s="8"/>
      <c r="AH479" s="8"/>
      <c r="AI479" s="8"/>
      <c r="AJ479" s="8"/>
      <c r="AK479" s="8"/>
      <c r="AL479" s="8"/>
      <c r="AM479" s="8"/>
      <c r="AN479" s="8"/>
      <c r="AO479" s="8"/>
      <c r="AP479" s="8"/>
      <c r="AQ479" s="8"/>
      <c r="AR479" s="8"/>
      <c r="AS479" s="8"/>
      <c r="AT479" s="8"/>
      <c r="AU479" s="8"/>
      <c r="AV479" s="915"/>
    </row>
    <row r="480" spans="1:48" ht="17">
      <c r="A480" s="729"/>
      <c r="B480" s="625" t="s">
        <v>1049</v>
      </c>
      <c r="C480" s="1027" t="s">
        <v>1050</v>
      </c>
      <c r="D480" s="1028" t="s">
        <v>1068</v>
      </c>
      <c r="E480" s="389"/>
      <c r="F480" s="389"/>
      <c r="G480" s="389"/>
      <c r="H480" s="389"/>
      <c r="I480" s="389"/>
      <c r="J480" s="389"/>
      <c r="K480" s="389"/>
      <c r="L480" s="389"/>
      <c r="M480" s="389"/>
      <c r="N480" s="389"/>
      <c r="O480" s="389"/>
      <c r="P480" s="389"/>
      <c r="Q480" s="389"/>
      <c r="R480" s="389"/>
      <c r="S480" s="389"/>
      <c r="T480" s="8"/>
      <c r="U480" s="8"/>
      <c r="V480" s="8"/>
      <c r="W480" s="8"/>
      <c r="X480" s="8"/>
      <c r="Y480" s="8"/>
      <c r="Z480" s="8"/>
      <c r="AA480" s="8"/>
      <c r="AB480" s="8"/>
      <c r="AC480" s="8"/>
      <c r="AD480" s="8"/>
      <c r="AE480" s="8"/>
      <c r="AF480" s="8"/>
      <c r="AG480" s="8"/>
      <c r="AH480" s="8"/>
      <c r="AI480" s="8"/>
      <c r="AJ480" s="8"/>
      <c r="AK480" s="8"/>
      <c r="AL480" s="8"/>
      <c r="AM480" s="8"/>
      <c r="AN480" s="8"/>
      <c r="AO480" s="8"/>
      <c r="AP480" s="8"/>
      <c r="AQ480" s="8"/>
      <c r="AR480" s="8"/>
      <c r="AS480" s="8"/>
      <c r="AT480" s="8"/>
      <c r="AU480" s="8"/>
      <c r="AV480" s="915"/>
    </row>
    <row r="481" spans="1:48">
      <c r="A481" s="287" t="s">
        <v>805</v>
      </c>
      <c r="B481" s="517">
        <f>IF(C481=1,1,0)</f>
        <v>1</v>
      </c>
      <c r="C481" s="1025">
        <v>1</v>
      </c>
      <c r="D481" s="389" t="s">
        <v>914</v>
      </c>
      <c r="E481" s="389"/>
      <c r="F481" s="389"/>
      <c r="G481" s="389"/>
      <c r="H481" s="389"/>
      <c r="I481" s="389"/>
      <c r="J481" s="389"/>
      <c r="K481" s="389"/>
      <c r="L481" s="389"/>
      <c r="M481" s="389"/>
      <c r="N481" s="389"/>
      <c r="O481" s="389"/>
      <c r="P481" s="389"/>
      <c r="Q481" s="389"/>
      <c r="R481" s="389"/>
      <c r="S481" s="389"/>
      <c r="T481" s="8"/>
      <c r="U481" s="8"/>
      <c r="V481" s="8"/>
      <c r="W481" s="8"/>
      <c r="X481" s="8"/>
      <c r="Y481" s="8"/>
      <c r="Z481" s="8"/>
      <c r="AA481" s="8"/>
      <c r="AB481" s="8"/>
      <c r="AC481" s="8"/>
      <c r="AD481" s="8"/>
      <c r="AE481" s="8"/>
      <c r="AF481" s="8"/>
      <c r="AG481" s="8"/>
      <c r="AH481" s="8"/>
      <c r="AI481" s="8"/>
      <c r="AJ481" s="8"/>
      <c r="AK481" s="8"/>
      <c r="AL481" s="8"/>
      <c r="AM481" s="8"/>
      <c r="AN481" s="8"/>
      <c r="AO481" s="8"/>
      <c r="AP481" s="8"/>
      <c r="AQ481" s="8"/>
      <c r="AR481" s="8"/>
      <c r="AS481" s="8"/>
      <c r="AT481" s="8"/>
      <c r="AU481" s="8"/>
      <c r="AV481" s="915"/>
    </row>
    <row r="482" spans="1:48">
      <c r="A482" s="287" t="s">
        <v>427</v>
      </c>
      <c r="B482" s="1026"/>
      <c r="C482" s="378" t="e">
        <f>+'STAT 1 CALCS - IGNORE'!F232</f>
        <v>#DIV/0!</v>
      </c>
      <c r="D482" s="389" t="s">
        <v>914</v>
      </c>
      <c r="E482" s="389"/>
      <c r="F482" s="389"/>
      <c r="G482" s="389"/>
      <c r="H482" s="389"/>
      <c r="I482" s="389"/>
      <c r="J482" s="389"/>
      <c r="K482" s="389"/>
      <c r="L482" s="389"/>
      <c r="M482" s="389"/>
      <c r="N482" s="389"/>
      <c r="O482" s="389"/>
      <c r="P482" s="389"/>
      <c r="Q482" s="389"/>
      <c r="R482" s="389"/>
      <c r="S482" s="389"/>
      <c r="T482" s="8"/>
      <c r="U482" s="8"/>
      <c r="V482" s="8"/>
      <c r="W482" s="8"/>
      <c r="X482" s="8"/>
      <c r="Y482" s="8"/>
      <c r="Z482" s="8"/>
      <c r="AA482" s="8"/>
      <c r="AB482" s="8"/>
      <c r="AC482" s="8"/>
      <c r="AD482" s="8"/>
      <c r="AE482" s="8"/>
      <c r="AF482" s="8"/>
      <c r="AG482" s="8"/>
      <c r="AH482" s="8"/>
      <c r="AI482" s="8"/>
      <c r="AJ482" s="8"/>
      <c r="AK482" s="8"/>
      <c r="AL482" s="8"/>
      <c r="AM482" s="8"/>
      <c r="AN482" s="8"/>
      <c r="AO482" s="8"/>
      <c r="AP482" s="8"/>
      <c r="AQ482" s="8"/>
      <c r="AR482" s="8"/>
      <c r="AS482" s="8"/>
      <c r="AT482" s="8"/>
      <c r="AU482" s="8"/>
      <c r="AV482" s="915"/>
    </row>
    <row r="483" spans="1:48">
      <c r="A483" s="287" t="s">
        <v>733</v>
      </c>
      <c r="B483" s="1026"/>
      <c r="C483" s="378" t="e">
        <f>+'STAT 1 CALCS - IGNORE'!F233</f>
        <v>#DIV/0!</v>
      </c>
      <c r="D483" s="389" t="s">
        <v>737</v>
      </c>
      <c r="E483" s="389"/>
      <c r="F483" s="389"/>
      <c r="G483" s="228" t="e">
        <f>+'STAT 1 CALCS - IGNORE'!I130</f>
        <v>#DIV/0!</v>
      </c>
      <c r="H483" s="228" t="e">
        <f>+'STAT 1 CALCS - IGNORE'!J130</f>
        <v>#DIV/0!</v>
      </c>
      <c r="I483" s="228" t="e">
        <f>+'STAT 1 CALCS - IGNORE'!K130</f>
        <v>#DIV/0!</v>
      </c>
      <c r="J483" s="228" t="e">
        <f>+'STAT 1 CALCS - IGNORE'!L130</f>
        <v>#DIV/0!</v>
      </c>
      <c r="K483" s="228" t="e">
        <f>+'STAT 1 CALCS - IGNORE'!M130</f>
        <v>#DIV/0!</v>
      </c>
      <c r="L483" s="228" t="e">
        <f>+'STAT 1 CALCS - IGNORE'!N130</f>
        <v>#DIV/0!</v>
      </c>
      <c r="M483" s="228" t="e">
        <f>+'STAT 1 CALCS - IGNORE'!O130</f>
        <v>#DIV/0!</v>
      </c>
      <c r="N483" s="228" t="e">
        <f>+'STAT 1 CALCS - IGNORE'!P130</f>
        <v>#DIV/0!</v>
      </c>
      <c r="O483" s="389"/>
      <c r="P483" s="389"/>
      <c r="Q483" s="389"/>
      <c r="R483" s="389"/>
      <c r="S483" s="389"/>
      <c r="T483" s="8"/>
      <c r="U483" s="8"/>
      <c r="V483" s="8"/>
      <c r="W483" s="8"/>
      <c r="X483" s="8"/>
      <c r="Y483" s="8"/>
      <c r="Z483" s="8"/>
      <c r="AA483" s="8"/>
      <c r="AB483" s="8"/>
      <c r="AC483" s="8"/>
      <c r="AD483" s="8"/>
      <c r="AE483" s="8"/>
      <c r="AF483" s="8"/>
      <c r="AG483" s="8"/>
      <c r="AH483" s="8"/>
      <c r="AI483" s="8"/>
      <c r="AJ483" s="8"/>
      <c r="AK483" s="8"/>
      <c r="AL483" s="8"/>
      <c r="AM483" s="8"/>
      <c r="AN483" s="8"/>
      <c r="AO483" s="8"/>
      <c r="AP483" s="8"/>
      <c r="AQ483" s="8"/>
      <c r="AR483" s="8"/>
      <c r="AS483" s="8"/>
      <c r="AT483" s="8"/>
      <c r="AU483" s="8"/>
      <c r="AV483" s="915"/>
    </row>
    <row r="484" spans="1:48">
      <c r="A484" s="287" t="s">
        <v>418</v>
      </c>
      <c r="B484" s="1026"/>
      <c r="C484" s="378" t="e">
        <f>+'STAT 1 CALCS - IGNORE'!F234</f>
        <v>#DIV/0!</v>
      </c>
      <c r="D484" s="389" t="s">
        <v>737</v>
      </c>
      <c r="E484" s="389"/>
      <c r="F484" s="389"/>
      <c r="G484" s="228" t="e">
        <f>+'STAT 1 CALCS - IGNORE'!J131</f>
        <v>#DIV/0!</v>
      </c>
      <c r="H484" s="228" t="e">
        <f>+'STAT 1 CALCS - IGNORE'!K131</f>
        <v>#DIV/0!</v>
      </c>
      <c r="I484" s="228" t="e">
        <f>+'STAT 1 CALCS - IGNORE'!L131</f>
        <v>#DIV/0!</v>
      </c>
      <c r="J484" s="228" t="e">
        <f>+'STAT 1 CALCS - IGNORE'!M131</f>
        <v>#DIV/0!</v>
      </c>
      <c r="K484" s="228" t="e">
        <f>+'STAT 1 CALCS - IGNORE'!N131</f>
        <v>#DIV/0!</v>
      </c>
      <c r="L484" s="228" t="e">
        <f>+'STAT 1 CALCS - IGNORE'!O131</f>
        <v>#DIV/0!</v>
      </c>
      <c r="M484" s="228" t="e">
        <f>+'STAT 1 CALCS - IGNORE'!P131</f>
        <v>#DIV/0!</v>
      </c>
      <c r="N484" s="389"/>
      <c r="O484" s="389"/>
      <c r="P484" s="389"/>
      <c r="Q484" s="389"/>
      <c r="R484" s="389"/>
      <c r="S484" s="389"/>
      <c r="T484" s="8"/>
      <c r="U484" s="8"/>
      <c r="V484" s="8"/>
      <c r="W484" s="8"/>
      <c r="X484" s="8"/>
      <c r="Y484" s="8"/>
      <c r="Z484" s="8"/>
      <c r="AA484" s="8"/>
      <c r="AB484" s="8"/>
      <c r="AC484" s="8"/>
      <c r="AD484" s="8"/>
      <c r="AE484" s="8"/>
      <c r="AF484" s="8"/>
      <c r="AG484" s="8"/>
      <c r="AH484" s="8"/>
      <c r="AI484" s="8"/>
      <c r="AJ484" s="8"/>
      <c r="AK484" s="8"/>
      <c r="AL484" s="8"/>
      <c r="AM484" s="8"/>
      <c r="AN484" s="8"/>
      <c r="AO484" s="8"/>
      <c r="AP484" s="8"/>
      <c r="AQ484" s="8"/>
      <c r="AR484" s="8"/>
      <c r="AS484" s="8"/>
      <c r="AT484" s="8"/>
      <c r="AU484" s="8"/>
      <c r="AV484" s="915"/>
    </row>
    <row r="485" spans="1:48">
      <c r="A485" s="287" t="s">
        <v>419</v>
      </c>
      <c r="B485" s="1026"/>
      <c r="C485" s="378" t="e">
        <f>+'STAT 1 CALCS - IGNORE'!F235</f>
        <v>#DIV/0!</v>
      </c>
      <c r="D485" s="389" t="s">
        <v>737</v>
      </c>
      <c r="E485" s="389"/>
      <c r="F485" s="389"/>
      <c r="G485" s="228" t="e">
        <f>+'STAT 1 CALCS - IGNORE'!K132</f>
        <v>#DIV/0!</v>
      </c>
      <c r="H485" s="228" t="e">
        <f>+'STAT 1 CALCS - IGNORE'!L132</f>
        <v>#DIV/0!</v>
      </c>
      <c r="I485" s="228" t="e">
        <f>+'STAT 1 CALCS - IGNORE'!M132</f>
        <v>#DIV/0!</v>
      </c>
      <c r="J485" s="228" t="e">
        <f>+'STAT 1 CALCS - IGNORE'!N132</f>
        <v>#DIV/0!</v>
      </c>
      <c r="K485" s="228" t="e">
        <f>+'STAT 1 CALCS - IGNORE'!O132</f>
        <v>#DIV/0!</v>
      </c>
      <c r="L485" s="228" t="e">
        <f>+'STAT 1 CALCS - IGNORE'!P132</f>
        <v>#DIV/0!</v>
      </c>
      <c r="M485" s="389"/>
      <c r="N485" s="389"/>
      <c r="O485" s="389"/>
      <c r="P485" s="389"/>
      <c r="Q485" s="389"/>
      <c r="R485" s="389"/>
      <c r="S485" s="389"/>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c r="AU485" s="8"/>
      <c r="AV485" s="915"/>
    </row>
    <row r="486" spans="1:48">
      <c r="A486" s="287" t="s">
        <v>336</v>
      </c>
      <c r="B486" s="1026"/>
      <c r="C486" s="378" t="e">
        <f>+'STAT 1 CALCS - IGNORE'!F236</f>
        <v>#DIV/0!</v>
      </c>
      <c r="D486" s="389" t="s">
        <v>737</v>
      </c>
      <c r="E486" s="389"/>
      <c r="F486" s="389"/>
      <c r="G486" s="228" t="e">
        <f>+'STAT 1 CALCS - IGNORE'!L133</f>
        <v>#DIV/0!</v>
      </c>
      <c r="H486" s="228" t="e">
        <f>+'STAT 1 CALCS - IGNORE'!M133</f>
        <v>#DIV/0!</v>
      </c>
      <c r="I486" s="228" t="e">
        <f>+'STAT 1 CALCS - IGNORE'!N133</f>
        <v>#DIV/0!</v>
      </c>
      <c r="J486" s="228" t="e">
        <f>+'STAT 1 CALCS - IGNORE'!O133</f>
        <v>#DIV/0!</v>
      </c>
      <c r="K486" s="228" t="e">
        <f>+'STAT 1 CALCS - IGNORE'!P133</f>
        <v>#DIV/0!</v>
      </c>
      <c r="L486" s="389"/>
      <c r="M486" s="389"/>
      <c r="N486" s="389"/>
      <c r="O486" s="389"/>
      <c r="P486" s="389"/>
      <c r="Q486" s="389"/>
      <c r="R486" s="389"/>
      <c r="S486" s="389"/>
      <c r="T486" s="8"/>
      <c r="U486" s="8"/>
      <c r="V486" s="8"/>
      <c r="W486" s="8"/>
      <c r="X486" s="8"/>
      <c r="Y486" s="8"/>
      <c r="Z486" s="8"/>
      <c r="AA486" s="8"/>
      <c r="AB486" s="8"/>
      <c r="AC486" s="8"/>
      <c r="AD486" s="8"/>
      <c r="AE486" s="8"/>
      <c r="AF486" s="8"/>
      <c r="AG486" s="8"/>
      <c r="AH486" s="8"/>
      <c r="AI486" s="8"/>
      <c r="AJ486" s="8"/>
      <c r="AK486" s="8"/>
      <c r="AL486" s="8"/>
      <c r="AM486" s="8"/>
      <c r="AN486" s="8"/>
      <c r="AO486" s="8"/>
      <c r="AP486" s="8"/>
      <c r="AQ486" s="8"/>
      <c r="AR486" s="8"/>
      <c r="AS486" s="8"/>
      <c r="AT486" s="8"/>
      <c r="AU486" s="8"/>
      <c r="AV486" s="915"/>
    </row>
    <row r="487" spans="1:48">
      <c r="A487" s="287" t="s">
        <v>339</v>
      </c>
      <c r="B487" s="1026"/>
      <c r="C487" s="378" t="e">
        <f>+'STAT 1 CALCS - IGNORE'!F237</f>
        <v>#DIV/0!</v>
      </c>
      <c r="D487" s="389" t="s">
        <v>737</v>
      </c>
      <c r="E487" s="389"/>
      <c r="F487" s="389"/>
      <c r="G487" s="228" t="e">
        <f>+'STAT 1 CALCS - IGNORE'!M134</f>
        <v>#DIV/0!</v>
      </c>
      <c r="H487" s="228" t="e">
        <f>+'STAT 1 CALCS - IGNORE'!N134</f>
        <v>#DIV/0!</v>
      </c>
      <c r="I487" s="228" t="e">
        <f>+'STAT 1 CALCS - IGNORE'!O134</f>
        <v>#DIV/0!</v>
      </c>
      <c r="J487" s="228" t="e">
        <f>+'STAT 1 CALCS - IGNORE'!P134</f>
        <v>#DIV/0!</v>
      </c>
      <c r="K487" s="389"/>
      <c r="L487" s="389"/>
      <c r="M487" s="389"/>
      <c r="N487" s="389"/>
      <c r="O487" s="389"/>
      <c r="P487" s="389"/>
      <c r="Q487" s="389"/>
      <c r="R487" s="389"/>
      <c r="S487" s="389"/>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c r="AS487" s="8"/>
      <c r="AT487" s="8"/>
      <c r="AU487" s="8"/>
      <c r="AV487" s="915"/>
    </row>
    <row r="488" spans="1:48">
      <c r="A488" s="287" t="s">
        <v>338</v>
      </c>
      <c r="B488" s="1026"/>
      <c r="C488" s="378" t="e">
        <f>+'STAT 1 CALCS - IGNORE'!F238</f>
        <v>#DIV/0!</v>
      </c>
      <c r="D488" s="389" t="s">
        <v>737</v>
      </c>
      <c r="E488" s="389"/>
      <c r="F488" s="389"/>
      <c r="G488" s="228" t="e">
        <f>+'STAT 1 CALCS - IGNORE'!N135</f>
        <v>#DIV/0!</v>
      </c>
      <c r="H488" s="228" t="e">
        <f>+'STAT 1 CALCS - IGNORE'!O135</f>
        <v>#DIV/0!</v>
      </c>
      <c r="I488" s="228" t="e">
        <f>+'STAT 1 CALCS - IGNORE'!P135</f>
        <v>#DIV/0!</v>
      </c>
      <c r="J488" s="389"/>
      <c r="K488" s="389"/>
      <c r="L488" s="389"/>
      <c r="M488" s="389"/>
      <c r="N488" s="389"/>
      <c r="O488" s="389"/>
      <c r="P488" s="389"/>
      <c r="Q488" s="389"/>
      <c r="R488" s="389"/>
      <c r="S488" s="389"/>
      <c r="T488" s="8"/>
      <c r="U488" s="8"/>
      <c r="V488" s="8"/>
      <c r="W488" s="8"/>
      <c r="X488" s="8"/>
      <c r="Y488" s="8"/>
      <c r="Z488" s="8"/>
      <c r="AA488" s="8"/>
      <c r="AB488" s="8"/>
      <c r="AC488" s="8"/>
      <c r="AD488" s="8"/>
      <c r="AE488" s="8"/>
      <c r="AF488" s="8"/>
      <c r="AG488" s="8"/>
      <c r="AH488" s="8"/>
      <c r="AI488" s="8"/>
      <c r="AJ488" s="8"/>
      <c r="AK488" s="8"/>
      <c r="AL488" s="8"/>
      <c r="AM488" s="8"/>
      <c r="AN488" s="8"/>
      <c r="AO488" s="8"/>
      <c r="AP488" s="8"/>
      <c r="AQ488" s="8"/>
      <c r="AR488" s="8"/>
      <c r="AS488" s="8"/>
      <c r="AT488" s="8"/>
      <c r="AU488" s="8"/>
      <c r="AV488" s="915"/>
    </row>
    <row r="489" spans="1:48">
      <c r="A489" s="287" t="s">
        <v>337</v>
      </c>
      <c r="B489" s="1026"/>
      <c r="C489" s="378" t="e">
        <f>+'STAT 1 CALCS - IGNORE'!F239</f>
        <v>#DIV/0!</v>
      </c>
      <c r="D489" s="389" t="s">
        <v>737</v>
      </c>
      <c r="E489" s="389"/>
      <c r="F489" s="389"/>
      <c r="G489" s="228" t="e">
        <f>+'STAT 1 CALCS - IGNORE'!O136</f>
        <v>#DIV/0!</v>
      </c>
      <c r="H489" s="228" t="e">
        <f>+'STAT 1 CALCS - IGNORE'!P136</f>
        <v>#DIV/0!</v>
      </c>
      <c r="I489" s="389"/>
      <c r="J489" s="389"/>
      <c r="K489" s="389"/>
      <c r="L489" s="389"/>
      <c r="M489" s="389"/>
      <c r="N489" s="389"/>
      <c r="O489" s="389"/>
      <c r="P489" s="389"/>
      <c r="Q489" s="389"/>
      <c r="R489" s="389"/>
      <c r="S489" s="389"/>
      <c r="T489" s="8"/>
      <c r="U489" s="8"/>
      <c r="V489" s="8"/>
      <c r="W489" s="8"/>
      <c r="X489" s="8"/>
      <c r="Y489" s="8"/>
      <c r="Z489" s="8"/>
      <c r="AA489" s="8"/>
      <c r="AB489" s="8"/>
      <c r="AC489" s="8"/>
      <c r="AD489" s="8"/>
      <c r="AE489" s="8"/>
      <c r="AF489" s="8"/>
      <c r="AG489" s="8"/>
      <c r="AH489" s="8"/>
      <c r="AI489" s="8"/>
      <c r="AJ489" s="8"/>
      <c r="AK489" s="8"/>
      <c r="AL489" s="8"/>
      <c r="AM489" s="8"/>
      <c r="AN489" s="8"/>
      <c r="AO489" s="8"/>
      <c r="AP489" s="8"/>
      <c r="AQ489" s="8"/>
      <c r="AR489" s="8"/>
      <c r="AS489" s="8"/>
      <c r="AT489" s="8"/>
      <c r="AU489" s="8"/>
      <c r="AV489" s="915"/>
    </row>
    <row r="490" spans="1:48">
      <c r="A490" s="287" t="s">
        <v>417</v>
      </c>
      <c r="B490" s="1026"/>
      <c r="C490" s="378" t="e">
        <f>+'STAT 1 CALCS - IGNORE'!F240</f>
        <v>#DIV/0!</v>
      </c>
      <c r="D490" s="389" t="s">
        <v>737</v>
      </c>
      <c r="E490" s="389"/>
      <c r="F490" s="389"/>
      <c r="G490" s="228" t="e">
        <f>+'STAT 1 CALCS - IGNORE'!P137</f>
        <v>#DIV/0!</v>
      </c>
      <c r="H490" s="389"/>
      <c r="I490" s="389"/>
      <c r="J490" s="389"/>
      <c r="K490" s="389"/>
      <c r="L490" s="389"/>
      <c r="M490" s="389"/>
      <c r="N490" s="389"/>
      <c r="O490" s="389"/>
      <c r="P490" s="389"/>
      <c r="Q490" s="389"/>
      <c r="R490" s="389"/>
      <c r="S490" s="389"/>
      <c r="T490" s="8"/>
      <c r="U490" s="8"/>
      <c r="V490" s="8"/>
      <c r="W490" s="8"/>
      <c r="X490" s="8"/>
      <c r="Y490" s="8"/>
      <c r="Z490" s="8"/>
      <c r="AA490" s="8"/>
      <c r="AB490" s="8"/>
      <c r="AC490" s="8"/>
      <c r="AD490" s="8"/>
      <c r="AE490" s="8"/>
      <c r="AF490" s="8"/>
      <c r="AG490" s="8"/>
      <c r="AH490" s="8"/>
      <c r="AI490" s="8"/>
      <c r="AJ490" s="8"/>
      <c r="AK490" s="8"/>
      <c r="AL490" s="8"/>
      <c r="AM490" s="8"/>
      <c r="AN490" s="8"/>
      <c r="AO490" s="8"/>
      <c r="AP490" s="8"/>
      <c r="AQ490" s="8"/>
      <c r="AR490" s="8"/>
      <c r="AS490" s="8"/>
      <c r="AT490" s="8"/>
      <c r="AU490" s="8"/>
      <c r="AV490" s="915"/>
    </row>
    <row r="491" spans="1:48" ht="14" thickBot="1">
      <c r="A491" s="733"/>
      <c r="B491" s="734"/>
      <c r="C491" s="734"/>
      <c r="D491" s="734"/>
      <c r="E491" s="734"/>
      <c r="F491" s="734"/>
      <c r="G491" s="734"/>
      <c r="H491" s="734"/>
      <c r="I491" s="734"/>
      <c r="J491" s="734"/>
      <c r="K491" s="734"/>
      <c r="L491" s="734"/>
      <c r="M491" s="734"/>
      <c r="N491" s="734"/>
      <c r="O491" s="734"/>
      <c r="P491" s="734"/>
      <c r="Q491" s="734"/>
      <c r="R491" s="734"/>
      <c r="S491" s="734"/>
      <c r="T491" s="735"/>
      <c r="U491" s="735"/>
      <c r="V491" s="735"/>
      <c r="W491" s="735"/>
      <c r="X491" s="735"/>
      <c r="Y491" s="735"/>
      <c r="Z491" s="735"/>
      <c r="AA491" s="735"/>
      <c r="AB491" s="735"/>
      <c r="AC491" s="735"/>
      <c r="AD491" s="735"/>
      <c r="AE491" s="735"/>
      <c r="AF491" s="735"/>
      <c r="AG491" s="735"/>
      <c r="AH491" s="735"/>
      <c r="AI491" s="735"/>
      <c r="AJ491" s="735"/>
      <c r="AK491" s="735"/>
      <c r="AL491" s="735"/>
      <c r="AM491" s="735"/>
      <c r="AN491" s="735"/>
      <c r="AO491" s="735"/>
      <c r="AP491" s="735"/>
      <c r="AQ491" s="735"/>
      <c r="AR491" s="735"/>
      <c r="AS491" s="735"/>
      <c r="AT491" s="735"/>
      <c r="AU491" s="735"/>
      <c r="AV491" s="929"/>
    </row>
    <row r="492" spans="1:48">
      <c r="A492" s="973"/>
      <c r="B492" s="974"/>
      <c r="C492" s="974"/>
      <c r="D492" s="974"/>
      <c r="E492" s="974"/>
      <c r="F492" s="974"/>
      <c r="G492" s="974"/>
      <c r="H492" s="974"/>
      <c r="I492" s="974"/>
      <c r="J492" s="974"/>
      <c r="K492" s="974"/>
      <c r="L492" s="974"/>
      <c r="M492" s="974"/>
      <c r="N492" s="974"/>
      <c r="O492" s="974"/>
      <c r="P492" s="974"/>
      <c r="Q492" s="974"/>
      <c r="R492" s="974"/>
      <c r="S492" s="974"/>
      <c r="T492" s="666"/>
      <c r="U492" s="666"/>
      <c r="V492" s="666"/>
      <c r="W492" s="666"/>
      <c r="X492" s="666"/>
      <c r="Y492" s="666"/>
      <c r="Z492" s="666"/>
      <c r="AA492" s="666"/>
      <c r="AB492" s="666"/>
      <c r="AC492" s="666"/>
      <c r="AD492" s="666"/>
      <c r="AE492" s="666"/>
      <c r="AF492" s="666"/>
      <c r="AG492" s="666"/>
      <c r="AH492" s="666"/>
      <c r="AI492" s="666"/>
      <c r="AJ492" s="666"/>
      <c r="AK492" s="666"/>
      <c r="AL492" s="666"/>
      <c r="AM492" s="666"/>
      <c r="AN492" s="666"/>
      <c r="AO492" s="666"/>
      <c r="AP492" s="666"/>
      <c r="AQ492" s="666"/>
      <c r="AR492" s="666"/>
      <c r="AS492" s="666"/>
      <c r="AT492" s="666"/>
      <c r="AU492" s="666"/>
      <c r="AV492" s="667"/>
    </row>
    <row r="493" spans="1:48" ht="15">
      <c r="A493" s="1014" t="s">
        <v>1069</v>
      </c>
      <c r="B493" s="389"/>
      <c r="C493" s="389"/>
      <c r="D493" s="389"/>
      <c r="E493" s="389"/>
      <c r="F493" s="389"/>
      <c r="G493" s="389"/>
      <c r="H493" s="389"/>
      <c r="I493" s="389"/>
      <c r="J493" s="389"/>
      <c r="K493" s="389"/>
      <c r="L493" s="389"/>
      <c r="M493" s="389"/>
      <c r="N493" s="389"/>
      <c r="O493" s="389"/>
      <c r="P493" s="389"/>
      <c r="Q493" s="389"/>
      <c r="R493" s="389"/>
      <c r="S493" s="389"/>
      <c r="T493" s="8"/>
      <c r="U493" s="8"/>
      <c r="V493" s="8"/>
      <c r="W493" s="8"/>
      <c r="X493" s="8"/>
      <c r="Y493" s="8"/>
      <c r="Z493" s="8"/>
      <c r="AA493" s="8"/>
      <c r="AB493" s="8"/>
      <c r="AC493" s="8"/>
      <c r="AD493" s="8"/>
      <c r="AE493" s="8"/>
      <c r="AF493" s="8"/>
      <c r="AG493" s="8"/>
      <c r="AH493" s="8"/>
      <c r="AI493" s="8"/>
      <c r="AJ493" s="8"/>
      <c r="AK493" s="8"/>
      <c r="AL493" s="8"/>
      <c r="AM493" s="8"/>
      <c r="AN493" s="8"/>
      <c r="AO493" s="8"/>
      <c r="AP493" s="8"/>
      <c r="AQ493" s="8"/>
      <c r="AR493" s="8"/>
      <c r="AS493" s="8"/>
      <c r="AT493" s="8"/>
      <c r="AU493" s="8"/>
      <c r="AV493" s="915"/>
    </row>
    <row r="494" spans="1:48">
      <c r="A494" s="986" t="s">
        <v>1070</v>
      </c>
      <c r="B494" s="389"/>
      <c r="C494" s="389"/>
      <c r="D494" s="389"/>
      <c r="E494" s="389"/>
      <c r="F494" s="389"/>
      <c r="G494" s="389"/>
      <c r="H494" s="389"/>
      <c r="I494" s="389"/>
      <c r="J494" s="389"/>
      <c r="K494" s="389"/>
      <c r="L494" s="389"/>
      <c r="M494" s="389"/>
      <c r="N494" s="389"/>
      <c r="O494" s="389"/>
      <c r="P494" s="389"/>
      <c r="Q494" s="389"/>
      <c r="R494" s="389"/>
      <c r="S494" s="389"/>
      <c r="T494" s="8"/>
      <c r="U494" s="8"/>
      <c r="V494" s="8"/>
      <c r="W494" s="8"/>
      <c r="X494" s="8"/>
      <c r="Y494" s="8"/>
      <c r="Z494" s="8"/>
      <c r="AA494" s="8"/>
      <c r="AB494" s="8"/>
      <c r="AC494" s="8"/>
      <c r="AD494" s="8"/>
      <c r="AE494" s="8"/>
      <c r="AF494" s="8"/>
      <c r="AG494" s="8"/>
      <c r="AH494" s="8"/>
      <c r="AI494" s="8"/>
      <c r="AJ494" s="8"/>
      <c r="AK494" s="8"/>
      <c r="AL494" s="8"/>
      <c r="AM494" s="8"/>
      <c r="AN494" s="8"/>
      <c r="AO494" s="8"/>
      <c r="AP494" s="8"/>
      <c r="AQ494" s="8"/>
      <c r="AR494" s="8"/>
      <c r="AS494" s="8"/>
      <c r="AT494" s="8"/>
      <c r="AU494" s="8"/>
      <c r="AV494" s="915"/>
    </row>
    <row r="495" spans="1:48">
      <c r="A495" s="687"/>
      <c r="B495" s="688"/>
      <c r="C495" s="688"/>
      <c r="D495" s="688"/>
      <c r="E495" s="1030"/>
      <c r="F495" s="688"/>
      <c r="G495" s="688"/>
      <c r="H495" s="688"/>
      <c r="I495" s="688"/>
      <c r="J495" s="688"/>
      <c r="K495" s="688"/>
      <c r="L495" s="688"/>
      <c r="M495" s="688"/>
      <c r="N495" s="688"/>
      <c r="O495" s="688"/>
      <c r="P495" s="688"/>
      <c r="Q495" s="688"/>
      <c r="R495" s="688"/>
      <c r="S495" s="688"/>
      <c r="T495" s="8"/>
      <c r="U495" s="8"/>
      <c r="V495" s="8"/>
      <c r="W495" s="8"/>
      <c r="X495" s="8"/>
      <c r="Y495" s="8"/>
      <c r="Z495" s="8"/>
      <c r="AA495" s="8"/>
      <c r="AB495" s="8"/>
      <c r="AC495" s="8"/>
      <c r="AD495" s="8"/>
      <c r="AE495" s="8"/>
      <c r="AF495" s="8"/>
      <c r="AG495" s="8"/>
      <c r="AH495" s="8"/>
      <c r="AI495" s="8"/>
      <c r="AJ495" s="8"/>
      <c r="AK495" s="8"/>
      <c r="AL495" s="8"/>
      <c r="AM495" s="8"/>
      <c r="AN495" s="8"/>
      <c r="AO495" s="8"/>
      <c r="AP495" s="8"/>
      <c r="AQ495" s="8"/>
      <c r="AR495" s="8"/>
      <c r="AS495" s="8"/>
      <c r="AT495" s="8"/>
      <c r="AU495" s="8"/>
      <c r="AV495" s="915"/>
    </row>
    <row r="496" spans="1:48" ht="40">
      <c r="A496" s="1031" t="s">
        <v>188</v>
      </c>
      <c r="B496" s="1029" t="s">
        <v>234</v>
      </c>
      <c r="C496" s="1029" t="s">
        <v>303</v>
      </c>
      <c r="D496" s="389"/>
      <c r="E496" s="389"/>
      <c r="F496" s="438"/>
      <c r="G496" s="389"/>
      <c r="H496" s="389"/>
      <c r="I496" s="389"/>
      <c r="J496" s="389"/>
      <c r="K496" s="389"/>
      <c r="L496" s="389"/>
      <c r="M496" s="389"/>
      <c r="N496" s="389"/>
      <c r="O496" s="389"/>
      <c r="P496" s="389"/>
      <c r="Q496" s="389"/>
      <c r="R496" s="389"/>
      <c r="S496" s="389"/>
      <c r="T496" s="8"/>
      <c r="U496" s="8"/>
      <c r="V496" s="8"/>
      <c r="W496" s="8"/>
      <c r="X496" s="8"/>
      <c r="Y496" s="8"/>
      <c r="Z496" s="8"/>
      <c r="AA496" s="8"/>
      <c r="AB496" s="8"/>
      <c r="AC496" s="8"/>
      <c r="AD496" s="8"/>
      <c r="AE496" s="8"/>
      <c r="AF496" s="8"/>
      <c r="AG496" s="8"/>
      <c r="AH496" s="8"/>
      <c r="AI496" s="8"/>
      <c r="AJ496" s="8"/>
      <c r="AK496" s="8"/>
      <c r="AL496" s="8"/>
      <c r="AM496" s="8"/>
      <c r="AN496" s="8"/>
      <c r="AO496" s="8"/>
      <c r="AP496" s="8"/>
      <c r="AQ496" s="8"/>
      <c r="AR496" s="8"/>
      <c r="AS496" s="8"/>
      <c r="AT496" s="8"/>
      <c r="AU496" s="8"/>
      <c r="AV496" s="915"/>
    </row>
    <row r="497" spans="1:48">
      <c r="A497" s="287" t="s">
        <v>805</v>
      </c>
      <c r="B497" s="453" t="e">
        <f>(B354-B372-B458)*B481*B$322</f>
        <v>#DIV/0!</v>
      </c>
      <c r="C497" s="453" t="e">
        <f t="shared" ref="C497:C506" si="17">(C354-C372-C458)*C481*B$322</f>
        <v>#DIV/0!</v>
      </c>
      <c r="D497" s="389"/>
      <c r="E497" s="389"/>
      <c r="F497" s="389"/>
      <c r="G497" s="389"/>
      <c r="H497" s="389"/>
      <c r="I497" s="389"/>
      <c r="J497" s="389"/>
      <c r="K497" s="389"/>
      <c r="L497" s="389"/>
      <c r="M497" s="389"/>
      <c r="N497" s="389"/>
      <c r="O497" s="389"/>
      <c r="P497" s="389"/>
      <c r="Q497" s="389"/>
      <c r="R497" s="389"/>
      <c r="S497" s="389"/>
      <c r="T497" s="8"/>
      <c r="U497" s="8"/>
      <c r="V497" s="8"/>
      <c r="W497" s="8"/>
      <c r="X497" s="8"/>
      <c r="Y497" s="8"/>
      <c r="Z497" s="8"/>
      <c r="AA497" s="8"/>
      <c r="AB497" s="8"/>
      <c r="AC497" s="8"/>
      <c r="AD497" s="8"/>
      <c r="AE497" s="8"/>
      <c r="AF497" s="8"/>
      <c r="AG497" s="8"/>
      <c r="AH497" s="8"/>
      <c r="AI497" s="8"/>
      <c r="AJ497" s="8"/>
      <c r="AK497" s="8"/>
      <c r="AL497" s="8"/>
      <c r="AM497" s="8"/>
      <c r="AN497" s="8"/>
      <c r="AO497" s="8"/>
      <c r="AP497" s="8"/>
      <c r="AQ497" s="8"/>
      <c r="AR497" s="8"/>
      <c r="AS497" s="8"/>
      <c r="AT497" s="8"/>
      <c r="AU497" s="8"/>
      <c r="AV497" s="915"/>
    </row>
    <row r="498" spans="1:48">
      <c r="A498" s="287" t="s">
        <v>427</v>
      </c>
      <c r="B498" s="453" t="e">
        <f>(B355-B373-B459)*B482*B$322*B331</f>
        <v>#DIV/0!</v>
      </c>
      <c r="C498" s="453" t="e">
        <f t="shared" si="17"/>
        <v>#DIV/0!</v>
      </c>
      <c r="D498" s="389"/>
      <c r="E498" s="389"/>
      <c r="F498" s="389"/>
      <c r="G498" s="389"/>
      <c r="H498" s="389"/>
      <c r="I498" s="389"/>
      <c r="J498" s="389"/>
      <c r="K498" s="389"/>
      <c r="L498" s="389"/>
      <c r="M498" s="389"/>
      <c r="N498" s="389"/>
      <c r="O498" s="389"/>
      <c r="P498" s="389"/>
      <c r="Q498" s="389"/>
      <c r="R498" s="389"/>
      <c r="S498" s="389"/>
      <c r="T498" s="8"/>
      <c r="U498" s="8"/>
      <c r="V498" s="8"/>
      <c r="W498" s="8"/>
      <c r="X498" s="8"/>
      <c r="Y498" s="8"/>
      <c r="Z498" s="8"/>
      <c r="AA498" s="8"/>
      <c r="AB498" s="8"/>
      <c r="AC498" s="8"/>
      <c r="AD498" s="8"/>
      <c r="AE498" s="8"/>
      <c r="AF498" s="8"/>
      <c r="AG498" s="8"/>
      <c r="AH498" s="8"/>
      <c r="AI498" s="8"/>
      <c r="AJ498" s="8"/>
      <c r="AK498" s="8"/>
      <c r="AL498" s="8"/>
      <c r="AM498" s="8"/>
      <c r="AN498" s="8"/>
      <c r="AO498" s="8"/>
      <c r="AP498" s="8"/>
      <c r="AQ498" s="8"/>
      <c r="AR498" s="8"/>
      <c r="AS498" s="8"/>
      <c r="AT498" s="8"/>
      <c r="AU498" s="8"/>
      <c r="AV498" s="915"/>
    </row>
    <row r="499" spans="1:48">
      <c r="A499" s="287" t="s">
        <v>733</v>
      </c>
      <c r="B499" s="453" t="e">
        <f>(B356-B374-B460)*B483*B$322*C331</f>
        <v>#DIV/0!</v>
      </c>
      <c r="C499" s="453" t="e">
        <f t="shared" si="17"/>
        <v>#DIV/0!</v>
      </c>
      <c r="D499" s="389"/>
      <c r="E499" s="389"/>
      <c r="F499" s="389"/>
      <c r="G499" s="389"/>
      <c r="H499" s="389"/>
      <c r="I499" s="389"/>
      <c r="J499" s="389"/>
      <c r="K499" s="389"/>
      <c r="L499" s="389"/>
      <c r="M499" s="389"/>
      <c r="N499" s="389"/>
      <c r="O499" s="389"/>
      <c r="P499" s="389"/>
      <c r="Q499" s="389"/>
      <c r="R499" s="389"/>
      <c r="S499" s="389"/>
      <c r="T499" s="8"/>
      <c r="U499" s="8"/>
      <c r="V499" s="8"/>
      <c r="W499" s="8"/>
      <c r="X499" s="8"/>
      <c r="Y499" s="8"/>
      <c r="Z499" s="8"/>
      <c r="AA499" s="8"/>
      <c r="AB499" s="8"/>
      <c r="AC499" s="8"/>
      <c r="AD499" s="8"/>
      <c r="AE499" s="8"/>
      <c r="AF499" s="8"/>
      <c r="AG499" s="8"/>
      <c r="AH499" s="8"/>
      <c r="AI499" s="8"/>
      <c r="AJ499" s="8"/>
      <c r="AK499" s="8"/>
      <c r="AL499" s="8"/>
      <c r="AM499" s="8"/>
      <c r="AN499" s="8"/>
      <c r="AO499" s="8"/>
      <c r="AP499" s="8"/>
      <c r="AQ499" s="8"/>
      <c r="AR499" s="8"/>
      <c r="AS499" s="8"/>
      <c r="AT499" s="8"/>
      <c r="AU499" s="8"/>
      <c r="AV499" s="915"/>
    </row>
    <row r="500" spans="1:48">
      <c r="A500" s="287" t="s">
        <v>418</v>
      </c>
      <c r="B500" s="453" t="e">
        <f>(B357-B375-B461)*B484*B$322*D331</f>
        <v>#DIV/0!</v>
      </c>
      <c r="C500" s="453" t="e">
        <f t="shared" si="17"/>
        <v>#DIV/0!</v>
      </c>
      <c r="D500" s="389"/>
      <c r="E500" s="389"/>
      <c r="F500" s="389"/>
      <c r="G500" s="389"/>
      <c r="H500" s="389"/>
      <c r="I500" s="389"/>
      <c r="J500" s="389"/>
      <c r="K500" s="389"/>
      <c r="L500" s="389"/>
      <c r="M500" s="389"/>
      <c r="N500" s="389"/>
      <c r="O500" s="389"/>
      <c r="P500" s="389"/>
      <c r="Q500" s="389"/>
      <c r="R500" s="389"/>
      <c r="S500" s="389"/>
      <c r="T500" s="8"/>
      <c r="U500" s="8"/>
      <c r="V500" s="8"/>
      <c r="W500" s="8"/>
      <c r="X500" s="8"/>
      <c r="Y500" s="8"/>
      <c r="Z500" s="8"/>
      <c r="AA500" s="8"/>
      <c r="AB500" s="8"/>
      <c r="AC500" s="8"/>
      <c r="AD500" s="8"/>
      <c r="AE500" s="8"/>
      <c r="AF500" s="8"/>
      <c r="AG500" s="8"/>
      <c r="AH500" s="8"/>
      <c r="AI500" s="8"/>
      <c r="AJ500" s="8"/>
      <c r="AK500" s="8"/>
      <c r="AL500" s="8"/>
      <c r="AM500" s="8"/>
      <c r="AN500" s="8"/>
      <c r="AO500" s="8"/>
      <c r="AP500" s="8"/>
      <c r="AQ500" s="8"/>
      <c r="AR500" s="8"/>
      <c r="AS500" s="8"/>
      <c r="AT500" s="8"/>
      <c r="AU500" s="8"/>
      <c r="AV500" s="915"/>
    </row>
    <row r="501" spans="1:48">
      <c r="A501" s="287" t="s">
        <v>419</v>
      </c>
      <c r="B501" s="453" t="e">
        <f>(B358-B376-B462)*B485*B$322*E331</f>
        <v>#DIV/0!</v>
      </c>
      <c r="C501" s="453" t="e">
        <f t="shared" si="17"/>
        <v>#DIV/0!</v>
      </c>
      <c r="D501" s="389"/>
      <c r="E501" s="389"/>
      <c r="F501" s="389"/>
      <c r="G501" s="389"/>
      <c r="H501" s="389"/>
      <c r="I501" s="389"/>
      <c r="J501" s="389"/>
      <c r="K501" s="389"/>
      <c r="L501" s="389"/>
      <c r="M501" s="389"/>
      <c r="N501" s="389"/>
      <c r="O501" s="389"/>
      <c r="P501" s="389"/>
      <c r="Q501" s="389"/>
      <c r="R501" s="389"/>
      <c r="S501" s="389"/>
      <c r="T501" s="8"/>
      <c r="U501" s="8"/>
      <c r="V501" s="8"/>
      <c r="W501" s="8"/>
      <c r="X501" s="8"/>
      <c r="Y501" s="8"/>
      <c r="Z501" s="8"/>
      <c r="AA501" s="8"/>
      <c r="AB501" s="8"/>
      <c r="AC501" s="8"/>
      <c r="AD501" s="8"/>
      <c r="AE501" s="8"/>
      <c r="AF501" s="8"/>
      <c r="AG501" s="8"/>
      <c r="AH501" s="8"/>
      <c r="AI501" s="8"/>
      <c r="AJ501" s="8"/>
      <c r="AK501" s="8"/>
      <c r="AL501" s="8"/>
      <c r="AM501" s="8"/>
      <c r="AN501" s="8"/>
      <c r="AO501" s="8"/>
      <c r="AP501" s="8"/>
      <c r="AQ501" s="8"/>
      <c r="AR501" s="8"/>
      <c r="AS501" s="8"/>
      <c r="AT501" s="8"/>
      <c r="AU501" s="8"/>
      <c r="AV501" s="915"/>
    </row>
    <row r="502" spans="1:48">
      <c r="A502" s="287" t="s">
        <v>336</v>
      </c>
      <c r="B502" s="453" t="e">
        <f>(B359-B377-B463)*B486*B$322*F331</f>
        <v>#DIV/0!</v>
      </c>
      <c r="C502" s="453" t="e">
        <f t="shared" si="17"/>
        <v>#DIV/0!</v>
      </c>
      <c r="D502" s="389"/>
      <c r="E502" s="389"/>
      <c r="F502" s="389"/>
      <c r="G502" s="389"/>
      <c r="H502" s="389"/>
      <c r="I502" s="389"/>
      <c r="J502" s="389"/>
      <c r="K502" s="389"/>
      <c r="L502" s="389"/>
      <c r="M502" s="389"/>
      <c r="N502" s="389"/>
      <c r="O502" s="389"/>
      <c r="P502" s="389"/>
      <c r="Q502" s="389"/>
      <c r="R502" s="389"/>
      <c r="S502" s="389"/>
      <c r="T502" s="8"/>
      <c r="U502" s="8"/>
      <c r="V502" s="8"/>
      <c r="W502" s="8"/>
      <c r="X502" s="8"/>
      <c r="Y502" s="8"/>
      <c r="Z502" s="8"/>
      <c r="AA502" s="8"/>
      <c r="AB502" s="8"/>
      <c r="AC502" s="8"/>
      <c r="AD502" s="8"/>
      <c r="AE502" s="8"/>
      <c r="AF502" s="8"/>
      <c r="AG502" s="8"/>
      <c r="AH502" s="8"/>
      <c r="AI502" s="8"/>
      <c r="AJ502" s="8"/>
      <c r="AK502" s="8"/>
      <c r="AL502" s="8"/>
      <c r="AM502" s="8"/>
      <c r="AN502" s="8"/>
      <c r="AO502" s="8"/>
      <c r="AP502" s="8"/>
      <c r="AQ502" s="8"/>
      <c r="AR502" s="8"/>
      <c r="AS502" s="8"/>
      <c r="AT502" s="8"/>
      <c r="AU502" s="8"/>
      <c r="AV502" s="915"/>
    </row>
    <row r="503" spans="1:48">
      <c r="A503" s="287" t="s">
        <v>339</v>
      </c>
      <c r="B503" s="453" t="e">
        <f>(B360-B378-B464)*B487*B$322*G331</f>
        <v>#DIV/0!</v>
      </c>
      <c r="C503" s="453" t="e">
        <f t="shared" si="17"/>
        <v>#DIV/0!</v>
      </c>
      <c r="D503" s="389"/>
      <c r="E503" s="389"/>
      <c r="F503" s="389"/>
      <c r="G503" s="389"/>
      <c r="H503" s="389"/>
      <c r="I503" s="389"/>
      <c r="J503" s="389"/>
      <c r="K503" s="389"/>
      <c r="L503" s="389"/>
      <c r="M503" s="389"/>
      <c r="N503" s="389"/>
      <c r="O503" s="389"/>
      <c r="P503" s="389"/>
      <c r="Q503" s="389"/>
      <c r="R503" s="389"/>
      <c r="S503" s="389"/>
      <c r="T503" s="8"/>
      <c r="U503" s="8"/>
      <c r="V503" s="8"/>
      <c r="W503" s="8"/>
      <c r="X503" s="8"/>
      <c r="Y503" s="8"/>
      <c r="Z503" s="8"/>
      <c r="AA503" s="8"/>
      <c r="AB503" s="8"/>
      <c r="AC503" s="8"/>
      <c r="AD503" s="8"/>
      <c r="AE503" s="8"/>
      <c r="AF503" s="8"/>
      <c r="AG503" s="8"/>
      <c r="AH503" s="8"/>
      <c r="AI503" s="8"/>
      <c r="AJ503" s="8"/>
      <c r="AK503" s="8"/>
      <c r="AL503" s="8"/>
      <c r="AM503" s="8"/>
      <c r="AN503" s="8"/>
      <c r="AO503" s="8"/>
      <c r="AP503" s="8"/>
      <c r="AQ503" s="8"/>
      <c r="AR503" s="8"/>
      <c r="AS503" s="8"/>
      <c r="AT503" s="8"/>
      <c r="AU503" s="8"/>
      <c r="AV503" s="915"/>
    </row>
    <row r="504" spans="1:48">
      <c r="A504" s="287" t="s">
        <v>338</v>
      </c>
      <c r="B504" s="453" t="e">
        <f>(B361-B379-B465)*B488*B$322*H331</f>
        <v>#DIV/0!</v>
      </c>
      <c r="C504" s="453" t="e">
        <f t="shared" si="17"/>
        <v>#DIV/0!</v>
      </c>
      <c r="D504" s="389"/>
      <c r="E504" s="389"/>
      <c r="F504" s="389"/>
      <c r="G504" s="389"/>
      <c r="H504" s="389"/>
      <c r="I504" s="389"/>
      <c r="J504" s="389"/>
      <c r="K504" s="389"/>
      <c r="L504" s="389"/>
      <c r="M504" s="389"/>
      <c r="N504" s="389"/>
      <c r="O504" s="389"/>
      <c r="P504" s="389"/>
      <c r="Q504" s="389"/>
      <c r="R504" s="389"/>
      <c r="S504" s="389"/>
      <c r="T504" s="8"/>
      <c r="U504" s="8"/>
      <c r="V504" s="8"/>
      <c r="W504" s="8"/>
      <c r="X504" s="8"/>
      <c r="Y504" s="8"/>
      <c r="Z504" s="8"/>
      <c r="AA504" s="8"/>
      <c r="AB504" s="8"/>
      <c r="AC504" s="8"/>
      <c r="AD504" s="8"/>
      <c r="AE504" s="8"/>
      <c r="AF504" s="8"/>
      <c r="AG504" s="8"/>
      <c r="AH504" s="8"/>
      <c r="AI504" s="8"/>
      <c r="AJ504" s="8"/>
      <c r="AK504" s="8"/>
      <c r="AL504" s="8"/>
      <c r="AM504" s="8"/>
      <c r="AN504" s="8"/>
      <c r="AO504" s="8"/>
      <c r="AP504" s="8"/>
      <c r="AQ504" s="8"/>
      <c r="AR504" s="8"/>
      <c r="AS504" s="8"/>
      <c r="AT504" s="8"/>
      <c r="AU504" s="8"/>
      <c r="AV504" s="915"/>
    </row>
    <row r="505" spans="1:48">
      <c r="A505" s="287" t="s">
        <v>337</v>
      </c>
      <c r="B505" s="453" t="e">
        <f>(B362-B380-B466)*B489*B$322*I331</f>
        <v>#DIV/0!</v>
      </c>
      <c r="C505" s="453" t="e">
        <f t="shared" si="17"/>
        <v>#DIV/0!</v>
      </c>
      <c r="D505" s="389"/>
      <c r="E505" s="389">
        <v>0</v>
      </c>
      <c r="F505" s="389"/>
      <c r="G505" s="389"/>
      <c r="H505" s="389"/>
      <c r="I505" s="389"/>
      <c r="J505" s="389"/>
      <c r="K505" s="389"/>
      <c r="L505" s="389"/>
      <c r="M505" s="389"/>
      <c r="N505" s="389"/>
      <c r="O505" s="389"/>
      <c r="P505" s="389"/>
      <c r="Q505" s="389"/>
      <c r="R505" s="389"/>
      <c r="S505" s="389"/>
      <c r="T505" s="8"/>
      <c r="U505" s="8"/>
      <c r="V505" s="8"/>
      <c r="W505" s="8"/>
      <c r="X505" s="8"/>
      <c r="Y505" s="8"/>
      <c r="Z505" s="8"/>
      <c r="AA505" s="8"/>
      <c r="AB505" s="8"/>
      <c r="AC505" s="8"/>
      <c r="AD505" s="8"/>
      <c r="AE505" s="8"/>
      <c r="AF505" s="8"/>
      <c r="AG505" s="8"/>
      <c r="AH505" s="8"/>
      <c r="AI505" s="8"/>
      <c r="AJ505" s="8"/>
      <c r="AK505" s="8"/>
      <c r="AL505" s="8"/>
      <c r="AM505" s="8"/>
      <c r="AN505" s="8"/>
      <c r="AO505" s="8"/>
      <c r="AP505" s="8"/>
      <c r="AQ505" s="8"/>
      <c r="AR505" s="8"/>
      <c r="AS505" s="8"/>
      <c r="AT505" s="8"/>
      <c r="AU505" s="8"/>
      <c r="AV505" s="915"/>
    </row>
    <row r="506" spans="1:48">
      <c r="A506" s="287" t="s">
        <v>417</v>
      </c>
      <c r="B506" s="453" t="e">
        <f>(B363-B381-B467)*B490*B$322*J331</f>
        <v>#DIV/0!</v>
      </c>
      <c r="C506" s="453" t="e">
        <f t="shared" si="17"/>
        <v>#DIV/0!</v>
      </c>
      <c r="D506" s="389"/>
      <c r="E506" s="389"/>
      <c r="F506" s="389"/>
      <c r="G506" s="389"/>
      <c r="H506" s="389"/>
      <c r="I506" s="389"/>
      <c r="J506" s="389"/>
      <c r="K506" s="389"/>
      <c r="L506" s="389"/>
      <c r="M506" s="389"/>
      <c r="N506" s="389"/>
      <c r="O506" s="389"/>
      <c r="P506" s="389"/>
      <c r="Q506" s="389"/>
      <c r="R506" s="389"/>
      <c r="S506" s="389"/>
      <c r="T506" s="8"/>
      <c r="U506" s="8"/>
      <c r="V506" s="8"/>
      <c r="W506" s="8"/>
      <c r="X506" s="8"/>
      <c r="Y506" s="8"/>
      <c r="Z506" s="8"/>
      <c r="AA506" s="8"/>
      <c r="AB506" s="8"/>
      <c r="AC506" s="8"/>
      <c r="AD506" s="8"/>
      <c r="AE506" s="8"/>
      <c r="AF506" s="8"/>
      <c r="AG506" s="8"/>
      <c r="AH506" s="8"/>
      <c r="AI506" s="8"/>
      <c r="AJ506" s="8"/>
      <c r="AK506" s="8"/>
      <c r="AL506" s="8"/>
      <c r="AM506" s="8"/>
      <c r="AN506" s="8"/>
      <c r="AO506" s="8"/>
      <c r="AP506" s="8"/>
      <c r="AQ506" s="8"/>
      <c r="AR506" s="8"/>
      <c r="AS506" s="8"/>
      <c r="AT506" s="8"/>
      <c r="AU506" s="8"/>
      <c r="AV506" s="915"/>
    </row>
    <row r="507" spans="1:48">
      <c r="A507" s="687"/>
      <c r="B507" s="688"/>
      <c r="C507" s="688"/>
      <c r="D507" s="688"/>
      <c r="E507" s="688"/>
      <c r="F507" s="688"/>
      <c r="G507" s="688"/>
      <c r="H507" s="688"/>
      <c r="I507" s="688"/>
      <c r="J507" s="688"/>
      <c r="K507" s="688"/>
      <c r="L507" s="688"/>
      <c r="M507" s="688"/>
      <c r="N507" s="688"/>
      <c r="O507" s="688"/>
      <c r="P507" s="688"/>
      <c r="Q507" s="688"/>
      <c r="R507" s="688"/>
      <c r="S507" s="688"/>
      <c r="T507" s="8"/>
      <c r="U507" s="8"/>
      <c r="V507" s="8"/>
      <c r="W507" s="8"/>
      <c r="X507" s="8"/>
      <c r="Y507" s="8"/>
      <c r="Z507" s="8"/>
      <c r="AA507" s="8"/>
      <c r="AB507" s="8"/>
      <c r="AC507" s="8"/>
      <c r="AD507" s="8"/>
      <c r="AE507" s="8"/>
      <c r="AF507" s="8"/>
      <c r="AG507" s="8"/>
      <c r="AH507" s="8"/>
      <c r="AI507" s="8"/>
      <c r="AJ507" s="8"/>
      <c r="AK507" s="8"/>
      <c r="AL507" s="8"/>
      <c r="AM507" s="8"/>
      <c r="AN507" s="8"/>
      <c r="AO507" s="8"/>
      <c r="AP507" s="8"/>
      <c r="AQ507" s="8"/>
      <c r="AR507" s="8"/>
      <c r="AS507" s="8"/>
      <c r="AT507" s="8"/>
      <c r="AU507" s="8"/>
      <c r="AV507" s="915"/>
    </row>
    <row r="508" spans="1:48">
      <c r="A508" s="687"/>
      <c r="B508" s="688"/>
      <c r="C508" s="688"/>
      <c r="D508" s="688"/>
      <c r="E508" s="688"/>
      <c r="F508" s="688"/>
      <c r="G508" s="688"/>
      <c r="H508" s="688"/>
      <c r="I508" s="688"/>
      <c r="J508" s="688"/>
      <c r="K508" s="688"/>
      <c r="L508" s="688"/>
      <c r="M508" s="688"/>
      <c r="N508" s="688"/>
      <c r="O508" s="688"/>
      <c r="P508" s="688"/>
      <c r="Q508" s="688"/>
      <c r="R508" s="688"/>
      <c r="S508" s="688"/>
      <c r="T508" s="8"/>
      <c r="U508" s="8"/>
      <c r="V508" s="8"/>
      <c r="W508" s="8"/>
      <c r="X508" s="8"/>
      <c r="Y508" s="8"/>
      <c r="Z508" s="8"/>
      <c r="AA508" s="8"/>
      <c r="AB508" s="8"/>
      <c r="AC508" s="8"/>
      <c r="AD508" s="8"/>
      <c r="AE508" s="8"/>
      <c r="AF508" s="8"/>
      <c r="AG508" s="8"/>
      <c r="AH508" s="8"/>
      <c r="AI508" s="8"/>
      <c r="AJ508" s="8"/>
      <c r="AK508" s="8"/>
      <c r="AL508" s="8"/>
      <c r="AM508" s="8"/>
      <c r="AN508" s="8"/>
      <c r="AO508" s="8"/>
      <c r="AP508" s="8"/>
      <c r="AQ508" s="8"/>
      <c r="AR508" s="8"/>
      <c r="AS508" s="8"/>
      <c r="AT508" s="8"/>
      <c r="AU508" s="8"/>
      <c r="AV508" s="915"/>
    </row>
    <row r="509" spans="1:48">
      <c r="A509" s="1035" t="s">
        <v>58</v>
      </c>
      <c r="B509" s="461" t="e">
        <f>+B497+B498+B499+B500</f>
        <v>#DIV/0!</v>
      </c>
      <c r="C509" s="451" t="e">
        <f>SUM(C497:C501)</f>
        <v>#DIV/0!</v>
      </c>
      <c r="D509" s="1006"/>
      <c r="E509" s="875"/>
      <c r="F509" s="875"/>
      <c r="G509" s="114"/>
      <c r="H509" s="114"/>
      <c r="I509" s="114"/>
      <c r="J509" s="114"/>
      <c r="K509" s="114"/>
      <c r="L509" s="114"/>
      <c r="M509" s="114"/>
      <c r="N509" s="114"/>
      <c r="O509" s="114"/>
      <c r="P509" s="114"/>
      <c r="Q509" s="114"/>
      <c r="R509" s="114"/>
      <c r="S509" s="114"/>
      <c r="T509" s="8"/>
      <c r="U509" s="8"/>
      <c r="V509" s="8"/>
      <c r="W509" s="8"/>
      <c r="X509" s="8"/>
      <c r="Y509" s="8"/>
      <c r="Z509" s="8"/>
      <c r="AA509" s="8"/>
      <c r="AB509" s="8"/>
      <c r="AC509" s="8"/>
      <c r="AD509" s="8"/>
      <c r="AE509" s="8"/>
      <c r="AF509" s="8"/>
      <c r="AG509" s="8"/>
      <c r="AH509" s="8"/>
      <c r="AI509" s="8"/>
      <c r="AJ509" s="8"/>
      <c r="AK509" s="8"/>
      <c r="AL509" s="8"/>
      <c r="AM509" s="8"/>
      <c r="AN509" s="8"/>
      <c r="AO509" s="8"/>
      <c r="AP509" s="8"/>
      <c r="AQ509" s="8"/>
      <c r="AR509" s="8"/>
      <c r="AS509" s="8"/>
      <c r="AT509" s="8"/>
      <c r="AU509" s="8"/>
      <c r="AV509" s="915"/>
    </row>
    <row r="510" spans="1:48">
      <c r="A510" s="687"/>
      <c r="B510" s="688"/>
      <c r="C510" s="688"/>
      <c r="D510" s="1006"/>
      <c r="E510" s="875"/>
      <c r="F510" s="875"/>
      <c r="G510" s="688"/>
      <c r="H510" s="688"/>
      <c r="I510" s="688"/>
      <c r="J510" s="688"/>
      <c r="K510" s="688"/>
      <c r="L510" s="688"/>
      <c r="M510" s="688"/>
      <c r="N510" s="688"/>
      <c r="O510" s="688"/>
      <c r="P510" s="688"/>
      <c r="Q510" s="688"/>
      <c r="R510" s="688"/>
      <c r="S510" s="688"/>
      <c r="T510" s="8"/>
      <c r="U510" s="8"/>
      <c r="V510" s="8"/>
      <c r="W510" s="8"/>
      <c r="X510" s="8"/>
      <c r="Y510" s="8"/>
      <c r="Z510" s="8"/>
      <c r="AA510" s="8"/>
      <c r="AB510" s="8"/>
      <c r="AC510" s="8"/>
      <c r="AD510" s="8"/>
      <c r="AE510" s="8"/>
      <c r="AF510" s="8"/>
      <c r="AG510" s="8"/>
      <c r="AH510" s="8"/>
      <c r="AI510" s="8"/>
      <c r="AJ510" s="8"/>
      <c r="AK510" s="8"/>
      <c r="AL510" s="8"/>
      <c r="AM510" s="8"/>
      <c r="AN510" s="8"/>
      <c r="AO510" s="8"/>
      <c r="AP510" s="8"/>
      <c r="AQ510" s="8"/>
      <c r="AR510" s="8"/>
      <c r="AS510" s="8"/>
      <c r="AT510" s="8"/>
      <c r="AU510" s="8"/>
      <c r="AV510" s="915"/>
    </row>
    <row r="511" spans="1:48">
      <c r="A511" s="1101" t="s">
        <v>7</v>
      </c>
      <c r="B511" s="1101"/>
      <c r="C511" s="1102"/>
      <c r="D511" s="1102"/>
      <c r="E511" s="688"/>
      <c r="F511" s="688"/>
      <c r="G511" s="688"/>
      <c r="H511" s="688"/>
      <c r="I511" s="688"/>
      <c r="J511" s="688"/>
      <c r="K511" s="688"/>
      <c r="L511" s="688"/>
      <c r="M511" s="688"/>
      <c r="N511" s="688"/>
      <c r="O511" s="688"/>
      <c r="P511" s="688"/>
      <c r="Q511" s="688"/>
      <c r="R511" s="688"/>
      <c r="S511" s="688"/>
      <c r="T511" s="8"/>
      <c r="U511" s="8"/>
      <c r="V511" s="8"/>
      <c r="W511" s="8"/>
      <c r="X511" s="8"/>
      <c r="Y511" s="8"/>
      <c r="Z511" s="8"/>
      <c r="AA511" s="8"/>
      <c r="AB511" s="8"/>
      <c r="AC511" s="8"/>
      <c r="AD511" s="8"/>
      <c r="AE511" s="8"/>
      <c r="AF511" s="8"/>
      <c r="AG511" s="8"/>
      <c r="AH511" s="8"/>
      <c r="AI511" s="8"/>
      <c r="AJ511" s="8"/>
      <c r="AK511" s="8"/>
      <c r="AL511" s="8"/>
      <c r="AM511" s="8"/>
      <c r="AN511" s="8"/>
      <c r="AO511" s="8"/>
      <c r="AP511" s="8"/>
      <c r="AQ511" s="8"/>
      <c r="AR511" s="8"/>
      <c r="AS511" s="8"/>
      <c r="AT511" s="8"/>
      <c r="AU511" s="8"/>
      <c r="AV511" s="915"/>
    </row>
    <row r="512" spans="1:48" ht="14" thickBot="1">
      <c r="A512" s="1032"/>
      <c r="B512" s="1033"/>
      <c r="C512" s="1034"/>
      <c r="D512" s="1034"/>
      <c r="E512" s="734"/>
      <c r="F512" s="734"/>
      <c r="G512" s="734"/>
      <c r="H512" s="734"/>
      <c r="I512" s="734"/>
      <c r="J512" s="734"/>
      <c r="K512" s="734"/>
      <c r="L512" s="734"/>
      <c r="M512" s="734"/>
      <c r="N512" s="734"/>
      <c r="O512" s="734"/>
      <c r="P512" s="734"/>
      <c r="Q512" s="734"/>
      <c r="R512" s="734"/>
      <c r="S512" s="734"/>
      <c r="T512" s="735"/>
      <c r="U512" s="735"/>
      <c r="V512" s="735"/>
      <c r="W512" s="735"/>
      <c r="X512" s="735"/>
      <c r="Y512" s="735"/>
      <c r="Z512" s="735"/>
      <c r="AA512" s="735"/>
      <c r="AB512" s="735"/>
      <c r="AC512" s="735"/>
      <c r="AD512" s="735"/>
      <c r="AE512" s="735"/>
      <c r="AF512" s="735"/>
      <c r="AG512" s="735"/>
      <c r="AH512" s="735"/>
      <c r="AI512" s="735"/>
      <c r="AJ512" s="735"/>
      <c r="AK512" s="735"/>
      <c r="AL512" s="735"/>
      <c r="AM512" s="735"/>
      <c r="AN512" s="735"/>
      <c r="AO512" s="735"/>
      <c r="AP512" s="735"/>
      <c r="AQ512" s="735"/>
      <c r="AR512" s="735"/>
      <c r="AS512" s="735"/>
      <c r="AT512" s="735"/>
      <c r="AU512" s="735"/>
      <c r="AV512" s="929"/>
    </row>
    <row r="513" spans="1:19">
      <c r="A513" s="626"/>
      <c r="B513" s="626"/>
      <c r="C513" s="626"/>
      <c r="D513" s="626"/>
      <c r="E513" s="626"/>
      <c r="F513" s="626"/>
      <c r="G513" s="331"/>
      <c r="H513" s="331"/>
      <c r="I513" s="331"/>
      <c r="J513" s="331"/>
      <c r="K513" s="331"/>
      <c r="L513" s="331"/>
      <c r="M513" s="331"/>
      <c r="N513" s="331"/>
      <c r="O513" s="331"/>
      <c r="P513" s="331"/>
      <c r="Q513" s="331"/>
      <c r="R513" s="331"/>
      <c r="S513" s="331"/>
    </row>
    <row r="514" spans="1:19" ht="16">
      <c r="A514" s="628"/>
      <c r="B514" s="627"/>
      <c r="C514" s="627"/>
      <c r="D514" s="627"/>
      <c r="E514" s="627"/>
      <c r="F514" s="627"/>
      <c r="G514" s="331"/>
      <c r="H514" s="331"/>
      <c r="I514" s="331"/>
      <c r="J514" s="331"/>
      <c r="K514" s="331"/>
      <c r="L514" s="331"/>
      <c r="M514" s="331"/>
      <c r="N514" s="331"/>
      <c r="O514" s="331"/>
      <c r="P514" s="331"/>
      <c r="Q514" s="331"/>
      <c r="R514" s="331"/>
      <c r="S514" s="331"/>
    </row>
    <row r="515" spans="1:19">
      <c r="A515" s="580"/>
      <c r="B515" s="553"/>
      <c r="C515" s="553"/>
      <c r="D515" s="553"/>
      <c r="E515" s="553"/>
      <c r="F515" s="553"/>
      <c r="G515" s="331"/>
      <c r="H515" s="331"/>
      <c r="I515" s="331"/>
      <c r="J515" s="331"/>
      <c r="K515" s="331"/>
      <c r="L515" s="331"/>
      <c r="M515" s="331"/>
      <c r="N515" s="331"/>
      <c r="O515" s="331"/>
      <c r="P515" s="331"/>
      <c r="Q515" s="331"/>
      <c r="R515" s="331"/>
      <c r="S515" s="331"/>
    </row>
    <row r="516" spans="1:19">
      <c r="A516" s="331"/>
      <c r="B516" s="331"/>
      <c r="C516" s="331"/>
      <c r="D516" s="331"/>
      <c r="E516" s="331"/>
      <c r="F516" s="331"/>
      <c r="G516" s="331"/>
      <c r="H516" s="331"/>
      <c r="I516" s="331"/>
      <c r="J516" s="331"/>
      <c r="K516" s="331"/>
      <c r="L516" s="331"/>
      <c r="M516" s="331"/>
      <c r="N516" s="331"/>
      <c r="O516" s="331"/>
      <c r="P516" s="331"/>
      <c r="Q516" s="331"/>
      <c r="R516" s="331"/>
      <c r="S516" s="331"/>
    </row>
    <row r="517" spans="1:19">
      <c r="A517" s="331"/>
      <c r="B517" s="331"/>
      <c r="C517" s="331"/>
      <c r="D517" s="331"/>
      <c r="E517" s="331"/>
      <c r="F517" s="331"/>
      <c r="G517" s="331"/>
      <c r="H517" s="331"/>
      <c r="I517" s="331"/>
      <c r="J517" s="331"/>
      <c r="K517" s="331"/>
      <c r="L517" s="331"/>
      <c r="M517" s="331"/>
      <c r="N517" s="331"/>
      <c r="O517" s="331"/>
      <c r="P517" s="331"/>
      <c r="Q517" s="331"/>
      <c r="R517" s="331"/>
      <c r="S517" s="331"/>
    </row>
    <row r="518" spans="1:19">
      <c r="A518" s="331"/>
      <c r="B518" s="331"/>
      <c r="C518" s="331"/>
      <c r="D518" s="331"/>
      <c r="E518" s="331"/>
      <c r="F518" s="331"/>
      <c r="G518" s="331"/>
      <c r="H518" s="331"/>
      <c r="I518" s="331"/>
      <c r="J518" s="331"/>
      <c r="K518" s="331"/>
      <c r="L518" s="331"/>
      <c r="M518" s="331"/>
      <c r="N518" s="331"/>
      <c r="O518" s="331"/>
      <c r="P518" s="331"/>
      <c r="Q518" s="331"/>
      <c r="R518" s="331"/>
      <c r="S518" s="331"/>
    </row>
    <row r="519" spans="1:19">
      <c r="A519" s="331"/>
      <c r="B519" s="331"/>
      <c r="C519" s="331"/>
      <c r="D519" s="331"/>
      <c r="E519" s="331"/>
      <c r="F519" s="331"/>
      <c r="G519" s="331"/>
      <c r="H519" s="331"/>
      <c r="I519" s="331"/>
      <c r="J519" s="331"/>
      <c r="K519" s="331"/>
      <c r="L519" s="331"/>
      <c r="M519" s="331"/>
      <c r="N519" s="331"/>
      <c r="O519" s="331"/>
      <c r="P519" s="331"/>
      <c r="Q519" s="331"/>
      <c r="R519" s="331"/>
      <c r="S519" s="331"/>
    </row>
    <row r="520" spans="1:19">
      <c r="A520" s="331"/>
      <c r="B520" s="331"/>
      <c r="C520" s="331"/>
      <c r="D520" s="331"/>
      <c r="E520" s="331"/>
      <c r="F520" s="331"/>
      <c r="G520" s="331"/>
      <c r="H520" s="331"/>
      <c r="I520" s="331"/>
      <c r="J520" s="331"/>
      <c r="K520" s="331"/>
      <c r="L520" s="331"/>
      <c r="M520" s="331"/>
      <c r="N520" s="331"/>
      <c r="O520" s="331"/>
      <c r="P520" s="331"/>
      <c r="Q520" s="331"/>
      <c r="R520" s="331"/>
      <c r="S520" s="331"/>
    </row>
    <row r="521" spans="1:19">
      <c r="A521" s="331"/>
      <c r="B521" s="331"/>
      <c r="C521" s="331"/>
      <c r="D521" s="331"/>
      <c r="E521" s="331"/>
      <c r="F521" s="331"/>
      <c r="G521" s="331"/>
      <c r="H521" s="331"/>
      <c r="I521" s="331"/>
      <c r="J521" s="331"/>
      <c r="K521" s="331"/>
      <c r="L521" s="331"/>
      <c r="M521" s="331"/>
      <c r="N521" s="331"/>
      <c r="O521" s="331"/>
      <c r="P521" s="331"/>
      <c r="Q521" s="331"/>
      <c r="R521" s="331"/>
      <c r="S521" s="331"/>
    </row>
    <row r="522" spans="1:19">
      <c r="A522" s="331"/>
      <c r="B522" s="331"/>
      <c r="C522" s="331"/>
      <c r="D522" s="331"/>
      <c r="E522" s="331"/>
      <c r="F522" s="331"/>
      <c r="G522" s="331"/>
      <c r="H522" s="331"/>
      <c r="I522" s="331"/>
      <c r="J522" s="331"/>
      <c r="K522" s="331"/>
      <c r="L522" s="331"/>
      <c r="M522" s="331"/>
      <c r="N522" s="331"/>
      <c r="O522" s="331"/>
      <c r="P522" s="331"/>
      <c r="Q522" s="331"/>
      <c r="R522" s="331"/>
      <c r="S522" s="331"/>
    </row>
    <row r="523" spans="1:19">
      <c r="A523" s="331"/>
      <c r="B523" s="331"/>
      <c r="C523" s="331"/>
      <c r="D523" s="331"/>
      <c r="E523" s="331"/>
      <c r="F523" s="331"/>
      <c r="G523" s="331"/>
      <c r="H523" s="331"/>
      <c r="I523" s="331"/>
      <c r="J523" s="331"/>
      <c r="K523" s="331"/>
      <c r="L523" s="331"/>
      <c r="M523" s="331"/>
      <c r="N523" s="331"/>
      <c r="O523" s="331"/>
      <c r="P523" s="331"/>
      <c r="Q523" s="331"/>
      <c r="R523" s="331"/>
      <c r="S523" s="331"/>
    </row>
    <row r="524" spans="1:19">
      <c r="A524" s="331"/>
      <c r="B524" s="331"/>
      <c r="C524" s="331"/>
      <c r="D524" s="331"/>
      <c r="E524" s="331"/>
      <c r="F524" s="331"/>
      <c r="G524" s="331"/>
      <c r="H524" s="331"/>
      <c r="I524" s="331"/>
      <c r="J524" s="331"/>
      <c r="K524" s="331"/>
      <c r="L524" s="331"/>
      <c r="M524" s="331"/>
      <c r="N524" s="331"/>
      <c r="O524" s="331"/>
      <c r="P524" s="331"/>
      <c r="Q524" s="331"/>
      <c r="R524" s="331"/>
      <c r="S524" s="331"/>
    </row>
    <row r="525" spans="1:19">
      <c r="A525" s="331"/>
      <c r="B525" s="331"/>
      <c r="C525" s="331"/>
      <c r="D525" s="331"/>
      <c r="E525" s="331"/>
      <c r="F525" s="331"/>
      <c r="G525" s="331"/>
      <c r="H525" s="331"/>
      <c r="I525" s="331"/>
      <c r="J525" s="331"/>
      <c r="K525" s="331"/>
      <c r="L525" s="331"/>
      <c r="M525" s="331"/>
      <c r="N525" s="331"/>
      <c r="O525" s="331"/>
      <c r="P525" s="331"/>
      <c r="Q525" s="331"/>
      <c r="R525" s="331"/>
      <c r="S525" s="331"/>
    </row>
    <row r="526" spans="1:19">
      <c r="A526" s="331"/>
      <c r="B526" s="331"/>
      <c r="C526" s="331"/>
      <c r="D526" s="331"/>
      <c r="E526" s="331"/>
      <c r="F526" s="331"/>
      <c r="G526" s="331"/>
      <c r="H526" s="331"/>
      <c r="I526" s="331"/>
      <c r="J526" s="331"/>
      <c r="K526" s="331"/>
      <c r="L526" s="331"/>
      <c r="M526" s="331"/>
      <c r="N526" s="331"/>
      <c r="O526" s="331"/>
      <c r="P526" s="331"/>
      <c r="Q526" s="331"/>
      <c r="R526" s="331"/>
      <c r="S526" s="331"/>
    </row>
    <row r="527" spans="1:19">
      <c r="A527" s="331"/>
      <c r="B527" s="331"/>
      <c r="C527" s="331"/>
      <c r="D527" s="331"/>
      <c r="E527" s="331"/>
      <c r="F527" s="331"/>
      <c r="G527" s="331"/>
      <c r="H527" s="331"/>
      <c r="I527" s="331"/>
      <c r="J527" s="331"/>
      <c r="K527" s="331"/>
      <c r="L527" s="331"/>
      <c r="M527" s="331"/>
      <c r="N527" s="331"/>
      <c r="O527" s="331"/>
      <c r="P527" s="331"/>
      <c r="Q527" s="331"/>
      <c r="R527" s="331"/>
      <c r="S527" s="331"/>
    </row>
    <row r="528" spans="1:19">
      <c r="A528" s="331"/>
      <c r="B528" s="331"/>
      <c r="C528" s="331"/>
      <c r="D528" s="331"/>
      <c r="E528" s="331"/>
      <c r="F528" s="331"/>
      <c r="G528" s="331"/>
      <c r="H528" s="331"/>
      <c r="I528" s="331"/>
      <c r="J528" s="331"/>
      <c r="K528" s="331"/>
      <c r="L528" s="331"/>
      <c r="M528" s="331"/>
      <c r="N528" s="331"/>
      <c r="O528" s="331"/>
      <c r="P528" s="331"/>
      <c r="Q528" s="331"/>
      <c r="R528" s="331"/>
      <c r="S528" s="331"/>
    </row>
    <row r="529" spans="1:19">
      <c r="A529" s="331"/>
      <c r="B529" s="331"/>
      <c r="C529" s="331"/>
      <c r="D529" s="331"/>
      <c r="E529" s="331"/>
      <c r="F529" s="331"/>
      <c r="G529" s="331"/>
      <c r="H529" s="331"/>
      <c r="I529" s="331"/>
      <c r="J529" s="331"/>
      <c r="K529" s="331"/>
      <c r="L529" s="331"/>
      <c r="M529" s="331"/>
      <c r="N529" s="331"/>
      <c r="O529" s="331"/>
      <c r="P529" s="331"/>
      <c r="Q529" s="331"/>
      <c r="R529" s="331"/>
      <c r="S529" s="331"/>
    </row>
    <row r="530" spans="1:19">
      <c r="A530" s="331"/>
      <c r="B530" s="331"/>
      <c r="C530" s="331"/>
      <c r="D530" s="331"/>
      <c r="E530" s="331"/>
      <c r="F530" s="331"/>
      <c r="G530" s="331"/>
      <c r="H530" s="331"/>
      <c r="I530" s="331"/>
      <c r="J530" s="331"/>
      <c r="K530" s="331"/>
      <c r="L530" s="331"/>
      <c r="M530" s="331"/>
      <c r="N530" s="331"/>
      <c r="O530" s="331"/>
      <c r="P530" s="331"/>
      <c r="Q530" s="331"/>
      <c r="R530" s="331"/>
      <c r="S530" s="331"/>
    </row>
    <row r="531" spans="1:19">
      <c r="A531" s="331"/>
      <c r="B531" s="331"/>
      <c r="C531" s="331"/>
      <c r="D531" s="331"/>
      <c r="E531" s="331"/>
      <c r="F531" s="331"/>
      <c r="G531" s="331"/>
      <c r="H531" s="331"/>
      <c r="I531" s="331"/>
      <c r="J531" s="331"/>
      <c r="K531" s="331"/>
      <c r="L531" s="331"/>
      <c r="M531" s="331"/>
      <c r="N531" s="331"/>
      <c r="O531" s="331"/>
      <c r="P531" s="331"/>
      <c r="Q531" s="331"/>
      <c r="R531" s="331"/>
      <c r="S531" s="331"/>
    </row>
    <row r="532" spans="1:19">
      <c r="A532" s="331"/>
      <c r="B532" s="331"/>
      <c r="C532" s="331"/>
      <c r="D532" s="331"/>
      <c r="E532" s="331"/>
      <c r="F532" s="331"/>
      <c r="G532" s="331"/>
      <c r="H532" s="331"/>
      <c r="I532" s="331"/>
      <c r="J532" s="331"/>
      <c r="K532" s="331"/>
      <c r="L532" s="331"/>
      <c r="M532" s="331"/>
      <c r="N532" s="331"/>
      <c r="O532" s="331"/>
      <c r="P532" s="331"/>
      <c r="Q532" s="331"/>
      <c r="R532" s="331"/>
      <c r="S532" s="331"/>
    </row>
    <row r="533" spans="1:19">
      <c r="A533" s="331"/>
      <c r="B533" s="331"/>
      <c r="C533" s="331"/>
      <c r="D533" s="331"/>
      <c r="E533" s="331"/>
      <c r="F533" s="331"/>
      <c r="G533" s="331"/>
      <c r="H533" s="331"/>
      <c r="I533" s="331"/>
      <c r="J533" s="331"/>
      <c r="K533" s="331"/>
      <c r="L533" s="331"/>
      <c r="M533" s="331"/>
      <c r="N533" s="331"/>
      <c r="O533" s="331"/>
      <c r="P533" s="331"/>
      <c r="Q533" s="331"/>
      <c r="R533" s="331"/>
      <c r="S533" s="331"/>
    </row>
    <row r="534" spans="1:19">
      <c r="A534" s="331"/>
      <c r="B534" s="331"/>
      <c r="C534" s="331"/>
      <c r="D534" s="331"/>
      <c r="E534" s="331"/>
      <c r="F534" s="331"/>
      <c r="G534" s="331"/>
      <c r="H534" s="331"/>
      <c r="I534" s="331"/>
      <c r="J534" s="331"/>
      <c r="K534" s="331"/>
      <c r="L534" s="331"/>
      <c r="M534" s="331"/>
      <c r="N534" s="331"/>
      <c r="O534" s="331"/>
      <c r="P534" s="331"/>
      <c r="Q534" s="331"/>
      <c r="R534" s="331"/>
      <c r="S534" s="331"/>
    </row>
    <row r="535" spans="1:19">
      <c r="A535" s="331"/>
      <c r="B535" s="331"/>
      <c r="C535" s="331"/>
      <c r="D535" s="331"/>
      <c r="E535" s="331"/>
      <c r="F535" s="331"/>
      <c r="G535" s="331"/>
      <c r="H535" s="331"/>
      <c r="I535" s="331"/>
      <c r="J535" s="331"/>
      <c r="K535" s="331"/>
      <c r="L535" s="331"/>
      <c r="M535" s="331"/>
      <c r="N535" s="331"/>
      <c r="O535" s="331"/>
      <c r="P535" s="331"/>
      <c r="Q535" s="331"/>
      <c r="R535" s="331"/>
      <c r="S535" s="331"/>
    </row>
    <row r="536" spans="1:19">
      <c r="A536" s="331"/>
      <c r="B536" s="331"/>
      <c r="C536" s="331"/>
      <c r="D536" s="331"/>
      <c r="E536" s="331"/>
      <c r="F536" s="331"/>
      <c r="G536" s="331"/>
      <c r="H536" s="331"/>
      <c r="I536" s="331"/>
      <c r="J536" s="331"/>
      <c r="K536" s="331"/>
      <c r="L536" s="331"/>
      <c r="M536" s="331"/>
      <c r="N536" s="331"/>
      <c r="O536" s="331"/>
      <c r="P536" s="331"/>
      <c r="Q536" s="331"/>
      <c r="R536" s="331"/>
      <c r="S536" s="331"/>
    </row>
    <row r="537" spans="1:19">
      <c r="A537" s="331"/>
      <c r="B537" s="331"/>
      <c r="C537" s="331"/>
      <c r="D537" s="331"/>
      <c r="E537" s="331"/>
      <c r="F537" s="331"/>
      <c r="G537" s="331"/>
      <c r="H537" s="331"/>
      <c r="I537" s="331"/>
      <c r="J537" s="331"/>
      <c r="K537" s="331"/>
      <c r="L537" s="331"/>
      <c r="M537" s="331"/>
      <c r="N537" s="331"/>
      <c r="O537" s="331"/>
      <c r="P537" s="331"/>
      <c r="Q537" s="331"/>
      <c r="R537" s="331"/>
      <c r="S537" s="331"/>
    </row>
    <row r="538" spans="1:19">
      <c r="A538" s="331"/>
      <c r="B538" s="331"/>
      <c r="C538" s="331"/>
      <c r="D538" s="331"/>
      <c r="E538" s="331"/>
      <c r="F538" s="331"/>
      <c r="G538" s="331"/>
      <c r="H538" s="331"/>
      <c r="I538" s="331"/>
      <c r="J538" s="331"/>
      <c r="K538" s="331"/>
      <c r="L538" s="331"/>
      <c r="M538" s="331"/>
      <c r="N538" s="331"/>
      <c r="O538" s="331"/>
      <c r="P538" s="331"/>
      <c r="Q538" s="331"/>
      <c r="R538" s="331"/>
      <c r="S538" s="331"/>
    </row>
    <row r="539" spans="1:19">
      <c r="A539" s="331"/>
      <c r="B539" s="331"/>
      <c r="C539" s="331"/>
      <c r="D539" s="331"/>
      <c r="E539" s="331"/>
      <c r="F539" s="331"/>
      <c r="G539" s="331"/>
      <c r="H539" s="331"/>
      <c r="I539" s="331"/>
      <c r="J539" s="331"/>
      <c r="K539" s="331"/>
      <c r="L539" s="331"/>
      <c r="M539" s="331"/>
      <c r="N539" s="331"/>
      <c r="O539" s="331"/>
      <c r="P539" s="331"/>
      <c r="Q539" s="331"/>
      <c r="R539" s="331"/>
      <c r="S539" s="331"/>
    </row>
    <row r="540" spans="1:19">
      <c r="A540" s="331"/>
      <c r="B540" s="331"/>
      <c r="C540" s="331"/>
      <c r="D540" s="331"/>
      <c r="E540" s="331"/>
      <c r="F540" s="331"/>
      <c r="G540" s="331"/>
      <c r="H540" s="331"/>
      <c r="I540" s="331"/>
      <c r="J540" s="331"/>
      <c r="K540" s="331"/>
      <c r="L540" s="331"/>
      <c r="M540" s="331"/>
      <c r="N540" s="331"/>
      <c r="O540" s="331"/>
      <c r="P540" s="331"/>
      <c r="Q540" s="331"/>
      <c r="R540" s="331"/>
      <c r="S540" s="331"/>
    </row>
    <row r="541" spans="1:19">
      <c r="A541" s="331"/>
      <c r="B541" s="331"/>
      <c r="C541" s="331"/>
      <c r="D541" s="331"/>
      <c r="E541" s="331"/>
      <c r="F541" s="331"/>
      <c r="G541" s="331"/>
      <c r="H541" s="331"/>
      <c r="I541" s="331"/>
      <c r="J541" s="331"/>
      <c r="K541" s="331"/>
      <c r="L541" s="331"/>
      <c r="M541" s="331"/>
      <c r="N541" s="331"/>
      <c r="O541" s="331"/>
      <c r="P541" s="331"/>
      <c r="Q541" s="331"/>
      <c r="R541" s="331"/>
      <c r="S541" s="331"/>
    </row>
    <row r="542" spans="1:19">
      <c r="A542" s="331"/>
      <c r="B542" s="331"/>
      <c r="C542" s="331"/>
      <c r="D542" s="331"/>
      <c r="E542" s="331"/>
      <c r="F542" s="331"/>
      <c r="G542" s="331"/>
      <c r="H542" s="331"/>
      <c r="I542" s="331"/>
      <c r="J542" s="331"/>
      <c r="K542" s="331"/>
      <c r="L542" s="331"/>
      <c r="M542" s="331"/>
      <c r="N542" s="331"/>
      <c r="O542" s="331"/>
      <c r="P542" s="331"/>
      <c r="Q542" s="331"/>
      <c r="R542" s="331"/>
      <c r="S542" s="331"/>
    </row>
    <row r="543" spans="1:19">
      <c r="A543" s="331"/>
      <c r="B543" s="331"/>
      <c r="C543" s="331"/>
      <c r="D543" s="331"/>
      <c r="E543" s="331"/>
      <c r="F543" s="331"/>
      <c r="G543" s="331"/>
      <c r="H543" s="331"/>
      <c r="I543" s="331"/>
      <c r="J543" s="331"/>
      <c r="K543" s="331"/>
      <c r="L543" s="331"/>
      <c r="M543" s="331"/>
      <c r="N543" s="331"/>
      <c r="O543" s="331"/>
      <c r="P543" s="331"/>
      <c r="Q543" s="331"/>
      <c r="R543" s="331"/>
      <c r="S543" s="331"/>
    </row>
    <row r="544" spans="1:19">
      <c r="A544" s="331"/>
      <c r="B544" s="331"/>
      <c r="C544" s="331"/>
      <c r="D544" s="331"/>
      <c r="E544" s="331"/>
      <c r="F544" s="331"/>
      <c r="G544" s="331"/>
      <c r="H544" s="331"/>
      <c r="I544" s="331"/>
      <c r="J544" s="331"/>
      <c r="K544" s="331"/>
      <c r="L544" s="331"/>
      <c r="M544" s="331"/>
      <c r="N544" s="331"/>
      <c r="O544" s="331"/>
      <c r="P544" s="331"/>
      <c r="Q544" s="331"/>
      <c r="R544" s="331"/>
      <c r="S544" s="331"/>
    </row>
    <row r="545" spans="1:19">
      <c r="A545" s="331"/>
      <c r="B545" s="331"/>
      <c r="C545" s="331"/>
      <c r="D545" s="331"/>
      <c r="E545" s="331"/>
      <c r="F545" s="331"/>
      <c r="G545" s="331"/>
      <c r="H545" s="331"/>
      <c r="I545" s="331"/>
      <c r="J545" s="331"/>
      <c r="K545" s="331"/>
      <c r="L545" s="331"/>
      <c r="M545" s="331"/>
      <c r="N545" s="331"/>
      <c r="O545" s="331"/>
      <c r="P545" s="331"/>
      <c r="Q545" s="331"/>
      <c r="R545" s="331"/>
      <c r="S545" s="331"/>
    </row>
    <row r="546" spans="1:19">
      <c r="A546" s="331"/>
      <c r="B546" s="331"/>
      <c r="C546" s="331"/>
      <c r="D546" s="331"/>
      <c r="E546" s="331"/>
      <c r="F546" s="331"/>
      <c r="G546" s="331"/>
      <c r="H546" s="331"/>
      <c r="I546" s="331"/>
      <c r="J546" s="331"/>
      <c r="K546" s="331"/>
      <c r="L546" s="331"/>
      <c r="M546" s="331"/>
      <c r="N546" s="331"/>
      <c r="O546" s="331"/>
      <c r="P546" s="331"/>
      <c r="Q546" s="331"/>
      <c r="R546" s="331"/>
      <c r="S546" s="331"/>
    </row>
    <row r="547" spans="1:19">
      <c r="A547" s="331"/>
      <c r="B547" s="331"/>
      <c r="C547" s="331"/>
      <c r="D547" s="331"/>
      <c r="E547" s="331"/>
      <c r="F547" s="331"/>
      <c r="G547" s="331"/>
      <c r="H547" s="331"/>
      <c r="I547" s="331"/>
      <c r="J547" s="331"/>
      <c r="K547" s="331"/>
      <c r="L547" s="331"/>
      <c r="M547" s="331"/>
      <c r="N547" s="331"/>
      <c r="O547" s="331"/>
      <c r="P547" s="331"/>
      <c r="Q547" s="331"/>
      <c r="R547" s="331"/>
      <c r="S547" s="331"/>
    </row>
    <row r="548" spans="1:19">
      <c r="A548" s="331"/>
      <c r="B548" s="331"/>
      <c r="C548" s="331"/>
      <c r="D548" s="331"/>
      <c r="E548" s="331"/>
      <c r="F548" s="331"/>
      <c r="G548" s="331"/>
      <c r="H548" s="331"/>
      <c r="I548" s="331"/>
      <c r="J548" s="331"/>
      <c r="K548" s="331"/>
      <c r="L548" s="331"/>
      <c r="M548" s="331"/>
      <c r="N548" s="331"/>
      <c r="O548" s="331"/>
      <c r="P548" s="331"/>
      <c r="Q548" s="331"/>
      <c r="R548" s="331"/>
      <c r="S548" s="331"/>
    </row>
    <row r="549" spans="1:19">
      <c r="A549" s="331"/>
      <c r="B549" s="331"/>
      <c r="C549" s="331"/>
      <c r="D549" s="331"/>
      <c r="E549" s="331"/>
      <c r="F549" s="331"/>
      <c r="G549" s="331"/>
      <c r="H549" s="331"/>
      <c r="I549" s="331"/>
      <c r="J549" s="331"/>
      <c r="K549" s="331"/>
      <c r="L549" s="331"/>
      <c r="M549" s="331"/>
      <c r="N549" s="331"/>
      <c r="O549" s="331"/>
      <c r="P549" s="331"/>
      <c r="Q549" s="331"/>
      <c r="R549" s="331"/>
      <c r="S549" s="331"/>
    </row>
    <row r="550" spans="1:19">
      <c r="A550" s="331"/>
      <c r="B550" s="331"/>
      <c r="C550" s="331"/>
      <c r="D550" s="331"/>
      <c r="E550" s="331"/>
      <c r="F550" s="331"/>
      <c r="G550" s="331"/>
      <c r="H550" s="331"/>
      <c r="I550" s="331"/>
      <c r="J550" s="331"/>
      <c r="K550" s="331"/>
      <c r="L550" s="331"/>
      <c r="M550" s="331"/>
      <c r="N550" s="331"/>
      <c r="O550" s="331"/>
      <c r="P550" s="331"/>
      <c r="Q550" s="331"/>
      <c r="R550" s="331"/>
      <c r="S550" s="331"/>
    </row>
    <row r="551" spans="1:19">
      <c r="A551" s="331"/>
      <c r="B551" s="331"/>
      <c r="C551" s="331"/>
      <c r="D551" s="331"/>
      <c r="E551" s="331"/>
      <c r="F551" s="331"/>
      <c r="G551" s="331"/>
      <c r="H551" s="331"/>
      <c r="I551" s="331"/>
      <c r="J551" s="331"/>
      <c r="K551" s="331"/>
      <c r="L551" s="331"/>
      <c r="M551" s="331"/>
      <c r="N551" s="331"/>
      <c r="O551" s="331"/>
      <c r="P551" s="331"/>
      <c r="Q551" s="331"/>
      <c r="R551" s="331"/>
      <c r="S551" s="331"/>
    </row>
    <row r="552" spans="1:19">
      <c r="A552" s="331"/>
      <c r="B552" s="331"/>
      <c r="C552" s="331"/>
      <c r="D552" s="331"/>
      <c r="E552" s="331"/>
      <c r="F552" s="331"/>
      <c r="G552" s="331"/>
      <c r="H552" s="331"/>
      <c r="I552" s="331"/>
      <c r="J552" s="331"/>
      <c r="K552" s="331"/>
      <c r="L552" s="331"/>
      <c r="M552" s="331"/>
      <c r="N552" s="331"/>
      <c r="O552" s="331"/>
      <c r="P552" s="331"/>
      <c r="Q552" s="331"/>
      <c r="R552" s="331"/>
      <c r="S552" s="331"/>
    </row>
    <row r="553" spans="1:19">
      <c r="A553" s="331"/>
      <c r="B553" s="331"/>
      <c r="C553" s="331"/>
      <c r="D553" s="331"/>
      <c r="E553" s="331"/>
      <c r="F553" s="331"/>
      <c r="G553" s="331"/>
      <c r="H553" s="331"/>
      <c r="I553" s="331"/>
      <c r="J553" s="331"/>
      <c r="K553" s="331"/>
      <c r="L553" s="331"/>
      <c r="M553" s="331"/>
      <c r="N553" s="331"/>
      <c r="O553" s="331"/>
      <c r="P553" s="331"/>
      <c r="Q553" s="331"/>
      <c r="R553" s="331"/>
      <c r="S553" s="331"/>
    </row>
    <row r="554" spans="1:19">
      <c r="A554" s="331"/>
      <c r="B554" s="331"/>
      <c r="C554" s="331"/>
      <c r="D554" s="331"/>
      <c r="E554" s="331"/>
      <c r="F554" s="331"/>
      <c r="G554" s="331"/>
      <c r="H554" s="331"/>
      <c r="I554" s="331"/>
      <c r="J554" s="331"/>
      <c r="K554" s="331"/>
      <c r="L554" s="331"/>
      <c r="M554" s="331"/>
      <c r="N554" s="331"/>
      <c r="O554" s="331"/>
      <c r="P554" s="331"/>
      <c r="Q554" s="331"/>
      <c r="R554" s="331"/>
      <c r="S554" s="331"/>
    </row>
    <row r="555" spans="1:19">
      <c r="A555" s="331"/>
      <c r="B555" s="331"/>
      <c r="C555" s="331"/>
      <c r="D555" s="331"/>
      <c r="E555" s="331"/>
      <c r="F555" s="331"/>
      <c r="G555" s="331"/>
      <c r="H555" s="331"/>
      <c r="I555" s="331"/>
      <c r="J555" s="331"/>
      <c r="K555" s="331"/>
      <c r="L555" s="331"/>
      <c r="M555" s="331"/>
      <c r="N555" s="331"/>
      <c r="O555" s="331"/>
      <c r="P555" s="331"/>
      <c r="Q555" s="331"/>
      <c r="R555" s="331"/>
      <c r="S555" s="331"/>
    </row>
    <row r="556" spans="1:19">
      <c r="A556" s="331"/>
      <c r="B556" s="331"/>
      <c r="C556" s="331"/>
      <c r="D556" s="331"/>
      <c r="E556" s="331"/>
      <c r="F556" s="331"/>
      <c r="G556" s="331"/>
      <c r="H556" s="331"/>
      <c r="I556" s="331"/>
      <c r="J556" s="331"/>
      <c r="K556" s="331"/>
      <c r="L556" s="331"/>
      <c r="M556" s="331"/>
      <c r="N556" s="331"/>
      <c r="O556" s="331"/>
      <c r="P556" s="331"/>
      <c r="Q556" s="331"/>
      <c r="R556" s="331"/>
      <c r="S556" s="331"/>
    </row>
    <row r="557" spans="1:19">
      <c r="A557" s="331"/>
      <c r="B557" s="331"/>
      <c r="C557" s="331"/>
      <c r="D557" s="331"/>
      <c r="E557" s="331"/>
      <c r="F557" s="331"/>
      <c r="G557" s="331"/>
      <c r="H557" s="331"/>
      <c r="I557" s="331"/>
      <c r="J557" s="331"/>
      <c r="K557" s="331"/>
      <c r="L557" s="331"/>
      <c r="M557" s="331"/>
      <c r="N557" s="331"/>
      <c r="O557" s="331"/>
      <c r="P557" s="331"/>
      <c r="Q557" s="331"/>
      <c r="R557" s="331"/>
      <c r="S557" s="331"/>
    </row>
    <row r="558" spans="1:19">
      <c r="A558" s="331"/>
      <c r="B558" s="331"/>
      <c r="C558" s="331"/>
      <c r="D558" s="331"/>
      <c r="E558" s="331"/>
      <c r="F558" s="331"/>
      <c r="G558" s="331"/>
      <c r="H558" s="331"/>
      <c r="I558" s="331"/>
      <c r="J558" s="331"/>
      <c r="K558" s="331"/>
      <c r="L558" s="331"/>
      <c r="M558" s="331"/>
      <c r="N558" s="331"/>
      <c r="O558" s="331"/>
      <c r="P558" s="331"/>
      <c r="Q558" s="331"/>
      <c r="R558" s="331"/>
      <c r="S558" s="331"/>
    </row>
    <row r="559" spans="1:19">
      <c r="A559" s="331"/>
      <c r="B559" s="331"/>
      <c r="C559" s="331"/>
      <c r="D559" s="331"/>
      <c r="E559" s="331"/>
      <c r="F559" s="331"/>
      <c r="G559" s="331"/>
      <c r="H559" s="331"/>
      <c r="I559" s="331"/>
      <c r="J559" s="331"/>
      <c r="K559" s="331"/>
      <c r="L559" s="331"/>
      <c r="M559" s="331"/>
      <c r="N559" s="331"/>
      <c r="O559" s="331"/>
      <c r="P559" s="331"/>
      <c r="Q559" s="331"/>
      <c r="R559" s="331"/>
      <c r="S559" s="331"/>
    </row>
    <row r="560" spans="1:19">
      <c r="A560" s="331"/>
      <c r="B560" s="331"/>
      <c r="C560" s="331"/>
      <c r="D560" s="331"/>
      <c r="E560" s="331"/>
      <c r="F560" s="331"/>
      <c r="G560" s="331"/>
      <c r="H560" s="331"/>
      <c r="I560" s="331"/>
      <c r="J560" s="331"/>
      <c r="K560" s="331"/>
      <c r="L560" s="331"/>
      <c r="M560" s="331"/>
      <c r="N560" s="331"/>
      <c r="O560" s="331"/>
      <c r="P560" s="331"/>
      <c r="Q560" s="331"/>
      <c r="R560" s="331"/>
      <c r="S560" s="331"/>
    </row>
    <row r="561" spans="1:19">
      <c r="A561" s="331"/>
      <c r="B561" s="331"/>
      <c r="C561" s="331"/>
      <c r="D561" s="331"/>
      <c r="E561" s="331"/>
      <c r="F561" s="331"/>
      <c r="G561" s="331"/>
      <c r="H561" s="331"/>
      <c r="I561" s="331"/>
      <c r="J561" s="331"/>
      <c r="K561" s="331"/>
      <c r="L561" s="331"/>
      <c r="M561" s="331"/>
      <c r="N561" s="331"/>
      <c r="O561" s="331"/>
      <c r="P561" s="331"/>
      <c r="Q561" s="331"/>
      <c r="R561" s="331"/>
      <c r="S561" s="331"/>
    </row>
    <row r="562" spans="1:19">
      <c r="A562" s="331"/>
      <c r="B562" s="331"/>
      <c r="C562" s="331"/>
      <c r="D562" s="331"/>
      <c r="E562" s="331"/>
      <c r="F562" s="331"/>
      <c r="G562" s="331"/>
      <c r="H562" s="331"/>
      <c r="I562" s="331"/>
      <c r="J562" s="331"/>
      <c r="K562" s="331"/>
      <c r="L562" s="331"/>
      <c r="M562" s="331"/>
      <c r="N562" s="331"/>
      <c r="O562" s="331"/>
      <c r="P562" s="331"/>
      <c r="Q562" s="331"/>
      <c r="R562" s="331"/>
      <c r="S562" s="331"/>
    </row>
    <row r="563" spans="1:19">
      <c r="A563" s="331"/>
      <c r="B563" s="331"/>
      <c r="C563" s="331"/>
      <c r="D563" s="331"/>
      <c r="E563" s="331"/>
      <c r="F563" s="331"/>
      <c r="G563" s="331"/>
      <c r="H563" s="331"/>
      <c r="I563" s="331"/>
      <c r="J563" s="331"/>
      <c r="K563" s="331"/>
      <c r="L563" s="331"/>
      <c r="M563" s="331"/>
      <c r="N563" s="331"/>
      <c r="O563" s="331"/>
      <c r="P563" s="331"/>
      <c r="Q563" s="331"/>
      <c r="R563" s="331"/>
      <c r="S563" s="331"/>
    </row>
    <row r="564" spans="1:19">
      <c r="A564" s="331"/>
      <c r="B564" s="331"/>
      <c r="C564" s="331"/>
      <c r="D564" s="331"/>
      <c r="E564" s="331"/>
      <c r="F564" s="331"/>
      <c r="G564" s="331"/>
      <c r="H564" s="331"/>
      <c r="I564" s="331"/>
      <c r="J564" s="331"/>
      <c r="K564" s="331"/>
      <c r="L564" s="331"/>
      <c r="M564" s="331"/>
      <c r="N564" s="331"/>
      <c r="O564" s="331"/>
      <c r="P564" s="331"/>
      <c r="Q564" s="331"/>
      <c r="R564" s="331"/>
      <c r="S564" s="331"/>
    </row>
    <row r="565" spans="1:19">
      <c r="A565" s="331"/>
      <c r="B565" s="331"/>
      <c r="C565" s="331"/>
      <c r="D565" s="331"/>
      <c r="E565" s="331"/>
      <c r="F565" s="331"/>
      <c r="G565" s="331"/>
      <c r="H565" s="331"/>
      <c r="I565" s="331"/>
      <c r="J565" s="331"/>
      <c r="K565" s="331"/>
      <c r="L565" s="331"/>
      <c r="M565" s="331"/>
      <c r="N565" s="331"/>
      <c r="O565" s="331"/>
      <c r="P565" s="331"/>
      <c r="Q565" s="331"/>
      <c r="R565" s="331"/>
      <c r="S565" s="331"/>
    </row>
    <row r="566" spans="1:19">
      <c r="A566" s="331"/>
      <c r="B566" s="331"/>
      <c r="C566" s="331"/>
      <c r="D566" s="331"/>
      <c r="E566" s="331"/>
      <c r="F566" s="331"/>
      <c r="G566" s="331"/>
      <c r="H566" s="331"/>
      <c r="I566" s="331"/>
      <c r="J566" s="331"/>
      <c r="K566" s="331"/>
      <c r="L566" s="331"/>
      <c r="M566" s="331"/>
      <c r="N566" s="331"/>
      <c r="O566" s="331"/>
      <c r="P566" s="331"/>
      <c r="Q566" s="331"/>
      <c r="R566" s="331"/>
      <c r="S566" s="331"/>
    </row>
    <row r="567" spans="1:19">
      <c r="A567" s="331"/>
      <c r="B567" s="331"/>
      <c r="C567" s="331"/>
      <c r="D567" s="331"/>
      <c r="E567" s="331"/>
      <c r="F567" s="331"/>
      <c r="G567" s="331"/>
      <c r="H567" s="331"/>
      <c r="I567" s="331"/>
      <c r="J567" s="331"/>
      <c r="K567" s="331"/>
      <c r="L567" s="331"/>
      <c r="M567" s="331"/>
      <c r="N567" s="331"/>
      <c r="O567" s="331"/>
      <c r="P567" s="331"/>
      <c r="Q567" s="331"/>
      <c r="R567" s="331"/>
      <c r="S567" s="331"/>
    </row>
    <row r="568" spans="1:19">
      <c r="A568" s="331"/>
      <c r="B568" s="331"/>
      <c r="C568" s="331"/>
      <c r="D568" s="331"/>
      <c r="E568" s="331"/>
      <c r="F568" s="331"/>
      <c r="G568" s="331"/>
      <c r="H568" s="331"/>
      <c r="I568" s="331"/>
      <c r="J568" s="331"/>
      <c r="K568" s="331"/>
      <c r="L568" s="331"/>
      <c r="M568" s="331"/>
      <c r="N568" s="331"/>
      <c r="O568" s="331"/>
      <c r="P568" s="331"/>
      <c r="Q568" s="331"/>
      <c r="R568" s="331"/>
      <c r="S568" s="331"/>
    </row>
    <row r="569" spans="1:19">
      <c r="A569" s="331"/>
      <c r="B569" s="331"/>
      <c r="C569" s="331"/>
      <c r="D569" s="331"/>
      <c r="E569" s="331"/>
      <c r="F569" s="331"/>
      <c r="G569" s="331"/>
      <c r="H569" s="331"/>
      <c r="I569" s="331"/>
      <c r="J569" s="331"/>
      <c r="K569" s="331"/>
      <c r="L569" s="331"/>
      <c r="M569" s="331"/>
      <c r="N569" s="331"/>
      <c r="O569" s="331"/>
      <c r="P569" s="331"/>
      <c r="Q569" s="331"/>
      <c r="R569" s="331"/>
      <c r="S569" s="331"/>
    </row>
    <row r="570" spans="1:19">
      <c r="A570" s="331"/>
      <c r="B570" s="331"/>
      <c r="C570" s="331"/>
      <c r="D570" s="331"/>
      <c r="E570" s="331"/>
      <c r="F570" s="331"/>
      <c r="G570" s="331"/>
      <c r="H570" s="331"/>
      <c r="I570" s="331"/>
      <c r="J570" s="331"/>
      <c r="K570" s="331"/>
      <c r="L570" s="331"/>
      <c r="M570" s="331"/>
      <c r="N570" s="331"/>
      <c r="O570" s="331"/>
      <c r="P570" s="331"/>
      <c r="Q570" s="331"/>
      <c r="R570" s="331"/>
      <c r="S570" s="331"/>
    </row>
    <row r="571" spans="1:19">
      <c r="A571" s="331"/>
      <c r="B571" s="331"/>
      <c r="C571" s="331"/>
      <c r="D571" s="331"/>
      <c r="E571" s="331"/>
      <c r="F571" s="331"/>
      <c r="G571" s="331"/>
      <c r="H571" s="331"/>
      <c r="I571" s="331"/>
      <c r="J571" s="331"/>
      <c r="K571" s="331"/>
      <c r="L571" s="331"/>
      <c r="M571" s="331"/>
      <c r="N571" s="331"/>
      <c r="O571" s="331"/>
      <c r="P571" s="331"/>
      <c r="Q571" s="331"/>
      <c r="R571" s="331"/>
      <c r="S571" s="331"/>
    </row>
    <row r="572" spans="1:19">
      <c r="A572" s="331"/>
      <c r="B572" s="331"/>
      <c r="C572" s="331"/>
      <c r="D572" s="331"/>
      <c r="E572" s="331"/>
      <c r="F572" s="331"/>
      <c r="G572" s="331"/>
      <c r="H572" s="331"/>
      <c r="I572" s="331"/>
      <c r="J572" s="331"/>
      <c r="K572" s="331"/>
      <c r="L572" s="331"/>
      <c r="M572" s="331"/>
      <c r="N572" s="331"/>
      <c r="O572" s="331"/>
      <c r="P572" s="331"/>
      <c r="Q572" s="331"/>
      <c r="R572" s="331"/>
      <c r="S572" s="331"/>
    </row>
    <row r="573" spans="1:19">
      <c r="A573" s="331"/>
      <c r="B573" s="331"/>
      <c r="C573" s="331"/>
      <c r="D573" s="331"/>
      <c r="E573" s="331"/>
      <c r="F573" s="331"/>
      <c r="G573" s="331"/>
      <c r="H573" s="331"/>
      <c r="I573" s="331"/>
      <c r="J573" s="331"/>
      <c r="K573" s="331"/>
      <c r="L573" s="331"/>
      <c r="M573" s="331"/>
      <c r="N573" s="331"/>
      <c r="O573" s="331"/>
      <c r="P573" s="331"/>
      <c r="Q573" s="331"/>
      <c r="R573" s="331"/>
      <c r="S573" s="331"/>
    </row>
    <row r="574" spans="1:19">
      <c r="A574" s="331"/>
      <c r="B574" s="331"/>
      <c r="C574" s="331"/>
      <c r="D574" s="331"/>
      <c r="E574" s="331"/>
      <c r="F574" s="331"/>
      <c r="G574" s="331"/>
      <c r="H574" s="331"/>
      <c r="I574" s="331"/>
      <c r="J574" s="331"/>
      <c r="K574" s="331"/>
      <c r="L574" s="331"/>
      <c r="M574" s="331"/>
      <c r="N574" s="331"/>
      <c r="O574" s="331"/>
      <c r="P574" s="331"/>
      <c r="Q574" s="331"/>
      <c r="R574" s="331"/>
      <c r="S574" s="331"/>
    </row>
    <row r="575" spans="1:19">
      <c r="A575" s="331"/>
      <c r="B575" s="331"/>
      <c r="C575" s="331"/>
      <c r="D575" s="331"/>
      <c r="E575" s="331"/>
      <c r="F575" s="331"/>
      <c r="G575" s="331"/>
      <c r="H575" s="331"/>
      <c r="I575" s="331"/>
      <c r="J575" s="331"/>
      <c r="K575" s="331"/>
      <c r="L575" s="331"/>
      <c r="M575" s="331"/>
      <c r="N575" s="331"/>
      <c r="O575" s="331"/>
      <c r="P575" s="331"/>
      <c r="Q575" s="331"/>
      <c r="R575" s="331"/>
      <c r="S575" s="331"/>
    </row>
    <row r="576" spans="1:19">
      <c r="A576" s="331"/>
      <c r="B576" s="331"/>
      <c r="C576" s="331"/>
      <c r="D576" s="331"/>
      <c r="E576" s="331"/>
      <c r="F576" s="331"/>
      <c r="G576" s="331"/>
      <c r="H576" s="331"/>
      <c r="I576" s="331"/>
      <c r="J576" s="331"/>
      <c r="K576" s="331"/>
      <c r="L576" s="331"/>
      <c r="M576" s="331"/>
      <c r="N576" s="331"/>
      <c r="O576" s="331"/>
      <c r="P576" s="331"/>
      <c r="Q576" s="331"/>
      <c r="R576" s="331"/>
      <c r="S576" s="331"/>
    </row>
    <row r="577" spans="1:19">
      <c r="A577" s="331"/>
      <c r="B577" s="331"/>
      <c r="C577" s="331"/>
      <c r="D577" s="331"/>
      <c r="E577" s="331"/>
      <c r="F577" s="331"/>
      <c r="G577" s="331"/>
      <c r="H577" s="331"/>
      <c r="I577" s="331"/>
      <c r="J577" s="331"/>
      <c r="K577" s="331"/>
      <c r="L577" s="331"/>
      <c r="M577" s="331"/>
      <c r="N577" s="331"/>
      <c r="O577" s="331"/>
      <c r="P577" s="331"/>
      <c r="Q577" s="331"/>
      <c r="R577" s="331"/>
      <c r="S577" s="331"/>
    </row>
    <row r="578" spans="1:19">
      <c r="A578" s="331"/>
      <c r="B578" s="331"/>
      <c r="C578" s="331"/>
      <c r="D578" s="331"/>
      <c r="E578" s="331"/>
      <c r="F578" s="331"/>
      <c r="G578" s="331"/>
      <c r="H578" s="331"/>
      <c r="I578" s="331"/>
      <c r="J578" s="331"/>
      <c r="K578" s="331"/>
      <c r="L578" s="331"/>
      <c r="M578" s="331"/>
      <c r="N578" s="331"/>
      <c r="O578" s="331"/>
      <c r="P578" s="331"/>
      <c r="Q578" s="331"/>
      <c r="R578" s="331"/>
      <c r="S578" s="331"/>
    </row>
    <row r="579" spans="1:19">
      <c r="A579" s="331"/>
      <c r="B579" s="331"/>
      <c r="C579" s="331"/>
      <c r="D579" s="331"/>
      <c r="E579" s="331"/>
      <c r="F579" s="331"/>
      <c r="G579" s="331"/>
      <c r="H579" s="331"/>
      <c r="I579" s="331"/>
      <c r="J579" s="331"/>
      <c r="K579" s="331"/>
      <c r="L579" s="331"/>
      <c r="M579" s="331"/>
      <c r="N579" s="331"/>
      <c r="O579" s="331"/>
      <c r="P579" s="331"/>
      <c r="Q579" s="331"/>
      <c r="R579" s="331"/>
      <c r="S579" s="331"/>
    </row>
    <row r="580" spans="1:19">
      <c r="A580" s="331"/>
      <c r="B580" s="331"/>
      <c r="C580" s="331"/>
      <c r="D580" s="331"/>
      <c r="E580" s="331"/>
      <c r="F580" s="331"/>
      <c r="G580" s="331"/>
      <c r="H580" s="331"/>
      <c r="I580" s="331"/>
      <c r="J580" s="331"/>
      <c r="K580" s="331"/>
      <c r="L580" s="331"/>
      <c r="M580" s="331"/>
      <c r="N580" s="331"/>
      <c r="O580" s="331"/>
      <c r="P580" s="331"/>
      <c r="Q580" s="331"/>
      <c r="R580" s="331"/>
      <c r="S580" s="331"/>
    </row>
    <row r="581" spans="1:19">
      <c r="A581" s="331"/>
      <c r="B581" s="331"/>
      <c r="C581" s="331"/>
      <c r="D581" s="331"/>
      <c r="E581" s="331"/>
      <c r="F581" s="331"/>
      <c r="G581" s="331"/>
      <c r="H581" s="331"/>
      <c r="I581" s="331"/>
      <c r="J581" s="331"/>
      <c r="K581" s="331"/>
      <c r="L581" s="331"/>
      <c r="M581" s="331"/>
      <c r="N581" s="331"/>
      <c r="O581" s="331"/>
      <c r="P581" s="331"/>
      <c r="Q581" s="331"/>
      <c r="R581" s="331"/>
      <c r="S581" s="331"/>
    </row>
    <row r="582" spans="1:19">
      <c r="A582" s="331"/>
      <c r="B582" s="331"/>
      <c r="C582" s="331"/>
      <c r="D582" s="331"/>
      <c r="E582" s="331"/>
      <c r="F582" s="331"/>
      <c r="G582" s="331"/>
      <c r="H582" s="331"/>
      <c r="I582" s="331"/>
      <c r="J582" s="331"/>
      <c r="K582" s="331"/>
      <c r="L582" s="331"/>
      <c r="M582" s="331"/>
      <c r="N582" s="331"/>
      <c r="O582" s="331"/>
      <c r="P582" s="331"/>
      <c r="Q582" s="331"/>
      <c r="R582" s="331"/>
      <c r="S582" s="331"/>
    </row>
    <row r="583" spans="1:19">
      <c r="A583" s="331"/>
      <c r="B583" s="331"/>
      <c r="C583" s="331"/>
      <c r="D583" s="331"/>
      <c r="E583" s="331"/>
      <c r="F583" s="331"/>
      <c r="G583" s="331"/>
      <c r="H583" s="331"/>
      <c r="I583" s="331"/>
      <c r="J583" s="331"/>
      <c r="K583" s="331"/>
      <c r="L583" s="331"/>
      <c r="M583" s="331"/>
      <c r="N583" s="331"/>
      <c r="O583" s="331"/>
      <c r="P583" s="331"/>
      <c r="Q583" s="331"/>
      <c r="R583" s="331"/>
      <c r="S583" s="331"/>
    </row>
    <row r="584" spans="1:19">
      <c r="A584" s="331"/>
      <c r="B584" s="331"/>
      <c r="C584" s="331"/>
      <c r="D584" s="331"/>
      <c r="E584" s="331"/>
      <c r="F584" s="331"/>
      <c r="G584" s="331"/>
      <c r="H584" s="331"/>
      <c r="I584" s="331"/>
      <c r="J584" s="331"/>
      <c r="K584" s="331"/>
      <c r="L584" s="331"/>
      <c r="M584" s="331"/>
      <c r="N584" s="331"/>
      <c r="O584" s="331"/>
      <c r="P584" s="331"/>
      <c r="Q584" s="331"/>
      <c r="R584" s="331"/>
      <c r="S584" s="331"/>
    </row>
    <row r="585" spans="1:19">
      <c r="A585" s="331"/>
      <c r="B585" s="331"/>
      <c r="C585" s="331"/>
      <c r="D585" s="331"/>
      <c r="E585" s="331"/>
      <c r="F585" s="331"/>
      <c r="G585" s="331"/>
      <c r="H585" s="331"/>
      <c r="I585" s="331"/>
      <c r="J585" s="331"/>
      <c r="K585" s="331"/>
      <c r="L585" s="331"/>
      <c r="M585" s="331"/>
      <c r="N585" s="331"/>
      <c r="O585" s="331"/>
      <c r="P585" s="331"/>
      <c r="Q585" s="331"/>
      <c r="R585" s="331"/>
      <c r="S585" s="331"/>
    </row>
    <row r="586" spans="1:19">
      <c r="A586" s="331"/>
      <c r="B586" s="331"/>
      <c r="C586" s="331"/>
      <c r="D586" s="331"/>
      <c r="E586" s="331"/>
      <c r="F586" s="331"/>
      <c r="G586" s="331"/>
      <c r="H586" s="331"/>
      <c r="I586" s="331"/>
      <c r="J586" s="331"/>
      <c r="K586" s="331"/>
      <c r="L586" s="331"/>
      <c r="M586" s="331"/>
      <c r="N586" s="331"/>
      <c r="O586" s="331"/>
      <c r="P586" s="331"/>
      <c r="Q586" s="331"/>
      <c r="R586" s="331"/>
      <c r="S586" s="331"/>
    </row>
    <row r="587" spans="1:19">
      <c r="A587" s="331"/>
      <c r="B587" s="331"/>
      <c r="C587" s="331"/>
      <c r="D587" s="331"/>
      <c r="E587" s="331"/>
      <c r="F587" s="331"/>
      <c r="G587" s="331"/>
      <c r="H587" s="331"/>
      <c r="I587" s="331"/>
      <c r="J587" s="331"/>
      <c r="K587" s="331"/>
      <c r="L587" s="331"/>
      <c r="M587" s="331"/>
      <c r="N587" s="331"/>
      <c r="O587" s="331"/>
      <c r="P587" s="331"/>
      <c r="Q587" s="331"/>
      <c r="R587" s="331"/>
      <c r="S587" s="331"/>
    </row>
    <row r="588" spans="1:19">
      <c r="A588" s="331"/>
      <c r="B588" s="331"/>
      <c r="C588" s="331"/>
      <c r="D588" s="331"/>
      <c r="E588" s="331"/>
      <c r="F588" s="331"/>
      <c r="G588" s="331"/>
      <c r="H588" s="331"/>
      <c r="I588" s="331"/>
      <c r="J588" s="331"/>
      <c r="K588" s="331"/>
      <c r="L588" s="331"/>
      <c r="M588" s="331"/>
      <c r="N588" s="331"/>
      <c r="O588" s="331"/>
      <c r="P588" s="331"/>
      <c r="Q588" s="331"/>
      <c r="R588" s="331"/>
      <c r="S588" s="331"/>
    </row>
    <row r="589" spans="1:19">
      <c r="A589" s="331"/>
      <c r="B589" s="331"/>
      <c r="C589" s="331"/>
      <c r="D589" s="331"/>
      <c r="E589" s="331"/>
      <c r="F589" s="331"/>
      <c r="G589" s="331"/>
      <c r="H589" s="331"/>
      <c r="I589" s="331"/>
      <c r="J589" s="331"/>
      <c r="K589" s="331"/>
      <c r="L589" s="331"/>
      <c r="M589" s="331"/>
      <c r="N589" s="331"/>
      <c r="O589" s="331"/>
      <c r="P589" s="331"/>
      <c r="Q589" s="331"/>
      <c r="R589" s="331"/>
      <c r="S589" s="331"/>
    </row>
    <row r="590" spans="1:19">
      <c r="A590" s="331"/>
      <c r="B590" s="331"/>
      <c r="C590" s="331"/>
      <c r="D590" s="331"/>
      <c r="E590" s="331"/>
      <c r="F590" s="331"/>
      <c r="G590" s="331"/>
      <c r="H590" s="331"/>
      <c r="I590" s="331"/>
      <c r="J590" s="331"/>
      <c r="K590" s="331"/>
      <c r="L590" s="331"/>
      <c r="M590" s="331"/>
      <c r="N590" s="331"/>
      <c r="O590" s="331"/>
      <c r="P590" s="331"/>
      <c r="Q590" s="331"/>
      <c r="R590" s="331"/>
      <c r="S590" s="331"/>
    </row>
    <row r="591" spans="1:19">
      <c r="A591" s="331"/>
      <c r="B591" s="331"/>
      <c r="C591" s="331"/>
      <c r="D591" s="331"/>
      <c r="E591" s="331"/>
      <c r="F591" s="331"/>
      <c r="G591" s="331"/>
      <c r="H591" s="331"/>
      <c r="I591" s="331"/>
      <c r="J591" s="331"/>
      <c r="K591" s="331"/>
      <c r="L591" s="331"/>
      <c r="M591" s="331"/>
      <c r="N591" s="331"/>
      <c r="O591" s="331"/>
      <c r="P591" s="331"/>
      <c r="Q591" s="331"/>
      <c r="R591" s="331"/>
      <c r="S591" s="331"/>
    </row>
    <row r="592" spans="1:19">
      <c r="A592" s="331"/>
      <c r="B592" s="331"/>
      <c r="C592" s="331"/>
      <c r="D592" s="331"/>
      <c r="E592" s="331"/>
      <c r="F592" s="331"/>
      <c r="G592" s="331"/>
      <c r="H592" s="331"/>
      <c r="I592" s="331"/>
      <c r="J592" s="331"/>
      <c r="K592" s="331"/>
      <c r="L592" s="331"/>
      <c r="M592" s="331"/>
      <c r="N592" s="331"/>
      <c r="O592" s="331"/>
      <c r="P592" s="331"/>
      <c r="Q592" s="331"/>
      <c r="R592" s="331"/>
      <c r="S592" s="331"/>
    </row>
    <row r="593" spans="1:19">
      <c r="A593" s="331"/>
      <c r="B593" s="331"/>
      <c r="C593" s="331"/>
      <c r="D593" s="331"/>
      <c r="E593" s="331"/>
      <c r="F593" s="331"/>
      <c r="G593" s="331"/>
      <c r="H593" s="331"/>
      <c r="I593" s="331"/>
      <c r="J593" s="331"/>
      <c r="K593" s="331"/>
      <c r="L593" s="331"/>
      <c r="M593" s="331"/>
      <c r="N593" s="331"/>
      <c r="O593" s="331"/>
      <c r="P593" s="331"/>
      <c r="Q593" s="331"/>
      <c r="R593" s="331"/>
      <c r="S593" s="331"/>
    </row>
    <row r="594" spans="1:19">
      <c r="A594" s="331"/>
      <c r="B594" s="331"/>
      <c r="C594" s="331"/>
      <c r="D594" s="331"/>
      <c r="E594" s="331"/>
      <c r="F594" s="331"/>
      <c r="G594" s="331"/>
      <c r="H594" s="331"/>
      <c r="I594" s="331"/>
      <c r="J594" s="331"/>
      <c r="K594" s="331"/>
      <c r="L594" s="331"/>
      <c r="M594" s="331"/>
      <c r="N594" s="331"/>
      <c r="O594" s="331"/>
      <c r="P594" s="331"/>
      <c r="Q594" s="331"/>
      <c r="R594" s="331"/>
      <c r="S594" s="331"/>
    </row>
    <row r="595" spans="1:19">
      <c r="A595" s="331"/>
      <c r="B595" s="331"/>
      <c r="C595" s="331"/>
      <c r="D595" s="331"/>
      <c r="E595" s="331"/>
      <c r="F595" s="331"/>
      <c r="G595" s="331"/>
      <c r="H595" s="331"/>
      <c r="I595" s="331"/>
      <c r="J595" s="331"/>
      <c r="K595" s="331"/>
      <c r="L595" s="331"/>
      <c r="M595" s="331"/>
      <c r="N595" s="331"/>
      <c r="O595" s="331"/>
      <c r="P595" s="331"/>
      <c r="Q595" s="331"/>
      <c r="R595" s="331"/>
      <c r="S595" s="331"/>
    </row>
    <row r="596" spans="1:19">
      <c r="A596" s="331"/>
      <c r="B596" s="331"/>
      <c r="C596" s="331"/>
      <c r="D596" s="331"/>
      <c r="E596" s="331"/>
      <c r="F596" s="331"/>
      <c r="G596" s="331"/>
      <c r="H596" s="331"/>
      <c r="I596" s="331"/>
      <c r="J596" s="331"/>
      <c r="K596" s="331"/>
      <c r="L596" s="331"/>
      <c r="M596" s="331"/>
      <c r="N596" s="331"/>
      <c r="O596" s="331"/>
      <c r="P596" s="331"/>
      <c r="Q596" s="331"/>
      <c r="R596" s="331"/>
      <c r="S596" s="331"/>
    </row>
    <row r="597" spans="1:19">
      <c r="A597" s="331"/>
      <c r="B597" s="331"/>
      <c r="C597" s="331"/>
      <c r="D597" s="331"/>
      <c r="E597" s="331"/>
      <c r="F597" s="331"/>
      <c r="G597" s="331"/>
      <c r="H597" s="331"/>
      <c r="I597" s="331"/>
      <c r="J597" s="331"/>
      <c r="K597" s="331"/>
      <c r="L597" s="331"/>
      <c r="M597" s="331"/>
      <c r="N597" s="331"/>
      <c r="O597" s="331"/>
      <c r="P597" s="331"/>
      <c r="Q597" s="331"/>
      <c r="R597" s="331"/>
      <c r="S597" s="331"/>
    </row>
    <row r="598" spans="1:19">
      <c r="A598" s="331"/>
      <c r="B598" s="331"/>
      <c r="C598" s="331"/>
      <c r="D598" s="331"/>
      <c r="E598" s="331"/>
      <c r="F598" s="331"/>
      <c r="G598" s="331"/>
      <c r="H598" s="331"/>
      <c r="I598" s="331"/>
      <c r="J598" s="331"/>
      <c r="K598" s="331"/>
      <c r="L598" s="331"/>
      <c r="M598" s="331"/>
      <c r="N598" s="331"/>
      <c r="O598" s="331"/>
      <c r="P598" s="331"/>
      <c r="Q598" s="331"/>
      <c r="R598" s="331"/>
      <c r="S598" s="331"/>
    </row>
    <row r="599" spans="1:19">
      <c r="A599" s="331"/>
      <c r="B599" s="331"/>
      <c r="C599" s="331"/>
      <c r="D599" s="331"/>
      <c r="E599" s="331"/>
      <c r="F599" s="331"/>
      <c r="G599" s="331"/>
      <c r="H599" s="331"/>
      <c r="I599" s="331"/>
      <c r="J599" s="331"/>
      <c r="K599" s="331"/>
      <c r="L599" s="331"/>
      <c r="M599" s="331"/>
      <c r="N599" s="331"/>
      <c r="O599" s="331"/>
      <c r="P599" s="331"/>
      <c r="Q599" s="331"/>
      <c r="R599" s="331"/>
      <c r="S599" s="331"/>
    </row>
    <row r="600" spans="1:19">
      <c r="A600" s="331"/>
      <c r="B600" s="331"/>
      <c r="C600" s="331"/>
      <c r="D600" s="331"/>
      <c r="E600" s="331"/>
      <c r="F600" s="331"/>
      <c r="G600" s="331"/>
      <c r="H600" s="331"/>
      <c r="I600" s="331"/>
      <c r="J600" s="331"/>
      <c r="K600" s="331"/>
      <c r="L600" s="331"/>
      <c r="M600" s="331"/>
      <c r="N600" s="331"/>
      <c r="O600" s="331"/>
      <c r="P600" s="331"/>
      <c r="Q600" s="331"/>
      <c r="R600" s="331"/>
      <c r="S600" s="331"/>
    </row>
    <row r="601" spans="1:19">
      <c r="A601" s="331"/>
      <c r="B601" s="331"/>
      <c r="C601" s="331"/>
      <c r="D601" s="331"/>
      <c r="E601" s="331"/>
      <c r="F601" s="331"/>
      <c r="G601" s="331"/>
      <c r="H601" s="331"/>
      <c r="I601" s="331"/>
      <c r="J601" s="331"/>
      <c r="K601" s="331"/>
      <c r="L601" s="331"/>
      <c r="M601" s="331"/>
      <c r="N601" s="331"/>
      <c r="O601" s="331"/>
      <c r="P601" s="331"/>
      <c r="Q601" s="331"/>
      <c r="R601" s="331"/>
      <c r="S601" s="331"/>
    </row>
    <row r="602" spans="1:19">
      <c r="A602" s="331"/>
      <c r="B602" s="331"/>
      <c r="C602" s="331"/>
      <c r="D602" s="331"/>
      <c r="E602" s="331"/>
      <c r="F602" s="331"/>
      <c r="G602" s="331"/>
      <c r="H602" s="331"/>
      <c r="I602" s="331"/>
      <c r="J602" s="331"/>
      <c r="K602" s="331"/>
      <c r="L602" s="331"/>
      <c r="M602" s="331"/>
      <c r="N602" s="331"/>
      <c r="O602" s="331"/>
      <c r="P602" s="331"/>
      <c r="Q602" s="331"/>
      <c r="R602" s="331"/>
      <c r="S602" s="331"/>
    </row>
    <row r="603" spans="1:19">
      <c r="A603" s="331"/>
      <c r="B603" s="331"/>
      <c r="C603" s="331"/>
      <c r="D603" s="331"/>
      <c r="E603" s="331"/>
      <c r="F603" s="331"/>
      <c r="G603" s="331"/>
      <c r="H603" s="331"/>
      <c r="I603" s="331"/>
      <c r="J603" s="331"/>
      <c r="K603" s="331"/>
      <c r="L603" s="331"/>
      <c r="M603" s="331"/>
      <c r="N603" s="331"/>
      <c r="O603" s="331"/>
      <c r="P603" s="331"/>
      <c r="Q603" s="331"/>
      <c r="R603" s="331"/>
      <c r="S603" s="331"/>
    </row>
    <row r="604" spans="1:19">
      <c r="A604" s="331"/>
      <c r="B604" s="331"/>
      <c r="C604" s="331"/>
      <c r="D604" s="331"/>
      <c r="E604" s="331"/>
      <c r="F604" s="331"/>
      <c r="G604" s="331"/>
      <c r="H604" s="331"/>
      <c r="I604" s="331"/>
      <c r="J604" s="331"/>
      <c r="K604" s="331"/>
      <c r="L604" s="331"/>
      <c r="M604" s="331"/>
      <c r="N604" s="331"/>
      <c r="O604" s="331"/>
      <c r="P604" s="331"/>
      <c r="Q604" s="331"/>
      <c r="R604" s="331"/>
      <c r="S604" s="331"/>
    </row>
    <row r="605" spans="1:19">
      <c r="A605" s="331"/>
      <c r="B605" s="331"/>
      <c r="C605" s="331"/>
      <c r="D605" s="331"/>
      <c r="E605" s="331"/>
      <c r="F605" s="331"/>
      <c r="G605" s="331"/>
      <c r="H605" s="331"/>
      <c r="I605" s="331"/>
      <c r="J605" s="331"/>
      <c r="K605" s="331"/>
      <c r="L605" s="331"/>
      <c r="M605" s="331"/>
      <c r="N605" s="331"/>
      <c r="O605" s="331"/>
      <c r="P605" s="331"/>
      <c r="Q605" s="331"/>
      <c r="R605" s="331"/>
      <c r="S605" s="331"/>
    </row>
    <row r="606" spans="1:19">
      <c r="A606" s="331"/>
      <c r="B606" s="331"/>
      <c r="C606" s="331"/>
      <c r="D606" s="331"/>
      <c r="E606" s="331"/>
      <c r="F606" s="331"/>
      <c r="G606" s="331"/>
      <c r="H606" s="331"/>
      <c r="I606" s="331"/>
      <c r="J606" s="331"/>
      <c r="K606" s="331"/>
      <c r="L606" s="331"/>
      <c r="M606" s="331"/>
      <c r="N606" s="331"/>
      <c r="O606" s="331"/>
      <c r="P606" s="331"/>
      <c r="Q606" s="331"/>
      <c r="R606" s="331"/>
      <c r="S606" s="331"/>
    </row>
    <row r="607" spans="1:19">
      <c r="A607" s="331"/>
      <c r="B607" s="331"/>
      <c r="C607" s="331"/>
      <c r="D607" s="331"/>
      <c r="E607" s="331"/>
      <c r="F607" s="331"/>
      <c r="G607" s="331"/>
      <c r="H607" s="331"/>
      <c r="I607" s="331"/>
      <c r="J607" s="331"/>
      <c r="K607" s="331"/>
      <c r="L607" s="331"/>
      <c r="M607" s="331"/>
      <c r="N607" s="331"/>
      <c r="O607" s="331"/>
      <c r="P607" s="331"/>
      <c r="Q607" s="331"/>
      <c r="R607" s="331"/>
      <c r="S607" s="331"/>
    </row>
    <row r="608" spans="1:19">
      <c r="A608" s="331"/>
      <c r="B608" s="331"/>
      <c r="C608" s="331"/>
      <c r="D608" s="331"/>
      <c r="E608" s="331"/>
      <c r="F608" s="331"/>
      <c r="G608" s="331"/>
      <c r="H608" s="331"/>
      <c r="I608" s="331"/>
      <c r="J608" s="331"/>
      <c r="K608" s="331"/>
      <c r="L608" s="331"/>
      <c r="M608" s="331"/>
      <c r="N608" s="331"/>
      <c r="O608" s="331"/>
      <c r="P608" s="331"/>
      <c r="Q608" s="331"/>
      <c r="R608" s="331"/>
      <c r="S608" s="331"/>
    </row>
    <row r="609" spans="1:19">
      <c r="A609" s="331"/>
      <c r="B609" s="331"/>
      <c r="C609" s="331"/>
      <c r="D609" s="331"/>
      <c r="E609" s="331"/>
      <c r="F609" s="331"/>
      <c r="G609" s="331"/>
      <c r="H609" s="331"/>
      <c r="I609" s="331"/>
      <c r="J609" s="331"/>
      <c r="K609" s="331"/>
      <c r="L609" s="331"/>
      <c r="M609" s="331"/>
      <c r="N609" s="331"/>
      <c r="O609" s="331"/>
      <c r="P609" s="331"/>
      <c r="Q609" s="331"/>
      <c r="R609" s="331"/>
      <c r="S609" s="331"/>
    </row>
    <row r="610" spans="1:19">
      <c r="A610" s="331"/>
      <c r="B610" s="331"/>
      <c r="C610" s="331"/>
      <c r="D610" s="331"/>
      <c r="E610" s="331"/>
      <c r="F610" s="331"/>
      <c r="G610" s="331"/>
      <c r="H610" s="331"/>
      <c r="I610" s="331"/>
      <c r="J610" s="331"/>
      <c r="K610" s="331"/>
      <c r="L610" s="331"/>
      <c r="M610" s="331"/>
      <c r="N610" s="331"/>
      <c r="O610" s="331"/>
      <c r="P610" s="331"/>
      <c r="Q610" s="331"/>
      <c r="R610" s="331"/>
      <c r="S610" s="331"/>
    </row>
    <row r="611" spans="1:19">
      <c r="A611" s="331"/>
      <c r="B611" s="331"/>
      <c r="C611" s="331"/>
      <c r="D611" s="331"/>
      <c r="E611" s="331"/>
      <c r="F611" s="331"/>
      <c r="G611" s="331"/>
      <c r="H611" s="331"/>
      <c r="I611" s="331"/>
      <c r="J611" s="331"/>
      <c r="K611" s="331"/>
      <c r="L611" s="331"/>
      <c r="M611" s="331"/>
      <c r="N611" s="331"/>
      <c r="O611" s="331"/>
      <c r="P611" s="331"/>
      <c r="Q611" s="331"/>
      <c r="R611" s="331"/>
      <c r="S611" s="331"/>
    </row>
    <row r="612" spans="1:19">
      <c r="A612" s="331"/>
      <c r="B612" s="331"/>
      <c r="C612" s="331"/>
      <c r="D612" s="331"/>
      <c r="E612" s="331"/>
      <c r="F612" s="331"/>
      <c r="G612" s="331"/>
      <c r="H612" s="331"/>
      <c r="I612" s="331"/>
      <c r="J612" s="331"/>
      <c r="K612" s="331"/>
      <c r="L612" s="331"/>
      <c r="M612" s="331"/>
      <c r="N612" s="331"/>
      <c r="O612" s="331"/>
      <c r="P612" s="331"/>
      <c r="Q612" s="331"/>
      <c r="R612" s="331"/>
      <c r="S612" s="331"/>
    </row>
    <row r="613" spans="1:19">
      <c r="A613" s="331"/>
      <c r="B613" s="331"/>
      <c r="C613" s="331"/>
      <c r="D613" s="331"/>
      <c r="E613" s="331"/>
      <c r="F613" s="331"/>
      <c r="G613" s="331"/>
      <c r="H613" s="331"/>
      <c r="I613" s="331"/>
      <c r="J613" s="331"/>
      <c r="K613" s="331"/>
      <c r="L613" s="331"/>
      <c r="M613" s="331"/>
      <c r="N613" s="331"/>
      <c r="O613" s="331"/>
      <c r="P613" s="331"/>
      <c r="Q613" s="331"/>
      <c r="R613" s="331"/>
      <c r="S613" s="331"/>
    </row>
    <row r="614" spans="1:19">
      <c r="A614" s="331"/>
      <c r="B614" s="331"/>
      <c r="C614" s="331"/>
      <c r="D614" s="331"/>
      <c r="E614" s="331"/>
      <c r="F614" s="331"/>
      <c r="G614" s="331"/>
      <c r="H614" s="331"/>
      <c r="I614" s="331"/>
      <c r="J614" s="331"/>
      <c r="K614" s="331"/>
      <c r="L614" s="331"/>
      <c r="M614" s="331"/>
      <c r="N614" s="331"/>
      <c r="O614" s="331"/>
      <c r="P614" s="331"/>
      <c r="Q614" s="331"/>
      <c r="R614" s="331"/>
      <c r="S614" s="331"/>
    </row>
    <row r="615" spans="1:19">
      <c r="A615" s="331"/>
      <c r="B615" s="331"/>
      <c r="C615" s="331"/>
      <c r="D615" s="331"/>
      <c r="E615" s="331"/>
      <c r="F615" s="331"/>
      <c r="G615" s="331"/>
      <c r="H615" s="331"/>
      <c r="I615" s="331"/>
      <c r="J615" s="331"/>
      <c r="K615" s="331"/>
      <c r="L615" s="331"/>
      <c r="M615" s="331"/>
      <c r="N615" s="331"/>
      <c r="O615" s="331"/>
      <c r="P615" s="331"/>
      <c r="Q615" s="331"/>
      <c r="R615" s="331"/>
      <c r="S615" s="331"/>
    </row>
    <row r="616" spans="1:19">
      <c r="A616" s="331"/>
      <c r="B616" s="331"/>
      <c r="C616" s="331"/>
      <c r="D616" s="331"/>
      <c r="E616" s="331"/>
      <c r="F616" s="331"/>
      <c r="G616" s="331"/>
      <c r="H616" s="331"/>
      <c r="I616" s="331"/>
      <c r="J616" s="331"/>
      <c r="K616" s="331"/>
      <c r="L616" s="331"/>
      <c r="M616" s="331"/>
      <c r="N616" s="331"/>
      <c r="O616" s="331"/>
      <c r="P616" s="331"/>
      <c r="Q616" s="331"/>
      <c r="R616" s="331"/>
      <c r="S616" s="331"/>
    </row>
    <row r="617" spans="1:19">
      <c r="A617" s="331"/>
      <c r="B617" s="331"/>
      <c r="C617" s="331"/>
      <c r="D617" s="331"/>
      <c r="E617" s="331"/>
      <c r="F617" s="331"/>
      <c r="G617" s="331"/>
      <c r="H617" s="331"/>
      <c r="I617" s="331"/>
      <c r="J617" s="331"/>
      <c r="K617" s="331"/>
      <c r="L617" s="331"/>
      <c r="M617" s="331"/>
      <c r="N617" s="331"/>
      <c r="O617" s="331"/>
      <c r="P617" s="331"/>
      <c r="Q617" s="331"/>
      <c r="R617" s="331"/>
      <c r="S617" s="331"/>
    </row>
    <row r="618" spans="1:19">
      <c r="A618" s="331"/>
      <c r="B618" s="331"/>
      <c r="C618" s="331"/>
      <c r="D618" s="331"/>
      <c r="E618" s="331"/>
      <c r="F618" s="331"/>
      <c r="G618" s="331"/>
      <c r="H618" s="331"/>
      <c r="I618" s="331"/>
      <c r="J618" s="331"/>
      <c r="K618" s="331"/>
      <c r="L618" s="331"/>
      <c r="M618" s="331"/>
      <c r="N618" s="331"/>
      <c r="O618" s="331"/>
      <c r="P618" s="331"/>
      <c r="Q618" s="331"/>
      <c r="R618" s="331"/>
      <c r="S618" s="331"/>
    </row>
    <row r="619" spans="1:19">
      <c r="A619" s="331"/>
      <c r="B619" s="331"/>
      <c r="C619" s="331"/>
      <c r="D619" s="331"/>
      <c r="E619" s="331"/>
      <c r="F619" s="331"/>
      <c r="G619" s="331"/>
      <c r="H619" s="331"/>
      <c r="I619" s="331"/>
      <c r="J619" s="331"/>
      <c r="K619" s="331"/>
      <c r="L619" s="331"/>
      <c r="M619" s="331"/>
      <c r="N619" s="331"/>
      <c r="O619" s="331"/>
      <c r="P619" s="331"/>
      <c r="Q619" s="331"/>
      <c r="R619" s="331"/>
      <c r="S619" s="331"/>
    </row>
    <row r="620" spans="1:19">
      <c r="A620" s="331"/>
      <c r="B620" s="331"/>
      <c r="C620" s="331"/>
      <c r="D620" s="331"/>
      <c r="E620" s="331"/>
      <c r="F620" s="331"/>
      <c r="G620" s="331"/>
      <c r="H620" s="331"/>
      <c r="I620" s="331"/>
      <c r="J620" s="331"/>
      <c r="K620" s="331"/>
      <c r="L620" s="331"/>
      <c r="M620" s="331"/>
      <c r="N620" s="331"/>
      <c r="O620" s="331"/>
      <c r="P620" s="331"/>
      <c r="Q620" s="331"/>
      <c r="R620" s="331"/>
      <c r="S620" s="331"/>
    </row>
    <row r="621" spans="1:19">
      <c r="A621" s="331"/>
      <c r="B621" s="331"/>
      <c r="C621" s="331"/>
      <c r="D621" s="331"/>
      <c r="E621" s="331"/>
      <c r="F621" s="331"/>
      <c r="G621" s="331"/>
      <c r="H621" s="331"/>
      <c r="I621" s="331"/>
      <c r="J621" s="331"/>
      <c r="K621" s="331"/>
      <c r="L621" s="331"/>
      <c r="M621" s="331"/>
      <c r="N621" s="331"/>
      <c r="O621" s="331"/>
      <c r="P621" s="331"/>
      <c r="Q621" s="331"/>
      <c r="R621" s="331"/>
      <c r="S621" s="331"/>
    </row>
    <row r="622" spans="1:19">
      <c r="A622" s="331"/>
      <c r="B622" s="331"/>
      <c r="C622" s="331"/>
      <c r="D622" s="331"/>
      <c r="E622" s="331"/>
      <c r="F622" s="331"/>
      <c r="G622" s="331"/>
      <c r="H622" s="331"/>
      <c r="I622" s="331"/>
      <c r="J622" s="331"/>
      <c r="K622" s="331"/>
      <c r="L622" s="331"/>
      <c r="M622" s="331"/>
      <c r="N622" s="331"/>
      <c r="O622" s="331"/>
      <c r="P622" s="331"/>
      <c r="Q622" s="331"/>
      <c r="R622" s="331"/>
      <c r="S622" s="331"/>
    </row>
    <row r="623" spans="1:19">
      <c r="A623" s="331"/>
      <c r="B623" s="331"/>
      <c r="C623" s="331"/>
      <c r="D623" s="331"/>
      <c r="E623" s="331"/>
      <c r="F623" s="331"/>
      <c r="G623" s="331"/>
      <c r="H623" s="331"/>
      <c r="I623" s="331"/>
      <c r="J623" s="331"/>
      <c r="K623" s="331"/>
      <c r="L623" s="331"/>
      <c r="M623" s="331"/>
      <c r="N623" s="331"/>
      <c r="O623" s="331"/>
      <c r="P623" s="331"/>
      <c r="Q623" s="331"/>
      <c r="R623" s="331"/>
      <c r="S623" s="331"/>
    </row>
    <row r="624" spans="1:19">
      <c r="A624" s="331"/>
      <c r="B624" s="331"/>
      <c r="C624" s="331"/>
      <c r="D624" s="331"/>
      <c r="E624" s="331"/>
      <c r="F624" s="331"/>
      <c r="G624" s="331"/>
      <c r="H624" s="331"/>
      <c r="I624" s="331"/>
      <c r="J624" s="331"/>
      <c r="K624" s="331"/>
      <c r="L624" s="331"/>
      <c r="M624" s="331"/>
      <c r="N624" s="331"/>
      <c r="O624" s="331"/>
      <c r="P624" s="331"/>
      <c r="Q624" s="331"/>
      <c r="R624" s="331"/>
      <c r="S624" s="331"/>
    </row>
    <row r="625" spans="1:19">
      <c r="A625" s="331"/>
      <c r="B625" s="331"/>
      <c r="C625" s="331"/>
      <c r="D625" s="331"/>
      <c r="E625" s="331"/>
      <c r="F625" s="331"/>
      <c r="G625" s="331"/>
      <c r="H625" s="331"/>
      <c r="I625" s="331"/>
      <c r="J625" s="331"/>
      <c r="K625" s="331"/>
      <c r="L625" s="331"/>
      <c r="M625" s="331"/>
      <c r="N625" s="331"/>
      <c r="O625" s="331"/>
      <c r="P625" s="331"/>
      <c r="Q625" s="331"/>
      <c r="R625" s="331"/>
      <c r="S625" s="331"/>
    </row>
    <row r="626" spans="1:19">
      <c r="A626" s="331"/>
      <c r="B626" s="331"/>
      <c r="C626" s="331"/>
      <c r="D626" s="331"/>
      <c r="E626" s="331"/>
      <c r="F626" s="331"/>
      <c r="G626" s="331"/>
      <c r="H626" s="331"/>
      <c r="I626" s="331"/>
      <c r="J626" s="331"/>
      <c r="K626" s="331"/>
      <c r="L626" s="331"/>
      <c r="M626" s="331"/>
      <c r="N626" s="331"/>
      <c r="O626" s="331"/>
      <c r="P626" s="331"/>
      <c r="Q626" s="331"/>
      <c r="R626" s="331"/>
      <c r="S626" s="331"/>
    </row>
    <row r="627" spans="1:19">
      <c r="A627" s="331"/>
      <c r="B627" s="331"/>
      <c r="C627" s="331"/>
      <c r="D627" s="331"/>
      <c r="E627" s="331"/>
      <c r="F627" s="331"/>
      <c r="G627" s="331"/>
      <c r="H627" s="331"/>
      <c r="I627" s="331"/>
      <c r="J627" s="331"/>
      <c r="K627" s="331"/>
      <c r="L627" s="331"/>
      <c r="M627" s="331"/>
      <c r="N627" s="331"/>
      <c r="O627" s="331"/>
      <c r="P627" s="331"/>
      <c r="Q627" s="331"/>
      <c r="R627" s="331"/>
      <c r="S627" s="331"/>
    </row>
    <row r="628" spans="1:19">
      <c r="A628" s="331"/>
      <c r="B628" s="331"/>
      <c r="C628" s="331"/>
      <c r="D628" s="331"/>
      <c r="E628" s="331"/>
      <c r="F628" s="331"/>
      <c r="G628" s="331"/>
      <c r="H628" s="331"/>
      <c r="I628" s="331"/>
      <c r="J628" s="331"/>
      <c r="K628" s="331"/>
      <c r="L628" s="331"/>
      <c r="M628" s="331"/>
      <c r="N628" s="331"/>
      <c r="O628" s="331"/>
      <c r="P628" s="331"/>
      <c r="Q628" s="331"/>
      <c r="R628" s="331"/>
      <c r="S628" s="331"/>
    </row>
    <row r="629" spans="1:19">
      <c r="A629" s="331"/>
      <c r="B629" s="331"/>
      <c r="C629" s="331"/>
      <c r="D629" s="331"/>
      <c r="E629" s="331"/>
      <c r="F629" s="331"/>
      <c r="G629" s="331"/>
      <c r="H629" s="331"/>
      <c r="I629" s="331"/>
      <c r="J629" s="331"/>
      <c r="K629" s="331"/>
      <c r="L629" s="331"/>
      <c r="M629" s="331"/>
      <c r="N629" s="331"/>
      <c r="O629" s="331"/>
      <c r="P629" s="331"/>
      <c r="Q629" s="331"/>
      <c r="R629" s="331"/>
      <c r="S629" s="331"/>
    </row>
    <row r="630" spans="1:19">
      <c r="A630" s="331"/>
      <c r="B630" s="331"/>
      <c r="C630" s="331"/>
      <c r="D630" s="331"/>
      <c r="E630" s="331"/>
      <c r="F630" s="331"/>
      <c r="G630" s="331"/>
      <c r="H630" s="331"/>
      <c r="I630" s="331"/>
      <c r="J630" s="331"/>
      <c r="K630" s="331"/>
      <c r="L630" s="331"/>
      <c r="M630" s="331"/>
      <c r="N630" s="331"/>
      <c r="O630" s="331"/>
      <c r="P630" s="331"/>
      <c r="Q630" s="331"/>
      <c r="R630" s="331"/>
      <c r="S630" s="331"/>
    </row>
    <row r="631" spans="1:19">
      <c r="A631" s="331"/>
      <c r="B631" s="331"/>
      <c r="C631" s="331"/>
      <c r="D631" s="331"/>
      <c r="E631" s="331"/>
      <c r="F631" s="331"/>
      <c r="G631" s="331"/>
      <c r="H631" s="331"/>
      <c r="I631" s="331"/>
      <c r="J631" s="331"/>
      <c r="K631" s="331"/>
      <c r="L631" s="331"/>
      <c r="M631" s="331"/>
      <c r="N631" s="331"/>
      <c r="O631" s="331"/>
      <c r="P631" s="331"/>
      <c r="Q631" s="331"/>
      <c r="R631" s="331"/>
      <c r="S631" s="331"/>
    </row>
    <row r="632" spans="1:19">
      <c r="A632" s="331"/>
      <c r="B632" s="331"/>
      <c r="C632" s="331"/>
      <c r="D632" s="331"/>
      <c r="E632" s="331"/>
      <c r="F632" s="331"/>
      <c r="G632" s="331"/>
      <c r="H632" s="331"/>
      <c r="I632" s="331"/>
      <c r="J632" s="331"/>
      <c r="K632" s="331"/>
      <c r="L632" s="331"/>
      <c r="M632" s="331"/>
      <c r="N632" s="331"/>
      <c r="O632" s="331"/>
      <c r="P632" s="331"/>
      <c r="Q632" s="331"/>
      <c r="R632" s="331"/>
      <c r="S632" s="331"/>
    </row>
    <row r="633" spans="1:19">
      <c r="A633" s="331"/>
      <c r="B633" s="331"/>
      <c r="C633" s="331"/>
      <c r="D633" s="331"/>
      <c r="E633" s="331"/>
      <c r="F633" s="331"/>
      <c r="G633" s="331"/>
      <c r="H633" s="331"/>
      <c r="I633" s="331"/>
      <c r="J633" s="331"/>
      <c r="K633" s="331"/>
      <c r="L633" s="331"/>
      <c r="M633" s="331"/>
      <c r="N633" s="331"/>
      <c r="O633" s="331"/>
      <c r="P633" s="331"/>
      <c r="Q633" s="331"/>
      <c r="R633" s="331"/>
      <c r="S633" s="331"/>
    </row>
    <row r="634" spans="1:19">
      <c r="A634" s="331"/>
      <c r="B634" s="331"/>
      <c r="C634" s="331"/>
      <c r="D634" s="331"/>
      <c r="E634" s="331"/>
      <c r="F634" s="331"/>
      <c r="G634" s="331"/>
      <c r="H634" s="331"/>
      <c r="I634" s="331"/>
      <c r="J634" s="331"/>
      <c r="K634" s="331"/>
      <c r="L634" s="331"/>
      <c r="M634" s="331"/>
      <c r="N634" s="331"/>
      <c r="O634" s="331"/>
      <c r="P634" s="331"/>
      <c r="Q634" s="331"/>
      <c r="R634" s="331"/>
      <c r="S634" s="331"/>
    </row>
    <row r="635" spans="1:19">
      <c r="A635" s="331"/>
      <c r="B635" s="331"/>
      <c r="C635" s="331"/>
      <c r="D635" s="331"/>
      <c r="E635" s="331"/>
      <c r="F635" s="331"/>
      <c r="G635" s="331"/>
      <c r="H635" s="331"/>
      <c r="I635" s="331"/>
      <c r="J635" s="331"/>
      <c r="K635" s="331"/>
      <c r="L635" s="331"/>
      <c r="M635" s="331"/>
      <c r="N635" s="331"/>
      <c r="O635" s="331"/>
      <c r="P635" s="331"/>
      <c r="Q635" s="331"/>
      <c r="R635" s="331"/>
      <c r="S635" s="331"/>
    </row>
    <row r="636" spans="1:19">
      <c r="A636" s="331"/>
      <c r="B636" s="331"/>
      <c r="C636" s="331"/>
      <c r="D636" s="331"/>
      <c r="E636" s="331"/>
      <c r="F636" s="331"/>
      <c r="G636" s="331"/>
      <c r="H636" s="331"/>
      <c r="I636" s="331"/>
      <c r="J636" s="331"/>
      <c r="K636" s="331"/>
      <c r="L636" s="331"/>
      <c r="M636" s="331"/>
      <c r="N636" s="331"/>
      <c r="O636" s="331"/>
      <c r="P636" s="331"/>
      <c r="Q636" s="331"/>
      <c r="R636" s="331"/>
      <c r="S636" s="331"/>
    </row>
    <row r="637" spans="1:19">
      <c r="A637" s="331"/>
      <c r="B637" s="331"/>
      <c r="C637" s="331"/>
      <c r="D637" s="331"/>
      <c r="E637" s="331"/>
      <c r="F637" s="331"/>
      <c r="G637" s="331"/>
      <c r="H637" s="331"/>
      <c r="I637" s="331"/>
      <c r="J637" s="331"/>
      <c r="K637" s="331"/>
      <c r="L637" s="331"/>
      <c r="M637" s="331"/>
      <c r="N637" s="331"/>
      <c r="O637" s="331"/>
      <c r="P637" s="331"/>
      <c r="Q637" s="331"/>
      <c r="R637" s="331"/>
      <c r="S637" s="331"/>
    </row>
    <row r="638" spans="1:19">
      <c r="A638" s="331"/>
      <c r="B638" s="331"/>
      <c r="C638" s="331"/>
      <c r="D638" s="331"/>
      <c r="E638" s="331"/>
      <c r="F638" s="331"/>
      <c r="G638" s="331"/>
      <c r="H638" s="331"/>
      <c r="I638" s="331"/>
      <c r="J638" s="331"/>
      <c r="K638" s="331"/>
      <c r="L638" s="331"/>
      <c r="M638" s="331"/>
      <c r="N638" s="331"/>
      <c r="O638" s="331"/>
      <c r="P638" s="331"/>
      <c r="Q638" s="331"/>
      <c r="R638" s="331"/>
      <c r="S638" s="331"/>
    </row>
    <row r="639" spans="1:19">
      <c r="A639" s="331"/>
      <c r="B639" s="331"/>
      <c r="C639" s="331"/>
      <c r="D639" s="331"/>
      <c r="E639" s="331"/>
      <c r="F639" s="331"/>
      <c r="G639" s="331"/>
      <c r="H639" s="331"/>
      <c r="I639" s="331"/>
      <c r="J639" s="331"/>
      <c r="K639" s="331"/>
      <c r="L639" s="331"/>
      <c r="M639" s="331"/>
      <c r="N639" s="331"/>
      <c r="O639" s="331"/>
      <c r="P639" s="331"/>
      <c r="Q639" s="331"/>
      <c r="R639" s="331"/>
      <c r="S639" s="331"/>
    </row>
    <row r="640" spans="1:19">
      <c r="A640" s="331"/>
      <c r="B640" s="331"/>
      <c r="C640" s="331"/>
      <c r="D640" s="331"/>
      <c r="E640" s="331"/>
      <c r="F640" s="331"/>
      <c r="G640" s="331"/>
      <c r="H640" s="331"/>
      <c r="I640" s="331"/>
      <c r="J640" s="331"/>
      <c r="K640" s="331"/>
      <c r="L640" s="331"/>
      <c r="M640" s="331"/>
      <c r="N640" s="331"/>
      <c r="O640" s="331"/>
      <c r="P640" s="331"/>
      <c r="Q640" s="331"/>
      <c r="R640" s="331"/>
      <c r="S640" s="331"/>
    </row>
    <row r="641" spans="1:19">
      <c r="A641" s="331"/>
      <c r="B641" s="331"/>
      <c r="C641" s="331"/>
      <c r="D641" s="331"/>
      <c r="E641" s="331"/>
      <c r="F641" s="331"/>
      <c r="G641" s="331"/>
      <c r="H641" s="331"/>
      <c r="I641" s="331"/>
      <c r="J641" s="331"/>
      <c r="K641" s="331"/>
      <c r="L641" s="331"/>
      <c r="M641" s="331"/>
      <c r="N641" s="331"/>
      <c r="O641" s="331"/>
      <c r="P641" s="331"/>
      <c r="Q641" s="331"/>
      <c r="R641" s="331"/>
      <c r="S641" s="331"/>
    </row>
    <row r="642" spans="1:19">
      <c r="A642" s="331"/>
      <c r="B642" s="331"/>
      <c r="C642" s="331"/>
      <c r="D642" s="331"/>
      <c r="E642" s="331"/>
      <c r="F642" s="331"/>
      <c r="G642" s="331"/>
      <c r="H642" s="331"/>
      <c r="I642" s="331"/>
      <c r="J642" s="331"/>
      <c r="K642" s="331"/>
      <c r="L642" s="331"/>
      <c r="M642" s="331"/>
      <c r="N642" s="331"/>
      <c r="O642" s="331"/>
      <c r="P642" s="331"/>
      <c r="Q642" s="331"/>
      <c r="R642" s="331"/>
      <c r="S642" s="331"/>
    </row>
    <row r="643" spans="1:19">
      <c r="A643" s="331"/>
      <c r="B643" s="331"/>
      <c r="C643" s="331"/>
      <c r="D643" s="331"/>
      <c r="E643" s="331"/>
      <c r="F643" s="331"/>
      <c r="G643" s="331"/>
      <c r="H643" s="331"/>
      <c r="I643" s="331"/>
      <c r="J643" s="331"/>
      <c r="K643" s="331"/>
      <c r="L643" s="331"/>
      <c r="M643" s="331"/>
      <c r="N643" s="331"/>
      <c r="O643" s="331"/>
      <c r="P643" s="331"/>
      <c r="Q643" s="331"/>
      <c r="R643" s="331"/>
      <c r="S643" s="331"/>
    </row>
    <row r="644" spans="1:19">
      <c r="A644" s="331"/>
      <c r="B644" s="331"/>
      <c r="C644" s="331"/>
      <c r="D644" s="331"/>
      <c r="E644" s="331"/>
      <c r="F644" s="331"/>
      <c r="G644" s="331"/>
      <c r="H644" s="331"/>
      <c r="I644" s="331"/>
      <c r="J644" s="331"/>
      <c r="K644" s="331"/>
      <c r="L644" s="331"/>
      <c r="M644" s="331"/>
      <c r="N644" s="331"/>
      <c r="O644" s="331"/>
      <c r="P644" s="331"/>
      <c r="Q644" s="331"/>
      <c r="R644" s="331"/>
      <c r="S644" s="331"/>
    </row>
    <row r="645" spans="1:19">
      <c r="A645" s="331"/>
      <c r="B645" s="331"/>
      <c r="C645" s="331"/>
      <c r="D645" s="331"/>
      <c r="E645" s="331"/>
      <c r="F645" s="331"/>
      <c r="G645" s="331"/>
      <c r="H645" s="331"/>
      <c r="I645" s="331"/>
      <c r="J645" s="331"/>
      <c r="K645" s="331"/>
      <c r="L645" s="331"/>
      <c r="M645" s="331"/>
      <c r="N645" s="331"/>
      <c r="O645" s="331"/>
      <c r="P645" s="331"/>
      <c r="Q645" s="331"/>
      <c r="R645" s="331"/>
      <c r="S645" s="331"/>
    </row>
    <row r="646" spans="1:19">
      <c r="A646" s="331"/>
      <c r="B646" s="331"/>
      <c r="C646" s="331"/>
      <c r="D646" s="331"/>
      <c r="E646" s="331"/>
      <c r="F646" s="331"/>
      <c r="G646" s="331"/>
      <c r="H646" s="331"/>
      <c r="I646" s="331"/>
      <c r="J646" s="331"/>
      <c r="K646" s="331"/>
      <c r="L646" s="331"/>
      <c r="M646" s="331"/>
      <c r="N646" s="331"/>
      <c r="O646" s="331"/>
      <c r="P646" s="331"/>
      <c r="Q646" s="331"/>
      <c r="R646" s="331"/>
      <c r="S646" s="331"/>
    </row>
    <row r="647" spans="1:19">
      <c r="A647" s="331"/>
      <c r="B647" s="331"/>
      <c r="C647" s="331"/>
      <c r="D647" s="331"/>
      <c r="E647" s="331"/>
      <c r="F647" s="331"/>
      <c r="G647" s="331"/>
      <c r="H647" s="331"/>
      <c r="I647" s="331"/>
      <c r="J647" s="331"/>
      <c r="K647" s="331"/>
      <c r="L647" s="331"/>
      <c r="M647" s="331"/>
      <c r="N647" s="331"/>
      <c r="O647" s="331"/>
      <c r="P647" s="331"/>
      <c r="Q647" s="331"/>
      <c r="R647" s="331"/>
      <c r="S647" s="331"/>
    </row>
    <row r="648" spans="1:19">
      <c r="A648" s="331"/>
      <c r="B648" s="331"/>
      <c r="C648" s="331"/>
      <c r="D648" s="331"/>
      <c r="E648" s="331"/>
      <c r="F648" s="331"/>
      <c r="G648" s="331"/>
      <c r="H648" s="331"/>
      <c r="I648" s="331"/>
      <c r="J648" s="331"/>
      <c r="K648" s="331"/>
      <c r="L648" s="331"/>
      <c r="M648" s="331"/>
      <c r="N648" s="331"/>
      <c r="O648" s="331"/>
      <c r="P648" s="331"/>
      <c r="Q648" s="331"/>
      <c r="R648" s="331"/>
      <c r="S648" s="331"/>
    </row>
    <row r="649" spans="1:19">
      <c r="A649" s="331"/>
      <c r="B649" s="331"/>
      <c r="C649" s="331"/>
      <c r="D649" s="331"/>
      <c r="E649" s="331"/>
      <c r="F649" s="331"/>
      <c r="G649" s="331"/>
      <c r="H649" s="331"/>
      <c r="I649" s="331"/>
      <c r="J649" s="331"/>
      <c r="K649" s="331"/>
      <c r="L649" s="331"/>
      <c r="M649" s="331"/>
      <c r="N649" s="331"/>
      <c r="O649" s="331"/>
      <c r="P649" s="331"/>
      <c r="Q649" s="331"/>
      <c r="R649" s="331"/>
      <c r="S649" s="331"/>
    </row>
    <row r="650" spans="1:19">
      <c r="A650" s="331"/>
      <c r="B650" s="331"/>
      <c r="C650" s="331"/>
      <c r="D650" s="331"/>
      <c r="E650" s="331"/>
      <c r="F650" s="331"/>
      <c r="G650" s="331"/>
      <c r="H650" s="331"/>
      <c r="I650" s="331"/>
      <c r="J650" s="331"/>
      <c r="K650" s="331"/>
      <c r="L650" s="331"/>
      <c r="M650" s="331"/>
      <c r="N650" s="331"/>
      <c r="O650" s="331"/>
      <c r="P650" s="331"/>
      <c r="Q650" s="331"/>
      <c r="R650" s="331"/>
      <c r="S650" s="331"/>
    </row>
    <row r="651" spans="1:19">
      <c r="A651" s="331"/>
      <c r="B651" s="331"/>
      <c r="C651" s="331"/>
      <c r="D651" s="331"/>
      <c r="E651" s="331"/>
      <c r="F651" s="331"/>
      <c r="G651" s="331"/>
      <c r="H651" s="331"/>
      <c r="I651" s="331"/>
      <c r="J651" s="331"/>
      <c r="K651" s="331"/>
      <c r="L651" s="331"/>
      <c r="M651" s="331"/>
      <c r="N651" s="331"/>
      <c r="O651" s="331"/>
      <c r="P651" s="331"/>
      <c r="Q651" s="331"/>
      <c r="R651" s="331"/>
      <c r="S651" s="331"/>
    </row>
    <row r="652" spans="1:19">
      <c r="A652" s="331"/>
      <c r="B652" s="331"/>
      <c r="C652" s="331"/>
      <c r="D652" s="331"/>
      <c r="E652" s="331"/>
      <c r="F652" s="331"/>
      <c r="G652" s="331"/>
      <c r="H652" s="331"/>
      <c r="I652" s="331"/>
      <c r="J652" s="331"/>
      <c r="K652" s="331"/>
      <c r="L652" s="331"/>
      <c r="M652" s="331"/>
      <c r="N652" s="331"/>
      <c r="O652" s="331"/>
      <c r="P652" s="331"/>
      <c r="Q652" s="331"/>
      <c r="R652" s="331"/>
      <c r="S652" s="331"/>
    </row>
    <row r="653" spans="1:19">
      <c r="A653" s="331"/>
      <c r="B653" s="331"/>
      <c r="C653" s="331"/>
      <c r="D653" s="331"/>
      <c r="E653" s="331"/>
      <c r="F653" s="331"/>
      <c r="G653" s="331"/>
      <c r="H653" s="331"/>
      <c r="I653" s="331"/>
      <c r="J653" s="331"/>
      <c r="K653" s="331"/>
      <c r="L653" s="331"/>
      <c r="M653" s="331"/>
      <c r="N653" s="331"/>
      <c r="O653" s="331"/>
      <c r="P653" s="331"/>
      <c r="Q653" s="331"/>
      <c r="R653" s="331"/>
      <c r="S653" s="331"/>
    </row>
    <row r="654" spans="1:19">
      <c r="A654" s="331"/>
      <c r="B654" s="331"/>
      <c r="C654" s="331"/>
      <c r="D654" s="331"/>
      <c r="E654" s="331"/>
      <c r="F654" s="331"/>
      <c r="G654" s="331"/>
      <c r="H654" s="331"/>
      <c r="I654" s="331"/>
      <c r="J654" s="331"/>
      <c r="K654" s="331"/>
      <c r="L654" s="331"/>
      <c r="M654" s="331"/>
      <c r="N654" s="331"/>
      <c r="O654" s="331"/>
      <c r="P654" s="331"/>
      <c r="Q654" s="331"/>
      <c r="R654" s="331"/>
      <c r="S654" s="331"/>
    </row>
    <row r="655" spans="1:19">
      <c r="A655" s="331"/>
      <c r="B655" s="331"/>
      <c r="C655" s="331"/>
      <c r="D655" s="331"/>
      <c r="E655" s="331"/>
      <c r="F655" s="331"/>
      <c r="G655" s="331"/>
      <c r="H655" s="331"/>
      <c r="I655" s="331"/>
      <c r="J655" s="331"/>
      <c r="K655" s="331"/>
      <c r="L655" s="331"/>
      <c r="M655" s="331"/>
      <c r="N655" s="331"/>
      <c r="O655" s="331"/>
      <c r="P655" s="331"/>
      <c r="Q655" s="331"/>
      <c r="R655" s="331"/>
      <c r="S655" s="331"/>
    </row>
    <row r="656" spans="1:19">
      <c r="A656" s="331"/>
      <c r="B656" s="331"/>
      <c r="C656" s="331"/>
      <c r="D656" s="331"/>
      <c r="E656" s="331"/>
      <c r="F656" s="331"/>
      <c r="G656" s="331"/>
      <c r="H656" s="331"/>
      <c r="I656" s="331"/>
      <c r="J656" s="331"/>
      <c r="K656" s="331"/>
      <c r="L656" s="331"/>
      <c r="M656" s="331"/>
      <c r="N656" s="331"/>
      <c r="O656" s="331"/>
      <c r="P656" s="331"/>
      <c r="Q656" s="331"/>
      <c r="R656" s="331"/>
      <c r="S656" s="331"/>
    </row>
    <row r="657" spans="1:19">
      <c r="A657" s="331"/>
      <c r="B657" s="331"/>
      <c r="C657" s="331"/>
      <c r="D657" s="331"/>
      <c r="E657" s="331"/>
      <c r="F657" s="331"/>
      <c r="G657" s="331"/>
      <c r="H657" s="331"/>
      <c r="I657" s="331"/>
      <c r="J657" s="331"/>
      <c r="K657" s="331"/>
      <c r="L657" s="331"/>
      <c r="M657" s="331"/>
      <c r="N657" s="331"/>
      <c r="O657" s="331"/>
      <c r="P657" s="331"/>
      <c r="Q657" s="331"/>
      <c r="R657" s="331"/>
      <c r="S657" s="331"/>
    </row>
    <row r="658" spans="1:19">
      <c r="A658" s="331"/>
      <c r="B658" s="331"/>
      <c r="C658" s="331"/>
      <c r="D658" s="331"/>
      <c r="E658" s="331"/>
      <c r="F658" s="331"/>
      <c r="G658" s="331"/>
      <c r="H658" s="331"/>
      <c r="I658" s="331"/>
      <c r="J658" s="331"/>
      <c r="K658" s="331"/>
      <c r="L658" s="331"/>
      <c r="M658" s="331"/>
      <c r="N658" s="331"/>
      <c r="O658" s="331"/>
      <c r="P658" s="331"/>
      <c r="Q658" s="331"/>
      <c r="R658" s="331"/>
      <c r="S658" s="331"/>
    </row>
    <row r="659" spans="1:19">
      <c r="A659" s="331"/>
      <c r="B659" s="331"/>
      <c r="C659" s="331"/>
      <c r="D659" s="331"/>
      <c r="E659" s="331"/>
      <c r="F659" s="331"/>
      <c r="G659" s="331"/>
      <c r="H659" s="331"/>
      <c r="I659" s="331"/>
      <c r="J659" s="331"/>
      <c r="K659" s="331"/>
      <c r="L659" s="331"/>
      <c r="M659" s="331"/>
      <c r="N659" s="331"/>
      <c r="O659" s="331"/>
      <c r="P659" s="331"/>
      <c r="Q659" s="331"/>
      <c r="R659" s="331"/>
      <c r="S659" s="331"/>
    </row>
    <row r="660" spans="1:19">
      <c r="A660" s="331"/>
      <c r="B660" s="331"/>
      <c r="C660" s="331"/>
      <c r="D660" s="331"/>
      <c r="E660" s="331"/>
      <c r="F660" s="331"/>
      <c r="G660" s="331"/>
      <c r="H660" s="331"/>
      <c r="I660" s="331"/>
      <c r="J660" s="331"/>
      <c r="K660" s="331"/>
      <c r="L660" s="331"/>
      <c r="M660" s="331"/>
      <c r="N660" s="331"/>
      <c r="O660" s="331"/>
      <c r="P660" s="331"/>
      <c r="Q660" s="331"/>
      <c r="R660" s="331"/>
      <c r="S660" s="331"/>
    </row>
    <row r="661" spans="1:19">
      <c r="A661" s="331"/>
      <c r="B661" s="331"/>
      <c r="C661" s="331"/>
      <c r="D661" s="331"/>
      <c r="E661" s="331"/>
      <c r="F661" s="331"/>
      <c r="G661" s="331"/>
      <c r="H661" s="331"/>
      <c r="I661" s="331"/>
      <c r="J661" s="331"/>
      <c r="K661" s="331"/>
      <c r="L661" s="331"/>
      <c r="M661" s="331"/>
      <c r="N661" s="331"/>
      <c r="O661" s="331"/>
      <c r="P661" s="331"/>
      <c r="Q661" s="331"/>
      <c r="R661" s="331"/>
      <c r="S661" s="331"/>
    </row>
    <row r="662" spans="1:19">
      <c r="A662" s="331"/>
      <c r="B662" s="331"/>
      <c r="C662" s="331"/>
      <c r="D662" s="331"/>
      <c r="E662" s="331"/>
      <c r="F662" s="331"/>
      <c r="G662" s="331"/>
      <c r="H662" s="331"/>
      <c r="I662" s="331"/>
      <c r="J662" s="331"/>
      <c r="K662" s="331"/>
      <c r="L662" s="331"/>
      <c r="M662" s="331"/>
      <c r="N662" s="331"/>
      <c r="O662" s="331"/>
      <c r="P662" s="331"/>
      <c r="Q662" s="331"/>
      <c r="R662" s="331"/>
      <c r="S662" s="331"/>
    </row>
    <row r="663" spans="1:19">
      <c r="A663" s="331"/>
      <c r="B663" s="331"/>
      <c r="C663" s="331"/>
      <c r="D663" s="331"/>
      <c r="E663" s="331"/>
      <c r="F663" s="331"/>
      <c r="G663" s="331"/>
      <c r="H663" s="331"/>
      <c r="I663" s="331"/>
      <c r="J663" s="331"/>
      <c r="K663" s="331"/>
      <c r="L663" s="331"/>
      <c r="M663" s="331"/>
      <c r="N663" s="331"/>
      <c r="O663" s="331"/>
      <c r="P663" s="331"/>
      <c r="Q663" s="331"/>
      <c r="R663" s="331"/>
      <c r="S663" s="331"/>
    </row>
    <row r="664" spans="1:19">
      <c r="A664" s="331"/>
      <c r="B664" s="331"/>
      <c r="C664" s="331"/>
      <c r="D664" s="331"/>
      <c r="E664" s="331"/>
      <c r="F664" s="331"/>
      <c r="G664" s="331"/>
      <c r="H664" s="331"/>
      <c r="I664" s="331"/>
      <c r="J664" s="331"/>
      <c r="K664" s="331"/>
      <c r="L664" s="331"/>
      <c r="M664" s="331"/>
      <c r="N664" s="331"/>
      <c r="O664" s="331"/>
      <c r="P664" s="331"/>
      <c r="Q664" s="331"/>
      <c r="R664" s="331"/>
      <c r="S664" s="331"/>
    </row>
    <row r="665" spans="1:19">
      <c r="A665" s="331"/>
      <c r="B665" s="331"/>
      <c r="C665" s="331"/>
      <c r="D665" s="331"/>
      <c r="E665" s="331"/>
      <c r="F665" s="331"/>
      <c r="G665" s="331"/>
      <c r="H665" s="331"/>
      <c r="I665" s="331"/>
      <c r="J665" s="331"/>
      <c r="K665" s="331"/>
      <c r="L665" s="331"/>
      <c r="M665" s="331"/>
      <c r="N665" s="331"/>
      <c r="O665" s="331"/>
      <c r="P665" s="331"/>
      <c r="Q665" s="331"/>
      <c r="R665" s="331"/>
      <c r="S665" s="331"/>
    </row>
    <row r="666" spans="1:19">
      <c r="A666" s="331"/>
      <c r="B666" s="331"/>
      <c r="C666" s="331"/>
      <c r="D666" s="331"/>
      <c r="E666" s="331"/>
      <c r="F666" s="331"/>
      <c r="G666" s="331"/>
      <c r="H666" s="331"/>
      <c r="I666" s="331"/>
      <c r="J666" s="331"/>
      <c r="K666" s="331"/>
      <c r="L666" s="331"/>
      <c r="M666" s="331"/>
      <c r="N666" s="331"/>
      <c r="O666" s="331"/>
      <c r="P666" s="331"/>
      <c r="Q666" s="331"/>
      <c r="R666" s="331"/>
      <c r="S666" s="331"/>
    </row>
    <row r="667" spans="1:19">
      <c r="A667" s="331"/>
      <c r="B667" s="331"/>
      <c r="C667" s="331"/>
      <c r="D667" s="331"/>
      <c r="E667" s="331"/>
      <c r="F667" s="331"/>
      <c r="G667" s="331"/>
      <c r="H667" s="331"/>
      <c r="I667" s="331"/>
      <c r="J667" s="331"/>
      <c r="K667" s="331"/>
      <c r="L667" s="331"/>
      <c r="M667" s="331"/>
      <c r="N667" s="331"/>
      <c r="O667" s="331"/>
      <c r="P667" s="331"/>
      <c r="Q667" s="331"/>
      <c r="R667" s="331"/>
      <c r="S667" s="331"/>
    </row>
    <row r="668" spans="1:19">
      <c r="A668" s="331"/>
      <c r="B668" s="331"/>
      <c r="C668" s="331"/>
      <c r="D668" s="331"/>
      <c r="E668" s="331"/>
      <c r="F668" s="331"/>
      <c r="G668" s="331"/>
      <c r="H668" s="331"/>
      <c r="I668" s="331"/>
      <c r="J668" s="331"/>
      <c r="K668" s="331"/>
      <c r="L668" s="331"/>
      <c r="M668" s="331"/>
      <c r="N668" s="331"/>
      <c r="O668" s="331"/>
      <c r="P668" s="331"/>
      <c r="Q668" s="331"/>
      <c r="R668" s="331"/>
      <c r="S668" s="331"/>
    </row>
    <row r="669" spans="1:19">
      <c r="A669" s="331"/>
      <c r="B669" s="331"/>
      <c r="C669" s="331"/>
      <c r="D669" s="331"/>
      <c r="E669" s="331"/>
      <c r="F669" s="331"/>
      <c r="G669" s="331"/>
      <c r="H669" s="331"/>
      <c r="I669" s="331"/>
      <c r="J669" s="331"/>
      <c r="K669" s="331"/>
      <c r="L669" s="331"/>
      <c r="M669" s="331"/>
      <c r="N669" s="331"/>
      <c r="O669" s="331"/>
      <c r="P669" s="331"/>
      <c r="Q669" s="331"/>
      <c r="R669" s="331"/>
      <c r="S669" s="331"/>
    </row>
    <row r="670" spans="1:19">
      <c r="A670" s="331"/>
      <c r="B670" s="331"/>
      <c r="C670" s="331"/>
      <c r="D670" s="331"/>
      <c r="E670" s="331"/>
      <c r="F670" s="331"/>
      <c r="G670" s="331"/>
      <c r="H670" s="331"/>
      <c r="I670" s="331"/>
      <c r="J670" s="331"/>
      <c r="K670" s="331"/>
      <c r="L670" s="331"/>
      <c r="M670" s="331"/>
      <c r="N670" s="331"/>
      <c r="O670" s="331"/>
      <c r="P670" s="331"/>
      <c r="Q670" s="331"/>
      <c r="R670" s="331"/>
      <c r="S670" s="331"/>
    </row>
    <row r="671" spans="1:19">
      <c r="A671" s="331"/>
      <c r="B671" s="331"/>
      <c r="C671" s="331"/>
      <c r="D671" s="331"/>
      <c r="E671" s="331"/>
      <c r="F671" s="331"/>
      <c r="G671" s="331"/>
      <c r="H671" s="331"/>
      <c r="I671" s="331"/>
      <c r="J671" s="331"/>
      <c r="K671" s="331"/>
      <c r="L671" s="331"/>
      <c r="M671" s="331"/>
      <c r="N671" s="331"/>
      <c r="O671" s="331"/>
      <c r="P671" s="331"/>
      <c r="Q671" s="331"/>
      <c r="R671" s="331"/>
      <c r="S671" s="331"/>
    </row>
    <row r="672" spans="1:19">
      <c r="A672" s="331"/>
      <c r="B672" s="331"/>
      <c r="C672" s="331"/>
      <c r="D672" s="331"/>
      <c r="E672" s="331"/>
      <c r="F672" s="331"/>
      <c r="G672" s="331"/>
      <c r="H672" s="331"/>
      <c r="I672" s="331"/>
      <c r="J672" s="331"/>
      <c r="K672" s="331"/>
      <c r="L672" s="331"/>
      <c r="M672" s="331"/>
      <c r="N672" s="331"/>
      <c r="O672" s="331"/>
      <c r="P672" s="331"/>
      <c r="Q672" s="331"/>
      <c r="R672" s="331"/>
      <c r="S672" s="331"/>
    </row>
    <row r="673" spans="1:19">
      <c r="A673" s="331"/>
      <c r="B673" s="331"/>
      <c r="C673" s="331"/>
      <c r="D673" s="331"/>
      <c r="E673" s="331"/>
      <c r="F673" s="331"/>
      <c r="G673" s="331"/>
      <c r="H673" s="331"/>
      <c r="I673" s="331"/>
      <c r="J673" s="331"/>
      <c r="K673" s="331"/>
      <c r="L673" s="331"/>
      <c r="M673" s="331"/>
      <c r="N673" s="331"/>
      <c r="O673" s="331"/>
      <c r="P673" s="331"/>
      <c r="Q673" s="331"/>
      <c r="R673" s="331"/>
      <c r="S673" s="331"/>
    </row>
    <row r="674" spans="1:19">
      <c r="A674" s="331"/>
      <c r="B674" s="331"/>
      <c r="C674" s="331"/>
      <c r="D674" s="331"/>
      <c r="E674" s="331"/>
      <c r="F674" s="331"/>
      <c r="G674" s="331"/>
      <c r="H674" s="331"/>
      <c r="I674" s="331"/>
      <c r="J674" s="331"/>
      <c r="K674" s="331"/>
      <c r="L674" s="331"/>
      <c r="M674" s="331"/>
      <c r="N674" s="331"/>
      <c r="O674" s="331"/>
      <c r="P674" s="331"/>
      <c r="Q674" s="331"/>
      <c r="R674" s="331"/>
      <c r="S674" s="331"/>
    </row>
    <row r="675" spans="1:19">
      <c r="A675" s="331"/>
      <c r="B675" s="331"/>
      <c r="C675" s="331"/>
      <c r="D675" s="331"/>
      <c r="E675" s="331"/>
      <c r="F675" s="331"/>
      <c r="G675" s="331"/>
      <c r="H675" s="331"/>
      <c r="I675" s="331"/>
      <c r="J675" s="331"/>
      <c r="K675" s="331"/>
      <c r="L675" s="331"/>
      <c r="M675" s="331"/>
      <c r="N675" s="331"/>
      <c r="O675" s="331"/>
      <c r="P675" s="331"/>
      <c r="Q675" s="331"/>
      <c r="R675" s="331"/>
      <c r="S675" s="331"/>
    </row>
    <row r="676" spans="1:19">
      <c r="A676" s="331"/>
      <c r="B676" s="331"/>
      <c r="C676" s="331"/>
      <c r="D676" s="331"/>
      <c r="E676" s="331"/>
      <c r="F676" s="331"/>
      <c r="G676" s="331"/>
      <c r="H676" s="331"/>
      <c r="I676" s="331"/>
      <c r="J676" s="331"/>
      <c r="K676" s="331"/>
      <c r="L676" s="331"/>
      <c r="M676" s="331"/>
      <c r="N676" s="331"/>
      <c r="O676" s="331"/>
      <c r="P676" s="331"/>
      <c r="Q676" s="331"/>
      <c r="R676" s="331"/>
      <c r="S676" s="331"/>
    </row>
    <row r="677" spans="1:19">
      <c r="A677" s="331"/>
      <c r="B677" s="331"/>
      <c r="C677" s="331"/>
      <c r="D677" s="331"/>
      <c r="E677" s="331"/>
      <c r="F677" s="331"/>
      <c r="G677" s="331"/>
      <c r="H677" s="331"/>
      <c r="I677" s="331"/>
      <c r="J677" s="331"/>
      <c r="K677" s="331"/>
      <c r="L677" s="331"/>
      <c r="M677" s="331"/>
      <c r="N677" s="331"/>
      <c r="O677" s="331"/>
      <c r="P677" s="331"/>
      <c r="Q677" s="331"/>
      <c r="R677" s="331"/>
      <c r="S677" s="331"/>
    </row>
    <row r="678" spans="1:19">
      <c r="A678" s="331"/>
      <c r="B678" s="331"/>
      <c r="C678" s="331"/>
      <c r="D678" s="331"/>
      <c r="E678" s="331"/>
      <c r="F678" s="331"/>
      <c r="G678" s="331"/>
      <c r="H678" s="331"/>
      <c r="I678" s="331"/>
      <c r="J678" s="331"/>
      <c r="K678" s="331"/>
      <c r="L678" s="331"/>
      <c r="M678" s="331"/>
      <c r="N678" s="331"/>
      <c r="O678" s="331"/>
      <c r="P678" s="331"/>
      <c r="Q678" s="331"/>
      <c r="R678" s="331"/>
      <c r="S678" s="331"/>
    </row>
    <row r="679" spans="1:19">
      <c r="A679" s="331"/>
      <c r="B679" s="331"/>
      <c r="C679" s="331"/>
      <c r="D679" s="331"/>
      <c r="E679" s="331"/>
      <c r="F679" s="331"/>
      <c r="G679" s="331"/>
      <c r="H679" s="331"/>
      <c r="I679" s="331"/>
      <c r="J679" s="331"/>
      <c r="K679" s="331"/>
      <c r="L679" s="331"/>
      <c r="M679" s="331"/>
      <c r="N679" s="331"/>
      <c r="O679" s="331"/>
      <c r="P679" s="331"/>
      <c r="Q679" s="331"/>
      <c r="R679" s="331"/>
      <c r="S679" s="331"/>
    </row>
    <row r="680" spans="1:19">
      <c r="A680" s="331"/>
      <c r="B680" s="331"/>
      <c r="C680" s="331"/>
      <c r="D680" s="331"/>
      <c r="E680" s="331"/>
      <c r="F680" s="331"/>
      <c r="G680" s="331"/>
      <c r="H680" s="331"/>
      <c r="I680" s="331"/>
      <c r="J680" s="331"/>
      <c r="K680" s="331"/>
      <c r="L680" s="331"/>
      <c r="M680" s="331"/>
      <c r="N680" s="331"/>
      <c r="O680" s="331"/>
      <c r="P680" s="331"/>
      <c r="Q680" s="331"/>
      <c r="R680" s="331"/>
      <c r="S680" s="331"/>
    </row>
    <row r="681" spans="1:19">
      <c r="A681" s="331"/>
      <c r="B681" s="331"/>
      <c r="C681" s="331"/>
      <c r="D681" s="331"/>
      <c r="E681" s="331"/>
      <c r="F681" s="331"/>
      <c r="G681" s="331"/>
      <c r="H681" s="331"/>
      <c r="I681" s="331"/>
      <c r="J681" s="331"/>
      <c r="K681" s="331"/>
      <c r="L681" s="331"/>
      <c r="M681" s="331"/>
      <c r="N681" s="331"/>
      <c r="O681" s="331"/>
      <c r="P681" s="331"/>
      <c r="Q681" s="331"/>
      <c r="R681" s="331"/>
      <c r="S681" s="331"/>
    </row>
    <row r="682" spans="1:19">
      <c r="A682" s="331"/>
      <c r="B682" s="331"/>
      <c r="C682" s="331"/>
      <c r="D682" s="331"/>
      <c r="E682" s="331"/>
      <c r="F682" s="331"/>
      <c r="G682" s="331"/>
      <c r="H682" s="331"/>
      <c r="I682" s="331"/>
      <c r="J682" s="331"/>
      <c r="K682" s="331"/>
      <c r="L682" s="331"/>
      <c r="M682" s="331"/>
      <c r="N682" s="331"/>
      <c r="O682" s="331"/>
      <c r="P682" s="331"/>
      <c r="Q682" s="331"/>
      <c r="R682" s="331"/>
      <c r="S682" s="331"/>
    </row>
    <row r="683" spans="1:19">
      <c r="A683" s="331"/>
      <c r="B683" s="331"/>
      <c r="C683" s="331"/>
      <c r="D683" s="331"/>
      <c r="E683" s="331"/>
      <c r="F683" s="331"/>
      <c r="G683" s="331"/>
      <c r="H683" s="331"/>
      <c r="I683" s="331"/>
      <c r="J683" s="331"/>
      <c r="K683" s="331"/>
      <c r="L683" s="331"/>
      <c r="M683" s="331"/>
      <c r="N683" s="331"/>
      <c r="O683" s="331"/>
      <c r="P683" s="331"/>
      <c r="Q683" s="331"/>
      <c r="R683" s="331"/>
      <c r="S683" s="331"/>
    </row>
    <row r="684" spans="1:19">
      <c r="A684" s="331"/>
      <c r="B684" s="331"/>
      <c r="C684" s="331"/>
      <c r="D684" s="331"/>
      <c r="E684" s="331"/>
      <c r="F684" s="331"/>
      <c r="G684" s="331"/>
      <c r="H684" s="331"/>
      <c r="I684" s="331"/>
      <c r="J684" s="331"/>
      <c r="K684" s="331"/>
      <c r="L684" s="331"/>
      <c r="M684" s="331"/>
      <c r="N684" s="331"/>
      <c r="O684" s="331"/>
      <c r="P684" s="331"/>
      <c r="Q684" s="331"/>
      <c r="R684" s="331"/>
      <c r="S684" s="331"/>
    </row>
    <row r="685" spans="1:19">
      <c r="A685" s="331"/>
      <c r="B685" s="331"/>
      <c r="C685" s="331"/>
      <c r="D685" s="331"/>
      <c r="E685" s="331"/>
      <c r="F685" s="331"/>
      <c r="G685" s="331"/>
      <c r="H685" s="331"/>
      <c r="I685" s="331"/>
      <c r="J685" s="331"/>
      <c r="K685" s="331"/>
      <c r="L685" s="331"/>
      <c r="M685" s="331"/>
      <c r="N685" s="331"/>
      <c r="O685" s="331"/>
      <c r="P685" s="331"/>
      <c r="Q685" s="331"/>
      <c r="R685" s="331"/>
      <c r="S685" s="331"/>
    </row>
    <row r="686" spans="1:19">
      <c r="A686" s="331"/>
      <c r="B686" s="331"/>
      <c r="C686" s="331"/>
      <c r="D686" s="331"/>
      <c r="E686" s="331"/>
      <c r="F686" s="331"/>
      <c r="G686" s="331"/>
      <c r="H686" s="331"/>
      <c r="I686" s="331"/>
      <c r="J686" s="331"/>
      <c r="K686" s="331"/>
      <c r="L686" s="331"/>
      <c r="M686" s="331"/>
      <c r="N686" s="331"/>
      <c r="O686" s="331"/>
      <c r="P686" s="331"/>
      <c r="Q686" s="331"/>
      <c r="R686" s="331"/>
      <c r="S686" s="331"/>
    </row>
    <row r="687" spans="1:19">
      <c r="A687" s="331"/>
      <c r="B687" s="331"/>
      <c r="C687" s="331"/>
      <c r="D687" s="331"/>
      <c r="E687" s="331"/>
      <c r="F687" s="331"/>
      <c r="G687" s="331"/>
      <c r="H687" s="331"/>
      <c r="I687" s="331"/>
      <c r="J687" s="331"/>
      <c r="K687" s="331"/>
      <c r="L687" s="331"/>
      <c r="M687" s="331"/>
      <c r="N687" s="331"/>
      <c r="O687" s="331"/>
      <c r="P687" s="331"/>
      <c r="Q687" s="331"/>
      <c r="R687" s="331"/>
      <c r="S687" s="331"/>
    </row>
    <row r="688" spans="1:19">
      <c r="A688" s="331"/>
      <c r="B688" s="331"/>
      <c r="C688" s="331"/>
      <c r="D688" s="331"/>
      <c r="E688" s="331"/>
      <c r="F688" s="331"/>
      <c r="G688" s="331"/>
      <c r="H688" s="331"/>
      <c r="I688" s="331"/>
      <c r="J688" s="331"/>
      <c r="K688" s="331"/>
      <c r="L688" s="331"/>
      <c r="M688" s="331"/>
      <c r="N688" s="331"/>
      <c r="O688" s="331"/>
      <c r="P688" s="331"/>
      <c r="Q688" s="331"/>
      <c r="R688" s="331"/>
      <c r="S688" s="331"/>
    </row>
    <row r="689" spans="1:19">
      <c r="A689" s="331"/>
      <c r="B689" s="331"/>
      <c r="C689" s="331"/>
      <c r="D689" s="331"/>
      <c r="E689" s="331"/>
      <c r="F689" s="331"/>
      <c r="G689" s="331"/>
      <c r="H689" s="331"/>
      <c r="I689" s="331"/>
      <c r="J689" s="331"/>
      <c r="K689" s="331"/>
      <c r="L689" s="331"/>
      <c r="M689" s="331"/>
      <c r="N689" s="331"/>
      <c r="O689" s="331"/>
      <c r="P689" s="331"/>
      <c r="Q689" s="331"/>
      <c r="R689" s="331"/>
      <c r="S689" s="331"/>
    </row>
    <row r="690" spans="1:19">
      <c r="A690" s="331"/>
      <c r="B690" s="331"/>
      <c r="C690" s="331"/>
      <c r="D690" s="331"/>
      <c r="E690" s="331"/>
      <c r="F690" s="331"/>
      <c r="G690" s="331"/>
      <c r="H690" s="331"/>
      <c r="I690" s="331"/>
      <c r="J690" s="331"/>
      <c r="K690" s="331"/>
      <c r="L690" s="331"/>
      <c r="M690" s="331"/>
      <c r="N690" s="331"/>
      <c r="O690" s="331"/>
      <c r="P690" s="331"/>
      <c r="Q690" s="331"/>
      <c r="R690" s="331"/>
      <c r="S690" s="331"/>
    </row>
    <row r="691" spans="1:19">
      <c r="A691" s="331"/>
      <c r="B691" s="331"/>
      <c r="C691" s="331"/>
      <c r="D691" s="331"/>
      <c r="E691" s="331"/>
      <c r="F691" s="331"/>
      <c r="G691" s="331"/>
      <c r="H691" s="331"/>
      <c r="I691" s="331"/>
      <c r="J691" s="331"/>
      <c r="K691" s="331"/>
      <c r="L691" s="331"/>
      <c r="M691" s="331"/>
      <c r="N691" s="331"/>
      <c r="O691" s="331"/>
      <c r="P691" s="331"/>
      <c r="Q691" s="331"/>
      <c r="R691" s="331"/>
      <c r="S691" s="331"/>
    </row>
    <row r="692" spans="1:19">
      <c r="A692" s="331"/>
      <c r="B692" s="331"/>
      <c r="C692" s="331"/>
      <c r="D692" s="331"/>
      <c r="E692" s="331"/>
      <c r="F692" s="331"/>
      <c r="G692" s="331"/>
      <c r="H692" s="331"/>
      <c r="I692" s="331"/>
      <c r="J692" s="331"/>
      <c r="K692" s="331"/>
      <c r="L692" s="331"/>
      <c r="M692" s="331"/>
      <c r="N692" s="331"/>
      <c r="O692" s="331"/>
      <c r="P692" s="331"/>
      <c r="Q692" s="331"/>
      <c r="R692" s="331"/>
      <c r="S692" s="331"/>
    </row>
    <row r="693" spans="1:19">
      <c r="A693" s="331"/>
      <c r="B693" s="331"/>
      <c r="C693" s="331"/>
      <c r="D693" s="331"/>
      <c r="E693" s="331"/>
      <c r="F693" s="331"/>
      <c r="G693" s="331"/>
      <c r="H693" s="331"/>
      <c r="I693" s="331"/>
      <c r="J693" s="331"/>
      <c r="K693" s="331"/>
      <c r="L693" s="331"/>
      <c r="M693" s="331"/>
      <c r="N693" s="331"/>
      <c r="O693" s="331"/>
      <c r="P693" s="331"/>
      <c r="Q693" s="331"/>
      <c r="R693" s="331"/>
      <c r="S693" s="331"/>
    </row>
    <row r="694" spans="1:19">
      <c r="A694" s="331"/>
      <c r="B694" s="331"/>
      <c r="C694" s="331"/>
      <c r="D694" s="331"/>
      <c r="E694" s="331"/>
      <c r="F694" s="331"/>
      <c r="G694" s="331"/>
      <c r="H694" s="331"/>
      <c r="I694" s="331"/>
      <c r="J694" s="331"/>
      <c r="K694" s="331"/>
      <c r="L694" s="331"/>
      <c r="M694" s="331"/>
      <c r="N694" s="331"/>
      <c r="O694" s="331"/>
      <c r="P694" s="331"/>
      <c r="Q694" s="331"/>
      <c r="R694" s="331"/>
      <c r="S694" s="331"/>
    </row>
    <row r="695" spans="1:19">
      <c r="A695" s="331"/>
      <c r="B695" s="331"/>
      <c r="C695" s="331"/>
      <c r="D695" s="331"/>
      <c r="E695" s="331"/>
      <c r="F695" s="331"/>
      <c r="G695" s="331"/>
      <c r="H695" s="331"/>
      <c r="I695" s="331"/>
      <c r="J695" s="331"/>
      <c r="K695" s="331"/>
      <c r="L695" s="331"/>
      <c r="M695" s="331"/>
      <c r="N695" s="331"/>
      <c r="O695" s="331"/>
      <c r="P695" s="331"/>
      <c r="Q695" s="331"/>
      <c r="R695" s="331"/>
      <c r="S695" s="331"/>
    </row>
    <row r="696" spans="1:19">
      <c r="A696" s="331"/>
      <c r="B696" s="331"/>
      <c r="C696" s="331"/>
      <c r="D696" s="331"/>
      <c r="E696" s="331"/>
      <c r="F696" s="331"/>
      <c r="G696" s="331"/>
      <c r="H696" s="331"/>
      <c r="I696" s="331"/>
      <c r="J696" s="331"/>
      <c r="K696" s="331"/>
      <c r="L696" s="331"/>
      <c r="M696" s="331"/>
      <c r="N696" s="331"/>
      <c r="O696" s="331"/>
      <c r="P696" s="331"/>
      <c r="Q696" s="331"/>
      <c r="R696" s="331"/>
      <c r="S696" s="331"/>
    </row>
    <row r="697" spans="1:19">
      <c r="A697" s="331"/>
      <c r="B697" s="331"/>
      <c r="C697" s="331"/>
      <c r="D697" s="331"/>
      <c r="E697" s="331"/>
      <c r="F697" s="331"/>
      <c r="G697" s="331"/>
      <c r="H697" s="331"/>
      <c r="I697" s="331"/>
      <c r="J697" s="331"/>
      <c r="K697" s="331"/>
      <c r="L697" s="331"/>
      <c r="M697" s="331"/>
      <c r="N697" s="331"/>
      <c r="O697" s="331"/>
      <c r="P697" s="331"/>
      <c r="Q697" s="331"/>
      <c r="R697" s="331"/>
      <c r="S697" s="331"/>
    </row>
    <row r="698" spans="1:19">
      <c r="A698" s="331"/>
      <c r="B698" s="331"/>
      <c r="C698" s="331"/>
      <c r="D698" s="331"/>
      <c r="E698" s="331"/>
      <c r="F698" s="331"/>
      <c r="G698" s="331"/>
      <c r="H698" s="331"/>
      <c r="I698" s="331"/>
      <c r="J698" s="331"/>
      <c r="K698" s="331"/>
      <c r="L698" s="331"/>
      <c r="M698" s="331"/>
      <c r="N698" s="331"/>
      <c r="O698" s="331"/>
      <c r="P698" s="331"/>
      <c r="Q698" s="331"/>
      <c r="R698" s="331"/>
      <c r="S698" s="331"/>
    </row>
    <row r="699" spans="1:19">
      <c r="A699" s="331"/>
      <c r="B699" s="331"/>
      <c r="C699" s="331"/>
      <c r="D699" s="331"/>
      <c r="E699" s="331"/>
      <c r="F699" s="331"/>
      <c r="G699" s="331"/>
      <c r="H699" s="331"/>
      <c r="I699" s="331"/>
      <c r="J699" s="331"/>
      <c r="K699" s="331"/>
      <c r="L699" s="331"/>
      <c r="M699" s="331"/>
      <c r="N699" s="331"/>
      <c r="O699" s="331"/>
      <c r="P699" s="331"/>
      <c r="Q699" s="331"/>
      <c r="R699" s="331"/>
      <c r="S699" s="331"/>
    </row>
    <row r="700" spans="1:19">
      <c r="A700" s="331"/>
      <c r="B700" s="331"/>
      <c r="C700" s="331"/>
      <c r="D700" s="331"/>
      <c r="E700" s="331"/>
      <c r="F700" s="331"/>
      <c r="G700" s="331"/>
      <c r="H700" s="331"/>
      <c r="I700" s="331"/>
      <c r="J700" s="331"/>
      <c r="K700" s="331"/>
      <c r="L700" s="331"/>
      <c r="M700" s="331"/>
      <c r="N700" s="331"/>
      <c r="O700" s="331"/>
      <c r="P700" s="331"/>
      <c r="Q700" s="331"/>
      <c r="R700" s="331"/>
      <c r="S700" s="331"/>
    </row>
    <row r="701" spans="1:19">
      <c r="A701" s="331"/>
      <c r="B701" s="331"/>
      <c r="C701" s="331"/>
      <c r="D701" s="331"/>
      <c r="E701" s="331"/>
      <c r="F701" s="331"/>
      <c r="G701" s="331"/>
      <c r="H701" s="331"/>
      <c r="I701" s="331"/>
      <c r="J701" s="331"/>
      <c r="K701" s="331"/>
      <c r="L701" s="331"/>
      <c r="M701" s="331"/>
      <c r="N701" s="331"/>
      <c r="O701" s="331"/>
      <c r="P701" s="331"/>
      <c r="Q701" s="331"/>
      <c r="R701" s="331"/>
      <c r="S701" s="331"/>
    </row>
    <row r="702" spans="1:19">
      <c r="A702" s="331"/>
      <c r="B702" s="331"/>
      <c r="C702" s="331"/>
      <c r="D702" s="331"/>
      <c r="E702" s="331"/>
      <c r="F702" s="331"/>
      <c r="G702" s="331"/>
      <c r="H702" s="331"/>
      <c r="I702" s="331"/>
      <c r="J702" s="331"/>
      <c r="K702" s="331"/>
      <c r="L702" s="331"/>
      <c r="M702" s="331"/>
      <c r="N702" s="331"/>
      <c r="O702" s="331"/>
      <c r="P702" s="331"/>
      <c r="Q702" s="331"/>
      <c r="R702" s="331"/>
      <c r="S702" s="331"/>
    </row>
    <row r="703" spans="1:19">
      <c r="A703" s="331"/>
      <c r="B703" s="331"/>
      <c r="C703" s="331"/>
      <c r="D703" s="331"/>
      <c r="E703" s="331"/>
      <c r="F703" s="331"/>
      <c r="G703" s="331"/>
      <c r="H703" s="331"/>
      <c r="I703" s="331"/>
      <c r="J703" s="331"/>
      <c r="K703" s="331"/>
      <c r="L703" s="331"/>
      <c r="M703" s="331"/>
      <c r="N703" s="331"/>
      <c r="O703" s="331"/>
      <c r="P703" s="331"/>
      <c r="Q703" s="331"/>
      <c r="R703" s="331"/>
      <c r="S703" s="331"/>
    </row>
    <row r="704" spans="1:19">
      <c r="A704" s="331"/>
      <c r="B704" s="331"/>
      <c r="C704" s="331"/>
      <c r="D704" s="331"/>
      <c r="E704" s="331"/>
      <c r="F704" s="331"/>
      <c r="G704" s="331"/>
      <c r="H704" s="331"/>
      <c r="I704" s="331"/>
      <c r="J704" s="331"/>
      <c r="K704" s="331"/>
      <c r="L704" s="331"/>
      <c r="M704" s="331"/>
      <c r="N704" s="331"/>
      <c r="O704" s="331"/>
      <c r="P704" s="331"/>
      <c r="Q704" s="331"/>
      <c r="R704" s="331"/>
      <c r="S704" s="331"/>
    </row>
    <row r="705" spans="1:19">
      <c r="A705" s="331"/>
      <c r="B705" s="331"/>
      <c r="C705" s="331"/>
      <c r="D705" s="331"/>
      <c r="E705" s="331"/>
      <c r="F705" s="331"/>
      <c r="G705" s="331"/>
      <c r="H705" s="331"/>
      <c r="I705" s="331"/>
      <c r="J705" s="331"/>
      <c r="K705" s="331"/>
      <c r="L705" s="331"/>
      <c r="M705" s="331"/>
      <c r="N705" s="331"/>
      <c r="O705" s="331"/>
      <c r="P705" s="331"/>
      <c r="Q705" s="331"/>
      <c r="R705" s="331"/>
      <c r="S705" s="331"/>
    </row>
    <row r="706" spans="1:19">
      <c r="A706" s="331"/>
      <c r="B706" s="331"/>
      <c r="C706" s="331"/>
      <c r="D706" s="331"/>
      <c r="E706" s="331"/>
      <c r="F706" s="331"/>
      <c r="G706" s="331"/>
      <c r="H706" s="331"/>
      <c r="I706" s="331"/>
      <c r="J706" s="331"/>
      <c r="K706" s="331"/>
      <c r="L706" s="331"/>
      <c r="M706" s="331"/>
      <c r="N706" s="331"/>
      <c r="O706" s="331"/>
      <c r="P706" s="331"/>
      <c r="Q706" s="331"/>
      <c r="R706" s="331"/>
      <c r="S706" s="331"/>
    </row>
    <row r="707" spans="1:19">
      <c r="A707" s="331"/>
      <c r="B707" s="331"/>
      <c r="C707" s="331"/>
      <c r="D707" s="331"/>
      <c r="E707" s="331"/>
      <c r="F707" s="331"/>
      <c r="G707" s="331"/>
      <c r="H707" s="331"/>
      <c r="I707" s="331"/>
      <c r="J707" s="331"/>
      <c r="K707" s="331"/>
      <c r="L707" s="331"/>
      <c r="M707" s="331"/>
      <c r="N707" s="331"/>
      <c r="O707" s="331"/>
      <c r="P707" s="331"/>
      <c r="Q707" s="331"/>
      <c r="R707" s="331"/>
      <c r="S707" s="331"/>
    </row>
    <row r="708" spans="1:19">
      <c r="A708" s="331"/>
      <c r="B708" s="331"/>
      <c r="C708" s="331"/>
      <c r="D708" s="331"/>
      <c r="E708" s="331"/>
      <c r="F708" s="331"/>
      <c r="G708" s="331"/>
      <c r="H708" s="331"/>
      <c r="I708" s="331"/>
      <c r="J708" s="331"/>
      <c r="K708" s="331"/>
      <c r="L708" s="331"/>
      <c r="M708" s="331"/>
      <c r="N708" s="331"/>
      <c r="O708" s="331"/>
      <c r="P708" s="331"/>
      <c r="Q708" s="331"/>
      <c r="R708" s="331"/>
      <c r="S708" s="331"/>
    </row>
    <row r="709" spans="1:19">
      <c r="A709" s="331"/>
      <c r="B709" s="331"/>
      <c r="C709" s="331"/>
      <c r="D709" s="331"/>
      <c r="E709" s="331"/>
      <c r="F709" s="331"/>
      <c r="G709" s="331"/>
      <c r="H709" s="331"/>
      <c r="I709" s="331"/>
      <c r="J709" s="331"/>
      <c r="K709" s="331"/>
      <c r="L709" s="331"/>
      <c r="M709" s="331"/>
      <c r="N709" s="331"/>
      <c r="O709" s="331"/>
      <c r="P709" s="331"/>
      <c r="Q709" s="331"/>
      <c r="R709" s="331"/>
      <c r="S709" s="331"/>
    </row>
    <row r="710" spans="1:19">
      <c r="A710" s="331"/>
      <c r="B710" s="331"/>
      <c r="C710" s="331"/>
      <c r="D710" s="331"/>
      <c r="E710" s="331"/>
      <c r="F710" s="331"/>
      <c r="G710" s="331"/>
      <c r="H710" s="331"/>
      <c r="I710" s="331"/>
      <c r="J710" s="331"/>
      <c r="K710" s="331"/>
      <c r="L710" s="331"/>
      <c r="M710" s="331"/>
      <c r="N710" s="331"/>
      <c r="O710" s="331"/>
      <c r="P710" s="331"/>
      <c r="Q710" s="331"/>
      <c r="R710" s="331"/>
      <c r="S710" s="331"/>
    </row>
    <row r="711" spans="1:19">
      <c r="A711" s="331"/>
      <c r="B711" s="331"/>
      <c r="C711" s="331"/>
      <c r="D711" s="331"/>
      <c r="E711" s="331"/>
      <c r="F711" s="331"/>
      <c r="G711" s="331"/>
      <c r="H711" s="331"/>
      <c r="I711" s="331"/>
      <c r="J711" s="331"/>
      <c r="K711" s="331"/>
      <c r="L711" s="331"/>
      <c r="M711" s="331"/>
      <c r="N711" s="331"/>
      <c r="O711" s="331"/>
      <c r="P711" s="331"/>
      <c r="Q711" s="331"/>
      <c r="R711" s="331"/>
      <c r="S711" s="331"/>
    </row>
    <row r="712" spans="1:19">
      <c r="A712" s="331"/>
      <c r="B712" s="331"/>
      <c r="C712" s="331"/>
      <c r="D712" s="331"/>
      <c r="E712" s="331"/>
      <c r="F712" s="331"/>
      <c r="G712" s="331"/>
      <c r="H712" s="331"/>
      <c r="I712" s="331"/>
      <c r="J712" s="331"/>
      <c r="K712" s="331"/>
      <c r="L712" s="331"/>
      <c r="M712" s="331"/>
      <c r="N712" s="331"/>
      <c r="O712" s="331"/>
      <c r="P712" s="331"/>
      <c r="Q712" s="331"/>
      <c r="R712" s="331"/>
      <c r="S712" s="331"/>
    </row>
    <row r="713" spans="1:19">
      <c r="A713" s="331"/>
      <c r="B713" s="331"/>
      <c r="C713" s="331"/>
      <c r="D713" s="331"/>
      <c r="E713" s="331"/>
      <c r="F713" s="331"/>
      <c r="G713" s="331"/>
      <c r="H713" s="331"/>
      <c r="I713" s="331"/>
      <c r="J713" s="331"/>
      <c r="K713" s="331"/>
      <c r="L713" s="331"/>
      <c r="M713" s="331"/>
      <c r="N713" s="331"/>
      <c r="O713" s="331"/>
      <c r="P713" s="331"/>
      <c r="Q713" s="331"/>
      <c r="R713" s="331"/>
      <c r="S713" s="331"/>
    </row>
    <row r="714" spans="1:19">
      <c r="A714" s="331"/>
      <c r="B714" s="331"/>
      <c r="C714" s="331"/>
      <c r="D714" s="331"/>
      <c r="E714" s="331"/>
      <c r="F714" s="331"/>
      <c r="G714" s="331"/>
      <c r="H714" s="331"/>
      <c r="I714" s="331"/>
      <c r="J714" s="331"/>
      <c r="K714" s="331"/>
      <c r="L714" s="331"/>
      <c r="M714" s="331"/>
      <c r="N714" s="331"/>
      <c r="O714" s="331"/>
      <c r="P714" s="331"/>
      <c r="Q714" s="331"/>
      <c r="R714" s="331"/>
      <c r="S714" s="331"/>
    </row>
    <row r="715" spans="1:19">
      <c r="A715" s="331"/>
      <c r="B715" s="331"/>
      <c r="C715" s="331"/>
      <c r="D715" s="331"/>
      <c r="E715" s="331"/>
      <c r="F715" s="331"/>
      <c r="G715" s="331"/>
      <c r="H715" s="331"/>
      <c r="I715" s="331"/>
      <c r="J715" s="331"/>
      <c r="K715" s="331"/>
      <c r="L715" s="331"/>
      <c r="M715" s="331"/>
      <c r="N715" s="331"/>
      <c r="O715" s="331"/>
      <c r="P715" s="331"/>
      <c r="Q715" s="331"/>
      <c r="R715" s="331"/>
      <c r="S715" s="331"/>
    </row>
    <row r="716" spans="1:19">
      <c r="A716" s="331"/>
      <c r="B716" s="331"/>
      <c r="C716" s="331"/>
      <c r="D716" s="331"/>
      <c r="E716" s="331"/>
      <c r="F716" s="331"/>
      <c r="G716" s="331"/>
      <c r="H716" s="331"/>
      <c r="I716" s="331"/>
      <c r="J716" s="331"/>
      <c r="K716" s="331"/>
      <c r="L716" s="331"/>
      <c r="M716" s="331"/>
      <c r="N716" s="331"/>
      <c r="O716" s="331"/>
      <c r="P716" s="331"/>
      <c r="Q716" s="331"/>
      <c r="R716" s="331"/>
      <c r="S716" s="331"/>
    </row>
    <row r="717" spans="1:19">
      <c r="A717" s="331"/>
      <c r="B717" s="331"/>
      <c r="C717" s="331"/>
      <c r="D717" s="331"/>
      <c r="E717" s="331"/>
      <c r="F717" s="331"/>
      <c r="G717" s="331"/>
      <c r="H717" s="331"/>
      <c r="I717" s="331"/>
      <c r="J717" s="331"/>
      <c r="K717" s="331"/>
      <c r="L717" s="331"/>
      <c r="M717" s="331"/>
      <c r="N717" s="331"/>
      <c r="O717" s="331"/>
      <c r="P717" s="331"/>
      <c r="Q717" s="331"/>
      <c r="R717" s="331"/>
      <c r="S717" s="331"/>
    </row>
    <row r="718" spans="1:19">
      <c r="A718" s="331"/>
      <c r="B718" s="331"/>
      <c r="C718" s="331"/>
      <c r="D718" s="331"/>
      <c r="E718" s="331"/>
      <c r="F718" s="331"/>
      <c r="G718" s="331"/>
      <c r="H718" s="331"/>
      <c r="I718" s="331"/>
      <c r="J718" s="331"/>
      <c r="K718" s="331"/>
      <c r="L718" s="331"/>
      <c r="M718" s="331"/>
      <c r="N718" s="331"/>
      <c r="O718" s="331"/>
      <c r="P718" s="331"/>
      <c r="Q718" s="331"/>
      <c r="R718" s="331"/>
      <c r="S718" s="331"/>
    </row>
    <row r="719" spans="1:19">
      <c r="A719" s="331"/>
      <c r="B719" s="331"/>
      <c r="C719" s="331"/>
      <c r="D719" s="331"/>
      <c r="E719" s="331"/>
      <c r="F719" s="331"/>
      <c r="G719" s="331"/>
      <c r="H719" s="331"/>
      <c r="I719" s="331"/>
      <c r="J719" s="331"/>
      <c r="K719" s="331"/>
      <c r="L719" s="331"/>
      <c r="M719" s="331"/>
      <c r="N719" s="331"/>
      <c r="O719" s="331"/>
      <c r="P719" s="331"/>
      <c r="Q719" s="331"/>
      <c r="R719" s="331"/>
      <c r="S719" s="331"/>
    </row>
    <row r="720" spans="1:19">
      <c r="A720" s="331"/>
      <c r="B720" s="331"/>
      <c r="C720" s="331"/>
      <c r="D720" s="331"/>
      <c r="E720" s="331"/>
      <c r="F720" s="331"/>
      <c r="G720" s="331"/>
      <c r="H720" s="331"/>
      <c r="I720" s="331"/>
      <c r="J720" s="331"/>
      <c r="K720" s="331"/>
      <c r="L720" s="331"/>
      <c r="M720" s="331"/>
      <c r="N720" s="331"/>
      <c r="O720" s="331"/>
      <c r="P720" s="331"/>
      <c r="Q720" s="331"/>
      <c r="R720" s="331"/>
      <c r="S720" s="331"/>
    </row>
    <row r="721" spans="1:19">
      <c r="A721" s="331"/>
      <c r="B721" s="331"/>
      <c r="C721" s="331"/>
      <c r="D721" s="331"/>
      <c r="E721" s="331"/>
      <c r="F721" s="331"/>
      <c r="G721" s="331"/>
      <c r="H721" s="331"/>
      <c r="I721" s="331"/>
      <c r="J721" s="331"/>
      <c r="K721" s="331"/>
      <c r="L721" s="331"/>
      <c r="M721" s="331"/>
      <c r="N721" s="331"/>
      <c r="O721" s="331"/>
      <c r="P721" s="331"/>
      <c r="Q721" s="331"/>
      <c r="R721" s="331"/>
      <c r="S721" s="331"/>
    </row>
    <row r="722" spans="1:19">
      <c r="A722" s="331"/>
      <c r="B722" s="331"/>
      <c r="C722" s="331"/>
      <c r="D722" s="331"/>
      <c r="E722" s="331"/>
      <c r="F722" s="331"/>
      <c r="G722" s="331"/>
      <c r="H722" s="331"/>
      <c r="I722" s="331"/>
      <c r="J722" s="331"/>
      <c r="K722" s="331"/>
      <c r="L722" s="331"/>
      <c r="M722" s="331"/>
      <c r="N722" s="331"/>
      <c r="O722" s="331"/>
      <c r="P722" s="331"/>
      <c r="Q722" s="331"/>
      <c r="R722" s="331"/>
      <c r="S722" s="331"/>
    </row>
    <row r="723" spans="1:19">
      <c r="A723" s="331"/>
      <c r="B723" s="331"/>
      <c r="C723" s="331"/>
      <c r="D723" s="331"/>
      <c r="E723" s="331"/>
      <c r="F723" s="331"/>
      <c r="G723" s="331"/>
      <c r="H723" s="331"/>
      <c r="I723" s="331"/>
      <c r="J723" s="331"/>
      <c r="K723" s="331"/>
      <c r="L723" s="331"/>
      <c r="M723" s="331"/>
      <c r="N723" s="331"/>
      <c r="O723" s="331"/>
      <c r="P723" s="331"/>
      <c r="Q723" s="331"/>
      <c r="R723" s="331"/>
      <c r="S723" s="331"/>
    </row>
    <row r="724" spans="1:19">
      <c r="A724" s="331"/>
      <c r="B724" s="331"/>
      <c r="C724" s="331"/>
      <c r="D724" s="331"/>
      <c r="E724" s="331"/>
      <c r="F724" s="331"/>
      <c r="G724" s="331"/>
      <c r="H724" s="331"/>
      <c r="I724" s="331"/>
      <c r="J724" s="331"/>
      <c r="K724" s="331"/>
      <c r="L724" s="331"/>
      <c r="M724" s="331"/>
      <c r="N724" s="331"/>
      <c r="O724" s="331"/>
      <c r="P724" s="331"/>
      <c r="Q724" s="331"/>
      <c r="R724" s="331"/>
      <c r="S724" s="331"/>
    </row>
    <row r="725" spans="1:19">
      <c r="A725" s="331"/>
      <c r="B725" s="331"/>
      <c r="C725" s="331"/>
      <c r="D725" s="331"/>
      <c r="E725" s="331"/>
      <c r="F725" s="331"/>
      <c r="G725" s="331"/>
      <c r="H725" s="331"/>
      <c r="I725" s="331"/>
      <c r="J725" s="331"/>
      <c r="K725" s="331"/>
      <c r="L725" s="331"/>
      <c r="M725" s="331"/>
      <c r="N725" s="331"/>
      <c r="O725" s="331"/>
      <c r="P725" s="331"/>
      <c r="Q725" s="331"/>
      <c r="R725" s="331"/>
      <c r="S725" s="331"/>
    </row>
    <row r="726" spans="1:19">
      <c r="A726" s="331"/>
      <c r="B726" s="331"/>
      <c r="C726" s="331"/>
      <c r="D726" s="331"/>
      <c r="E726" s="331"/>
      <c r="F726" s="331"/>
      <c r="G726" s="331"/>
      <c r="H726" s="331"/>
      <c r="I726" s="331"/>
      <c r="J726" s="331"/>
      <c r="K726" s="331"/>
      <c r="L726" s="331"/>
      <c r="M726" s="331"/>
      <c r="N726" s="331"/>
      <c r="O726" s="331"/>
      <c r="P726" s="331"/>
      <c r="Q726" s="331"/>
      <c r="R726" s="331"/>
      <c r="S726" s="331"/>
    </row>
    <row r="727" spans="1:19">
      <c r="A727" s="331"/>
      <c r="B727" s="331"/>
      <c r="C727" s="331"/>
      <c r="D727" s="331"/>
      <c r="E727" s="331"/>
      <c r="F727" s="331"/>
      <c r="G727" s="331"/>
      <c r="H727" s="331"/>
      <c r="I727" s="331"/>
      <c r="J727" s="331"/>
      <c r="K727" s="331"/>
      <c r="L727" s="331"/>
      <c r="M727" s="331"/>
      <c r="N727" s="331"/>
      <c r="O727" s="331"/>
      <c r="P727" s="331"/>
      <c r="Q727" s="331"/>
      <c r="R727" s="331"/>
      <c r="S727" s="331"/>
    </row>
    <row r="728" spans="1:19">
      <c r="A728" s="331"/>
      <c r="B728" s="331"/>
      <c r="C728" s="331"/>
      <c r="D728" s="331"/>
      <c r="E728" s="331"/>
      <c r="F728" s="331"/>
      <c r="G728" s="331"/>
      <c r="H728" s="331"/>
      <c r="I728" s="331"/>
      <c r="J728" s="331"/>
      <c r="K728" s="331"/>
      <c r="L728" s="331"/>
      <c r="M728" s="331"/>
      <c r="N728" s="331"/>
      <c r="O728" s="331"/>
      <c r="P728" s="331"/>
      <c r="Q728" s="331"/>
      <c r="R728" s="331"/>
      <c r="S728" s="331"/>
    </row>
    <row r="729" spans="1:19">
      <c r="A729" s="331"/>
      <c r="B729" s="331"/>
      <c r="C729" s="331"/>
      <c r="D729" s="331"/>
      <c r="E729" s="331"/>
      <c r="F729" s="331"/>
      <c r="G729" s="331"/>
      <c r="H729" s="331"/>
      <c r="I729" s="331"/>
      <c r="J729" s="331"/>
      <c r="K729" s="331"/>
      <c r="L729" s="331"/>
      <c r="M729" s="331"/>
      <c r="N729" s="331"/>
      <c r="O729" s="331"/>
      <c r="P729" s="331"/>
      <c r="Q729" s="331"/>
      <c r="R729" s="331"/>
      <c r="S729" s="331"/>
    </row>
    <row r="730" spans="1:19">
      <c r="A730" s="331"/>
      <c r="B730" s="331"/>
      <c r="C730" s="331"/>
      <c r="D730" s="331"/>
      <c r="E730" s="331"/>
      <c r="F730" s="331"/>
      <c r="G730" s="331"/>
      <c r="H730" s="331"/>
      <c r="I730" s="331"/>
      <c r="J730" s="331"/>
      <c r="K730" s="331"/>
      <c r="L730" s="331"/>
      <c r="M730" s="331"/>
      <c r="N730" s="331"/>
      <c r="O730" s="331"/>
      <c r="P730" s="331"/>
      <c r="Q730" s="331"/>
      <c r="R730" s="331"/>
      <c r="S730" s="331"/>
    </row>
    <row r="731" spans="1:19">
      <c r="A731" s="331"/>
      <c r="B731" s="331"/>
      <c r="C731" s="331"/>
      <c r="D731" s="331"/>
      <c r="E731" s="331"/>
      <c r="F731" s="331"/>
      <c r="G731" s="331"/>
      <c r="H731" s="331"/>
      <c r="I731" s="331"/>
      <c r="J731" s="331"/>
      <c r="K731" s="331"/>
      <c r="L731" s="331"/>
      <c r="M731" s="331"/>
      <c r="N731" s="331"/>
      <c r="O731" s="331"/>
      <c r="P731" s="331"/>
      <c r="Q731" s="331"/>
      <c r="R731" s="331"/>
      <c r="S731" s="331"/>
    </row>
    <row r="732" spans="1:19">
      <c r="A732" s="331"/>
      <c r="B732" s="331"/>
      <c r="C732" s="331"/>
      <c r="D732" s="331"/>
      <c r="E732" s="331"/>
      <c r="F732" s="331"/>
      <c r="G732" s="331"/>
      <c r="H732" s="331"/>
      <c r="I732" s="331"/>
      <c r="J732" s="331"/>
      <c r="K732" s="331"/>
      <c r="L732" s="331"/>
      <c r="M732" s="331"/>
      <c r="N732" s="331"/>
      <c r="O732" s="331"/>
      <c r="P732" s="331"/>
      <c r="Q732" s="331"/>
      <c r="R732" s="331"/>
      <c r="S732" s="331"/>
    </row>
    <row r="733" spans="1:19">
      <c r="A733" s="331"/>
      <c r="B733" s="331"/>
      <c r="C733" s="331"/>
      <c r="D733" s="331"/>
      <c r="E733" s="331"/>
      <c r="F733" s="331"/>
      <c r="G733" s="331"/>
      <c r="H733" s="331"/>
      <c r="I733" s="331"/>
      <c r="J733" s="331"/>
      <c r="K733" s="331"/>
      <c r="L733" s="331"/>
      <c r="M733" s="331"/>
      <c r="N733" s="331"/>
      <c r="O733" s="331"/>
      <c r="P733" s="331"/>
      <c r="Q733" s="331"/>
      <c r="R733" s="331"/>
      <c r="S733" s="331"/>
    </row>
    <row r="734" spans="1:19">
      <c r="A734" s="331"/>
      <c r="B734" s="331"/>
      <c r="C734" s="331"/>
      <c r="D734" s="331"/>
      <c r="E734" s="331"/>
      <c r="F734" s="331"/>
      <c r="G734" s="331"/>
      <c r="H734" s="331"/>
      <c r="I734" s="331"/>
      <c r="J734" s="331"/>
      <c r="K734" s="331"/>
      <c r="L734" s="331"/>
      <c r="M734" s="331"/>
      <c r="N734" s="331"/>
      <c r="O734" s="331"/>
      <c r="P734" s="331"/>
      <c r="Q734" s="331"/>
      <c r="R734" s="331"/>
      <c r="S734" s="331"/>
    </row>
    <row r="735" spans="1:19">
      <c r="A735" s="331"/>
      <c r="B735" s="331"/>
      <c r="C735" s="331"/>
      <c r="D735" s="331"/>
      <c r="E735" s="331"/>
      <c r="F735" s="331"/>
      <c r="G735" s="331"/>
      <c r="H735" s="331"/>
      <c r="I735" s="331"/>
      <c r="J735" s="331"/>
      <c r="K735" s="331"/>
      <c r="L735" s="331"/>
      <c r="M735" s="331"/>
      <c r="N735" s="331"/>
      <c r="O735" s="331"/>
      <c r="P735" s="331"/>
      <c r="Q735" s="331"/>
      <c r="R735" s="331"/>
      <c r="S735" s="331"/>
    </row>
    <row r="736" spans="1:19">
      <c r="A736" s="331"/>
      <c r="B736" s="331"/>
      <c r="C736" s="331"/>
      <c r="D736" s="331"/>
      <c r="E736" s="331"/>
      <c r="F736" s="331"/>
      <c r="G736" s="331"/>
      <c r="H736" s="331"/>
      <c r="I736" s="331"/>
      <c r="J736" s="331"/>
      <c r="K736" s="331"/>
      <c r="L736" s="331"/>
      <c r="M736" s="331"/>
      <c r="N736" s="331"/>
      <c r="O736" s="331"/>
      <c r="P736" s="331"/>
      <c r="Q736" s="331"/>
      <c r="R736" s="331"/>
      <c r="S736" s="331"/>
    </row>
    <row r="737" spans="1:19">
      <c r="A737" s="331"/>
      <c r="B737" s="331"/>
      <c r="C737" s="331"/>
      <c r="D737" s="331"/>
      <c r="E737" s="331"/>
      <c r="F737" s="331"/>
      <c r="G737" s="331"/>
      <c r="H737" s="331"/>
      <c r="I737" s="331"/>
      <c r="J737" s="331"/>
      <c r="K737" s="331"/>
      <c r="L737" s="331"/>
      <c r="M737" s="331"/>
      <c r="N737" s="331"/>
      <c r="O737" s="331"/>
      <c r="P737" s="331"/>
      <c r="Q737" s="331"/>
      <c r="R737" s="331"/>
      <c r="S737" s="331"/>
    </row>
    <row r="738" spans="1:19">
      <c r="A738" s="331"/>
      <c r="B738" s="331"/>
      <c r="C738" s="331"/>
      <c r="D738" s="331"/>
      <c r="E738" s="331"/>
      <c r="F738" s="331"/>
      <c r="G738" s="331"/>
      <c r="H738" s="331"/>
      <c r="I738" s="331"/>
      <c r="J738" s="331"/>
      <c r="K738" s="331"/>
      <c r="L738" s="331"/>
      <c r="M738" s="331"/>
      <c r="N738" s="331"/>
      <c r="O738" s="331"/>
      <c r="P738" s="331"/>
      <c r="Q738" s="331"/>
      <c r="R738" s="331"/>
      <c r="S738" s="331"/>
    </row>
    <row r="739" spans="1:19">
      <c r="A739" s="331"/>
      <c r="B739" s="331"/>
      <c r="C739" s="331"/>
      <c r="D739" s="331"/>
      <c r="E739" s="331"/>
      <c r="F739" s="331"/>
      <c r="G739" s="331"/>
      <c r="H739" s="331"/>
      <c r="I739" s="331"/>
      <c r="J739" s="331"/>
      <c r="K739" s="331"/>
      <c r="L739" s="331"/>
      <c r="M739" s="331"/>
      <c r="N739" s="331"/>
      <c r="O739" s="331"/>
      <c r="P739" s="331"/>
      <c r="Q739" s="331"/>
      <c r="R739" s="331"/>
      <c r="S739" s="331"/>
    </row>
    <row r="740" spans="1:19">
      <c r="A740" s="331"/>
      <c r="B740" s="331"/>
      <c r="C740" s="331"/>
      <c r="D740" s="331"/>
      <c r="E740" s="331"/>
      <c r="F740" s="331"/>
      <c r="G740" s="331"/>
      <c r="H740" s="331"/>
      <c r="I740" s="331"/>
      <c r="J740" s="331"/>
      <c r="K740" s="331"/>
      <c r="L740" s="331"/>
      <c r="M740" s="331"/>
      <c r="N740" s="331"/>
      <c r="O740" s="331"/>
      <c r="P740" s="331"/>
      <c r="Q740" s="331"/>
      <c r="R740" s="331"/>
      <c r="S740" s="331"/>
    </row>
    <row r="741" spans="1:19">
      <c r="A741" s="331"/>
      <c r="B741" s="331"/>
      <c r="C741" s="331"/>
      <c r="D741" s="331"/>
      <c r="E741" s="331"/>
      <c r="F741" s="331"/>
      <c r="G741" s="331"/>
      <c r="H741" s="331"/>
      <c r="I741" s="331"/>
      <c r="J741" s="331"/>
      <c r="K741" s="331"/>
      <c r="L741" s="331"/>
      <c r="M741" s="331"/>
      <c r="N741" s="331"/>
      <c r="O741" s="331"/>
      <c r="P741" s="331"/>
      <c r="Q741" s="331"/>
      <c r="R741" s="331"/>
      <c r="S741" s="331"/>
    </row>
    <row r="742" spans="1:19">
      <c r="A742" s="331"/>
      <c r="B742" s="331"/>
      <c r="C742" s="331"/>
      <c r="D742" s="331"/>
      <c r="E742" s="331"/>
      <c r="F742" s="331"/>
      <c r="G742" s="331"/>
      <c r="H742" s="331"/>
      <c r="I742" s="331"/>
      <c r="J742" s="331"/>
      <c r="K742" s="331"/>
      <c r="L742" s="331"/>
      <c r="M742" s="331"/>
      <c r="N742" s="331"/>
      <c r="O742" s="331"/>
      <c r="P742" s="331"/>
      <c r="Q742" s="331"/>
      <c r="R742" s="331"/>
      <c r="S742" s="331"/>
    </row>
    <row r="743" spans="1:19">
      <c r="A743" s="331"/>
      <c r="B743" s="331"/>
      <c r="C743" s="331"/>
      <c r="D743" s="331"/>
      <c r="E743" s="331"/>
      <c r="F743" s="331"/>
      <c r="G743" s="331"/>
      <c r="H743" s="331"/>
      <c r="I743" s="331"/>
      <c r="J743" s="331"/>
      <c r="K743" s="331"/>
      <c r="L743" s="331"/>
      <c r="M743" s="331"/>
      <c r="N743" s="331"/>
      <c r="O743" s="331"/>
      <c r="P743" s="331"/>
      <c r="Q743" s="331"/>
      <c r="R743" s="331"/>
      <c r="S743" s="331"/>
    </row>
    <row r="744" spans="1:19">
      <c r="A744" s="331"/>
      <c r="B744" s="331"/>
      <c r="C744" s="331"/>
      <c r="D744" s="331"/>
      <c r="E744" s="331"/>
      <c r="F744" s="331"/>
      <c r="G744" s="331"/>
      <c r="H744" s="331"/>
      <c r="I744" s="331"/>
      <c r="J744" s="331"/>
      <c r="K744" s="331"/>
      <c r="L744" s="331"/>
      <c r="M744" s="331"/>
      <c r="N744" s="331"/>
      <c r="O744" s="331"/>
      <c r="P744" s="331"/>
      <c r="Q744" s="331"/>
      <c r="R744" s="331"/>
      <c r="S744" s="331"/>
    </row>
    <row r="745" spans="1:19">
      <c r="A745" s="331"/>
      <c r="B745" s="331"/>
      <c r="C745" s="331"/>
      <c r="D745" s="331"/>
      <c r="E745" s="331"/>
      <c r="F745" s="331"/>
      <c r="G745" s="331"/>
      <c r="H745" s="331"/>
      <c r="I745" s="331"/>
      <c r="J745" s="331"/>
      <c r="K745" s="331"/>
      <c r="L745" s="331"/>
      <c r="M745" s="331"/>
      <c r="N745" s="331"/>
      <c r="O745" s="331"/>
      <c r="P745" s="331"/>
      <c r="Q745" s="331"/>
      <c r="R745" s="331"/>
      <c r="S745" s="331"/>
    </row>
    <row r="746" spans="1:19">
      <c r="A746" s="331"/>
      <c r="B746" s="331"/>
      <c r="C746" s="331"/>
      <c r="D746" s="331"/>
      <c r="E746" s="331"/>
      <c r="F746" s="331"/>
      <c r="G746" s="331"/>
      <c r="H746" s="331"/>
      <c r="I746" s="331"/>
      <c r="J746" s="331"/>
      <c r="K746" s="331"/>
      <c r="L746" s="331"/>
      <c r="M746" s="331"/>
      <c r="N746" s="331"/>
      <c r="O746" s="331"/>
      <c r="P746" s="331"/>
      <c r="Q746" s="331"/>
      <c r="R746" s="331"/>
      <c r="S746" s="331"/>
    </row>
    <row r="747" spans="1:19">
      <c r="A747" s="331"/>
      <c r="B747" s="331"/>
      <c r="C747" s="331"/>
      <c r="D747" s="331"/>
      <c r="E747" s="331"/>
      <c r="F747" s="331"/>
      <c r="G747" s="331"/>
      <c r="H747" s="331"/>
      <c r="I747" s="331"/>
      <c r="J747" s="331"/>
      <c r="K747" s="331"/>
      <c r="L747" s="331"/>
      <c r="M747" s="331"/>
      <c r="N747" s="331"/>
      <c r="O747" s="331"/>
      <c r="P747" s="331"/>
      <c r="Q747" s="331"/>
      <c r="R747" s="331"/>
      <c r="S747" s="331"/>
    </row>
    <row r="748" spans="1:19">
      <c r="A748" s="331"/>
      <c r="B748" s="331"/>
      <c r="C748" s="331"/>
      <c r="D748" s="331"/>
      <c r="E748" s="331"/>
      <c r="F748" s="331"/>
      <c r="G748" s="331"/>
      <c r="H748" s="331"/>
      <c r="I748" s="331"/>
      <c r="J748" s="331"/>
      <c r="K748" s="331"/>
      <c r="L748" s="331"/>
      <c r="M748" s="331"/>
      <c r="N748" s="331"/>
      <c r="O748" s="331"/>
      <c r="P748" s="331"/>
      <c r="Q748" s="331"/>
      <c r="R748" s="331"/>
      <c r="S748" s="331"/>
    </row>
    <row r="749" spans="1:19">
      <c r="A749" s="331"/>
      <c r="B749" s="331"/>
      <c r="C749" s="331"/>
      <c r="D749" s="331"/>
      <c r="E749" s="331"/>
      <c r="F749" s="331"/>
      <c r="G749" s="331"/>
      <c r="H749" s="331"/>
      <c r="I749" s="331"/>
      <c r="J749" s="331"/>
      <c r="K749" s="331"/>
      <c r="L749" s="331"/>
      <c r="M749" s="331"/>
      <c r="N749" s="331"/>
      <c r="O749" s="331"/>
      <c r="P749" s="331"/>
      <c r="Q749" s="331"/>
      <c r="R749" s="331"/>
      <c r="S749" s="331"/>
    </row>
    <row r="750" spans="1:19">
      <c r="A750" s="331"/>
      <c r="B750" s="331"/>
      <c r="C750" s="331"/>
      <c r="D750" s="331"/>
      <c r="E750" s="331"/>
      <c r="F750" s="331"/>
      <c r="G750" s="331"/>
      <c r="H750" s="331"/>
      <c r="I750" s="331"/>
      <c r="J750" s="331"/>
      <c r="K750" s="331"/>
      <c r="L750" s="331"/>
      <c r="M750" s="331"/>
      <c r="N750" s="331"/>
      <c r="O750" s="331"/>
      <c r="P750" s="331"/>
      <c r="Q750" s="331"/>
      <c r="R750" s="331"/>
      <c r="S750" s="331"/>
    </row>
    <row r="751" spans="1:19">
      <c r="A751" s="331"/>
      <c r="B751" s="331"/>
      <c r="C751" s="331"/>
      <c r="D751" s="331"/>
      <c r="E751" s="331"/>
      <c r="F751" s="331"/>
      <c r="G751" s="331"/>
      <c r="H751" s="331"/>
      <c r="I751" s="331"/>
      <c r="J751" s="331"/>
      <c r="K751" s="331"/>
      <c r="L751" s="331"/>
      <c r="M751" s="331"/>
      <c r="N751" s="331"/>
      <c r="O751" s="331"/>
      <c r="P751" s="331"/>
      <c r="Q751" s="331"/>
      <c r="R751" s="331"/>
      <c r="S751" s="331"/>
    </row>
    <row r="752" spans="1:19">
      <c r="A752" s="331"/>
      <c r="B752" s="331"/>
      <c r="C752" s="331"/>
      <c r="D752" s="331"/>
      <c r="E752" s="331"/>
      <c r="F752" s="331"/>
      <c r="G752" s="331"/>
      <c r="H752" s="331"/>
      <c r="I752" s="331"/>
      <c r="J752" s="331"/>
      <c r="K752" s="331"/>
      <c r="L752" s="331"/>
      <c r="M752" s="331"/>
      <c r="N752" s="331"/>
      <c r="O752" s="331"/>
      <c r="P752" s="331"/>
      <c r="Q752" s="331"/>
      <c r="R752" s="331"/>
      <c r="S752" s="331"/>
    </row>
    <row r="753" spans="1:19">
      <c r="A753" s="331"/>
      <c r="B753" s="331"/>
      <c r="C753" s="331"/>
      <c r="D753" s="331"/>
      <c r="E753" s="331"/>
      <c r="F753" s="331"/>
      <c r="G753" s="331"/>
      <c r="H753" s="331"/>
      <c r="I753" s="331"/>
      <c r="J753" s="331"/>
      <c r="K753" s="331"/>
      <c r="L753" s="331"/>
      <c r="M753" s="331"/>
      <c r="N753" s="331"/>
      <c r="O753" s="331"/>
      <c r="P753" s="331"/>
      <c r="Q753" s="331"/>
      <c r="R753" s="331"/>
      <c r="S753" s="331"/>
    </row>
    <row r="754" spans="1:19">
      <c r="A754" s="331"/>
      <c r="B754" s="331"/>
      <c r="C754" s="331"/>
      <c r="D754" s="331"/>
      <c r="E754" s="331"/>
      <c r="F754" s="331"/>
      <c r="G754" s="331"/>
      <c r="H754" s="331"/>
      <c r="I754" s="331"/>
      <c r="J754" s="331"/>
      <c r="K754" s="331"/>
      <c r="L754" s="331"/>
      <c r="M754" s="331"/>
      <c r="N754" s="331"/>
      <c r="O754" s="331"/>
      <c r="P754" s="331"/>
      <c r="Q754" s="331"/>
      <c r="R754" s="331"/>
      <c r="S754" s="331"/>
    </row>
    <row r="755" spans="1:19">
      <c r="A755" s="331"/>
      <c r="B755" s="331"/>
      <c r="C755" s="331"/>
      <c r="D755" s="331"/>
      <c r="E755" s="331"/>
      <c r="F755" s="331"/>
      <c r="G755" s="331"/>
      <c r="H755" s="331"/>
      <c r="I755" s="331"/>
      <c r="J755" s="331"/>
      <c r="K755" s="331"/>
      <c r="L755" s="331"/>
      <c r="M755" s="331"/>
      <c r="N755" s="331"/>
      <c r="O755" s="331"/>
      <c r="P755" s="331"/>
      <c r="Q755" s="331"/>
      <c r="R755" s="331"/>
      <c r="S755" s="331"/>
    </row>
    <row r="756" spans="1:19">
      <c r="A756" s="331"/>
      <c r="B756" s="331"/>
      <c r="C756" s="331"/>
      <c r="D756" s="331"/>
      <c r="E756" s="331"/>
      <c r="F756" s="331"/>
      <c r="G756" s="331"/>
      <c r="H756" s="331"/>
      <c r="I756" s="331"/>
      <c r="J756" s="331"/>
      <c r="K756" s="331"/>
      <c r="L756" s="331"/>
      <c r="M756" s="331"/>
      <c r="N756" s="331"/>
      <c r="O756" s="331"/>
      <c r="P756" s="331"/>
      <c r="Q756" s="331"/>
      <c r="R756" s="331"/>
      <c r="S756" s="331"/>
    </row>
    <row r="757" spans="1:19">
      <c r="A757" s="331"/>
      <c r="B757" s="331"/>
      <c r="C757" s="331"/>
      <c r="D757" s="331"/>
      <c r="E757" s="331"/>
      <c r="F757" s="331"/>
      <c r="G757" s="331"/>
      <c r="H757" s="331"/>
      <c r="I757" s="331"/>
      <c r="J757" s="331"/>
      <c r="K757" s="331"/>
      <c r="L757" s="331"/>
      <c r="M757" s="331"/>
      <c r="N757" s="331"/>
      <c r="O757" s="331"/>
      <c r="P757" s="331"/>
      <c r="Q757" s="331"/>
      <c r="R757" s="331"/>
      <c r="S757" s="331"/>
    </row>
    <row r="758" spans="1:19">
      <c r="A758" s="331"/>
      <c r="B758" s="331"/>
      <c r="C758" s="331"/>
      <c r="D758" s="331"/>
      <c r="E758" s="331"/>
      <c r="F758" s="331"/>
      <c r="G758" s="331"/>
      <c r="H758" s="331"/>
      <c r="I758" s="331"/>
      <c r="J758" s="331"/>
      <c r="K758" s="331"/>
      <c r="L758" s="331"/>
      <c r="M758" s="331"/>
      <c r="N758" s="331"/>
      <c r="O758" s="331"/>
      <c r="P758" s="331"/>
      <c r="Q758" s="331"/>
      <c r="R758" s="331"/>
      <c r="S758" s="331"/>
    </row>
    <row r="759" spans="1:19">
      <c r="A759" s="331"/>
      <c r="B759" s="331"/>
      <c r="C759" s="331"/>
      <c r="D759" s="331"/>
      <c r="E759" s="331"/>
      <c r="F759" s="331"/>
      <c r="G759" s="331"/>
      <c r="H759" s="331"/>
      <c r="I759" s="331"/>
      <c r="J759" s="331"/>
      <c r="K759" s="331"/>
      <c r="L759" s="331"/>
      <c r="M759" s="331"/>
      <c r="N759" s="331"/>
      <c r="O759" s="331"/>
      <c r="P759" s="331"/>
      <c r="Q759" s="331"/>
      <c r="R759" s="331"/>
      <c r="S759" s="331"/>
    </row>
    <row r="760" spans="1:19">
      <c r="A760" s="331"/>
      <c r="B760" s="331"/>
      <c r="C760" s="331"/>
      <c r="D760" s="331"/>
      <c r="E760" s="331"/>
      <c r="F760" s="331"/>
      <c r="G760" s="331"/>
      <c r="H760" s="331"/>
      <c r="I760" s="331"/>
      <c r="J760" s="331"/>
      <c r="K760" s="331"/>
      <c r="L760" s="331"/>
      <c r="M760" s="331"/>
      <c r="N760" s="331"/>
      <c r="O760" s="331"/>
      <c r="P760" s="331"/>
      <c r="Q760" s="331"/>
      <c r="R760" s="331"/>
      <c r="S760" s="331"/>
    </row>
    <row r="761" spans="1:19">
      <c r="A761" s="331"/>
      <c r="B761" s="331"/>
      <c r="C761" s="331"/>
      <c r="D761" s="331"/>
      <c r="E761" s="331"/>
      <c r="F761" s="331"/>
      <c r="G761" s="331"/>
      <c r="H761" s="331"/>
      <c r="I761" s="331"/>
      <c r="J761" s="331"/>
      <c r="K761" s="331"/>
      <c r="L761" s="331"/>
      <c r="M761" s="331"/>
      <c r="N761" s="331"/>
      <c r="O761" s="331"/>
      <c r="P761" s="331"/>
      <c r="Q761" s="331"/>
      <c r="R761" s="331"/>
      <c r="S761" s="331"/>
    </row>
    <row r="762" spans="1:19">
      <c r="A762" s="331"/>
      <c r="B762" s="331"/>
      <c r="C762" s="331"/>
      <c r="D762" s="331"/>
      <c r="E762" s="331"/>
      <c r="F762" s="331"/>
      <c r="G762" s="331"/>
      <c r="H762" s="331"/>
      <c r="I762" s="331"/>
      <c r="J762" s="331"/>
      <c r="K762" s="331"/>
      <c r="L762" s="331"/>
      <c r="M762" s="331"/>
      <c r="N762" s="331"/>
      <c r="O762" s="331"/>
      <c r="P762" s="331"/>
      <c r="Q762" s="331"/>
      <c r="R762" s="331"/>
      <c r="S762" s="331"/>
    </row>
    <row r="763" spans="1:19">
      <c r="A763" s="331"/>
      <c r="B763" s="331"/>
      <c r="C763" s="331"/>
      <c r="D763" s="331"/>
      <c r="E763" s="331"/>
      <c r="F763" s="331"/>
      <c r="G763" s="331"/>
      <c r="H763" s="331"/>
      <c r="I763" s="331"/>
      <c r="J763" s="331"/>
      <c r="K763" s="331"/>
      <c r="L763" s="331"/>
      <c r="M763" s="331"/>
      <c r="N763" s="331"/>
      <c r="O763" s="331"/>
      <c r="P763" s="331"/>
      <c r="Q763" s="331"/>
      <c r="R763" s="331"/>
      <c r="S763" s="331"/>
    </row>
    <row r="764" spans="1:19">
      <c r="A764" s="331"/>
      <c r="B764" s="331"/>
      <c r="C764" s="331"/>
      <c r="D764" s="331"/>
      <c r="E764" s="331"/>
      <c r="F764" s="331"/>
      <c r="G764" s="331"/>
      <c r="H764" s="331"/>
      <c r="I764" s="331"/>
      <c r="J764" s="331"/>
      <c r="K764" s="331"/>
      <c r="L764" s="331"/>
      <c r="M764" s="331"/>
      <c r="N764" s="331"/>
      <c r="O764" s="331"/>
      <c r="P764" s="331"/>
      <c r="Q764" s="331"/>
      <c r="R764" s="331"/>
      <c r="S764" s="331"/>
    </row>
    <row r="765" spans="1:19">
      <c r="A765" s="331"/>
      <c r="B765" s="331"/>
      <c r="C765" s="331"/>
      <c r="D765" s="331"/>
      <c r="E765" s="331"/>
      <c r="F765" s="331"/>
      <c r="G765" s="331"/>
      <c r="H765" s="331"/>
      <c r="I765" s="331"/>
      <c r="J765" s="331"/>
      <c r="K765" s="331"/>
      <c r="L765" s="331"/>
      <c r="M765" s="331"/>
      <c r="N765" s="331"/>
      <c r="O765" s="331"/>
      <c r="P765" s="331"/>
      <c r="Q765" s="331"/>
      <c r="R765" s="331"/>
      <c r="S765" s="331"/>
    </row>
    <row r="766" spans="1:19">
      <c r="A766" s="331"/>
      <c r="B766" s="331"/>
      <c r="C766" s="331"/>
      <c r="D766" s="331"/>
      <c r="E766" s="331"/>
      <c r="F766" s="331"/>
      <c r="G766" s="331"/>
      <c r="H766" s="331"/>
      <c r="I766" s="331"/>
      <c r="J766" s="331"/>
      <c r="K766" s="331"/>
      <c r="L766" s="331"/>
      <c r="M766" s="331"/>
      <c r="N766" s="331"/>
      <c r="O766" s="331"/>
      <c r="P766" s="331"/>
      <c r="Q766" s="331"/>
      <c r="R766" s="331"/>
      <c r="S766" s="331"/>
    </row>
    <row r="767" spans="1:19">
      <c r="A767" s="331"/>
      <c r="B767" s="331"/>
      <c r="C767" s="331"/>
      <c r="D767" s="331"/>
      <c r="E767" s="331"/>
      <c r="F767" s="331"/>
      <c r="G767" s="331"/>
      <c r="H767" s="331"/>
      <c r="I767" s="331"/>
      <c r="J767" s="331"/>
      <c r="K767" s="331"/>
      <c r="L767" s="331"/>
      <c r="M767" s="331"/>
      <c r="N767" s="331"/>
      <c r="O767" s="331"/>
      <c r="P767" s="331"/>
      <c r="Q767" s="331"/>
      <c r="R767" s="331"/>
      <c r="S767" s="331"/>
    </row>
    <row r="768" spans="1:19">
      <c r="A768" s="331"/>
      <c r="B768" s="331"/>
      <c r="C768" s="331"/>
      <c r="D768" s="331"/>
      <c r="E768" s="331"/>
      <c r="F768" s="331"/>
      <c r="G768" s="331"/>
      <c r="H768" s="331"/>
      <c r="I768" s="331"/>
      <c r="J768" s="331"/>
      <c r="K768" s="331"/>
      <c r="L768" s="331"/>
      <c r="M768" s="331"/>
      <c r="N768" s="331"/>
      <c r="O768" s="331"/>
      <c r="P768" s="331"/>
      <c r="Q768" s="331"/>
      <c r="R768" s="331"/>
      <c r="S768" s="331"/>
    </row>
    <row r="769" spans="1:19">
      <c r="A769" s="331"/>
      <c r="B769" s="331"/>
      <c r="C769" s="331"/>
      <c r="D769" s="331"/>
      <c r="E769" s="331"/>
      <c r="F769" s="331"/>
      <c r="G769" s="331"/>
      <c r="H769" s="331"/>
      <c r="I769" s="331"/>
      <c r="J769" s="331"/>
      <c r="K769" s="331"/>
      <c r="L769" s="331"/>
      <c r="M769" s="331"/>
      <c r="N769" s="331"/>
      <c r="O769" s="331"/>
      <c r="P769" s="331"/>
      <c r="Q769" s="331"/>
      <c r="R769" s="331"/>
      <c r="S769" s="331"/>
    </row>
    <row r="770" spans="1:19">
      <c r="A770" s="331"/>
      <c r="B770" s="331"/>
      <c r="C770" s="331"/>
      <c r="D770" s="331"/>
      <c r="E770" s="331"/>
      <c r="F770" s="331"/>
      <c r="G770" s="331"/>
      <c r="H770" s="331"/>
      <c r="I770" s="331"/>
      <c r="J770" s="331"/>
      <c r="K770" s="331"/>
      <c r="L770" s="331"/>
      <c r="M770" s="331"/>
      <c r="N770" s="331"/>
      <c r="O770" s="331"/>
      <c r="P770" s="331"/>
      <c r="Q770" s="331"/>
      <c r="R770" s="331"/>
      <c r="S770" s="331"/>
    </row>
    <row r="771" spans="1:19">
      <c r="A771" s="331"/>
      <c r="B771" s="331"/>
      <c r="C771" s="331"/>
      <c r="D771" s="331"/>
      <c r="E771" s="331"/>
      <c r="F771" s="331"/>
      <c r="G771" s="331"/>
      <c r="H771" s="331"/>
      <c r="I771" s="331"/>
      <c r="J771" s="331"/>
      <c r="K771" s="331"/>
      <c r="L771" s="331"/>
      <c r="M771" s="331"/>
      <c r="N771" s="331"/>
      <c r="O771" s="331"/>
      <c r="P771" s="331"/>
      <c r="Q771" s="331"/>
      <c r="R771" s="331"/>
      <c r="S771" s="331"/>
    </row>
    <row r="772" spans="1:19">
      <c r="A772" s="331"/>
      <c r="B772" s="331"/>
      <c r="C772" s="331"/>
      <c r="D772" s="331"/>
      <c r="E772" s="331"/>
      <c r="F772" s="331"/>
      <c r="G772" s="331"/>
      <c r="H772" s="331"/>
      <c r="I772" s="331"/>
      <c r="J772" s="331"/>
      <c r="K772" s="331"/>
      <c r="L772" s="331"/>
      <c r="M772" s="331"/>
      <c r="N772" s="331"/>
      <c r="O772" s="331"/>
      <c r="P772" s="331"/>
      <c r="Q772" s="331"/>
      <c r="R772" s="331"/>
      <c r="S772" s="331"/>
    </row>
    <row r="773" spans="1:19">
      <c r="A773" s="331"/>
      <c r="B773" s="331"/>
      <c r="C773" s="331"/>
      <c r="D773" s="331"/>
      <c r="E773" s="331"/>
      <c r="F773" s="331"/>
      <c r="G773" s="331"/>
      <c r="H773" s="331"/>
      <c r="I773" s="331"/>
      <c r="J773" s="331"/>
      <c r="K773" s="331"/>
      <c r="L773" s="331"/>
      <c r="M773" s="331"/>
      <c r="N773" s="331"/>
      <c r="O773" s="331"/>
      <c r="P773" s="331"/>
      <c r="Q773" s="331"/>
      <c r="R773" s="331"/>
      <c r="S773" s="331"/>
    </row>
    <row r="774" spans="1:19">
      <c r="A774" s="331"/>
      <c r="B774" s="331"/>
      <c r="C774" s="331"/>
      <c r="D774" s="331"/>
      <c r="E774" s="331"/>
      <c r="F774" s="331"/>
      <c r="G774" s="331"/>
      <c r="H774" s="331"/>
      <c r="I774" s="331"/>
      <c r="J774" s="331"/>
      <c r="K774" s="331"/>
      <c r="L774" s="331"/>
      <c r="M774" s="331"/>
      <c r="N774" s="331"/>
      <c r="O774" s="331"/>
      <c r="P774" s="331"/>
      <c r="Q774" s="331"/>
      <c r="R774" s="331"/>
      <c r="S774" s="331"/>
    </row>
    <row r="775" spans="1:19">
      <c r="A775" s="331"/>
      <c r="B775" s="331"/>
      <c r="C775" s="331"/>
      <c r="D775" s="331"/>
      <c r="E775" s="331"/>
      <c r="F775" s="331"/>
      <c r="G775" s="331"/>
      <c r="H775" s="331"/>
      <c r="I775" s="331"/>
      <c r="J775" s="331"/>
      <c r="K775" s="331"/>
      <c r="L775" s="331"/>
      <c r="M775" s="331"/>
      <c r="N775" s="331"/>
      <c r="O775" s="331"/>
      <c r="P775" s="331"/>
      <c r="Q775" s="331"/>
      <c r="R775" s="331"/>
      <c r="S775" s="331"/>
    </row>
    <row r="776" spans="1:19">
      <c r="A776" s="331"/>
      <c r="B776" s="331"/>
      <c r="C776" s="331"/>
      <c r="D776" s="331"/>
      <c r="E776" s="331"/>
      <c r="F776" s="331"/>
      <c r="G776" s="331"/>
      <c r="H776" s="331"/>
      <c r="I776" s="331"/>
      <c r="J776" s="331"/>
      <c r="K776" s="331"/>
      <c r="L776" s="331"/>
      <c r="M776" s="331"/>
      <c r="N776" s="331"/>
      <c r="O776" s="331"/>
      <c r="P776" s="331"/>
      <c r="Q776" s="331"/>
      <c r="R776" s="331"/>
      <c r="S776" s="331"/>
    </row>
    <row r="777" spans="1:19">
      <c r="A777" s="331"/>
      <c r="B777" s="331"/>
      <c r="C777" s="331"/>
      <c r="D777" s="331"/>
      <c r="E777" s="331"/>
      <c r="F777" s="331"/>
      <c r="G777" s="331"/>
      <c r="H777" s="331"/>
      <c r="I777" s="331"/>
      <c r="J777" s="331"/>
      <c r="K777" s="331"/>
      <c r="L777" s="331"/>
      <c r="M777" s="331"/>
      <c r="N777" s="331"/>
      <c r="O777" s="331"/>
      <c r="P777" s="331"/>
      <c r="Q777" s="331"/>
      <c r="R777" s="331"/>
      <c r="S777" s="331"/>
    </row>
    <row r="778" spans="1:19">
      <c r="A778" s="331"/>
      <c r="B778" s="331"/>
      <c r="C778" s="331"/>
      <c r="D778" s="331"/>
      <c r="E778" s="331"/>
      <c r="F778" s="331"/>
      <c r="G778" s="331"/>
      <c r="H778" s="331"/>
      <c r="I778" s="331"/>
      <c r="J778" s="331"/>
      <c r="K778" s="331"/>
      <c r="L778" s="331"/>
      <c r="M778" s="331"/>
      <c r="N778" s="331"/>
      <c r="O778" s="331"/>
      <c r="P778" s="331"/>
      <c r="Q778" s="331"/>
      <c r="R778" s="331"/>
      <c r="S778" s="331"/>
    </row>
    <row r="779" spans="1:19">
      <c r="A779" s="331"/>
      <c r="B779" s="331"/>
      <c r="C779" s="331"/>
      <c r="D779" s="331"/>
      <c r="E779" s="331"/>
      <c r="F779" s="331"/>
      <c r="G779" s="331"/>
      <c r="H779" s="331"/>
      <c r="I779" s="331"/>
      <c r="J779" s="331"/>
      <c r="K779" s="331"/>
      <c r="L779" s="331"/>
      <c r="M779" s="331"/>
      <c r="N779" s="331"/>
      <c r="O779" s="331"/>
      <c r="P779" s="331"/>
      <c r="Q779" s="331"/>
      <c r="R779" s="331"/>
      <c r="S779" s="331"/>
    </row>
    <row r="780" spans="1:19">
      <c r="A780" s="331"/>
      <c r="B780" s="331"/>
      <c r="C780" s="331"/>
      <c r="D780" s="331"/>
      <c r="E780" s="331"/>
      <c r="F780" s="331"/>
      <c r="G780" s="331"/>
      <c r="H780" s="331"/>
      <c r="I780" s="331"/>
      <c r="J780" s="331"/>
      <c r="K780" s="331"/>
      <c r="L780" s="331"/>
      <c r="M780" s="331"/>
      <c r="N780" s="331"/>
      <c r="O780" s="331"/>
      <c r="P780" s="331"/>
      <c r="Q780" s="331"/>
      <c r="R780" s="331"/>
      <c r="S780" s="331"/>
    </row>
    <row r="781" spans="1:19">
      <c r="A781" s="331"/>
      <c r="B781" s="331"/>
      <c r="C781" s="331"/>
      <c r="D781" s="331"/>
      <c r="E781" s="331"/>
      <c r="F781" s="331"/>
      <c r="G781" s="331"/>
      <c r="H781" s="331"/>
      <c r="I781" s="331"/>
      <c r="J781" s="331"/>
      <c r="K781" s="331"/>
      <c r="L781" s="331"/>
      <c r="M781" s="331"/>
      <c r="N781" s="331"/>
      <c r="O781" s="331"/>
      <c r="P781" s="331"/>
      <c r="Q781" s="331"/>
      <c r="R781" s="331"/>
      <c r="S781" s="331"/>
    </row>
    <row r="782" spans="1:19">
      <c r="A782" s="331"/>
      <c r="B782" s="331"/>
      <c r="C782" s="331"/>
      <c r="D782" s="331"/>
      <c r="E782" s="331"/>
      <c r="F782" s="331"/>
      <c r="G782" s="331"/>
      <c r="H782" s="331"/>
      <c r="I782" s="331"/>
      <c r="J782" s="331"/>
      <c r="K782" s="331"/>
      <c r="L782" s="331"/>
      <c r="M782" s="331"/>
      <c r="N782" s="331"/>
      <c r="O782" s="331"/>
      <c r="P782" s="331"/>
      <c r="Q782" s="331"/>
      <c r="R782" s="331"/>
      <c r="S782" s="331"/>
    </row>
    <row r="783" spans="1:19">
      <c r="A783" s="331"/>
      <c r="B783" s="331"/>
      <c r="C783" s="331"/>
      <c r="D783" s="331"/>
      <c r="E783" s="331"/>
      <c r="F783" s="331"/>
      <c r="G783" s="331"/>
      <c r="H783" s="331"/>
      <c r="I783" s="331"/>
      <c r="J783" s="331"/>
      <c r="K783" s="331"/>
      <c r="L783" s="331"/>
      <c r="M783" s="331"/>
      <c r="N783" s="331"/>
      <c r="O783" s="331"/>
      <c r="P783" s="331"/>
      <c r="Q783" s="331"/>
      <c r="R783" s="331"/>
      <c r="S783" s="331"/>
    </row>
    <row r="784" spans="1:19">
      <c r="A784" s="331"/>
      <c r="B784" s="331"/>
      <c r="C784" s="331"/>
      <c r="D784" s="331"/>
      <c r="E784" s="331"/>
      <c r="F784" s="331"/>
      <c r="G784" s="331"/>
      <c r="H784" s="331"/>
      <c r="I784" s="331"/>
      <c r="J784" s="331"/>
      <c r="K784" s="331"/>
      <c r="L784" s="331"/>
      <c r="M784" s="331"/>
      <c r="N784" s="331"/>
      <c r="O784" s="331"/>
      <c r="P784" s="331"/>
      <c r="Q784" s="331"/>
      <c r="R784" s="331"/>
      <c r="S784" s="331"/>
    </row>
    <row r="785" spans="1:19">
      <c r="A785" s="331"/>
      <c r="B785" s="331"/>
      <c r="C785" s="331"/>
      <c r="D785" s="331"/>
      <c r="E785" s="331"/>
      <c r="F785" s="331"/>
      <c r="G785" s="331"/>
      <c r="H785" s="331"/>
      <c r="I785" s="331"/>
      <c r="J785" s="331"/>
      <c r="K785" s="331"/>
      <c r="L785" s="331"/>
      <c r="M785" s="331"/>
      <c r="N785" s="331"/>
      <c r="O785" s="331"/>
      <c r="P785" s="331"/>
      <c r="Q785" s="331"/>
      <c r="R785" s="331"/>
      <c r="S785" s="331"/>
    </row>
    <row r="786" spans="1:19">
      <c r="A786" s="331"/>
      <c r="B786" s="331"/>
      <c r="C786" s="331"/>
      <c r="D786" s="331"/>
      <c r="E786" s="331"/>
      <c r="F786" s="331"/>
      <c r="G786" s="331"/>
      <c r="H786" s="331"/>
      <c r="I786" s="331"/>
      <c r="J786" s="331"/>
      <c r="K786" s="331"/>
      <c r="L786" s="331"/>
      <c r="M786" s="331"/>
      <c r="N786" s="331"/>
      <c r="O786" s="331"/>
      <c r="P786" s="331"/>
      <c r="Q786" s="331"/>
      <c r="R786" s="331"/>
      <c r="S786" s="331"/>
    </row>
    <row r="787" spans="1:19">
      <c r="A787" s="331"/>
      <c r="B787" s="331"/>
      <c r="C787" s="331"/>
      <c r="D787" s="331"/>
      <c r="E787" s="331"/>
      <c r="F787" s="331"/>
      <c r="G787" s="331"/>
      <c r="H787" s="331"/>
      <c r="I787" s="331"/>
      <c r="J787" s="331"/>
      <c r="K787" s="331"/>
      <c r="L787" s="331"/>
      <c r="M787" s="331"/>
      <c r="N787" s="331"/>
      <c r="O787" s="331"/>
      <c r="P787" s="331"/>
      <c r="Q787" s="331"/>
      <c r="R787" s="331"/>
      <c r="S787" s="331"/>
    </row>
    <row r="788" spans="1:19">
      <c r="A788" s="331"/>
      <c r="B788" s="331"/>
      <c r="C788" s="331"/>
      <c r="D788" s="331"/>
      <c r="E788" s="331"/>
      <c r="F788" s="331"/>
      <c r="G788" s="331"/>
      <c r="H788" s="331"/>
      <c r="I788" s="331"/>
      <c r="J788" s="331"/>
      <c r="K788" s="331"/>
      <c r="L788" s="331"/>
      <c r="M788" s="331"/>
      <c r="N788" s="331"/>
      <c r="O788" s="331"/>
      <c r="P788" s="331"/>
      <c r="Q788" s="331"/>
      <c r="R788" s="331"/>
      <c r="S788" s="331"/>
    </row>
    <row r="789" spans="1:19">
      <c r="A789" s="331"/>
      <c r="B789" s="331"/>
      <c r="C789" s="331"/>
      <c r="D789" s="331"/>
      <c r="E789" s="331"/>
      <c r="F789" s="331"/>
      <c r="G789" s="331"/>
      <c r="H789" s="331"/>
      <c r="I789" s="331"/>
      <c r="J789" s="331"/>
      <c r="K789" s="331"/>
      <c r="L789" s="331"/>
      <c r="M789" s="331"/>
      <c r="N789" s="331"/>
      <c r="O789" s="331"/>
      <c r="P789" s="331"/>
      <c r="Q789" s="331"/>
      <c r="R789" s="331"/>
      <c r="S789" s="331"/>
    </row>
    <row r="790" spans="1:19">
      <c r="A790" s="331"/>
      <c r="B790" s="331"/>
      <c r="C790" s="331"/>
      <c r="D790" s="331"/>
      <c r="E790" s="331"/>
      <c r="F790" s="331"/>
      <c r="G790" s="331"/>
      <c r="H790" s="331"/>
      <c r="I790" s="331"/>
      <c r="J790" s="331"/>
      <c r="K790" s="331"/>
      <c r="L790" s="331"/>
      <c r="M790" s="331"/>
      <c r="N790" s="331"/>
      <c r="O790" s="331"/>
      <c r="P790" s="331"/>
      <c r="Q790" s="331"/>
      <c r="R790" s="331"/>
      <c r="S790" s="331"/>
    </row>
    <row r="791" spans="1:19">
      <c r="A791" s="331"/>
      <c r="B791" s="331"/>
      <c r="C791" s="331"/>
      <c r="D791" s="331"/>
      <c r="E791" s="331"/>
      <c r="F791" s="331"/>
      <c r="G791" s="331"/>
      <c r="H791" s="331"/>
      <c r="I791" s="331"/>
      <c r="J791" s="331"/>
      <c r="K791" s="331"/>
      <c r="L791" s="331"/>
      <c r="M791" s="331"/>
      <c r="N791" s="331"/>
      <c r="O791" s="331"/>
      <c r="P791" s="331"/>
      <c r="Q791" s="331"/>
      <c r="R791" s="331"/>
      <c r="S791" s="331"/>
    </row>
    <row r="792" spans="1:19">
      <c r="A792" s="331"/>
      <c r="B792" s="331"/>
      <c r="C792" s="331"/>
      <c r="D792" s="331"/>
      <c r="E792" s="331"/>
      <c r="F792" s="331"/>
      <c r="G792" s="331"/>
      <c r="H792" s="331"/>
      <c r="I792" s="331"/>
      <c r="J792" s="331"/>
      <c r="K792" s="331"/>
      <c r="L792" s="331"/>
      <c r="M792" s="331"/>
      <c r="N792" s="331"/>
      <c r="O792" s="331"/>
      <c r="P792" s="331"/>
      <c r="Q792" s="331"/>
      <c r="R792" s="331"/>
      <c r="S792" s="331"/>
    </row>
    <row r="793" spans="1:19">
      <c r="A793" s="331"/>
      <c r="B793" s="331"/>
      <c r="C793" s="331"/>
      <c r="D793" s="331"/>
      <c r="E793" s="331"/>
      <c r="F793" s="331"/>
      <c r="G793" s="331"/>
      <c r="H793" s="331"/>
      <c r="I793" s="331"/>
      <c r="J793" s="331"/>
      <c r="K793" s="331"/>
      <c r="L793" s="331"/>
      <c r="M793" s="331"/>
      <c r="N793" s="331"/>
      <c r="O793" s="331"/>
      <c r="P793" s="331"/>
      <c r="Q793" s="331"/>
      <c r="R793" s="331"/>
      <c r="S793" s="331"/>
    </row>
    <row r="794" spans="1:19">
      <c r="A794" s="331"/>
      <c r="B794" s="331"/>
      <c r="C794" s="331"/>
      <c r="D794" s="331"/>
      <c r="E794" s="331"/>
      <c r="F794" s="331"/>
      <c r="G794" s="331"/>
      <c r="H794" s="331"/>
      <c r="I794" s="331"/>
      <c r="J794" s="331"/>
      <c r="K794" s="331"/>
      <c r="L794" s="331"/>
      <c r="M794" s="331"/>
      <c r="N794" s="331"/>
      <c r="O794" s="331"/>
      <c r="P794" s="331"/>
      <c r="Q794" s="331"/>
      <c r="R794" s="331"/>
      <c r="S794" s="331"/>
    </row>
    <row r="795" spans="1:19">
      <c r="A795" s="331"/>
      <c r="B795" s="331"/>
      <c r="C795" s="331"/>
      <c r="D795" s="331"/>
      <c r="E795" s="331"/>
      <c r="F795" s="331"/>
      <c r="G795" s="331"/>
      <c r="H795" s="331"/>
      <c r="I795" s="331"/>
      <c r="J795" s="331"/>
      <c r="K795" s="331"/>
      <c r="L795" s="331"/>
      <c r="M795" s="331"/>
      <c r="N795" s="331"/>
      <c r="O795" s="331"/>
      <c r="P795" s="331"/>
      <c r="Q795" s="331"/>
      <c r="R795" s="331"/>
      <c r="S795" s="331"/>
    </row>
    <row r="796" spans="1:19">
      <c r="A796" s="331"/>
      <c r="B796" s="331"/>
      <c r="C796" s="331"/>
      <c r="D796" s="331"/>
      <c r="E796" s="331"/>
      <c r="F796" s="331"/>
      <c r="G796" s="331"/>
      <c r="H796" s="331"/>
      <c r="I796" s="331"/>
      <c r="J796" s="331"/>
      <c r="K796" s="331"/>
      <c r="L796" s="331"/>
      <c r="M796" s="331"/>
      <c r="N796" s="331"/>
      <c r="O796" s="331"/>
      <c r="P796" s="331"/>
      <c r="Q796" s="331"/>
      <c r="R796" s="331"/>
      <c r="S796" s="331"/>
    </row>
    <row r="797" spans="1:19">
      <c r="A797" s="331"/>
      <c r="B797" s="331"/>
      <c r="C797" s="331"/>
      <c r="D797" s="331"/>
      <c r="E797" s="331"/>
      <c r="F797" s="331"/>
      <c r="G797" s="331"/>
      <c r="H797" s="331"/>
      <c r="I797" s="331"/>
      <c r="J797" s="331"/>
      <c r="K797" s="331"/>
      <c r="L797" s="331"/>
      <c r="M797" s="331"/>
      <c r="N797" s="331"/>
      <c r="O797" s="331"/>
      <c r="P797" s="331"/>
      <c r="Q797" s="331"/>
      <c r="R797" s="331"/>
      <c r="S797" s="331"/>
    </row>
    <row r="798" spans="1:19">
      <c r="A798" s="331"/>
      <c r="B798" s="331"/>
      <c r="C798" s="331"/>
      <c r="D798" s="331"/>
      <c r="E798" s="331"/>
      <c r="F798" s="331"/>
      <c r="G798" s="331"/>
      <c r="H798" s="331"/>
      <c r="I798" s="331"/>
      <c r="J798" s="331"/>
      <c r="K798" s="331"/>
      <c r="L798" s="331"/>
      <c r="M798" s="331"/>
      <c r="N798" s="331"/>
      <c r="O798" s="331"/>
      <c r="P798" s="331"/>
      <c r="Q798" s="331"/>
      <c r="R798" s="331"/>
      <c r="S798" s="331"/>
    </row>
    <row r="799" spans="1:19">
      <c r="A799" s="331"/>
      <c r="B799" s="331"/>
      <c r="C799" s="331"/>
      <c r="D799" s="331"/>
      <c r="E799" s="331"/>
      <c r="F799" s="331"/>
      <c r="G799" s="331"/>
      <c r="H799" s="331"/>
      <c r="I799" s="331"/>
      <c r="J799" s="331"/>
      <c r="K799" s="331"/>
      <c r="L799" s="331"/>
      <c r="M799" s="331"/>
      <c r="N799" s="331"/>
      <c r="O799" s="331"/>
      <c r="P799" s="331"/>
      <c r="Q799" s="331"/>
      <c r="R799" s="331"/>
      <c r="S799" s="331"/>
    </row>
    <row r="800" spans="1:19">
      <c r="A800" s="331"/>
      <c r="B800" s="331"/>
      <c r="C800" s="331"/>
      <c r="D800" s="331"/>
      <c r="E800" s="331"/>
      <c r="F800" s="331"/>
      <c r="G800" s="331"/>
      <c r="H800" s="331"/>
      <c r="I800" s="331"/>
      <c r="J800" s="331"/>
      <c r="K800" s="331"/>
      <c r="L800" s="331"/>
      <c r="M800" s="331"/>
      <c r="N800" s="331"/>
      <c r="O800" s="331"/>
      <c r="P800" s="331"/>
      <c r="Q800" s="331"/>
      <c r="R800" s="331"/>
      <c r="S800" s="331"/>
    </row>
    <row r="801" spans="1:19">
      <c r="A801" s="331"/>
      <c r="B801" s="331"/>
      <c r="C801" s="331"/>
      <c r="D801" s="331"/>
      <c r="E801" s="331"/>
      <c r="F801" s="331"/>
      <c r="G801" s="331"/>
      <c r="H801" s="331"/>
      <c r="I801" s="331"/>
      <c r="J801" s="331"/>
      <c r="K801" s="331"/>
      <c r="L801" s="331"/>
      <c r="M801" s="331"/>
      <c r="N801" s="331"/>
      <c r="O801" s="331"/>
      <c r="P801" s="331"/>
      <c r="Q801" s="331"/>
      <c r="R801" s="331"/>
      <c r="S801" s="331"/>
    </row>
    <row r="802" spans="1:19">
      <c r="A802" s="331"/>
      <c r="B802" s="331"/>
      <c r="C802" s="331"/>
      <c r="D802" s="331"/>
      <c r="E802" s="331"/>
      <c r="F802" s="331"/>
      <c r="G802" s="331"/>
      <c r="H802" s="331"/>
      <c r="I802" s="331"/>
      <c r="J802" s="331"/>
      <c r="K802" s="331"/>
      <c r="L802" s="331"/>
      <c r="M802" s="331"/>
      <c r="N802" s="331"/>
      <c r="O802" s="331"/>
      <c r="P802" s="331"/>
      <c r="Q802" s="331"/>
      <c r="R802" s="331"/>
      <c r="S802" s="331"/>
    </row>
    <row r="803" spans="1:19">
      <c r="A803" s="331"/>
      <c r="B803" s="331"/>
      <c r="C803" s="331"/>
      <c r="D803" s="331"/>
      <c r="E803" s="331"/>
      <c r="F803" s="331"/>
      <c r="G803" s="331"/>
      <c r="H803" s="331"/>
      <c r="I803" s="331"/>
      <c r="J803" s="331"/>
      <c r="K803" s="331"/>
      <c r="L803" s="331"/>
      <c r="M803" s="331"/>
      <c r="N803" s="331"/>
      <c r="O803" s="331"/>
      <c r="P803" s="331"/>
      <c r="Q803" s="331"/>
      <c r="R803" s="331"/>
      <c r="S803" s="331"/>
    </row>
    <row r="804" spans="1:19">
      <c r="A804" s="331"/>
      <c r="B804" s="331"/>
      <c r="C804" s="331"/>
      <c r="D804" s="331"/>
      <c r="E804" s="331"/>
      <c r="F804" s="331"/>
      <c r="G804" s="331"/>
      <c r="H804" s="331"/>
      <c r="I804" s="331"/>
      <c r="J804" s="331"/>
      <c r="K804" s="331"/>
      <c r="L804" s="331"/>
      <c r="M804" s="331"/>
      <c r="N804" s="331"/>
      <c r="O804" s="331"/>
      <c r="P804" s="331"/>
      <c r="Q804" s="331"/>
      <c r="R804" s="331"/>
      <c r="S804" s="331"/>
    </row>
    <row r="805" spans="1:19">
      <c r="A805" s="331"/>
      <c r="B805" s="331"/>
      <c r="C805" s="331"/>
      <c r="D805" s="331"/>
      <c r="E805" s="331"/>
      <c r="F805" s="331"/>
      <c r="G805" s="331"/>
      <c r="H805" s="331"/>
      <c r="I805" s="331"/>
      <c r="J805" s="331"/>
      <c r="K805" s="331"/>
      <c r="L805" s="331"/>
      <c r="M805" s="331"/>
      <c r="N805" s="331"/>
      <c r="O805" s="331"/>
      <c r="P805" s="331"/>
      <c r="Q805" s="331"/>
      <c r="R805" s="331"/>
      <c r="S805" s="331"/>
    </row>
    <row r="806" spans="1:19">
      <c r="A806" s="331"/>
      <c r="B806" s="331"/>
      <c r="C806" s="331"/>
      <c r="D806" s="331"/>
      <c r="E806" s="331"/>
      <c r="F806" s="331"/>
      <c r="G806" s="331"/>
      <c r="H806" s="331"/>
      <c r="I806" s="331"/>
      <c r="J806" s="331"/>
      <c r="K806" s="331"/>
      <c r="L806" s="331"/>
      <c r="M806" s="331"/>
      <c r="N806" s="331"/>
      <c r="O806" s="331"/>
      <c r="P806" s="331"/>
      <c r="Q806" s="331"/>
      <c r="R806" s="331"/>
      <c r="S806" s="331"/>
    </row>
    <row r="807" spans="1:19">
      <c r="A807" s="331"/>
      <c r="B807" s="331"/>
      <c r="C807" s="331"/>
      <c r="D807" s="331"/>
      <c r="E807" s="331"/>
      <c r="F807" s="331"/>
      <c r="G807" s="331"/>
      <c r="H807" s="331"/>
      <c r="I807" s="331"/>
      <c r="J807" s="331"/>
      <c r="K807" s="331"/>
      <c r="L807" s="331"/>
      <c r="M807" s="331"/>
      <c r="N807" s="331"/>
      <c r="O807" s="331"/>
      <c r="P807" s="331"/>
      <c r="Q807" s="331"/>
      <c r="R807" s="331"/>
      <c r="S807" s="331"/>
    </row>
    <row r="808" spans="1:19">
      <c r="A808" s="331"/>
      <c r="B808" s="331"/>
      <c r="C808" s="331"/>
      <c r="D808" s="331"/>
      <c r="E808" s="331"/>
      <c r="F808" s="331"/>
      <c r="G808" s="331"/>
      <c r="H808" s="331"/>
      <c r="I808" s="331"/>
      <c r="J808" s="331"/>
      <c r="K808" s="331"/>
      <c r="L808" s="331"/>
      <c r="M808" s="331"/>
      <c r="N808" s="331"/>
      <c r="O808" s="331"/>
      <c r="P808" s="331"/>
      <c r="Q808" s="331"/>
      <c r="R808" s="331"/>
      <c r="S808" s="331"/>
    </row>
    <row r="809" spans="1:19">
      <c r="A809" s="331"/>
      <c r="B809" s="331"/>
      <c r="C809" s="331"/>
      <c r="D809" s="331"/>
      <c r="E809" s="331"/>
      <c r="F809" s="331"/>
      <c r="G809" s="331"/>
      <c r="H809" s="331"/>
      <c r="I809" s="331"/>
      <c r="J809" s="331"/>
      <c r="K809" s="331"/>
      <c r="L809" s="331"/>
      <c r="M809" s="331"/>
      <c r="N809" s="331"/>
      <c r="O809" s="331"/>
      <c r="P809" s="331"/>
      <c r="Q809" s="331"/>
      <c r="R809" s="331"/>
      <c r="S809" s="331"/>
    </row>
    <row r="810" spans="1:19">
      <c r="A810" s="331"/>
      <c r="B810" s="331"/>
      <c r="C810" s="331"/>
      <c r="D810" s="331"/>
      <c r="E810" s="331"/>
      <c r="F810" s="331"/>
      <c r="G810" s="331"/>
      <c r="H810" s="331"/>
      <c r="I810" s="331"/>
      <c r="J810" s="331"/>
      <c r="K810" s="331"/>
      <c r="L810" s="331"/>
      <c r="M810" s="331"/>
      <c r="N810" s="331"/>
      <c r="O810" s="331"/>
      <c r="P810" s="331"/>
      <c r="Q810" s="331"/>
      <c r="R810" s="331"/>
      <c r="S810" s="331"/>
    </row>
    <row r="811" spans="1:19">
      <c r="A811" s="331"/>
      <c r="B811" s="331"/>
      <c r="C811" s="331"/>
      <c r="D811" s="331"/>
      <c r="E811" s="331"/>
      <c r="F811" s="331"/>
      <c r="G811" s="331"/>
      <c r="H811" s="331"/>
      <c r="I811" s="331"/>
      <c r="J811" s="331"/>
      <c r="K811" s="331"/>
      <c r="L811" s="331"/>
      <c r="M811" s="331"/>
      <c r="N811" s="331"/>
      <c r="O811" s="331"/>
      <c r="P811" s="331"/>
      <c r="Q811" s="331"/>
      <c r="R811" s="331"/>
      <c r="S811" s="331"/>
    </row>
    <row r="812" spans="1:19">
      <c r="A812" s="331"/>
      <c r="B812" s="331"/>
      <c r="C812" s="331"/>
      <c r="D812" s="331"/>
      <c r="E812" s="331"/>
      <c r="F812" s="331"/>
      <c r="G812" s="331"/>
      <c r="H812" s="331"/>
      <c r="I812" s="331"/>
      <c r="J812" s="331"/>
      <c r="K812" s="331"/>
      <c r="L812" s="331"/>
      <c r="M812" s="331"/>
      <c r="N812" s="331"/>
      <c r="O812" s="331"/>
      <c r="P812" s="331"/>
      <c r="Q812" s="331"/>
      <c r="R812" s="331"/>
      <c r="S812" s="331"/>
    </row>
    <row r="813" spans="1:19">
      <c r="A813" s="331"/>
      <c r="B813" s="331"/>
      <c r="C813" s="331"/>
      <c r="D813" s="331"/>
      <c r="E813" s="331"/>
      <c r="F813" s="331"/>
      <c r="G813" s="331"/>
      <c r="H813" s="331"/>
      <c r="I813" s="331"/>
      <c r="J813" s="331"/>
      <c r="K813" s="331"/>
      <c r="L813" s="331"/>
      <c r="M813" s="331"/>
      <c r="N813" s="331"/>
      <c r="O813" s="331"/>
      <c r="P813" s="331"/>
      <c r="Q813" s="331"/>
      <c r="R813" s="331"/>
      <c r="S813" s="331"/>
    </row>
    <row r="814" spans="1:19">
      <c r="A814" s="331"/>
      <c r="B814" s="331"/>
      <c r="C814" s="331"/>
      <c r="D814" s="331"/>
      <c r="E814" s="331"/>
      <c r="F814" s="331"/>
      <c r="G814" s="331"/>
      <c r="H814" s="331"/>
      <c r="I814" s="331"/>
      <c r="J814" s="331"/>
      <c r="K814" s="331"/>
      <c r="L814" s="331"/>
      <c r="M814" s="331"/>
      <c r="N814" s="331"/>
      <c r="O814" s="331"/>
      <c r="P814" s="331"/>
      <c r="Q814" s="331"/>
      <c r="R814" s="331"/>
      <c r="S814" s="331"/>
    </row>
    <row r="815" spans="1:19">
      <c r="A815" s="331"/>
      <c r="B815" s="331"/>
      <c r="C815" s="331"/>
      <c r="D815" s="331"/>
      <c r="E815" s="331"/>
      <c r="F815" s="331"/>
      <c r="G815" s="331"/>
      <c r="H815" s="331"/>
      <c r="I815" s="331"/>
      <c r="J815" s="331"/>
      <c r="K815" s="331"/>
      <c r="L815" s="331"/>
      <c r="M815" s="331"/>
      <c r="N815" s="331"/>
      <c r="O815" s="331"/>
      <c r="P815" s="331"/>
      <c r="Q815" s="331"/>
      <c r="R815" s="331"/>
      <c r="S815" s="331"/>
    </row>
    <row r="816" spans="1:19">
      <c r="A816" s="331"/>
      <c r="B816" s="331"/>
      <c r="C816" s="331"/>
      <c r="D816" s="331"/>
      <c r="E816" s="331"/>
      <c r="F816" s="331"/>
      <c r="G816" s="331"/>
      <c r="H816" s="331"/>
      <c r="I816" s="331"/>
      <c r="J816" s="331"/>
      <c r="K816" s="331"/>
      <c r="L816" s="331"/>
      <c r="M816" s="331"/>
      <c r="N816" s="331"/>
      <c r="O816" s="331"/>
      <c r="P816" s="331"/>
      <c r="Q816" s="331"/>
      <c r="R816" s="331"/>
      <c r="S816" s="331"/>
    </row>
    <row r="817" spans="1:19">
      <c r="A817" s="331"/>
      <c r="B817" s="331"/>
      <c r="C817" s="331"/>
      <c r="D817" s="331"/>
      <c r="E817" s="331"/>
      <c r="F817" s="331"/>
      <c r="G817" s="331"/>
      <c r="H817" s="331"/>
      <c r="I817" s="331"/>
      <c r="J817" s="331"/>
      <c r="K817" s="331"/>
      <c r="L817" s="331"/>
      <c r="M817" s="331"/>
      <c r="N817" s="331"/>
      <c r="O817" s="331"/>
      <c r="P817" s="331"/>
      <c r="Q817" s="331"/>
      <c r="R817" s="331"/>
      <c r="S817" s="331"/>
    </row>
    <row r="818" spans="1:19">
      <c r="A818" s="331"/>
      <c r="B818" s="331"/>
      <c r="C818" s="331"/>
      <c r="D818" s="331"/>
      <c r="E818" s="331"/>
      <c r="F818" s="331"/>
      <c r="G818" s="331"/>
      <c r="H818" s="331"/>
      <c r="I818" s="331"/>
      <c r="J818" s="331"/>
      <c r="K818" s="331"/>
      <c r="L818" s="331"/>
      <c r="M818" s="331"/>
      <c r="N818" s="331"/>
      <c r="O818" s="331"/>
      <c r="P818" s="331"/>
      <c r="Q818" s="331"/>
      <c r="R818" s="331"/>
      <c r="S818" s="331"/>
    </row>
    <row r="819" spans="1:19">
      <c r="A819" s="331"/>
      <c r="B819" s="331"/>
      <c r="C819" s="331"/>
      <c r="D819" s="331"/>
      <c r="E819" s="331"/>
      <c r="F819" s="331"/>
      <c r="G819" s="331"/>
      <c r="H819" s="331"/>
      <c r="I819" s="331"/>
      <c r="J819" s="331"/>
      <c r="K819" s="331"/>
      <c r="L819" s="331"/>
      <c r="M819" s="331"/>
      <c r="N819" s="331"/>
      <c r="O819" s="331"/>
      <c r="P819" s="331"/>
      <c r="Q819" s="331"/>
      <c r="R819" s="331"/>
      <c r="S819" s="331"/>
    </row>
    <row r="820" spans="1:19">
      <c r="A820" s="331"/>
      <c r="B820" s="331"/>
      <c r="C820" s="331"/>
      <c r="D820" s="331"/>
      <c r="E820" s="331"/>
      <c r="F820" s="331"/>
      <c r="G820" s="331"/>
      <c r="H820" s="331"/>
      <c r="I820" s="331"/>
      <c r="J820" s="331"/>
      <c r="K820" s="331"/>
      <c r="L820" s="331"/>
      <c r="M820" s="331"/>
      <c r="N820" s="331"/>
      <c r="O820" s="331"/>
      <c r="P820" s="331"/>
      <c r="Q820" s="331"/>
      <c r="R820" s="331"/>
      <c r="S820" s="331"/>
    </row>
    <row r="821" spans="1:19">
      <c r="A821" s="331"/>
      <c r="B821" s="331"/>
      <c r="C821" s="331"/>
      <c r="D821" s="331"/>
      <c r="E821" s="331"/>
      <c r="F821" s="331"/>
      <c r="G821" s="331"/>
      <c r="H821" s="331"/>
      <c r="I821" s="331"/>
      <c r="J821" s="331"/>
      <c r="K821" s="331"/>
      <c r="L821" s="331"/>
      <c r="M821" s="331"/>
      <c r="N821" s="331"/>
      <c r="O821" s="331"/>
      <c r="P821" s="331"/>
      <c r="Q821" s="331"/>
      <c r="R821" s="331"/>
      <c r="S821" s="331"/>
    </row>
    <row r="822" spans="1:19">
      <c r="A822" s="331"/>
      <c r="B822" s="331"/>
      <c r="C822" s="331"/>
      <c r="D822" s="331"/>
      <c r="E822" s="331"/>
      <c r="F822" s="331"/>
      <c r="G822" s="331"/>
      <c r="H822" s="331"/>
      <c r="I822" s="331"/>
      <c r="J822" s="331"/>
      <c r="K822" s="331"/>
      <c r="L822" s="331"/>
      <c r="M822" s="331"/>
      <c r="N822" s="331"/>
      <c r="O822" s="331"/>
      <c r="P822" s="331"/>
      <c r="Q822" s="331"/>
      <c r="R822" s="331"/>
      <c r="S822" s="331"/>
    </row>
    <row r="823" spans="1:19">
      <c r="A823" s="331"/>
      <c r="B823" s="331"/>
      <c r="C823" s="331"/>
      <c r="D823" s="331"/>
      <c r="E823" s="331"/>
      <c r="F823" s="331"/>
      <c r="G823" s="331"/>
      <c r="H823" s="331"/>
      <c r="I823" s="331"/>
      <c r="J823" s="331"/>
      <c r="K823" s="331"/>
      <c r="L823" s="331"/>
      <c r="M823" s="331"/>
      <c r="N823" s="331"/>
      <c r="O823" s="331"/>
      <c r="P823" s="331"/>
      <c r="Q823" s="331"/>
      <c r="R823" s="331"/>
      <c r="S823" s="331"/>
    </row>
    <row r="824" spans="1:19">
      <c r="A824" s="331"/>
      <c r="B824" s="331"/>
      <c r="C824" s="331"/>
      <c r="D824" s="331"/>
      <c r="E824" s="331"/>
      <c r="F824" s="331"/>
      <c r="G824" s="331"/>
      <c r="H824" s="331"/>
      <c r="I824" s="331"/>
      <c r="J824" s="331"/>
      <c r="K824" s="331"/>
      <c r="L824" s="331"/>
      <c r="M824" s="331"/>
      <c r="N824" s="331"/>
      <c r="O824" s="331"/>
      <c r="P824" s="331"/>
      <c r="Q824" s="331"/>
      <c r="R824" s="331"/>
      <c r="S824" s="331"/>
    </row>
    <row r="825" spans="1:19">
      <c r="A825" s="331"/>
      <c r="B825" s="331"/>
      <c r="C825" s="331"/>
      <c r="D825" s="331"/>
      <c r="E825" s="331"/>
      <c r="F825" s="331"/>
      <c r="G825" s="331"/>
      <c r="H825" s="331"/>
      <c r="I825" s="331"/>
      <c r="J825" s="331"/>
      <c r="K825" s="331"/>
      <c r="L825" s="331"/>
      <c r="M825" s="331"/>
      <c r="N825" s="331"/>
      <c r="O825" s="331"/>
      <c r="P825" s="331"/>
      <c r="Q825" s="331"/>
      <c r="R825" s="331"/>
      <c r="S825" s="331"/>
    </row>
    <row r="826" spans="1:19">
      <c r="A826" s="331"/>
      <c r="B826" s="331"/>
      <c r="C826" s="331"/>
      <c r="D826" s="331"/>
      <c r="E826" s="331"/>
      <c r="F826" s="331"/>
      <c r="G826" s="331"/>
      <c r="H826" s="331"/>
      <c r="I826" s="331"/>
      <c r="J826" s="331"/>
      <c r="K826" s="331"/>
      <c r="L826" s="331"/>
      <c r="M826" s="331"/>
      <c r="N826" s="331"/>
      <c r="O826" s="331"/>
      <c r="P826" s="331"/>
      <c r="Q826" s="331"/>
      <c r="R826" s="331"/>
      <c r="S826" s="331"/>
    </row>
    <row r="827" spans="1:19">
      <c r="A827" s="331"/>
      <c r="B827" s="331"/>
      <c r="C827" s="331"/>
      <c r="D827" s="331"/>
      <c r="E827" s="331"/>
      <c r="F827" s="331"/>
      <c r="G827" s="331"/>
      <c r="H827" s="331"/>
      <c r="I827" s="331"/>
      <c r="J827" s="331"/>
      <c r="K827" s="331"/>
      <c r="L827" s="331"/>
      <c r="M827" s="331"/>
      <c r="N827" s="331"/>
      <c r="O827" s="331"/>
      <c r="P827" s="331"/>
      <c r="Q827" s="331"/>
      <c r="R827" s="331"/>
      <c r="S827" s="331"/>
    </row>
    <row r="828" spans="1:19">
      <c r="A828" s="331"/>
      <c r="B828" s="331"/>
      <c r="C828" s="331"/>
      <c r="D828" s="331"/>
      <c r="E828" s="331"/>
      <c r="F828" s="331"/>
      <c r="G828" s="331"/>
      <c r="H828" s="331"/>
      <c r="I828" s="331"/>
      <c r="J828" s="331"/>
      <c r="K828" s="331"/>
      <c r="L828" s="331"/>
      <c r="M828" s="331"/>
      <c r="N828" s="331"/>
      <c r="O828" s="331"/>
      <c r="P828" s="331"/>
      <c r="Q828" s="331"/>
      <c r="R828" s="331"/>
      <c r="S828" s="331"/>
    </row>
    <row r="829" spans="1:19">
      <c r="A829" s="331"/>
      <c r="B829" s="331"/>
      <c r="C829" s="331"/>
      <c r="D829" s="331"/>
      <c r="E829" s="331"/>
      <c r="F829" s="331"/>
      <c r="G829" s="331"/>
      <c r="H829" s="331"/>
      <c r="I829" s="331"/>
      <c r="J829" s="331"/>
      <c r="K829" s="331"/>
      <c r="L829" s="331"/>
      <c r="M829" s="331"/>
      <c r="N829" s="331"/>
      <c r="O829" s="331"/>
      <c r="P829" s="331"/>
      <c r="Q829" s="331"/>
      <c r="R829" s="331"/>
      <c r="S829" s="331"/>
    </row>
    <row r="830" spans="1:19">
      <c r="A830" s="331"/>
      <c r="B830" s="331"/>
      <c r="C830" s="331"/>
      <c r="D830" s="331"/>
      <c r="E830" s="331"/>
      <c r="F830" s="331"/>
      <c r="G830" s="331"/>
      <c r="H830" s="331"/>
      <c r="I830" s="331"/>
      <c r="J830" s="331"/>
      <c r="K830" s="331"/>
      <c r="L830" s="331"/>
      <c r="M830" s="331"/>
      <c r="N830" s="331"/>
      <c r="O830" s="331"/>
      <c r="P830" s="331"/>
      <c r="Q830" s="331"/>
      <c r="R830" s="331"/>
      <c r="S830" s="331"/>
    </row>
    <row r="831" spans="1:19">
      <c r="A831" s="331"/>
      <c r="B831" s="331"/>
      <c r="C831" s="331"/>
      <c r="D831" s="331"/>
      <c r="E831" s="331"/>
      <c r="F831" s="331"/>
      <c r="G831" s="331"/>
      <c r="H831" s="331"/>
      <c r="I831" s="331"/>
      <c r="J831" s="331"/>
      <c r="K831" s="331"/>
      <c r="L831" s="331"/>
      <c r="M831" s="331"/>
      <c r="N831" s="331"/>
      <c r="O831" s="331"/>
      <c r="P831" s="331"/>
      <c r="Q831" s="331"/>
      <c r="R831" s="331"/>
      <c r="S831" s="331"/>
    </row>
    <row r="832" spans="1:19">
      <c r="A832" s="331"/>
      <c r="B832" s="331"/>
      <c r="C832" s="331"/>
      <c r="D832" s="331"/>
      <c r="E832" s="331"/>
      <c r="F832" s="331"/>
      <c r="G832" s="331"/>
      <c r="H832" s="331"/>
      <c r="I832" s="331"/>
      <c r="J832" s="331"/>
      <c r="K832" s="331"/>
      <c r="L832" s="331"/>
      <c r="M832" s="331"/>
      <c r="N832" s="331"/>
      <c r="O832" s="331"/>
      <c r="P832" s="331"/>
      <c r="Q832" s="331"/>
      <c r="R832" s="331"/>
      <c r="S832" s="331"/>
    </row>
    <row r="833" spans="1:19">
      <c r="A833" s="331"/>
      <c r="B833" s="331"/>
      <c r="C833" s="331"/>
      <c r="D833" s="331"/>
      <c r="E833" s="331"/>
      <c r="F833" s="331"/>
      <c r="G833" s="331"/>
      <c r="H833" s="331"/>
      <c r="I833" s="331"/>
      <c r="J833" s="331"/>
      <c r="K833" s="331"/>
      <c r="L833" s="331"/>
      <c r="M833" s="331"/>
      <c r="N833" s="331"/>
      <c r="O833" s="331"/>
      <c r="P833" s="331"/>
      <c r="Q833" s="331"/>
      <c r="R833" s="331"/>
      <c r="S833" s="331"/>
    </row>
    <row r="834" spans="1:19">
      <c r="A834" s="331"/>
      <c r="B834" s="331"/>
      <c r="C834" s="331"/>
      <c r="D834" s="331"/>
      <c r="E834" s="331"/>
      <c r="F834" s="331"/>
      <c r="G834" s="331"/>
      <c r="H834" s="331"/>
      <c r="I834" s="331"/>
      <c r="J834" s="331"/>
      <c r="K834" s="331"/>
      <c r="L834" s="331"/>
      <c r="M834" s="331"/>
      <c r="N834" s="331"/>
      <c r="O834" s="331"/>
      <c r="P834" s="331"/>
      <c r="Q834" s="331"/>
      <c r="R834" s="331"/>
      <c r="S834" s="331"/>
    </row>
    <row r="835" spans="1:19">
      <c r="A835" s="331"/>
      <c r="B835" s="331"/>
      <c r="C835" s="331"/>
      <c r="D835" s="331"/>
      <c r="E835" s="331"/>
      <c r="F835" s="331"/>
      <c r="G835" s="331"/>
      <c r="H835" s="331"/>
      <c r="I835" s="331"/>
      <c r="J835" s="331"/>
      <c r="K835" s="331"/>
      <c r="L835" s="331"/>
      <c r="M835" s="331"/>
      <c r="N835" s="331"/>
      <c r="O835" s="331"/>
      <c r="P835" s="331"/>
      <c r="Q835" s="331"/>
      <c r="R835" s="331"/>
      <c r="S835" s="331"/>
    </row>
    <row r="836" spans="1:19">
      <c r="A836" s="331"/>
      <c r="B836" s="331"/>
      <c r="C836" s="331"/>
      <c r="D836" s="331"/>
      <c r="E836" s="331"/>
      <c r="F836" s="331"/>
      <c r="G836" s="331"/>
      <c r="H836" s="331"/>
      <c r="I836" s="331"/>
      <c r="J836" s="331"/>
      <c r="K836" s="331"/>
      <c r="L836" s="331"/>
      <c r="M836" s="331"/>
      <c r="N836" s="331"/>
      <c r="O836" s="331"/>
      <c r="P836" s="331"/>
      <c r="Q836" s="331"/>
      <c r="R836" s="331"/>
      <c r="S836" s="331"/>
    </row>
    <row r="837" spans="1:19">
      <c r="A837" s="331"/>
      <c r="B837" s="331"/>
      <c r="C837" s="331"/>
      <c r="D837" s="331"/>
      <c r="E837" s="331"/>
      <c r="F837" s="331"/>
      <c r="G837" s="331"/>
      <c r="H837" s="331"/>
      <c r="I837" s="331"/>
      <c r="J837" s="331"/>
      <c r="K837" s="331"/>
      <c r="L837" s="331"/>
      <c r="M837" s="331"/>
      <c r="N837" s="331"/>
      <c r="O837" s="331"/>
      <c r="P837" s="331"/>
      <c r="Q837" s="331"/>
      <c r="R837" s="331"/>
      <c r="S837" s="331"/>
    </row>
    <row r="838" spans="1:19">
      <c r="A838" s="331"/>
      <c r="B838" s="331"/>
      <c r="C838" s="331"/>
      <c r="D838" s="331"/>
      <c r="E838" s="331"/>
      <c r="F838" s="331"/>
      <c r="G838" s="331"/>
      <c r="H838" s="331"/>
      <c r="I838" s="331"/>
      <c r="J838" s="331"/>
      <c r="K838" s="331"/>
      <c r="L838" s="331"/>
      <c r="M838" s="331"/>
      <c r="N838" s="331"/>
      <c r="O838" s="331"/>
      <c r="P838" s="331"/>
      <c r="Q838" s="331"/>
      <c r="R838" s="331"/>
      <c r="S838" s="331"/>
    </row>
    <row r="839" spans="1:19">
      <c r="A839" s="331"/>
      <c r="B839" s="331"/>
      <c r="C839" s="331"/>
      <c r="D839" s="331"/>
      <c r="E839" s="331"/>
      <c r="F839" s="331"/>
      <c r="G839" s="331"/>
      <c r="H839" s="331"/>
      <c r="I839" s="331"/>
      <c r="J839" s="331"/>
      <c r="K839" s="331"/>
      <c r="L839" s="331"/>
      <c r="M839" s="331"/>
      <c r="N839" s="331"/>
      <c r="O839" s="331"/>
      <c r="P839" s="331"/>
      <c r="Q839" s="331"/>
      <c r="R839" s="331"/>
      <c r="S839" s="331"/>
    </row>
    <row r="840" spans="1:19">
      <c r="A840" s="331"/>
      <c r="B840" s="331"/>
      <c r="C840" s="331"/>
      <c r="D840" s="331"/>
      <c r="E840" s="331"/>
      <c r="F840" s="331"/>
      <c r="G840" s="331"/>
      <c r="H840" s="331"/>
      <c r="I840" s="331"/>
      <c r="J840" s="331"/>
      <c r="K840" s="331"/>
      <c r="L840" s="331"/>
      <c r="M840" s="331"/>
      <c r="N840" s="331"/>
      <c r="O840" s="331"/>
      <c r="P840" s="331"/>
      <c r="Q840" s="331"/>
      <c r="R840" s="331"/>
      <c r="S840" s="331"/>
    </row>
    <row r="841" spans="1:19">
      <c r="A841" s="331"/>
      <c r="B841" s="331"/>
      <c r="C841" s="331"/>
      <c r="D841" s="331"/>
      <c r="E841" s="331"/>
      <c r="F841" s="331"/>
      <c r="G841" s="331"/>
      <c r="H841" s="331"/>
      <c r="I841" s="331"/>
      <c r="J841" s="331"/>
      <c r="K841" s="331"/>
      <c r="L841" s="331"/>
      <c r="M841" s="331"/>
      <c r="N841" s="331"/>
      <c r="O841" s="331"/>
      <c r="P841" s="331"/>
      <c r="Q841" s="331"/>
      <c r="R841" s="331"/>
      <c r="S841" s="331"/>
    </row>
    <row r="842" spans="1:19">
      <c r="A842" s="331"/>
      <c r="B842" s="331"/>
      <c r="C842" s="331"/>
      <c r="D842" s="331"/>
      <c r="E842" s="331"/>
      <c r="F842" s="331"/>
      <c r="G842" s="331"/>
      <c r="H842" s="331"/>
      <c r="I842" s="331"/>
      <c r="J842" s="331"/>
      <c r="K842" s="331"/>
      <c r="L842" s="331"/>
      <c r="M842" s="331"/>
      <c r="N842" s="331"/>
      <c r="O842" s="331"/>
      <c r="P842" s="331"/>
      <c r="Q842" s="331"/>
      <c r="R842" s="331"/>
      <c r="S842" s="331"/>
    </row>
    <row r="843" spans="1:19">
      <c r="A843" s="331"/>
      <c r="B843" s="331"/>
      <c r="C843" s="331"/>
      <c r="D843" s="331"/>
      <c r="E843" s="331"/>
      <c r="F843" s="331"/>
      <c r="G843" s="331"/>
      <c r="H843" s="331"/>
      <c r="I843" s="331"/>
      <c r="J843" s="331"/>
      <c r="K843" s="331"/>
      <c r="L843" s="331"/>
      <c r="M843" s="331"/>
      <c r="N843" s="331"/>
      <c r="O843" s="331"/>
      <c r="P843" s="331"/>
      <c r="Q843" s="331"/>
      <c r="R843" s="331"/>
      <c r="S843" s="331"/>
    </row>
    <row r="844" spans="1:19">
      <c r="A844" s="331"/>
      <c r="B844" s="331"/>
      <c r="C844" s="331"/>
      <c r="D844" s="331"/>
      <c r="E844" s="331"/>
      <c r="F844" s="331"/>
      <c r="G844" s="331"/>
      <c r="H844" s="331"/>
      <c r="I844" s="331"/>
      <c r="J844" s="331"/>
      <c r="K844" s="331"/>
      <c r="L844" s="331"/>
      <c r="M844" s="331"/>
      <c r="N844" s="331"/>
      <c r="O844" s="331"/>
      <c r="P844" s="331"/>
      <c r="Q844" s="331"/>
      <c r="R844" s="331"/>
      <c r="S844" s="331"/>
    </row>
    <row r="845" spans="1:19">
      <c r="A845" s="331"/>
      <c r="B845" s="331"/>
      <c r="C845" s="331"/>
      <c r="D845" s="331"/>
      <c r="E845" s="331"/>
      <c r="F845" s="331"/>
      <c r="G845" s="331"/>
      <c r="H845" s="331"/>
      <c r="I845" s="331"/>
      <c r="J845" s="331"/>
      <c r="K845" s="331"/>
      <c r="L845" s="331"/>
      <c r="M845" s="331"/>
      <c r="N845" s="331"/>
      <c r="O845" s="331"/>
      <c r="P845" s="331"/>
      <c r="Q845" s="331"/>
      <c r="R845" s="331"/>
      <c r="S845" s="331"/>
    </row>
    <row r="846" spans="1:19">
      <c r="A846" s="331"/>
      <c r="B846" s="331"/>
      <c r="C846" s="331"/>
      <c r="D846" s="331"/>
      <c r="E846" s="331"/>
      <c r="F846" s="331"/>
      <c r="G846" s="331"/>
      <c r="H846" s="331"/>
      <c r="I846" s="331"/>
      <c r="J846" s="331"/>
      <c r="K846" s="331"/>
      <c r="L846" s="331"/>
      <c r="M846" s="331"/>
      <c r="N846" s="331"/>
      <c r="O846" s="331"/>
      <c r="P846" s="331"/>
      <c r="Q846" s="331"/>
      <c r="R846" s="331"/>
      <c r="S846" s="331"/>
    </row>
    <row r="847" spans="1:19">
      <c r="A847" s="331"/>
      <c r="B847" s="331"/>
      <c r="C847" s="331"/>
      <c r="D847" s="331"/>
      <c r="E847" s="331"/>
      <c r="F847" s="331"/>
      <c r="G847" s="331"/>
      <c r="H847" s="331"/>
      <c r="I847" s="331"/>
      <c r="J847" s="331"/>
      <c r="K847" s="331"/>
      <c r="L847" s="331"/>
      <c r="M847" s="331"/>
      <c r="N847" s="331"/>
      <c r="O847" s="331"/>
      <c r="P847" s="331"/>
      <c r="Q847" s="331"/>
      <c r="R847" s="331"/>
      <c r="S847" s="331"/>
    </row>
    <row r="848" spans="1:19">
      <c r="A848" s="331"/>
      <c r="B848" s="331"/>
      <c r="C848" s="331"/>
      <c r="D848" s="331"/>
      <c r="E848" s="331"/>
      <c r="F848" s="331"/>
      <c r="G848" s="331"/>
      <c r="H848" s="331"/>
      <c r="I848" s="331"/>
      <c r="J848" s="331"/>
      <c r="K848" s="331"/>
      <c r="L848" s="331"/>
      <c r="M848" s="331"/>
      <c r="N848" s="331"/>
      <c r="O848" s="331"/>
      <c r="P848" s="331"/>
      <c r="Q848" s="331"/>
      <c r="R848" s="331"/>
      <c r="S848" s="331"/>
    </row>
    <row r="849" spans="1:19">
      <c r="A849" s="331"/>
      <c r="B849" s="331"/>
      <c r="C849" s="331"/>
      <c r="D849" s="331"/>
      <c r="E849" s="331"/>
      <c r="F849" s="331"/>
      <c r="G849" s="331"/>
      <c r="H849" s="331"/>
      <c r="I849" s="331"/>
      <c r="J849" s="331"/>
      <c r="K849" s="331"/>
      <c r="L849" s="331"/>
      <c r="M849" s="331"/>
      <c r="N849" s="331"/>
      <c r="O849" s="331"/>
      <c r="P849" s="331"/>
      <c r="Q849" s="331"/>
      <c r="R849" s="331"/>
      <c r="S849" s="331"/>
    </row>
    <row r="850" spans="1:19">
      <c r="A850" s="331"/>
      <c r="B850" s="331"/>
      <c r="C850" s="331"/>
      <c r="D850" s="331"/>
      <c r="E850" s="331"/>
      <c r="F850" s="331"/>
      <c r="G850" s="331"/>
      <c r="H850" s="331"/>
      <c r="I850" s="331"/>
      <c r="J850" s="331"/>
      <c r="K850" s="331"/>
      <c r="L850" s="331"/>
      <c r="M850" s="331"/>
      <c r="N850" s="331"/>
      <c r="O850" s="331"/>
      <c r="P850" s="331"/>
      <c r="Q850" s="331"/>
      <c r="R850" s="331"/>
      <c r="S850" s="331"/>
    </row>
    <row r="851" spans="1:19">
      <c r="A851" s="331"/>
      <c r="B851" s="331"/>
      <c r="C851" s="331"/>
      <c r="D851" s="331"/>
      <c r="E851" s="331"/>
      <c r="F851" s="331"/>
      <c r="G851" s="331"/>
      <c r="H851" s="331"/>
      <c r="I851" s="331"/>
      <c r="J851" s="331"/>
      <c r="K851" s="331"/>
      <c r="L851" s="331"/>
      <c r="M851" s="331"/>
      <c r="N851" s="331"/>
      <c r="O851" s="331"/>
      <c r="P851" s="331"/>
      <c r="Q851" s="331"/>
      <c r="R851" s="331"/>
      <c r="S851" s="331"/>
    </row>
    <row r="852" spans="1:19">
      <c r="A852" s="331"/>
      <c r="B852" s="331"/>
      <c r="C852" s="331"/>
      <c r="D852" s="331"/>
      <c r="E852" s="331"/>
      <c r="F852" s="331"/>
      <c r="G852" s="331"/>
      <c r="H852" s="331"/>
      <c r="I852" s="331"/>
      <c r="J852" s="331"/>
      <c r="K852" s="331"/>
      <c r="L852" s="331"/>
      <c r="M852" s="331"/>
      <c r="N852" s="331"/>
      <c r="O852" s="331"/>
      <c r="P852" s="331"/>
      <c r="Q852" s="331"/>
      <c r="R852" s="331"/>
      <c r="S852" s="331"/>
    </row>
    <row r="853" spans="1:19">
      <c r="A853" s="331"/>
      <c r="B853" s="331"/>
      <c r="C853" s="331"/>
      <c r="D853" s="331"/>
      <c r="E853" s="331"/>
      <c r="F853" s="331"/>
      <c r="G853" s="331"/>
      <c r="H853" s="331"/>
      <c r="I853" s="331"/>
      <c r="J853" s="331"/>
      <c r="K853" s="331"/>
      <c r="L853" s="331"/>
      <c r="M853" s="331"/>
      <c r="N853" s="331"/>
      <c r="O853" s="331"/>
      <c r="P853" s="331"/>
      <c r="Q853" s="331"/>
      <c r="R853" s="331"/>
      <c r="S853" s="331"/>
    </row>
    <row r="854" spans="1:19">
      <c r="A854" s="331"/>
      <c r="B854" s="331"/>
      <c r="C854" s="331"/>
      <c r="D854" s="331"/>
      <c r="E854" s="331"/>
      <c r="F854" s="331"/>
      <c r="G854" s="331"/>
      <c r="H854" s="331"/>
      <c r="I854" s="331"/>
      <c r="J854" s="331"/>
      <c r="K854" s="331"/>
      <c r="L854" s="331"/>
      <c r="M854" s="331"/>
      <c r="N854" s="331"/>
      <c r="O854" s="331"/>
      <c r="P854" s="331"/>
      <c r="Q854" s="331"/>
      <c r="R854" s="331"/>
      <c r="S854" s="331"/>
    </row>
    <row r="855" spans="1:19">
      <c r="A855" s="331"/>
      <c r="B855" s="331"/>
      <c r="C855" s="331"/>
      <c r="D855" s="331"/>
      <c r="E855" s="331"/>
      <c r="F855" s="331"/>
      <c r="G855" s="331"/>
      <c r="H855" s="331"/>
      <c r="I855" s="331"/>
      <c r="J855" s="331"/>
      <c r="K855" s="331"/>
      <c r="L855" s="331"/>
      <c r="M855" s="331"/>
      <c r="N855" s="331"/>
      <c r="O855" s="331"/>
      <c r="P855" s="331"/>
      <c r="Q855" s="331"/>
      <c r="R855" s="331"/>
      <c r="S855" s="331"/>
    </row>
    <row r="856" spans="1:19">
      <c r="A856" s="331"/>
      <c r="B856" s="331"/>
      <c r="C856" s="331"/>
      <c r="D856" s="331"/>
      <c r="E856" s="331"/>
      <c r="F856" s="331"/>
      <c r="G856" s="331"/>
      <c r="H856" s="331"/>
      <c r="I856" s="331"/>
      <c r="J856" s="331"/>
      <c r="K856" s="331"/>
      <c r="L856" s="331"/>
      <c r="M856" s="331"/>
      <c r="N856" s="331"/>
      <c r="O856" s="331"/>
      <c r="P856" s="331"/>
      <c r="Q856" s="331"/>
      <c r="R856" s="331"/>
      <c r="S856" s="331"/>
    </row>
    <row r="857" spans="1:19">
      <c r="A857" s="331"/>
      <c r="B857" s="331"/>
      <c r="C857" s="331"/>
      <c r="D857" s="331"/>
      <c r="E857" s="331"/>
      <c r="F857" s="331"/>
      <c r="G857" s="331"/>
      <c r="H857" s="331"/>
      <c r="I857" s="331"/>
      <c r="J857" s="331"/>
      <c r="K857" s="331"/>
      <c r="L857" s="331"/>
      <c r="M857" s="331"/>
      <c r="N857" s="331"/>
      <c r="O857" s="331"/>
      <c r="P857" s="331"/>
      <c r="Q857" s="331"/>
      <c r="R857" s="331"/>
      <c r="S857" s="331"/>
    </row>
    <row r="858" spans="1:19">
      <c r="A858" s="331"/>
      <c r="B858" s="331"/>
      <c r="C858" s="331"/>
      <c r="D858" s="331"/>
      <c r="E858" s="331"/>
      <c r="F858" s="331"/>
      <c r="G858" s="331"/>
      <c r="H858" s="331"/>
      <c r="I858" s="331"/>
      <c r="J858" s="331"/>
      <c r="K858" s="331"/>
      <c r="L858" s="331"/>
      <c r="M858" s="331"/>
      <c r="N858" s="331"/>
      <c r="O858" s="331"/>
      <c r="P858" s="331"/>
      <c r="Q858" s="331"/>
      <c r="R858" s="331"/>
      <c r="S858" s="331"/>
    </row>
    <row r="859" spans="1:19">
      <c r="A859" s="331"/>
      <c r="B859" s="331"/>
      <c r="C859" s="331"/>
      <c r="D859" s="331"/>
      <c r="E859" s="331"/>
      <c r="F859" s="331"/>
      <c r="G859" s="331"/>
      <c r="H859" s="331"/>
      <c r="I859" s="331"/>
      <c r="J859" s="331"/>
      <c r="K859" s="331"/>
      <c r="L859" s="331"/>
      <c r="M859" s="331"/>
      <c r="N859" s="331"/>
      <c r="O859" s="331"/>
      <c r="P859" s="331"/>
      <c r="Q859" s="331"/>
      <c r="R859" s="331"/>
      <c r="S859" s="331"/>
    </row>
    <row r="860" spans="1:19">
      <c r="A860" s="331"/>
      <c r="B860" s="331"/>
      <c r="C860" s="331"/>
      <c r="D860" s="331"/>
      <c r="E860" s="331"/>
      <c r="F860" s="331"/>
      <c r="G860" s="331"/>
      <c r="H860" s="331"/>
      <c r="I860" s="331"/>
      <c r="J860" s="331"/>
      <c r="K860" s="331"/>
      <c r="L860" s="331"/>
      <c r="M860" s="331"/>
      <c r="N860" s="331"/>
      <c r="O860" s="331"/>
      <c r="P860" s="331"/>
      <c r="Q860" s="331"/>
      <c r="R860" s="331"/>
      <c r="S860" s="331"/>
    </row>
    <row r="861" spans="1:19">
      <c r="A861" s="331"/>
      <c r="B861" s="331"/>
      <c r="C861" s="331"/>
      <c r="D861" s="331"/>
      <c r="E861" s="331"/>
      <c r="F861" s="331"/>
      <c r="G861" s="331"/>
      <c r="H861" s="331"/>
      <c r="I861" s="331"/>
      <c r="J861" s="331"/>
      <c r="K861" s="331"/>
      <c r="L861" s="331"/>
      <c r="M861" s="331"/>
      <c r="N861" s="331"/>
      <c r="O861" s="331"/>
      <c r="P861" s="331"/>
      <c r="Q861" s="331"/>
      <c r="R861" s="331"/>
      <c r="S861" s="331"/>
    </row>
    <row r="862" spans="1:19">
      <c r="A862" s="331"/>
      <c r="B862" s="331"/>
      <c r="C862" s="331"/>
      <c r="D862" s="331"/>
      <c r="E862" s="331"/>
      <c r="F862" s="331"/>
      <c r="G862" s="331"/>
      <c r="H862" s="331"/>
      <c r="I862" s="331"/>
      <c r="J862" s="331"/>
      <c r="K862" s="331"/>
      <c r="L862" s="331"/>
      <c r="M862" s="331"/>
      <c r="N862" s="331"/>
      <c r="O862" s="331"/>
      <c r="P862" s="331"/>
      <c r="Q862" s="331"/>
      <c r="R862" s="331"/>
      <c r="S862" s="331"/>
    </row>
    <row r="863" spans="1:19">
      <c r="A863" s="331"/>
      <c r="B863" s="331"/>
      <c r="C863" s="331"/>
      <c r="D863" s="331"/>
      <c r="E863" s="331"/>
      <c r="F863" s="331"/>
      <c r="G863" s="331"/>
      <c r="H863" s="331"/>
      <c r="I863" s="331"/>
      <c r="J863" s="331"/>
      <c r="K863" s="331"/>
      <c r="L863" s="331"/>
      <c r="M863" s="331"/>
      <c r="N863" s="331"/>
      <c r="O863" s="331"/>
      <c r="P863" s="331"/>
      <c r="Q863" s="331"/>
      <c r="R863" s="331"/>
      <c r="S863" s="331"/>
    </row>
    <row r="864" spans="1:19">
      <c r="A864" s="331"/>
      <c r="B864" s="331"/>
      <c r="C864" s="331"/>
      <c r="D864" s="331"/>
      <c r="E864" s="331"/>
      <c r="F864" s="331"/>
      <c r="G864" s="331"/>
      <c r="H864" s="331"/>
      <c r="I864" s="331"/>
      <c r="J864" s="331"/>
      <c r="K864" s="331"/>
      <c r="L864" s="331"/>
      <c r="M864" s="331"/>
      <c r="N864" s="331"/>
      <c r="O864" s="331"/>
      <c r="P864" s="331"/>
      <c r="Q864" s="331"/>
      <c r="R864" s="331"/>
      <c r="S864" s="331"/>
    </row>
    <row r="865" spans="1:19">
      <c r="A865" s="331"/>
      <c r="B865" s="331"/>
      <c r="C865" s="331"/>
      <c r="D865" s="331"/>
      <c r="E865" s="331"/>
      <c r="F865" s="331"/>
      <c r="G865" s="331"/>
      <c r="H865" s="331"/>
      <c r="I865" s="331"/>
      <c r="J865" s="331"/>
      <c r="K865" s="331"/>
      <c r="L865" s="331"/>
      <c r="M865" s="331"/>
      <c r="N865" s="331"/>
      <c r="O865" s="331"/>
      <c r="P865" s="331"/>
      <c r="Q865" s="331"/>
      <c r="R865" s="331"/>
      <c r="S865" s="331"/>
    </row>
    <row r="866" spans="1:19">
      <c r="A866" s="331"/>
      <c r="B866" s="331"/>
      <c r="C866" s="331"/>
      <c r="D866" s="331"/>
      <c r="E866" s="331"/>
      <c r="F866" s="331"/>
      <c r="G866" s="331"/>
      <c r="H866" s="331"/>
      <c r="I866" s="331"/>
      <c r="J866" s="331"/>
      <c r="K866" s="331"/>
      <c r="L866" s="331"/>
      <c r="M866" s="331"/>
      <c r="N866" s="331"/>
      <c r="O866" s="331"/>
      <c r="P866" s="331"/>
      <c r="Q866" s="331"/>
      <c r="R866" s="331"/>
      <c r="S866" s="331"/>
    </row>
    <row r="867" spans="1:19">
      <c r="A867" s="331"/>
      <c r="B867" s="331"/>
      <c r="C867" s="331"/>
      <c r="D867" s="331"/>
      <c r="E867" s="331"/>
      <c r="F867" s="331"/>
      <c r="G867" s="331"/>
      <c r="H867" s="331"/>
      <c r="I867" s="331"/>
      <c r="J867" s="331"/>
      <c r="K867" s="331"/>
      <c r="L867" s="331"/>
      <c r="M867" s="331"/>
      <c r="N867" s="331"/>
      <c r="O867" s="331"/>
      <c r="P867" s="331"/>
      <c r="Q867" s="331"/>
      <c r="R867" s="331"/>
      <c r="S867" s="331"/>
    </row>
    <row r="868" spans="1:19">
      <c r="A868" s="331"/>
      <c r="B868" s="331"/>
      <c r="C868" s="331"/>
      <c r="D868" s="331"/>
      <c r="E868" s="331"/>
      <c r="F868" s="331"/>
      <c r="G868" s="331"/>
      <c r="H868" s="331"/>
      <c r="I868" s="331"/>
      <c r="J868" s="331"/>
      <c r="K868" s="331"/>
      <c r="L868" s="331"/>
      <c r="M868" s="331"/>
      <c r="N868" s="331"/>
      <c r="O868" s="331"/>
      <c r="P868" s="331"/>
      <c r="Q868" s="331"/>
      <c r="R868" s="331"/>
      <c r="S868" s="331"/>
    </row>
    <row r="869" spans="1:19">
      <c r="A869" s="331"/>
      <c r="B869" s="331"/>
      <c r="C869" s="331"/>
      <c r="D869" s="331"/>
      <c r="E869" s="331"/>
      <c r="F869" s="331"/>
      <c r="G869" s="331"/>
      <c r="H869" s="331"/>
      <c r="I869" s="331"/>
      <c r="J869" s="331"/>
      <c r="K869" s="331"/>
      <c r="L869" s="331"/>
      <c r="M869" s="331"/>
      <c r="N869" s="331"/>
      <c r="O869" s="331"/>
      <c r="P869" s="331"/>
      <c r="Q869" s="331"/>
      <c r="R869" s="331"/>
      <c r="S869" s="331"/>
    </row>
    <row r="870" spans="1:19">
      <c r="A870" s="331"/>
      <c r="B870" s="331"/>
      <c r="C870" s="331"/>
      <c r="D870" s="331"/>
      <c r="E870" s="331"/>
      <c r="F870" s="331"/>
      <c r="G870" s="331"/>
      <c r="H870" s="331"/>
      <c r="I870" s="331"/>
      <c r="J870" s="331"/>
      <c r="K870" s="331"/>
      <c r="L870" s="331"/>
      <c r="M870" s="331"/>
      <c r="N870" s="331"/>
      <c r="O870" s="331"/>
      <c r="P870" s="331"/>
      <c r="Q870" s="331"/>
      <c r="R870" s="331"/>
      <c r="S870" s="331"/>
    </row>
    <row r="871" spans="1:19">
      <c r="A871" s="331"/>
      <c r="B871" s="331"/>
      <c r="C871" s="331"/>
      <c r="D871" s="331"/>
      <c r="E871" s="331"/>
      <c r="F871" s="331"/>
      <c r="G871" s="331"/>
      <c r="H871" s="331"/>
      <c r="I871" s="331"/>
      <c r="J871" s="331"/>
      <c r="K871" s="331"/>
      <c r="L871" s="331"/>
      <c r="M871" s="331"/>
      <c r="N871" s="331"/>
      <c r="O871" s="331"/>
      <c r="P871" s="331"/>
      <c r="Q871" s="331"/>
      <c r="R871" s="331"/>
      <c r="S871" s="331"/>
    </row>
    <row r="872" spans="1:19">
      <c r="A872" s="331"/>
      <c r="B872" s="331"/>
      <c r="C872" s="331"/>
      <c r="D872" s="331"/>
      <c r="E872" s="331"/>
      <c r="F872" s="331"/>
      <c r="G872" s="331"/>
      <c r="H872" s="331"/>
      <c r="I872" s="331"/>
      <c r="J872" s="331"/>
      <c r="K872" s="331"/>
      <c r="L872" s="331"/>
      <c r="M872" s="331"/>
      <c r="N872" s="331"/>
      <c r="O872" s="331"/>
      <c r="P872" s="331"/>
      <c r="Q872" s="331"/>
      <c r="R872" s="331"/>
      <c r="S872" s="331"/>
    </row>
    <row r="873" spans="1:19">
      <c r="A873" s="331"/>
      <c r="B873" s="331"/>
      <c r="C873" s="331"/>
      <c r="D873" s="331"/>
      <c r="E873" s="331"/>
      <c r="F873" s="331"/>
      <c r="G873" s="331"/>
      <c r="H873" s="331"/>
      <c r="I873" s="331"/>
      <c r="J873" s="331"/>
      <c r="K873" s="331"/>
      <c r="L873" s="331"/>
      <c r="M873" s="331"/>
      <c r="N873" s="331"/>
      <c r="O873" s="331"/>
      <c r="P873" s="331"/>
      <c r="Q873" s="331"/>
      <c r="R873" s="331"/>
      <c r="S873" s="331"/>
    </row>
    <row r="874" spans="1:19">
      <c r="A874" s="331"/>
      <c r="B874" s="331"/>
      <c r="C874" s="331"/>
      <c r="D874" s="331"/>
      <c r="E874" s="331"/>
      <c r="F874" s="331"/>
      <c r="G874" s="331"/>
      <c r="H874" s="331"/>
      <c r="I874" s="331"/>
      <c r="J874" s="331"/>
      <c r="K874" s="331"/>
      <c r="L874" s="331"/>
      <c r="M874" s="331"/>
      <c r="N874" s="331"/>
      <c r="O874" s="331"/>
      <c r="P874" s="331"/>
      <c r="Q874" s="331"/>
      <c r="R874" s="331"/>
      <c r="S874" s="331"/>
    </row>
    <row r="875" spans="1:19">
      <c r="A875" s="331"/>
      <c r="B875" s="331"/>
      <c r="C875" s="331"/>
      <c r="D875" s="331"/>
      <c r="E875" s="331"/>
      <c r="F875" s="331"/>
      <c r="G875" s="331"/>
      <c r="H875" s="331"/>
      <c r="I875" s="331"/>
      <c r="J875" s="331"/>
      <c r="K875" s="331"/>
      <c r="L875" s="331"/>
      <c r="M875" s="331"/>
      <c r="N875" s="331"/>
      <c r="O875" s="331"/>
      <c r="P875" s="331"/>
      <c r="Q875" s="331"/>
      <c r="R875" s="331"/>
      <c r="S875" s="331"/>
    </row>
    <row r="876" spans="1:19">
      <c r="A876" s="331"/>
      <c r="B876" s="331"/>
      <c r="C876" s="331"/>
      <c r="D876" s="331"/>
      <c r="E876" s="331"/>
      <c r="F876" s="331"/>
      <c r="G876" s="331"/>
      <c r="H876" s="331"/>
      <c r="I876" s="331"/>
      <c r="J876" s="331"/>
      <c r="K876" s="331"/>
      <c r="L876" s="331"/>
      <c r="M876" s="331"/>
      <c r="N876" s="331"/>
      <c r="O876" s="331"/>
      <c r="P876" s="331"/>
      <c r="Q876" s="331"/>
      <c r="R876" s="331"/>
      <c r="S876" s="331"/>
    </row>
    <row r="877" spans="1:19">
      <c r="A877" s="331"/>
      <c r="B877" s="331"/>
      <c r="C877" s="331"/>
      <c r="D877" s="331"/>
      <c r="E877" s="331"/>
      <c r="F877" s="331"/>
      <c r="G877" s="331"/>
      <c r="H877" s="331"/>
      <c r="I877" s="331"/>
      <c r="J877" s="331"/>
      <c r="K877" s="331"/>
      <c r="L877" s="331"/>
      <c r="M877" s="331"/>
      <c r="N877" s="331"/>
      <c r="O877" s="331"/>
      <c r="P877" s="331"/>
      <c r="Q877" s="331"/>
      <c r="R877" s="331"/>
      <c r="S877" s="331"/>
    </row>
    <row r="878" spans="1:19">
      <c r="A878" s="331"/>
      <c r="B878" s="331"/>
      <c r="C878" s="331"/>
      <c r="D878" s="331"/>
      <c r="E878" s="331"/>
      <c r="F878" s="331"/>
      <c r="G878" s="331"/>
      <c r="H878" s="331"/>
      <c r="I878" s="331"/>
      <c r="J878" s="331"/>
      <c r="K878" s="331"/>
      <c r="L878" s="331"/>
      <c r="M878" s="331"/>
      <c r="N878" s="331"/>
      <c r="O878" s="331"/>
      <c r="P878" s="331"/>
      <c r="Q878" s="331"/>
      <c r="R878" s="331"/>
      <c r="S878" s="331"/>
    </row>
    <row r="879" spans="1:19">
      <c r="A879" s="331"/>
      <c r="B879" s="331"/>
      <c r="C879" s="331"/>
      <c r="D879" s="331"/>
      <c r="E879" s="331"/>
      <c r="F879" s="331"/>
      <c r="G879" s="331"/>
      <c r="H879" s="331"/>
      <c r="I879" s="331"/>
      <c r="J879" s="331"/>
      <c r="K879" s="331"/>
      <c r="L879" s="331"/>
      <c r="M879" s="331"/>
      <c r="N879" s="331"/>
      <c r="O879" s="331"/>
      <c r="P879" s="331"/>
      <c r="Q879" s="331"/>
      <c r="R879" s="331"/>
      <c r="S879" s="331"/>
    </row>
    <row r="880" spans="1:19">
      <c r="A880" s="331"/>
      <c r="B880" s="331"/>
      <c r="C880" s="331"/>
      <c r="D880" s="331"/>
      <c r="E880" s="331"/>
      <c r="F880" s="331"/>
      <c r="G880" s="331"/>
      <c r="H880" s="331"/>
      <c r="I880" s="331"/>
      <c r="J880" s="331"/>
      <c r="K880" s="331"/>
      <c r="L880" s="331"/>
      <c r="M880" s="331"/>
      <c r="N880" s="331"/>
      <c r="O880" s="331"/>
      <c r="P880" s="331"/>
      <c r="Q880" s="331"/>
      <c r="R880" s="331"/>
      <c r="S880" s="331"/>
    </row>
    <row r="881" spans="1:19">
      <c r="A881" s="331"/>
      <c r="B881" s="331"/>
      <c r="C881" s="331"/>
      <c r="D881" s="331"/>
      <c r="E881" s="331"/>
      <c r="F881" s="331"/>
      <c r="G881" s="331"/>
      <c r="H881" s="331"/>
      <c r="I881" s="331"/>
      <c r="J881" s="331"/>
      <c r="K881" s="331"/>
      <c r="L881" s="331"/>
      <c r="M881" s="331"/>
      <c r="N881" s="331"/>
      <c r="O881" s="331"/>
      <c r="P881" s="331"/>
      <c r="Q881" s="331"/>
      <c r="R881" s="331"/>
      <c r="S881" s="331"/>
    </row>
    <row r="882" spans="1:19">
      <c r="A882" s="331"/>
      <c r="B882" s="331"/>
      <c r="C882" s="331"/>
      <c r="D882" s="331"/>
      <c r="E882" s="331"/>
      <c r="F882" s="331"/>
      <c r="G882" s="331"/>
      <c r="H882" s="331"/>
      <c r="I882" s="331"/>
      <c r="J882" s="331"/>
      <c r="K882" s="331"/>
      <c r="L882" s="331"/>
      <c r="M882" s="331"/>
      <c r="N882" s="331"/>
      <c r="O882" s="331"/>
      <c r="P882" s="331"/>
      <c r="Q882" s="331"/>
      <c r="R882" s="331"/>
      <c r="S882" s="331"/>
    </row>
    <row r="883" spans="1:19">
      <c r="A883" s="331"/>
      <c r="B883" s="331"/>
      <c r="C883" s="331"/>
      <c r="D883" s="331"/>
      <c r="E883" s="331"/>
      <c r="F883" s="331"/>
      <c r="G883" s="331"/>
      <c r="H883" s="331"/>
      <c r="I883" s="331"/>
      <c r="J883" s="331"/>
      <c r="K883" s="331"/>
      <c r="L883" s="331"/>
      <c r="M883" s="331"/>
      <c r="N883" s="331"/>
      <c r="O883" s="331"/>
      <c r="P883" s="331"/>
      <c r="Q883" s="331"/>
      <c r="R883" s="331"/>
      <c r="S883" s="331"/>
    </row>
    <row r="884" spans="1:19">
      <c r="A884" s="331"/>
      <c r="B884" s="331"/>
      <c r="C884" s="331"/>
      <c r="D884" s="331"/>
      <c r="E884" s="331"/>
      <c r="F884" s="331"/>
      <c r="G884" s="331"/>
      <c r="H884" s="331"/>
      <c r="I884" s="331"/>
      <c r="J884" s="331"/>
      <c r="K884" s="331"/>
      <c r="L884" s="331"/>
      <c r="M884" s="331"/>
      <c r="N884" s="331"/>
      <c r="O884" s="331"/>
      <c r="P884" s="331"/>
      <c r="Q884" s="331"/>
      <c r="R884" s="331"/>
      <c r="S884" s="331"/>
    </row>
    <row r="885" spans="1:19">
      <c r="A885" s="331"/>
      <c r="B885" s="331"/>
      <c r="C885" s="331"/>
      <c r="D885" s="331"/>
      <c r="E885" s="331"/>
      <c r="F885" s="331"/>
      <c r="G885" s="331"/>
      <c r="H885" s="331"/>
      <c r="I885" s="331"/>
      <c r="J885" s="331"/>
      <c r="K885" s="331"/>
      <c r="L885" s="331"/>
      <c r="M885" s="331"/>
      <c r="N885" s="331"/>
      <c r="O885" s="331"/>
      <c r="P885" s="331"/>
      <c r="Q885" s="331"/>
      <c r="R885" s="331"/>
      <c r="S885" s="331"/>
    </row>
    <row r="886" spans="1:19">
      <c r="A886" s="331"/>
      <c r="B886" s="331"/>
      <c r="C886" s="331"/>
      <c r="D886" s="331"/>
      <c r="E886" s="331"/>
      <c r="F886" s="331"/>
      <c r="G886" s="331"/>
      <c r="H886" s="331"/>
      <c r="I886" s="331"/>
      <c r="J886" s="331"/>
      <c r="K886" s="331"/>
      <c r="L886" s="331"/>
      <c r="M886" s="331"/>
      <c r="N886" s="331"/>
      <c r="O886" s="331"/>
      <c r="P886" s="331"/>
      <c r="Q886" s="331"/>
      <c r="R886" s="331"/>
      <c r="S886" s="331"/>
    </row>
    <row r="887" spans="1:19">
      <c r="A887" s="331"/>
      <c r="B887" s="331"/>
      <c r="C887" s="331"/>
      <c r="D887" s="331"/>
      <c r="E887" s="331"/>
      <c r="F887" s="331"/>
      <c r="G887" s="331"/>
      <c r="H887" s="331"/>
      <c r="I887" s="331"/>
      <c r="J887" s="331"/>
      <c r="K887" s="331"/>
      <c r="L887" s="331"/>
      <c r="M887" s="331"/>
      <c r="N887" s="331"/>
      <c r="O887" s="331"/>
      <c r="P887" s="331"/>
      <c r="Q887" s="331"/>
      <c r="R887" s="331"/>
      <c r="S887" s="331"/>
    </row>
    <row r="888" spans="1:19">
      <c r="A888" s="331"/>
      <c r="B888" s="331"/>
      <c r="C888" s="331"/>
      <c r="D888" s="331"/>
      <c r="E888" s="331"/>
      <c r="F888" s="331"/>
      <c r="G888" s="331"/>
      <c r="H888" s="331"/>
      <c r="I888" s="331"/>
      <c r="J888" s="331"/>
      <c r="K888" s="331"/>
      <c r="L888" s="331"/>
      <c r="M888" s="331"/>
      <c r="N888" s="331"/>
      <c r="O888" s="331"/>
      <c r="P888" s="331"/>
      <c r="Q888" s="331"/>
      <c r="R888" s="331"/>
      <c r="S888" s="331"/>
    </row>
    <row r="889" spans="1:19">
      <c r="A889" s="331"/>
      <c r="B889" s="331"/>
      <c r="C889" s="331"/>
      <c r="D889" s="331"/>
      <c r="E889" s="331"/>
      <c r="F889" s="331"/>
      <c r="G889" s="331"/>
      <c r="H889" s="331"/>
      <c r="I889" s="331"/>
      <c r="J889" s="331"/>
      <c r="K889" s="331"/>
      <c r="L889" s="331"/>
      <c r="M889" s="331"/>
      <c r="N889" s="331"/>
      <c r="O889" s="331"/>
      <c r="P889" s="331"/>
      <c r="Q889" s="331"/>
      <c r="R889" s="331"/>
      <c r="S889" s="331"/>
    </row>
    <row r="890" spans="1:19">
      <c r="A890" s="331"/>
      <c r="B890" s="331"/>
      <c r="C890" s="331"/>
      <c r="D890" s="331"/>
      <c r="E890" s="331"/>
      <c r="F890" s="331"/>
      <c r="G890" s="331"/>
      <c r="H890" s="331"/>
      <c r="I890" s="331"/>
      <c r="J890" s="331"/>
      <c r="K890" s="331"/>
      <c r="L890" s="331"/>
      <c r="M890" s="331"/>
      <c r="N890" s="331"/>
      <c r="O890" s="331"/>
      <c r="P890" s="331"/>
      <c r="Q890" s="331"/>
      <c r="R890" s="331"/>
      <c r="S890" s="331"/>
    </row>
    <row r="891" spans="1:19">
      <c r="A891" s="331"/>
      <c r="B891" s="331"/>
      <c r="C891" s="331"/>
      <c r="D891" s="331"/>
      <c r="E891" s="331"/>
      <c r="F891" s="331"/>
      <c r="G891" s="331"/>
      <c r="H891" s="331"/>
      <c r="I891" s="331"/>
      <c r="J891" s="331"/>
      <c r="K891" s="331"/>
      <c r="L891" s="331"/>
      <c r="M891" s="331"/>
      <c r="N891" s="331"/>
      <c r="O891" s="331"/>
      <c r="P891" s="331"/>
      <c r="Q891" s="331"/>
      <c r="R891" s="331"/>
      <c r="S891" s="331"/>
    </row>
    <row r="892" spans="1:19">
      <c r="A892" s="331"/>
      <c r="B892" s="331"/>
      <c r="C892" s="331"/>
      <c r="D892" s="331"/>
      <c r="E892" s="331"/>
      <c r="F892" s="331"/>
      <c r="G892" s="331"/>
      <c r="H892" s="331"/>
      <c r="I892" s="331"/>
      <c r="J892" s="331"/>
      <c r="K892" s="331"/>
      <c r="L892" s="331"/>
      <c r="M892" s="331"/>
      <c r="N892" s="331"/>
      <c r="O892" s="331"/>
      <c r="P892" s="331"/>
      <c r="Q892" s="331"/>
      <c r="R892" s="331"/>
      <c r="S892" s="331"/>
    </row>
    <row r="893" spans="1:19">
      <c r="A893" s="331"/>
      <c r="B893" s="331"/>
      <c r="C893" s="331"/>
      <c r="D893" s="331"/>
      <c r="E893" s="331"/>
      <c r="F893" s="331"/>
      <c r="G893" s="331"/>
      <c r="H893" s="331"/>
      <c r="I893" s="331"/>
      <c r="J893" s="331"/>
      <c r="K893" s="331"/>
      <c r="L893" s="331"/>
      <c r="M893" s="331"/>
      <c r="N893" s="331"/>
      <c r="O893" s="331"/>
      <c r="P893" s="331"/>
      <c r="Q893" s="331"/>
      <c r="R893" s="331"/>
      <c r="S893" s="331"/>
    </row>
    <row r="894" spans="1:19">
      <c r="A894" s="331"/>
      <c r="B894" s="331"/>
      <c r="C894" s="331"/>
      <c r="D894" s="331"/>
      <c r="E894" s="331"/>
      <c r="F894" s="331"/>
      <c r="G894" s="331"/>
      <c r="H894" s="331"/>
      <c r="I894" s="331"/>
      <c r="J894" s="331"/>
      <c r="K894" s="331"/>
      <c r="L894" s="331"/>
      <c r="M894" s="331"/>
      <c r="N894" s="331"/>
      <c r="O894" s="331"/>
      <c r="P894" s="331"/>
      <c r="Q894" s="331"/>
      <c r="R894" s="331"/>
      <c r="S894" s="331"/>
    </row>
    <row r="895" spans="1:19">
      <c r="A895" s="331"/>
      <c r="B895" s="331"/>
      <c r="C895" s="331"/>
      <c r="D895" s="331"/>
      <c r="E895" s="331"/>
      <c r="F895" s="331"/>
      <c r="G895" s="331"/>
      <c r="H895" s="331"/>
      <c r="I895" s="331"/>
      <c r="J895" s="331"/>
      <c r="K895" s="331"/>
      <c r="L895" s="331"/>
      <c r="M895" s="331"/>
      <c r="N895" s="331"/>
      <c r="O895" s="331"/>
      <c r="P895" s="331"/>
      <c r="Q895" s="331"/>
      <c r="R895" s="331"/>
      <c r="S895" s="331"/>
    </row>
    <row r="896" spans="1:19">
      <c r="A896" s="331"/>
      <c r="B896" s="331"/>
      <c r="C896" s="331"/>
      <c r="D896" s="331"/>
      <c r="E896" s="331"/>
      <c r="F896" s="331"/>
      <c r="G896" s="331"/>
      <c r="H896" s="331"/>
      <c r="I896" s="331"/>
      <c r="J896" s="331"/>
      <c r="K896" s="331"/>
      <c r="L896" s="331"/>
      <c r="M896" s="331"/>
      <c r="N896" s="331"/>
      <c r="O896" s="331"/>
      <c r="P896" s="331"/>
      <c r="Q896" s="331"/>
      <c r="R896" s="331"/>
      <c r="S896" s="331"/>
    </row>
    <row r="897" spans="1:19">
      <c r="A897" s="331"/>
      <c r="B897" s="331"/>
      <c r="C897" s="331"/>
      <c r="D897" s="331"/>
      <c r="E897" s="331"/>
      <c r="F897" s="331"/>
      <c r="G897" s="331"/>
      <c r="H897" s="331"/>
      <c r="I897" s="331"/>
      <c r="J897" s="331"/>
      <c r="K897" s="331"/>
      <c r="L897" s="331"/>
      <c r="M897" s="331"/>
      <c r="N897" s="331"/>
      <c r="O897" s="331"/>
      <c r="P897" s="331"/>
      <c r="Q897" s="331"/>
      <c r="R897" s="331"/>
      <c r="S897" s="331"/>
    </row>
    <row r="898" spans="1:19">
      <c r="A898" s="331"/>
      <c r="B898" s="331"/>
      <c r="C898" s="331"/>
      <c r="D898" s="331"/>
      <c r="E898" s="331"/>
      <c r="F898" s="331"/>
      <c r="G898" s="331"/>
      <c r="H898" s="331"/>
      <c r="I898" s="331"/>
      <c r="J898" s="331"/>
      <c r="K898" s="331"/>
      <c r="L898" s="331"/>
      <c r="M898" s="331"/>
      <c r="N898" s="331"/>
      <c r="O898" s="331"/>
      <c r="P898" s="331"/>
      <c r="Q898" s="331"/>
      <c r="R898" s="331"/>
      <c r="S898" s="331"/>
    </row>
    <row r="899" spans="1:19">
      <c r="A899" s="331"/>
      <c r="B899" s="331"/>
      <c r="C899" s="331"/>
      <c r="D899" s="331"/>
      <c r="E899" s="331"/>
      <c r="F899" s="331"/>
      <c r="G899" s="331"/>
      <c r="H899" s="331"/>
      <c r="I899" s="331"/>
      <c r="J899" s="331"/>
      <c r="K899" s="331"/>
      <c r="L899" s="331"/>
      <c r="M899" s="331"/>
      <c r="N899" s="331"/>
      <c r="O899" s="331"/>
      <c r="P899" s="331"/>
      <c r="Q899" s="331"/>
      <c r="R899" s="331"/>
      <c r="S899" s="331"/>
    </row>
    <row r="900" spans="1:19">
      <c r="A900" s="331"/>
      <c r="B900" s="331"/>
      <c r="C900" s="331"/>
      <c r="D900" s="331"/>
      <c r="E900" s="331"/>
      <c r="F900" s="331"/>
      <c r="G900" s="331"/>
      <c r="H900" s="331"/>
      <c r="I900" s="331"/>
      <c r="J900" s="331"/>
      <c r="K900" s="331"/>
      <c r="L900" s="331"/>
      <c r="M900" s="331"/>
      <c r="N900" s="331"/>
      <c r="O900" s="331"/>
      <c r="P900" s="331"/>
      <c r="Q900" s="331"/>
      <c r="R900" s="331"/>
      <c r="S900" s="331"/>
    </row>
    <row r="901" spans="1:19">
      <c r="A901" s="331"/>
      <c r="B901" s="331"/>
      <c r="C901" s="331"/>
      <c r="D901" s="331"/>
      <c r="E901" s="331"/>
      <c r="F901" s="331"/>
      <c r="G901" s="331"/>
      <c r="H901" s="331"/>
      <c r="I901" s="331"/>
      <c r="J901" s="331"/>
      <c r="K901" s="331"/>
      <c r="L901" s="331"/>
      <c r="M901" s="331"/>
      <c r="N901" s="331"/>
      <c r="O901" s="331"/>
      <c r="P901" s="331"/>
      <c r="Q901" s="331"/>
      <c r="R901" s="331"/>
      <c r="S901" s="331"/>
    </row>
    <row r="902" spans="1:19">
      <c r="A902" s="331"/>
      <c r="B902" s="331"/>
      <c r="C902" s="331"/>
      <c r="D902" s="331"/>
      <c r="E902" s="331"/>
      <c r="F902" s="331"/>
      <c r="G902" s="331"/>
      <c r="H902" s="331"/>
      <c r="I902" s="331"/>
      <c r="J902" s="331"/>
      <c r="K902" s="331"/>
      <c r="L902" s="331"/>
      <c r="M902" s="331"/>
      <c r="N902" s="331"/>
      <c r="O902" s="331"/>
      <c r="P902" s="331"/>
      <c r="Q902" s="331"/>
      <c r="R902" s="331"/>
      <c r="S902" s="331"/>
    </row>
    <row r="903" spans="1:19">
      <c r="A903" s="331"/>
      <c r="B903" s="331"/>
      <c r="C903" s="331"/>
      <c r="D903" s="331"/>
      <c r="E903" s="331"/>
      <c r="F903" s="331"/>
      <c r="G903" s="331"/>
      <c r="H903" s="331"/>
      <c r="I903" s="331"/>
      <c r="J903" s="331"/>
      <c r="K903" s="331"/>
      <c r="L903" s="331"/>
      <c r="M903" s="331"/>
      <c r="N903" s="331"/>
      <c r="O903" s="331"/>
      <c r="P903" s="331"/>
      <c r="Q903" s="331"/>
      <c r="R903" s="331"/>
      <c r="S903" s="331"/>
    </row>
    <row r="904" spans="1:19">
      <c r="A904" s="331"/>
      <c r="B904" s="331"/>
      <c r="C904" s="331"/>
      <c r="D904" s="331"/>
      <c r="E904" s="331"/>
      <c r="F904" s="331"/>
      <c r="G904" s="331"/>
      <c r="H904" s="331"/>
      <c r="I904" s="331"/>
      <c r="J904" s="331"/>
      <c r="K904" s="331"/>
      <c r="L904" s="331"/>
      <c r="M904" s="331"/>
      <c r="N904" s="331"/>
      <c r="O904" s="331"/>
      <c r="P904" s="331"/>
      <c r="Q904" s="331"/>
      <c r="R904" s="331"/>
      <c r="S904" s="331"/>
    </row>
    <row r="905" spans="1:19">
      <c r="A905" s="331"/>
      <c r="B905" s="331"/>
      <c r="C905" s="331"/>
      <c r="D905" s="331"/>
      <c r="E905" s="331"/>
      <c r="F905" s="331"/>
      <c r="G905" s="331"/>
      <c r="H905" s="331"/>
      <c r="I905" s="331"/>
      <c r="J905" s="331"/>
      <c r="K905" s="331"/>
      <c r="L905" s="331"/>
      <c r="M905" s="331"/>
      <c r="N905" s="331"/>
      <c r="O905" s="331"/>
      <c r="P905" s="331"/>
      <c r="Q905" s="331"/>
      <c r="R905" s="331"/>
      <c r="S905" s="331"/>
    </row>
    <row r="906" spans="1:19">
      <c r="A906" s="331"/>
      <c r="B906" s="331"/>
      <c r="C906" s="331"/>
      <c r="D906" s="331"/>
      <c r="E906" s="331"/>
      <c r="F906" s="331"/>
      <c r="G906" s="331"/>
      <c r="H906" s="331"/>
      <c r="I906" s="331"/>
      <c r="J906" s="331"/>
      <c r="K906" s="331"/>
      <c r="L906" s="331"/>
      <c r="M906" s="331"/>
      <c r="N906" s="331"/>
      <c r="O906" s="331"/>
      <c r="P906" s="331"/>
      <c r="Q906" s="331"/>
      <c r="R906" s="331"/>
      <c r="S906" s="331"/>
    </row>
    <row r="907" spans="1:19">
      <c r="A907" s="331"/>
      <c r="B907" s="331"/>
      <c r="C907" s="331"/>
      <c r="D907" s="331"/>
      <c r="E907" s="331"/>
      <c r="F907" s="331"/>
      <c r="G907" s="331"/>
      <c r="H907" s="331"/>
      <c r="I907" s="331"/>
      <c r="J907" s="331"/>
      <c r="K907" s="331"/>
      <c r="L907" s="331"/>
      <c r="M907" s="331"/>
      <c r="N907" s="331"/>
      <c r="O907" s="331"/>
      <c r="P907" s="331"/>
      <c r="Q907" s="331"/>
      <c r="R907" s="331"/>
      <c r="S907" s="331"/>
    </row>
    <row r="908" spans="1:19">
      <c r="A908" s="331"/>
      <c r="B908" s="331"/>
      <c r="C908" s="331"/>
      <c r="D908" s="331"/>
      <c r="E908" s="331"/>
      <c r="F908" s="331"/>
      <c r="G908" s="331"/>
      <c r="H908" s="331"/>
      <c r="I908" s="331"/>
      <c r="J908" s="331"/>
      <c r="K908" s="331"/>
      <c r="L908" s="331"/>
      <c r="M908" s="331"/>
      <c r="N908" s="331"/>
      <c r="O908" s="331"/>
      <c r="P908" s="331"/>
      <c r="Q908" s="331"/>
      <c r="R908" s="331"/>
      <c r="S908" s="331"/>
    </row>
    <row r="909" spans="1:19">
      <c r="A909" s="331"/>
      <c r="B909" s="331"/>
      <c r="C909" s="331"/>
      <c r="D909" s="331"/>
      <c r="E909" s="331"/>
      <c r="F909" s="331"/>
      <c r="G909" s="331"/>
      <c r="H909" s="331"/>
      <c r="I909" s="331"/>
      <c r="J909" s="331"/>
      <c r="K909" s="331"/>
      <c r="L909" s="331"/>
      <c r="M909" s="331"/>
      <c r="N909" s="331"/>
      <c r="O909" s="331"/>
      <c r="P909" s="331"/>
      <c r="Q909" s="331"/>
      <c r="R909" s="331"/>
      <c r="S909" s="331"/>
    </row>
    <row r="910" spans="1:19">
      <c r="A910" s="331"/>
      <c r="B910" s="331"/>
      <c r="C910" s="331"/>
      <c r="D910" s="331"/>
      <c r="E910" s="331"/>
      <c r="F910" s="331"/>
      <c r="G910" s="331"/>
      <c r="H910" s="331"/>
      <c r="I910" s="331"/>
      <c r="J910" s="331"/>
      <c r="K910" s="331"/>
      <c r="L910" s="331"/>
      <c r="M910" s="331"/>
      <c r="N910" s="331"/>
      <c r="O910" s="331"/>
      <c r="P910" s="331"/>
      <c r="Q910" s="331"/>
      <c r="R910" s="331"/>
      <c r="S910" s="331"/>
    </row>
    <row r="911" spans="1:19">
      <c r="A911" s="331"/>
      <c r="B911" s="331"/>
      <c r="C911" s="331"/>
      <c r="D911" s="331"/>
      <c r="E911" s="331"/>
      <c r="F911" s="331"/>
      <c r="G911" s="331"/>
      <c r="H911" s="331"/>
      <c r="I911" s="331"/>
      <c r="J911" s="331"/>
      <c r="K911" s="331"/>
      <c r="L911" s="331"/>
      <c r="M911" s="331"/>
      <c r="N911" s="331"/>
      <c r="O911" s="331"/>
      <c r="P911" s="331"/>
      <c r="Q911" s="331"/>
      <c r="R911" s="331"/>
      <c r="S911" s="331"/>
    </row>
    <row r="912" spans="1:19">
      <c r="A912" s="331"/>
      <c r="B912" s="331"/>
      <c r="C912" s="331"/>
      <c r="D912" s="331"/>
      <c r="E912" s="331"/>
      <c r="F912" s="331"/>
      <c r="G912" s="331"/>
      <c r="H912" s="331"/>
      <c r="I912" s="331"/>
      <c r="J912" s="331"/>
      <c r="K912" s="331"/>
      <c r="L912" s="331"/>
      <c r="M912" s="331"/>
      <c r="N912" s="331"/>
      <c r="O912" s="331"/>
      <c r="P912" s="331"/>
      <c r="Q912" s="331"/>
      <c r="R912" s="331"/>
      <c r="S912" s="331"/>
    </row>
    <row r="913" spans="1:19">
      <c r="A913" s="331"/>
      <c r="B913" s="331"/>
      <c r="C913" s="331"/>
      <c r="D913" s="331"/>
      <c r="E913" s="331"/>
      <c r="F913" s="331"/>
      <c r="G913" s="331"/>
      <c r="H913" s="331"/>
      <c r="I913" s="331"/>
      <c r="J913" s="331"/>
      <c r="K913" s="331"/>
      <c r="L913" s="331"/>
      <c r="M913" s="331"/>
      <c r="N913" s="331"/>
      <c r="O913" s="331"/>
      <c r="P913" s="331"/>
      <c r="Q913" s="331"/>
      <c r="R913" s="331"/>
      <c r="S913" s="331"/>
    </row>
    <row r="914" spans="1:19">
      <c r="A914" s="331"/>
      <c r="B914" s="331"/>
      <c r="C914" s="331"/>
      <c r="D914" s="331"/>
      <c r="E914" s="331"/>
      <c r="F914" s="331"/>
      <c r="G914" s="331"/>
      <c r="H914" s="331"/>
      <c r="I914" s="331"/>
      <c r="J914" s="331"/>
      <c r="K914" s="331"/>
      <c r="L914" s="331"/>
      <c r="M914" s="331"/>
      <c r="N914" s="331"/>
      <c r="O914" s="331"/>
      <c r="P914" s="331"/>
      <c r="Q914" s="331"/>
      <c r="R914" s="331"/>
      <c r="S914" s="331"/>
    </row>
    <row r="915" spans="1:19">
      <c r="A915" s="331"/>
      <c r="B915" s="331"/>
      <c r="C915" s="331"/>
      <c r="D915" s="331"/>
      <c r="E915" s="331"/>
      <c r="F915" s="331"/>
      <c r="G915" s="331"/>
      <c r="H915" s="331"/>
      <c r="I915" s="331"/>
      <c r="J915" s="331"/>
      <c r="K915" s="331"/>
      <c r="L915" s="331"/>
      <c r="M915" s="331"/>
      <c r="N915" s="331"/>
      <c r="O915" s="331"/>
      <c r="P915" s="331"/>
      <c r="Q915" s="331"/>
      <c r="R915" s="331"/>
      <c r="S915" s="331"/>
    </row>
    <row r="916" spans="1:19">
      <c r="A916" s="331"/>
      <c r="B916" s="331"/>
      <c r="C916" s="331"/>
      <c r="D916" s="331"/>
      <c r="E916" s="331"/>
      <c r="F916" s="331"/>
      <c r="G916" s="331"/>
      <c r="H916" s="331"/>
      <c r="I916" s="331"/>
      <c r="J916" s="331"/>
      <c r="K916" s="331"/>
      <c r="L916" s="331"/>
      <c r="M916" s="331"/>
      <c r="N916" s="331"/>
      <c r="O916" s="331"/>
      <c r="P916" s="331"/>
      <c r="Q916" s="331"/>
      <c r="R916" s="331"/>
      <c r="S916" s="331"/>
    </row>
    <row r="917" spans="1:19">
      <c r="A917" s="331"/>
      <c r="B917" s="331"/>
      <c r="C917" s="331"/>
      <c r="D917" s="331"/>
      <c r="E917" s="331"/>
      <c r="F917" s="331"/>
      <c r="G917" s="331"/>
      <c r="H917" s="331"/>
      <c r="I917" s="331"/>
      <c r="J917" s="331"/>
      <c r="K917" s="331"/>
      <c r="L917" s="331"/>
      <c r="M917" s="331"/>
      <c r="N917" s="331"/>
      <c r="O917" s="331"/>
      <c r="P917" s="331"/>
      <c r="Q917" s="331"/>
      <c r="R917" s="331"/>
      <c r="S917" s="331"/>
    </row>
    <row r="918" spans="1:19">
      <c r="A918" s="331"/>
      <c r="B918" s="331"/>
      <c r="C918" s="331"/>
      <c r="D918" s="331"/>
      <c r="E918" s="331"/>
      <c r="F918" s="331"/>
      <c r="G918" s="331"/>
      <c r="H918" s="331"/>
      <c r="I918" s="331"/>
      <c r="J918" s="331"/>
      <c r="K918" s="331"/>
      <c r="L918" s="331"/>
      <c r="M918" s="331"/>
      <c r="N918" s="331"/>
      <c r="O918" s="331"/>
      <c r="P918" s="331"/>
      <c r="Q918" s="331"/>
      <c r="R918" s="331"/>
      <c r="S918" s="331"/>
    </row>
    <row r="919" spans="1:19">
      <c r="A919" s="331"/>
      <c r="B919" s="331"/>
      <c r="C919" s="331"/>
      <c r="D919" s="331"/>
      <c r="E919" s="331"/>
      <c r="F919" s="331"/>
      <c r="G919" s="331"/>
      <c r="H919" s="331"/>
      <c r="I919" s="331"/>
      <c r="J919" s="331"/>
      <c r="K919" s="331"/>
      <c r="L919" s="331"/>
      <c r="M919" s="331"/>
      <c r="N919" s="331"/>
      <c r="O919" s="331"/>
      <c r="P919" s="331"/>
      <c r="Q919" s="331"/>
      <c r="R919" s="331"/>
      <c r="S919" s="331"/>
    </row>
    <row r="920" spans="1:19">
      <c r="A920" s="331"/>
      <c r="B920" s="331"/>
      <c r="C920" s="331"/>
      <c r="D920" s="331"/>
      <c r="E920" s="331"/>
      <c r="F920" s="331"/>
      <c r="G920" s="331"/>
      <c r="H920" s="331"/>
      <c r="I920" s="331"/>
      <c r="J920" s="331"/>
      <c r="K920" s="331"/>
      <c r="L920" s="331"/>
      <c r="M920" s="331"/>
      <c r="N920" s="331"/>
      <c r="O920" s="331"/>
      <c r="P920" s="331"/>
      <c r="Q920" s="331"/>
      <c r="R920" s="331"/>
      <c r="S920" s="331"/>
    </row>
    <row r="921" spans="1:19">
      <c r="A921" s="331"/>
      <c r="B921" s="331"/>
      <c r="C921" s="331"/>
      <c r="D921" s="331"/>
      <c r="E921" s="331"/>
      <c r="F921" s="331"/>
      <c r="G921" s="331"/>
      <c r="H921" s="331"/>
      <c r="I921" s="331"/>
      <c r="J921" s="331"/>
      <c r="K921" s="331"/>
      <c r="L921" s="331"/>
      <c r="M921" s="331"/>
      <c r="N921" s="331"/>
      <c r="O921" s="331"/>
      <c r="P921" s="331"/>
      <c r="Q921" s="331"/>
      <c r="R921" s="331"/>
      <c r="S921" s="331"/>
    </row>
    <row r="922" spans="1:19">
      <c r="A922" s="331"/>
      <c r="B922" s="331"/>
      <c r="C922" s="331"/>
      <c r="D922" s="331"/>
      <c r="E922" s="331"/>
      <c r="F922" s="331"/>
      <c r="G922" s="331"/>
      <c r="H922" s="331"/>
      <c r="I922" s="331"/>
      <c r="J922" s="331"/>
      <c r="K922" s="331"/>
      <c r="L922" s="331"/>
      <c r="M922" s="331"/>
      <c r="N922" s="331"/>
      <c r="O922" s="331"/>
      <c r="P922" s="331"/>
      <c r="Q922" s="331"/>
      <c r="R922" s="331"/>
      <c r="S922" s="331"/>
    </row>
    <row r="923" spans="1:19">
      <c r="A923" s="331"/>
      <c r="B923" s="331"/>
      <c r="C923" s="331"/>
      <c r="D923" s="331"/>
      <c r="E923" s="331"/>
      <c r="F923" s="331"/>
      <c r="G923" s="331"/>
      <c r="H923" s="331"/>
      <c r="I923" s="331"/>
      <c r="J923" s="331"/>
      <c r="K923" s="331"/>
      <c r="L923" s="331"/>
      <c r="M923" s="331"/>
      <c r="N923" s="331"/>
      <c r="O923" s="331"/>
      <c r="P923" s="331"/>
      <c r="Q923" s="331"/>
      <c r="R923" s="331"/>
      <c r="S923" s="331"/>
    </row>
    <row r="924" spans="1:19">
      <c r="A924" s="331"/>
      <c r="B924" s="331"/>
      <c r="C924" s="331"/>
      <c r="D924" s="331"/>
      <c r="E924" s="331"/>
      <c r="F924" s="331"/>
      <c r="G924" s="331"/>
      <c r="H924" s="331"/>
      <c r="I924" s="331"/>
      <c r="J924" s="331"/>
      <c r="K924" s="331"/>
      <c r="L924" s="331"/>
      <c r="M924" s="331"/>
      <c r="N924" s="331"/>
      <c r="O924" s="331"/>
      <c r="P924" s="331"/>
      <c r="Q924" s="331"/>
      <c r="R924" s="331"/>
      <c r="S924" s="331"/>
    </row>
    <row r="925" spans="1:19">
      <c r="A925" s="331"/>
      <c r="B925" s="331"/>
      <c r="C925" s="331"/>
      <c r="D925" s="331"/>
      <c r="E925" s="331"/>
      <c r="F925" s="331"/>
      <c r="G925" s="331"/>
      <c r="H925" s="331"/>
      <c r="I925" s="331"/>
      <c r="J925" s="331"/>
      <c r="K925" s="331"/>
      <c r="L925" s="331"/>
      <c r="M925" s="331"/>
      <c r="N925" s="331"/>
      <c r="O925" s="331"/>
      <c r="P925" s="331"/>
      <c r="Q925" s="331"/>
      <c r="R925" s="331"/>
      <c r="S925" s="331"/>
    </row>
    <row r="926" spans="1:19">
      <c r="A926" s="331"/>
      <c r="B926" s="331"/>
      <c r="C926" s="331"/>
      <c r="D926" s="331"/>
      <c r="E926" s="331"/>
      <c r="F926" s="331"/>
      <c r="G926" s="331"/>
      <c r="H926" s="331"/>
      <c r="I926" s="331"/>
      <c r="J926" s="331"/>
      <c r="K926" s="331"/>
      <c r="L926" s="331"/>
      <c r="M926" s="331"/>
      <c r="N926" s="331"/>
      <c r="O926" s="331"/>
      <c r="P926" s="331"/>
      <c r="Q926" s="331"/>
      <c r="R926" s="331"/>
      <c r="S926" s="331"/>
    </row>
    <row r="927" spans="1:19">
      <c r="A927" s="331"/>
      <c r="B927" s="331"/>
      <c r="C927" s="331"/>
      <c r="D927" s="331"/>
      <c r="E927" s="331"/>
      <c r="F927" s="331"/>
      <c r="G927" s="331"/>
      <c r="H927" s="331"/>
      <c r="I927" s="331"/>
      <c r="J927" s="331"/>
      <c r="K927" s="331"/>
      <c r="L927" s="331"/>
      <c r="M927" s="331"/>
      <c r="N927" s="331"/>
      <c r="O927" s="331"/>
      <c r="P927" s="331"/>
      <c r="Q927" s="331"/>
      <c r="R927" s="331"/>
      <c r="S927" s="331"/>
    </row>
    <row r="928" spans="1:19">
      <c r="A928" s="331"/>
      <c r="B928" s="331"/>
      <c r="C928" s="331"/>
      <c r="D928" s="331"/>
      <c r="E928" s="331"/>
      <c r="F928" s="331"/>
      <c r="G928" s="331"/>
      <c r="H928" s="331"/>
      <c r="I928" s="331"/>
      <c r="J928" s="331"/>
      <c r="K928" s="331"/>
      <c r="L928" s="331"/>
      <c r="M928" s="331"/>
      <c r="N928" s="331"/>
      <c r="O928" s="331"/>
      <c r="P928" s="331"/>
      <c r="Q928" s="331"/>
      <c r="R928" s="331"/>
      <c r="S928" s="331"/>
    </row>
    <row r="929" spans="1:19">
      <c r="A929" s="331"/>
      <c r="B929" s="331"/>
      <c r="C929" s="331"/>
      <c r="D929" s="331"/>
      <c r="E929" s="331"/>
      <c r="F929" s="331"/>
      <c r="G929" s="331"/>
      <c r="H929" s="331"/>
      <c r="I929" s="331"/>
      <c r="J929" s="331"/>
      <c r="K929" s="331"/>
      <c r="L929" s="331"/>
      <c r="M929" s="331"/>
      <c r="N929" s="331"/>
      <c r="O929" s="331"/>
      <c r="P929" s="331"/>
      <c r="Q929" s="331"/>
      <c r="R929" s="331"/>
      <c r="S929" s="331"/>
    </row>
    <row r="930" spans="1:19">
      <c r="A930" s="331"/>
      <c r="B930" s="331"/>
      <c r="C930" s="331"/>
      <c r="D930" s="331"/>
      <c r="E930" s="331"/>
      <c r="F930" s="331"/>
      <c r="G930" s="331"/>
      <c r="H930" s="331"/>
      <c r="I930" s="331"/>
      <c r="J930" s="331"/>
      <c r="K930" s="331"/>
      <c r="L930" s="331"/>
      <c r="M930" s="331"/>
      <c r="N930" s="331"/>
      <c r="O930" s="331"/>
      <c r="P930" s="331"/>
      <c r="Q930" s="331"/>
      <c r="R930" s="331"/>
      <c r="S930" s="331"/>
    </row>
    <row r="931" spans="1:19">
      <c r="A931" s="331"/>
      <c r="B931" s="331"/>
      <c r="C931" s="331"/>
      <c r="D931" s="331"/>
      <c r="E931" s="331"/>
      <c r="F931" s="331"/>
      <c r="G931" s="331"/>
      <c r="H931" s="331"/>
      <c r="I931" s="331"/>
      <c r="J931" s="331"/>
      <c r="K931" s="331"/>
      <c r="L931" s="331"/>
      <c r="M931" s="331"/>
      <c r="N931" s="331"/>
      <c r="O931" s="331"/>
      <c r="P931" s="331"/>
      <c r="Q931" s="331"/>
      <c r="R931" s="331"/>
      <c r="S931" s="331"/>
    </row>
    <row r="932" spans="1:19">
      <c r="A932" s="331"/>
      <c r="B932" s="331"/>
      <c r="C932" s="331"/>
      <c r="D932" s="331"/>
      <c r="E932" s="331"/>
      <c r="F932" s="331"/>
      <c r="G932" s="331"/>
      <c r="H932" s="331"/>
      <c r="I932" s="331"/>
      <c r="J932" s="331"/>
      <c r="K932" s="331"/>
      <c r="L932" s="331"/>
      <c r="M932" s="331"/>
      <c r="N932" s="331"/>
      <c r="O932" s="331"/>
      <c r="P932" s="331"/>
      <c r="Q932" s="331"/>
      <c r="R932" s="331"/>
      <c r="S932" s="331"/>
    </row>
    <row r="933" spans="1:19">
      <c r="A933" s="331"/>
      <c r="B933" s="331"/>
      <c r="C933" s="331"/>
      <c r="D933" s="331"/>
      <c r="E933" s="331"/>
      <c r="F933" s="331"/>
      <c r="G933" s="331"/>
      <c r="H933" s="331"/>
      <c r="I933" s="331"/>
      <c r="J933" s="331"/>
      <c r="K933" s="331"/>
      <c r="L933" s="331"/>
      <c r="M933" s="331"/>
      <c r="N933" s="331"/>
      <c r="O933" s="331"/>
      <c r="P933" s="331"/>
      <c r="Q933" s="331"/>
      <c r="R933" s="331"/>
      <c r="S933" s="331"/>
    </row>
    <row r="934" spans="1:19">
      <c r="A934" s="331"/>
      <c r="B934" s="331"/>
      <c r="C934" s="331"/>
      <c r="D934" s="331"/>
      <c r="E934" s="331"/>
      <c r="F934" s="331"/>
      <c r="G934" s="331"/>
      <c r="H934" s="331"/>
      <c r="I934" s="331"/>
      <c r="J934" s="331"/>
      <c r="K934" s="331"/>
      <c r="L934" s="331"/>
      <c r="M934" s="331"/>
      <c r="N934" s="331"/>
      <c r="O934" s="331"/>
      <c r="P934" s="331"/>
      <c r="Q934" s="331"/>
      <c r="R934" s="331"/>
      <c r="S934" s="331"/>
    </row>
    <row r="935" spans="1:19">
      <c r="A935" s="331"/>
      <c r="B935" s="331"/>
      <c r="C935" s="331"/>
      <c r="D935" s="331"/>
      <c r="E935" s="331"/>
      <c r="F935" s="331"/>
      <c r="G935" s="331"/>
      <c r="H935" s="331"/>
      <c r="I935" s="331"/>
      <c r="J935" s="331"/>
      <c r="K935" s="331"/>
      <c r="L935" s="331"/>
      <c r="M935" s="331"/>
      <c r="N935" s="331"/>
      <c r="O935" s="331"/>
      <c r="P935" s="331"/>
      <c r="Q935" s="331"/>
      <c r="R935" s="331"/>
      <c r="S935" s="331"/>
    </row>
    <row r="936" spans="1:19">
      <c r="A936" s="331"/>
      <c r="B936" s="331"/>
      <c r="C936" s="331"/>
      <c r="D936" s="331"/>
      <c r="E936" s="331"/>
      <c r="F936" s="331"/>
      <c r="G936" s="331"/>
      <c r="H936" s="331"/>
      <c r="I936" s="331"/>
      <c r="J936" s="331"/>
      <c r="K936" s="331"/>
      <c r="L936" s="331"/>
      <c r="M936" s="331"/>
      <c r="N936" s="331"/>
      <c r="O936" s="331"/>
      <c r="P936" s="331"/>
      <c r="Q936" s="331"/>
      <c r="R936" s="331"/>
      <c r="S936" s="331"/>
    </row>
    <row r="937" spans="1:19">
      <c r="A937" s="331"/>
      <c r="B937" s="331"/>
      <c r="C937" s="331"/>
      <c r="D937" s="331"/>
      <c r="E937" s="331"/>
      <c r="F937" s="331"/>
      <c r="G937" s="331"/>
      <c r="H937" s="331"/>
      <c r="I937" s="331"/>
      <c r="J937" s="331"/>
      <c r="K937" s="331"/>
      <c r="L937" s="331"/>
      <c r="M937" s="331"/>
      <c r="N937" s="331"/>
      <c r="O937" s="331"/>
      <c r="P937" s="331"/>
      <c r="Q937" s="331"/>
      <c r="R937" s="331"/>
      <c r="S937" s="331"/>
    </row>
    <row r="938" spans="1:19">
      <c r="A938" s="331"/>
      <c r="B938" s="331"/>
      <c r="C938" s="331"/>
      <c r="D938" s="331"/>
      <c r="E938" s="331"/>
      <c r="F938" s="331"/>
      <c r="G938" s="331"/>
      <c r="H938" s="331"/>
      <c r="I938" s="331"/>
      <c r="J938" s="331"/>
      <c r="K938" s="331"/>
      <c r="L938" s="331"/>
      <c r="M938" s="331"/>
      <c r="N938" s="331"/>
      <c r="O938" s="331"/>
      <c r="P938" s="331"/>
      <c r="Q938" s="331"/>
      <c r="R938" s="331"/>
      <c r="S938" s="331"/>
    </row>
    <row r="939" spans="1:19">
      <c r="A939" s="331"/>
      <c r="B939" s="331"/>
      <c r="C939" s="331"/>
      <c r="D939" s="331"/>
      <c r="E939" s="331"/>
      <c r="F939" s="331"/>
      <c r="G939" s="331"/>
      <c r="H939" s="331"/>
      <c r="I939" s="331"/>
      <c r="J939" s="331"/>
      <c r="K939" s="331"/>
      <c r="L939" s="331"/>
      <c r="M939" s="331"/>
      <c r="N939" s="331"/>
      <c r="O939" s="331"/>
      <c r="P939" s="331"/>
      <c r="Q939" s="331"/>
      <c r="R939" s="331"/>
      <c r="S939" s="331"/>
    </row>
    <row r="940" spans="1:19">
      <c r="A940" s="331"/>
      <c r="B940" s="331"/>
      <c r="C940" s="331"/>
      <c r="D940" s="331"/>
      <c r="E940" s="331"/>
      <c r="F940" s="331"/>
      <c r="G940" s="331"/>
      <c r="H940" s="331"/>
      <c r="I940" s="331"/>
      <c r="J940" s="331"/>
      <c r="K940" s="331"/>
      <c r="L940" s="331"/>
      <c r="M940" s="331"/>
      <c r="N940" s="331"/>
      <c r="O940" s="331"/>
      <c r="P940" s="331"/>
      <c r="Q940" s="331"/>
      <c r="R940" s="331"/>
      <c r="S940" s="331"/>
    </row>
    <row r="941" spans="1:19">
      <c r="A941" s="331"/>
      <c r="B941" s="331"/>
      <c r="C941" s="331"/>
      <c r="D941" s="331"/>
      <c r="E941" s="331"/>
      <c r="F941" s="331"/>
      <c r="G941" s="331"/>
      <c r="H941" s="331"/>
      <c r="I941" s="331"/>
      <c r="J941" s="331"/>
      <c r="K941" s="331"/>
      <c r="L941" s="331"/>
      <c r="M941" s="331"/>
      <c r="N941" s="331"/>
      <c r="O941" s="331"/>
      <c r="P941" s="331"/>
      <c r="Q941" s="331"/>
      <c r="R941" s="331"/>
      <c r="S941" s="331"/>
    </row>
    <row r="942" spans="1:19">
      <c r="A942" s="331"/>
      <c r="B942" s="331"/>
      <c r="C942" s="331"/>
      <c r="D942" s="331"/>
      <c r="E942" s="331"/>
      <c r="F942" s="331"/>
      <c r="G942" s="331"/>
      <c r="H942" s="331"/>
      <c r="I942" s="331"/>
      <c r="J942" s="331"/>
      <c r="K942" s="331"/>
      <c r="L942" s="331"/>
      <c r="M942" s="331"/>
      <c r="N942" s="331"/>
      <c r="O942" s="331"/>
      <c r="P942" s="331"/>
      <c r="Q942" s="331"/>
      <c r="R942" s="331"/>
      <c r="S942" s="331"/>
    </row>
    <row r="943" spans="1:19">
      <c r="A943" s="331"/>
      <c r="B943" s="331"/>
      <c r="C943" s="331"/>
      <c r="D943" s="331"/>
      <c r="E943" s="331"/>
      <c r="F943" s="331"/>
      <c r="G943" s="331"/>
      <c r="H943" s="331"/>
      <c r="I943" s="331"/>
      <c r="J943" s="331"/>
      <c r="K943" s="331"/>
      <c r="L943" s="331"/>
      <c r="M943" s="331"/>
      <c r="N943" s="331"/>
      <c r="O943" s="331"/>
      <c r="P943" s="331"/>
      <c r="Q943" s="331"/>
      <c r="R943" s="331"/>
      <c r="S943" s="331"/>
    </row>
    <row r="944" spans="1:19">
      <c r="A944" s="331"/>
      <c r="B944" s="331"/>
      <c r="C944" s="331"/>
      <c r="D944" s="331"/>
      <c r="E944" s="331"/>
      <c r="F944" s="331"/>
      <c r="G944" s="331"/>
      <c r="H944" s="331"/>
      <c r="I944" s="331"/>
      <c r="J944" s="331"/>
      <c r="K944" s="331"/>
      <c r="L944" s="331"/>
      <c r="M944" s="331"/>
      <c r="N944" s="331"/>
      <c r="O944" s="331"/>
      <c r="P944" s="331"/>
      <c r="Q944" s="331"/>
      <c r="R944" s="331"/>
      <c r="S944" s="331"/>
    </row>
    <row r="945" spans="1:19">
      <c r="A945" s="331"/>
      <c r="B945" s="331"/>
      <c r="C945" s="331"/>
      <c r="D945" s="331"/>
      <c r="E945" s="331"/>
      <c r="F945" s="331"/>
      <c r="G945" s="331"/>
      <c r="H945" s="331"/>
      <c r="I945" s="331"/>
      <c r="J945" s="331"/>
      <c r="K945" s="331"/>
      <c r="L945" s="331"/>
      <c r="M945" s="331"/>
      <c r="N945" s="331"/>
      <c r="O945" s="331"/>
      <c r="P945" s="331"/>
      <c r="Q945" s="331"/>
      <c r="R945" s="331"/>
      <c r="S945" s="331"/>
    </row>
    <row r="946" spans="1:19">
      <c r="A946" s="331"/>
      <c r="B946" s="331"/>
      <c r="C946" s="331"/>
      <c r="D946" s="331"/>
      <c r="E946" s="331"/>
      <c r="F946" s="331"/>
      <c r="G946" s="331"/>
      <c r="H946" s="331"/>
      <c r="I946" s="331"/>
      <c r="J946" s="331"/>
      <c r="K946" s="331"/>
      <c r="L946" s="331"/>
      <c r="M946" s="331"/>
      <c r="N946" s="331"/>
      <c r="O946" s="331"/>
      <c r="P946" s="331"/>
      <c r="Q946" s="331"/>
      <c r="R946" s="331"/>
      <c r="S946" s="331"/>
    </row>
    <row r="947" spans="1:19">
      <c r="A947" s="331"/>
      <c r="B947" s="331"/>
      <c r="C947" s="331"/>
      <c r="D947" s="331"/>
      <c r="E947" s="331"/>
      <c r="F947" s="331"/>
      <c r="G947" s="331"/>
      <c r="H947" s="331"/>
      <c r="I947" s="331"/>
      <c r="J947" s="331"/>
      <c r="K947" s="331"/>
      <c r="L947" s="331"/>
      <c r="M947" s="331"/>
      <c r="N947" s="331"/>
      <c r="O947" s="331"/>
      <c r="P947" s="331"/>
      <c r="Q947" s="331"/>
      <c r="R947" s="331"/>
      <c r="S947" s="331"/>
    </row>
    <row r="948" spans="1:19">
      <c r="A948" s="331"/>
      <c r="B948" s="331"/>
      <c r="C948" s="331"/>
      <c r="D948" s="331"/>
      <c r="E948" s="331"/>
      <c r="F948" s="331"/>
      <c r="G948" s="331"/>
      <c r="H948" s="331"/>
      <c r="I948" s="331"/>
      <c r="J948" s="331"/>
      <c r="K948" s="331"/>
      <c r="L948" s="331"/>
      <c r="M948" s="331"/>
      <c r="N948" s="331"/>
      <c r="O948" s="331"/>
      <c r="P948" s="331"/>
      <c r="Q948" s="331"/>
      <c r="R948" s="331"/>
      <c r="S948" s="331"/>
    </row>
    <row r="949" spans="1:19">
      <c r="A949" s="331"/>
      <c r="B949" s="331"/>
      <c r="C949" s="331"/>
      <c r="D949" s="331"/>
      <c r="E949" s="331"/>
      <c r="F949" s="331"/>
      <c r="G949" s="331"/>
      <c r="H949" s="331"/>
      <c r="I949" s="331"/>
      <c r="J949" s="331"/>
      <c r="K949" s="331"/>
      <c r="L949" s="331"/>
      <c r="M949" s="331"/>
      <c r="N949" s="331"/>
      <c r="O949" s="331"/>
      <c r="P949" s="331"/>
      <c r="Q949" s="331"/>
      <c r="R949" s="331"/>
      <c r="S949" s="331"/>
    </row>
    <row r="950" spans="1:19">
      <c r="A950" s="331"/>
      <c r="B950" s="331"/>
      <c r="C950" s="331"/>
      <c r="D950" s="331"/>
      <c r="E950" s="331"/>
      <c r="F950" s="331"/>
      <c r="G950" s="331"/>
      <c r="H950" s="331"/>
      <c r="I950" s="331"/>
      <c r="J950" s="331"/>
      <c r="K950" s="331"/>
      <c r="L950" s="331"/>
      <c r="M950" s="331"/>
      <c r="N950" s="331"/>
      <c r="O950" s="331"/>
      <c r="P950" s="331"/>
      <c r="Q950" s="331"/>
      <c r="R950" s="331"/>
      <c r="S950" s="331"/>
    </row>
    <row r="951" spans="1:19">
      <c r="A951" s="331"/>
      <c r="B951" s="331"/>
      <c r="C951" s="331"/>
      <c r="D951" s="331"/>
      <c r="E951" s="331"/>
      <c r="F951" s="331"/>
      <c r="G951" s="331"/>
      <c r="H951" s="331"/>
      <c r="I951" s="331"/>
      <c r="J951" s="331"/>
      <c r="K951" s="331"/>
      <c r="L951" s="331"/>
      <c r="M951" s="331"/>
      <c r="N951" s="331"/>
      <c r="O951" s="331"/>
      <c r="P951" s="331"/>
      <c r="Q951" s="331"/>
      <c r="R951" s="331"/>
      <c r="S951" s="331"/>
    </row>
    <row r="952" spans="1:19">
      <c r="A952" s="331"/>
      <c r="B952" s="331"/>
      <c r="C952" s="331"/>
      <c r="D952" s="331"/>
      <c r="E952" s="331"/>
      <c r="F952" s="331"/>
      <c r="G952" s="331"/>
      <c r="H952" s="331"/>
      <c r="I952" s="331"/>
      <c r="J952" s="331"/>
      <c r="K952" s="331"/>
      <c r="L952" s="331"/>
      <c r="M952" s="331"/>
      <c r="N952" s="331"/>
      <c r="O952" s="331"/>
      <c r="P952" s="331"/>
      <c r="Q952" s="331"/>
      <c r="R952" s="331"/>
      <c r="S952" s="331"/>
    </row>
    <row r="953" spans="1:19">
      <c r="A953" s="331"/>
      <c r="B953" s="331"/>
      <c r="C953" s="331"/>
      <c r="D953" s="331"/>
      <c r="E953" s="331"/>
      <c r="F953" s="331"/>
      <c r="G953" s="331"/>
      <c r="H953" s="331"/>
      <c r="I953" s="331"/>
      <c r="J953" s="331"/>
      <c r="K953" s="331"/>
      <c r="L953" s="331"/>
      <c r="M953" s="331"/>
      <c r="N953" s="331"/>
      <c r="O953" s="331"/>
      <c r="P953" s="331"/>
      <c r="Q953" s="331"/>
      <c r="R953" s="331"/>
      <c r="S953" s="331"/>
    </row>
    <row r="954" spans="1:19">
      <c r="A954" s="331"/>
      <c r="B954" s="331"/>
      <c r="C954" s="331"/>
      <c r="D954" s="331"/>
      <c r="E954" s="331"/>
      <c r="F954" s="331"/>
      <c r="G954" s="331"/>
      <c r="H954" s="331"/>
      <c r="I954" s="331"/>
      <c r="J954" s="331"/>
      <c r="K954" s="331"/>
      <c r="L954" s="331"/>
      <c r="M954" s="331"/>
      <c r="N954" s="331"/>
      <c r="O954" s="331"/>
      <c r="P954" s="331"/>
      <c r="Q954" s="331"/>
      <c r="R954" s="331"/>
      <c r="S954" s="331"/>
    </row>
    <row r="955" spans="1:19">
      <c r="A955" s="331"/>
      <c r="B955" s="331"/>
      <c r="C955" s="331"/>
      <c r="D955" s="331"/>
      <c r="E955" s="331"/>
      <c r="F955" s="331"/>
      <c r="G955" s="331"/>
      <c r="H955" s="331"/>
      <c r="I955" s="331"/>
      <c r="J955" s="331"/>
      <c r="K955" s="331"/>
      <c r="L955" s="331"/>
      <c r="M955" s="331"/>
      <c r="N955" s="331"/>
      <c r="O955" s="331"/>
      <c r="P955" s="331"/>
      <c r="Q955" s="331"/>
      <c r="R955" s="331"/>
      <c r="S955" s="331"/>
    </row>
    <row r="956" spans="1:19">
      <c r="A956" s="331"/>
      <c r="B956" s="331"/>
      <c r="C956" s="331"/>
      <c r="D956" s="331"/>
      <c r="E956" s="331"/>
      <c r="F956" s="331"/>
      <c r="G956" s="331"/>
      <c r="H956" s="331"/>
      <c r="I956" s="331"/>
      <c r="J956" s="331"/>
      <c r="K956" s="331"/>
      <c r="L956" s="331"/>
      <c r="M956" s="331"/>
      <c r="N956" s="331"/>
      <c r="O956" s="331"/>
      <c r="P956" s="331"/>
      <c r="Q956" s="331"/>
      <c r="R956" s="331"/>
      <c r="S956" s="331"/>
    </row>
    <row r="957" spans="1:19">
      <c r="A957" s="331"/>
      <c r="B957" s="331"/>
      <c r="C957" s="331"/>
      <c r="D957" s="331"/>
      <c r="E957" s="331"/>
      <c r="F957" s="331"/>
      <c r="G957" s="331"/>
      <c r="H957" s="331"/>
      <c r="I957" s="331"/>
      <c r="J957" s="331"/>
      <c r="K957" s="331"/>
      <c r="L957" s="331"/>
      <c r="M957" s="331"/>
      <c r="N957" s="331"/>
      <c r="O957" s="331"/>
      <c r="P957" s="331"/>
      <c r="Q957" s="331"/>
      <c r="R957" s="331"/>
      <c r="S957" s="331"/>
    </row>
    <row r="958" spans="1:19">
      <c r="A958" s="331"/>
      <c r="B958" s="331"/>
      <c r="C958" s="331"/>
      <c r="D958" s="331"/>
      <c r="E958" s="331"/>
      <c r="F958" s="331"/>
      <c r="G958" s="331"/>
      <c r="H958" s="331"/>
      <c r="I958" s="331"/>
      <c r="J958" s="331"/>
      <c r="K958" s="331"/>
      <c r="L958" s="331"/>
      <c r="M958" s="331"/>
      <c r="N958" s="331"/>
      <c r="O958" s="331"/>
      <c r="P958" s="331"/>
      <c r="Q958" s="331"/>
      <c r="R958" s="331"/>
      <c r="S958" s="331"/>
    </row>
    <row r="959" spans="1:19">
      <c r="A959" s="331"/>
      <c r="B959" s="331"/>
      <c r="C959" s="331"/>
      <c r="D959" s="331"/>
      <c r="E959" s="331"/>
      <c r="F959" s="331"/>
      <c r="G959" s="331"/>
      <c r="H959" s="331"/>
      <c r="I959" s="331"/>
      <c r="J959" s="331"/>
      <c r="K959" s="331"/>
      <c r="L959" s="331"/>
      <c r="M959" s="331"/>
      <c r="N959" s="331"/>
      <c r="O959" s="331"/>
      <c r="P959" s="331"/>
      <c r="Q959" s="331"/>
      <c r="R959" s="331"/>
      <c r="S959" s="331"/>
    </row>
    <row r="960" spans="1:19">
      <c r="A960" s="331"/>
      <c r="B960" s="331"/>
      <c r="C960" s="331"/>
      <c r="D960" s="331"/>
      <c r="E960" s="331"/>
      <c r="F960" s="331"/>
      <c r="G960" s="331"/>
      <c r="H960" s="331"/>
      <c r="I960" s="331"/>
      <c r="J960" s="331"/>
      <c r="K960" s="331"/>
      <c r="L960" s="331"/>
      <c r="M960" s="331"/>
      <c r="N960" s="331"/>
      <c r="O960" s="331"/>
      <c r="P960" s="331"/>
      <c r="Q960" s="331"/>
      <c r="R960" s="331"/>
      <c r="S960" s="331"/>
    </row>
    <row r="961" spans="1:19">
      <c r="A961" s="331"/>
      <c r="B961" s="331"/>
      <c r="C961" s="331"/>
      <c r="D961" s="331"/>
      <c r="E961" s="331"/>
      <c r="F961" s="331"/>
      <c r="G961" s="331"/>
      <c r="H961" s="331"/>
      <c r="I961" s="331"/>
      <c r="J961" s="331"/>
      <c r="K961" s="331"/>
      <c r="L961" s="331"/>
      <c r="M961" s="331"/>
      <c r="N961" s="331"/>
      <c r="O961" s="331"/>
      <c r="P961" s="331"/>
      <c r="Q961" s="331"/>
      <c r="R961" s="331"/>
      <c r="S961" s="331"/>
    </row>
    <row r="962" spans="1:19">
      <c r="A962" s="331"/>
      <c r="B962" s="331"/>
      <c r="C962" s="331"/>
      <c r="D962" s="331"/>
      <c r="E962" s="331"/>
      <c r="F962" s="331"/>
      <c r="G962" s="331"/>
      <c r="H962" s="331"/>
      <c r="I962" s="331"/>
      <c r="J962" s="331"/>
      <c r="K962" s="331"/>
      <c r="L962" s="331"/>
      <c r="M962" s="331"/>
      <c r="N962" s="331"/>
      <c r="O962" s="331"/>
      <c r="P962" s="331"/>
      <c r="Q962" s="331"/>
      <c r="R962" s="331"/>
      <c r="S962" s="331"/>
    </row>
    <row r="963" spans="1:19">
      <c r="A963" s="331"/>
      <c r="B963" s="331"/>
      <c r="C963" s="331"/>
      <c r="D963" s="331"/>
      <c r="E963" s="331"/>
      <c r="F963" s="331"/>
      <c r="G963" s="331"/>
      <c r="H963" s="331"/>
      <c r="I963" s="331"/>
      <c r="J963" s="331"/>
      <c r="K963" s="331"/>
      <c r="L963" s="331"/>
      <c r="M963" s="331"/>
      <c r="N963" s="331"/>
      <c r="O963" s="331"/>
      <c r="P963" s="331"/>
      <c r="Q963" s="331"/>
      <c r="R963" s="331"/>
      <c r="S963" s="331"/>
    </row>
    <row r="964" spans="1:19">
      <c r="A964" s="331"/>
      <c r="B964" s="331"/>
      <c r="C964" s="331"/>
      <c r="D964" s="331"/>
      <c r="E964" s="331"/>
      <c r="F964" s="331"/>
      <c r="G964" s="331"/>
      <c r="H964" s="331"/>
      <c r="I964" s="331"/>
      <c r="J964" s="331"/>
      <c r="K964" s="331"/>
      <c r="L964" s="331"/>
      <c r="M964" s="331"/>
      <c r="N964" s="331"/>
      <c r="O964" s="331"/>
      <c r="P964" s="331"/>
      <c r="Q964" s="331"/>
      <c r="R964" s="331"/>
      <c r="S964" s="331"/>
    </row>
    <row r="965" spans="1:19">
      <c r="A965" s="331"/>
      <c r="B965" s="331"/>
      <c r="C965" s="331"/>
      <c r="D965" s="331"/>
      <c r="E965" s="331"/>
      <c r="F965" s="331"/>
      <c r="G965" s="331"/>
      <c r="H965" s="331"/>
      <c r="I965" s="331"/>
      <c r="J965" s="331"/>
      <c r="K965" s="331"/>
      <c r="L965" s="331"/>
      <c r="M965" s="331"/>
      <c r="N965" s="331"/>
      <c r="O965" s="331"/>
      <c r="P965" s="331"/>
      <c r="Q965" s="331"/>
      <c r="R965" s="331"/>
      <c r="S965" s="331"/>
    </row>
    <row r="966" spans="1:19">
      <c r="A966" s="331"/>
      <c r="B966" s="331"/>
      <c r="C966" s="331"/>
      <c r="D966" s="331"/>
      <c r="E966" s="331"/>
      <c r="F966" s="331"/>
      <c r="G966" s="331"/>
      <c r="H966" s="331"/>
      <c r="I966" s="331"/>
      <c r="J966" s="331"/>
      <c r="K966" s="331"/>
      <c r="L966" s="331"/>
      <c r="M966" s="331"/>
      <c r="N966" s="331"/>
      <c r="O966" s="331"/>
      <c r="P966" s="331"/>
      <c r="Q966" s="331"/>
      <c r="R966" s="331"/>
      <c r="S966" s="331"/>
    </row>
    <row r="967" spans="1:19">
      <c r="A967" s="331"/>
      <c r="B967" s="331"/>
      <c r="C967" s="331"/>
      <c r="D967" s="331"/>
      <c r="E967" s="331"/>
      <c r="F967" s="331"/>
      <c r="G967" s="331"/>
      <c r="H967" s="331"/>
      <c r="I967" s="331"/>
      <c r="J967" s="331"/>
      <c r="K967" s="331"/>
      <c r="L967" s="331"/>
      <c r="M967" s="331"/>
      <c r="N967" s="331"/>
      <c r="O967" s="331"/>
      <c r="P967" s="331"/>
      <c r="Q967" s="331"/>
      <c r="R967" s="331"/>
      <c r="S967" s="331"/>
    </row>
    <row r="968" spans="1:19">
      <c r="A968" s="331"/>
      <c r="B968" s="331"/>
      <c r="C968" s="331"/>
      <c r="D968" s="331"/>
      <c r="E968" s="331"/>
      <c r="F968" s="331"/>
      <c r="G968" s="331"/>
      <c r="H968" s="331"/>
      <c r="I968" s="331"/>
      <c r="J968" s="331"/>
      <c r="K968" s="331"/>
      <c r="L968" s="331"/>
      <c r="M968" s="331"/>
      <c r="N968" s="331"/>
      <c r="O968" s="331"/>
      <c r="P968" s="331"/>
      <c r="Q968" s="331"/>
      <c r="R968" s="331"/>
      <c r="S968" s="331"/>
    </row>
    <row r="969" spans="1:19">
      <c r="A969" s="331"/>
      <c r="B969" s="331"/>
      <c r="C969" s="331"/>
      <c r="D969" s="331"/>
      <c r="E969" s="331"/>
      <c r="F969" s="331"/>
      <c r="G969" s="331"/>
      <c r="H969" s="331"/>
      <c r="I969" s="331"/>
      <c r="J969" s="331"/>
      <c r="K969" s="331"/>
      <c r="L969" s="331"/>
      <c r="M969" s="331"/>
      <c r="N969" s="331"/>
      <c r="O969" s="331"/>
      <c r="P969" s="331"/>
      <c r="Q969" s="331"/>
      <c r="R969" s="331"/>
      <c r="S969" s="331"/>
    </row>
    <row r="970" spans="1:19">
      <c r="A970" s="331"/>
      <c r="B970" s="331"/>
      <c r="C970" s="331"/>
      <c r="D970" s="331"/>
      <c r="E970" s="331"/>
      <c r="F970" s="331"/>
      <c r="G970" s="331"/>
      <c r="H970" s="331"/>
      <c r="I970" s="331"/>
      <c r="J970" s="331"/>
      <c r="K970" s="331"/>
      <c r="L970" s="331"/>
      <c r="M970" s="331"/>
      <c r="N970" s="331"/>
      <c r="O970" s="331"/>
      <c r="P970" s="331"/>
      <c r="Q970" s="331"/>
      <c r="R970" s="331"/>
      <c r="S970" s="331"/>
    </row>
    <row r="971" spans="1:19">
      <c r="A971" s="331"/>
      <c r="B971" s="331"/>
      <c r="C971" s="331"/>
      <c r="D971" s="331"/>
      <c r="E971" s="331"/>
      <c r="F971" s="331"/>
      <c r="G971" s="331"/>
      <c r="H971" s="331"/>
      <c r="I971" s="331"/>
      <c r="J971" s="331"/>
      <c r="K971" s="331"/>
      <c r="L971" s="331"/>
      <c r="M971" s="331"/>
      <c r="N971" s="331"/>
      <c r="O971" s="331"/>
      <c r="P971" s="331"/>
      <c r="Q971" s="331"/>
      <c r="R971" s="331"/>
      <c r="S971" s="331"/>
    </row>
    <row r="972" spans="1:19">
      <c r="A972" s="331"/>
      <c r="B972" s="331"/>
      <c r="C972" s="331"/>
      <c r="D972" s="331"/>
      <c r="E972" s="331"/>
      <c r="F972" s="331"/>
      <c r="G972" s="331"/>
      <c r="H972" s="331"/>
      <c r="I972" s="331"/>
      <c r="J972" s="331"/>
      <c r="K972" s="331"/>
      <c r="L972" s="331"/>
      <c r="M972" s="331"/>
      <c r="N972" s="331"/>
      <c r="O972" s="331"/>
      <c r="P972" s="331"/>
      <c r="Q972" s="331"/>
      <c r="R972" s="331"/>
      <c r="S972" s="331"/>
    </row>
    <row r="973" spans="1:19">
      <c r="A973" s="331"/>
      <c r="B973" s="331"/>
      <c r="C973" s="331"/>
      <c r="D973" s="331"/>
      <c r="E973" s="331"/>
      <c r="F973" s="331"/>
      <c r="G973" s="331"/>
      <c r="H973" s="331"/>
      <c r="I973" s="331"/>
      <c r="J973" s="331"/>
      <c r="K973" s="331"/>
      <c r="L973" s="331"/>
      <c r="M973" s="331"/>
      <c r="N973" s="331"/>
      <c r="O973" s="331"/>
      <c r="P973" s="331"/>
      <c r="Q973" s="331"/>
      <c r="R973" s="331"/>
      <c r="S973" s="331"/>
    </row>
    <row r="974" spans="1:19">
      <c r="A974" s="331"/>
      <c r="B974" s="331"/>
      <c r="C974" s="331"/>
      <c r="D974" s="331"/>
      <c r="E974" s="331"/>
      <c r="F974" s="331"/>
      <c r="G974" s="331"/>
      <c r="H974" s="331"/>
      <c r="I974" s="331"/>
      <c r="J974" s="331"/>
      <c r="K974" s="331"/>
      <c r="L974" s="331"/>
      <c r="M974" s="331"/>
      <c r="N974" s="331"/>
      <c r="O974" s="331"/>
      <c r="P974" s="331"/>
      <c r="Q974" s="331"/>
      <c r="R974" s="331"/>
      <c r="S974" s="331"/>
    </row>
    <row r="975" spans="1:19">
      <c r="A975" s="331"/>
      <c r="B975" s="331"/>
      <c r="C975" s="331"/>
      <c r="D975" s="331"/>
      <c r="E975" s="331"/>
      <c r="F975" s="331"/>
      <c r="G975" s="331"/>
      <c r="H975" s="331"/>
      <c r="I975" s="331"/>
      <c r="J975" s="331"/>
      <c r="K975" s="331"/>
      <c r="L975" s="331"/>
      <c r="M975" s="331"/>
      <c r="N975" s="331"/>
      <c r="O975" s="331"/>
      <c r="P975" s="331"/>
      <c r="Q975" s="331"/>
      <c r="R975" s="331"/>
      <c r="S975" s="331"/>
    </row>
    <row r="976" spans="1:19">
      <c r="A976" s="331"/>
      <c r="B976" s="331"/>
      <c r="C976" s="331"/>
      <c r="D976" s="331"/>
      <c r="E976" s="331"/>
      <c r="F976" s="331"/>
      <c r="G976" s="331"/>
      <c r="H976" s="331"/>
      <c r="I976" s="331"/>
      <c r="J976" s="331"/>
      <c r="K976" s="331"/>
      <c r="L976" s="331"/>
      <c r="M976" s="331"/>
      <c r="N976" s="331"/>
      <c r="O976" s="331"/>
      <c r="P976" s="331"/>
      <c r="Q976" s="331"/>
      <c r="R976" s="331"/>
      <c r="S976" s="331"/>
    </row>
    <row r="977" spans="1:19">
      <c r="A977" s="331"/>
      <c r="B977" s="331"/>
      <c r="C977" s="331"/>
      <c r="D977" s="331"/>
      <c r="E977" s="331"/>
      <c r="F977" s="331"/>
      <c r="G977" s="331"/>
      <c r="H977" s="331"/>
      <c r="I977" s="331"/>
      <c r="J977" s="331"/>
      <c r="K977" s="331"/>
      <c r="L977" s="331"/>
      <c r="M977" s="331"/>
      <c r="N977" s="331"/>
      <c r="O977" s="331"/>
      <c r="P977" s="331"/>
      <c r="Q977" s="331"/>
      <c r="R977" s="331"/>
      <c r="S977" s="331"/>
    </row>
    <row r="978" spans="1:19">
      <c r="A978" s="331"/>
      <c r="B978" s="331"/>
      <c r="C978" s="331"/>
      <c r="D978" s="331"/>
      <c r="E978" s="331"/>
      <c r="F978" s="331"/>
      <c r="G978" s="331"/>
      <c r="H978" s="331"/>
      <c r="I978" s="331"/>
      <c r="J978" s="331"/>
      <c r="K978" s="331"/>
      <c r="L978" s="331"/>
      <c r="M978" s="331"/>
      <c r="N978" s="331"/>
      <c r="O978" s="331"/>
      <c r="P978" s="331"/>
      <c r="Q978" s="331"/>
      <c r="R978" s="331"/>
      <c r="S978" s="331"/>
    </row>
    <row r="979" spans="1:19">
      <c r="A979" s="331"/>
      <c r="B979" s="331"/>
      <c r="C979" s="331"/>
      <c r="D979" s="331"/>
      <c r="E979" s="331"/>
      <c r="F979" s="331"/>
      <c r="G979" s="331"/>
      <c r="H979" s="331"/>
      <c r="I979" s="331"/>
      <c r="J979" s="331"/>
      <c r="K979" s="331"/>
      <c r="L979" s="331"/>
      <c r="M979" s="331"/>
      <c r="N979" s="331"/>
      <c r="O979" s="331"/>
      <c r="P979" s="331"/>
      <c r="Q979" s="331"/>
      <c r="R979" s="331"/>
      <c r="S979" s="331"/>
    </row>
    <row r="980" spans="1:19">
      <c r="A980" s="331"/>
      <c r="B980" s="331"/>
      <c r="C980" s="331"/>
      <c r="D980" s="331"/>
      <c r="E980" s="331"/>
      <c r="F980" s="331"/>
      <c r="G980" s="331"/>
      <c r="H980" s="331"/>
      <c r="I980" s="331"/>
      <c r="J980" s="331"/>
      <c r="K980" s="331"/>
      <c r="L980" s="331"/>
      <c r="M980" s="331"/>
      <c r="N980" s="331"/>
      <c r="O980" s="331"/>
      <c r="P980" s="331"/>
      <c r="Q980" s="331"/>
      <c r="R980" s="331"/>
      <c r="S980" s="331"/>
    </row>
    <row r="981" spans="1:19">
      <c r="A981" s="331"/>
      <c r="B981" s="331"/>
      <c r="C981" s="331"/>
      <c r="D981" s="331"/>
      <c r="E981" s="331"/>
      <c r="F981" s="331"/>
      <c r="G981" s="331"/>
      <c r="H981" s="331"/>
      <c r="I981" s="331"/>
      <c r="J981" s="331"/>
      <c r="K981" s="331"/>
      <c r="L981" s="331"/>
      <c r="M981" s="331"/>
      <c r="N981" s="331"/>
      <c r="O981" s="331"/>
      <c r="P981" s="331"/>
      <c r="Q981" s="331"/>
      <c r="R981" s="331"/>
      <c r="S981" s="331"/>
    </row>
  </sheetData>
  <mergeCells count="3">
    <mergeCell ref="E240:H240"/>
    <mergeCell ref="E241:H241"/>
    <mergeCell ref="A321:B321"/>
  </mergeCells>
  <phoneticPr fontId="51" type="noConversion"/>
  <pageMargins left="0.75" right="0.75" top="1" bottom="1" header="0.5" footer="0.5"/>
  <drawing r:id="rId1"/>
  <legacyDrawing r:id="rId2"/>
  <oleObjects>
    <oleObject progId="Equation.3" shapeId="5121" r:id="rId3"/>
    <oleObject progId="Equation.3" shapeId="5134" r:id="rId4"/>
  </oleObjects>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U164"/>
  <sheetViews>
    <sheetView view="pageLayout" topLeftCell="A145" workbookViewId="0">
      <selection activeCell="D15" sqref="D15"/>
    </sheetView>
  </sheetViews>
  <sheetFormatPr baseColWidth="10" defaultRowHeight="13"/>
  <cols>
    <col min="2" max="2" width="35" customWidth="1"/>
  </cols>
  <sheetData>
    <row r="1" spans="1:21">
      <c r="A1" s="557" t="s">
        <v>162</v>
      </c>
      <c r="B1" s="558"/>
      <c r="C1" s="558"/>
      <c r="D1" s="558"/>
      <c r="E1" s="558"/>
      <c r="F1" s="558"/>
      <c r="G1" s="558"/>
      <c r="H1" s="558"/>
      <c r="I1" s="558"/>
      <c r="J1" s="558"/>
      <c r="K1" s="558"/>
      <c r="L1" s="558"/>
      <c r="M1" s="558"/>
      <c r="N1" s="558"/>
      <c r="O1" s="558"/>
      <c r="P1" s="558"/>
      <c r="Q1" s="558"/>
      <c r="R1" s="558"/>
      <c r="S1" s="558"/>
      <c r="T1" s="558"/>
      <c r="U1" s="558"/>
    </row>
    <row r="2" spans="1:21">
      <c r="A2" s="558"/>
      <c r="B2" s="558"/>
      <c r="C2" s="558"/>
      <c r="D2" s="558"/>
      <c r="E2" s="558"/>
      <c r="F2" s="558"/>
      <c r="G2" s="558"/>
      <c r="H2" s="558"/>
      <c r="I2" s="558"/>
      <c r="J2" s="558"/>
      <c r="K2" s="558"/>
      <c r="L2" s="558"/>
      <c r="M2" s="558"/>
      <c r="N2" s="558"/>
      <c r="O2" s="558"/>
      <c r="P2" s="558"/>
      <c r="Q2" s="558"/>
      <c r="R2" s="558"/>
      <c r="S2" s="558"/>
      <c r="T2" s="558"/>
      <c r="U2" s="558"/>
    </row>
    <row r="3" spans="1:21">
      <c r="A3" s="558"/>
      <c r="B3" s="558"/>
      <c r="C3" s="558"/>
      <c r="D3" s="558"/>
      <c r="E3" s="558"/>
      <c r="F3" s="558"/>
      <c r="G3" s="558"/>
      <c r="H3" s="558"/>
      <c r="I3" s="558"/>
      <c r="J3" s="558"/>
      <c r="K3" s="558"/>
      <c r="L3" s="558"/>
      <c r="M3" s="558"/>
      <c r="N3" s="558"/>
      <c r="O3" s="558"/>
      <c r="P3" s="558"/>
      <c r="Q3" s="558"/>
      <c r="R3" s="558"/>
      <c r="S3" s="558"/>
      <c r="T3" s="558"/>
      <c r="U3" s="558"/>
    </row>
    <row r="4" spans="1:21">
      <c r="A4" s="557" t="s">
        <v>59</v>
      </c>
      <c r="B4" s="558"/>
      <c r="C4" s="558"/>
      <c r="D4" s="558"/>
      <c r="E4" s="558"/>
      <c r="F4" s="558"/>
      <c r="G4" s="558"/>
      <c r="H4" s="558"/>
      <c r="I4" s="558"/>
      <c r="J4" s="558"/>
      <c r="K4" s="558"/>
      <c r="L4" s="558"/>
      <c r="M4" s="558"/>
      <c r="N4" s="558"/>
      <c r="O4" s="558"/>
      <c r="P4" s="558"/>
      <c r="Q4" s="558"/>
      <c r="R4" s="558"/>
      <c r="S4" s="558"/>
      <c r="T4" s="558"/>
      <c r="U4" s="558"/>
    </row>
    <row r="5" spans="1:21">
      <c r="A5" s="558"/>
      <c r="B5" s="558"/>
      <c r="C5" s="558"/>
      <c r="D5" s="558"/>
      <c r="E5" s="558"/>
      <c r="F5" s="558"/>
      <c r="G5" s="558"/>
      <c r="H5" s="558"/>
      <c r="I5" s="558"/>
      <c r="J5" s="558"/>
      <c r="K5" s="558"/>
      <c r="L5" s="558"/>
      <c r="M5" s="558"/>
      <c r="N5" s="558"/>
      <c r="O5" s="558"/>
      <c r="P5" s="558"/>
      <c r="Q5" s="558"/>
      <c r="R5" s="558"/>
      <c r="S5" s="558"/>
      <c r="T5" s="558"/>
      <c r="U5" s="558"/>
    </row>
    <row r="6" spans="1:21">
      <c r="A6" s="558" t="s">
        <v>37</v>
      </c>
      <c r="B6" s="558"/>
      <c r="C6" s="558"/>
      <c r="D6" s="558"/>
      <c r="E6" s="558"/>
      <c r="F6" s="558"/>
      <c r="G6" s="558"/>
      <c r="H6" s="558"/>
      <c r="I6" s="558"/>
      <c r="J6" s="558"/>
      <c r="K6" s="558"/>
      <c r="L6" s="558"/>
      <c r="M6" s="558"/>
      <c r="N6" s="558"/>
      <c r="O6" s="558"/>
      <c r="P6" s="558"/>
      <c r="Q6" s="558"/>
      <c r="R6" s="558"/>
      <c r="S6" s="558"/>
      <c r="T6" s="558"/>
      <c r="U6" s="558"/>
    </row>
    <row r="7" spans="1:21">
      <c r="A7" s="558" t="s">
        <v>38</v>
      </c>
      <c r="B7" s="558"/>
      <c r="C7" s="558"/>
      <c r="D7" s="558"/>
      <c r="E7" s="558"/>
      <c r="F7" s="558"/>
      <c r="G7" s="558"/>
      <c r="H7" s="558"/>
      <c r="I7" s="558"/>
      <c r="J7" s="558"/>
      <c r="K7" s="558"/>
      <c r="L7" s="558"/>
      <c r="M7" s="558"/>
      <c r="N7" s="558"/>
      <c r="O7" s="558"/>
      <c r="P7" s="558"/>
      <c r="Q7" s="558"/>
      <c r="R7" s="558"/>
      <c r="S7" s="558"/>
      <c r="T7" s="558"/>
      <c r="U7" s="558"/>
    </row>
    <row r="8" spans="1:21" ht="14" thickBot="1">
      <c r="A8" s="558" t="s">
        <v>163</v>
      </c>
      <c r="B8" s="558"/>
      <c r="C8" s="558"/>
      <c r="D8" s="558"/>
      <c r="E8" s="558"/>
      <c r="F8" s="558"/>
      <c r="G8" s="558"/>
      <c r="H8" s="558"/>
      <c r="I8" s="558"/>
      <c r="J8" s="558"/>
      <c r="K8" s="558"/>
      <c r="L8" s="558"/>
      <c r="M8" s="558"/>
      <c r="N8" s="558"/>
      <c r="O8" s="558"/>
      <c r="P8" s="558"/>
      <c r="Q8" s="558"/>
      <c r="R8" s="558"/>
      <c r="S8" s="558"/>
      <c r="T8" s="558"/>
      <c r="U8" s="558"/>
    </row>
    <row r="9" spans="1:21" ht="14" thickBot="1">
      <c r="A9" s="558"/>
      <c r="B9" s="558"/>
      <c r="C9" s="558"/>
      <c r="D9" s="1036" t="s">
        <v>39</v>
      </c>
      <c r="E9" s="1037"/>
      <c r="F9" s="1037"/>
      <c r="G9" s="1038"/>
      <c r="H9" s="1037"/>
      <c r="I9" s="1038"/>
      <c r="J9" s="558"/>
      <c r="K9" s="558"/>
      <c r="L9" s="558"/>
      <c r="M9" s="558"/>
      <c r="N9" s="558"/>
      <c r="O9" s="558"/>
      <c r="P9" s="558"/>
      <c r="Q9" s="558"/>
      <c r="R9" s="558"/>
      <c r="S9" s="558"/>
      <c r="T9" s="558"/>
      <c r="U9" s="558"/>
    </row>
    <row r="10" spans="1:21" ht="26">
      <c r="A10" s="559" t="s">
        <v>164</v>
      </c>
      <c r="B10" s="558"/>
      <c r="C10" s="560" t="s">
        <v>165</v>
      </c>
      <c r="D10" s="561" t="s">
        <v>166</v>
      </c>
      <c r="E10" s="561" t="s">
        <v>167</v>
      </c>
      <c r="F10" s="561" t="s">
        <v>168</v>
      </c>
      <c r="G10" s="562" t="s">
        <v>169</v>
      </c>
      <c r="H10" s="562" t="s">
        <v>170</v>
      </c>
      <c r="I10" s="562" t="s">
        <v>235</v>
      </c>
      <c r="J10" s="562" t="s">
        <v>236</v>
      </c>
      <c r="K10" s="562" t="s">
        <v>237</v>
      </c>
      <c r="L10" s="562" t="s">
        <v>238</v>
      </c>
      <c r="M10" s="562" t="s">
        <v>239</v>
      </c>
      <c r="N10" s="558"/>
      <c r="O10" s="558"/>
      <c r="P10" s="558"/>
      <c r="Q10" s="558"/>
      <c r="R10" s="558"/>
      <c r="S10" s="558"/>
      <c r="T10" s="558"/>
      <c r="U10" s="558"/>
    </row>
    <row r="11" spans="1:21">
      <c r="A11" s="558"/>
      <c r="B11" s="558"/>
      <c r="C11" s="558"/>
      <c r="D11" s="561">
        <f>+[1]Summary!G21</f>
        <v>0</v>
      </c>
      <c r="E11" s="561">
        <f>+[1]Summary!H21</f>
        <v>1</v>
      </c>
      <c r="F11" s="561">
        <f>+[1]Summary!I21</f>
        <v>2</v>
      </c>
      <c r="G11" s="561">
        <f>+[1]Summary!J21</f>
        <v>3</v>
      </c>
      <c r="H11" s="561">
        <f>+[1]Summary!K21</f>
        <v>4</v>
      </c>
      <c r="I11" s="561">
        <f>+[1]Summary!L21</f>
        <v>5</v>
      </c>
      <c r="J11" s="561">
        <f>+[1]Summary!M21</f>
        <v>6</v>
      </c>
      <c r="K11" s="561">
        <f>+[1]Summary!N21</f>
        <v>7</v>
      </c>
      <c r="L11" s="561">
        <f>+[1]Summary!O21</f>
        <v>8</v>
      </c>
      <c r="M11" s="561">
        <f>+[1]Summary!P21</f>
        <v>9</v>
      </c>
      <c r="N11" s="558"/>
      <c r="O11" s="558"/>
      <c r="P11" s="558"/>
      <c r="Q11" s="558"/>
      <c r="R11" s="558"/>
      <c r="S11" s="558"/>
      <c r="T11" s="558"/>
      <c r="U11" s="558"/>
    </row>
    <row r="12" spans="1:21">
      <c r="A12" s="558"/>
      <c r="B12" s="558"/>
      <c r="C12" s="558"/>
      <c r="D12" s="561"/>
      <c r="E12" s="561"/>
      <c r="F12" s="561"/>
      <c r="G12" s="562"/>
      <c r="H12" s="562"/>
      <c r="I12" s="562"/>
      <c r="J12" s="562"/>
      <c r="K12" s="562"/>
      <c r="L12" s="562"/>
      <c r="M12" s="562"/>
      <c r="N12" s="558"/>
      <c r="O12" s="558"/>
      <c r="P12" s="558"/>
      <c r="Q12" s="558"/>
      <c r="R12" s="558"/>
      <c r="S12" s="558"/>
      <c r="T12" s="558"/>
      <c r="U12" s="558"/>
    </row>
    <row r="13" spans="1:21">
      <c r="A13" s="558" t="s">
        <v>240</v>
      </c>
      <c r="B13" s="558"/>
      <c r="C13" s="563"/>
      <c r="D13" s="1039"/>
      <c r="E13" s="563"/>
      <c r="F13" s="563"/>
      <c r="G13" s="563"/>
      <c r="H13" s="563"/>
      <c r="I13" s="563"/>
      <c r="J13" s="563"/>
      <c r="K13" s="563"/>
      <c r="L13" s="563"/>
      <c r="M13" s="563"/>
      <c r="N13" s="558"/>
      <c r="O13" s="558"/>
      <c r="P13" s="558"/>
      <c r="Q13" s="558"/>
      <c r="R13" s="558"/>
      <c r="S13" s="558"/>
      <c r="T13" s="558"/>
      <c r="U13" s="558"/>
    </row>
    <row r="14" spans="1:21">
      <c r="A14" s="558"/>
      <c r="B14" s="558"/>
      <c r="C14" s="558"/>
      <c r="D14" s="558"/>
      <c r="E14" s="558"/>
      <c r="F14" s="558"/>
      <c r="G14" s="558"/>
      <c r="H14" s="558"/>
      <c r="I14" s="558"/>
      <c r="J14" s="558"/>
      <c r="K14" s="558"/>
      <c r="L14" s="558"/>
      <c r="M14" s="558"/>
      <c r="N14" s="558"/>
      <c r="O14" s="558"/>
      <c r="P14" s="558"/>
      <c r="Q14" s="558"/>
      <c r="R14" s="558"/>
      <c r="S14" s="558"/>
      <c r="T14" s="558"/>
      <c r="U14" s="558"/>
    </row>
    <row r="15" spans="1:21">
      <c r="A15" s="558" t="s">
        <v>241</v>
      </c>
      <c r="B15" s="558"/>
      <c r="C15" s="563"/>
      <c r="D15" s="563"/>
      <c r="E15" s="563"/>
      <c r="F15" s="563"/>
      <c r="G15" s="563"/>
      <c r="H15" s="563"/>
      <c r="I15" s="563"/>
      <c r="J15" s="563"/>
      <c r="K15" s="563"/>
      <c r="L15" s="563"/>
      <c r="M15" s="563"/>
      <c r="N15" s="558"/>
      <c r="O15" s="558"/>
      <c r="P15" s="558"/>
      <c r="Q15" s="558"/>
      <c r="R15" s="558"/>
      <c r="S15" s="558"/>
      <c r="T15" s="558"/>
      <c r="U15" s="558"/>
    </row>
    <row r="16" spans="1:21">
      <c r="A16" s="558"/>
      <c r="B16" s="558"/>
      <c r="C16" s="558"/>
      <c r="D16" s="558"/>
      <c r="E16" s="558"/>
      <c r="F16" s="558"/>
      <c r="G16" s="558"/>
      <c r="H16" s="558"/>
      <c r="I16" s="558"/>
      <c r="J16" s="558"/>
      <c r="K16" s="558"/>
      <c r="L16" s="558"/>
      <c r="M16" s="558"/>
      <c r="N16" s="558"/>
      <c r="O16" s="558"/>
      <c r="P16" s="558"/>
      <c r="Q16" s="558"/>
      <c r="R16" s="558"/>
      <c r="S16" s="558"/>
      <c r="T16" s="558"/>
      <c r="U16" s="558"/>
    </row>
    <row r="17" spans="1:21">
      <c r="A17" s="558" t="s">
        <v>242</v>
      </c>
      <c r="B17" s="558"/>
      <c r="C17" s="563"/>
      <c r="D17" s="563"/>
      <c r="E17" s="563"/>
      <c r="F17" s="563"/>
      <c r="G17" s="563"/>
      <c r="H17" s="563"/>
      <c r="I17" s="563"/>
      <c r="J17" s="563"/>
      <c r="K17" s="563"/>
      <c r="L17" s="563"/>
      <c r="M17" s="563"/>
      <c r="N17" s="558"/>
      <c r="O17" s="558"/>
      <c r="P17" s="558"/>
      <c r="Q17" s="558"/>
      <c r="R17" s="558"/>
      <c r="S17" s="558"/>
      <c r="T17" s="558"/>
      <c r="U17" s="558"/>
    </row>
    <row r="18" spans="1:21">
      <c r="A18" s="558"/>
      <c r="B18" s="558"/>
      <c r="C18" s="558"/>
      <c r="D18" s="558"/>
      <c r="E18" s="558"/>
      <c r="F18" s="558"/>
      <c r="G18" s="558"/>
      <c r="H18" s="558"/>
      <c r="I18" s="558"/>
      <c r="J18" s="558"/>
      <c r="K18" s="558"/>
      <c r="L18" s="558"/>
      <c r="M18" s="558"/>
      <c r="N18" s="558"/>
      <c r="O18" s="558"/>
      <c r="P18" s="558"/>
      <c r="Q18" s="558"/>
      <c r="R18" s="558"/>
      <c r="S18" s="558"/>
      <c r="T18" s="558"/>
      <c r="U18" s="558"/>
    </row>
    <row r="19" spans="1:21">
      <c r="A19" s="558" t="s">
        <v>148</v>
      </c>
      <c r="B19" s="558"/>
      <c r="C19" s="563"/>
      <c r="D19" s="563"/>
      <c r="E19" s="563"/>
      <c r="F19" s="563"/>
      <c r="G19" s="563"/>
      <c r="H19" s="563"/>
      <c r="I19" s="563"/>
      <c r="J19" s="563"/>
      <c r="K19" s="563"/>
      <c r="L19" s="563"/>
      <c r="M19" s="563"/>
      <c r="N19" s="558"/>
      <c r="O19" s="558"/>
      <c r="P19" s="558"/>
      <c r="Q19" s="558"/>
      <c r="R19" s="558"/>
      <c r="S19" s="558"/>
      <c r="T19" s="558"/>
      <c r="U19" s="558"/>
    </row>
    <row r="20" spans="1:21">
      <c r="A20" s="558"/>
      <c r="B20" s="558"/>
      <c r="C20" s="558"/>
      <c r="D20" s="558"/>
      <c r="E20" s="558"/>
      <c r="F20" s="558"/>
      <c r="G20" s="558"/>
      <c r="H20" s="558"/>
      <c r="I20" s="558"/>
      <c r="J20" s="558"/>
      <c r="K20" s="558"/>
      <c r="L20" s="558"/>
      <c r="M20" s="558"/>
      <c r="N20" s="558"/>
      <c r="O20" s="558"/>
      <c r="P20" s="558"/>
      <c r="Q20" s="558"/>
      <c r="R20" s="558"/>
      <c r="S20" s="558"/>
      <c r="T20" s="558"/>
      <c r="U20" s="558"/>
    </row>
    <row r="21" spans="1:21">
      <c r="A21" s="558"/>
      <c r="B21" s="558"/>
      <c r="C21" s="558"/>
      <c r="D21" s="558"/>
      <c r="E21" s="558"/>
      <c r="F21" s="558"/>
      <c r="G21" s="558"/>
      <c r="H21" s="558"/>
      <c r="I21" s="558"/>
      <c r="J21" s="558"/>
      <c r="K21" s="558"/>
      <c r="L21" s="558"/>
      <c r="M21" s="558"/>
      <c r="N21" s="558"/>
      <c r="O21" s="558"/>
      <c r="P21" s="558"/>
      <c r="Q21" s="558"/>
      <c r="R21" s="558"/>
      <c r="S21" s="558"/>
      <c r="T21" s="558"/>
      <c r="U21" s="558"/>
    </row>
    <row r="22" spans="1:21">
      <c r="A22" s="558"/>
      <c r="B22" s="558"/>
      <c r="C22" s="558"/>
      <c r="D22" s="558"/>
      <c r="E22" s="558"/>
      <c r="F22" s="558"/>
      <c r="G22" s="558"/>
      <c r="H22" s="558"/>
      <c r="I22" s="558"/>
      <c r="J22" s="558"/>
      <c r="K22" s="558"/>
      <c r="L22" s="558"/>
      <c r="M22" s="558"/>
      <c r="N22" s="558"/>
      <c r="O22" s="558"/>
      <c r="P22" s="558"/>
      <c r="Q22" s="558"/>
      <c r="R22" s="558"/>
      <c r="S22" s="558"/>
      <c r="T22" s="558"/>
      <c r="U22" s="558"/>
    </row>
    <row r="23" spans="1:21" ht="26">
      <c r="A23" s="559" t="s">
        <v>149</v>
      </c>
      <c r="B23" s="558"/>
      <c r="C23" s="560" t="s">
        <v>165</v>
      </c>
      <c r="D23" s="561" t="s">
        <v>166</v>
      </c>
      <c r="E23" s="561" t="s">
        <v>167</v>
      </c>
      <c r="F23" s="561" t="s">
        <v>168</v>
      </c>
      <c r="G23" s="562" t="s">
        <v>169</v>
      </c>
      <c r="H23" s="562" t="s">
        <v>170</v>
      </c>
      <c r="I23" s="562" t="s">
        <v>235</v>
      </c>
      <c r="J23" s="562" t="s">
        <v>236</v>
      </c>
      <c r="K23" s="562" t="s">
        <v>237</v>
      </c>
      <c r="L23" s="562" t="s">
        <v>238</v>
      </c>
      <c r="M23" s="562" t="s">
        <v>239</v>
      </c>
      <c r="N23" s="558"/>
      <c r="O23" s="558"/>
      <c r="P23" s="558"/>
      <c r="Q23" s="558"/>
      <c r="R23" s="558"/>
      <c r="S23" s="558"/>
      <c r="T23" s="558"/>
      <c r="U23" s="558"/>
    </row>
    <row r="24" spans="1:21">
      <c r="A24" s="558" t="s">
        <v>279</v>
      </c>
      <c r="B24" s="558"/>
      <c r="C24" s="558" t="s">
        <v>280</v>
      </c>
      <c r="D24" s="561">
        <f>+D$11</f>
        <v>0</v>
      </c>
      <c r="E24" s="561">
        <f t="shared" ref="E24:M24" si="0">+E$11</f>
        <v>1</v>
      </c>
      <c r="F24" s="561">
        <f t="shared" si="0"/>
        <v>2</v>
      </c>
      <c r="G24" s="561">
        <f t="shared" si="0"/>
        <v>3</v>
      </c>
      <c r="H24" s="561">
        <f t="shared" si="0"/>
        <v>4</v>
      </c>
      <c r="I24" s="561">
        <f t="shared" si="0"/>
        <v>5</v>
      </c>
      <c r="J24" s="561">
        <f t="shared" si="0"/>
        <v>6</v>
      </c>
      <c r="K24" s="561">
        <f t="shared" si="0"/>
        <v>7</v>
      </c>
      <c r="L24" s="561">
        <f t="shared" si="0"/>
        <v>8</v>
      </c>
      <c r="M24" s="561">
        <f t="shared" si="0"/>
        <v>9</v>
      </c>
      <c r="N24" s="558"/>
      <c r="O24" s="558"/>
      <c r="P24" s="558"/>
      <c r="Q24" s="558"/>
      <c r="R24" s="558"/>
      <c r="S24" s="558"/>
      <c r="T24" s="558"/>
      <c r="U24" s="558"/>
    </row>
    <row r="25" spans="1:21">
      <c r="A25" s="558"/>
      <c r="B25" s="558"/>
      <c r="C25" s="558"/>
      <c r="D25" s="561"/>
      <c r="E25" s="561"/>
      <c r="F25" s="561"/>
      <c r="G25" s="562"/>
      <c r="H25" s="562"/>
      <c r="I25" s="562"/>
      <c r="J25" s="562"/>
      <c r="K25" s="562"/>
      <c r="L25" s="562"/>
      <c r="M25" s="562"/>
      <c r="N25" s="558"/>
      <c r="O25" s="558"/>
      <c r="P25" s="558"/>
      <c r="Q25" s="558"/>
      <c r="R25" s="558"/>
      <c r="S25" s="558"/>
      <c r="T25" s="558"/>
      <c r="U25" s="558"/>
    </row>
    <row r="26" spans="1:21">
      <c r="A26" s="558" t="s">
        <v>281</v>
      </c>
      <c r="B26" s="558"/>
      <c r="C26" s="563"/>
      <c r="D26" s="1040"/>
      <c r="E26" s="563"/>
      <c r="F26" s="563"/>
      <c r="G26" s="563"/>
      <c r="H26" s="563"/>
      <c r="I26" s="563"/>
      <c r="J26" s="563"/>
      <c r="K26" s="563"/>
      <c r="L26" s="563"/>
      <c r="M26" s="563"/>
      <c r="N26" s="558"/>
      <c r="O26" s="558"/>
      <c r="P26" s="558"/>
      <c r="Q26" s="558"/>
      <c r="R26" s="558"/>
      <c r="S26" s="558"/>
      <c r="T26" s="558"/>
      <c r="U26" s="558"/>
    </row>
    <row r="27" spans="1:21">
      <c r="A27" s="558"/>
      <c r="B27" s="558"/>
      <c r="C27" s="558"/>
      <c r="D27" s="558"/>
      <c r="E27" s="558"/>
      <c r="F27" s="558"/>
      <c r="G27" s="558"/>
      <c r="H27" s="558"/>
      <c r="I27" s="558"/>
      <c r="J27" s="558"/>
      <c r="K27" s="558"/>
      <c r="L27" s="558"/>
      <c r="M27" s="558"/>
      <c r="N27" s="558"/>
      <c r="O27" s="558"/>
      <c r="P27" s="558"/>
      <c r="Q27" s="558"/>
      <c r="R27" s="558"/>
      <c r="S27" s="558"/>
      <c r="T27" s="558"/>
      <c r="U27" s="558"/>
    </row>
    <row r="28" spans="1:21">
      <c r="A28" s="558" t="s">
        <v>282</v>
      </c>
      <c r="B28" s="558"/>
      <c r="C28" s="563"/>
      <c r="D28" s="563"/>
      <c r="E28" s="563"/>
      <c r="F28" s="563"/>
      <c r="G28" s="563"/>
      <c r="H28" s="563"/>
      <c r="I28" s="563"/>
      <c r="J28" s="563"/>
      <c r="K28" s="563"/>
      <c r="L28" s="563"/>
      <c r="M28" s="563"/>
      <c r="N28" s="558"/>
      <c r="O28" s="558"/>
      <c r="P28" s="558"/>
      <c r="Q28" s="558"/>
      <c r="R28" s="558"/>
      <c r="S28" s="558"/>
      <c r="T28" s="558"/>
      <c r="U28" s="558"/>
    </row>
    <row r="29" spans="1:21">
      <c r="A29" s="558"/>
      <c r="B29" s="558"/>
      <c r="C29" s="558"/>
      <c r="D29" s="558"/>
      <c r="E29" s="558"/>
      <c r="F29" s="558"/>
      <c r="G29" s="558"/>
      <c r="H29" s="558"/>
      <c r="I29" s="558"/>
      <c r="J29" s="558"/>
      <c r="K29" s="558"/>
      <c r="L29" s="558"/>
      <c r="M29" s="558"/>
      <c r="N29" s="558"/>
      <c r="O29" s="558"/>
      <c r="P29" s="558"/>
      <c r="Q29" s="558"/>
      <c r="R29" s="558"/>
      <c r="S29" s="558"/>
      <c r="T29" s="558"/>
      <c r="U29" s="558"/>
    </row>
    <row r="30" spans="1:21">
      <c r="A30" s="558" t="s">
        <v>283</v>
      </c>
      <c r="B30" s="558"/>
      <c r="C30" s="563"/>
      <c r="D30" s="563"/>
      <c r="E30" s="563"/>
      <c r="F30" s="563"/>
      <c r="G30" s="563"/>
      <c r="H30" s="563"/>
      <c r="I30" s="563"/>
      <c r="J30" s="563"/>
      <c r="K30" s="563"/>
      <c r="L30" s="563"/>
      <c r="M30" s="563"/>
      <c r="N30" s="558"/>
      <c r="O30" s="558"/>
      <c r="P30" s="558"/>
      <c r="Q30" s="558"/>
      <c r="R30" s="558"/>
      <c r="S30" s="558"/>
      <c r="T30" s="558"/>
      <c r="U30" s="558"/>
    </row>
    <row r="31" spans="1:21">
      <c r="A31" s="558"/>
      <c r="B31" s="558"/>
      <c r="C31" s="558"/>
      <c r="D31" s="558"/>
      <c r="E31" s="558"/>
      <c r="F31" s="558"/>
      <c r="G31" s="558"/>
      <c r="H31" s="558"/>
      <c r="I31" s="558"/>
      <c r="J31" s="558"/>
      <c r="K31" s="558"/>
      <c r="L31" s="558"/>
      <c r="M31" s="558"/>
      <c r="N31" s="558"/>
      <c r="O31" s="558"/>
      <c r="P31" s="558"/>
      <c r="Q31" s="558"/>
      <c r="R31" s="558"/>
      <c r="S31" s="558"/>
      <c r="T31" s="558"/>
      <c r="U31" s="558"/>
    </row>
    <row r="32" spans="1:21">
      <c r="A32" s="558" t="s">
        <v>284</v>
      </c>
      <c r="B32" s="558"/>
      <c r="C32" s="563"/>
      <c r="D32" s="563"/>
      <c r="E32" s="563"/>
      <c r="F32" s="563"/>
      <c r="G32" s="563"/>
      <c r="H32" s="563"/>
      <c r="I32" s="563"/>
      <c r="J32" s="563"/>
      <c r="K32" s="563"/>
      <c r="L32" s="563"/>
      <c r="M32" s="563"/>
      <c r="N32" s="558"/>
      <c r="O32" s="558"/>
      <c r="P32" s="558"/>
      <c r="Q32" s="558"/>
      <c r="R32" s="558"/>
      <c r="S32" s="558"/>
      <c r="T32" s="558"/>
      <c r="U32" s="558"/>
    </row>
    <row r="33" spans="1:21">
      <c r="A33" s="558"/>
      <c r="B33" s="558"/>
      <c r="C33" s="558"/>
      <c r="D33" s="558"/>
      <c r="E33" s="558"/>
      <c r="F33" s="558"/>
      <c r="G33" s="558"/>
      <c r="H33" s="558"/>
      <c r="I33" s="558"/>
      <c r="J33" s="558"/>
      <c r="K33" s="558"/>
      <c r="L33" s="558"/>
      <c r="M33" s="558"/>
      <c r="N33" s="558"/>
      <c r="O33" s="558"/>
      <c r="P33" s="558"/>
      <c r="Q33" s="558"/>
      <c r="R33" s="558"/>
      <c r="S33" s="558"/>
      <c r="T33" s="558"/>
      <c r="U33" s="558"/>
    </row>
    <row r="34" spans="1:21">
      <c r="A34" s="558"/>
      <c r="B34" s="558"/>
      <c r="C34" s="558"/>
      <c r="D34" s="558"/>
      <c r="E34" s="558"/>
      <c r="F34" s="558"/>
      <c r="G34" s="558"/>
      <c r="H34" s="558"/>
      <c r="I34" s="558"/>
      <c r="J34" s="558"/>
      <c r="K34" s="558"/>
      <c r="L34" s="558"/>
      <c r="M34" s="558"/>
      <c r="N34" s="558"/>
      <c r="O34" s="558"/>
      <c r="P34" s="558"/>
      <c r="Q34" s="558"/>
      <c r="R34" s="558"/>
      <c r="S34" s="558"/>
      <c r="T34" s="558"/>
      <c r="U34" s="558"/>
    </row>
    <row r="35" spans="1:21">
      <c r="A35" s="558"/>
      <c r="B35" s="558"/>
      <c r="C35" s="558"/>
      <c r="D35" s="558"/>
      <c r="E35" s="558"/>
      <c r="F35" s="558"/>
      <c r="G35" s="558"/>
      <c r="H35" s="558"/>
      <c r="I35" s="558"/>
      <c r="J35" s="558"/>
      <c r="K35" s="558"/>
      <c r="L35" s="558"/>
      <c r="M35" s="558"/>
      <c r="N35" s="558"/>
      <c r="O35" s="558"/>
      <c r="P35" s="558"/>
      <c r="Q35" s="558"/>
      <c r="R35" s="558"/>
      <c r="S35" s="558"/>
      <c r="T35" s="558"/>
      <c r="U35" s="558"/>
    </row>
    <row r="36" spans="1:21" ht="26">
      <c r="A36" s="559" t="s">
        <v>151</v>
      </c>
      <c r="B36" s="558"/>
      <c r="C36" s="560" t="s">
        <v>152</v>
      </c>
      <c r="D36" s="561" t="s">
        <v>166</v>
      </c>
      <c r="E36" s="561" t="s">
        <v>167</v>
      </c>
      <c r="F36" s="561" t="s">
        <v>168</v>
      </c>
      <c r="G36" s="562" t="s">
        <v>169</v>
      </c>
      <c r="H36" s="562" t="s">
        <v>170</v>
      </c>
      <c r="I36" s="562" t="s">
        <v>235</v>
      </c>
      <c r="J36" s="562" t="s">
        <v>236</v>
      </c>
      <c r="K36" s="562" t="s">
        <v>237</v>
      </c>
      <c r="L36" s="562" t="s">
        <v>238</v>
      </c>
      <c r="M36" s="562" t="s">
        <v>239</v>
      </c>
      <c r="N36" s="558"/>
      <c r="O36" s="558"/>
      <c r="P36" s="558"/>
      <c r="Q36" s="558"/>
      <c r="R36" s="558"/>
      <c r="S36" s="558"/>
      <c r="T36" s="558"/>
      <c r="U36" s="558"/>
    </row>
    <row r="37" spans="1:21">
      <c r="A37" s="558" t="s">
        <v>153</v>
      </c>
      <c r="B37" s="558"/>
      <c r="C37" s="558" t="s">
        <v>280</v>
      </c>
      <c r="D37" s="561">
        <f>+D$11</f>
        <v>0</v>
      </c>
      <c r="E37" s="561">
        <f t="shared" ref="E37:M37" si="1">+E$11</f>
        <v>1</v>
      </c>
      <c r="F37" s="561">
        <f t="shared" si="1"/>
        <v>2</v>
      </c>
      <c r="G37" s="561">
        <f t="shared" si="1"/>
        <v>3</v>
      </c>
      <c r="H37" s="561">
        <f t="shared" si="1"/>
        <v>4</v>
      </c>
      <c r="I37" s="561">
        <f t="shared" si="1"/>
        <v>5</v>
      </c>
      <c r="J37" s="561">
        <f t="shared" si="1"/>
        <v>6</v>
      </c>
      <c r="K37" s="561">
        <f t="shared" si="1"/>
        <v>7</v>
      </c>
      <c r="L37" s="561">
        <f t="shared" si="1"/>
        <v>8</v>
      </c>
      <c r="M37" s="561">
        <f t="shared" si="1"/>
        <v>9</v>
      </c>
      <c r="N37" s="558"/>
      <c r="O37" s="558"/>
      <c r="P37" s="558"/>
      <c r="Q37" s="558"/>
      <c r="R37" s="558"/>
      <c r="S37" s="558"/>
      <c r="T37" s="558"/>
      <c r="U37" s="558"/>
    </row>
    <row r="38" spans="1:21">
      <c r="A38" s="558"/>
      <c r="B38" s="558"/>
      <c r="C38" s="558"/>
      <c r="D38" s="561"/>
      <c r="E38" s="561"/>
      <c r="F38" s="561"/>
      <c r="G38" s="562"/>
      <c r="H38" s="562"/>
      <c r="I38" s="562"/>
      <c r="J38" s="562"/>
      <c r="K38" s="562"/>
      <c r="L38" s="562"/>
      <c r="M38" s="562"/>
      <c r="N38" s="558"/>
      <c r="O38" s="558"/>
      <c r="P38" s="558"/>
      <c r="Q38" s="558"/>
      <c r="R38" s="558"/>
      <c r="S38" s="558"/>
      <c r="T38" s="558"/>
      <c r="U38" s="558"/>
    </row>
    <row r="39" spans="1:21">
      <c r="A39" s="558" t="s">
        <v>154</v>
      </c>
      <c r="B39" s="558"/>
      <c r="C39" s="563" t="s">
        <v>155</v>
      </c>
      <c r="D39" s="564">
        <f>+'SUMMARY w SQ FT &gt;5% or &lt;0%'!G26</f>
        <v>0</v>
      </c>
      <c r="E39" s="564">
        <f>+'SUMMARY w SQ FT &gt;5% or &lt;0%'!H26</f>
        <v>0</v>
      </c>
      <c r="F39" s="564">
        <f>+'SUMMARY w SQ FT &gt;5% or &lt;0%'!I26</f>
        <v>0</v>
      </c>
      <c r="G39" s="564">
        <f>+'SUMMARY w SQ FT &gt;5% or &lt;0%'!J26</f>
        <v>0</v>
      </c>
      <c r="H39" s="564">
        <f>+'SUMMARY w SQ FT &gt;5% or &lt;0%'!K26</f>
        <v>0</v>
      </c>
      <c r="I39" s="564">
        <f>+'SUMMARY w SQ FT &gt;5% or &lt;0%'!L26</f>
        <v>0</v>
      </c>
      <c r="J39" s="564">
        <f>+'SUMMARY w SQ FT &gt;5% or &lt;0%'!M26</f>
        <v>0</v>
      </c>
      <c r="K39" s="564">
        <f>+'SUMMARY w SQ FT &gt;5% or &lt;0%'!N26</f>
        <v>0</v>
      </c>
      <c r="L39" s="564">
        <f>+'SUMMARY w SQ FT &gt;5% or &lt;0%'!O26</f>
        <v>0</v>
      </c>
      <c r="M39" s="564">
        <f>+'SUMMARY w SQ FT &gt;5% or &lt;0%'!P26</f>
        <v>0</v>
      </c>
      <c r="N39" s="558"/>
      <c r="O39" s="558"/>
      <c r="P39" s="558"/>
      <c r="Q39" s="558"/>
      <c r="R39" s="558"/>
      <c r="S39" s="558"/>
      <c r="T39" s="558"/>
      <c r="U39" s="558"/>
    </row>
    <row r="40" spans="1:21">
      <c r="A40" s="558"/>
      <c r="B40" s="558"/>
      <c r="C40" s="558"/>
      <c r="D40" s="558"/>
      <c r="E40" s="558"/>
      <c r="F40" s="558"/>
      <c r="G40" s="558"/>
      <c r="H40" s="558"/>
      <c r="I40" s="558"/>
      <c r="J40" s="558"/>
      <c r="K40" s="558"/>
      <c r="L40" s="558"/>
      <c r="M40" s="558"/>
      <c r="N40" s="558"/>
      <c r="O40" s="558"/>
      <c r="P40" s="558"/>
      <c r="Q40" s="558"/>
      <c r="R40" s="558"/>
      <c r="S40" s="558"/>
      <c r="T40" s="558"/>
      <c r="U40" s="558"/>
    </row>
    <row r="41" spans="1:21">
      <c r="A41" s="558" t="s">
        <v>156</v>
      </c>
      <c r="B41" s="558"/>
      <c r="C41" s="563"/>
      <c r="D41" s="1041"/>
      <c r="E41" s="563"/>
      <c r="F41" s="563"/>
      <c r="G41" s="563"/>
      <c r="H41" s="563"/>
      <c r="I41" s="563"/>
      <c r="J41" s="563"/>
      <c r="K41" s="563"/>
      <c r="L41" s="563"/>
      <c r="M41" s="563"/>
      <c r="N41" s="558"/>
      <c r="O41" s="558"/>
      <c r="P41" s="558"/>
      <c r="Q41" s="558"/>
      <c r="R41" s="558"/>
      <c r="S41" s="558"/>
      <c r="T41" s="558"/>
      <c r="U41" s="558"/>
    </row>
    <row r="42" spans="1:21">
      <c r="A42" s="558"/>
      <c r="B42" s="558"/>
      <c r="C42" s="558"/>
      <c r="D42" s="558"/>
      <c r="E42" s="558"/>
      <c r="F42" s="558"/>
      <c r="G42" s="558"/>
      <c r="H42" s="558"/>
      <c r="I42" s="558"/>
      <c r="J42" s="558"/>
      <c r="K42" s="558"/>
      <c r="L42" s="558"/>
      <c r="M42" s="558"/>
      <c r="N42" s="558"/>
      <c r="O42" s="558"/>
      <c r="P42" s="558"/>
      <c r="Q42" s="558"/>
      <c r="R42" s="558"/>
      <c r="S42" s="558"/>
      <c r="T42" s="558"/>
      <c r="U42" s="558"/>
    </row>
    <row r="43" spans="1:21">
      <c r="A43" s="558" t="s">
        <v>157</v>
      </c>
      <c r="B43" s="558"/>
      <c r="C43" s="563"/>
      <c r="D43" s="563"/>
      <c r="E43" s="563"/>
      <c r="F43" s="563"/>
      <c r="G43" s="563"/>
      <c r="H43" s="563"/>
      <c r="I43" s="563"/>
      <c r="J43" s="563"/>
      <c r="K43" s="563"/>
      <c r="L43" s="563"/>
      <c r="M43" s="563"/>
      <c r="N43" s="558"/>
      <c r="O43" s="558"/>
      <c r="P43" s="558"/>
      <c r="Q43" s="558"/>
      <c r="R43" s="558"/>
      <c r="S43" s="558"/>
      <c r="T43" s="558"/>
      <c r="U43" s="558"/>
    </row>
    <row r="44" spans="1:21">
      <c r="A44" s="558"/>
      <c r="B44" s="558"/>
      <c r="C44" s="558"/>
      <c r="D44" s="558"/>
      <c r="E44" s="558"/>
      <c r="F44" s="558"/>
      <c r="G44" s="558"/>
      <c r="H44" s="558"/>
      <c r="I44" s="558"/>
      <c r="J44" s="558"/>
      <c r="K44" s="558"/>
      <c r="L44" s="558"/>
      <c r="M44" s="558"/>
      <c r="N44" s="558"/>
      <c r="O44" s="558"/>
      <c r="P44" s="558"/>
      <c r="Q44" s="558"/>
      <c r="R44" s="558"/>
      <c r="S44" s="558"/>
      <c r="T44" s="558"/>
      <c r="U44" s="558"/>
    </row>
    <row r="45" spans="1:21">
      <c r="A45" s="558" t="s">
        <v>158</v>
      </c>
      <c r="B45" s="558"/>
      <c r="C45" s="563"/>
      <c r="D45" s="563"/>
      <c r="E45" s="563"/>
      <c r="F45" s="563"/>
      <c r="G45" s="563"/>
      <c r="H45" s="563"/>
      <c r="I45" s="563"/>
      <c r="J45" s="563"/>
      <c r="K45" s="563"/>
      <c r="L45" s="563"/>
      <c r="M45" s="563"/>
      <c r="N45" s="558"/>
      <c r="O45" s="558"/>
      <c r="P45" s="558"/>
      <c r="Q45" s="558"/>
      <c r="R45" s="558"/>
      <c r="S45" s="558"/>
      <c r="T45" s="558"/>
      <c r="U45" s="558"/>
    </row>
    <row r="46" spans="1:21">
      <c r="A46" s="558"/>
      <c r="B46" s="558"/>
      <c r="C46" s="558"/>
      <c r="D46" s="558"/>
      <c r="E46" s="558"/>
      <c r="F46" s="558"/>
      <c r="G46" s="558"/>
      <c r="H46" s="558"/>
      <c r="I46" s="558"/>
      <c r="J46" s="558"/>
      <c r="K46" s="558"/>
      <c r="L46" s="558"/>
      <c r="M46" s="558"/>
      <c r="N46" s="558"/>
      <c r="O46" s="558"/>
      <c r="P46" s="558"/>
      <c r="Q46" s="558"/>
      <c r="R46" s="558"/>
      <c r="S46" s="558"/>
      <c r="T46" s="558"/>
      <c r="U46" s="558"/>
    </row>
    <row r="47" spans="1:21">
      <c r="A47" s="558"/>
      <c r="B47" s="558"/>
      <c r="C47" s="558"/>
      <c r="D47" s="558"/>
      <c r="E47" s="558"/>
      <c r="F47" s="558"/>
      <c r="G47" s="558"/>
      <c r="H47" s="558"/>
      <c r="I47" s="558"/>
      <c r="J47" s="558"/>
      <c r="K47" s="558"/>
      <c r="L47" s="558"/>
      <c r="M47" s="558"/>
      <c r="N47" s="558"/>
      <c r="O47" s="558"/>
      <c r="P47" s="558"/>
      <c r="Q47" s="558"/>
      <c r="R47" s="558"/>
      <c r="S47" s="558"/>
      <c r="T47" s="558"/>
      <c r="U47" s="558"/>
    </row>
    <row r="48" spans="1:21">
      <c r="A48" s="558"/>
      <c r="B48" s="558"/>
      <c r="C48" s="558"/>
      <c r="D48" s="558"/>
      <c r="E48" s="558"/>
      <c r="F48" s="558"/>
      <c r="G48" s="558"/>
      <c r="H48" s="558"/>
      <c r="I48" s="558"/>
      <c r="J48" s="558"/>
      <c r="K48" s="558"/>
      <c r="L48" s="558"/>
      <c r="M48" s="558"/>
      <c r="N48" s="558"/>
      <c r="O48" s="558"/>
      <c r="P48" s="558"/>
      <c r="Q48" s="558"/>
      <c r="R48" s="558"/>
      <c r="S48" s="558"/>
      <c r="T48" s="558"/>
      <c r="U48" s="558"/>
    </row>
    <row r="49" spans="1:21">
      <c r="A49" s="558"/>
      <c r="B49" s="558"/>
      <c r="C49" s="558"/>
      <c r="D49" s="558"/>
      <c r="E49" s="558"/>
      <c r="F49" s="558"/>
      <c r="G49" s="558"/>
      <c r="H49" s="558"/>
      <c r="I49" s="558"/>
      <c r="J49" s="558"/>
      <c r="K49" s="558"/>
      <c r="L49" s="558"/>
      <c r="M49" s="558"/>
      <c r="N49" s="558"/>
      <c r="O49" s="558"/>
      <c r="P49" s="558"/>
      <c r="Q49" s="558"/>
      <c r="R49" s="558"/>
      <c r="S49" s="558"/>
      <c r="T49" s="558"/>
      <c r="U49" s="558"/>
    </row>
    <row r="50" spans="1:21" ht="26">
      <c r="A50" s="559" t="s">
        <v>159</v>
      </c>
      <c r="B50" s="558"/>
      <c r="C50" s="558" t="s">
        <v>160</v>
      </c>
      <c r="D50" s="561" t="s">
        <v>166</v>
      </c>
      <c r="E50" s="561" t="s">
        <v>167</v>
      </c>
      <c r="F50" s="561" t="s">
        <v>168</v>
      </c>
      <c r="G50" s="562" t="s">
        <v>169</v>
      </c>
      <c r="H50" s="562" t="s">
        <v>170</v>
      </c>
      <c r="I50" s="562" t="s">
        <v>235</v>
      </c>
      <c r="J50" s="562" t="s">
        <v>236</v>
      </c>
      <c r="K50" s="562" t="s">
        <v>237</v>
      </c>
      <c r="L50" s="562" t="s">
        <v>238</v>
      </c>
      <c r="M50" s="562" t="s">
        <v>239</v>
      </c>
      <c r="N50" s="558"/>
      <c r="O50" s="558"/>
      <c r="P50" s="558"/>
      <c r="Q50" s="558"/>
      <c r="R50" s="558"/>
      <c r="S50" s="558"/>
      <c r="T50" s="558"/>
      <c r="U50" s="558"/>
    </row>
    <row r="51" spans="1:21">
      <c r="A51" s="558" t="s">
        <v>161</v>
      </c>
      <c r="B51" s="558"/>
      <c r="C51" s="558" t="s">
        <v>280</v>
      </c>
      <c r="D51" s="561">
        <f>+D$11</f>
        <v>0</v>
      </c>
      <c r="E51" s="561">
        <f t="shared" ref="E51:M51" si="2">+E$11</f>
        <v>1</v>
      </c>
      <c r="F51" s="561">
        <f t="shared" si="2"/>
        <v>2</v>
      </c>
      <c r="G51" s="561">
        <f t="shared" si="2"/>
        <v>3</v>
      </c>
      <c r="H51" s="561">
        <f t="shared" si="2"/>
        <v>4</v>
      </c>
      <c r="I51" s="561">
        <f t="shared" si="2"/>
        <v>5</v>
      </c>
      <c r="J51" s="561">
        <f t="shared" si="2"/>
        <v>6</v>
      </c>
      <c r="K51" s="561">
        <f t="shared" si="2"/>
        <v>7</v>
      </c>
      <c r="L51" s="561">
        <f t="shared" si="2"/>
        <v>8</v>
      </c>
      <c r="M51" s="561">
        <f t="shared" si="2"/>
        <v>9</v>
      </c>
      <c r="N51" s="558"/>
      <c r="O51" s="558"/>
      <c r="P51" s="558"/>
      <c r="Q51" s="558"/>
      <c r="R51" s="558"/>
      <c r="S51" s="558"/>
      <c r="T51" s="558"/>
      <c r="U51" s="558"/>
    </row>
    <row r="52" spans="1:21">
      <c r="A52" s="558"/>
      <c r="B52" s="558"/>
      <c r="C52" s="558"/>
      <c r="D52" s="561"/>
      <c r="E52" s="561"/>
      <c r="F52" s="561"/>
      <c r="G52" s="562"/>
      <c r="H52" s="562"/>
      <c r="I52" s="562"/>
      <c r="J52" s="562"/>
      <c r="K52" s="562"/>
      <c r="L52" s="562"/>
      <c r="M52" s="562"/>
      <c r="N52" s="558"/>
      <c r="O52" s="558"/>
      <c r="P52" s="558"/>
      <c r="Q52" s="558"/>
      <c r="R52" s="558"/>
      <c r="S52" s="558"/>
      <c r="T52" s="558"/>
      <c r="U52" s="558"/>
    </row>
    <row r="53" spans="1:21">
      <c r="A53" s="558" t="s">
        <v>206</v>
      </c>
      <c r="B53" s="558"/>
      <c r="C53" s="1042" t="s">
        <v>40</v>
      </c>
      <c r="D53" s="1090">
        <f>+D13/IF(D26&gt;0,D26,1)</f>
        <v>0</v>
      </c>
      <c r="E53" s="1090">
        <f t="shared" ref="E53:M53" si="3">+E13/IF(E26&gt;0,E26,1)</f>
        <v>0</v>
      </c>
      <c r="F53" s="1090">
        <f t="shared" si="3"/>
        <v>0</v>
      </c>
      <c r="G53" s="1090">
        <f t="shared" si="3"/>
        <v>0</v>
      </c>
      <c r="H53" s="1090">
        <f t="shared" si="3"/>
        <v>0</v>
      </c>
      <c r="I53" s="1090">
        <f t="shared" si="3"/>
        <v>0</v>
      </c>
      <c r="J53" s="1090">
        <f t="shared" si="3"/>
        <v>0</v>
      </c>
      <c r="K53" s="1090">
        <f t="shared" si="3"/>
        <v>0</v>
      </c>
      <c r="L53" s="1090">
        <f t="shared" si="3"/>
        <v>0</v>
      </c>
      <c r="M53" s="1090">
        <f t="shared" si="3"/>
        <v>0</v>
      </c>
      <c r="N53" s="565"/>
      <c r="O53" s="558"/>
      <c r="P53" s="558"/>
      <c r="Q53" s="558"/>
      <c r="R53" s="558"/>
      <c r="S53" s="558"/>
      <c r="T53" s="558"/>
      <c r="U53" s="558"/>
    </row>
    <row r="54" spans="1:21">
      <c r="A54" s="558"/>
      <c r="B54" s="558"/>
      <c r="C54" s="565"/>
      <c r="D54" s="566"/>
      <c r="E54" s="566"/>
      <c r="F54" s="566"/>
      <c r="G54" s="566"/>
      <c r="H54" s="566"/>
      <c r="I54" s="566"/>
      <c r="J54" s="566"/>
      <c r="K54" s="566"/>
      <c r="L54" s="566"/>
      <c r="M54" s="566"/>
      <c r="N54" s="565"/>
      <c r="O54" s="558"/>
      <c r="P54" s="558"/>
      <c r="Q54" s="558"/>
      <c r="R54" s="558"/>
      <c r="S54" s="558"/>
      <c r="T54" s="558"/>
      <c r="U54" s="558"/>
    </row>
    <row r="55" spans="1:21">
      <c r="A55" s="558" t="s">
        <v>207</v>
      </c>
      <c r="B55" s="558"/>
      <c r="C55" s="564" t="s">
        <v>535</v>
      </c>
      <c r="D55" s="1090">
        <f>+D15/IF(D28&gt;0,D28,1)</f>
        <v>0</v>
      </c>
      <c r="E55" s="1090">
        <f>+E15/IF(E28&gt;0,E28,1)</f>
        <v>0</v>
      </c>
      <c r="F55" s="1090">
        <f>+F15/IF(F28&gt;0,F28,1)</f>
        <v>0</v>
      </c>
      <c r="G55" s="1090">
        <f>+G15/IF(G28&gt;0,G28,1)</f>
        <v>0</v>
      </c>
      <c r="H55" s="1090">
        <f t="shared" ref="H55:M55" si="4">+H15/IF(H28&gt;0,H28,1)</f>
        <v>0</v>
      </c>
      <c r="I55" s="1090">
        <f t="shared" si="4"/>
        <v>0</v>
      </c>
      <c r="J55" s="1090">
        <f t="shared" si="4"/>
        <v>0</v>
      </c>
      <c r="K55" s="1090">
        <f t="shared" si="4"/>
        <v>0</v>
      </c>
      <c r="L55" s="1090">
        <f t="shared" si="4"/>
        <v>0</v>
      </c>
      <c r="M55" s="1090">
        <f t="shared" si="4"/>
        <v>0</v>
      </c>
      <c r="N55" s="565"/>
      <c r="O55" s="558"/>
      <c r="P55" s="558"/>
      <c r="Q55" s="558"/>
      <c r="R55" s="558"/>
      <c r="S55" s="558"/>
      <c r="T55" s="558"/>
      <c r="U55" s="558"/>
    </row>
    <row r="56" spans="1:21">
      <c r="A56" s="558"/>
      <c r="B56" s="558"/>
      <c r="C56" s="565"/>
      <c r="D56" s="566"/>
      <c r="E56" s="566"/>
      <c r="F56" s="566"/>
      <c r="G56" s="566"/>
      <c r="H56" s="566"/>
      <c r="I56" s="566"/>
      <c r="J56" s="566"/>
      <c r="K56" s="566"/>
      <c r="L56" s="566"/>
      <c r="M56" s="566"/>
      <c r="N56" s="565"/>
      <c r="O56" s="558"/>
      <c r="P56" s="558"/>
      <c r="Q56" s="558"/>
      <c r="R56" s="558"/>
      <c r="S56" s="558"/>
      <c r="T56" s="558"/>
      <c r="U56" s="558"/>
    </row>
    <row r="57" spans="1:21">
      <c r="A57" s="558" t="s">
        <v>208</v>
      </c>
      <c r="B57" s="558"/>
      <c r="C57" s="564" t="s">
        <v>535</v>
      </c>
      <c r="D57" s="1090">
        <f>+D17/IF(D30&gt;0,D30,1)</f>
        <v>0</v>
      </c>
      <c r="E57" s="1090">
        <f>+E17/IF(E30&gt;0,E30,1)</f>
        <v>0</v>
      </c>
      <c r="F57" s="1090">
        <f t="shared" ref="F57:M57" si="5">+F17/IF(F30&gt;0,F30,1)</f>
        <v>0</v>
      </c>
      <c r="G57" s="1090">
        <f t="shared" si="5"/>
        <v>0</v>
      </c>
      <c r="H57" s="1090">
        <f t="shared" si="5"/>
        <v>0</v>
      </c>
      <c r="I57" s="1090">
        <f t="shared" si="5"/>
        <v>0</v>
      </c>
      <c r="J57" s="1090">
        <f t="shared" si="5"/>
        <v>0</v>
      </c>
      <c r="K57" s="1090">
        <f t="shared" si="5"/>
        <v>0</v>
      </c>
      <c r="L57" s="1090">
        <f t="shared" si="5"/>
        <v>0</v>
      </c>
      <c r="M57" s="1090">
        <f t="shared" si="5"/>
        <v>0</v>
      </c>
      <c r="N57" s="565"/>
      <c r="O57" s="558"/>
      <c r="P57" s="558"/>
      <c r="Q57" s="558"/>
      <c r="R57" s="558"/>
      <c r="S57" s="558"/>
      <c r="T57" s="558"/>
      <c r="U57" s="558"/>
    </row>
    <row r="58" spans="1:21">
      <c r="A58" s="558"/>
      <c r="B58" s="558"/>
      <c r="C58" s="565"/>
      <c r="D58" s="566"/>
      <c r="E58" s="566"/>
      <c r="F58" s="566"/>
      <c r="G58" s="566"/>
      <c r="H58" s="566"/>
      <c r="I58" s="566"/>
      <c r="J58" s="566"/>
      <c r="K58" s="566"/>
      <c r="L58" s="566"/>
      <c r="M58" s="566"/>
      <c r="N58" s="565"/>
      <c r="O58" s="558"/>
      <c r="P58" s="558"/>
      <c r="Q58" s="558"/>
      <c r="R58" s="558"/>
      <c r="S58" s="558"/>
      <c r="T58" s="558"/>
      <c r="U58" s="558"/>
    </row>
    <row r="59" spans="1:21">
      <c r="A59" s="558" t="s">
        <v>209</v>
      </c>
      <c r="B59" s="558"/>
      <c r="C59" s="564" t="s">
        <v>535</v>
      </c>
      <c r="D59" s="1090">
        <f>+D19/IF(D32&gt;0,D32,1)</f>
        <v>0</v>
      </c>
      <c r="E59" s="1090">
        <f t="shared" ref="E59:M59" si="6">+E19/IF(E32&gt;0,E32,1)</f>
        <v>0</v>
      </c>
      <c r="F59" s="1090">
        <f t="shared" si="6"/>
        <v>0</v>
      </c>
      <c r="G59" s="1090">
        <f t="shared" si="6"/>
        <v>0</v>
      </c>
      <c r="H59" s="1090">
        <f t="shared" si="6"/>
        <v>0</v>
      </c>
      <c r="I59" s="1090">
        <f t="shared" si="6"/>
        <v>0</v>
      </c>
      <c r="J59" s="1090">
        <f t="shared" si="6"/>
        <v>0</v>
      </c>
      <c r="K59" s="1090">
        <f t="shared" si="6"/>
        <v>0</v>
      </c>
      <c r="L59" s="1090">
        <f t="shared" si="6"/>
        <v>0</v>
      </c>
      <c r="M59" s="1090">
        <f t="shared" si="6"/>
        <v>0</v>
      </c>
      <c r="N59" s="565"/>
      <c r="O59" s="558"/>
      <c r="P59" s="558"/>
      <c r="Q59" s="558"/>
      <c r="R59" s="558"/>
      <c r="S59" s="558"/>
      <c r="T59" s="558"/>
      <c r="U59" s="558"/>
    </row>
    <row r="60" spans="1:21">
      <c r="A60" s="558"/>
      <c r="B60" s="558"/>
      <c r="C60" s="558"/>
      <c r="D60" s="558"/>
      <c r="E60" s="558"/>
      <c r="F60" s="558"/>
      <c r="G60" s="558"/>
      <c r="H60" s="558"/>
      <c r="I60" s="558"/>
      <c r="J60" s="558"/>
      <c r="K60" s="558"/>
      <c r="L60" s="558"/>
      <c r="M60" s="558"/>
      <c r="N60" s="558"/>
      <c r="O60" s="558"/>
      <c r="P60" s="558"/>
      <c r="Q60" s="558"/>
      <c r="R60" s="558"/>
      <c r="S60" s="558"/>
      <c r="T60" s="558"/>
      <c r="U60" s="558"/>
    </row>
    <row r="61" spans="1:21">
      <c r="A61" s="558"/>
      <c r="B61" s="558"/>
      <c r="C61" s="558"/>
      <c r="D61" s="558"/>
      <c r="E61" s="558"/>
      <c r="F61" s="558"/>
      <c r="G61" s="558"/>
      <c r="H61" s="558"/>
      <c r="I61" s="558"/>
      <c r="J61" s="558"/>
      <c r="K61" s="558"/>
      <c r="L61" s="558"/>
      <c r="M61" s="558"/>
      <c r="N61" s="558"/>
      <c r="O61" s="558"/>
      <c r="P61" s="558"/>
      <c r="Q61" s="558"/>
      <c r="R61" s="558"/>
      <c r="S61" s="558"/>
      <c r="T61" s="558"/>
      <c r="U61" s="558"/>
    </row>
    <row r="62" spans="1:21">
      <c r="A62" s="559" t="s">
        <v>210</v>
      </c>
      <c r="B62" s="558"/>
      <c r="C62" s="558"/>
      <c r="D62" s="558"/>
      <c r="E62" s="558"/>
      <c r="F62" s="558"/>
      <c r="G62" s="558"/>
      <c r="H62" s="558"/>
      <c r="I62" s="558"/>
      <c r="J62" s="558"/>
      <c r="K62" s="558"/>
      <c r="L62" s="558"/>
      <c r="M62" s="558"/>
      <c r="N62" s="558"/>
      <c r="O62" s="558"/>
      <c r="P62" s="558"/>
      <c r="Q62" s="558"/>
      <c r="R62" s="558"/>
      <c r="S62" s="558"/>
      <c r="T62" s="558"/>
      <c r="U62" s="558"/>
    </row>
    <row r="63" spans="1:21" ht="26">
      <c r="A63" s="558"/>
      <c r="B63" s="558"/>
      <c r="C63" s="558" t="s">
        <v>160</v>
      </c>
      <c r="D63" s="561" t="s">
        <v>166</v>
      </c>
      <c r="E63" s="561" t="s">
        <v>167</v>
      </c>
      <c r="F63" s="561" t="s">
        <v>168</v>
      </c>
      <c r="G63" s="562" t="s">
        <v>169</v>
      </c>
      <c r="H63" s="562" t="s">
        <v>170</v>
      </c>
      <c r="I63" s="562" t="s">
        <v>235</v>
      </c>
      <c r="J63" s="562" t="s">
        <v>236</v>
      </c>
      <c r="K63" s="562" t="s">
        <v>237</v>
      </c>
      <c r="L63" s="562" t="s">
        <v>238</v>
      </c>
      <c r="M63" s="562" t="s">
        <v>239</v>
      </c>
      <c r="N63" s="558"/>
      <c r="O63" s="558"/>
      <c r="P63" s="558"/>
      <c r="Q63" s="558"/>
      <c r="R63" s="558"/>
      <c r="S63" s="558"/>
      <c r="T63" s="558"/>
      <c r="U63" s="558"/>
    </row>
    <row r="64" spans="1:21">
      <c r="A64" s="558" t="s">
        <v>211</v>
      </c>
      <c r="B64" s="558"/>
      <c r="C64" s="558" t="s">
        <v>280</v>
      </c>
      <c r="D64" s="561">
        <f>+D$11</f>
        <v>0</v>
      </c>
      <c r="E64" s="561">
        <f t="shared" ref="E64:M64" si="7">+E$11</f>
        <v>1</v>
      </c>
      <c r="F64" s="561">
        <f t="shared" si="7"/>
        <v>2</v>
      </c>
      <c r="G64" s="561">
        <f t="shared" si="7"/>
        <v>3</v>
      </c>
      <c r="H64" s="561">
        <f t="shared" si="7"/>
        <v>4</v>
      </c>
      <c r="I64" s="561">
        <f t="shared" si="7"/>
        <v>5</v>
      </c>
      <c r="J64" s="561">
        <f t="shared" si="7"/>
        <v>6</v>
      </c>
      <c r="K64" s="561">
        <f t="shared" si="7"/>
        <v>7</v>
      </c>
      <c r="L64" s="561">
        <f t="shared" si="7"/>
        <v>8</v>
      </c>
      <c r="M64" s="561">
        <f t="shared" si="7"/>
        <v>9</v>
      </c>
      <c r="N64" s="558"/>
      <c r="O64" s="558"/>
      <c r="P64" s="558"/>
      <c r="Q64" s="558"/>
      <c r="R64" s="558"/>
      <c r="S64" s="558"/>
      <c r="T64" s="558"/>
      <c r="U64" s="558"/>
    </row>
    <row r="65" spans="1:21">
      <c r="A65" s="558"/>
      <c r="B65" s="558"/>
      <c r="C65" s="558"/>
      <c r="D65" s="561"/>
      <c r="E65" s="561"/>
      <c r="F65" s="561"/>
      <c r="G65" s="562"/>
      <c r="H65" s="562"/>
      <c r="I65" s="562"/>
      <c r="J65" s="562"/>
      <c r="K65" s="562"/>
      <c r="L65" s="562"/>
      <c r="M65" s="562"/>
      <c r="N65" s="558"/>
      <c r="O65" s="558"/>
      <c r="P65" s="558"/>
      <c r="Q65" s="558"/>
      <c r="R65" s="558"/>
      <c r="S65" s="558"/>
      <c r="T65" s="558"/>
      <c r="U65" s="558"/>
    </row>
    <row r="66" spans="1:21">
      <c r="A66" s="558" t="s">
        <v>212</v>
      </c>
      <c r="B66" s="558"/>
      <c r="C66" s="564" t="s">
        <v>535</v>
      </c>
      <c r="D66" s="564">
        <f>+D53*D39</f>
        <v>0</v>
      </c>
      <c r="E66" s="564">
        <f t="shared" ref="E66:M72" si="8">+E53*E39</f>
        <v>0</v>
      </c>
      <c r="F66" s="564">
        <f t="shared" si="8"/>
        <v>0</v>
      </c>
      <c r="G66" s="564">
        <f t="shared" si="8"/>
        <v>0</v>
      </c>
      <c r="H66" s="564">
        <f t="shared" si="8"/>
        <v>0</v>
      </c>
      <c r="I66" s="564">
        <f t="shared" si="8"/>
        <v>0</v>
      </c>
      <c r="J66" s="564">
        <f t="shared" si="8"/>
        <v>0</v>
      </c>
      <c r="K66" s="564">
        <f t="shared" si="8"/>
        <v>0</v>
      </c>
      <c r="L66" s="564">
        <f t="shared" si="8"/>
        <v>0</v>
      </c>
      <c r="M66" s="564">
        <f t="shared" si="8"/>
        <v>0</v>
      </c>
      <c r="N66" s="565"/>
      <c r="O66" s="565"/>
      <c r="P66" s="565"/>
      <c r="Q66" s="558"/>
      <c r="R66" s="558"/>
      <c r="S66" s="558"/>
      <c r="T66" s="558"/>
      <c r="U66" s="558"/>
    </row>
    <row r="67" spans="1:21">
      <c r="A67" s="558"/>
      <c r="B67" s="558"/>
      <c r="C67" s="565"/>
      <c r="D67" s="565"/>
      <c r="E67" s="565"/>
      <c r="F67" s="565"/>
      <c r="G67" s="565"/>
      <c r="H67" s="565"/>
      <c r="I67" s="565"/>
      <c r="J67" s="565"/>
      <c r="K67" s="565"/>
      <c r="L67" s="565"/>
      <c r="M67" s="565"/>
      <c r="N67" s="565"/>
      <c r="O67" s="565"/>
      <c r="P67" s="565"/>
      <c r="Q67" s="558"/>
      <c r="R67" s="558"/>
      <c r="S67" s="558"/>
      <c r="T67" s="558"/>
      <c r="U67" s="558"/>
    </row>
    <row r="68" spans="1:21">
      <c r="A68" s="558" t="s">
        <v>213</v>
      </c>
      <c r="B68" s="558"/>
      <c r="C68" s="564" t="s">
        <v>535</v>
      </c>
      <c r="D68" s="564">
        <f>+D55*D41</f>
        <v>0</v>
      </c>
      <c r="E68" s="564">
        <f t="shared" si="8"/>
        <v>0</v>
      </c>
      <c r="F68" s="564">
        <f t="shared" si="8"/>
        <v>0</v>
      </c>
      <c r="G68" s="564">
        <f t="shared" si="8"/>
        <v>0</v>
      </c>
      <c r="H68" s="564">
        <f t="shared" si="8"/>
        <v>0</v>
      </c>
      <c r="I68" s="564">
        <f t="shared" si="8"/>
        <v>0</v>
      </c>
      <c r="J68" s="564">
        <f t="shared" si="8"/>
        <v>0</v>
      </c>
      <c r="K68" s="564">
        <f t="shared" si="8"/>
        <v>0</v>
      </c>
      <c r="L68" s="564">
        <f t="shared" si="8"/>
        <v>0</v>
      </c>
      <c r="M68" s="564">
        <f t="shared" si="8"/>
        <v>0</v>
      </c>
      <c r="N68" s="565"/>
      <c r="O68" s="565"/>
      <c r="P68" s="565"/>
      <c r="Q68" s="558"/>
      <c r="R68" s="558"/>
      <c r="S68" s="558"/>
      <c r="T68" s="558"/>
      <c r="U68" s="558"/>
    </row>
    <row r="69" spans="1:21">
      <c r="A69" s="558"/>
      <c r="B69" s="558"/>
      <c r="C69" s="565"/>
      <c r="D69" s="565"/>
      <c r="E69" s="565"/>
      <c r="F69" s="565"/>
      <c r="G69" s="565"/>
      <c r="H69" s="565"/>
      <c r="I69" s="565"/>
      <c r="J69" s="565"/>
      <c r="K69" s="565"/>
      <c r="L69" s="565"/>
      <c r="M69" s="565"/>
      <c r="N69" s="565"/>
      <c r="O69" s="565"/>
      <c r="P69" s="565"/>
      <c r="Q69" s="558"/>
      <c r="R69" s="558"/>
      <c r="S69" s="558"/>
      <c r="T69" s="558"/>
      <c r="U69" s="558"/>
    </row>
    <row r="70" spans="1:21">
      <c r="A70" s="558" t="s">
        <v>214</v>
      </c>
      <c r="B70" s="558"/>
      <c r="C70" s="564" t="s">
        <v>535</v>
      </c>
      <c r="D70" s="564">
        <f>+D57*D43</f>
        <v>0</v>
      </c>
      <c r="E70" s="564">
        <f t="shared" si="8"/>
        <v>0</v>
      </c>
      <c r="F70" s="564">
        <f t="shared" si="8"/>
        <v>0</v>
      </c>
      <c r="G70" s="564">
        <f t="shared" si="8"/>
        <v>0</v>
      </c>
      <c r="H70" s="564">
        <f t="shared" si="8"/>
        <v>0</v>
      </c>
      <c r="I70" s="564">
        <f t="shared" si="8"/>
        <v>0</v>
      </c>
      <c r="J70" s="564">
        <f t="shared" si="8"/>
        <v>0</v>
      </c>
      <c r="K70" s="564">
        <f t="shared" si="8"/>
        <v>0</v>
      </c>
      <c r="L70" s="564">
        <f t="shared" si="8"/>
        <v>0</v>
      </c>
      <c r="M70" s="564">
        <f t="shared" si="8"/>
        <v>0</v>
      </c>
      <c r="N70" s="565"/>
      <c r="O70" s="565"/>
      <c r="P70" s="565"/>
      <c r="Q70" s="558"/>
      <c r="R70" s="558"/>
      <c r="S70" s="558"/>
      <c r="T70" s="558"/>
      <c r="U70" s="558"/>
    </row>
    <row r="71" spans="1:21">
      <c r="A71" s="558"/>
      <c r="B71" s="558"/>
      <c r="C71" s="565"/>
      <c r="D71" s="565"/>
      <c r="E71" s="565"/>
      <c r="F71" s="565"/>
      <c r="G71" s="565"/>
      <c r="H71" s="565"/>
      <c r="I71" s="565"/>
      <c r="J71" s="565"/>
      <c r="K71" s="565"/>
      <c r="L71" s="565"/>
      <c r="M71" s="565"/>
      <c r="N71" s="565"/>
      <c r="O71" s="565"/>
      <c r="P71" s="565"/>
      <c r="Q71" s="558"/>
      <c r="R71" s="558"/>
      <c r="S71" s="558"/>
      <c r="T71" s="558"/>
      <c r="U71" s="558"/>
    </row>
    <row r="72" spans="1:21">
      <c r="A72" s="558" t="s">
        <v>215</v>
      </c>
      <c r="B72" s="558"/>
      <c r="C72" s="564" t="s">
        <v>535</v>
      </c>
      <c r="D72" s="564">
        <f>+D59*D45</f>
        <v>0</v>
      </c>
      <c r="E72" s="564">
        <f t="shared" si="8"/>
        <v>0</v>
      </c>
      <c r="F72" s="564">
        <f t="shared" si="8"/>
        <v>0</v>
      </c>
      <c r="G72" s="564">
        <f t="shared" si="8"/>
        <v>0</v>
      </c>
      <c r="H72" s="564">
        <f t="shared" si="8"/>
        <v>0</v>
      </c>
      <c r="I72" s="564">
        <f t="shared" si="8"/>
        <v>0</v>
      </c>
      <c r="J72" s="564">
        <f t="shared" si="8"/>
        <v>0</v>
      </c>
      <c r="K72" s="564">
        <f t="shared" si="8"/>
        <v>0</v>
      </c>
      <c r="L72" s="564">
        <f t="shared" si="8"/>
        <v>0</v>
      </c>
      <c r="M72" s="564">
        <f t="shared" si="8"/>
        <v>0</v>
      </c>
      <c r="N72" s="565"/>
      <c r="O72" s="565"/>
      <c r="P72" s="565"/>
      <c r="Q72" s="558"/>
      <c r="R72" s="558"/>
      <c r="S72" s="558"/>
      <c r="T72" s="558"/>
      <c r="U72" s="558"/>
    </row>
    <row r="73" spans="1:21">
      <c r="A73" s="558"/>
      <c r="B73" s="558"/>
      <c r="C73" s="558"/>
      <c r="D73" s="558"/>
      <c r="E73" s="558"/>
      <c r="F73" s="558"/>
      <c r="G73" s="558"/>
      <c r="H73" s="558"/>
      <c r="I73" s="558"/>
      <c r="J73" s="558"/>
      <c r="K73" s="558"/>
      <c r="L73" s="558"/>
      <c r="M73" s="558"/>
      <c r="N73" s="558"/>
      <c r="O73" s="558"/>
      <c r="P73" s="558"/>
      <c r="Q73" s="558"/>
      <c r="R73" s="558"/>
      <c r="S73" s="558"/>
      <c r="T73" s="558"/>
      <c r="U73" s="558"/>
    </row>
    <row r="74" spans="1:21">
      <c r="A74" s="558"/>
      <c r="B74" s="558"/>
      <c r="C74" s="558"/>
      <c r="D74" s="558"/>
      <c r="E74" s="558"/>
      <c r="F74" s="558"/>
      <c r="G74" s="558"/>
      <c r="H74" s="558"/>
      <c r="I74" s="558"/>
      <c r="J74" s="558"/>
      <c r="K74" s="558"/>
      <c r="L74" s="558"/>
      <c r="M74" s="558"/>
      <c r="N74" s="558"/>
      <c r="O74" s="558"/>
      <c r="P74" s="558"/>
      <c r="Q74" s="558"/>
      <c r="R74" s="558"/>
      <c r="S74" s="558"/>
      <c r="T74" s="558"/>
      <c r="U74" s="558"/>
    </row>
    <row r="75" spans="1:21">
      <c r="A75" s="558"/>
      <c r="B75" s="558"/>
      <c r="C75" s="558"/>
      <c r="D75" s="558"/>
      <c r="E75" s="558"/>
      <c r="F75" s="558"/>
      <c r="G75" s="558"/>
      <c r="H75" s="558"/>
      <c r="I75" s="558"/>
      <c r="J75" s="558"/>
      <c r="K75" s="558"/>
      <c r="L75" s="558"/>
      <c r="M75" s="558"/>
      <c r="N75" s="558"/>
      <c r="O75" s="558"/>
      <c r="P75" s="558"/>
      <c r="Q75" s="558"/>
      <c r="R75" s="558"/>
      <c r="S75" s="558"/>
      <c r="T75" s="558"/>
      <c r="U75" s="558"/>
    </row>
    <row r="76" spans="1:21" ht="14" thickBot="1">
      <c r="A76" s="558"/>
      <c r="B76" s="558"/>
      <c r="C76" s="558"/>
      <c r="D76" s="558"/>
      <c r="E76" s="558"/>
      <c r="F76" s="558"/>
      <c r="G76" s="558"/>
      <c r="H76" s="558"/>
      <c r="I76" s="558"/>
      <c r="J76" s="558"/>
      <c r="K76" s="558"/>
      <c r="L76" s="558"/>
      <c r="M76" s="558"/>
      <c r="N76" s="558"/>
      <c r="O76" s="558"/>
      <c r="P76" s="558"/>
      <c r="Q76" s="558"/>
      <c r="R76" s="558"/>
      <c r="S76" s="558"/>
      <c r="T76" s="558"/>
      <c r="U76" s="558"/>
    </row>
    <row r="77" spans="1:21" ht="16">
      <c r="A77" s="1046" t="s">
        <v>146</v>
      </c>
      <c r="B77" s="1058" t="s">
        <v>34</v>
      </c>
      <c r="C77" s="1047"/>
      <c r="D77" s="1047"/>
      <c r="E77" s="1047"/>
      <c r="F77" s="1047"/>
      <c r="G77" s="1047"/>
      <c r="H77" s="1047"/>
      <c r="I77" s="1047"/>
      <c r="J77" s="1047"/>
      <c r="K77" s="1047"/>
      <c r="L77" s="1047"/>
      <c r="M77" s="1047"/>
      <c r="N77" s="1047"/>
      <c r="O77" s="1049"/>
      <c r="P77" s="565"/>
      <c r="Q77" s="565"/>
      <c r="R77" s="558"/>
      <c r="S77" s="558"/>
      <c r="T77" s="558"/>
      <c r="U77" s="558"/>
    </row>
    <row r="78" spans="1:21">
      <c r="A78" s="1059"/>
      <c r="B78" s="1060"/>
      <c r="C78" s="1060"/>
      <c r="D78" s="1060"/>
      <c r="E78" s="1060"/>
      <c r="F78" s="1060"/>
      <c r="G78" s="1060"/>
      <c r="H78" s="1060"/>
      <c r="I78" s="1060"/>
      <c r="J78" s="1060"/>
      <c r="K78" s="1060"/>
      <c r="L78" s="1060"/>
      <c r="M78" s="1060"/>
      <c r="N78" s="1060"/>
      <c r="O78" s="1061"/>
      <c r="P78" s="1067"/>
      <c r="Q78" s="1067"/>
      <c r="R78" s="558"/>
      <c r="S78" s="558"/>
      <c r="T78" s="558"/>
      <c r="U78" s="558"/>
    </row>
    <row r="79" spans="1:21">
      <c r="A79" s="1062" t="s">
        <v>31</v>
      </c>
      <c r="B79" s="1060"/>
      <c r="C79" s="1060" t="s">
        <v>211</v>
      </c>
      <c r="D79" s="1043">
        <f>SUM(D68:D72)</f>
        <v>0</v>
      </c>
      <c r="E79" s="1044">
        <f t="shared" ref="E79:M79" si="9">SUM(E68:E72)</f>
        <v>0</v>
      </c>
      <c r="F79" s="1044">
        <f t="shared" si="9"/>
        <v>0</v>
      </c>
      <c r="G79" s="1044">
        <f t="shared" si="9"/>
        <v>0</v>
      </c>
      <c r="H79" s="1044">
        <f t="shared" si="9"/>
        <v>0</v>
      </c>
      <c r="I79" s="1044">
        <f t="shared" si="9"/>
        <v>0</v>
      </c>
      <c r="J79" s="1044">
        <f t="shared" si="9"/>
        <v>0</v>
      </c>
      <c r="K79" s="1044">
        <f t="shared" si="9"/>
        <v>0</v>
      </c>
      <c r="L79" s="1044">
        <f t="shared" si="9"/>
        <v>0</v>
      </c>
      <c r="M79" s="1045">
        <f t="shared" si="9"/>
        <v>0</v>
      </c>
      <c r="N79" s="1060"/>
      <c r="O79" s="1061"/>
      <c r="P79" s="1067"/>
      <c r="Q79" s="1067"/>
      <c r="R79" s="558"/>
      <c r="S79" s="558"/>
      <c r="T79" s="558"/>
      <c r="U79" s="558"/>
    </row>
    <row r="80" spans="1:21">
      <c r="A80" s="1059"/>
      <c r="B80" s="1063" t="s">
        <v>147</v>
      </c>
      <c r="C80" s="1060"/>
      <c r="D80" s="1060"/>
      <c r="E80" s="1060"/>
      <c r="F80" s="1060"/>
      <c r="G80" s="1060"/>
      <c r="H80" s="1060"/>
      <c r="I80" s="1060"/>
      <c r="J80" s="1060"/>
      <c r="K80" s="1060"/>
      <c r="L80" s="1060"/>
      <c r="M80" s="1060"/>
      <c r="N80" s="1060"/>
      <c r="O80" s="1061"/>
      <c r="P80" s="1067"/>
      <c r="Q80" s="1067"/>
      <c r="R80" s="558"/>
      <c r="S80" s="558"/>
      <c r="T80" s="558"/>
      <c r="U80" s="558"/>
    </row>
    <row r="81" spans="1:21">
      <c r="A81" s="1062" t="s">
        <v>32</v>
      </c>
      <c r="B81" s="1063"/>
      <c r="C81" s="1060" t="s">
        <v>211</v>
      </c>
      <c r="D81" s="1043">
        <f>+D79+D66</f>
        <v>0</v>
      </c>
      <c r="E81" s="1044">
        <f t="shared" ref="E81:M81" si="10">+E79+E66</f>
        <v>0</v>
      </c>
      <c r="F81" s="1044">
        <f t="shared" si="10"/>
        <v>0</v>
      </c>
      <c r="G81" s="1044">
        <f t="shared" si="10"/>
        <v>0</v>
      </c>
      <c r="H81" s="1044">
        <f t="shared" si="10"/>
        <v>0</v>
      </c>
      <c r="I81" s="1044">
        <f t="shared" si="10"/>
        <v>0</v>
      </c>
      <c r="J81" s="1044">
        <f t="shared" si="10"/>
        <v>0</v>
      </c>
      <c r="K81" s="1044">
        <f t="shared" si="10"/>
        <v>0</v>
      </c>
      <c r="L81" s="1044">
        <f t="shared" si="10"/>
        <v>0</v>
      </c>
      <c r="M81" s="1045">
        <f t="shared" si="10"/>
        <v>0</v>
      </c>
      <c r="N81" s="1060"/>
      <c r="O81" s="1061"/>
      <c r="P81" s="1067"/>
      <c r="Q81" s="1067"/>
      <c r="R81" s="558"/>
      <c r="S81" s="558"/>
      <c r="T81" s="558"/>
      <c r="U81" s="558"/>
    </row>
    <row r="82" spans="1:21">
      <c r="A82" s="1059"/>
      <c r="B82" s="1063" t="s">
        <v>33</v>
      </c>
      <c r="C82" s="1060"/>
      <c r="D82" s="1060"/>
      <c r="E82" s="1060"/>
      <c r="F82" s="1060"/>
      <c r="G82" s="1060"/>
      <c r="H82" s="1060"/>
      <c r="I82" s="1060"/>
      <c r="J82" s="1060"/>
      <c r="K82" s="1060"/>
      <c r="L82" s="1060"/>
      <c r="M82" s="1060"/>
      <c r="N82" s="1060"/>
      <c r="O82" s="1061"/>
      <c r="P82" s="1067"/>
      <c r="Q82" s="1067"/>
      <c r="R82" s="558"/>
      <c r="S82" s="558"/>
      <c r="T82" s="558"/>
      <c r="U82" s="558"/>
    </row>
    <row r="83" spans="1:21" ht="14" thickBot="1">
      <c r="A83" s="1064"/>
      <c r="B83" s="1065"/>
      <c r="C83" s="1065"/>
      <c r="D83" s="1065"/>
      <c r="E83" s="1065"/>
      <c r="F83" s="1065"/>
      <c r="G83" s="1065"/>
      <c r="H83" s="1065"/>
      <c r="I83" s="1065"/>
      <c r="J83" s="1065"/>
      <c r="K83" s="1065"/>
      <c r="L83" s="1065"/>
      <c r="M83" s="1065"/>
      <c r="N83" s="1065"/>
      <c r="O83" s="1066"/>
      <c r="P83" s="1067"/>
      <c r="Q83" s="1067"/>
      <c r="R83" s="558"/>
      <c r="S83" s="558"/>
      <c r="T83" s="558"/>
      <c r="U83" s="558"/>
    </row>
    <row r="84" spans="1:21">
      <c r="A84" s="559" t="s">
        <v>142</v>
      </c>
      <c r="B84" s="558"/>
      <c r="C84" s="558" t="s">
        <v>211</v>
      </c>
      <c r="D84" s="1057">
        <f>+'SUMMARY w SQ FT &gt;5% or &lt;0%'!G24</f>
        <v>0</v>
      </c>
      <c r="E84" s="1057">
        <f>+'SUMMARY w SQ FT &gt;5% or &lt;0%'!H24</f>
        <v>0</v>
      </c>
      <c r="F84" s="1057">
        <f>+'SUMMARY w SQ FT &gt;5% or &lt;0%'!I24</f>
        <v>0</v>
      </c>
      <c r="G84" s="1057">
        <f>+'SUMMARY w SQ FT &gt;5% or &lt;0%'!J24</f>
        <v>0</v>
      </c>
      <c r="H84" s="1057">
        <f>+'SUMMARY w SQ FT &gt;5% or &lt;0%'!K24</f>
        <v>0</v>
      </c>
      <c r="I84" s="1057">
        <f>+'SUMMARY w SQ FT &gt;5% or &lt;0%'!L24</f>
        <v>0</v>
      </c>
      <c r="J84" s="1057">
        <f>+'SUMMARY w SQ FT &gt;5% or &lt;0%'!M24</f>
        <v>0</v>
      </c>
      <c r="K84" s="1057">
        <f>+'SUMMARY w SQ FT &gt;5% or &lt;0%'!N24</f>
        <v>0</v>
      </c>
      <c r="L84" s="1057">
        <f>+'SUMMARY w SQ FT &gt;5% or &lt;0%'!O24</f>
        <v>0</v>
      </c>
      <c r="M84" s="1057">
        <f>+'SUMMARY w SQ FT &gt;5% or &lt;0%'!P24</f>
        <v>0</v>
      </c>
      <c r="N84" s="558"/>
      <c r="O84" s="558"/>
      <c r="P84" s="558"/>
      <c r="Q84" s="558"/>
      <c r="R84" s="558"/>
      <c r="S84" s="558"/>
      <c r="T84" s="558"/>
      <c r="U84" s="558"/>
    </row>
    <row r="85" spans="1:21">
      <c r="A85" s="559" t="s">
        <v>244</v>
      </c>
      <c r="B85" s="558"/>
      <c r="C85" s="558" t="s">
        <v>211</v>
      </c>
      <c r="D85" s="567" t="e">
        <f>+'SUMMARY w SQ FT &gt;5% or &lt;0%'!B354-'SUMMARY w SQ FT &gt;5% or &lt;0%'!B372</f>
        <v>#DIV/0!</v>
      </c>
      <c r="E85" s="568" t="e">
        <f>+'SUMMARY w SQ FT &gt;5% or &lt;0%'!B355-'SUMMARY w SQ FT &gt;5% or &lt;0%'!B373</f>
        <v>#DIV/0!</v>
      </c>
      <c r="F85" s="568" t="e">
        <f>+'SUMMARY w SQ FT &gt;5% or &lt;0%'!B356-'SUMMARY w SQ FT &gt;5% or &lt;0%'!B374</f>
        <v>#DIV/0!</v>
      </c>
      <c r="G85" s="568" t="e">
        <f>+'SUMMARY w SQ FT &gt;5% or &lt;0%'!B357-'SUMMARY w SQ FT &gt;5% or &lt;0%'!B375</f>
        <v>#DIV/0!</v>
      </c>
      <c r="H85" s="568" t="e">
        <f>+'SUMMARY w SQ FT &gt;5% or &lt;0%'!B358-'SUMMARY w SQ FT &gt;5% or &lt;0%'!B376</f>
        <v>#DIV/0!</v>
      </c>
      <c r="I85" s="568" t="e">
        <f>+'SUMMARY w SQ FT &gt;5% or &lt;0%'!B359-'SUMMARY w SQ FT &gt;5% or &lt;0%'!B377</f>
        <v>#DIV/0!</v>
      </c>
      <c r="J85" s="568" t="e">
        <f>+'SUMMARY w SQ FT &gt;5% or &lt;0%'!B360-'SUMMARY w SQ FT &gt;5% or &lt;0%'!A346+'SUMMARY w SQ FT &gt;5% or &lt;0%'!B378</f>
        <v>#DIV/0!</v>
      </c>
      <c r="K85" s="568" t="e">
        <f>+'SUMMARY w SQ FT &gt;5% or &lt;0%'!B361-'SUMMARY w SQ FT &gt;5% or &lt;0%'!B379</f>
        <v>#DIV/0!</v>
      </c>
      <c r="L85" s="568" t="e">
        <f>+'SUMMARY w SQ FT &gt;5% or &lt;0%'!B362-'SUMMARY w SQ FT &gt;5% or &lt;0%'!B380</f>
        <v>#DIV/0!</v>
      </c>
      <c r="M85" s="569" t="e">
        <f>+'SUMMARY w SQ FT &gt;5% or &lt;0%'!B363-'SUMMARY w SQ FT &gt;5% or &lt;0%'!B381</f>
        <v>#DIV/0!</v>
      </c>
      <c r="N85" s="558"/>
      <c r="O85" s="558"/>
      <c r="P85" s="558"/>
      <c r="Q85" s="558"/>
      <c r="R85" s="558"/>
      <c r="S85" s="558"/>
      <c r="T85" s="558"/>
      <c r="U85" s="558"/>
    </row>
    <row r="86" spans="1:21" ht="14" thickBot="1">
      <c r="A86" s="558"/>
      <c r="B86" s="558"/>
      <c r="C86" s="558"/>
      <c r="D86" s="558"/>
      <c r="E86" s="558"/>
      <c r="F86" s="558"/>
      <c r="G86" s="558"/>
      <c r="H86" s="558"/>
      <c r="I86" s="558"/>
      <c r="J86" s="558"/>
      <c r="K86" s="558"/>
      <c r="L86" s="558"/>
      <c r="M86" s="558"/>
      <c r="N86" s="558"/>
      <c r="O86" s="558"/>
      <c r="P86" s="558"/>
      <c r="Q86" s="558"/>
      <c r="R86" s="558"/>
      <c r="S86" s="558"/>
      <c r="T86" s="558"/>
      <c r="U86" s="558"/>
    </row>
    <row r="87" spans="1:21">
      <c r="A87" s="1046" t="s">
        <v>52</v>
      </c>
      <c r="B87" s="1047"/>
      <c r="C87" s="1047"/>
      <c r="D87" s="1047" t="str">
        <f>+D63</f>
        <v>Project YEAR 1</v>
      </c>
      <c r="E87" s="1048" t="str">
        <f t="shared" ref="E87:M88" si="11">+E63</f>
        <v>Project year 2</v>
      </c>
      <c r="F87" s="1048" t="str">
        <f t="shared" si="11"/>
        <v>Project year 3</v>
      </c>
      <c r="G87" s="1048" t="str">
        <f t="shared" si="11"/>
        <v>Project year 4</v>
      </c>
      <c r="H87" s="1048" t="str">
        <f t="shared" si="11"/>
        <v>Project year 5</v>
      </c>
      <c r="I87" s="1048" t="str">
        <f t="shared" si="11"/>
        <v>Project year 6</v>
      </c>
      <c r="J87" s="1048" t="str">
        <f t="shared" si="11"/>
        <v>Projectyear 7</v>
      </c>
      <c r="K87" s="1048" t="str">
        <f t="shared" si="11"/>
        <v>Project year 8</v>
      </c>
      <c r="L87" s="1048" t="str">
        <f t="shared" si="11"/>
        <v>Project year 9</v>
      </c>
      <c r="M87" s="1048" t="str">
        <f t="shared" si="11"/>
        <v>Project year 10</v>
      </c>
      <c r="N87" s="1047"/>
      <c r="O87" s="1049"/>
      <c r="P87" s="558"/>
      <c r="Q87" s="558"/>
      <c r="R87" s="558"/>
      <c r="S87" s="558"/>
      <c r="T87" s="558"/>
      <c r="U87" s="558"/>
    </row>
    <row r="88" spans="1:21">
      <c r="A88" s="1050"/>
      <c r="B88" s="445"/>
      <c r="C88" s="445"/>
      <c r="D88" s="445">
        <f>+D64</f>
        <v>0</v>
      </c>
      <c r="E88" s="1051">
        <f t="shared" si="11"/>
        <v>1</v>
      </c>
      <c r="F88" s="1051">
        <f t="shared" si="11"/>
        <v>2</v>
      </c>
      <c r="G88" s="1051">
        <f t="shared" si="11"/>
        <v>3</v>
      </c>
      <c r="H88" s="1051">
        <f t="shared" si="11"/>
        <v>4</v>
      </c>
      <c r="I88" s="1051">
        <f t="shared" si="11"/>
        <v>5</v>
      </c>
      <c r="J88" s="1051">
        <f t="shared" si="11"/>
        <v>6</v>
      </c>
      <c r="K88" s="1051">
        <f t="shared" si="11"/>
        <v>7</v>
      </c>
      <c r="L88" s="1051">
        <f t="shared" si="11"/>
        <v>8</v>
      </c>
      <c r="M88" s="1051">
        <f t="shared" si="11"/>
        <v>9</v>
      </c>
      <c r="N88" s="445"/>
      <c r="O88" s="1052"/>
      <c r="P88" s="558"/>
      <c r="Q88" s="558"/>
      <c r="R88" s="558"/>
      <c r="S88" s="558"/>
      <c r="T88" s="558"/>
      <c r="U88" s="558"/>
    </row>
    <row r="89" spans="1:21">
      <c r="A89" s="1050" t="s">
        <v>245</v>
      </c>
      <c r="B89" s="445" t="s">
        <v>53</v>
      </c>
      <c r="C89" s="445"/>
      <c r="D89" s="445"/>
      <c r="E89" s="445"/>
      <c r="F89" s="445"/>
      <c r="G89" s="445"/>
      <c r="H89" s="445"/>
      <c r="I89" s="445"/>
      <c r="J89" s="445"/>
      <c r="K89" s="445"/>
      <c r="L89" s="445"/>
      <c r="M89" s="445"/>
      <c r="N89" s="445"/>
      <c r="O89" s="1052"/>
      <c r="P89" s="558"/>
      <c r="Q89" s="558"/>
      <c r="R89" s="558"/>
      <c r="S89" s="558"/>
      <c r="T89" s="558"/>
      <c r="U89" s="558"/>
    </row>
    <row r="90" spans="1:21">
      <c r="A90" s="1050"/>
      <c r="B90" s="445" t="s">
        <v>54</v>
      </c>
      <c r="C90" s="445"/>
      <c r="D90" s="1053" t="e">
        <f>IF((D79)/D84&lt;5%,0,FALSE)</f>
        <v>#DIV/0!</v>
      </c>
      <c r="E90" s="1053" t="e">
        <f t="shared" ref="E90:M90" si="12">IF((E79)/E84&lt;5%,0,FALSE)</f>
        <v>#DIV/0!</v>
      </c>
      <c r="F90" s="1053" t="e">
        <f t="shared" si="12"/>
        <v>#DIV/0!</v>
      </c>
      <c r="G90" s="1053" t="e">
        <f t="shared" si="12"/>
        <v>#DIV/0!</v>
      </c>
      <c r="H90" s="1053" t="e">
        <f t="shared" si="12"/>
        <v>#DIV/0!</v>
      </c>
      <c r="I90" s="1053" t="e">
        <f t="shared" si="12"/>
        <v>#DIV/0!</v>
      </c>
      <c r="J90" s="1053" t="e">
        <f t="shared" si="12"/>
        <v>#DIV/0!</v>
      </c>
      <c r="K90" s="1053" t="e">
        <f t="shared" si="12"/>
        <v>#DIV/0!</v>
      </c>
      <c r="L90" s="1053" t="e">
        <f t="shared" si="12"/>
        <v>#DIV/0!</v>
      </c>
      <c r="M90" s="1053" t="e">
        <f t="shared" si="12"/>
        <v>#DIV/0!</v>
      </c>
      <c r="N90" s="445"/>
      <c r="O90" s="1052"/>
      <c r="P90" s="558"/>
      <c r="Q90" s="558"/>
      <c r="R90" s="558"/>
      <c r="S90" s="558"/>
      <c r="T90" s="558"/>
      <c r="U90" s="558"/>
    </row>
    <row r="91" spans="1:21">
      <c r="A91" s="1050"/>
      <c r="B91" s="445" t="s">
        <v>246</v>
      </c>
      <c r="C91" s="445"/>
      <c r="D91" s="445"/>
      <c r="E91" s="445"/>
      <c r="F91" s="445"/>
      <c r="G91" s="445"/>
      <c r="H91" s="445"/>
      <c r="I91" s="445"/>
      <c r="J91" s="445"/>
      <c r="K91" s="445"/>
      <c r="L91" s="445"/>
      <c r="M91" s="445"/>
      <c r="N91" s="445"/>
      <c r="O91" s="1052"/>
      <c r="P91" s="558"/>
      <c r="Q91" s="558"/>
      <c r="R91" s="558"/>
      <c r="S91" s="558"/>
      <c r="T91" s="558"/>
      <c r="U91" s="558"/>
    </row>
    <row r="92" spans="1:21">
      <c r="A92" s="1050"/>
      <c r="B92" s="445"/>
      <c r="C92" s="445"/>
      <c r="D92" s="445"/>
      <c r="E92" s="445"/>
      <c r="F92" s="445"/>
      <c r="G92" s="445"/>
      <c r="H92" s="445"/>
      <c r="I92" s="445"/>
      <c r="J92" s="445"/>
      <c r="K92" s="445"/>
      <c r="L92" s="445"/>
      <c r="M92" s="445"/>
      <c r="N92" s="445"/>
      <c r="O92" s="1052"/>
      <c r="P92" s="558"/>
      <c r="Q92" s="558"/>
      <c r="R92" s="558"/>
      <c r="S92" s="558"/>
      <c r="T92" s="558"/>
      <c r="U92" s="558"/>
    </row>
    <row r="93" spans="1:21">
      <c r="A93" s="1050" t="s">
        <v>247</v>
      </c>
      <c r="B93" s="445" t="s">
        <v>55</v>
      </c>
      <c r="C93" s="445"/>
      <c r="D93" s="445" t="s">
        <v>143</v>
      </c>
      <c r="E93" s="445"/>
      <c r="F93" s="445"/>
      <c r="G93" s="445"/>
      <c r="H93" s="445"/>
      <c r="I93" s="445"/>
      <c r="J93" s="445"/>
      <c r="K93" s="445"/>
      <c r="L93" s="445"/>
      <c r="M93" s="445"/>
      <c r="N93" s="445"/>
      <c r="O93" s="1052"/>
      <c r="P93" s="558"/>
      <c r="Q93" s="558"/>
      <c r="R93" s="558"/>
      <c r="S93" s="558"/>
      <c r="T93" s="558"/>
      <c r="U93" s="558"/>
    </row>
    <row r="94" spans="1:21">
      <c r="A94" s="1050"/>
      <c r="B94" s="445"/>
      <c r="C94" s="445"/>
      <c r="D94" s="445"/>
      <c r="E94" s="445"/>
      <c r="F94" s="445"/>
      <c r="G94" s="445"/>
      <c r="H94" s="445"/>
      <c r="I94" s="445"/>
      <c r="J94" s="445"/>
      <c r="K94" s="445"/>
      <c r="L94" s="445"/>
      <c r="M94" s="445"/>
      <c r="N94" s="445"/>
      <c r="O94" s="1052"/>
      <c r="P94" s="558"/>
      <c r="Q94" s="558"/>
      <c r="R94" s="558"/>
      <c r="S94" s="558"/>
      <c r="T94" s="558"/>
      <c r="U94" s="558"/>
    </row>
    <row r="95" spans="1:21">
      <c r="A95" s="1050" t="s">
        <v>144</v>
      </c>
      <c r="B95" s="445" t="s">
        <v>200</v>
      </c>
      <c r="C95" s="445"/>
      <c r="D95" s="445" t="s">
        <v>143</v>
      </c>
      <c r="E95" s="445"/>
      <c r="F95" s="445"/>
      <c r="G95" s="445"/>
      <c r="H95" s="445"/>
      <c r="I95" s="445"/>
      <c r="J95" s="445"/>
      <c r="K95" s="445"/>
      <c r="L95" s="445"/>
      <c r="M95" s="445"/>
      <c r="N95" s="445"/>
      <c r="O95" s="1052"/>
      <c r="P95" s="558"/>
      <c r="Q95" s="558"/>
      <c r="R95" s="558"/>
      <c r="S95" s="558"/>
      <c r="T95" s="558"/>
      <c r="U95" s="558"/>
    </row>
    <row r="96" spans="1:21">
      <c r="A96" s="1050"/>
      <c r="B96" s="445"/>
      <c r="C96" s="445"/>
      <c r="D96" s="445"/>
      <c r="E96" s="445"/>
      <c r="F96" s="445"/>
      <c r="G96" s="445"/>
      <c r="H96" s="445"/>
      <c r="I96" s="445"/>
      <c r="J96" s="445"/>
      <c r="K96" s="445"/>
      <c r="L96" s="445"/>
      <c r="M96" s="445"/>
      <c r="N96" s="445"/>
      <c r="O96" s="1052"/>
      <c r="P96" s="558"/>
      <c r="Q96" s="558"/>
      <c r="R96" s="558"/>
      <c r="S96" s="558"/>
      <c r="T96" s="558"/>
      <c r="U96" s="558"/>
    </row>
    <row r="97" spans="1:21">
      <c r="A97" s="1050" t="s">
        <v>201</v>
      </c>
      <c r="B97" s="445" t="s">
        <v>202</v>
      </c>
      <c r="C97" s="445"/>
      <c r="D97" s="445" t="s">
        <v>203</v>
      </c>
      <c r="E97" s="445"/>
      <c r="F97" s="445"/>
      <c r="G97" s="445"/>
      <c r="H97" s="445"/>
      <c r="I97" s="445"/>
      <c r="J97" s="445"/>
      <c r="K97" s="445"/>
      <c r="L97" s="445"/>
      <c r="M97" s="445"/>
      <c r="N97" s="445"/>
      <c r="O97" s="1052"/>
      <c r="P97" s="558"/>
      <c r="Q97" s="558"/>
      <c r="R97" s="558"/>
      <c r="S97" s="558"/>
      <c r="T97" s="558"/>
      <c r="U97" s="558"/>
    </row>
    <row r="98" spans="1:21">
      <c r="A98" s="1050"/>
      <c r="B98" s="445"/>
      <c r="C98" s="445"/>
      <c r="D98" s="445"/>
      <c r="E98" s="445"/>
      <c r="F98" s="445"/>
      <c r="G98" s="445"/>
      <c r="H98" s="445"/>
      <c r="I98" s="445"/>
      <c r="J98" s="445"/>
      <c r="K98" s="445"/>
      <c r="L98" s="445"/>
      <c r="M98" s="445"/>
      <c r="N98" s="445"/>
      <c r="O98" s="1052"/>
      <c r="P98" s="558"/>
      <c r="Q98" s="558"/>
      <c r="R98" s="558"/>
      <c r="S98" s="558"/>
      <c r="T98" s="558"/>
      <c r="U98" s="558"/>
    </row>
    <row r="99" spans="1:21">
      <c r="A99" s="1050" t="s">
        <v>204</v>
      </c>
      <c r="B99" s="445"/>
      <c r="C99" s="445"/>
      <c r="D99" s="445" t="s">
        <v>205</v>
      </c>
      <c r="E99" s="445"/>
      <c r="F99" s="445"/>
      <c r="G99" s="445"/>
      <c r="H99" s="445"/>
      <c r="I99" s="445"/>
      <c r="J99" s="445"/>
      <c r="K99" s="445"/>
      <c r="L99" s="445"/>
      <c r="M99" s="445"/>
      <c r="N99" s="445"/>
      <c r="O99" s="1052"/>
      <c r="P99" s="558"/>
      <c r="Q99" s="558"/>
      <c r="R99" s="558"/>
      <c r="S99" s="558"/>
      <c r="T99" s="558"/>
      <c r="U99" s="558"/>
    </row>
    <row r="100" spans="1:21">
      <c r="A100" s="1050"/>
      <c r="B100" s="445"/>
      <c r="C100" s="445"/>
      <c r="D100" s="445" t="s">
        <v>56</v>
      </c>
      <c r="E100" s="445"/>
      <c r="F100" s="445"/>
      <c r="G100" s="445"/>
      <c r="H100" s="445"/>
      <c r="I100" s="445"/>
      <c r="J100" s="445"/>
      <c r="K100" s="445"/>
      <c r="L100" s="445"/>
      <c r="M100" s="445"/>
      <c r="N100" s="445"/>
      <c r="O100" s="1052"/>
      <c r="P100" s="558"/>
      <c r="Q100" s="558"/>
      <c r="R100" s="558"/>
      <c r="S100" s="558"/>
      <c r="T100" s="558"/>
      <c r="U100" s="558"/>
    </row>
    <row r="101" spans="1:21">
      <c r="A101" s="1050"/>
      <c r="B101" s="445"/>
      <c r="C101" s="445"/>
      <c r="D101" s="445"/>
      <c r="E101" s="445"/>
      <c r="F101" s="445"/>
      <c r="G101" s="445"/>
      <c r="H101" s="445"/>
      <c r="I101" s="445"/>
      <c r="J101" s="445"/>
      <c r="K101" s="445"/>
      <c r="L101" s="445"/>
      <c r="M101" s="445"/>
      <c r="N101" s="445"/>
      <c r="O101" s="1052"/>
      <c r="P101" s="558"/>
      <c r="Q101" s="558"/>
      <c r="R101" s="558"/>
      <c r="S101" s="558"/>
      <c r="T101" s="558"/>
      <c r="U101" s="558"/>
    </row>
    <row r="102" spans="1:21">
      <c r="A102" s="1050" t="s">
        <v>127</v>
      </c>
      <c r="B102" s="445" t="s">
        <v>128</v>
      </c>
      <c r="C102" s="445"/>
      <c r="D102" s="445" t="e">
        <f>IF(D134&lt;=$D$130,0,FALSE)</f>
        <v>#VALUE!</v>
      </c>
      <c r="E102" s="445" t="e">
        <f t="shared" ref="E102:M102" si="13">IF(E134&lt;=$D$130,0,FALSE)</f>
        <v>#VALUE!</v>
      </c>
      <c r="F102" s="445" t="e">
        <f t="shared" si="13"/>
        <v>#VALUE!</v>
      </c>
      <c r="G102" s="445" t="e">
        <f t="shared" si="13"/>
        <v>#VALUE!</v>
      </c>
      <c r="H102" s="445" t="e">
        <f t="shared" si="13"/>
        <v>#VALUE!</v>
      </c>
      <c r="I102" s="445" t="e">
        <f t="shared" si="13"/>
        <v>#VALUE!</v>
      </c>
      <c r="J102" s="445" t="e">
        <f t="shared" si="13"/>
        <v>#VALUE!</v>
      </c>
      <c r="K102" s="445" t="e">
        <f t="shared" si="13"/>
        <v>#VALUE!</v>
      </c>
      <c r="L102" s="445" t="e">
        <f t="shared" si="13"/>
        <v>#VALUE!</v>
      </c>
      <c r="M102" s="445" t="e">
        <f t="shared" si="13"/>
        <v>#VALUE!</v>
      </c>
      <c r="N102" s="445"/>
      <c r="O102" s="1052"/>
      <c r="P102" s="558"/>
      <c r="Q102" s="558"/>
      <c r="R102" s="558"/>
      <c r="S102" s="558"/>
      <c r="T102" s="558"/>
      <c r="U102" s="558"/>
    </row>
    <row r="103" spans="1:21">
      <c r="A103" s="1050"/>
      <c r="B103" s="445"/>
      <c r="C103" s="445"/>
      <c r="D103" s="445"/>
      <c r="E103" s="445"/>
      <c r="F103" s="445"/>
      <c r="G103" s="445"/>
      <c r="H103" s="445"/>
      <c r="I103" s="445"/>
      <c r="J103" s="445"/>
      <c r="K103" s="445"/>
      <c r="L103" s="445"/>
      <c r="M103" s="445"/>
      <c r="N103" s="445"/>
      <c r="O103" s="1052"/>
      <c r="P103" s="558"/>
      <c r="Q103" s="558"/>
      <c r="R103" s="558"/>
      <c r="S103" s="558"/>
      <c r="T103" s="558"/>
      <c r="U103" s="558"/>
    </row>
    <row r="104" spans="1:21" ht="40" customHeight="1" thickBot="1">
      <c r="A104" s="1054"/>
      <c r="B104" s="1055"/>
      <c r="C104" s="1055"/>
      <c r="D104" s="1055"/>
      <c r="E104" s="1055"/>
      <c r="F104" s="1055"/>
      <c r="G104" s="1055"/>
      <c r="H104" s="1055"/>
      <c r="I104" s="1055"/>
      <c r="J104" s="1055"/>
      <c r="K104" s="1055"/>
      <c r="L104" s="1055"/>
      <c r="M104" s="1055"/>
      <c r="N104" s="1055"/>
      <c r="O104" s="1056"/>
      <c r="P104" s="558"/>
      <c r="Q104" s="558"/>
      <c r="R104" s="558"/>
      <c r="S104" s="558"/>
      <c r="T104" s="558"/>
      <c r="U104" s="558"/>
    </row>
    <row r="105" spans="1:21">
      <c r="A105" s="558"/>
      <c r="B105" s="558"/>
      <c r="C105" s="558"/>
      <c r="D105" s="558"/>
      <c r="E105" s="558"/>
      <c r="F105" s="558"/>
      <c r="G105" s="558"/>
      <c r="H105" s="558"/>
      <c r="I105" s="558"/>
      <c r="J105" s="558"/>
      <c r="K105" s="558"/>
      <c r="L105" s="558"/>
      <c r="M105" s="558"/>
      <c r="N105" s="558"/>
      <c r="O105" s="558"/>
      <c r="P105" s="558"/>
      <c r="Q105" s="558"/>
      <c r="R105" s="558"/>
      <c r="S105" s="558"/>
      <c r="T105" s="558"/>
      <c r="U105" s="558"/>
    </row>
    <row r="106" spans="1:21">
      <c r="A106" s="557" t="s">
        <v>129</v>
      </c>
      <c r="B106" s="558"/>
      <c r="C106" s="558"/>
      <c r="D106" s="558"/>
      <c r="E106" s="558"/>
      <c r="F106" s="558"/>
      <c r="G106" s="558"/>
      <c r="H106" s="558"/>
      <c r="I106" s="558"/>
      <c r="J106" s="558"/>
      <c r="K106" s="558"/>
      <c r="L106" s="558"/>
      <c r="M106" s="558"/>
      <c r="N106" s="558"/>
      <c r="O106" s="558"/>
      <c r="P106" s="558"/>
      <c r="Q106" s="558"/>
      <c r="R106" s="558"/>
      <c r="S106" s="558"/>
      <c r="T106" s="558"/>
      <c r="U106" s="558"/>
    </row>
    <row r="107" spans="1:21">
      <c r="A107" s="558" t="s">
        <v>26</v>
      </c>
      <c r="B107" s="558"/>
      <c r="C107" s="558"/>
      <c r="D107" s="558"/>
      <c r="E107" s="558"/>
      <c r="F107" s="558"/>
      <c r="G107" s="558"/>
      <c r="H107" s="558"/>
      <c r="I107" s="558"/>
      <c r="J107" s="558"/>
      <c r="K107" s="558"/>
      <c r="L107" s="558"/>
      <c r="M107" s="558"/>
      <c r="N107" s="558"/>
      <c r="O107" s="558"/>
      <c r="P107" s="558"/>
      <c r="Q107" s="558"/>
      <c r="R107" s="558"/>
      <c r="S107" s="558"/>
      <c r="T107" s="558"/>
      <c r="U107" s="558"/>
    </row>
    <row r="108" spans="1:21">
      <c r="A108" s="558"/>
      <c r="B108" s="558"/>
      <c r="C108" s="558"/>
      <c r="D108" s="558"/>
      <c r="E108" s="558"/>
      <c r="F108" s="558"/>
      <c r="G108" s="558"/>
      <c r="H108" s="558"/>
      <c r="I108" s="558"/>
      <c r="J108" s="558"/>
      <c r="K108" s="558"/>
      <c r="L108" s="558"/>
      <c r="M108" s="558"/>
      <c r="N108" s="558"/>
      <c r="O108" s="558"/>
      <c r="P108" s="558"/>
      <c r="Q108" s="558"/>
      <c r="R108" s="558"/>
      <c r="S108" s="558"/>
      <c r="T108" s="558"/>
      <c r="U108" s="558"/>
    </row>
    <row r="109" spans="1:21" ht="39">
      <c r="A109" s="559" t="s">
        <v>151</v>
      </c>
      <c r="B109" s="558"/>
      <c r="C109" s="558" t="s">
        <v>160</v>
      </c>
      <c r="D109" s="561" t="s">
        <v>130</v>
      </c>
      <c r="E109" s="561" t="s">
        <v>130</v>
      </c>
      <c r="F109" s="561" t="s">
        <v>130</v>
      </c>
      <c r="G109" s="562" t="s">
        <v>131</v>
      </c>
      <c r="H109" s="562" t="s">
        <v>132</v>
      </c>
      <c r="I109" s="558" t="s">
        <v>27</v>
      </c>
      <c r="J109" s="558"/>
      <c r="K109" s="558"/>
      <c r="L109" s="558"/>
      <c r="M109" s="558"/>
      <c r="N109" s="558"/>
      <c r="O109" s="558"/>
      <c r="P109" s="558"/>
      <c r="Q109" s="558"/>
      <c r="R109" s="558"/>
      <c r="S109" s="558"/>
      <c r="T109" s="558"/>
      <c r="U109" s="558"/>
    </row>
    <row r="110" spans="1:21">
      <c r="A110" s="558" t="s">
        <v>153</v>
      </c>
      <c r="B110" s="558"/>
      <c r="C110" s="558" t="s">
        <v>280</v>
      </c>
      <c r="D110" s="561">
        <f>+[1]Summary!C21</f>
        <v>-4</v>
      </c>
      <c r="E110" s="561">
        <f>+[1]Summary!D21</f>
        <v>-3</v>
      </c>
      <c r="F110" s="561">
        <f>+[1]Summary!E21</f>
        <v>-2</v>
      </c>
      <c r="G110" s="561">
        <f>+[1]Summary!F21</f>
        <v>-1</v>
      </c>
      <c r="H110" s="561">
        <f>+[1]Summary!G21</f>
        <v>0</v>
      </c>
      <c r="I110" s="558">
        <f>+'SUMMARY w SQ FT &gt;5% or &lt;0%'!G20</f>
        <v>0</v>
      </c>
      <c r="J110" s="558"/>
      <c r="K110" s="558"/>
      <c r="L110" s="558"/>
      <c r="M110" s="558"/>
      <c r="N110" s="558"/>
      <c r="O110" s="558"/>
      <c r="P110" s="558"/>
      <c r="Q110" s="558"/>
      <c r="R110" s="558"/>
      <c r="S110" s="558"/>
      <c r="T110" s="558"/>
      <c r="U110" s="558"/>
    </row>
    <row r="111" spans="1:21">
      <c r="A111" s="558"/>
      <c r="B111" s="558"/>
      <c r="C111" s="558"/>
      <c r="D111" s="561"/>
      <c r="E111" s="561"/>
      <c r="F111" s="561"/>
      <c r="G111" s="562"/>
      <c r="H111" s="562"/>
      <c r="I111" s="558"/>
      <c r="J111" s="558"/>
      <c r="K111" s="558"/>
      <c r="L111" s="558"/>
      <c r="M111" s="558"/>
      <c r="N111" s="558"/>
      <c r="O111" s="558"/>
      <c r="P111" s="558"/>
      <c r="Q111" s="558"/>
      <c r="R111" s="558"/>
      <c r="S111" s="558"/>
      <c r="T111" s="558"/>
      <c r="U111" s="558"/>
    </row>
    <row r="112" spans="1:21">
      <c r="A112" s="558" t="s">
        <v>154</v>
      </c>
      <c r="B112" s="558"/>
      <c r="C112" s="563" t="s">
        <v>155</v>
      </c>
      <c r="D112" s="564" t="e">
        <f>+'SUMMARY w SQ FT &gt;5% or &lt;0%'!B26</f>
        <v>#DIV/0!</v>
      </c>
      <c r="E112" s="564" t="e">
        <f>+'SUMMARY w SQ FT &gt;5% or &lt;0%'!C26</f>
        <v>#DIV/0!</v>
      </c>
      <c r="F112" s="564" t="e">
        <f>+'SUMMARY w SQ FT &gt;5% or &lt;0%'!D26</f>
        <v>#DIV/0!</v>
      </c>
      <c r="G112" s="564" t="e">
        <f>+'SUMMARY w SQ FT &gt;5% or &lt;0%'!E26</f>
        <v>#DIV/0!</v>
      </c>
      <c r="H112" s="564" t="e">
        <f>+'SUMMARY w SQ FT &gt;5% or &lt;0%'!F26</f>
        <v>#DIV/0!</v>
      </c>
      <c r="I112" s="558">
        <f>+D39</f>
        <v>0</v>
      </c>
      <c r="J112" s="558"/>
      <c r="K112" s="558"/>
      <c r="L112" s="558"/>
      <c r="M112" s="558"/>
      <c r="N112" s="558"/>
      <c r="O112" s="558"/>
      <c r="P112" s="558"/>
      <c r="Q112" s="558"/>
      <c r="R112" s="558"/>
      <c r="S112" s="558"/>
      <c r="T112" s="558"/>
      <c r="U112" s="558"/>
    </row>
    <row r="113" spans="1:21">
      <c r="A113" s="558"/>
      <c r="B113" s="558"/>
      <c r="C113" s="558"/>
      <c r="D113" s="558"/>
      <c r="E113" s="558"/>
      <c r="F113" s="558"/>
      <c r="G113" s="558"/>
      <c r="H113" s="558"/>
      <c r="I113" s="558"/>
      <c r="J113" s="558"/>
      <c r="K113" s="558"/>
      <c r="L113" s="558"/>
      <c r="M113" s="558"/>
      <c r="N113" s="558"/>
      <c r="O113" s="558"/>
      <c r="P113" s="558"/>
      <c r="Q113" s="558"/>
      <c r="R113" s="558"/>
      <c r="S113" s="558"/>
      <c r="T113" s="558"/>
      <c r="U113" s="558"/>
    </row>
    <row r="114" spans="1:21">
      <c r="A114" s="558" t="s">
        <v>156</v>
      </c>
      <c r="B114" s="558"/>
      <c r="C114" s="563"/>
      <c r="D114" s="563"/>
      <c r="E114" s="563"/>
      <c r="F114" s="563"/>
      <c r="G114" s="563"/>
      <c r="H114" s="563"/>
      <c r="I114" s="558">
        <f>+D41</f>
        <v>0</v>
      </c>
      <c r="J114" s="558"/>
      <c r="K114" s="558"/>
      <c r="L114" s="558"/>
      <c r="M114" s="558"/>
      <c r="N114" s="558"/>
      <c r="O114" s="558"/>
      <c r="P114" s="558"/>
      <c r="Q114" s="558"/>
      <c r="R114" s="558"/>
      <c r="S114" s="558"/>
      <c r="T114" s="558"/>
      <c r="U114" s="558"/>
    </row>
    <row r="115" spans="1:21">
      <c r="A115" s="558"/>
      <c r="B115" s="558"/>
      <c r="C115" s="558"/>
      <c r="D115" s="558"/>
      <c r="E115" s="558"/>
      <c r="F115" s="558"/>
      <c r="G115" s="558"/>
      <c r="H115" s="558"/>
      <c r="I115" s="558"/>
      <c r="J115" s="558"/>
      <c r="K115" s="558"/>
      <c r="L115" s="558"/>
      <c r="M115" s="558"/>
      <c r="N115" s="558"/>
      <c r="O115" s="558"/>
      <c r="P115" s="558"/>
      <c r="Q115" s="558"/>
      <c r="R115" s="558"/>
      <c r="S115" s="558"/>
      <c r="T115" s="558"/>
      <c r="U115" s="558"/>
    </row>
    <row r="116" spans="1:21">
      <c r="A116" s="558" t="s">
        <v>157</v>
      </c>
      <c r="B116" s="558"/>
      <c r="C116" s="563"/>
      <c r="D116" s="563"/>
      <c r="E116" s="563"/>
      <c r="F116" s="563"/>
      <c r="G116" s="563"/>
      <c r="H116" s="563"/>
      <c r="I116" s="558">
        <f>+D43</f>
        <v>0</v>
      </c>
      <c r="J116" s="558"/>
      <c r="K116" s="558"/>
      <c r="L116" s="558"/>
      <c r="M116" s="558"/>
      <c r="N116" s="558"/>
      <c r="O116" s="558"/>
      <c r="P116" s="558"/>
      <c r="Q116" s="558"/>
      <c r="R116" s="558"/>
      <c r="S116" s="558"/>
      <c r="T116" s="558"/>
      <c r="U116" s="558"/>
    </row>
    <row r="117" spans="1:21">
      <c r="A117" s="558"/>
      <c r="B117" s="558"/>
      <c r="C117" s="558"/>
      <c r="D117" s="558"/>
      <c r="E117" s="558"/>
      <c r="F117" s="558"/>
      <c r="G117" s="558"/>
      <c r="H117" s="558"/>
      <c r="I117" s="558"/>
      <c r="J117" s="558"/>
      <c r="K117" s="558"/>
      <c r="L117" s="558"/>
      <c r="M117" s="558"/>
      <c r="N117" s="558"/>
      <c r="O117" s="558"/>
      <c r="P117" s="558"/>
      <c r="Q117" s="558"/>
      <c r="R117" s="558"/>
      <c r="S117" s="558"/>
      <c r="T117" s="558"/>
      <c r="U117" s="558"/>
    </row>
    <row r="118" spans="1:21">
      <c r="A118" s="558" t="s">
        <v>158</v>
      </c>
      <c r="B118" s="558"/>
      <c r="C118" s="563"/>
      <c r="D118" s="563"/>
      <c r="E118" s="563"/>
      <c r="F118" s="563"/>
      <c r="G118" s="563"/>
      <c r="H118" s="563"/>
      <c r="I118" s="558">
        <f>+D45</f>
        <v>0</v>
      </c>
      <c r="J118" s="558"/>
      <c r="K118" s="558"/>
      <c r="L118" s="558"/>
      <c r="M118" s="558"/>
      <c r="N118" s="558"/>
      <c r="O118" s="558"/>
      <c r="P118" s="558"/>
      <c r="Q118" s="558"/>
      <c r="R118" s="558"/>
      <c r="S118" s="558"/>
      <c r="T118" s="558"/>
      <c r="U118" s="558"/>
    </row>
    <row r="119" spans="1:21">
      <c r="A119" s="558"/>
      <c r="B119" s="558"/>
      <c r="C119" s="558"/>
      <c r="D119" s="558"/>
      <c r="E119" s="558"/>
      <c r="F119" s="558"/>
      <c r="G119" s="558"/>
      <c r="H119" s="558"/>
      <c r="I119" s="558"/>
      <c r="J119" s="558"/>
      <c r="K119" s="558"/>
      <c r="L119" s="558"/>
      <c r="M119" s="558"/>
      <c r="N119" s="558"/>
      <c r="O119" s="558"/>
      <c r="P119" s="558"/>
      <c r="Q119" s="558"/>
      <c r="R119" s="558"/>
      <c r="S119" s="558"/>
      <c r="T119" s="558"/>
      <c r="U119" s="558"/>
    </row>
    <row r="120" spans="1:21">
      <c r="A120" s="557" t="s">
        <v>146</v>
      </c>
      <c r="B120" s="558"/>
      <c r="C120" s="558"/>
      <c r="D120" s="558"/>
      <c r="E120" s="558"/>
      <c r="F120" s="558"/>
      <c r="G120" s="558"/>
      <c r="H120" s="558"/>
      <c r="I120" s="558"/>
      <c r="J120" s="558"/>
      <c r="K120" s="558"/>
      <c r="L120" s="558"/>
      <c r="M120" s="558"/>
      <c r="N120" s="558"/>
      <c r="O120" s="558"/>
      <c r="P120" s="558"/>
      <c r="Q120" s="558"/>
      <c r="R120" s="558"/>
      <c r="S120" s="558"/>
      <c r="T120" s="558"/>
      <c r="U120" s="558"/>
    </row>
    <row r="121" spans="1:21">
      <c r="A121" s="558" t="s">
        <v>133</v>
      </c>
      <c r="B121" s="558"/>
      <c r="C121" s="558" t="s">
        <v>211</v>
      </c>
      <c r="D121" s="567" t="e">
        <f t="shared" ref="D121:I121" si="14">SUM(D112:D120)</f>
        <v>#DIV/0!</v>
      </c>
      <c r="E121" s="567" t="e">
        <f t="shared" si="14"/>
        <v>#DIV/0!</v>
      </c>
      <c r="F121" s="567" t="e">
        <f t="shared" si="14"/>
        <v>#DIV/0!</v>
      </c>
      <c r="G121" s="567" t="e">
        <f t="shared" si="14"/>
        <v>#DIV/0!</v>
      </c>
      <c r="H121" s="567" t="e">
        <f t="shared" si="14"/>
        <v>#DIV/0!</v>
      </c>
      <c r="I121" s="567">
        <f t="shared" si="14"/>
        <v>0</v>
      </c>
      <c r="J121" s="558"/>
      <c r="K121" s="558"/>
      <c r="L121" s="558"/>
      <c r="M121" s="558"/>
      <c r="N121" s="558"/>
      <c r="O121" s="558"/>
      <c r="P121" s="558"/>
      <c r="Q121" s="558"/>
      <c r="R121" s="558"/>
      <c r="S121" s="558"/>
      <c r="T121" s="558"/>
      <c r="U121" s="558"/>
    </row>
    <row r="122" spans="1:21">
      <c r="A122" s="558"/>
      <c r="B122" s="558" t="s">
        <v>134</v>
      </c>
      <c r="C122" s="558"/>
      <c r="D122" s="558"/>
      <c r="E122" s="558"/>
      <c r="F122" s="558"/>
      <c r="G122" s="558"/>
      <c r="H122" s="558"/>
      <c r="I122" s="558"/>
      <c r="J122" s="558"/>
      <c r="K122" s="558"/>
      <c r="L122" s="558"/>
      <c r="M122" s="558"/>
      <c r="N122" s="558"/>
      <c r="O122" s="558"/>
      <c r="P122" s="558"/>
      <c r="Q122" s="558"/>
      <c r="R122" s="558"/>
      <c r="S122" s="558"/>
      <c r="T122" s="558"/>
      <c r="U122" s="558"/>
    </row>
    <row r="123" spans="1:21">
      <c r="A123" s="558"/>
      <c r="B123" s="558"/>
      <c r="C123" s="558"/>
      <c r="D123" s="558"/>
      <c r="E123" s="558"/>
      <c r="F123" s="558"/>
      <c r="G123" s="558"/>
      <c r="H123" s="558"/>
      <c r="I123" s="558"/>
      <c r="J123" s="558"/>
      <c r="K123" s="558"/>
      <c r="L123" s="558"/>
      <c r="M123" s="558"/>
      <c r="N123" s="558"/>
      <c r="O123" s="558"/>
      <c r="P123" s="558"/>
      <c r="Q123" s="558"/>
      <c r="R123" s="558"/>
      <c r="S123" s="558"/>
      <c r="T123" s="558"/>
      <c r="U123" s="558"/>
    </row>
    <row r="124" spans="1:21">
      <c r="A124" s="558" t="s">
        <v>135</v>
      </c>
      <c r="B124" s="558"/>
      <c r="C124" s="558"/>
      <c r="D124" s="558" t="e">
        <f>+D121-I121</f>
        <v>#DIV/0!</v>
      </c>
      <c r="E124" s="558" t="e">
        <f>+E121-I121</f>
        <v>#DIV/0!</v>
      </c>
      <c r="F124" s="558" t="e">
        <f>+F121-I121</f>
        <v>#DIV/0!</v>
      </c>
      <c r="G124" s="558"/>
      <c r="H124" s="558"/>
      <c r="I124" s="558"/>
      <c r="J124" s="558"/>
      <c r="K124" s="558"/>
      <c r="L124" s="558"/>
      <c r="M124" s="558"/>
      <c r="N124" s="558"/>
      <c r="O124" s="558"/>
      <c r="P124" s="558"/>
      <c r="Q124" s="558"/>
      <c r="R124" s="558"/>
      <c r="S124" s="558"/>
      <c r="T124" s="558"/>
      <c r="U124" s="558"/>
    </row>
    <row r="125" spans="1:21">
      <c r="A125" s="558" t="s">
        <v>136</v>
      </c>
      <c r="B125" s="558"/>
      <c r="C125" s="558"/>
      <c r="D125" s="558">
        <v>5</v>
      </c>
      <c r="E125" s="558">
        <v>4</v>
      </c>
      <c r="F125" s="558">
        <v>3</v>
      </c>
      <c r="G125" s="558"/>
      <c r="H125" s="558"/>
      <c r="I125" s="558"/>
      <c r="J125" s="558"/>
      <c r="K125" s="558"/>
      <c r="L125" s="558"/>
      <c r="M125" s="558"/>
      <c r="N125" s="558"/>
      <c r="O125" s="558"/>
      <c r="P125" s="558"/>
      <c r="Q125" s="558"/>
      <c r="R125" s="558"/>
      <c r="S125" s="558"/>
      <c r="T125" s="558"/>
      <c r="U125" s="558"/>
    </row>
    <row r="126" spans="1:21">
      <c r="A126" s="558"/>
      <c r="B126" s="558"/>
      <c r="C126" s="558"/>
      <c r="D126" s="558"/>
      <c r="E126" s="558"/>
      <c r="F126" s="558"/>
      <c r="G126" s="558"/>
      <c r="H126" s="558"/>
      <c r="I126" s="558"/>
      <c r="J126" s="558"/>
      <c r="K126" s="558"/>
      <c r="L126" s="558"/>
      <c r="M126" s="558"/>
      <c r="N126" s="558"/>
      <c r="O126" s="558"/>
      <c r="P126" s="558"/>
      <c r="Q126" s="558"/>
      <c r="R126" s="558"/>
      <c r="S126" s="558"/>
      <c r="T126" s="558"/>
      <c r="U126" s="558"/>
    </row>
    <row r="127" spans="1:21">
      <c r="A127" s="558" t="s">
        <v>137</v>
      </c>
      <c r="B127" s="558"/>
      <c r="C127" s="558" t="s">
        <v>138</v>
      </c>
      <c r="D127" s="558" t="e">
        <f>+'SUMMARY w SQ FT &gt;5% or &lt;0%'!B221</f>
        <v>#VALUE!</v>
      </c>
      <c r="E127" s="558"/>
      <c r="F127" s="558"/>
      <c r="G127" s="558"/>
      <c r="H127" s="558"/>
      <c r="I127" s="558"/>
      <c r="J127" s="558"/>
      <c r="K127" s="558"/>
      <c r="L127" s="558"/>
      <c r="M127" s="558"/>
      <c r="N127" s="558"/>
      <c r="O127" s="558"/>
      <c r="P127" s="558"/>
      <c r="Q127" s="558"/>
      <c r="R127" s="558"/>
      <c r="S127" s="558"/>
      <c r="T127" s="558"/>
      <c r="U127" s="558"/>
    </row>
    <row r="128" spans="1:21">
      <c r="A128" s="558"/>
      <c r="B128" s="558"/>
      <c r="C128" s="558"/>
      <c r="D128" s="558"/>
      <c r="E128" s="558"/>
      <c r="F128" s="558"/>
      <c r="G128" s="558"/>
      <c r="H128" s="558"/>
      <c r="I128" s="558"/>
      <c r="J128" s="558"/>
      <c r="K128" s="558"/>
      <c r="L128" s="558"/>
      <c r="M128" s="558"/>
      <c r="N128" s="558"/>
      <c r="O128" s="558"/>
      <c r="P128" s="558"/>
      <c r="Q128" s="558"/>
      <c r="R128" s="558"/>
      <c r="S128" s="558"/>
      <c r="T128" s="558"/>
      <c r="U128" s="558"/>
    </row>
    <row r="129" spans="1:21">
      <c r="A129" s="558"/>
      <c r="B129" s="558"/>
      <c r="C129" s="558"/>
      <c r="D129" s="558"/>
      <c r="E129" s="558"/>
      <c r="F129" s="558"/>
      <c r="G129" s="558"/>
      <c r="H129" s="558"/>
      <c r="I129" s="558"/>
      <c r="J129" s="558"/>
      <c r="K129" s="558"/>
      <c r="L129" s="558"/>
      <c r="M129" s="558"/>
      <c r="N129" s="558"/>
      <c r="O129" s="558"/>
      <c r="P129" s="558"/>
      <c r="Q129" s="558"/>
      <c r="R129" s="558"/>
      <c r="S129" s="558"/>
      <c r="T129" s="558"/>
      <c r="U129" s="558"/>
    </row>
    <row r="130" spans="1:21">
      <c r="A130" s="558" t="s">
        <v>139</v>
      </c>
      <c r="B130" s="558"/>
      <c r="C130" s="559" t="s">
        <v>140</v>
      </c>
      <c r="D130" s="558" t="e">
        <f>IF(+D127=D125,D124,IF(D127=E125,E124,F124))</f>
        <v>#VALUE!</v>
      </c>
      <c r="E130" s="558"/>
      <c r="F130" s="558"/>
      <c r="G130" s="558"/>
      <c r="H130" s="558"/>
      <c r="I130" s="558"/>
      <c r="J130" s="558"/>
      <c r="K130" s="558"/>
      <c r="L130" s="558"/>
      <c r="M130" s="558"/>
      <c r="N130" s="558"/>
      <c r="O130" s="558"/>
      <c r="P130" s="558"/>
      <c r="Q130" s="558"/>
      <c r="R130" s="558"/>
      <c r="S130" s="558"/>
      <c r="T130" s="558"/>
      <c r="U130" s="558"/>
    </row>
    <row r="131" spans="1:21">
      <c r="A131" s="558"/>
      <c r="B131" s="558"/>
      <c r="C131" s="558"/>
      <c r="D131" s="558"/>
      <c r="E131" s="558"/>
      <c r="F131" s="558"/>
      <c r="G131" s="558"/>
      <c r="H131" s="558"/>
      <c r="I131" s="558"/>
      <c r="J131" s="558"/>
      <c r="K131" s="558"/>
      <c r="L131" s="558"/>
      <c r="M131" s="558"/>
      <c r="N131" s="558"/>
      <c r="O131" s="558"/>
      <c r="P131" s="558"/>
      <c r="Q131" s="558"/>
      <c r="R131" s="558"/>
      <c r="S131" s="558"/>
      <c r="T131" s="558"/>
      <c r="U131" s="558"/>
    </row>
    <row r="132" spans="1:21" ht="26">
      <c r="A132" s="558"/>
      <c r="B132" s="558"/>
      <c r="C132" s="558"/>
      <c r="D132" s="561" t="s">
        <v>166</v>
      </c>
      <c r="E132" s="561" t="s">
        <v>167</v>
      </c>
      <c r="F132" s="561" t="s">
        <v>168</v>
      </c>
      <c r="G132" s="562" t="s">
        <v>169</v>
      </c>
      <c r="H132" s="562" t="s">
        <v>170</v>
      </c>
      <c r="I132" s="562" t="s">
        <v>235</v>
      </c>
      <c r="J132" s="562" t="s">
        <v>236</v>
      </c>
      <c r="K132" s="562" t="s">
        <v>237</v>
      </c>
      <c r="L132" s="562" t="s">
        <v>238</v>
      </c>
      <c r="M132" s="562" t="s">
        <v>239</v>
      </c>
      <c r="N132" s="558"/>
      <c r="O132" s="558"/>
      <c r="P132" s="558"/>
      <c r="Q132" s="558"/>
      <c r="R132" s="558"/>
      <c r="S132" s="558"/>
      <c r="T132" s="558"/>
      <c r="U132" s="558"/>
    </row>
    <row r="133" spans="1:21">
      <c r="A133" s="558"/>
      <c r="B133" s="558"/>
      <c r="C133" s="558"/>
      <c r="D133" s="561">
        <f>+D$11</f>
        <v>0</v>
      </c>
      <c r="E133" s="561">
        <f t="shared" ref="E133:M133" si="15">+E$11</f>
        <v>1</v>
      </c>
      <c r="F133" s="561">
        <f t="shared" si="15"/>
        <v>2</v>
      </c>
      <c r="G133" s="561">
        <f t="shared" si="15"/>
        <v>3</v>
      </c>
      <c r="H133" s="561">
        <f t="shared" si="15"/>
        <v>4</v>
      </c>
      <c r="I133" s="561">
        <f t="shared" si="15"/>
        <v>5</v>
      </c>
      <c r="J133" s="561">
        <f t="shared" si="15"/>
        <v>6</v>
      </c>
      <c r="K133" s="561">
        <f t="shared" si="15"/>
        <v>7</v>
      </c>
      <c r="L133" s="561">
        <f t="shared" si="15"/>
        <v>8</v>
      </c>
      <c r="M133" s="561">
        <f t="shared" si="15"/>
        <v>9</v>
      </c>
      <c r="N133" s="558"/>
      <c r="O133" s="558"/>
      <c r="P133" s="558"/>
      <c r="Q133" s="558"/>
      <c r="R133" s="558"/>
      <c r="S133" s="558"/>
      <c r="T133" s="558"/>
      <c r="U133" s="558"/>
    </row>
    <row r="134" spans="1:21">
      <c r="A134" s="558" t="s">
        <v>141</v>
      </c>
      <c r="B134" s="558"/>
      <c r="C134" s="558"/>
      <c r="D134" s="558">
        <f>+D81</f>
        <v>0</v>
      </c>
      <c r="E134" s="558">
        <f t="shared" ref="E134:M134" si="16">+E81+D134</f>
        <v>0</v>
      </c>
      <c r="F134" s="558">
        <f t="shared" si="16"/>
        <v>0</v>
      </c>
      <c r="G134" s="558">
        <f t="shared" si="16"/>
        <v>0</v>
      </c>
      <c r="H134" s="558">
        <f t="shared" si="16"/>
        <v>0</v>
      </c>
      <c r="I134" s="558">
        <f t="shared" si="16"/>
        <v>0</v>
      </c>
      <c r="J134" s="558">
        <f t="shared" si="16"/>
        <v>0</v>
      </c>
      <c r="K134" s="558">
        <f t="shared" si="16"/>
        <v>0</v>
      </c>
      <c r="L134" s="558">
        <f t="shared" si="16"/>
        <v>0</v>
      </c>
      <c r="M134" s="558">
        <f t="shared" si="16"/>
        <v>0</v>
      </c>
      <c r="N134" s="558"/>
      <c r="O134" s="558"/>
      <c r="P134" s="558"/>
      <c r="Q134" s="558"/>
      <c r="R134" s="558"/>
      <c r="S134" s="558"/>
      <c r="T134" s="558"/>
      <c r="U134" s="558"/>
    </row>
    <row r="135" spans="1:21">
      <c r="A135" s="558"/>
      <c r="B135" s="558"/>
      <c r="C135" s="558"/>
      <c r="D135" s="558"/>
      <c r="E135" s="558"/>
      <c r="F135" s="558"/>
      <c r="G135" s="558"/>
      <c r="H135" s="558"/>
      <c r="I135" s="558"/>
      <c r="J135" s="558"/>
      <c r="K135" s="558"/>
      <c r="L135" s="558"/>
      <c r="M135" s="558"/>
      <c r="N135" s="558"/>
      <c r="O135" s="558"/>
      <c r="P135" s="558"/>
      <c r="Q135" s="558"/>
      <c r="R135" s="558"/>
      <c r="S135" s="558"/>
      <c r="T135" s="558"/>
      <c r="U135" s="558"/>
    </row>
    <row r="136" spans="1:21">
      <c r="A136" s="558"/>
      <c r="B136" s="558"/>
      <c r="C136" s="558"/>
      <c r="D136" s="558"/>
      <c r="E136" s="558"/>
      <c r="F136" s="558"/>
      <c r="G136" s="558"/>
      <c r="H136" s="558"/>
      <c r="I136" s="558"/>
      <c r="J136" s="558"/>
      <c r="K136" s="558"/>
      <c r="L136" s="558"/>
      <c r="M136" s="558"/>
      <c r="N136" s="558"/>
      <c r="O136" s="558"/>
      <c r="P136" s="558"/>
      <c r="Q136" s="558"/>
      <c r="R136" s="558"/>
      <c r="S136" s="558"/>
      <c r="T136" s="558"/>
      <c r="U136" s="558"/>
    </row>
    <row r="137" spans="1:21" ht="14" thickBot="1">
      <c r="A137" s="558"/>
      <c r="B137" s="558"/>
      <c r="C137" s="558"/>
      <c r="D137" s="558"/>
      <c r="E137" s="558"/>
      <c r="F137" s="558"/>
      <c r="G137" s="558"/>
      <c r="H137" s="558"/>
      <c r="I137" s="558"/>
      <c r="J137" s="558"/>
      <c r="K137" s="558"/>
      <c r="L137" s="558"/>
      <c r="M137" s="558"/>
      <c r="N137" s="558"/>
      <c r="O137" s="558"/>
      <c r="P137" s="558"/>
      <c r="Q137" s="558"/>
      <c r="R137" s="558"/>
      <c r="S137" s="558"/>
      <c r="T137" s="558"/>
      <c r="U137" s="558"/>
    </row>
    <row r="138" spans="1:21">
      <c r="A138" s="1068" t="s">
        <v>28</v>
      </c>
      <c r="B138" s="1069"/>
      <c r="C138" s="1069"/>
      <c r="D138" s="1069"/>
      <c r="E138" s="1069"/>
      <c r="F138" s="1069"/>
      <c r="G138" s="1069"/>
      <c r="H138" s="1069"/>
      <c r="I138" s="1069"/>
      <c r="J138" s="1069"/>
      <c r="K138" s="1069"/>
      <c r="L138" s="1069"/>
      <c r="M138" s="1069"/>
      <c r="N138" s="1069"/>
      <c r="O138" s="1069"/>
      <c r="P138" s="1070"/>
      <c r="Q138" s="558"/>
      <c r="R138" s="558"/>
      <c r="S138" s="558"/>
      <c r="T138" s="558"/>
      <c r="U138" s="558"/>
    </row>
    <row r="139" spans="1:21">
      <c r="A139" s="1071" t="s">
        <v>29</v>
      </c>
      <c r="B139" s="1072"/>
      <c r="C139" s="1072"/>
      <c r="D139" s="1072"/>
      <c r="E139" s="1072"/>
      <c r="F139" s="1072"/>
      <c r="G139" s="1072"/>
      <c r="H139" s="1073"/>
      <c r="I139" s="1073"/>
      <c r="J139" s="1073"/>
      <c r="K139" s="1073"/>
      <c r="L139" s="1073"/>
      <c r="M139" s="1073"/>
      <c r="N139" s="1073"/>
      <c r="O139" s="1073"/>
      <c r="P139" s="1074"/>
      <c r="Q139" s="558"/>
      <c r="R139" s="558"/>
      <c r="S139" s="558"/>
      <c r="T139" s="558"/>
      <c r="U139" s="558"/>
    </row>
    <row r="140" spans="1:21">
      <c r="A140" s="1075" t="s">
        <v>30</v>
      </c>
      <c r="B140" s="574"/>
      <c r="C140" s="574"/>
      <c r="D140" s="574"/>
      <c r="E140" s="574"/>
      <c r="F140" s="574"/>
      <c r="G140" s="574"/>
      <c r="H140" s="574"/>
      <c r="I140" s="574"/>
      <c r="J140" s="574"/>
      <c r="K140" s="1073"/>
      <c r="L140" s="1073"/>
      <c r="M140" s="1073"/>
      <c r="N140" s="1073"/>
      <c r="O140" s="1073"/>
      <c r="P140" s="1074"/>
      <c r="Q140" s="558"/>
      <c r="R140" s="558"/>
      <c r="S140" s="558"/>
      <c r="T140" s="558"/>
      <c r="U140" s="558"/>
    </row>
    <row r="141" spans="1:21">
      <c r="A141" s="1075" t="s">
        <v>43</v>
      </c>
      <c r="B141" s="574"/>
      <c r="C141" s="574"/>
      <c r="D141" s="574"/>
      <c r="E141" s="574"/>
      <c r="F141" s="574"/>
      <c r="G141" s="574"/>
      <c r="H141" s="574"/>
      <c r="I141" s="574"/>
      <c r="J141" s="574"/>
      <c r="K141" s="574"/>
      <c r="L141" s="574"/>
      <c r="M141" s="574"/>
      <c r="N141" s="574"/>
      <c r="O141" s="574"/>
      <c r="P141" s="1076"/>
      <c r="Q141" s="558"/>
      <c r="R141" s="558"/>
      <c r="S141" s="558"/>
      <c r="T141" s="558"/>
      <c r="U141" s="558"/>
    </row>
    <row r="142" spans="1:21" ht="26">
      <c r="A142" s="1035" t="s">
        <v>44</v>
      </c>
      <c r="B142" s="1073"/>
      <c r="C142" s="1077" t="s">
        <v>165</v>
      </c>
      <c r="D142" s="1078" t="s">
        <v>635</v>
      </c>
      <c r="E142" s="1078" t="s">
        <v>167</v>
      </c>
      <c r="F142" s="1078" t="s">
        <v>637</v>
      </c>
      <c r="G142" s="1079" t="s">
        <v>638</v>
      </c>
      <c r="H142" s="1079" t="s">
        <v>639</v>
      </c>
      <c r="I142" s="1079" t="s">
        <v>235</v>
      </c>
      <c r="J142" s="1079" t="s">
        <v>236</v>
      </c>
      <c r="K142" s="1079" t="s">
        <v>237</v>
      </c>
      <c r="L142" s="1079" t="s">
        <v>605</v>
      </c>
      <c r="M142" s="1079" t="s">
        <v>239</v>
      </c>
      <c r="N142" s="1073"/>
      <c r="O142" s="1073"/>
      <c r="P142" s="1074"/>
      <c r="Q142" s="558"/>
      <c r="R142" s="558"/>
      <c r="S142" s="558"/>
      <c r="T142" s="558"/>
      <c r="U142" s="558"/>
    </row>
    <row r="143" spans="1:21">
      <c r="A143" s="1080"/>
      <c r="B143" s="1073"/>
      <c r="C143" s="1073"/>
      <c r="D143" s="1078">
        <f>+D11</f>
        <v>0</v>
      </c>
      <c r="E143" s="1078">
        <f>+D143+1</f>
        <v>1</v>
      </c>
      <c r="F143" s="1078">
        <f t="shared" ref="F143:M143" si="17">+E143+1</f>
        <v>2</v>
      </c>
      <c r="G143" s="1078">
        <f t="shared" si="17"/>
        <v>3</v>
      </c>
      <c r="H143" s="1078">
        <f t="shared" si="17"/>
        <v>4</v>
      </c>
      <c r="I143" s="1078">
        <f t="shared" si="17"/>
        <v>5</v>
      </c>
      <c r="J143" s="1078">
        <f t="shared" si="17"/>
        <v>6</v>
      </c>
      <c r="K143" s="1078">
        <f t="shared" si="17"/>
        <v>7</v>
      </c>
      <c r="L143" s="1078">
        <f t="shared" si="17"/>
        <v>8</v>
      </c>
      <c r="M143" s="1078">
        <f t="shared" si="17"/>
        <v>9</v>
      </c>
      <c r="N143" s="1073"/>
      <c r="O143" s="1073"/>
      <c r="P143" s="1074"/>
      <c r="Q143" s="558"/>
      <c r="R143" s="558"/>
      <c r="S143" s="558"/>
      <c r="T143" s="558"/>
      <c r="U143" s="558"/>
    </row>
    <row r="144" spans="1:21">
      <c r="A144" s="1080"/>
      <c r="B144" s="1073"/>
      <c r="C144" s="1073"/>
      <c r="D144" s="1078"/>
      <c r="E144" s="1078"/>
      <c r="F144" s="1078"/>
      <c r="G144" s="1079"/>
      <c r="H144" s="1079"/>
      <c r="I144" s="1079"/>
      <c r="J144" s="1079"/>
      <c r="K144" s="1079"/>
      <c r="L144" s="1079"/>
      <c r="M144" s="1079"/>
      <c r="N144" s="1073"/>
      <c r="O144" s="1073"/>
      <c r="P144" s="1074"/>
      <c r="Q144" s="558"/>
      <c r="R144" s="558"/>
      <c r="S144" s="558"/>
      <c r="T144" s="558"/>
      <c r="U144" s="558"/>
    </row>
    <row r="145" spans="1:21">
      <c r="A145" s="1080" t="s">
        <v>45</v>
      </c>
      <c r="B145" s="1073"/>
      <c r="C145" s="1041" t="s">
        <v>46</v>
      </c>
      <c r="D145" s="1040"/>
      <c r="E145" s="1081"/>
      <c r="F145" s="1041"/>
      <c r="G145" s="1041"/>
      <c r="H145" s="1041"/>
      <c r="I145" s="1041"/>
      <c r="J145" s="1041"/>
      <c r="K145" s="1041"/>
      <c r="L145" s="1041"/>
      <c r="M145" s="1041"/>
      <c r="N145" s="1073"/>
      <c r="O145" s="1073"/>
      <c r="P145" s="1074"/>
      <c r="Q145" s="558"/>
      <c r="R145" s="558"/>
      <c r="S145" s="558"/>
      <c r="T145" s="558"/>
      <c r="U145" s="558"/>
    </row>
    <row r="146" spans="1:21">
      <c r="A146" s="1080"/>
      <c r="B146" s="1073"/>
      <c r="C146" s="1073"/>
      <c r="D146" s="1072"/>
      <c r="E146" s="1072"/>
      <c r="F146" s="1073"/>
      <c r="G146" s="1073"/>
      <c r="H146" s="1073"/>
      <c r="I146" s="1073"/>
      <c r="J146" s="1073"/>
      <c r="K146" s="1073"/>
      <c r="L146" s="1073"/>
      <c r="M146" s="1073"/>
      <c r="N146" s="1073"/>
      <c r="O146" s="1073"/>
      <c r="P146" s="1074"/>
      <c r="Q146" s="558"/>
      <c r="R146" s="558"/>
      <c r="S146" s="558"/>
      <c r="T146" s="558"/>
      <c r="U146" s="558"/>
    </row>
    <row r="147" spans="1:21">
      <c r="A147" s="1080" t="s">
        <v>25</v>
      </c>
      <c r="B147" s="1073"/>
      <c r="C147" s="1041" t="s">
        <v>46</v>
      </c>
      <c r="D147" s="1040"/>
      <c r="E147" s="1081"/>
      <c r="F147" s="1041"/>
      <c r="G147" s="1041"/>
      <c r="H147" s="1041"/>
      <c r="I147" s="1041"/>
      <c r="J147" s="1041"/>
      <c r="K147" s="1041"/>
      <c r="L147" s="1041"/>
      <c r="M147" s="1041"/>
      <c r="N147" s="1073"/>
      <c r="O147" s="1073"/>
      <c r="P147" s="1074"/>
      <c r="Q147" s="558"/>
      <c r="R147" s="558"/>
      <c r="S147" s="558"/>
      <c r="T147" s="558"/>
      <c r="U147" s="558"/>
    </row>
    <row r="148" spans="1:21">
      <c r="A148" s="1080"/>
      <c r="B148" s="1073"/>
      <c r="C148" s="1073"/>
      <c r="D148" s="1073"/>
      <c r="E148" s="1073"/>
      <c r="F148" s="1073"/>
      <c r="G148" s="1073"/>
      <c r="H148" s="1073"/>
      <c r="I148" s="1073"/>
      <c r="J148" s="1073"/>
      <c r="K148" s="1073"/>
      <c r="L148" s="1073"/>
      <c r="M148" s="1073"/>
      <c r="N148" s="1073"/>
      <c r="O148" s="1073"/>
      <c r="P148" s="1074"/>
      <c r="Q148" s="558"/>
      <c r="R148" s="558"/>
      <c r="S148" s="558"/>
      <c r="T148" s="558"/>
      <c r="U148" s="558"/>
    </row>
    <row r="149" spans="1:21">
      <c r="A149" s="1080" t="s">
        <v>13</v>
      </c>
      <c r="B149" s="1073"/>
      <c r="C149" s="1042" t="s">
        <v>211</v>
      </c>
      <c r="D149" s="1082" t="e">
        <f>+$D160</f>
        <v>#VALUE!</v>
      </c>
      <c r="E149" s="1042" t="e">
        <f>+$D160</f>
        <v>#VALUE!</v>
      </c>
      <c r="F149" s="1042" t="e">
        <f t="shared" ref="F149:M149" si="18">+$D160</f>
        <v>#VALUE!</v>
      </c>
      <c r="G149" s="1042" t="e">
        <f t="shared" si="18"/>
        <v>#VALUE!</v>
      </c>
      <c r="H149" s="1042" t="e">
        <f t="shared" si="18"/>
        <v>#VALUE!</v>
      </c>
      <c r="I149" s="1042" t="e">
        <f t="shared" si="18"/>
        <v>#VALUE!</v>
      </c>
      <c r="J149" s="1042" t="e">
        <f t="shared" si="18"/>
        <v>#VALUE!</v>
      </c>
      <c r="K149" s="1042" t="e">
        <f t="shared" si="18"/>
        <v>#VALUE!</v>
      </c>
      <c r="L149" s="1042" t="e">
        <f t="shared" si="18"/>
        <v>#VALUE!</v>
      </c>
      <c r="M149" s="1042" t="e">
        <f t="shared" si="18"/>
        <v>#VALUE!</v>
      </c>
      <c r="N149" s="1073"/>
      <c r="O149" s="1073"/>
      <c r="P149" s="1074"/>
      <c r="Q149" s="558"/>
      <c r="R149" s="558"/>
      <c r="S149" s="558"/>
      <c r="T149" s="558"/>
      <c r="U149" s="558"/>
    </row>
    <row r="150" spans="1:21">
      <c r="A150" s="1080"/>
      <c r="B150" s="1073"/>
      <c r="C150" s="1073"/>
      <c r="D150" s="1073"/>
      <c r="E150" s="1073"/>
      <c r="F150" s="1073"/>
      <c r="G150" s="1073"/>
      <c r="H150" s="1073"/>
      <c r="I150" s="1073"/>
      <c r="J150" s="1073"/>
      <c r="K150" s="1073"/>
      <c r="L150" s="1073"/>
      <c r="M150" s="1073"/>
      <c r="N150" s="1073"/>
      <c r="O150" s="1073"/>
      <c r="P150" s="1074"/>
      <c r="Q150" s="558"/>
      <c r="R150" s="558"/>
      <c r="S150" s="558"/>
      <c r="T150" s="558"/>
      <c r="U150" s="558"/>
    </row>
    <row r="151" spans="1:21">
      <c r="A151" s="1035" t="s">
        <v>14</v>
      </c>
      <c r="B151" s="1073"/>
      <c r="C151" s="1042" t="s">
        <v>211</v>
      </c>
      <c r="D151" s="1083" t="e">
        <f>+D145+D147-D149</f>
        <v>#VALUE!</v>
      </c>
      <c r="E151" s="1083" t="e">
        <f>+E145+E147-E149</f>
        <v>#VALUE!</v>
      </c>
      <c r="F151" s="1083" t="e">
        <f>+F145+F147-F149</f>
        <v>#VALUE!</v>
      </c>
      <c r="G151" s="1083" t="e">
        <f t="shared" ref="G151:M151" si="19">+G145+G147-G149</f>
        <v>#VALUE!</v>
      </c>
      <c r="H151" s="1083" t="e">
        <f t="shared" si="19"/>
        <v>#VALUE!</v>
      </c>
      <c r="I151" s="1083" t="e">
        <f t="shared" si="19"/>
        <v>#VALUE!</v>
      </c>
      <c r="J151" s="1083" t="e">
        <f t="shared" si="19"/>
        <v>#VALUE!</v>
      </c>
      <c r="K151" s="1083" t="e">
        <f t="shared" si="19"/>
        <v>#VALUE!</v>
      </c>
      <c r="L151" s="1083" t="e">
        <f t="shared" si="19"/>
        <v>#VALUE!</v>
      </c>
      <c r="M151" s="1083" t="e">
        <f t="shared" si="19"/>
        <v>#VALUE!</v>
      </c>
      <c r="N151" s="1073"/>
      <c r="O151" s="1073"/>
      <c r="P151" s="1074"/>
      <c r="Q151" s="558"/>
    </row>
    <row r="152" spans="1:21">
      <c r="A152" s="1080"/>
      <c r="B152" s="1073"/>
      <c r="C152" s="1073"/>
      <c r="D152" s="1073"/>
      <c r="E152" s="1073"/>
      <c r="F152" s="1073"/>
      <c r="G152" s="1073"/>
      <c r="H152" s="1073"/>
      <c r="I152" s="1073"/>
      <c r="J152" s="1073"/>
      <c r="K152" s="1073"/>
      <c r="L152" s="1073"/>
      <c r="M152" s="1073"/>
      <c r="N152" s="1073"/>
      <c r="O152" s="1073"/>
      <c r="P152" s="1074"/>
      <c r="Q152" s="558"/>
    </row>
    <row r="153" spans="1:21">
      <c r="A153" s="1080"/>
      <c r="B153" s="1073"/>
      <c r="C153" s="1073"/>
      <c r="D153" s="1073"/>
      <c r="E153" s="1073"/>
      <c r="F153" s="1073"/>
      <c r="G153" s="1073"/>
      <c r="H153" s="1073"/>
      <c r="I153" s="1073"/>
      <c r="J153" s="1073"/>
      <c r="K153" s="1073"/>
      <c r="L153" s="1073"/>
      <c r="M153" s="1073"/>
      <c r="N153" s="1073"/>
      <c r="O153" s="1073"/>
      <c r="P153" s="1074"/>
      <c r="Q153" s="558"/>
    </row>
    <row r="154" spans="1:21">
      <c r="A154" s="1084" t="s">
        <v>15</v>
      </c>
      <c r="B154" s="1073"/>
      <c r="C154" s="1073"/>
      <c r="D154" s="1073"/>
      <c r="E154" s="1073"/>
      <c r="F154" s="1073"/>
      <c r="G154" s="1073"/>
      <c r="H154" s="1073"/>
      <c r="I154" s="1073"/>
      <c r="J154" s="1073"/>
      <c r="K154" s="1073"/>
      <c r="L154" s="1073"/>
      <c r="M154" s="1073"/>
      <c r="N154" s="1073"/>
      <c r="O154" s="1073"/>
      <c r="P154" s="1074"/>
      <c r="Q154" s="558"/>
    </row>
    <row r="155" spans="1:21">
      <c r="A155" s="1080" t="s">
        <v>16</v>
      </c>
      <c r="B155" s="1073"/>
      <c r="C155" s="1073"/>
      <c r="D155" s="558"/>
      <c r="E155" s="1073"/>
      <c r="F155" s="1073"/>
      <c r="G155" s="1073"/>
      <c r="H155" s="1073"/>
      <c r="I155" s="1073"/>
      <c r="J155" s="1073"/>
      <c r="K155" s="1073"/>
      <c r="L155" s="1073"/>
      <c r="M155" s="1073"/>
      <c r="N155" s="1073"/>
      <c r="O155" s="1073"/>
      <c r="P155" s="1074"/>
      <c r="Q155" s="558"/>
    </row>
    <row r="156" spans="1:21">
      <c r="A156" s="558"/>
      <c r="B156" s="1073"/>
      <c r="C156" s="1085" t="s">
        <v>17</v>
      </c>
      <c r="D156" s="1085">
        <f>+E156-1</f>
        <v>-5</v>
      </c>
      <c r="E156" s="1085">
        <f>+F156-1</f>
        <v>-4</v>
      </c>
      <c r="F156" s="1085">
        <f>+G156-1</f>
        <v>-3</v>
      </c>
      <c r="G156" s="1085">
        <f>+H156-1</f>
        <v>-2</v>
      </c>
      <c r="H156" s="1085">
        <f>+D143-1</f>
        <v>-1</v>
      </c>
      <c r="I156" s="1073"/>
      <c r="J156" s="1073"/>
      <c r="K156" s="1073"/>
      <c r="L156" s="1073"/>
      <c r="M156" s="1073"/>
      <c r="N156" s="1073"/>
      <c r="O156" s="1073"/>
      <c r="P156" s="1074"/>
      <c r="Q156" s="558"/>
    </row>
    <row r="157" spans="1:21">
      <c r="A157" s="1080"/>
      <c r="B157" s="1073"/>
      <c r="C157" s="1073"/>
      <c r="D157" s="1073"/>
      <c r="E157" s="1073"/>
      <c r="F157" s="1073"/>
      <c r="G157" s="1073"/>
      <c r="H157" s="1073"/>
      <c r="I157" s="1073"/>
      <c r="J157" s="1073"/>
      <c r="K157" s="1073"/>
      <c r="L157" s="1073"/>
      <c r="M157" s="1073"/>
      <c r="N157" s="1073"/>
      <c r="O157" s="1073"/>
      <c r="P157" s="1074"/>
      <c r="Q157" s="558"/>
    </row>
    <row r="158" spans="1:21">
      <c r="A158" s="1080" t="s">
        <v>18</v>
      </c>
      <c r="B158" s="1073"/>
      <c r="C158" s="1041" t="s">
        <v>46</v>
      </c>
      <c r="D158" s="1081"/>
      <c r="E158" s="1081"/>
      <c r="F158" s="1081"/>
      <c r="G158" s="1081"/>
      <c r="H158" s="1040"/>
      <c r="I158" s="1073"/>
      <c r="J158" s="1073"/>
      <c r="K158" s="1073"/>
      <c r="L158" s="1073"/>
      <c r="M158" s="1073"/>
      <c r="N158" s="1073"/>
      <c r="O158" s="1073"/>
      <c r="P158" s="1074"/>
      <c r="Q158" s="558"/>
    </row>
    <row r="159" spans="1:21">
      <c r="A159" s="1080" t="s">
        <v>19</v>
      </c>
      <c r="B159" s="1073"/>
      <c r="C159" s="1073"/>
      <c r="D159" s="1073"/>
      <c r="E159" s="1073"/>
      <c r="F159" s="1073"/>
      <c r="G159" s="1073"/>
      <c r="H159" s="1073"/>
      <c r="I159" s="1073"/>
      <c r="J159" s="1073"/>
      <c r="K159" s="1073"/>
      <c r="L159" s="1073"/>
      <c r="M159" s="1073"/>
      <c r="N159" s="1073"/>
      <c r="O159" s="1073"/>
      <c r="P159" s="1074"/>
      <c r="Q159" s="558"/>
    </row>
    <row r="160" spans="1:21">
      <c r="A160" s="1080" t="s">
        <v>20</v>
      </c>
      <c r="B160" s="1073"/>
      <c r="C160" s="1073"/>
      <c r="D160" s="1086" t="e">
        <f>SUM(D158:H158)/'SUMMARY w SQ FT &gt;5% or &lt;0%'!B221</f>
        <v>#VALUE!</v>
      </c>
      <c r="E160" s="1073"/>
      <c r="F160" s="1073"/>
      <c r="G160" s="1073"/>
      <c r="H160" s="1073"/>
      <c r="I160" s="1073"/>
      <c r="J160" s="1073"/>
      <c r="K160" s="1073"/>
      <c r="L160" s="1073"/>
      <c r="M160" s="1073"/>
      <c r="N160" s="1073"/>
      <c r="O160" s="1073"/>
      <c r="P160" s="1074"/>
      <c r="Q160" s="558"/>
    </row>
    <row r="161" spans="1:17">
      <c r="A161" s="1080"/>
      <c r="B161" s="1073"/>
      <c r="C161" s="1073"/>
      <c r="D161" s="1073"/>
      <c r="E161" s="1073"/>
      <c r="F161" s="1073"/>
      <c r="G161" s="1073"/>
      <c r="H161" s="1073"/>
      <c r="I161" s="1073"/>
      <c r="J161" s="1073"/>
      <c r="K161" s="1073"/>
      <c r="L161" s="1073"/>
      <c r="M161" s="1073"/>
      <c r="N161" s="1073"/>
      <c r="O161" s="1073"/>
      <c r="P161" s="1074"/>
      <c r="Q161" s="558"/>
    </row>
    <row r="162" spans="1:17">
      <c r="A162" s="574" t="s">
        <v>36</v>
      </c>
      <c r="B162" s="574"/>
      <c r="C162" s="570"/>
      <c r="D162" s="659"/>
      <c r="E162" s="574"/>
      <c r="F162" s="574"/>
      <c r="G162" s="574"/>
      <c r="H162" s="574"/>
      <c r="I162" s="574"/>
      <c r="J162" s="574"/>
      <c r="K162" s="574"/>
      <c r="L162" s="574"/>
      <c r="M162" s="574"/>
      <c r="N162" s="574"/>
      <c r="O162" s="574"/>
      <c r="P162" s="1076"/>
      <c r="Q162" s="558"/>
    </row>
    <row r="163" spans="1:17">
      <c r="A163" s="574" t="s">
        <v>35</v>
      </c>
      <c r="B163" s="574"/>
      <c r="C163" s="570"/>
      <c r="D163" s="659"/>
      <c r="E163" s="574"/>
      <c r="F163" s="574"/>
      <c r="G163" s="574"/>
      <c r="H163" s="574"/>
      <c r="I163" s="574"/>
      <c r="J163" s="574"/>
      <c r="K163" s="574"/>
      <c r="L163" s="574"/>
      <c r="M163" s="574"/>
      <c r="N163" s="574"/>
      <c r="O163" s="574"/>
      <c r="P163" s="1076"/>
      <c r="Q163" s="558"/>
    </row>
    <row r="164" spans="1:17" ht="14" thickBot="1">
      <c r="A164" s="1087"/>
      <c r="B164" s="1088"/>
      <c r="C164" s="1088"/>
      <c r="D164" s="1088"/>
      <c r="E164" s="1088"/>
      <c r="F164" s="1088"/>
      <c r="G164" s="1088"/>
      <c r="H164" s="1088"/>
      <c r="I164" s="1088"/>
      <c r="J164" s="1088"/>
      <c r="K164" s="1088"/>
      <c r="L164" s="1088"/>
      <c r="M164" s="1088"/>
      <c r="N164" s="1088"/>
      <c r="O164" s="1088"/>
      <c r="P164" s="1089"/>
      <c r="Q164" s="558"/>
    </row>
  </sheetData>
  <sheetCalcPr fullCalcOnLoad="1"/>
  <phoneticPr fontId="51" type="noConversion"/>
  <pageMargins left="0.75" right="0.75" top="1" bottom="1" header="0.5" footer="0.5"/>
  <pageSetup orientation="portrait" horizontalDpi="4294967292" verticalDpi="4294967292"/>
  <drawing r:id="rId1"/>
  <legacyDrawing r:id="rId2"/>
  <extLst>
    <ext xmlns:mx="http://schemas.microsoft.com/office/mac/excel/2008/main" uri="http://schemas.microsoft.com/office/mac/excel/2008/main">
      <mx:PLV Mode="1"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Q346"/>
  <sheetViews>
    <sheetView topLeftCell="A207" workbookViewId="0">
      <selection activeCell="I216" sqref="I216"/>
    </sheetView>
  </sheetViews>
  <sheetFormatPr baseColWidth="10" defaultRowHeight="13"/>
  <cols>
    <col min="6" max="6" width="13.5703125" customWidth="1"/>
    <col min="7" max="7" width="11.85546875" customWidth="1"/>
  </cols>
  <sheetData>
    <row r="1" spans="1:12">
      <c r="A1" s="3" t="s">
        <v>393</v>
      </c>
    </row>
    <row r="2" spans="1:12">
      <c r="A2" s="3"/>
      <c r="C2" s="4"/>
      <c r="D2" s="5"/>
      <c r="E2" s="5"/>
      <c r="F2" s="5"/>
      <c r="G2" s="5"/>
      <c r="H2" s="5"/>
      <c r="I2" s="5"/>
      <c r="J2" s="5"/>
      <c r="K2" s="5"/>
      <c r="L2" s="6"/>
    </row>
    <row r="3" spans="1:12">
      <c r="C3" s="33" t="s">
        <v>502</v>
      </c>
      <c r="D3" s="34"/>
      <c r="E3" s="8" t="s">
        <v>342</v>
      </c>
      <c r="F3" s="8"/>
      <c r="G3" s="8"/>
      <c r="H3" s="8"/>
      <c r="I3" s="8"/>
      <c r="J3" s="8"/>
      <c r="K3" s="8"/>
      <c r="L3" s="9"/>
    </row>
    <row r="4" spans="1:12" ht="14" thickBot="1">
      <c r="A4" s="15"/>
      <c r="C4" s="7"/>
      <c r="D4" s="35"/>
      <c r="E4" s="8" t="s">
        <v>343</v>
      </c>
      <c r="F4" s="8"/>
      <c r="G4" s="8"/>
      <c r="H4" s="8"/>
      <c r="I4" s="8"/>
      <c r="J4" s="8"/>
      <c r="K4" s="8"/>
      <c r="L4" s="9"/>
    </row>
    <row r="5" spans="1:12" ht="14" thickBot="1">
      <c r="A5" s="15"/>
      <c r="C5" s="7"/>
      <c r="D5" s="30"/>
      <c r="E5" s="8" t="s">
        <v>344</v>
      </c>
      <c r="F5" s="8"/>
      <c r="G5" s="8"/>
      <c r="H5" s="8"/>
      <c r="I5" s="8"/>
      <c r="J5" s="8"/>
      <c r="K5" s="8"/>
      <c r="L5" s="9"/>
    </row>
    <row r="6" spans="1:12">
      <c r="A6" s="15"/>
      <c r="C6" s="7"/>
      <c r="D6" s="8"/>
      <c r="E6" s="8" t="s">
        <v>345</v>
      </c>
      <c r="F6" s="8"/>
      <c r="G6" s="8"/>
      <c r="H6" s="8"/>
      <c r="I6" s="8"/>
      <c r="J6" s="8"/>
      <c r="K6" s="8"/>
      <c r="L6" s="9"/>
    </row>
    <row r="7" spans="1:12">
      <c r="A7" s="15"/>
      <c r="C7" s="7"/>
      <c r="D7" s="36"/>
      <c r="E7" s="8" t="s">
        <v>497</v>
      </c>
      <c r="F7" s="8"/>
      <c r="G7" s="8"/>
      <c r="H7" s="8"/>
      <c r="I7" s="8"/>
      <c r="J7" s="8"/>
      <c r="K7" s="8"/>
      <c r="L7" s="9"/>
    </row>
    <row r="8" spans="1:12">
      <c r="C8" s="7"/>
      <c r="D8" s="47"/>
      <c r="E8" s="44" t="s">
        <v>501</v>
      </c>
      <c r="F8" s="8"/>
      <c r="G8" s="8"/>
      <c r="H8" s="8"/>
      <c r="I8" s="8"/>
      <c r="J8" s="8"/>
      <c r="K8" s="8"/>
      <c r="L8" s="9"/>
    </row>
    <row r="9" spans="1:12">
      <c r="C9" s="7"/>
      <c r="D9" s="65"/>
      <c r="E9" s="44" t="s">
        <v>512</v>
      </c>
      <c r="F9" s="8"/>
      <c r="G9" s="8"/>
      <c r="H9" s="8"/>
      <c r="I9" s="8"/>
      <c r="J9" s="8"/>
      <c r="K9" s="8"/>
      <c r="L9" s="9"/>
    </row>
    <row r="10" spans="1:12">
      <c r="C10" s="10"/>
      <c r="D10" s="37"/>
      <c r="E10" s="11"/>
      <c r="F10" s="11"/>
      <c r="G10" s="11"/>
      <c r="H10" s="11"/>
      <c r="I10" s="11"/>
      <c r="J10" s="11"/>
      <c r="K10" s="11"/>
      <c r="L10" s="12"/>
    </row>
    <row r="11" spans="1:12">
      <c r="D11" s="32"/>
    </row>
    <row r="12" spans="1:12" ht="29" customHeight="1">
      <c r="A12" s="405" t="s">
        <v>936</v>
      </c>
      <c r="B12" s="400"/>
      <c r="C12" s="400"/>
      <c r="D12" s="400"/>
      <c r="E12" s="400"/>
      <c r="F12" s="400"/>
      <c r="G12" s="400"/>
      <c r="H12" s="31"/>
      <c r="I12" s="31"/>
      <c r="J12" s="31"/>
    </row>
    <row r="15" spans="1:12">
      <c r="A15" s="406" t="s">
        <v>937</v>
      </c>
      <c r="B15" s="399"/>
      <c r="C15" s="399"/>
      <c r="D15" s="399"/>
      <c r="E15" s="399"/>
      <c r="F15" s="399"/>
      <c r="G15" s="399"/>
      <c r="H15" s="399"/>
    </row>
    <row r="16" spans="1:12">
      <c r="A16" s="407" t="s">
        <v>938</v>
      </c>
      <c r="B16" s="399"/>
      <c r="C16" s="399"/>
      <c r="D16" s="399"/>
      <c r="E16" s="399"/>
      <c r="F16" s="399"/>
      <c r="G16" s="399"/>
      <c r="H16" s="399"/>
    </row>
    <row r="23" spans="1:12">
      <c r="A23" s="4"/>
      <c r="B23" s="5"/>
      <c r="C23" s="5"/>
      <c r="D23" s="5"/>
      <c r="E23" s="5"/>
      <c r="F23" s="5"/>
      <c r="G23" s="5"/>
      <c r="H23" s="5"/>
      <c r="I23" s="5"/>
      <c r="J23" s="5"/>
      <c r="K23" s="5"/>
      <c r="L23" s="6"/>
    </row>
    <row r="24" spans="1:12">
      <c r="A24" s="38" t="s">
        <v>307</v>
      </c>
      <c r="B24" s="8"/>
      <c r="C24" s="8"/>
      <c r="D24" s="8"/>
      <c r="E24" s="8"/>
      <c r="F24" s="8"/>
      <c r="G24" s="8"/>
      <c r="H24" s="8"/>
      <c r="I24" s="8"/>
      <c r="J24" s="8"/>
      <c r="K24" s="8"/>
      <c r="L24" s="9"/>
    </row>
    <row r="25" spans="1:12">
      <c r="A25" s="38" t="s">
        <v>500</v>
      </c>
      <c r="B25" s="8"/>
      <c r="C25" s="8"/>
      <c r="D25" s="8"/>
      <c r="E25" s="8"/>
      <c r="F25" s="8"/>
      <c r="G25" s="8"/>
      <c r="H25" s="8"/>
      <c r="I25" s="8"/>
      <c r="J25" s="8"/>
      <c r="K25" s="8"/>
      <c r="L25" s="9"/>
    </row>
    <row r="26" spans="1:12">
      <c r="A26" s="7"/>
      <c r="B26" s="8"/>
      <c r="C26" s="8"/>
      <c r="D26" s="8"/>
      <c r="E26" s="8"/>
      <c r="F26" s="39" t="s">
        <v>498</v>
      </c>
      <c r="G26" s="39" t="s">
        <v>302</v>
      </c>
      <c r="H26" s="39" t="s">
        <v>232</v>
      </c>
      <c r="I26" s="39" t="s">
        <v>233</v>
      </c>
      <c r="J26" s="39" t="s">
        <v>364</v>
      </c>
      <c r="K26" s="39" t="s">
        <v>293</v>
      </c>
      <c r="L26" s="86" t="s">
        <v>294</v>
      </c>
    </row>
    <row r="27" spans="1:12">
      <c r="A27" s="7"/>
      <c r="B27" s="8"/>
      <c r="C27" s="8"/>
      <c r="D27" s="8"/>
      <c r="E27" s="8"/>
      <c r="F27" s="39" t="s">
        <v>499</v>
      </c>
      <c r="G27" s="8">
        <v>5</v>
      </c>
      <c r="H27" s="8">
        <v>4</v>
      </c>
      <c r="I27" s="8">
        <v>3</v>
      </c>
      <c r="J27" s="44">
        <v>2</v>
      </c>
      <c r="K27" s="44">
        <v>1</v>
      </c>
      <c r="L27" s="9"/>
    </row>
    <row r="28" spans="1:12">
      <c r="A28" s="7"/>
      <c r="B28" s="8"/>
      <c r="C28" s="8"/>
      <c r="D28" s="8"/>
      <c r="E28" s="8"/>
      <c r="F28" s="8"/>
      <c r="G28" s="8"/>
      <c r="H28" s="8"/>
      <c r="I28" s="8"/>
      <c r="J28" s="8"/>
      <c r="K28" s="8"/>
      <c r="L28" s="9"/>
    </row>
    <row r="29" spans="1:12">
      <c r="A29" s="33" t="s">
        <v>554</v>
      </c>
      <c r="B29" s="8"/>
      <c r="C29" s="8"/>
      <c r="D29" s="8"/>
      <c r="E29" s="8"/>
      <c r="F29" s="8"/>
      <c r="G29" s="8"/>
      <c r="H29" s="8"/>
      <c r="I29" s="8"/>
      <c r="J29" s="8"/>
      <c r="K29" s="8"/>
      <c r="L29" s="9"/>
    </row>
    <row r="30" spans="1:12">
      <c r="A30" s="7"/>
      <c r="B30" s="8"/>
      <c r="C30" s="8"/>
      <c r="D30" s="8"/>
      <c r="E30" s="8"/>
      <c r="F30" s="8"/>
      <c r="G30" s="8"/>
      <c r="H30" s="8"/>
      <c r="I30" s="8"/>
      <c r="J30" s="8"/>
      <c r="K30" s="8"/>
      <c r="L30" s="9"/>
    </row>
    <row r="31" spans="1:12">
      <c r="A31" s="7"/>
      <c r="B31" s="40" t="s">
        <v>387</v>
      </c>
      <c r="C31" s="8" t="s">
        <v>385</v>
      </c>
      <c r="D31" s="8"/>
      <c r="E31" s="8"/>
      <c r="F31" s="8"/>
      <c r="G31" s="8"/>
      <c r="H31" s="8"/>
      <c r="I31" s="8"/>
      <c r="J31" s="8"/>
      <c r="K31" s="8"/>
      <c r="L31" s="9"/>
    </row>
    <row r="32" spans="1:12">
      <c r="A32" s="7"/>
      <c r="B32" s="8"/>
      <c r="C32" s="8"/>
      <c r="D32" s="8"/>
      <c r="E32" s="8"/>
      <c r="F32" s="8"/>
      <c r="G32" s="8"/>
      <c r="H32" s="8"/>
      <c r="I32" s="8"/>
      <c r="J32" s="8"/>
      <c r="K32" s="8"/>
      <c r="L32" s="9"/>
    </row>
    <row r="33" spans="1:12">
      <c r="A33" s="7"/>
      <c r="B33" s="8"/>
      <c r="C33" s="8" t="s">
        <v>386</v>
      </c>
      <c r="D33" s="8"/>
      <c r="E33" s="8"/>
      <c r="F33" s="8"/>
      <c r="G33" s="8"/>
      <c r="H33" s="8"/>
      <c r="I33" s="8"/>
      <c r="J33" s="8"/>
      <c r="K33" s="8"/>
      <c r="L33" s="9"/>
    </row>
    <row r="34" spans="1:12">
      <c r="A34" s="8"/>
      <c r="B34" s="8"/>
      <c r="C34" s="8"/>
      <c r="D34" s="8"/>
      <c r="E34" s="8"/>
      <c r="F34" s="8"/>
      <c r="G34" s="8"/>
      <c r="H34" s="8"/>
      <c r="I34" s="8"/>
      <c r="J34" s="8"/>
      <c r="K34" s="8"/>
      <c r="L34" s="9"/>
    </row>
    <row r="35" spans="1:12">
      <c r="A35" s="8" t="s">
        <v>394</v>
      </c>
      <c r="B35" s="8"/>
      <c r="C35" s="8"/>
      <c r="D35" s="8"/>
      <c r="E35" s="8"/>
      <c r="F35" s="8"/>
      <c r="G35" s="8"/>
      <c r="H35" s="8"/>
      <c r="I35" s="8"/>
      <c r="J35" s="8"/>
      <c r="K35" s="8"/>
      <c r="L35" s="9"/>
    </row>
    <row r="36" spans="1:12">
      <c r="B36" s="8"/>
      <c r="C36" s="8"/>
      <c r="D36" s="8"/>
      <c r="G36" s="8"/>
      <c r="H36" s="8"/>
      <c r="I36" s="8"/>
      <c r="J36" s="8"/>
      <c r="K36" s="8"/>
      <c r="L36" s="9"/>
    </row>
    <row r="37" spans="1:12">
      <c r="A37" s="7" t="s">
        <v>306</v>
      </c>
      <c r="C37" s="8"/>
      <c r="D37" s="8"/>
      <c r="E37" s="40" t="s">
        <v>392</v>
      </c>
      <c r="F37" s="41" t="s">
        <v>300</v>
      </c>
      <c r="G37" s="8"/>
      <c r="H37" s="8"/>
      <c r="I37" s="8"/>
      <c r="J37" s="8"/>
      <c r="K37" s="8"/>
      <c r="L37" s="9"/>
    </row>
    <row r="38" spans="1:12">
      <c r="A38" s="7"/>
      <c r="B38" s="8"/>
      <c r="C38" s="8"/>
      <c r="D38" s="8"/>
      <c r="E38" s="40" t="s">
        <v>544</v>
      </c>
      <c r="F38" s="41" t="s">
        <v>395</v>
      </c>
      <c r="G38" s="8"/>
      <c r="H38" s="8"/>
      <c r="I38" s="8"/>
      <c r="J38" s="8"/>
      <c r="K38" s="8"/>
      <c r="L38" s="9"/>
    </row>
    <row r="39" spans="1:12" ht="14" thickBot="1">
      <c r="A39" s="7"/>
      <c r="B39" s="8"/>
      <c r="C39" s="8"/>
      <c r="D39" s="8"/>
      <c r="E39" s="40"/>
      <c r="F39" s="41" t="s">
        <v>295</v>
      </c>
      <c r="G39" s="8"/>
      <c r="H39" s="8"/>
      <c r="I39" s="8"/>
      <c r="J39" s="8"/>
      <c r="K39" s="8"/>
      <c r="L39" s="9"/>
    </row>
    <row r="40" spans="1:12">
      <c r="A40" s="7"/>
      <c r="B40" s="8" t="s">
        <v>484</v>
      </c>
      <c r="C40" s="8"/>
      <c r="D40" s="8"/>
      <c r="E40" s="8">
        <f>+L40-I40</f>
        <v>0</v>
      </c>
      <c r="F40" s="19">
        <f>IF(E40&gt;=0,1,0)</f>
        <v>1</v>
      </c>
      <c r="G40" s="8"/>
      <c r="H40" s="8"/>
      <c r="I40" s="8">
        <f>+'Summary IGNORE'!D22</f>
        <v>0</v>
      </c>
      <c r="J40" s="8">
        <f>+'Summary IGNORE'!E22</f>
        <v>0</v>
      </c>
      <c r="K40" s="8">
        <f>+'Summary IGNORE'!F22</f>
        <v>0</v>
      </c>
      <c r="L40" s="9">
        <f>+'Summary IGNORE'!G22</f>
        <v>0</v>
      </c>
    </row>
    <row r="41" spans="1:12">
      <c r="A41" s="7"/>
      <c r="B41" s="8" t="s">
        <v>615</v>
      </c>
      <c r="C41" s="8"/>
      <c r="D41" s="8"/>
      <c r="E41" s="8">
        <f>+L41-H41</f>
        <v>0</v>
      </c>
      <c r="F41" s="20">
        <f>IF(E41&gt;=0,1,0)</f>
        <v>1</v>
      </c>
      <c r="G41" s="8"/>
      <c r="H41" s="8">
        <f>+'Summary IGNORE'!C22</f>
        <v>0</v>
      </c>
      <c r="I41" s="8">
        <f>+'Summary IGNORE'!D22</f>
        <v>0</v>
      </c>
      <c r="J41" s="8">
        <f>+'Summary IGNORE'!E22</f>
        <v>0</v>
      </c>
      <c r="K41" s="8">
        <f>+'Summary IGNORE'!F22</f>
        <v>0</v>
      </c>
      <c r="L41" s="9">
        <f>+'Summary IGNORE'!G22</f>
        <v>0</v>
      </c>
    </row>
    <row r="42" spans="1:12" ht="14" thickBot="1">
      <c r="A42" s="7"/>
      <c r="B42" s="8" t="s">
        <v>374</v>
      </c>
      <c r="C42" s="8"/>
      <c r="D42" s="8"/>
      <c r="E42" s="8">
        <f>+L42-G42</f>
        <v>0</v>
      </c>
      <c r="F42" s="21">
        <f>IF(E42&gt;=0,1,0)</f>
        <v>1</v>
      </c>
      <c r="G42" s="8">
        <f>+'Summary IGNORE'!B22</f>
        <v>0</v>
      </c>
      <c r="H42" s="8">
        <f>+'Summary IGNORE'!C22</f>
        <v>0</v>
      </c>
      <c r="I42" s="8">
        <f>+'Summary IGNORE'!D22</f>
        <v>0</v>
      </c>
      <c r="J42" s="8">
        <f>+'Summary IGNORE'!E22</f>
        <v>0</v>
      </c>
      <c r="K42" s="8">
        <f>+'Summary IGNORE'!F22</f>
        <v>0</v>
      </c>
      <c r="L42" s="9">
        <f>+'Summary IGNORE'!G22</f>
        <v>0</v>
      </c>
    </row>
    <row r="43" spans="1:12">
      <c r="A43" s="7"/>
      <c r="B43" s="8"/>
      <c r="C43" s="8"/>
      <c r="D43" s="8"/>
      <c r="E43" s="40" t="s">
        <v>391</v>
      </c>
      <c r="F43" s="41" t="s">
        <v>388</v>
      </c>
      <c r="G43" s="41"/>
      <c r="H43" s="8"/>
      <c r="I43" s="8"/>
      <c r="J43" s="8"/>
      <c r="K43" s="8"/>
      <c r="L43" s="9"/>
    </row>
    <row r="44" spans="1:12">
      <c r="A44" s="7"/>
      <c r="B44" s="8"/>
      <c r="C44" s="8"/>
      <c r="D44" s="8"/>
      <c r="E44" s="40" t="s">
        <v>390</v>
      </c>
      <c r="F44" s="41" t="s">
        <v>389</v>
      </c>
      <c r="G44" s="41"/>
      <c r="H44" s="8"/>
      <c r="I44" s="8"/>
      <c r="J44" s="8"/>
      <c r="K44" s="8"/>
      <c r="L44" s="9"/>
    </row>
    <row r="45" spans="1:12" ht="14" thickBot="1">
      <c r="A45" s="7"/>
      <c r="B45" s="8"/>
      <c r="C45" s="8"/>
      <c r="D45" s="8"/>
      <c r="E45" s="40"/>
      <c r="F45" s="41" t="s">
        <v>399</v>
      </c>
      <c r="G45" s="8"/>
      <c r="H45" s="8"/>
      <c r="I45" s="8"/>
      <c r="J45" s="8"/>
      <c r="K45" s="8"/>
      <c r="L45" s="9"/>
    </row>
    <row r="46" spans="1:12">
      <c r="A46" s="7"/>
      <c r="B46" s="8" t="s">
        <v>484</v>
      </c>
      <c r="C46" s="8"/>
      <c r="D46" s="8"/>
      <c r="E46" s="82" t="e">
        <f>+E40/(L40*3)</f>
        <v>#DIV/0!</v>
      </c>
      <c r="F46" s="19" t="e">
        <f>IF(E46&lt;=0.05,1,0)</f>
        <v>#DIV/0!</v>
      </c>
      <c r="G46" s="8"/>
      <c r="H46" s="8"/>
      <c r="I46" s="8"/>
      <c r="J46" s="8"/>
      <c r="K46" s="8"/>
      <c r="L46" s="9"/>
    </row>
    <row r="47" spans="1:12">
      <c r="A47" s="7"/>
      <c r="B47" s="8" t="s">
        <v>615</v>
      </c>
      <c r="C47" s="8"/>
      <c r="D47" s="8"/>
      <c r="E47" s="82" t="e">
        <f>+E41/(L41*4)</f>
        <v>#DIV/0!</v>
      </c>
      <c r="F47" s="20" t="e">
        <f>IF(E47&lt;=0.05,1,0)</f>
        <v>#DIV/0!</v>
      </c>
      <c r="G47" s="8"/>
      <c r="H47" s="8"/>
      <c r="I47" s="8"/>
      <c r="J47" s="8"/>
      <c r="K47" s="8"/>
      <c r="L47" s="9"/>
    </row>
    <row r="48" spans="1:12" ht="14" thickBot="1">
      <c r="A48" s="7"/>
      <c r="B48" s="8" t="s">
        <v>374</v>
      </c>
      <c r="C48" s="8"/>
      <c r="D48" s="8"/>
      <c r="E48" s="82" t="e">
        <f>+E42/(L42*5)</f>
        <v>#DIV/0!</v>
      </c>
      <c r="F48" s="21" t="e">
        <f>IF(E48&lt;=0.05,1,0)</f>
        <v>#DIV/0!</v>
      </c>
      <c r="G48" s="8"/>
      <c r="H48" s="8"/>
      <c r="I48" s="8"/>
      <c r="J48" s="8"/>
      <c r="K48" s="8"/>
      <c r="L48" s="9"/>
    </row>
    <row r="49" spans="1:12">
      <c r="A49" s="7"/>
      <c r="B49" s="8"/>
      <c r="C49" s="8"/>
      <c r="D49" s="8"/>
      <c r="E49" s="8"/>
      <c r="F49" s="8"/>
      <c r="G49" s="8"/>
      <c r="H49" s="8"/>
      <c r="I49" s="8"/>
      <c r="J49" s="8"/>
      <c r="K49" s="8"/>
      <c r="L49" s="9"/>
    </row>
    <row r="50" spans="1:12" ht="14" thickBot="1">
      <c r="A50" s="7"/>
      <c r="B50" s="105" t="s">
        <v>436</v>
      </c>
      <c r="C50" s="8"/>
      <c r="D50" s="8"/>
      <c r="E50" s="8"/>
      <c r="F50" s="8"/>
      <c r="G50" s="8"/>
      <c r="H50" s="8"/>
      <c r="I50" s="8"/>
      <c r="J50" s="8"/>
      <c r="K50" s="8"/>
      <c r="L50" s="9"/>
    </row>
    <row r="51" spans="1:12" ht="14" thickBot="1">
      <c r="A51" s="7"/>
      <c r="B51" s="8" t="s">
        <v>484</v>
      </c>
      <c r="C51" s="8"/>
      <c r="D51" s="8"/>
      <c r="E51" s="8"/>
      <c r="F51" s="30" t="e">
        <f>IF(F46+F40=2,1,0)</f>
        <v>#DIV/0!</v>
      </c>
      <c r="G51" s="8"/>
      <c r="H51" s="8"/>
      <c r="I51" s="8"/>
      <c r="J51" s="8"/>
      <c r="K51" s="8"/>
      <c r="L51" s="9"/>
    </row>
    <row r="52" spans="1:12" ht="14" thickBot="1">
      <c r="A52" s="7"/>
      <c r="B52" s="8" t="s">
        <v>615</v>
      </c>
      <c r="C52" s="8"/>
      <c r="D52" s="8"/>
      <c r="E52" s="8"/>
      <c r="F52" s="30" t="e">
        <f>IF(F47+F41=2,1,0)</f>
        <v>#DIV/0!</v>
      </c>
      <c r="G52" s="8"/>
      <c r="H52" s="8"/>
      <c r="I52" s="8"/>
      <c r="J52" s="8"/>
      <c r="K52" s="8"/>
      <c r="L52" s="9"/>
    </row>
    <row r="53" spans="1:12" ht="14" thickBot="1">
      <c r="A53" s="7"/>
      <c r="B53" s="8" t="s">
        <v>374</v>
      </c>
      <c r="C53" s="8"/>
      <c r="D53" s="8"/>
      <c r="E53" s="8"/>
      <c r="F53" s="21" t="e">
        <f>IF(F48+F42=2,1,0)</f>
        <v>#DIV/0!</v>
      </c>
      <c r="G53" s="8"/>
      <c r="H53" s="8"/>
      <c r="I53" s="8"/>
      <c r="J53" s="8"/>
      <c r="K53" s="8"/>
      <c r="L53" s="9"/>
    </row>
    <row r="54" spans="1:12">
      <c r="A54" s="7"/>
      <c r="B54" s="8"/>
      <c r="C54" s="8"/>
      <c r="D54" s="8"/>
      <c r="E54" s="8"/>
      <c r="F54" s="8"/>
      <c r="G54" s="8"/>
      <c r="H54" s="8"/>
      <c r="I54" s="8"/>
      <c r="J54" s="8"/>
      <c r="K54" s="8"/>
      <c r="L54" s="9"/>
    </row>
    <row r="55" spans="1:12">
      <c r="A55" s="16" t="s">
        <v>301</v>
      </c>
      <c r="B55" s="17"/>
      <c r="C55" s="17"/>
      <c r="D55" s="17"/>
      <c r="E55" s="17"/>
      <c r="F55" s="17"/>
      <c r="G55" s="17"/>
      <c r="H55" s="17"/>
      <c r="I55" s="17"/>
      <c r="J55" s="17"/>
      <c r="K55" s="17"/>
      <c r="L55" s="18"/>
    </row>
    <row r="56" spans="1:12">
      <c r="A56" s="42" t="s">
        <v>367</v>
      </c>
      <c r="B56" s="22"/>
      <c r="C56" s="22"/>
      <c r="D56" s="22"/>
      <c r="E56" s="22"/>
      <c r="F56" s="22"/>
      <c r="G56" s="22"/>
      <c r="H56" s="22"/>
      <c r="I56" s="22"/>
      <c r="J56" s="22"/>
      <c r="K56" s="22"/>
      <c r="L56" s="43"/>
    </row>
    <row r="57" spans="1:12">
      <c r="A57" s="7"/>
      <c r="B57" s="8"/>
      <c r="C57" s="8"/>
      <c r="D57" s="8"/>
      <c r="E57" s="8"/>
      <c r="F57" s="8"/>
      <c r="G57" s="8"/>
      <c r="H57" s="8"/>
      <c r="I57" s="8"/>
      <c r="J57" s="8"/>
      <c r="K57" s="8"/>
      <c r="L57" s="9"/>
    </row>
    <row r="58" spans="1:12">
      <c r="A58" s="33" t="s">
        <v>575</v>
      </c>
      <c r="B58" s="8"/>
      <c r="C58" s="8"/>
      <c r="D58" s="8"/>
      <c r="E58" s="8"/>
      <c r="F58" s="8"/>
      <c r="G58" s="8"/>
      <c r="H58" s="8"/>
      <c r="I58" s="8"/>
      <c r="J58" s="8"/>
      <c r="K58" s="8"/>
      <c r="L58" s="9"/>
    </row>
    <row r="59" spans="1:12">
      <c r="A59" s="7"/>
      <c r="B59" s="8"/>
      <c r="C59" s="8"/>
      <c r="D59" s="8"/>
      <c r="E59" s="8"/>
      <c r="F59" s="8"/>
      <c r="G59" s="8"/>
      <c r="H59" s="8"/>
      <c r="I59" s="8"/>
      <c r="J59" s="8"/>
      <c r="K59" s="8"/>
      <c r="L59" s="9"/>
    </row>
    <row r="60" spans="1:12">
      <c r="A60" s="7" t="s">
        <v>551</v>
      </c>
      <c r="B60" s="8"/>
      <c r="C60" s="8"/>
      <c r="D60" s="8"/>
      <c r="E60" s="8"/>
      <c r="F60" s="8"/>
      <c r="G60" s="8"/>
      <c r="H60" s="8"/>
      <c r="I60" s="8"/>
      <c r="J60" s="8"/>
      <c r="K60" s="8"/>
      <c r="L60" s="9"/>
    </row>
    <row r="61" spans="1:12">
      <c r="A61" s="38"/>
      <c r="B61" s="40" t="s">
        <v>866</v>
      </c>
      <c r="C61" s="8" t="s">
        <v>384</v>
      </c>
      <c r="D61" s="8"/>
      <c r="E61" s="8"/>
      <c r="F61" s="8"/>
      <c r="G61" s="8"/>
      <c r="H61" s="8"/>
      <c r="I61" s="8"/>
      <c r="J61" s="8"/>
      <c r="K61" s="8"/>
      <c r="L61" s="9"/>
    </row>
    <row r="62" spans="1:12">
      <c r="A62" s="38"/>
      <c r="B62" s="40"/>
      <c r="C62" s="8"/>
      <c r="D62" s="8"/>
      <c r="E62" s="8"/>
      <c r="F62" s="8"/>
      <c r="G62" s="39" t="s">
        <v>302</v>
      </c>
      <c r="H62" s="39" t="s">
        <v>232</v>
      </c>
      <c r="I62" s="39" t="s">
        <v>233</v>
      </c>
      <c r="J62" s="39" t="s">
        <v>364</v>
      </c>
      <c r="K62" s="39" t="s">
        <v>293</v>
      </c>
      <c r="L62" s="86" t="s">
        <v>294</v>
      </c>
    </row>
    <row r="63" spans="1:12">
      <c r="A63" s="38"/>
      <c r="B63" s="8"/>
      <c r="C63" s="8"/>
      <c r="D63" s="8"/>
      <c r="E63" s="41" t="s">
        <v>382</v>
      </c>
      <c r="F63" s="41" t="s">
        <v>701</v>
      </c>
      <c r="G63" s="8"/>
      <c r="H63" s="8"/>
      <c r="I63" s="8"/>
      <c r="J63" s="8"/>
      <c r="K63" s="8"/>
      <c r="L63" s="9"/>
    </row>
    <row r="64" spans="1:12">
      <c r="A64" s="38"/>
      <c r="B64" s="8"/>
      <c r="C64" s="8"/>
      <c r="D64" s="8"/>
      <c r="E64" s="41" t="s">
        <v>381</v>
      </c>
      <c r="F64" s="41" t="s">
        <v>383</v>
      </c>
      <c r="G64" s="8"/>
      <c r="H64" s="8"/>
      <c r="I64" s="8"/>
      <c r="J64" s="8"/>
      <c r="K64" s="8"/>
      <c r="L64" s="9"/>
    </row>
    <row r="65" spans="1:12">
      <c r="A65" s="7"/>
      <c r="B65" s="8"/>
      <c r="C65" s="8"/>
      <c r="D65" s="8"/>
      <c r="E65" s="41" t="s">
        <v>380</v>
      </c>
      <c r="F65" s="83" t="str">
        <f>+'SUMMARY w SQ FT &gt;5% or &lt;0%'!B63</f>
        <v>BOX</v>
      </c>
      <c r="G65" s="85" t="s">
        <v>867</v>
      </c>
      <c r="H65" s="85"/>
      <c r="I65" s="8"/>
      <c r="J65" s="8"/>
      <c r="K65" s="8"/>
      <c r="L65" s="9"/>
    </row>
    <row r="66" spans="1:12" ht="14" thickBot="1">
      <c r="A66" s="7"/>
      <c r="B66" s="8"/>
      <c r="C66" s="8"/>
      <c r="D66" s="8"/>
      <c r="E66" s="8"/>
      <c r="F66" s="40" t="s">
        <v>702</v>
      </c>
      <c r="G66" s="8" t="s">
        <v>830</v>
      </c>
      <c r="H66" s="8"/>
      <c r="I66" s="8"/>
      <c r="J66" s="8"/>
      <c r="K66" s="8"/>
      <c r="L66" s="9"/>
    </row>
    <row r="67" spans="1:12" ht="14" thickBot="1">
      <c r="A67" s="7"/>
      <c r="B67" s="8" t="s">
        <v>375</v>
      </c>
      <c r="C67" s="8"/>
      <c r="D67" s="8"/>
      <c r="E67" s="84" t="e">
        <f>(+K67-L67)/(L67*1)</f>
        <v>#DIV/0!</v>
      </c>
      <c r="F67" s="19" t="e">
        <f>IF(E67&gt;=$F$65,1,0)</f>
        <v>#DIV/0!</v>
      </c>
      <c r="G67" s="27" t="s">
        <v>574</v>
      </c>
      <c r="H67" s="25"/>
      <c r="I67" s="26"/>
      <c r="J67" s="26"/>
      <c r="K67" s="8" t="e">
        <f>+'Summary IGNORE'!F24</f>
        <v>#DIV/0!</v>
      </c>
      <c r="L67" s="9">
        <f>+'Summary IGNORE'!G24</f>
        <v>0</v>
      </c>
    </row>
    <row r="68" spans="1:12">
      <c r="A68" s="7"/>
      <c r="B68" s="8" t="s">
        <v>488</v>
      </c>
      <c r="C68" s="8"/>
      <c r="D68" s="8"/>
      <c r="E68" s="84" t="e">
        <f>(+J68-L68)/(L68*2)</f>
        <v>#DIV/0!</v>
      </c>
      <c r="F68" s="20" t="e">
        <f>IF(E68&gt;=$F$65,1,0)</f>
        <v>#DIV/0!</v>
      </c>
      <c r="G68" s="8"/>
      <c r="H68" s="8"/>
      <c r="I68" s="8"/>
      <c r="J68" s="8" t="e">
        <f>+'Summary IGNORE'!E24</f>
        <v>#DIV/0!</v>
      </c>
      <c r="K68" s="8" t="e">
        <f>+'Summary IGNORE'!F24</f>
        <v>#DIV/0!</v>
      </c>
      <c r="L68" s="9">
        <f>+'Summary IGNORE'!G24</f>
        <v>0</v>
      </c>
    </row>
    <row r="69" spans="1:12">
      <c r="A69" s="7"/>
      <c r="B69" s="8" t="s">
        <v>489</v>
      </c>
      <c r="C69" s="8"/>
      <c r="D69" s="8"/>
      <c r="E69" s="84" t="e">
        <f>(+I69-L69)/(L69*3)</f>
        <v>#DIV/0!</v>
      </c>
      <c r="F69" s="20" t="e">
        <f>IF(E69&gt;=$F$65,1,0)</f>
        <v>#DIV/0!</v>
      </c>
      <c r="G69" s="8"/>
      <c r="H69" s="8"/>
      <c r="I69" s="8" t="e">
        <f>+'Summary IGNORE'!D24</f>
        <v>#DIV/0!</v>
      </c>
      <c r="J69" s="8" t="e">
        <f>+'Summary IGNORE'!E24</f>
        <v>#DIV/0!</v>
      </c>
      <c r="K69" s="8" t="e">
        <f>+'Summary IGNORE'!F24</f>
        <v>#DIV/0!</v>
      </c>
      <c r="L69" s="9">
        <f>+'Summary IGNORE'!G24</f>
        <v>0</v>
      </c>
    </row>
    <row r="70" spans="1:12">
      <c r="A70" s="7"/>
      <c r="B70" s="8" t="s">
        <v>481</v>
      </c>
      <c r="C70" s="8"/>
      <c r="D70" s="8"/>
      <c r="E70" s="84" t="e">
        <f>(+H70-L70)/(L70*4)</f>
        <v>#DIV/0!</v>
      </c>
      <c r="F70" s="20" t="e">
        <f>IF(E70&gt;=$F$65,1,0)</f>
        <v>#DIV/0!</v>
      </c>
      <c r="G70" s="8"/>
      <c r="H70" s="8" t="e">
        <f>+'Summary IGNORE'!C24</f>
        <v>#DIV/0!</v>
      </c>
      <c r="I70" s="8" t="e">
        <f>+'Summary IGNORE'!D24</f>
        <v>#DIV/0!</v>
      </c>
      <c r="J70" s="8" t="e">
        <f>+'Summary IGNORE'!E24</f>
        <v>#DIV/0!</v>
      </c>
      <c r="K70" s="8" t="e">
        <f>+'Summary IGNORE'!F24</f>
        <v>#DIV/0!</v>
      </c>
      <c r="L70" s="9">
        <f>+'Summary IGNORE'!G24</f>
        <v>0</v>
      </c>
    </row>
    <row r="71" spans="1:12" ht="14" thickBot="1">
      <c r="A71" s="7"/>
      <c r="B71" s="8" t="s">
        <v>482</v>
      </c>
      <c r="C71" s="8"/>
      <c r="D71" s="8"/>
      <c r="E71" s="84" t="e">
        <f>(+G71-L71)/(L71*5)</f>
        <v>#DIV/0!</v>
      </c>
      <c r="F71" s="21" t="e">
        <f>IF(E71&gt;=$F$65,1,0)</f>
        <v>#DIV/0!</v>
      </c>
      <c r="G71" s="8" t="e">
        <f>+'Summary IGNORE'!B24</f>
        <v>#DIV/0!</v>
      </c>
      <c r="H71" s="8" t="e">
        <f>+'Summary IGNORE'!C24</f>
        <v>#DIV/0!</v>
      </c>
      <c r="I71" s="8" t="e">
        <f>+'Summary IGNORE'!D24</f>
        <v>#DIV/0!</v>
      </c>
      <c r="J71" s="8" t="e">
        <f>+'Summary IGNORE'!E24</f>
        <v>#DIV/0!</v>
      </c>
      <c r="K71" s="8" t="e">
        <f>+'Summary IGNORE'!F24</f>
        <v>#DIV/0!</v>
      </c>
      <c r="L71" s="9">
        <f>+'Summary IGNORE'!G24</f>
        <v>0</v>
      </c>
    </row>
    <row r="72" spans="1:12">
      <c r="A72" s="7"/>
      <c r="B72" s="8"/>
      <c r="C72" s="8"/>
      <c r="D72" s="8"/>
      <c r="E72" s="8"/>
      <c r="F72" s="8"/>
      <c r="G72" s="8"/>
      <c r="H72" s="8"/>
      <c r="I72" s="8"/>
      <c r="J72" s="8"/>
      <c r="K72" s="8"/>
      <c r="L72" s="9"/>
    </row>
    <row r="73" spans="1:12">
      <c r="A73" s="7"/>
      <c r="B73" s="40" t="s">
        <v>935</v>
      </c>
      <c r="C73" s="8" t="s">
        <v>443</v>
      </c>
      <c r="D73" s="8"/>
      <c r="E73" s="8"/>
      <c r="F73" s="8"/>
      <c r="G73" s="8"/>
      <c r="H73" s="8"/>
      <c r="I73" s="8"/>
      <c r="J73" s="8"/>
      <c r="K73" s="8"/>
      <c r="L73" s="9"/>
    </row>
    <row r="74" spans="1:12">
      <c r="A74" s="7"/>
      <c r="B74" s="8"/>
      <c r="C74" s="8"/>
      <c r="D74" s="8"/>
      <c r="E74" s="8"/>
      <c r="F74" s="8"/>
      <c r="G74" s="8"/>
      <c r="H74" s="8"/>
      <c r="I74" s="8"/>
      <c r="J74" s="8"/>
      <c r="K74" s="8"/>
      <c r="L74" s="9"/>
    </row>
    <row r="75" spans="1:12">
      <c r="A75" s="7"/>
      <c r="B75" s="8"/>
      <c r="C75" s="8"/>
      <c r="D75" s="8"/>
      <c r="E75" s="8"/>
      <c r="F75" s="8"/>
      <c r="G75" s="8"/>
      <c r="H75" s="8"/>
      <c r="I75" s="8"/>
      <c r="J75" s="8"/>
      <c r="K75" s="8"/>
      <c r="L75" s="9"/>
    </row>
    <row r="76" spans="1:12">
      <c r="A76" s="7"/>
      <c r="B76" s="8"/>
      <c r="C76" s="8"/>
      <c r="D76" s="8"/>
      <c r="E76" s="40" t="s">
        <v>444</v>
      </c>
      <c r="F76" s="40" t="s">
        <v>446</v>
      </c>
      <c r="G76" s="8"/>
      <c r="H76" s="8"/>
      <c r="I76" s="8"/>
      <c r="J76" s="8"/>
      <c r="K76" s="8"/>
      <c r="L76" s="9"/>
    </row>
    <row r="77" spans="1:12">
      <c r="A77" s="7"/>
      <c r="B77" s="8"/>
      <c r="C77" s="8"/>
      <c r="D77" s="8"/>
      <c r="E77" s="40" t="s">
        <v>445</v>
      </c>
      <c r="F77" s="8"/>
      <c r="G77" s="8"/>
      <c r="H77" s="8"/>
      <c r="I77" s="8"/>
      <c r="J77" s="8"/>
      <c r="K77" s="8"/>
      <c r="L77" s="9"/>
    </row>
    <row r="78" spans="1:12" ht="14" thickBot="1">
      <c r="A78" s="7"/>
      <c r="B78" s="8"/>
      <c r="C78" s="8"/>
      <c r="D78" s="8"/>
      <c r="E78" s="8"/>
      <c r="F78" s="40" t="s">
        <v>945</v>
      </c>
      <c r="G78" s="8" t="s">
        <v>477</v>
      </c>
      <c r="H78" s="8"/>
      <c r="I78" s="8"/>
      <c r="J78" s="8"/>
      <c r="K78" s="8"/>
      <c r="L78" s="9"/>
    </row>
    <row r="79" spans="1:12">
      <c r="A79" s="7"/>
      <c r="B79" s="8" t="s">
        <v>375</v>
      </c>
      <c r="C79" s="8"/>
      <c r="D79" s="8"/>
      <c r="E79" s="8" t="e">
        <f>(L67-K67)+(L79-K79)</f>
        <v>#DIV/0!</v>
      </c>
      <c r="F79" s="19" t="e">
        <f>IF(E79&lt;=0,1,0)</f>
        <v>#DIV/0!</v>
      </c>
      <c r="G79" s="8"/>
      <c r="H79" s="8"/>
      <c r="I79" s="8"/>
      <c r="J79" s="8"/>
      <c r="K79" s="8" t="e">
        <f>+'Summary IGNORE'!F26</f>
        <v>#DIV/0!</v>
      </c>
      <c r="L79" s="9">
        <f>+'Summary IGNORE'!G26</f>
        <v>0</v>
      </c>
    </row>
    <row r="80" spans="1:12">
      <c r="A80" s="7"/>
      <c r="B80" s="8" t="s">
        <v>488</v>
      </c>
      <c r="C80" s="8"/>
      <c r="D80" s="8"/>
      <c r="E80" s="8" t="e">
        <f>(L68-J68)+(L80-J80)</f>
        <v>#DIV/0!</v>
      </c>
      <c r="F80" s="20" t="e">
        <f>IF(E80&lt;=0,1,0)</f>
        <v>#DIV/0!</v>
      </c>
      <c r="G80" s="8"/>
      <c r="H80" s="8"/>
      <c r="I80" s="8"/>
      <c r="J80" s="8" t="e">
        <f>+'Summary IGNORE'!E26</f>
        <v>#DIV/0!</v>
      </c>
      <c r="K80" s="8" t="e">
        <f>+'Summary IGNORE'!F26</f>
        <v>#DIV/0!</v>
      </c>
      <c r="L80" s="9">
        <f>+'Summary IGNORE'!G26</f>
        <v>0</v>
      </c>
    </row>
    <row r="81" spans="1:12">
      <c r="A81" s="7"/>
      <c r="B81" s="8" t="s">
        <v>489</v>
      </c>
      <c r="C81" s="8"/>
      <c r="D81" s="8"/>
      <c r="E81" s="8" t="e">
        <f>(L69-I69)+(L81-I81)</f>
        <v>#DIV/0!</v>
      </c>
      <c r="F81" s="20" t="e">
        <f>IF(E81&lt;=0,1,0)</f>
        <v>#DIV/0!</v>
      </c>
      <c r="G81" s="8"/>
      <c r="H81" s="8"/>
      <c r="I81" s="8" t="e">
        <f>+'Summary IGNORE'!D26</f>
        <v>#DIV/0!</v>
      </c>
      <c r="J81" s="8" t="e">
        <f>+'Summary IGNORE'!E26</f>
        <v>#DIV/0!</v>
      </c>
      <c r="K81" s="8" t="e">
        <f>+'Summary IGNORE'!F26</f>
        <v>#DIV/0!</v>
      </c>
      <c r="L81" s="9">
        <f>+'Summary IGNORE'!G26</f>
        <v>0</v>
      </c>
    </row>
    <row r="82" spans="1:12">
      <c r="A82" s="7"/>
      <c r="B82" s="8" t="s">
        <v>481</v>
      </c>
      <c r="C82" s="8"/>
      <c r="D82" s="8"/>
      <c r="E82" s="8" t="e">
        <f>(L70-H70)+(L82-H82)</f>
        <v>#DIV/0!</v>
      </c>
      <c r="F82" s="20" t="e">
        <f>IF(E82&lt;=0,1,0)</f>
        <v>#DIV/0!</v>
      </c>
      <c r="G82" s="8"/>
      <c r="H82" s="8" t="e">
        <f>+'Summary IGNORE'!C26</f>
        <v>#DIV/0!</v>
      </c>
      <c r="I82" s="8" t="e">
        <f>+'Summary IGNORE'!D26</f>
        <v>#DIV/0!</v>
      </c>
      <c r="J82" s="8" t="e">
        <f>+'Summary IGNORE'!E26</f>
        <v>#DIV/0!</v>
      </c>
      <c r="K82" s="8" t="e">
        <f>+'Summary IGNORE'!F26</f>
        <v>#DIV/0!</v>
      </c>
      <c r="L82" s="9">
        <f>+'Summary IGNORE'!G26</f>
        <v>0</v>
      </c>
    </row>
    <row r="83" spans="1:12" ht="14" thickBot="1">
      <c r="A83" s="7"/>
      <c r="B83" s="8" t="s">
        <v>482</v>
      </c>
      <c r="C83" s="8"/>
      <c r="D83" s="8"/>
      <c r="E83" s="8" t="e">
        <f>(L71-G71)+(L83-G83)</f>
        <v>#DIV/0!</v>
      </c>
      <c r="F83" s="21" t="e">
        <f>IF(E83&lt;=0,1,0)</f>
        <v>#DIV/0!</v>
      </c>
      <c r="G83" s="8" t="e">
        <f>+'Summary IGNORE'!B26</f>
        <v>#DIV/0!</v>
      </c>
      <c r="H83" s="8" t="e">
        <f>+'Summary IGNORE'!C26</f>
        <v>#DIV/0!</v>
      </c>
      <c r="I83" s="8" t="e">
        <f>+'Summary IGNORE'!D26</f>
        <v>#DIV/0!</v>
      </c>
      <c r="J83" s="8" t="e">
        <f>+'Summary IGNORE'!E26</f>
        <v>#DIV/0!</v>
      </c>
      <c r="K83" s="8" t="e">
        <f>+'Summary IGNORE'!F26</f>
        <v>#DIV/0!</v>
      </c>
      <c r="L83" s="9">
        <f>+'Summary IGNORE'!G26</f>
        <v>0</v>
      </c>
    </row>
    <row r="84" spans="1:12">
      <c r="A84" s="7"/>
      <c r="B84" s="8"/>
      <c r="C84" s="8"/>
      <c r="D84" s="8"/>
      <c r="E84" s="8"/>
      <c r="F84" s="8"/>
      <c r="G84" s="8"/>
      <c r="H84" s="8"/>
      <c r="I84" s="8"/>
      <c r="J84" s="8"/>
      <c r="K84" s="8"/>
      <c r="L84" s="9"/>
    </row>
    <row r="85" spans="1:12">
      <c r="A85" s="7"/>
      <c r="B85" s="46" t="s">
        <v>405</v>
      </c>
      <c r="C85" s="47"/>
      <c r="D85" s="47"/>
      <c r="E85" s="47"/>
      <c r="F85" s="47"/>
      <c r="G85" s="47"/>
      <c r="H85" s="47"/>
      <c r="I85" s="8"/>
      <c r="J85" s="8"/>
      <c r="K85" s="8"/>
      <c r="L85" s="9"/>
    </row>
    <row r="86" spans="1:12">
      <c r="A86" s="7"/>
      <c r="B86" s="45"/>
      <c r="C86" s="44"/>
      <c r="D86" s="44"/>
      <c r="E86" s="44"/>
      <c r="F86" s="44"/>
      <c r="G86" s="44"/>
      <c r="H86" s="44"/>
      <c r="I86" s="8"/>
      <c r="J86" s="8"/>
      <c r="K86" s="8"/>
      <c r="L86" s="9"/>
    </row>
    <row r="87" spans="1:12" ht="14" thickBot="1">
      <c r="A87" s="7"/>
      <c r="B87" s="105" t="s">
        <v>437</v>
      </c>
      <c r="C87" s="44"/>
      <c r="D87" s="44"/>
      <c r="E87" s="44"/>
      <c r="F87" s="44"/>
      <c r="G87" s="105" t="s">
        <v>531</v>
      </c>
      <c r="H87" s="44"/>
      <c r="I87" s="8"/>
      <c r="J87" s="8"/>
      <c r="K87" s="8"/>
      <c r="L87" s="9"/>
    </row>
    <row r="88" spans="1:12">
      <c r="A88" s="7"/>
      <c r="B88" s="8" t="s">
        <v>375</v>
      </c>
      <c r="C88" s="44"/>
      <c r="D88" s="44"/>
      <c r="E88" s="44"/>
      <c r="F88" s="111" t="e">
        <f>IF(F79+F67=2,1,0)</f>
        <v>#DIV/0!</v>
      </c>
      <c r="G88" s="106" t="e">
        <f>IF(F88=1,E67,0)</f>
        <v>#DIV/0!</v>
      </c>
      <c r="H88" s="44"/>
      <c r="I88" s="8"/>
      <c r="J88" s="8"/>
      <c r="K88" s="8"/>
      <c r="L88" s="9"/>
    </row>
    <row r="89" spans="1:12">
      <c r="A89" s="7"/>
      <c r="B89" s="8" t="s">
        <v>488</v>
      </c>
      <c r="C89" s="44"/>
      <c r="D89" s="44"/>
      <c r="E89" s="44"/>
      <c r="F89" s="112" t="e">
        <f t="shared" ref="F89:F92" si="0">IF(F80+F68=2,1,0)</f>
        <v>#DIV/0!</v>
      </c>
      <c r="G89" s="107" t="e">
        <f t="shared" ref="G89:G92" si="1">IF(F89=1,E68,0)</f>
        <v>#DIV/0!</v>
      </c>
      <c r="H89" s="44"/>
      <c r="I89" s="8"/>
      <c r="J89" s="8"/>
      <c r="K89" s="8"/>
      <c r="L89" s="9"/>
    </row>
    <row r="90" spans="1:12">
      <c r="A90" s="7"/>
      <c r="B90" s="8" t="s">
        <v>489</v>
      </c>
      <c r="C90" s="44"/>
      <c r="D90" s="44"/>
      <c r="E90" s="44"/>
      <c r="F90" s="112" t="e">
        <f t="shared" si="0"/>
        <v>#DIV/0!</v>
      </c>
      <c r="G90" s="107" t="e">
        <f t="shared" si="1"/>
        <v>#DIV/0!</v>
      </c>
      <c r="H90" s="44"/>
      <c r="I90" s="8"/>
      <c r="J90" s="8"/>
      <c r="K90" s="8"/>
      <c r="L90" s="9"/>
    </row>
    <row r="91" spans="1:12">
      <c r="A91" s="7"/>
      <c r="B91" s="8" t="s">
        <v>481</v>
      </c>
      <c r="C91" s="44"/>
      <c r="D91" s="44"/>
      <c r="E91" s="44"/>
      <c r="F91" s="112" t="e">
        <f t="shared" si="0"/>
        <v>#DIV/0!</v>
      </c>
      <c r="G91" s="107" t="e">
        <f t="shared" si="1"/>
        <v>#DIV/0!</v>
      </c>
      <c r="H91" s="44"/>
      <c r="I91" s="8"/>
      <c r="J91" s="8"/>
      <c r="K91" s="8"/>
      <c r="L91" s="9"/>
    </row>
    <row r="92" spans="1:12" ht="14" thickBot="1">
      <c r="A92" s="7"/>
      <c r="B92" s="8" t="s">
        <v>482</v>
      </c>
      <c r="C92" s="44"/>
      <c r="D92" s="44"/>
      <c r="E92" s="44"/>
      <c r="F92" s="113" t="e">
        <f t="shared" si="0"/>
        <v>#DIV/0!</v>
      </c>
      <c r="G92" s="108" t="e">
        <f t="shared" si="1"/>
        <v>#DIV/0!</v>
      </c>
      <c r="H92" s="44"/>
      <c r="I92" s="8"/>
      <c r="J92" s="8"/>
      <c r="K92" s="8"/>
      <c r="L92" s="9"/>
    </row>
    <row r="93" spans="1:12">
      <c r="A93" s="7"/>
      <c r="B93" s="45"/>
      <c r="C93" s="44"/>
      <c r="D93" s="44"/>
      <c r="E93" s="44"/>
      <c r="F93" s="44"/>
      <c r="G93" s="44"/>
      <c r="H93" s="44"/>
      <c r="I93" s="8"/>
      <c r="J93" s="8"/>
      <c r="K93" s="8"/>
      <c r="L93" s="9"/>
    </row>
    <row r="94" spans="1:12">
      <c r="A94" s="7" t="s">
        <v>545</v>
      </c>
      <c r="B94" s="8"/>
      <c r="C94" s="8"/>
      <c r="D94" s="8"/>
      <c r="E94" s="8"/>
      <c r="F94" s="8"/>
      <c r="G94" s="8"/>
      <c r="H94" s="8"/>
      <c r="I94" s="8"/>
      <c r="J94" s="8"/>
      <c r="K94" s="8"/>
      <c r="L94" s="9"/>
    </row>
    <row r="95" spans="1:12">
      <c r="A95" s="7"/>
      <c r="B95" s="8" t="s">
        <v>379</v>
      </c>
      <c r="C95" s="8"/>
      <c r="D95" s="8"/>
      <c r="E95" s="8"/>
      <c r="F95" s="8"/>
      <c r="G95" s="8"/>
      <c r="H95" s="8"/>
      <c r="I95" s="8"/>
      <c r="J95" s="8"/>
      <c r="K95" s="8"/>
      <c r="L95" s="9"/>
    </row>
    <row r="96" spans="1:12">
      <c r="A96" s="7"/>
      <c r="B96" s="8"/>
      <c r="C96" s="8" t="s">
        <v>934</v>
      </c>
      <c r="D96" s="8"/>
      <c r="E96" s="8"/>
      <c r="F96" s="8"/>
      <c r="G96" s="8"/>
      <c r="H96" s="8"/>
      <c r="I96" s="8"/>
      <c r="J96" s="8"/>
      <c r="K96" s="8"/>
      <c r="L96" s="9"/>
    </row>
    <row r="97" spans="1:12">
      <c r="A97" s="7"/>
      <c r="B97" s="8"/>
      <c r="C97" s="8"/>
      <c r="D97" s="8"/>
      <c r="E97" s="8"/>
      <c r="F97" s="8"/>
      <c r="G97" s="8"/>
      <c r="H97" s="8"/>
      <c r="I97" s="8"/>
      <c r="J97" s="8"/>
      <c r="K97" s="8"/>
      <c r="L97" s="9"/>
    </row>
    <row r="98" spans="1:12">
      <c r="A98" s="7"/>
      <c r="B98" s="8"/>
      <c r="C98" s="8"/>
      <c r="D98" s="8"/>
      <c r="E98" s="8"/>
      <c r="F98" s="8"/>
      <c r="G98" s="8"/>
      <c r="H98" s="8"/>
      <c r="I98" s="8"/>
      <c r="J98" s="8"/>
      <c r="K98" s="8"/>
      <c r="L98" s="9"/>
    </row>
    <row r="99" spans="1:12">
      <c r="A99" s="7"/>
      <c r="B99" s="8"/>
      <c r="C99" s="8"/>
      <c r="D99" s="8"/>
      <c r="E99" s="114" t="s">
        <v>742</v>
      </c>
      <c r="F99" s="8"/>
      <c r="G99" s="8"/>
      <c r="H99" s="8"/>
      <c r="I99" s="8"/>
      <c r="J99" s="8"/>
      <c r="K99" s="8"/>
      <c r="L99" s="9"/>
    </row>
    <row r="100" spans="1:12">
      <c r="A100" s="7"/>
      <c r="B100" s="8"/>
      <c r="C100" s="8"/>
      <c r="D100" s="8"/>
      <c r="E100" s="114" t="s">
        <v>743</v>
      </c>
      <c r="F100" s="8"/>
      <c r="G100" s="8"/>
      <c r="H100" s="8"/>
      <c r="I100" s="8"/>
      <c r="J100" s="8"/>
      <c r="K100" s="8"/>
      <c r="L100" s="9"/>
    </row>
    <row r="101" spans="1:12">
      <c r="A101" s="7"/>
      <c r="B101" s="8"/>
      <c r="C101" s="8" t="s">
        <v>830</v>
      </c>
      <c r="D101" s="8"/>
      <c r="E101" s="8"/>
      <c r="F101" s="8"/>
      <c r="G101" s="8"/>
      <c r="H101" s="8"/>
      <c r="I101" s="8"/>
      <c r="J101" s="8"/>
      <c r="K101" s="8"/>
      <c r="L101" s="9"/>
    </row>
    <row r="102" spans="1:12">
      <c r="A102" s="7"/>
      <c r="B102" s="8" t="s">
        <v>484</v>
      </c>
      <c r="C102" s="8"/>
      <c r="D102" s="8"/>
      <c r="E102" s="44" t="e">
        <f>SUM(I102:K102)/3</f>
        <v>#DIV/0!</v>
      </c>
      <c r="F102" s="8"/>
      <c r="G102" s="8"/>
      <c r="H102" s="8"/>
      <c r="I102" s="8" t="e">
        <f>+I69</f>
        <v>#DIV/0!</v>
      </c>
      <c r="J102" s="8" t="e">
        <f t="shared" ref="I102:K104" si="2">+J69</f>
        <v>#DIV/0!</v>
      </c>
      <c r="K102" s="8" t="e">
        <f t="shared" si="2"/>
        <v>#DIV/0!</v>
      </c>
      <c r="L102" s="9"/>
    </row>
    <row r="103" spans="1:12">
      <c r="A103" s="7"/>
      <c r="B103" s="8" t="s">
        <v>615</v>
      </c>
      <c r="C103" s="8"/>
      <c r="D103" s="8"/>
      <c r="E103" s="44" t="e">
        <f>SUM(H103:K103)/4</f>
        <v>#DIV/0!</v>
      </c>
      <c r="F103" s="8"/>
      <c r="G103" s="8"/>
      <c r="H103" s="8" t="e">
        <f>+H70</f>
        <v>#DIV/0!</v>
      </c>
      <c r="I103" s="8" t="e">
        <f t="shared" si="2"/>
        <v>#DIV/0!</v>
      </c>
      <c r="J103" s="8" t="e">
        <f t="shared" si="2"/>
        <v>#DIV/0!</v>
      </c>
      <c r="K103" s="8" t="e">
        <f t="shared" si="2"/>
        <v>#DIV/0!</v>
      </c>
      <c r="L103" s="9"/>
    </row>
    <row r="104" spans="1:12">
      <c r="A104" s="7"/>
      <c r="B104" s="8" t="s">
        <v>374</v>
      </c>
      <c r="C104" s="8"/>
      <c r="D104" s="8"/>
      <c r="E104" s="44" t="e">
        <f>SUM(G104:K104)/5</f>
        <v>#DIV/0!</v>
      </c>
      <c r="F104" s="8"/>
      <c r="G104" s="8" t="e">
        <f>+G71</f>
        <v>#DIV/0!</v>
      </c>
      <c r="H104" s="8" t="e">
        <f>+H71</f>
        <v>#DIV/0!</v>
      </c>
      <c r="I104" s="8" t="e">
        <f t="shared" si="2"/>
        <v>#DIV/0!</v>
      </c>
      <c r="J104" s="8" t="e">
        <f t="shared" si="2"/>
        <v>#DIV/0!</v>
      </c>
      <c r="K104" s="8" t="e">
        <f t="shared" si="2"/>
        <v>#DIV/0!</v>
      </c>
      <c r="L104" s="9"/>
    </row>
    <row r="105" spans="1:12">
      <c r="A105" s="7"/>
      <c r="B105" s="8"/>
      <c r="C105" s="8"/>
      <c r="D105" s="8"/>
      <c r="E105" s="8"/>
      <c r="F105" s="8"/>
      <c r="G105" s="8"/>
      <c r="H105" s="8"/>
      <c r="I105" s="8"/>
      <c r="J105" s="8"/>
      <c r="K105" s="8"/>
      <c r="L105" s="9"/>
    </row>
    <row r="106" spans="1:12">
      <c r="A106" s="7"/>
      <c r="B106" s="44" t="s">
        <v>676</v>
      </c>
      <c r="C106" s="8"/>
      <c r="D106" s="8"/>
      <c r="E106" s="8"/>
      <c r="F106" s="8"/>
      <c r="G106" s="8"/>
      <c r="H106" s="8"/>
      <c r="I106" s="8"/>
      <c r="J106" s="8"/>
      <c r="K106" s="8"/>
      <c r="L106" s="9"/>
    </row>
    <row r="107" spans="1:12">
      <c r="A107" s="7"/>
      <c r="B107" s="44"/>
      <c r="C107" s="8"/>
      <c r="D107" s="8"/>
      <c r="E107" s="110" t="s">
        <v>592</v>
      </c>
      <c r="F107" s="8"/>
      <c r="G107" s="8"/>
      <c r="H107" s="8"/>
      <c r="I107" s="8"/>
      <c r="J107" s="8"/>
      <c r="K107" s="8"/>
      <c r="L107" s="9"/>
    </row>
    <row r="108" spans="1:12">
      <c r="A108" s="7"/>
      <c r="B108" s="44"/>
      <c r="C108" s="8"/>
      <c r="D108" s="8"/>
      <c r="E108" s="443" t="s">
        <v>349</v>
      </c>
      <c r="F108" s="444"/>
      <c r="G108" s="8"/>
      <c r="H108" s="8"/>
      <c r="I108" s="8"/>
      <c r="J108" s="8"/>
      <c r="K108" s="8"/>
      <c r="L108" s="9"/>
    </row>
    <row r="109" spans="1:12">
      <c r="A109" s="7"/>
      <c r="B109" s="8"/>
      <c r="C109" s="8" t="s">
        <v>831</v>
      </c>
      <c r="D109" s="8"/>
      <c r="E109" s="110" t="s">
        <v>593</v>
      </c>
      <c r="F109" s="8"/>
      <c r="G109" s="8"/>
      <c r="H109" s="8"/>
      <c r="I109" s="8"/>
      <c r="J109" s="8"/>
      <c r="K109" s="8"/>
      <c r="L109" s="9"/>
    </row>
    <row r="110" spans="1:12">
      <c r="A110" s="7"/>
      <c r="B110" s="8" t="s">
        <v>484</v>
      </c>
      <c r="C110" s="8"/>
      <c r="D110" s="8"/>
      <c r="E110" s="445" t="e">
        <f>IF(F51=0,E102)</f>
        <v>#DIV/0!</v>
      </c>
      <c r="F110" s="115" t="s">
        <v>591</v>
      </c>
      <c r="G110" s="36"/>
      <c r="H110" s="36"/>
      <c r="I110" s="36"/>
      <c r="J110" s="36"/>
      <c r="K110" s="36"/>
      <c r="L110" s="97"/>
    </row>
    <row r="111" spans="1:12">
      <c r="A111" s="7"/>
      <c r="B111" s="8" t="s">
        <v>615</v>
      </c>
      <c r="C111" s="8"/>
      <c r="D111" s="8"/>
      <c r="E111" s="445" t="e">
        <f>IF(F52=0,E103)</f>
        <v>#DIV/0!</v>
      </c>
      <c r="F111" s="8"/>
      <c r="G111" s="8"/>
      <c r="H111" s="8"/>
      <c r="I111" s="8"/>
      <c r="J111" s="8"/>
      <c r="K111" s="8"/>
      <c r="L111" s="9"/>
    </row>
    <row r="112" spans="1:12">
      <c r="A112" s="7"/>
      <c r="B112" s="8" t="s">
        <v>374</v>
      </c>
      <c r="C112" s="8"/>
      <c r="D112" s="8"/>
      <c r="E112" s="445" t="e">
        <f>IF(F53=0,E104)</f>
        <v>#DIV/0!</v>
      </c>
      <c r="F112" s="8"/>
      <c r="G112" s="8"/>
      <c r="H112" s="8"/>
      <c r="I112" s="8"/>
      <c r="J112" s="8"/>
      <c r="K112" s="8"/>
      <c r="L112" s="9"/>
    </row>
    <row r="113" spans="1:17">
      <c r="A113" s="7"/>
      <c r="B113" s="8"/>
      <c r="C113" s="8"/>
      <c r="D113" s="8"/>
      <c r="E113" s="8"/>
      <c r="F113" s="8"/>
      <c r="G113" s="8"/>
      <c r="H113" s="8"/>
      <c r="I113" s="8"/>
      <c r="J113" s="8"/>
      <c r="K113" s="8"/>
      <c r="L113" s="9"/>
    </row>
    <row r="114" spans="1:17">
      <c r="A114" s="4"/>
      <c r="B114" s="5"/>
      <c r="C114" s="5"/>
      <c r="D114" s="5"/>
      <c r="E114" s="5"/>
      <c r="F114" s="5"/>
      <c r="G114" s="5"/>
      <c r="H114" s="5"/>
      <c r="I114" s="5"/>
      <c r="J114" s="5"/>
      <c r="K114" s="5"/>
      <c r="L114" s="5"/>
      <c r="M114" s="5"/>
      <c r="N114" s="5"/>
      <c r="O114" s="5"/>
      <c r="P114" s="5"/>
      <c r="Q114" s="6"/>
    </row>
    <row r="115" spans="1:17">
      <c r="A115" s="52" t="s">
        <v>350</v>
      </c>
      <c r="B115" s="8"/>
      <c r="C115" s="8"/>
      <c r="D115" s="8"/>
      <c r="E115" s="8"/>
      <c r="F115" s="8"/>
      <c r="G115" s="8"/>
      <c r="H115" s="8"/>
      <c r="I115" s="8"/>
      <c r="J115" s="8"/>
      <c r="K115" s="8"/>
      <c r="L115" s="8"/>
      <c r="M115" s="8"/>
      <c r="N115" s="8"/>
      <c r="O115" s="8"/>
      <c r="P115" s="8"/>
      <c r="Q115" s="9"/>
    </row>
    <row r="116" spans="1:17">
      <c r="A116" s="7"/>
      <c r="B116" s="8"/>
      <c r="C116" s="8"/>
      <c r="D116" s="8"/>
      <c r="E116" s="8"/>
      <c r="F116" s="8"/>
      <c r="G116" s="8"/>
      <c r="H116" s="8"/>
      <c r="I116" s="8"/>
      <c r="J116" s="8"/>
      <c r="K116" s="8"/>
      <c r="L116" s="8"/>
      <c r="M116" s="8"/>
      <c r="N116" s="8"/>
      <c r="O116" s="8"/>
      <c r="P116" s="8"/>
      <c r="Q116" s="9"/>
    </row>
    <row r="117" spans="1:17">
      <c r="A117" s="7"/>
      <c r="B117" s="8"/>
      <c r="C117" s="8"/>
      <c r="D117" s="8"/>
      <c r="E117" s="8"/>
      <c r="F117" s="8"/>
      <c r="G117" s="39" t="s">
        <v>552</v>
      </c>
      <c r="H117" s="39" t="s">
        <v>462</v>
      </c>
      <c r="I117" s="39" t="s">
        <v>464</v>
      </c>
      <c r="J117" s="45" t="s">
        <v>465</v>
      </c>
      <c r="K117" s="45" t="s">
        <v>461</v>
      </c>
      <c r="L117" s="45" t="s">
        <v>360</v>
      </c>
      <c r="M117" s="45" t="s">
        <v>361</v>
      </c>
      <c r="N117" s="45" t="s">
        <v>362</v>
      </c>
      <c r="O117" s="45" t="s">
        <v>363</v>
      </c>
      <c r="P117" s="45" t="s">
        <v>454</v>
      </c>
      <c r="Q117" s="9"/>
    </row>
    <row r="118" spans="1:17">
      <c r="A118" s="7" t="s">
        <v>332</v>
      </c>
      <c r="B118" s="8"/>
      <c r="C118" s="8"/>
      <c r="D118" s="8"/>
      <c r="E118" s="8"/>
      <c r="F118" s="8"/>
      <c r="G118" s="8"/>
      <c r="H118" s="8"/>
      <c r="I118" s="8"/>
      <c r="J118" s="8"/>
      <c r="K118" s="8"/>
      <c r="L118" s="8"/>
      <c r="M118" s="8"/>
      <c r="N118" s="8"/>
      <c r="O118" s="8"/>
      <c r="P118" s="8"/>
      <c r="Q118" s="9"/>
    </row>
    <row r="119" spans="1:17" ht="14" thickBot="1">
      <c r="A119" s="7"/>
      <c r="B119" s="8"/>
      <c r="C119" s="8"/>
      <c r="D119" s="8"/>
      <c r="E119" s="8"/>
      <c r="F119" s="8"/>
      <c r="G119" s="8" t="s">
        <v>535</v>
      </c>
      <c r="H119" s="62" t="e">
        <f>+('Summary IGNORE'!H22-'Summary IGNORE'!G22)/'Summary IGNORE'!G22</f>
        <v>#DIV/0!</v>
      </c>
      <c r="I119" s="62" t="e">
        <f>+('Summary IGNORE'!I22-'Summary IGNORE'!H22)/'Summary IGNORE'!H22</f>
        <v>#DIV/0!</v>
      </c>
      <c r="J119" s="62" t="e">
        <f>+('Summary IGNORE'!J22-'Summary IGNORE'!I22)/'Summary IGNORE'!I22</f>
        <v>#DIV/0!</v>
      </c>
      <c r="K119" s="62" t="e">
        <f>+('Summary IGNORE'!K22-'Summary IGNORE'!J22)/'Summary IGNORE'!J22</f>
        <v>#DIV/0!</v>
      </c>
      <c r="L119" s="62" t="e">
        <f>+('Summary IGNORE'!L22-'Summary IGNORE'!K22)/'Summary IGNORE'!K22</f>
        <v>#DIV/0!</v>
      </c>
      <c r="M119" s="62" t="e">
        <f>+('Summary IGNORE'!M22-'Summary IGNORE'!L22)/'Summary IGNORE'!L22</f>
        <v>#DIV/0!</v>
      </c>
      <c r="N119" s="62" t="e">
        <f>+('Summary IGNORE'!N22-'Summary IGNORE'!M22)/'Summary IGNORE'!M22</f>
        <v>#DIV/0!</v>
      </c>
      <c r="O119" s="62" t="e">
        <f>+('Summary IGNORE'!O22-'Summary IGNORE'!N22)/'Summary IGNORE'!N22</f>
        <v>#DIV/0!</v>
      </c>
      <c r="P119" s="62" t="e">
        <f>+('Summary IGNORE'!P22-'Summary IGNORE'!O22)/'Summary IGNORE'!O22</f>
        <v>#DIV/0!</v>
      </c>
      <c r="Q119" s="9"/>
    </row>
    <row r="120" spans="1:17" ht="14" thickBot="1">
      <c r="A120" s="7"/>
      <c r="B120" s="8" t="s">
        <v>328</v>
      </c>
      <c r="C120" s="8"/>
      <c r="D120" s="63" t="s">
        <v>536</v>
      </c>
      <c r="E120" s="8"/>
      <c r="F120" s="8"/>
      <c r="G120" s="8"/>
      <c r="H120" s="51" t="e">
        <f>IF(H119&lt;0,1,0)</f>
        <v>#DIV/0!</v>
      </c>
      <c r="I120" s="23" t="e">
        <f t="shared" ref="I120:P120" si="3">IF(I119&lt;0,1,0)</f>
        <v>#DIV/0!</v>
      </c>
      <c r="J120" s="23" t="e">
        <f t="shared" si="3"/>
        <v>#DIV/0!</v>
      </c>
      <c r="K120" s="23" t="e">
        <f t="shared" si="3"/>
        <v>#DIV/0!</v>
      </c>
      <c r="L120" s="23" t="e">
        <f t="shared" si="3"/>
        <v>#DIV/0!</v>
      </c>
      <c r="M120" s="23" t="e">
        <f t="shared" si="3"/>
        <v>#DIV/0!</v>
      </c>
      <c r="N120" s="23" t="e">
        <f t="shared" si="3"/>
        <v>#DIV/0!</v>
      </c>
      <c r="O120" s="23" t="e">
        <f t="shared" si="3"/>
        <v>#DIV/0!</v>
      </c>
      <c r="P120" s="24" t="e">
        <f t="shared" si="3"/>
        <v>#DIV/0!</v>
      </c>
      <c r="Q120" s="9"/>
    </row>
    <row r="121" spans="1:17">
      <c r="A121" s="7"/>
      <c r="B121" s="8"/>
      <c r="C121" s="8"/>
      <c r="D121" s="8"/>
      <c r="E121" s="8"/>
      <c r="F121" s="8"/>
      <c r="G121" s="8"/>
      <c r="H121" s="8"/>
      <c r="I121" s="8"/>
      <c r="J121" s="8"/>
      <c r="K121" s="8"/>
      <c r="L121" s="8"/>
      <c r="M121" s="8"/>
      <c r="N121" s="8"/>
      <c r="O121" s="8"/>
      <c r="P121" s="8"/>
      <c r="Q121" s="9"/>
    </row>
    <row r="122" spans="1:17">
      <c r="A122" s="7"/>
      <c r="B122" s="8" t="s">
        <v>537</v>
      </c>
      <c r="C122" s="8"/>
      <c r="D122" s="8"/>
      <c r="E122" s="8"/>
      <c r="F122" s="8"/>
      <c r="G122" s="8"/>
      <c r="H122" s="8"/>
      <c r="I122" s="8"/>
      <c r="J122" s="8"/>
      <c r="K122" s="8"/>
      <c r="L122" s="8"/>
      <c r="M122" s="8"/>
      <c r="N122" s="8"/>
      <c r="O122" s="8"/>
      <c r="P122" s="8"/>
      <c r="Q122" s="9"/>
    </row>
    <row r="123" spans="1:17">
      <c r="A123" s="7"/>
      <c r="B123" s="8"/>
      <c r="C123" s="8"/>
      <c r="D123" s="8"/>
      <c r="E123" s="8"/>
      <c r="F123" s="8"/>
      <c r="G123" s="8"/>
      <c r="H123" s="64" t="e">
        <f>1+H119</f>
        <v>#DIV/0!</v>
      </c>
      <c r="I123" s="64" t="e">
        <f>1+I119</f>
        <v>#DIV/0!</v>
      </c>
      <c r="J123" s="64" t="e">
        <f t="shared" ref="J123:P123" si="4">1+J119</f>
        <v>#DIV/0!</v>
      </c>
      <c r="K123" s="64" t="e">
        <f t="shared" si="4"/>
        <v>#DIV/0!</v>
      </c>
      <c r="L123" s="64" t="e">
        <f t="shared" si="4"/>
        <v>#DIV/0!</v>
      </c>
      <c r="M123" s="64" t="e">
        <f t="shared" si="4"/>
        <v>#DIV/0!</v>
      </c>
      <c r="N123" s="64" t="e">
        <f t="shared" si="4"/>
        <v>#DIV/0!</v>
      </c>
      <c r="O123" s="64" t="e">
        <f t="shared" si="4"/>
        <v>#DIV/0!</v>
      </c>
      <c r="P123" s="64" t="e">
        <f t="shared" si="4"/>
        <v>#DIV/0!</v>
      </c>
      <c r="Q123" s="9"/>
    </row>
    <row r="124" spans="1:17">
      <c r="A124" s="7"/>
      <c r="B124" s="8" t="s">
        <v>463</v>
      </c>
      <c r="C124" s="8"/>
      <c r="D124" s="8" t="s">
        <v>352</v>
      </c>
      <c r="E124" s="8"/>
      <c r="F124" s="8"/>
      <c r="G124" s="65">
        <v>1</v>
      </c>
      <c r="H124" s="65" t="e">
        <f>IF(H120=1,H123,1)</f>
        <v>#DIV/0!</v>
      </c>
      <c r="I124" s="65" t="e">
        <f>IF(I120=1,I123,1)</f>
        <v>#DIV/0!</v>
      </c>
      <c r="J124" s="65" t="e">
        <f t="shared" ref="J124:P124" si="5">IF(J120=1,J123,1)</f>
        <v>#DIV/0!</v>
      </c>
      <c r="K124" s="65" t="e">
        <f t="shared" si="5"/>
        <v>#DIV/0!</v>
      </c>
      <c r="L124" s="65" t="e">
        <f t="shared" si="5"/>
        <v>#DIV/0!</v>
      </c>
      <c r="M124" s="65" t="e">
        <f t="shared" si="5"/>
        <v>#DIV/0!</v>
      </c>
      <c r="N124" s="65" t="e">
        <f t="shared" si="5"/>
        <v>#DIV/0!</v>
      </c>
      <c r="O124" s="65" t="e">
        <f t="shared" si="5"/>
        <v>#DIV/0!</v>
      </c>
      <c r="P124" s="65" t="e">
        <f t="shared" si="5"/>
        <v>#DIV/0!</v>
      </c>
      <c r="Q124" s="9"/>
    </row>
    <row r="125" spans="1:17">
      <c r="A125" s="7"/>
      <c r="B125" s="8"/>
      <c r="C125" s="8"/>
      <c r="D125" s="8"/>
      <c r="E125" s="8"/>
      <c r="F125" s="8"/>
      <c r="G125" s="8"/>
      <c r="H125" s="69" t="s">
        <v>408</v>
      </c>
      <c r="I125" s="8"/>
      <c r="J125" s="67"/>
      <c r="K125" s="8" t="s">
        <v>460</v>
      </c>
      <c r="L125" s="8"/>
      <c r="M125" s="8"/>
      <c r="N125" s="8"/>
      <c r="O125" s="8"/>
      <c r="P125" s="8"/>
      <c r="Q125" s="9"/>
    </row>
    <row r="126" spans="1:17">
      <c r="A126" s="7"/>
      <c r="B126" s="8"/>
      <c r="C126" s="8"/>
      <c r="D126" s="8"/>
      <c r="E126" s="8"/>
      <c r="F126" s="8"/>
      <c r="G126" s="8"/>
      <c r="H126" s="67" t="s">
        <v>458</v>
      </c>
      <c r="I126" s="67" t="s">
        <v>458</v>
      </c>
      <c r="J126" s="67" t="s">
        <v>458</v>
      </c>
      <c r="K126" s="8"/>
      <c r="L126" s="8"/>
      <c r="M126" s="8"/>
      <c r="N126" s="8"/>
      <c r="O126" s="8"/>
      <c r="P126" s="8"/>
      <c r="Q126" s="9"/>
    </row>
    <row r="127" spans="1:17">
      <c r="A127" s="7"/>
      <c r="B127" s="8" t="s">
        <v>353</v>
      </c>
      <c r="C127" s="8"/>
      <c r="D127" s="8"/>
      <c r="E127" s="8"/>
      <c r="F127" s="8"/>
      <c r="G127" s="8"/>
      <c r="H127" s="67" t="s">
        <v>458</v>
      </c>
      <c r="I127" s="67" t="s">
        <v>458</v>
      </c>
      <c r="J127" s="67" t="s">
        <v>458</v>
      </c>
      <c r="K127" s="8"/>
      <c r="L127" s="8"/>
      <c r="M127" s="8"/>
      <c r="N127" s="8"/>
      <c r="O127" s="8"/>
      <c r="P127" s="8"/>
      <c r="Q127" s="9"/>
    </row>
    <row r="128" spans="1:17">
      <c r="A128" s="7"/>
      <c r="B128" s="8" t="s">
        <v>453</v>
      </c>
      <c r="C128" s="8"/>
      <c r="D128" s="8"/>
      <c r="E128" s="8"/>
      <c r="F128" s="8"/>
      <c r="G128" s="8"/>
      <c r="H128" s="67" t="s">
        <v>458</v>
      </c>
      <c r="I128" s="67" t="s">
        <v>458</v>
      </c>
      <c r="J128" s="67" t="s">
        <v>458</v>
      </c>
      <c r="K128" s="8"/>
      <c r="L128" s="8"/>
      <c r="M128" s="8"/>
      <c r="N128" s="8"/>
      <c r="O128" s="8"/>
      <c r="P128" s="8"/>
      <c r="Q128" s="9"/>
    </row>
    <row r="129" spans="1:17">
      <c r="A129" s="7"/>
      <c r="B129" s="8"/>
      <c r="C129" s="8"/>
      <c r="D129" s="41" t="s">
        <v>351</v>
      </c>
      <c r="E129" s="8"/>
      <c r="G129" s="8"/>
      <c r="H129" s="67" t="s">
        <v>458</v>
      </c>
      <c r="I129" s="67" t="s">
        <v>458</v>
      </c>
      <c r="J129" s="67" t="s">
        <v>458</v>
      </c>
      <c r="K129" s="8"/>
      <c r="L129" s="8"/>
      <c r="M129" s="8"/>
      <c r="N129" s="8"/>
      <c r="O129" s="8"/>
      <c r="P129" s="8"/>
      <c r="Q129" s="9"/>
    </row>
    <row r="130" spans="1:17">
      <c r="A130" s="7"/>
      <c r="B130" s="8"/>
      <c r="C130" s="8"/>
      <c r="D130" s="8" t="s">
        <v>404</v>
      </c>
      <c r="E130" s="8"/>
      <c r="F130" s="40">
        <v>2</v>
      </c>
      <c r="G130" s="40" t="s">
        <v>411</v>
      </c>
      <c r="H130" s="68" t="s">
        <v>459</v>
      </c>
      <c r="I130" s="65" t="e">
        <f>IF((1+('Summary IGNORE'!I$22-'Summary IGNORE'!$G$22)/'Summary IGNORE'!$G$22)&lt;1,(1+('Summary IGNORE'!I$22-'Summary IGNORE'!$G$22)/'Summary IGNORE'!$G$22),1)</f>
        <v>#DIV/0!</v>
      </c>
      <c r="J130" s="65" t="e">
        <f>IF((1+('Summary IGNORE'!J22-'Summary IGNORE'!$G22)/'Summary IGNORE'!$G22)&lt;1,(1+('Summary IGNORE'!J22-'Summary IGNORE'!$G22)/'Summary IGNORE'!$G22),1)</f>
        <v>#DIV/0!</v>
      </c>
      <c r="K130" s="65" t="e">
        <f>IF((1+('Summary IGNORE'!K22-'Summary IGNORE'!$G22)/'Summary IGNORE'!$G22)&lt;1,(1+('Summary IGNORE'!K22-'Summary IGNORE'!$G22)/'Summary IGNORE'!$G22),1)</f>
        <v>#DIV/0!</v>
      </c>
      <c r="L130" s="65" t="e">
        <f>IF((1+('Summary IGNORE'!L22-'Summary IGNORE'!$G22)/'Summary IGNORE'!$G22)&lt;1,(1+('Summary IGNORE'!L22-'Summary IGNORE'!$G22)/'Summary IGNORE'!$G22),1)</f>
        <v>#DIV/0!</v>
      </c>
      <c r="M130" s="65" t="e">
        <f>IF((1+('Summary IGNORE'!M22-'Summary IGNORE'!$G22)/'Summary IGNORE'!$G22)&lt;1,(1+('Summary IGNORE'!M22-'Summary IGNORE'!$G22)/'Summary IGNORE'!$G22),1)</f>
        <v>#DIV/0!</v>
      </c>
      <c r="N130" s="65" t="e">
        <f>IF((1+('Summary IGNORE'!N22-'Summary IGNORE'!$G22)/'Summary IGNORE'!$G22)&lt;1,(1+('Summary IGNORE'!N22-'Summary IGNORE'!$G22)/'Summary IGNORE'!$G22),1)</f>
        <v>#DIV/0!</v>
      </c>
      <c r="O130" s="65" t="e">
        <f>IF((1+('Summary IGNORE'!O22-'Summary IGNORE'!$G22)/'Summary IGNORE'!$G22)&lt;1,(1+('Summary IGNORE'!O22-'Summary IGNORE'!$G22)/'Summary IGNORE'!$G22),1)</f>
        <v>#DIV/0!</v>
      </c>
      <c r="P130" s="65" t="e">
        <f>IF((1+('Summary IGNORE'!P22-'Summary IGNORE'!$G22)/'Summary IGNORE'!$G22)&lt;1,(1+('Summary IGNORE'!P22-'Summary IGNORE'!$G22)/'Summary IGNORE'!$G22),1)</f>
        <v>#DIV/0!</v>
      </c>
      <c r="Q130" s="9"/>
    </row>
    <row r="131" spans="1:17">
      <c r="A131" s="7"/>
      <c r="B131" s="8"/>
      <c r="C131" s="8"/>
      <c r="D131" s="8"/>
      <c r="E131" s="8"/>
      <c r="F131" s="40">
        <v>3</v>
      </c>
      <c r="G131" s="40" t="s">
        <v>412</v>
      </c>
      <c r="H131" s="8"/>
      <c r="I131" s="68" t="s">
        <v>459</v>
      </c>
      <c r="J131" s="65" t="e">
        <f>IF((1+('Summary IGNORE'!J$22-'Summary IGNORE'!$H$22)/'Summary IGNORE'!$H$22)&lt;1,(1+('Summary IGNORE'!J$22-'Summary IGNORE'!$H$22)/'Summary IGNORE'!$H$22),1)</f>
        <v>#DIV/0!</v>
      </c>
      <c r="K131" s="65" t="e">
        <f>IF((1+('Summary IGNORE'!K$22-'Summary IGNORE'!$H$22)/'Summary IGNORE'!$H$22)&lt;1,(1+('Summary IGNORE'!K$22-'Summary IGNORE'!$H$22)/'Summary IGNORE'!$H$22),1)</f>
        <v>#DIV/0!</v>
      </c>
      <c r="L131" s="65" t="e">
        <f>IF((1+('Summary IGNORE'!L$22-'Summary IGNORE'!$H$22)/'Summary IGNORE'!$H$22)&lt;1,(1+('Summary IGNORE'!L$22-'Summary IGNORE'!$H$22)/'Summary IGNORE'!$H$22),1)</f>
        <v>#DIV/0!</v>
      </c>
      <c r="M131" s="65" t="e">
        <f>IF((1+('Summary IGNORE'!M$22-'Summary IGNORE'!$H$22)/'Summary IGNORE'!$H$22)&lt;1,(1+('Summary IGNORE'!M$22-'Summary IGNORE'!$H$22)/'Summary IGNORE'!$H$22),1)</f>
        <v>#DIV/0!</v>
      </c>
      <c r="N131" s="65" t="e">
        <f>IF((1+('Summary IGNORE'!N$22-'Summary IGNORE'!$H$22)/'Summary IGNORE'!$H$22)&lt;1,(1+('Summary IGNORE'!N$22-'Summary IGNORE'!$H$22)/'Summary IGNORE'!$H$22),1)</f>
        <v>#DIV/0!</v>
      </c>
      <c r="O131" s="65" t="e">
        <f>IF((1+('Summary IGNORE'!O$22-'Summary IGNORE'!$H$22)/'Summary IGNORE'!$H$22)&lt;1,(1+('Summary IGNORE'!O$22-'Summary IGNORE'!$H$22)/'Summary IGNORE'!$H$22),1)</f>
        <v>#DIV/0!</v>
      </c>
      <c r="P131" s="65" t="e">
        <f>IF((1+('Summary IGNORE'!P$22-'Summary IGNORE'!$H$22)/'Summary IGNORE'!$H$22)&lt;1,(1+('Summary IGNORE'!P$22-'Summary IGNORE'!$H$22)/'Summary IGNORE'!$H$22),1)</f>
        <v>#DIV/0!</v>
      </c>
      <c r="Q131" s="9"/>
    </row>
    <row r="132" spans="1:17">
      <c r="A132" s="7"/>
      <c r="B132" s="8"/>
      <c r="C132" s="8"/>
      <c r="D132" s="8"/>
      <c r="E132" s="8"/>
      <c r="F132" s="40">
        <v>4</v>
      </c>
      <c r="G132" s="40" t="s">
        <v>519</v>
      </c>
      <c r="H132" s="8"/>
      <c r="I132" s="8"/>
      <c r="J132" s="68" t="s">
        <v>459</v>
      </c>
      <c r="K132" s="65" t="e">
        <f>IF((1+('Summary IGNORE'!K$22-'Summary IGNORE'!$I$22)/'Summary IGNORE'!$I$22)&lt;1,(1+('Summary IGNORE'!K$22-'Summary IGNORE'!$I$22)/'Summary IGNORE'!$I$22),1)</f>
        <v>#DIV/0!</v>
      </c>
      <c r="L132" s="65" t="e">
        <f>IF((1+('Summary IGNORE'!L$22-'Summary IGNORE'!$I$22)/'Summary IGNORE'!$I$22)&lt;1,(1+('Summary IGNORE'!L$22-'Summary IGNORE'!$I$22)/'Summary IGNORE'!$I$22),1)</f>
        <v>#DIV/0!</v>
      </c>
      <c r="M132" s="65" t="e">
        <f>IF((1+('Summary IGNORE'!M$22-'Summary IGNORE'!$I$22)/'Summary IGNORE'!$I$22)&lt;1,(1+('Summary IGNORE'!M$22-'Summary IGNORE'!$I$22)/'Summary IGNORE'!$I$22),1)</f>
        <v>#DIV/0!</v>
      </c>
      <c r="N132" s="65" t="e">
        <f>IF((1+('Summary IGNORE'!N$22-'Summary IGNORE'!$I$22)/'Summary IGNORE'!$I$22)&lt;1,(1+('Summary IGNORE'!N$22-'Summary IGNORE'!$I$22)/'Summary IGNORE'!$I$22),1)</f>
        <v>#DIV/0!</v>
      </c>
      <c r="O132" s="65" t="e">
        <f>IF((1+('Summary IGNORE'!O$22-'Summary IGNORE'!$I$22)/'Summary IGNORE'!$I$22)&lt;1,(1+('Summary IGNORE'!O$22-'Summary IGNORE'!$I$22)/'Summary IGNORE'!$I$22),1)</f>
        <v>#DIV/0!</v>
      </c>
      <c r="P132" s="65" t="e">
        <f>IF((1+('Summary IGNORE'!P$22-'Summary IGNORE'!$I$22)/'Summary IGNORE'!$I$22)&lt;1,(1+('Summary IGNORE'!P$22-'Summary IGNORE'!$I$22)/'Summary IGNORE'!$I$22),1)</f>
        <v>#DIV/0!</v>
      </c>
      <c r="Q132" s="9"/>
    </row>
    <row r="133" spans="1:17">
      <c r="A133" s="7"/>
      <c r="B133" s="8"/>
      <c r="C133" s="8"/>
      <c r="D133" s="8"/>
      <c r="E133" s="8"/>
      <c r="F133" s="40">
        <v>5</v>
      </c>
      <c r="G133" s="40" t="s">
        <v>520</v>
      </c>
      <c r="H133" s="8"/>
      <c r="I133" s="8"/>
      <c r="J133" s="8"/>
      <c r="K133" s="8"/>
      <c r="L133" s="65" t="e">
        <f>IF((1+('Summary IGNORE'!L$22-'Summary IGNORE'!$J$22)/'Summary IGNORE'!$J$22)&lt;1,(1+('Summary IGNORE'!L$22-'Summary IGNORE'!$J$22)/'Summary IGNORE'!$J$22),1)</f>
        <v>#DIV/0!</v>
      </c>
      <c r="M133" s="65" t="e">
        <f>IF((1+('Summary IGNORE'!M$22-'Summary IGNORE'!$J$22)/'Summary IGNORE'!$J$22)&lt;1,(1+('Summary IGNORE'!M$22-'Summary IGNORE'!$J$22)/'Summary IGNORE'!$J$22),1)</f>
        <v>#DIV/0!</v>
      </c>
      <c r="N133" s="65" t="e">
        <f>IF((1+('Summary IGNORE'!N$22-'Summary IGNORE'!$J$22)/'Summary IGNORE'!$J$22)&lt;1,(1+('Summary IGNORE'!N$22-'Summary IGNORE'!$J$22)/'Summary IGNORE'!$J$22),1)</f>
        <v>#DIV/0!</v>
      </c>
      <c r="O133" s="65" t="e">
        <f>IF((1+('Summary IGNORE'!O$22-'Summary IGNORE'!$J$22)/'Summary IGNORE'!$J$22)&lt;1,(1+('Summary IGNORE'!O$22-'Summary IGNORE'!$J$22)/'Summary IGNORE'!$J$22),1)</f>
        <v>#DIV/0!</v>
      </c>
      <c r="P133" s="65" t="e">
        <f>IF((1+('Summary IGNORE'!P$22-'Summary IGNORE'!$J$22)/'Summary IGNORE'!$J$22)&lt;1,(1+('Summary IGNORE'!P$22-'Summary IGNORE'!$J$22)/'Summary IGNORE'!$J$22),1)</f>
        <v>#DIV/0!</v>
      </c>
      <c r="Q133" s="9"/>
    </row>
    <row r="134" spans="1:17">
      <c r="A134" s="7"/>
      <c r="B134" s="8"/>
      <c r="C134" s="8"/>
      <c r="D134" s="8"/>
      <c r="E134" s="8"/>
      <c r="F134" s="40">
        <v>6</v>
      </c>
      <c r="G134" s="40" t="s">
        <v>407</v>
      </c>
      <c r="H134" s="8"/>
      <c r="I134" s="8"/>
      <c r="J134" s="8"/>
      <c r="K134" s="8"/>
      <c r="L134" s="8"/>
      <c r="M134" s="65" t="e">
        <f>IF((1+('Summary IGNORE'!M$22-'Summary IGNORE'!$K$22)/'Summary IGNORE'!$K$22)&lt;1,(1+('Summary IGNORE'!M$22-'Summary IGNORE'!$K$22)/'Summary IGNORE'!$K$22),1)</f>
        <v>#DIV/0!</v>
      </c>
      <c r="N134" s="65" t="e">
        <f>IF((1+('Summary IGNORE'!N$22-'Summary IGNORE'!$K$22)/'Summary IGNORE'!$K$22)&lt;1,(1+('Summary IGNORE'!N$22-'Summary IGNORE'!$K$22)/'Summary IGNORE'!$K$22),1)</f>
        <v>#DIV/0!</v>
      </c>
      <c r="O134" s="65" t="e">
        <f>IF((1+('Summary IGNORE'!O$22-'Summary IGNORE'!$K$22)/'Summary IGNORE'!$K$22)&lt;1,(1+('Summary IGNORE'!O$22-'Summary IGNORE'!$K$22)/'Summary IGNORE'!$K$22),1)</f>
        <v>#DIV/0!</v>
      </c>
      <c r="P134" s="65" t="e">
        <f>IF((1+('Summary IGNORE'!P$22-'Summary IGNORE'!$K$22)/'Summary IGNORE'!$K$22)&lt;1,(1+('Summary IGNORE'!P$22-'Summary IGNORE'!$K$22)/'Summary IGNORE'!$K$22),1)</f>
        <v>#DIV/0!</v>
      </c>
      <c r="Q134" s="9"/>
    </row>
    <row r="135" spans="1:17">
      <c r="A135" s="7"/>
      <c r="B135" s="8"/>
      <c r="C135" s="8"/>
      <c r="D135" s="8"/>
      <c r="E135" s="8"/>
      <c r="F135" s="40">
        <v>7</v>
      </c>
      <c r="G135" s="40" t="s">
        <v>428</v>
      </c>
      <c r="H135" s="8"/>
      <c r="I135" s="8"/>
      <c r="J135" s="8"/>
      <c r="K135" s="8"/>
      <c r="L135" s="8"/>
      <c r="M135" s="8"/>
      <c r="N135" s="65" t="e">
        <f>IF((1+('Summary IGNORE'!N$22-'Summary IGNORE'!$L$22)/'Summary IGNORE'!$L$22)&lt;1,(1+('Summary IGNORE'!N$22-'Summary IGNORE'!$L$22)/'Summary IGNORE'!$L$22),1)</f>
        <v>#DIV/0!</v>
      </c>
      <c r="O135" s="65" t="e">
        <f>IF((1+('Summary IGNORE'!O$22-'Summary IGNORE'!$L$22)/'Summary IGNORE'!$L$22)&lt;1,(1+('Summary IGNORE'!O$22-'Summary IGNORE'!$L$22)/'Summary IGNORE'!$L$22),1)</f>
        <v>#DIV/0!</v>
      </c>
      <c r="P135" s="65" t="e">
        <f>IF((1+('Summary IGNORE'!P$22-'Summary IGNORE'!$L$22)/'Summary IGNORE'!$L$22)&lt;1,(1+('Summary IGNORE'!P$22-'Summary IGNORE'!$L$22)/'Summary IGNORE'!$L$22),1)</f>
        <v>#DIV/0!</v>
      </c>
      <c r="Q135" s="9"/>
    </row>
    <row r="136" spans="1:17">
      <c r="A136" s="7"/>
      <c r="B136" s="8"/>
      <c r="C136" s="8"/>
      <c r="D136" s="8"/>
      <c r="E136" s="8"/>
      <c r="F136" s="40">
        <v>8</v>
      </c>
      <c r="G136" s="40" t="s">
        <v>533</v>
      </c>
      <c r="H136" s="8"/>
      <c r="I136" s="8"/>
      <c r="J136" s="8"/>
      <c r="K136" s="8"/>
      <c r="L136" s="8"/>
      <c r="M136" s="8"/>
      <c r="N136" s="8"/>
      <c r="O136" s="65" t="e">
        <f>IF((1+('Summary IGNORE'!O$22-'Summary IGNORE'!$M$22)/'Summary IGNORE'!$M$22)&lt;1,(1+('Summary IGNORE'!O$22-'Summary IGNORE'!$M$22)/'Summary IGNORE'!$M$22),1)</f>
        <v>#DIV/0!</v>
      </c>
      <c r="P136" s="65" t="e">
        <f>IF((1+('Summary IGNORE'!P$22-'Summary IGNORE'!$M$22)/'Summary IGNORE'!$M$22)&lt;1,(1+('Summary IGNORE'!P$22-'Summary IGNORE'!$M$22)/'Summary IGNORE'!$M$22),1)</f>
        <v>#DIV/0!</v>
      </c>
      <c r="Q136" s="9"/>
    </row>
    <row r="137" spans="1:17">
      <c r="A137" s="7"/>
      <c r="B137" s="8"/>
      <c r="C137" s="8"/>
      <c r="D137" s="8"/>
      <c r="E137" s="8"/>
      <c r="F137" s="40">
        <v>9</v>
      </c>
      <c r="G137" s="40" t="s">
        <v>534</v>
      </c>
      <c r="H137" s="8"/>
      <c r="I137" s="8"/>
      <c r="J137" s="8"/>
      <c r="K137" s="8"/>
      <c r="L137" s="8"/>
      <c r="M137" s="8"/>
      <c r="N137" s="8"/>
      <c r="O137" s="8"/>
      <c r="P137" s="65" t="e">
        <f>IF((1+('Summary IGNORE'!P$22-'Summary IGNORE'!$N$22)/'Summary IGNORE'!$N$22)&lt;1,(1+('Summary IGNORE'!P$22-'Summary IGNORE'!$N$22)/'Summary IGNORE'!$N$22),1)</f>
        <v>#DIV/0!</v>
      </c>
      <c r="Q137" s="9"/>
    </row>
    <row r="138" spans="1:17">
      <c r="A138" s="7"/>
      <c r="B138" s="8"/>
      <c r="C138" s="8"/>
      <c r="D138" s="8"/>
      <c r="E138" s="8"/>
      <c r="F138" s="8"/>
      <c r="G138" s="8"/>
      <c r="H138" s="8"/>
      <c r="I138" s="8"/>
      <c r="J138" s="8"/>
      <c r="K138" s="8"/>
      <c r="L138" s="8"/>
      <c r="M138" s="8"/>
      <c r="N138" s="8"/>
      <c r="O138" s="8"/>
      <c r="P138" s="8"/>
      <c r="Q138" s="9"/>
    </row>
    <row r="139" spans="1:17">
      <c r="A139" s="7"/>
      <c r="B139" s="8"/>
      <c r="C139" s="8"/>
      <c r="D139" s="8"/>
      <c r="E139" s="8"/>
      <c r="F139" s="8"/>
      <c r="G139" s="8"/>
      <c r="H139" s="8"/>
      <c r="I139" s="8"/>
      <c r="J139" s="8"/>
      <c r="K139" s="8"/>
      <c r="L139" s="8"/>
      <c r="M139" s="8"/>
      <c r="N139" s="8"/>
      <c r="O139" s="8"/>
      <c r="P139" s="8"/>
      <c r="Q139" s="9"/>
    </row>
    <row r="140" spans="1:17">
      <c r="A140" s="10"/>
      <c r="B140" s="11"/>
      <c r="C140" s="11"/>
      <c r="D140" s="11"/>
      <c r="E140" s="11"/>
      <c r="F140" s="11"/>
      <c r="G140" s="11"/>
      <c r="H140" s="11"/>
      <c r="I140" s="11"/>
      <c r="J140" s="11"/>
      <c r="K140" s="11"/>
      <c r="L140" s="11"/>
      <c r="M140" s="11"/>
      <c r="N140" s="11"/>
      <c r="O140" s="11"/>
      <c r="P140" s="11"/>
      <c r="Q140" s="12"/>
    </row>
    <row r="141" spans="1:17">
      <c r="A141" s="4"/>
      <c r="B141" s="5"/>
      <c r="C141" s="5"/>
      <c r="D141" s="5"/>
      <c r="E141" s="5"/>
      <c r="F141" s="5"/>
      <c r="G141" s="5"/>
      <c r="H141" s="5"/>
      <c r="I141" s="5"/>
      <c r="J141" s="5"/>
      <c r="K141" s="5"/>
      <c r="L141" s="5"/>
      <c r="M141" s="5"/>
      <c r="N141" s="5"/>
      <c r="O141" s="5"/>
      <c r="P141" s="5"/>
      <c r="Q141" s="6"/>
    </row>
    <row r="142" spans="1:17">
      <c r="A142" s="7"/>
      <c r="B142" s="8"/>
      <c r="C142" s="8"/>
      <c r="D142" s="8"/>
      <c r="E142" s="8"/>
      <c r="F142" s="8"/>
      <c r="G142" s="8"/>
      <c r="H142" s="8"/>
      <c r="I142" s="8"/>
      <c r="J142" s="8"/>
      <c r="K142" s="8"/>
      <c r="L142" s="8"/>
      <c r="M142" s="8"/>
      <c r="N142" s="8"/>
      <c r="O142" s="8"/>
      <c r="P142" s="8"/>
      <c r="Q142" s="9"/>
    </row>
    <row r="143" spans="1:17">
      <c r="A143" s="52" t="s">
        <v>455</v>
      </c>
      <c r="B143" s="8"/>
      <c r="C143" s="8"/>
      <c r="D143" s="8"/>
      <c r="E143" s="8"/>
      <c r="F143" s="8"/>
      <c r="G143" s="8"/>
      <c r="H143" s="8"/>
      <c r="I143" s="8"/>
      <c r="J143" s="8"/>
      <c r="K143" s="8"/>
      <c r="L143" s="8"/>
      <c r="M143" s="8"/>
      <c r="N143" s="8"/>
      <c r="O143" s="8"/>
      <c r="P143" s="8"/>
      <c r="Q143" s="9"/>
    </row>
    <row r="144" spans="1:17">
      <c r="A144" s="7"/>
      <c r="B144" s="8"/>
      <c r="C144" s="8"/>
      <c r="D144" s="8"/>
      <c r="E144" s="8"/>
      <c r="F144" s="8"/>
      <c r="G144" s="8"/>
      <c r="H144" s="8"/>
      <c r="I144" s="8"/>
      <c r="J144" s="8"/>
      <c r="K144" s="8"/>
      <c r="L144" s="8"/>
      <c r="M144" s="8"/>
      <c r="N144" s="8"/>
      <c r="O144" s="8"/>
      <c r="P144" s="8"/>
      <c r="Q144" s="9"/>
    </row>
    <row r="145" spans="1:17">
      <c r="A145" s="518" t="s">
        <v>191</v>
      </c>
      <c r="B145" s="168"/>
      <c r="C145" s="168"/>
      <c r="D145" s="168"/>
      <c r="E145" s="168"/>
      <c r="F145" s="168"/>
      <c r="G145" s="519" t="s">
        <v>896</v>
      </c>
      <c r="H145" s="520" t="s">
        <v>422</v>
      </c>
      <c r="I145" s="519" t="s">
        <v>507</v>
      </c>
      <c r="J145" s="520" t="s">
        <v>624</v>
      </c>
      <c r="K145" s="8"/>
      <c r="L145" s="8"/>
      <c r="M145" s="8"/>
      <c r="N145" s="8"/>
      <c r="O145" s="8"/>
      <c r="P145" s="8"/>
      <c r="Q145" s="9"/>
    </row>
    <row r="146" spans="1:17">
      <c r="A146" s="521"/>
      <c r="B146" s="522" t="s">
        <v>192</v>
      </c>
      <c r="C146" s="168"/>
      <c r="D146" s="168"/>
      <c r="E146" s="168"/>
      <c r="F146" s="168"/>
      <c r="G146" s="168"/>
      <c r="H146" s="168"/>
      <c r="I146" s="168"/>
      <c r="J146" s="168"/>
      <c r="K146" s="8"/>
      <c r="L146" s="8"/>
      <c r="M146" s="8"/>
      <c r="N146" s="8"/>
      <c r="O146" s="8"/>
      <c r="P146" s="8"/>
      <c r="Q146" s="9"/>
    </row>
    <row r="147" spans="1:17">
      <c r="A147" s="42" t="s">
        <v>355</v>
      </c>
      <c r="B147" s="8"/>
      <c r="C147" s="8"/>
      <c r="D147" s="8"/>
      <c r="E147" s="8"/>
      <c r="F147" s="8"/>
      <c r="G147" s="8"/>
      <c r="H147" s="8"/>
      <c r="I147" s="8"/>
      <c r="J147" s="8"/>
      <c r="K147" s="8"/>
      <c r="L147" s="8"/>
      <c r="M147" s="8"/>
      <c r="N147" s="8"/>
      <c r="O147" s="8"/>
      <c r="P147" s="8"/>
      <c r="Q147" s="9"/>
    </row>
    <row r="148" spans="1:17">
      <c r="A148" s="55" t="s">
        <v>920</v>
      </c>
      <c r="B148" s="36"/>
      <c r="C148" s="36"/>
      <c r="D148" s="36"/>
      <c r="E148" s="36"/>
      <c r="F148" s="36"/>
      <c r="G148" s="36"/>
      <c r="H148" s="36"/>
      <c r="I148" s="36"/>
      <c r="J148" s="36"/>
      <c r="K148" s="8"/>
      <c r="L148" s="8"/>
      <c r="M148" s="8"/>
      <c r="N148" s="8"/>
      <c r="O148" s="8"/>
      <c r="P148" s="8"/>
      <c r="Q148" s="9"/>
    </row>
    <row r="149" spans="1:17">
      <c r="A149" s="7"/>
      <c r="B149" s="8"/>
      <c r="C149" s="8"/>
      <c r="D149" s="8"/>
      <c r="E149" s="8"/>
      <c r="F149" s="8"/>
      <c r="G149" s="8"/>
      <c r="H149" s="8"/>
      <c r="I149" s="8"/>
      <c r="J149" s="8"/>
      <c r="K149" s="8"/>
      <c r="L149" s="8"/>
      <c r="M149" s="8"/>
      <c r="N149" s="8"/>
      <c r="O149" s="8"/>
      <c r="P149" s="8"/>
      <c r="Q149" s="9"/>
    </row>
    <row r="150" spans="1:17">
      <c r="A150" s="10"/>
      <c r="B150" s="11"/>
      <c r="C150" s="11"/>
      <c r="D150" s="11"/>
      <c r="E150" s="11"/>
      <c r="F150" s="11"/>
      <c r="G150" s="11"/>
      <c r="H150" s="11"/>
      <c r="I150" s="11"/>
      <c r="J150" s="11"/>
      <c r="K150" s="11"/>
      <c r="L150" s="11"/>
      <c r="M150" s="11"/>
      <c r="N150" s="11"/>
      <c r="O150" s="11"/>
      <c r="P150" s="11"/>
      <c r="Q150" s="12"/>
    </row>
    <row r="152" spans="1:17">
      <c r="A152" s="14" t="s">
        <v>414</v>
      </c>
    </row>
    <row r="153" spans="1:17">
      <c r="A153" s="14"/>
      <c r="L153" t="s">
        <v>438</v>
      </c>
    </row>
    <row r="154" spans="1:17">
      <c r="A154" t="s">
        <v>466</v>
      </c>
      <c r="E154" s="73">
        <f>+'Summary IGNORE'!G20</f>
        <v>0</v>
      </c>
      <c r="G154" s="48" t="s">
        <v>333</v>
      </c>
      <c r="H154" s="48"/>
      <c r="I154" s="48"/>
      <c r="J154" s="48"/>
    </row>
    <row r="155" spans="1:17">
      <c r="L155" t="s">
        <v>557</v>
      </c>
    </row>
    <row r="156" spans="1:17" ht="14" thickBot="1">
      <c r="A156" s="104" t="s">
        <v>558</v>
      </c>
    </row>
    <row r="157" spans="1:17" ht="14" thickBot="1">
      <c r="A157" t="s">
        <v>559</v>
      </c>
      <c r="E157" s="30" t="e">
        <f>IF(SUM(F89:F92)=0,F88,2)</f>
        <v>#DIV/0!</v>
      </c>
      <c r="F157" s="50" t="s">
        <v>560</v>
      </c>
      <c r="G157" s="103" t="s">
        <v>555</v>
      </c>
    </row>
    <row r="158" spans="1:17">
      <c r="E158" s="8"/>
      <c r="F158" s="32"/>
      <c r="G158" s="103"/>
    </row>
    <row r="159" spans="1:17">
      <c r="E159" s="8"/>
      <c r="F159" s="32"/>
      <c r="G159" s="103"/>
    </row>
    <row r="161" spans="1:15">
      <c r="A161" s="104" t="s">
        <v>657</v>
      </c>
    </row>
    <row r="162" spans="1:15">
      <c r="A162" t="s">
        <v>365</v>
      </c>
      <c r="E162" s="523"/>
      <c r="G162" s="48" t="s">
        <v>324</v>
      </c>
      <c r="H162" s="48"/>
      <c r="I162" s="48"/>
      <c r="J162" s="48"/>
      <c r="K162" s="48"/>
      <c r="L162" s="48"/>
      <c r="M162" s="48"/>
      <c r="N162" s="48"/>
    </row>
    <row r="163" spans="1:15">
      <c r="E163" s="524"/>
    </row>
    <row r="164" spans="1:15">
      <c r="A164" t="s">
        <v>946</v>
      </c>
      <c r="E164" s="525" t="e">
        <f>IF(E157=1,E67,MAX(G89:G92))</f>
        <v>#DIV/0!</v>
      </c>
      <c r="F164" t="s">
        <v>595</v>
      </c>
      <c r="G164" s="48" t="s">
        <v>400</v>
      </c>
      <c r="H164" s="48"/>
      <c r="I164" s="48"/>
      <c r="J164" s="48"/>
      <c r="K164" s="48"/>
      <c r="L164" s="48"/>
      <c r="M164" s="48"/>
    </row>
    <row r="165" spans="1:15">
      <c r="E165" s="524"/>
      <c r="G165" s="50" t="s">
        <v>538</v>
      </c>
      <c r="H165" s="50"/>
      <c r="I165" s="50"/>
      <c r="J165" s="50"/>
      <c r="K165" s="32"/>
    </row>
    <row r="166" spans="1:15">
      <c r="A166" t="s">
        <v>947</v>
      </c>
      <c r="E166" s="526" t="s">
        <v>539</v>
      </c>
      <c r="F166" t="s">
        <v>580</v>
      </c>
      <c r="G166" s="48" t="s">
        <v>401</v>
      </c>
      <c r="H166" s="48"/>
      <c r="I166" s="48"/>
      <c r="J166" s="48"/>
      <c r="K166" s="48"/>
      <c r="L166" s="48"/>
      <c r="M166" s="48"/>
      <c r="N166" s="48"/>
    </row>
    <row r="167" spans="1:15">
      <c r="E167" s="524"/>
      <c r="G167" s="50" t="s">
        <v>334</v>
      </c>
      <c r="H167" s="50"/>
      <c r="I167" s="50"/>
    </row>
    <row r="168" spans="1:15">
      <c r="A168" s="104" t="s">
        <v>583</v>
      </c>
      <c r="E168" s="524"/>
    </row>
    <row r="169" spans="1:15">
      <c r="A169" t="s">
        <v>366</v>
      </c>
      <c r="B169" t="s">
        <v>895</v>
      </c>
      <c r="C169" t="s">
        <v>894</v>
      </c>
      <c r="E169" s="527" t="e">
        <f>MAX(E110,E111,E112)</f>
        <v>#DIV/0!</v>
      </c>
      <c r="F169" t="s">
        <v>406</v>
      </c>
      <c r="G169" s="48" t="s">
        <v>403</v>
      </c>
      <c r="H169" s="48"/>
      <c r="I169" s="48"/>
      <c r="J169" s="48"/>
      <c r="K169" s="48"/>
      <c r="L169" s="48"/>
    </row>
    <row r="170" spans="1:15">
      <c r="E170" s="524"/>
      <c r="G170" s="103" t="s">
        <v>561</v>
      </c>
    </row>
    <row r="171" spans="1:15">
      <c r="A171" t="s">
        <v>563</v>
      </c>
      <c r="E171" s="523"/>
      <c r="G171" s="50" t="s">
        <v>594</v>
      </c>
      <c r="H171" s="50"/>
      <c r="J171" s="32"/>
      <c r="K171" s="32"/>
      <c r="L171" s="32"/>
      <c r="M171" s="32"/>
      <c r="N171" s="32"/>
      <c r="O171" s="32"/>
    </row>
    <row r="172" spans="1:15">
      <c r="E172" s="524"/>
      <c r="G172" s="48" t="s">
        <v>590</v>
      </c>
      <c r="H172" s="48"/>
      <c r="I172" s="48"/>
      <c r="J172" s="48"/>
      <c r="K172" s="48"/>
      <c r="L172" s="48"/>
      <c r="M172" s="48"/>
      <c r="N172" s="48"/>
      <c r="O172" s="48"/>
    </row>
    <row r="173" spans="1:15">
      <c r="A173" s="104" t="s">
        <v>584</v>
      </c>
      <c r="E173" s="524"/>
    </row>
    <row r="174" spans="1:15">
      <c r="A174" t="s">
        <v>893</v>
      </c>
      <c r="D174" t="s">
        <v>870</v>
      </c>
      <c r="E174" s="526"/>
      <c r="G174" s="48" t="s">
        <v>900</v>
      </c>
      <c r="H174" s="48"/>
      <c r="I174" s="48"/>
      <c r="J174" s="48"/>
      <c r="K174" s="48"/>
      <c r="L174" s="48"/>
      <c r="M174" s="48"/>
    </row>
    <row r="175" spans="1:15">
      <c r="A175" t="s">
        <v>368</v>
      </c>
      <c r="D175" t="s">
        <v>871</v>
      </c>
      <c r="E175" s="526"/>
      <c r="G175" s="48" t="s">
        <v>892</v>
      </c>
      <c r="H175" s="48"/>
      <c r="I175" s="48"/>
      <c r="J175" s="48"/>
      <c r="K175" s="48"/>
      <c r="L175" s="48"/>
      <c r="M175" s="48"/>
    </row>
    <row r="177" spans="1:16" ht="15">
      <c r="A177" t="s">
        <v>396</v>
      </c>
    </row>
    <row r="178" spans="1:16">
      <c r="B178" t="s">
        <v>933</v>
      </c>
      <c r="D178" t="s">
        <v>581</v>
      </c>
      <c r="P178" t="s">
        <v>413</v>
      </c>
    </row>
    <row r="180" spans="1:16" ht="15">
      <c r="B180" t="s">
        <v>341</v>
      </c>
      <c r="C180" t="s">
        <v>426</v>
      </c>
      <c r="E180" s="66">
        <f>+'Summary IGNORE'!G24</f>
        <v>0</v>
      </c>
    </row>
    <row r="181" spans="1:16">
      <c r="C181" t="s">
        <v>427</v>
      </c>
      <c r="E181" s="66">
        <f>+'Summary IGNORE'!H24</f>
        <v>0</v>
      </c>
    </row>
    <row r="182" spans="1:16">
      <c r="C182" t="s">
        <v>429</v>
      </c>
      <c r="E182" s="66">
        <f>+'Summary IGNORE'!I24</f>
        <v>0</v>
      </c>
    </row>
    <row r="183" spans="1:16">
      <c r="C183" t="s">
        <v>418</v>
      </c>
      <c r="D183">
        <v>4</v>
      </c>
      <c r="E183" s="66">
        <f>+'Summary IGNORE'!J24</f>
        <v>0</v>
      </c>
    </row>
    <row r="184" spans="1:16">
      <c r="C184" t="s">
        <v>419</v>
      </c>
      <c r="D184">
        <v>5</v>
      </c>
      <c r="E184" s="66">
        <f>+'Summary IGNORE'!K24</f>
        <v>0</v>
      </c>
    </row>
    <row r="185" spans="1:16">
      <c r="C185" t="s">
        <v>336</v>
      </c>
      <c r="D185">
        <v>6</v>
      </c>
      <c r="E185" s="66">
        <f>+'Summary IGNORE'!L24</f>
        <v>0</v>
      </c>
    </row>
    <row r="186" spans="1:16">
      <c r="C186" t="s">
        <v>339</v>
      </c>
      <c r="D186">
        <v>7</v>
      </c>
      <c r="E186" s="66">
        <f>+'Summary IGNORE'!M24</f>
        <v>0</v>
      </c>
    </row>
    <row r="187" spans="1:16">
      <c r="C187" t="s">
        <v>338</v>
      </c>
      <c r="D187">
        <v>8</v>
      </c>
      <c r="E187" s="66">
        <f>+'Summary IGNORE'!N24</f>
        <v>0</v>
      </c>
    </row>
    <row r="188" spans="1:16">
      <c r="C188" t="s">
        <v>337</v>
      </c>
      <c r="D188">
        <v>9</v>
      </c>
      <c r="E188" s="66">
        <f>+'Summary IGNORE'!O24</f>
        <v>0</v>
      </c>
    </row>
    <row r="189" spans="1:16">
      <c r="C189" t="s">
        <v>417</v>
      </c>
      <c r="D189">
        <v>10</v>
      </c>
      <c r="E189" s="66">
        <f>+'Summary IGNORE'!P24</f>
        <v>0</v>
      </c>
    </row>
    <row r="195" spans="1:10" ht="15">
      <c r="A195" t="s">
        <v>416</v>
      </c>
      <c r="D195" s="50"/>
      <c r="E195" s="50"/>
      <c r="G195" s="90"/>
      <c r="H195" s="90"/>
      <c r="I195" s="90"/>
      <c r="J195" s="90"/>
    </row>
    <row r="196" spans="1:10">
      <c r="B196" t="s">
        <v>932</v>
      </c>
      <c r="D196" s="50"/>
      <c r="E196" s="50"/>
      <c r="G196" s="89" t="s">
        <v>589</v>
      </c>
      <c r="H196" s="89"/>
      <c r="I196" s="89"/>
      <c r="J196" s="89"/>
    </row>
    <row r="197" spans="1:10">
      <c r="D197" s="50"/>
      <c r="E197" s="50"/>
      <c r="G197" s="90"/>
      <c r="H197" s="90"/>
      <c r="I197" s="90"/>
      <c r="J197" s="90"/>
    </row>
    <row r="198" spans="1:10" ht="15">
      <c r="B198" t="s">
        <v>423</v>
      </c>
      <c r="C198" t="s">
        <v>426</v>
      </c>
      <c r="D198">
        <v>1</v>
      </c>
      <c r="E198" s="88" t="e">
        <f>+E$169*(1-0.013)^(D198-1)</f>
        <v>#DIV/0!</v>
      </c>
    </row>
    <row r="199" spans="1:10">
      <c r="C199" t="s">
        <v>427</v>
      </c>
      <c r="D199">
        <v>2</v>
      </c>
      <c r="E199" s="88" t="e">
        <f>+E$169*(1-0.013)^(D199-1)</f>
        <v>#DIV/0!</v>
      </c>
    </row>
    <row r="200" spans="1:10">
      <c r="C200" t="s">
        <v>429</v>
      </c>
      <c r="D200">
        <v>3</v>
      </c>
      <c r="E200" s="88" t="e">
        <f>+E$169*(1-0.013)^(D200-1)</f>
        <v>#DIV/0!</v>
      </c>
    </row>
    <row r="201" spans="1:10">
      <c r="C201" t="s">
        <v>418</v>
      </c>
      <c r="D201">
        <v>4</v>
      </c>
      <c r="E201" s="88" t="e">
        <f>+E$169*(1-0.013)^(D201-1)</f>
        <v>#DIV/0!</v>
      </c>
    </row>
    <row r="202" spans="1:10">
      <c r="C202" t="s">
        <v>419</v>
      </c>
      <c r="D202">
        <v>5</v>
      </c>
      <c r="E202" s="88" t="e">
        <f t="shared" ref="E202:E207" si="6">+E$169*(1-0.013)^(D202-1)</f>
        <v>#DIV/0!</v>
      </c>
    </row>
    <row r="203" spans="1:10">
      <c r="C203" t="s">
        <v>336</v>
      </c>
      <c r="D203">
        <v>6</v>
      </c>
      <c r="E203" s="88" t="e">
        <f t="shared" si="6"/>
        <v>#DIV/0!</v>
      </c>
    </row>
    <row r="204" spans="1:10">
      <c r="C204" t="s">
        <v>339</v>
      </c>
      <c r="D204">
        <v>7</v>
      </c>
      <c r="E204" s="88" t="e">
        <f t="shared" si="6"/>
        <v>#DIV/0!</v>
      </c>
    </row>
    <row r="205" spans="1:10">
      <c r="C205" t="s">
        <v>338</v>
      </c>
      <c r="D205">
        <v>8</v>
      </c>
      <c r="E205" s="88" t="e">
        <f t="shared" si="6"/>
        <v>#DIV/0!</v>
      </c>
    </row>
    <row r="206" spans="1:10">
      <c r="C206" t="s">
        <v>337</v>
      </c>
      <c r="D206">
        <v>9</v>
      </c>
      <c r="E206" s="88" t="e">
        <f t="shared" si="6"/>
        <v>#DIV/0!</v>
      </c>
    </row>
    <row r="207" spans="1:10">
      <c r="C207" t="s">
        <v>417</v>
      </c>
      <c r="D207">
        <v>10</v>
      </c>
      <c r="E207" s="88" t="e">
        <f t="shared" si="6"/>
        <v>#DIV/0!</v>
      </c>
    </row>
    <row r="211" spans="1:12">
      <c r="A211" t="s">
        <v>340</v>
      </c>
      <c r="B211" t="s">
        <v>292</v>
      </c>
      <c r="E211" t="s">
        <v>299</v>
      </c>
    </row>
    <row r="212" spans="1:12">
      <c r="B212" t="s">
        <v>931</v>
      </c>
    </row>
    <row r="213" spans="1:12">
      <c r="A213" s="91" t="str">
        <f>+G145</f>
        <v>BOX</v>
      </c>
      <c r="B213" s="31" t="s">
        <v>347</v>
      </c>
      <c r="C213" s="31"/>
      <c r="D213" s="31"/>
      <c r="E213" s="31"/>
      <c r="F213" s="31"/>
      <c r="G213" s="31"/>
      <c r="H213" s="31"/>
      <c r="I213" s="31"/>
      <c r="J213" s="31"/>
      <c r="K213" s="31"/>
      <c r="L213" s="31"/>
    </row>
    <row r="214" spans="1:12" ht="15">
      <c r="B214" t="s">
        <v>424</v>
      </c>
      <c r="C214" t="s">
        <v>426</v>
      </c>
      <c r="E214" s="66">
        <f>+G345</f>
        <v>0</v>
      </c>
    </row>
    <row r="215" spans="1:12">
      <c r="C215" t="s">
        <v>427</v>
      </c>
      <c r="E215" s="66">
        <f>+H345</f>
        <v>0</v>
      </c>
    </row>
    <row r="216" spans="1:12">
      <c r="C216" t="s">
        <v>429</v>
      </c>
      <c r="E216" s="66">
        <f>+I345</f>
        <v>0</v>
      </c>
    </row>
    <row r="217" spans="1:12">
      <c r="C217" t="s">
        <v>418</v>
      </c>
      <c r="E217" s="66">
        <f>+J345</f>
        <v>0</v>
      </c>
    </row>
    <row r="218" spans="1:12">
      <c r="C218" t="s">
        <v>419</v>
      </c>
      <c r="E218" s="66">
        <f>+K345</f>
        <v>0</v>
      </c>
    </row>
    <row r="219" spans="1:12">
      <c r="C219" t="s">
        <v>336</v>
      </c>
      <c r="E219" s="66">
        <f>+L345</f>
        <v>0</v>
      </c>
    </row>
    <row r="220" spans="1:12">
      <c r="C220" t="s">
        <v>339</v>
      </c>
      <c r="E220" s="66">
        <f>+M345</f>
        <v>0</v>
      </c>
    </row>
    <row r="221" spans="1:12">
      <c r="C221" t="s">
        <v>338</v>
      </c>
      <c r="E221" s="66">
        <f>+N345</f>
        <v>0</v>
      </c>
    </row>
    <row r="222" spans="1:12">
      <c r="C222" t="s">
        <v>337</v>
      </c>
      <c r="E222" s="66">
        <f>+O345</f>
        <v>0</v>
      </c>
    </row>
    <row r="223" spans="1:12">
      <c r="C223" t="s">
        <v>417</v>
      </c>
      <c r="E223" s="66">
        <f>+P345</f>
        <v>0</v>
      </c>
    </row>
    <row r="226" spans="1:11">
      <c r="A226" t="s">
        <v>451</v>
      </c>
    </row>
    <row r="227" spans="1:11" ht="15">
      <c r="A227" s="71" t="s">
        <v>369</v>
      </c>
      <c r="B227" s="31"/>
      <c r="C227" s="31"/>
      <c r="D227" s="31"/>
      <c r="E227" s="31"/>
      <c r="F227" s="71"/>
      <c r="G227" s="31"/>
      <c r="H227" s="31"/>
      <c r="I227" s="31"/>
      <c r="J227" s="31"/>
      <c r="K227" s="31"/>
    </row>
    <row r="228" spans="1:11">
      <c r="A228" s="72" t="s">
        <v>266</v>
      </c>
      <c r="B228" s="31"/>
      <c r="C228" s="31"/>
      <c r="D228" s="31"/>
      <c r="E228" s="31"/>
      <c r="F228" s="71"/>
      <c r="G228" s="31"/>
      <c r="H228" s="31"/>
      <c r="I228" s="31"/>
      <c r="J228" s="31"/>
      <c r="K228" s="31"/>
    </row>
    <row r="229" spans="1:11">
      <c r="A229" s="72" t="s">
        <v>503</v>
      </c>
      <c r="B229" s="31"/>
      <c r="C229" s="31"/>
      <c r="D229" s="31"/>
      <c r="E229" s="31"/>
      <c r="F229" s="71"/>
      <c r="G229" s="31"/>
      <c r="H229" s="31"/>
      <c r="I229" s="31"/>
      <c r="J229" s="31"/>
      <c r="K229" s="31"/>
    </row>
    <row r="230" spans="1:11" ht="15">
      <c r="D230" s="74" t="s">
        <v>409</v>
      </c>
      <c r="E230" s="66"/>
      <c r="F230" s="49" t="s">
        <v>452</v>
      </c>
      <c r="G230" s="49" t="s">
        <v>356</v>
      </c>
    </row>
    <row r="231" spans="1:11">
      <c r="C231" t="s">
        <v>426</v>
      </c>
      <c r="D231" s="32"/>
      <c r="E231" s="528"/>
      <c r="F231" s="70">
        <v>1</v>
      </c>
      <c r="G231" t="s">
        <v>410</v>
      </c>
    </row>
    <row r="232" spans="1:11">
      <c r="C232" t="s">
        <v>427</v>
      </c>
      <c r="D232" s="32"/>
      <c r="E232" s="528"/>
      <c r="F232" s="70" t="e">
        <f>+H124</f>
        <v>#DIV/0!</v>
      </c>
      <c r="G232" t="s">
        <v>410</v>
      </c>
    </row>
    <row r="233" spans="1:11">
      <c r="C233" t="s">
        <v>429</v>
      </c>
      <c r="D233" s="32"/>
      <c r="E233" s="528"/>
      <c r="F233" s="70" t="e">
        <f>+I124</f>
        <v>#DIV/0!</v>
      </c>
      <c r="G233" t="s">
        <v>547</v>
      </c>
      <c r="I233">
        <v>113</v>
      </c>
    </row>
    <row r="234" spans="1:11">
      <c r="C234" t="s">
        <v>418</v>
      </c>
      <c r="D234" s="32"/>
      <c r="E234" s="528"/>
      <c r="F234" s="70" t="e">
        <f>+J124</f>
        <v>#DIV/0!</v>
      </c>
      <c r="G234" t="s">
        <v>547</v>
      </c>
      <c r="I234">
        <f>+I233+1</f>
        <v>114</v>
      </c>
    </row>
    <row r="235" spans="1:11">
      <c r="C235" t="s">
        <v>419</v>
      </c>
      <c r="D235" s="32"/>
      <c r="E235" s="528"/>
      <c r="F235" s="70" t="e">
        <f>+K124</f>
        <v>#DIV/0!</v>
      </c>
      <c r="G235" t="s">
        <v>547</v>
      </c>
      <c r="I235">
        <f t="shared" ref="I235:I240" si="7">+I234+1</f>
        <v>115</v>
      </c>
    </row>
    <row r="236" spans="1:11">
      <c r="C236" t="s">
        <v>336</v>
      </c>
      <c r="D236" s="32"/>
      <c r="E236" s="528"/>
      <c r="F236" s="70" t="e">
        <f>+L124</f>
        <v>#DIV/0!</v>
      </c>
      <c r="G236" t="s">
        <v>547</v>
      </c>
      <c r="I236">
        <f t="shared" si="7"/>
        <v>116</v>
      </c>
    </row>
    <row r="237" spans="1:11">
      <c r="C237" t="s">
        <v>339</v>
      </c>
      <c r="D237" s="32"/>
      <c r="E237" s="528"/>
      <c r="F237" s="70" t="e">
        <f>+M124</f>
        <v>#DIV/0!</v>
      </c>
      <c r="G237" t="s">
        <v>547</v>
      </c>
      <c r="I237">
        <f t="shared" si="7"/>
        <v>117</v>
      </c>
    </row>
    <row r="238" spans="1:11">
      <c r="C238" t="s">
        <v>338</v>
      </c>
      <c r="D238" s="32"/>
      <c r="E238" s="528"/>
      <c r="F238" s="70" t="e">
        <f>+N124</f>
        <v>#DIV/0!</v>
      </c>
      <c r="G238" t="s">
        <v>547</v>
      </c>
      <c r="I238">
        <f t="shared" si="7"/>
        <v>118</v>
      </c>
    </row>
    <row r="239" spans="1:11">
      <c r="C239" t="s">
        <v>337</v>
      </c>
      <c r="D239" s="32"/>
      <c r="E239" s="528"/>
      <c r="F239" s="70" t="e">
        <f>+O124</f>
        <v>#DIV/0!</v>
      </c>
      <c r="G239" t="s">
        <v>547</v>
      </c>
      <c r="I239">
        <f t="shared" si="7"/>
        <v>119</v>
      </c>
    </row>
    <row r="240" spans="1:11">
      <c r="C240" t="s">
        <v>417</v>
      </c>
      <c r="D240" s="32"/>
      <c r="E240" s="528"/>
      <c r="F240" s="70" t="e">
        <f>+P124</f>
        <v>#DIV/0!</v>
      </c>
      <c r="G240" t="s">
        <v>547</v>
      </c>
      <c r="I240">
        <f t="shared" si="7"/>
        <v>120</v>
      </c>
    </row>
    <row r="246" spans="1:5" ht="15">
      <c r="A246" t="s">
        <v>448</v>
      </c>
    </row>
    <row r="247" spans="1:5">
      <c r="B247" t="s">
        <v>450</v>
      </c>
    </row>
    <row r="249" spans="1:5" ht="15">
      <c r="B249" t="s">
        <v>449</v>
      </c>
      <c r="C249" t="s">
        <v>426</v>
      </c>
      <c r="E249" s="66" t="e">
        <f t="shared" ref="E249:E258" si="8">+(E198-E180-E214)*E231</f>
        <v>#DIV/0!</v>
      </c>
    </row>
    <row r="250" spans="1:5">
      <c r="C250" t="s">
        <v>427</v>
      </c>
      <c r="E250" s="87" t="e">
        <f t="shared" si="8"/>
        <v>#DIV/0!</v>
      </c>
    </row>
    <row r="251" spans="1:5">
      <c r="C251" t="s">
        <v>429</v>
      </c>
      <c r="E251" s="87" t="e">
        <f t="shared" si="8"/>
        <v>#DIV/0!</v>
      </c>
    </row>
    <row r="252" spans="1:5">
      <c r="C252" t="s">
        <v>418</v>
      </c>
      <c r="E252" s="87" t="e">
        <f t="shared" si="8"/>
        <v>#DIV/0!</v>
      </c>
    </row>
    <row r="253" spans="1:5">
      <c r="C253" t="s">
        <v>419</v>
      </c>
      <c r="E253" s="87" t="e">
        <f t="shared" si="8"/>
        <v>#DIV/0!</v>
      </c>
    </row>
    <row r="254" spans="1:5">
      <c r="C254" t="s">
        <v>336</v>
      </c>
      <c r="E254" s="87" t="e">
        <f t="shared" si="8"/>
        <v>#DIV/0!</v>
      </c>
    </row>
    <row r="255" spans="1:5">
      <c r="C255" t="s">
        <v>339</v>
      </c>
      <c r="E255" s="87" t="e">
        <f t="shared" si="8"/>
        <v>#DIV/0!</v>
      </c>
    </row>
    <row r="256" spans="1:5">
      <c r="C256" t="s">
        <v>338</v>
      </c>
      <c r="E256" s="87" t="e">
        <f t="shared" si="8"/>
        <v>#DIV/0!</v>
      </c>
    </row>
    <row r="257" spans="1:17">
      <c r="C257" t="s">
        <v>337</v>
      </c>
      <c r="E257" s="87" t="e">
        <f t="shared" si="8"/>
        <v>#DIV/0!</v>
      </c>
    </row>
    <row r="258" spans="1:17">
      <c r="C258" t="s">
        <v>417</v>
      </c>
      <c r="E258" s="87" t="e">
        <f t="shared" si="8"/>
        <v>#DIV/0!</v>
      </c>
    </row>
    <row r="261" spans="1:17">
      <c r="B261" s="15" t="s">
        <v>357</v>
      </c>
      <c r="E261" s="66" t="e">
        <f>SUM(E249:E258)</f>
        <v>#DIV/0!</v>
      </c>
    </row>
    <row r="265" spans="1:17">
      <c r="A265" s="4"/>
      <c r="B265" s="5"/>
      <c r="C265" s="5"/>
      <c r="D265" s="5"/>
      <c r="E265" s="5"/>
      <c r="F265" s="5"/>
      <c r="G265" s="5"/>
      <c r="H265" s="5"/>
      <c r="I265" s="5"/>
      <c r="J265" s="5"/>
      <c r="K265" s="5"/>
      <c r="L265" s="5"/>
      <c r="M265" s="5"/>
      <c r="N265" s="5"/>
      <c r="O265" s="5"/>
      <c r="P265" s="5"/>
      <c r="Q265" s="6"/>
    </row>
    <row r="266" spans="1:17">
      <c r="A266" s="15" t="s">
        <v>455</v>
      </c>
      <c r="B266" s="8"/>
      <c r="C266" s="8"/>
      <c r="D266" s="8"/>
      <c r="E266" s="8"/>
      <c r="F266" s="8"/>
      <c r="G266" s="8"/>
      <c r="H266" s="8"/>
      <c r="I266" s="8"/>
      <c r="J266" s="8"/>
      <c r="K266" s="8"/>
      <c r="L266" s="8"/>
      <c r="M266" s="8"/>
      <c r="N266" s="8"/>
      <c r="O266" s="8"/>
      <c r="P266" s="8"/>
      <c r="Q266" s="9"/>
    </row>
    <row r="267" spans="1:17">
      <c r="A267" s="53"/>
      <c r="B267" s="80" t="s">
        <v>478</v>
      </c>
      <c r="C267" s="36"/>
      <c r="D267" s="36"/>
      <c r="E267" s="36"/>
      <c r="F267" s="36"/>
      <c r="G267" s="81"/>
      <c r="H267" s="81"/>
      <c r="I267" s="81"/>
      <c r="J267" s="81"/>
      <c r="K267" s="36"/>
      <c r="L267" s="36"/>
      <c r="M267" s="36"/>
      <c r="N267" s="36"/>
      <c r="O267" s="8"/>
      <c r="P267" s="8"/>
      <c r="Q267" s="9"/>
    </row>
    <row r="268" spans="1:17">
      <c r="A268" s="7"/>
      <c r="B268" s="54"/>
      <c r="C268" s="8"/>
      <c r="D268" s="8"/>
      <c r="E268" s="8"/>
      <c r="F268" s="8"/>
      <c r="G268" s="8"/>
      <c r="H268" s="8"/>
      <c r="I268" s="8"/>
      <c r="J268" s="8"/>
      <c r="K268" s="8"/>
      <c r="L268" s="8"/>
      <c r="M268" s="8"/>
      <c r="N268" s="8"/>
      <c r="O268" s="8"/>
      <c r="P268" s="8"/>
      <c r="Q268" s="9"/>
    </row>
    <row r="269" spans="1:17">
      <c r="A269" s="42" t="s">
        <v>447</v>
      </c>
      <c r="B269" s="36"/>
      <c r="C269" s="36"/>
      <c r="D269" s="36"/>
      <c r="E269" s="8"/>
      <c r="F269" s="8"/>
      <c r="G269" s="8"/>
      <c r="H269" s="8"/>
      <c r="I269" s="8"/>
      <c r="J269" s="8"/>
      <c r="K269" s="8"/>
      <c r="L269" s="8"/>
      <c r="M269" s="8"/>
      <c r="N269" s="8"/>
      <c r="O269" s="8"/>
      <c r="P269" s="8"/>
      <c r="Q269" s="9"/>
    </row>
    <row r="270" spans="1:17">
      <c r="A270" s="55" t="s">
        <v>546</v>
      </c>
      <c r="B270" s="36"/>
      <c r="C270" s="36"/>
      <c r="D270" s="36"/>
      <c r="E270" s="36"/>
      <c r="F270" s="36"/>
      <c r="G270" s="36"/>
      <c r="H270" s="36"/>
      <c r="I270" s="36"/>
      <c r="J270" s="36"/>
      <c r="K270" s="8"/>
      <c r="L270" s="8"/>
      <c r="M270" s="8"/>
      <c r="N270" s="8"/>
      <c r="O270" s="8"/>
      <c r="P270" s="8"/>
      <c r="Q270" s="9"/>
    </row>
    <row r="271" spans="1:17">
      <c r="A271" s="55" t="s">
        <v>856</v>
      </c>
      <c r="B271" s="36"/>
      <c r="C271" s="36"/>
      <c r="D271" s="36"/>
      <c r="E271" s="36"/>
      <c r="F271" s="36"/>
      <c r="G271" s="36"/>
      <c r="H271" s="36"/>
      <c r="I271" s="36"/>
      <c r="J271" s="36"/>
      <c r="K271" s="8"/>
      <c r="L271" s="8"/>
      <c r="M271" s="8"/>
      <c r="N271" s="8"/>
      <c r="O271" s="8"/>
      <c r="P271" s="8"/>
      <c r="Q271" s="9"/>
    </row>
    <row r="272" spans="1:17">
      <c r="A272" s="55" t="s">
        <v>930</v>
      </c>
      <c r="B272" s="36"/>
      <c r="C272" s="36"/>
      <c r="D272" s="36"/>
      <c r="E272" s="36"/>
      <c r="F272" s="36"/>
      <c r="G272" s="36"/>
      <c r="H272" s="36"/>
      <c r="I272" s="36"/>
      <c r="J272" s="36"/>
      <c r="K272" s="8"/>
      <c r="L272" s="8"/>
      <c r="M272" s="8"/>
      <c r="N272" s="8"/>
      <c r="O272" s="8"/>
      <c r="P272" s="8"/>
      <c r="Q272" s="9"/>
    </row>
    <row r="273" spans="1:17">
      <c r="A273" s="7"/>
      <c r="B273" s="8"/>
      <c r="C273" s="8"/>
      <c r="D273" s="8"/>
      <c r="E273" s="8"/>
      <c r="F273" s="8"/>
      <c r="G273" s="8"/>
      <c r="H273" s="8"/>
      <c r="I273" s="8"/>
      <c r="J273" s="8"/>
      <c r="K273" s="8"/>
      <c r="L273" s="8"/>
      <c r="M273" s="8"/>
      <c r="N273" s="8"/>
      <c r="O273" s="8"/>
      <c r="P273" s="8"/>
      <c r="Q273" s="9"/>
    </row>
    <row r="274" spans="1:17">
      <c r="A274" s="7"/>
      <c r="B274" s="8"/>
      <c r="C274" s="8"/>
      <c r="D274" s="8"/>
      <c r="E274" s="8"/>
      <c r="F274" s="8"/>
      <c r="G274" s="39" t="s">
        <v>552</v>
      </c>
      <c r="H274" s="39" t="s">
        <v>462</v>
      </c>
      <c r="I274" s="39" t="s">
        <v>464</v>
      </c>
      <c r="J274" s="45" t="s">
        <v>465</v>
      </c>
      <c r="K274" s="45" t="s">
        <v>461</v>
      </c>
      <c r="L274" s="45" t="s">
        <v>360</v>
      </c>
      <c r="M274" s="45" t="s">
        <v>361</v>
      </c>
      <c r="N274" s="45" t="s">
        <v>362</v>
      </c>
      <c r="O274" s="45" t="s">
        <v>363</v>
      </c>
      <c r="P274" s="45" t="s">
        <v>454</v>
      </c>
      <c r="Q274" s="9"/>
    </row>
    <row r="275" spans="1:17" ht="15">
      <c r="A275" s="7"/>
      <c r="B275" s="398" t="s">
        <v>902</v>
      </c>
      <c r="C275" s="8"/>
      <c r="F275" s="8"/>
      <c r="G275" s="582">
        <f>+'SUMMARY w SQ FT &gt;5% or &lt;0%'!C405</f>
        <v>0</v>
      </c>
      <c r="H275" s="582">
        <f>+'SUMMARY w SQ FT &gt;5% or &lt;0%'!D405</f>
        <v>0</v>
      </c>
      <c r="I275" s="582">
        <f>+'SUMMARY w SQ FT &gt;5% or &lt;0%'!E405</f>
        <v>0</v>
      </c>
      <c r="J275" s="582">
        <f>+'SUMMARY w SQ FT &gt;5% or &lt;0%'!F405</f>
        <v>0</v>
      </c>
      <c r="K275" s="582">
        <f>+'SUMMARY w SQ FT &gt;5% or &lt;0%'!G405</f>
        <v>0</v>
      </c>
      <c r="L275" s="582">
        <f>+'SUMMARY w SQ FT &gt;5% or &lt;0%'!H405</f>
        <v>0</v>
      </c>
      <c r="M275" s="582">
        <f>+'SUMMARY w SQ FT &gt;5% or &lt;0%'!I405</f>
        <v>0</v>
      </c>
      <c r="N275" s="582">
        <f>+'SUMMARY w SQ FT &gt;5% or &lt;0%'!J405</f>
        <v>0</v>
      </c>
      <c r="O275" s="582">
        <f>+'SUMMARY w SQ FT &gt;5% or &lt;0%'!K405</f>
        <v>0</v>
      </c>
      <c r="P275" s="582">
        <f>+'SUMMARY w SQ FT &gt;5% or &lt;0%'!L405</f>
        <v>0</v>
      </c>
      <c r="Q275" s="9"/>
    </row>
    <row r="276" spans="1:17">
      <c r="A276" s="7"/>
      <c r="B276" s="57" t="s">
        <v>398</v>
      </c>
      <c r="C276" s="61" t="s">
        <v>786</v>
      </c>
      <c r="D276" s="60"/>
      <c r="E276" s="8"/>
      <c r="F276" s="8"/>
      <c r="G276" s="44"/>
      <c r="H276" s="44"/>
      <c r="I276" s="44"/>
      <c r="J276" s="44"/>
      <c r="K276" s="44"/>
      <c r="L276" s="44"/>
      <c r="M276" s="44"/>
      <c r="N276" s="44"/>
      <c r="O276" s="44"/>
      <c r="P276" s="44"/>
      <c r="Q276" s="9"/>
    </row>
    <row r="277" spans="1:17">
      <c r="A277" s="7"/>
      <c r="B277" s="57" t="s">
        <v>397</v>
      </c>
      <c r="C277" s="8"/>
      <c r="D277" s="8"/>
      <c r="E277" s="8"/>
      <c r="F277" s="8"/>
      <c r="G277" s="44"/>
      <c r="H277" s="44"/>
      <c r="I277" s="44"/>
      <c r="J277" s="44"/>
      <c r="K277" s="44"/>
      <c r="L277" s="44"/>
      <c r="M277" s="44"/>
      <c r="N277" s="44"/>
      <c r="O277" s="44"/>
      <c r="P277" s="44"/>
      <c r="Q277" s="9"/>
    </row>
    <row r="278" spans="1:17">
      <c r="A278" s="7"/>
      <c r="B278" s="56" t="s">
        <v>901</v>
      </c>
      <c r="C278" s="8"/>
      <c r="D278" s="8"/>
      <c r="E278" s="8"/>
      <c r="F278" s="8"/>
      <c r="G278" s="98">
        <f>+'Summary IGNORE'!C350</f>
        <v>0</v>
      </c>
      <c r="H278" s="121">
        <f>+'Summary IGNORE'!D350</f>
        <v>0</v>
      </c>
      <c r="I278" s="121">
        <f>+'Summary IGNORE'!E350</f>
        <v>0</v>
      </c>
      <c r="J278" s="121">
        <f>+'Summary IGNORE'!F350</f>
        <v>0</v>
      </c>
      <c r="K278" s="121">
        <f>+'Summary IGNORE'!G350</f>
        <v>0</v>
      </c>
      <c r="L278" s="121">
        <f>+'Summary IGNORE'!H350</f>
        <v>0</v>
      </c>
      <c r="M278" s="121">
        <f>+'Summary IGNORE'!I350</f>
        <v>0</v>
      </c>
      <c r="N278" s="121">
        <f>+'Summary IGNORE'!J350</f>
        <v>0</v>
      </c>
      <c r="O278" s="121">
        <f>+'Summary IGNORE'!K350</f>
        <v>0</v>
      </c>
      <c r="P278" s="122">
        <f>+'Summary IGNORE'!L350</f>
        <v>0</v>
      </c>
      <c r="Q278" s="9"/>
    </row>
    <row r="279" spans="1:17">
      <c r="A279" s="7"/>
      <c r="B279" s="57"/>
      <c r="C279" s="61"/>
      <c r="F279" s="8"/>
      <c r="G279" s="44"/>
      <c r="H279" s="44"/>
      <c r="I279" s="44"/>
      <c r="J279" s="44"/>
      <c r="K279" s="44"/>
      <c r="L279" s="44"/>
      <c r="M279" s="44"/>
      <c r="N279" s="44"/>
      <c r="O279" s="44"/>
      <c r="P279" s="44"/>
      <c r="Q279" s="58"/>
    </row>
    <row r="280" spans="1:17">
      <c r="A280" s="7"/>
      <c r="B280" s="57"/>
      <c r="C280" s="61"/>
      <c r="F280" s="8"/>
      <c r="G280" s="44"/>
      <c r="H280" s="44"/>
      <c r="I280" s="44"/>
      <c r="J280" s="44"/>
      <c r="K280" s="44"/>
      <c r="L280" s="44"/>
      <c r="M280" s="44"/>
      <c r="N280" s="44"/>
      <c r="O280" s="44"/>
      <c r="P280" s="44"/>
      <c r="Q280" s="58"/>
    </row>
    <row r="281" spans="1:17">
      <c r="A281" s="7"/>
      <c r="B281" s="57"/>
      <c r="C281" s="61"/>
      <c r="F281" s="8"/>
      <c r="G281" s="44"/>
      <c r="H281" s="44"/>
      <c r="I281" s="44"/>
      <c r="J281" s="44"/>
      <c r="K281" s="44"/>
      <c r="L281" s="44"/>
      <c r="M281" s="44"/>
      <c r="N281" s="44"/>
      <c r="O281" s="44"/>
      <c r="P281" s="44"/>
      <c r="Q281" s="58"/>
    </row>
    <row r="282" spans="1:17">
      <c r="A282" s="7"/>
      <c r="B282" s="57"/>
      <c r="C282" s="61"/>
      <c r="D282" s="29"/>
      <c r="E282" s="100" t="s">
        <v>298</v>
      </c>
      <c r="F282" s="35"/>
      <c r="G282" s="99" t="s">
        <v>327</v>
      </c>
      <c r="H282" s="65"/>
      <c r="I282" s="44"/>
      <c r="J282" s="44"/>
      <c r="K282" s="44"/>
      <c r="L282" s="44"/>
      <c r="M282" s="44"/>
      <c r="N282" s="44"/>
      <c r="O282" s="44"/>
      <c r="P282" s="44"/>
      <c r="Q282" s="58"/>
    </row>
    <row r="283" spans="1:17">
      <c r="A283" s="7"/>
      <c r="B283" s="57"/>
      <c r="C283" s="61"/>
      <c r="D283" s="29"/>
      <c r="E283" s="100" t="s">
        <v>331</v>
      </c>
      <c r="F283" s="35"/>
      <c r="G283" s="99" t="s">
        <v>297</v>
      </c>
      <c r="H283" s="65"/>
      <c r="I283" s="44"/>
      <c r="J283" s="44"/>
      <c r="K283" s="44"/>
      <c r="L283" s="44"/>
      <c r="M283" s="44"/>
      <c r="N283" s="44"/>
      <c r="O283" s="44"/>
      <c r="P283" s="44"/>
      <c r="Q283" s="58"/>
    </row>
    <row r="284" spans="1:17">
      <c r="A284" s="33" t="s">
        <v>456</v>
      </c>
      <c r="B284" s="57"/>
      <c r="C284" s="8"/>
      <c r="D284" s="8"/>
      <c r="F284" s="8"/>
      <c r="G284" s="44"/>
      <c r="H284" s="44"/>
      <c r="I284" s="44"/>
      <c r="J284" s="44"/>
      <c r="K284" s="44"/>
      <c r="L284" s="44"/>
      <c r="M284" s="44"/>
      <c r="N284" s="44"/>
      <c r="O284" s="44"/>
      <c r="P284" s="44"/>
      <c r="Q284" s="58"/>
    </row>
    <row r="285" spans="1:17" ht="14" thickBot="1">
      <c r="A285" s="7"/>
      <c r="B285" s="8"/>
      <c r="C285" s="8"/>
      <c r="D285" s="8"/>
      <c r="E285" s="8"/>
      <c r="F285" s="40" t="s">
        <v>457</v>
      </c>
      <c r="G285" s="8"/>
      <c r="H285" s="8"/>
      <c r="I285" s="8"/>
      <c r="J285" s="8"/>
      <c r="K285" s="8"/>
      <c r="L285" s="8"/>
      <c r="M285" s="8"/>
      <c r="N285" s="8"/>
      <c r="O285" s="8"/>
      <c r="P285" s="8"/>
      <c r="Q285" s="9"/>
    </row>
    <row r="286" spans="1:17" ht="14" thickBot="1">
      <c r="A286" s="7" t="s">
        <v>961</v>
      </c>
      <c r="B286" s="8"/>
      <c r="C286" s="8"/>
      <c r="D286" s="44" t="s">
        <v>695</v>
      </c>
      <c r="E286" s="44"/>
      <c r="F286" s="529" t="str">
        <f>+'SUMMARY w SQ FT &gt;5% or &lt;0%'!B418</f>
        <v>Enter 1 if yes, ie passes PBEc as well as PBSc test</v>
      </c>
      <c r="G286" s="36" t="s">
        <v>792</v>
      </c>
      <c r="H286" s="36"/>
      <c r="I286" s="36"/>
      <c r="J286" s="36"/>
      <c r="K286" s="36"/>
      <c r="L286" s="36"/>
      <c r="M286" s="36"/>
      <c r="N286" s="36"/>
      <c r="O286" s="36"/>
      <c r="P286" s="36"/>
      <c r="Q286" s="97"/>
    </row>
    <row r="287" spans="1:17">
      <c r="A287" s="7"/>
      <c r="B287" s="8"/>
      <c r="C287" s="8"/>
      <c r="E287" t="s">
        <v>585</v>
      </c>
      <c r="F287" s="101" t="str">
        <f>+'Summary IGNORE'!D43</f>
        <v>BOX</v>
      </c>
      <c r="G287" s="36" t="s">
        <v>890</v>
      </c>
      <c r="H287" s="36"/>
      <c r="I287" s="36"/>
      <c r="J287" s="36"/>
      <c r="K287" s="36"/>
      <c r="L287" s="36"/>
      <c r="M287" s="36"/>
      <c r="N287" s="36"/>
      <c r="O287" s="36"/>
      <c r="P287" s="36"/>
      <c r="Q287" s="97"/>
    </row>
    <row r="288" spans="1:17">
      <c r="A288" s="7"/>
      <c r="B288" s="8"/>
      <c r="C288" s="8"/>
      <c r="D288" s="8"/>
      <c r="E288" s="8"/>
      <c r="F288" s="8"/>
      <c r="G288" s="36" t="s">
        <v>891</v>
      </c>
      <c r="H288" s="36"/>
      <c r="I288" s="36"/>
      <c r="J288" s="36"/>
      <c r="K288" s="36"/>
      <c r="L288" s="36"/>
      <c r="M288" s="36"/>
      <c r="N288" s="36"/>
      <c r="O288" s="36"/>
      <c r="P288" s="36"/>
      <c r="Q288" s="97"/>
    </row>
    <row r="289" spans="1:17">
      <c r="A289" s="7"/>
      <c r="B289" s="8" t="s">
        <v>504</v>
      </c>
      <c r="C289" s="8"/>
      <c r="D289" s="8"/>
      <c r="E289" s="8"/>
      <c r="F289" s="8"/>
      <c r="G289" s="36" t="s">
        <v>799</v>
      </c>
      <c r="H289" s="36"/>
      <c r="I289" s="36"/>
      <c r="J289" s="36"/>
      <c r="K289" s="36"/>
      <c r="L289" s="36"/>
      <c r="M289" s="36"/>
      <c r="N289" s="36"/>
      <c r="O289" s="36"/>
      <c r="P289" s="36"/>
      <c r="Q289" s="97"/>
    </row>
    <row r="290" spans="1:17" ht="14" thickBot="1">
      <c r="A290" s="7"/>
      <c r="B290" s="8"/>
      <c r="C290" s="8"/>
      <c r="D290" s="8"/>
      <c r="E290" s="8"/>
      <c r="F290" s="8"/>
      <c r="G290" s="44"/>
      <c r="H290" s="44"/>
      <c r="I290" s="44"/>
      <c r="J290" s="44"/>
      <c r="K290" s="44"/>
      <c r="L290" s="44"/>
      <c r="M290" s="44"/>
      <c r="N290" s="44"/>
      <c r="O290" s="44"/>
      <c r="P290" s="44"/>
      <c r="Q290" s="58"/>
    </row>
    <row r="291" spans="1:17" ht="16" thickBot="1">
      <c r="A291" s="7"/>
      <c r="B291" s="8" t="s">
        <v>479</v>
      </c>
      <c r="C291" s="8"/>
      <c r="D291" s="8" t="s">
        <v>424</v>
      </c>
      <c r="E291" s="98" t="e">
        <f>IF(F286=1,0,FAIL)</f>
        <v>#NAME?</v>
      </c>
      <c r="F291" s="93" t="s">
        <v>526</v>
      </c>
      <c r="G291" s="75" t="b">
        <f>IF($F286=1,0)</f>
        <v>0</v>
      </c>
      <c r="H291" s="75" t="b">
        <f t="shared" ref="H291:P291" si="9">IF($F286=1,0)</f>
        <v>0</v>
      </c>
      <c r="I291" s="75" t="b">
        <f t="shared" si="9"/>
        <v>0</v>
      </c>
      <c r="J291" s="75" t="b">
        <f t="shared" si="9"/>
        <v>0</v>
      </c>
      <c r="K291" s="75" t="b">
        <f t="shared" si="9"/>
        <v>0</v>
      </c>
      <c r="L291" s="75" t="b">
        <f t="shared" si="9"/>
        <v>0</v>
      </c>
      <c r="M291" s="75" t="b">
        <f t="shared" si="9"/>
        <v>0</v>
      </c>
      <c r="N291" s="75" t="b">
        <f t="shared" si="9"/>
        <v>0</v>
      </c>
      <c r="O291" s="75" t="b">
        <f t="shared" si="9"/>
        <v>0</v>
      </c>
      <c r="P291" s="75" t="b">
        <f t="shared" si="9"/>
        <v>0</v>
      </c>
      <c r="Q291" s="9"/>
    </row>
    <row r="292" spans="1:17">
      <c r="A292" s="7"/>
      <c r="B292" s="8"/>
      <c r="C292" s="8"/>
      <c r="D292" s="8"/>
      <c r="E292" s="44"/>
      <c r="F292" s="8"/>
      <c r="G292" s="8"/>
      <c r="H292" s="8"/>
      <c r="I292" s="8"/>
      <c r="J292" s="8"/>
      <c r="K292" s="8"/>
      <c r="L292" s="8"/>
      <c r="M292" s="8"/>
      <c r="N292" s="8"/>
      <c r="O292" s="8"/>
      <c r="P292" s="8"/>
      <c r="Q292" s="9"/>
    </row>
    <row r="293" spans="1:17">
      <c r="A293" s="7" t="s">
        <v>944</v>
      </c>
      <c r="B293" s="8"/>
      <c r="C293" s="8"/>
      <c r="D293" s="8"/>
      <c r="E293" s="8"/>
      <c r="F293" s="8"/>
      <c r="G293" s="8"/>
      <c r="H293" s="8"/>
      <c r="I293" s="8"/>
      <c r="J293" s="8"/>
      <c r="K293" s="8"/>
      <c r="L293" s="8"/>
      <c r="M293" s="8"/>
      <c r="N293" s="8"/>
      <c r="O293" s="8"/>
      <c r="P293" s="8"/>
      <c r="Q293" s="9"/>
    </row>
    <row r="294" spans="1:17" ht="14" thickBot="1">
      <c r="A294" s="7"/>
      <c r="B294" s="8" t="s">
        <v>814</v>
      </c>
      <c r="C294" s="8"/>
      <c r="E294" s="8"/>
      <c r="F294" s="44"/>
      <c r="G294" s="8" t="e">
        <f>(+E198-E180)*0.05</f>
        <v>#DIV/0!</v>
      </c>
      <c r="H294" s="8" t="e">
        <f>(+E199-E181)*0.05</f>
        <v>#DIV/0!</v>
      </c>
      <c r="I294" s="8" t="e">
        <f>(+E200-E182)*0.05</f>
        <v>#DIV/0!</v>
      </c>
      <c r="J294" s="8" t="e">
        <f>(+E201-E183)*0.05</f>
        <v>#DIV/0!</v>
      </c>
      <c r="K294" s="8" t="e">
        <f>(+E202-E184)*0.05</f>
        <v>#DIV/0!</v>
      </c>
      <c r="L294" s="8" t="e">
        <f>(+E203-E185)*0.05</f>
        <v>#DIV/0!</v>
      </c>
      <c r="M294" s="8" t="e">
        <f>(+E204-E186)*0.05</f>
        <v>#DIV/0!</v>
      </c>
      <c r="N294" s="8" t="e">
        <f>(+E205-E187)*0.05</f>
        <v>#DIV/0!</v>
      </c>
      <c r="O294" s="8" t="e">
        <f>(+E206-E188)*0.05</f>
        <v>#DIV/0!</v>
      </c>
      <c r="P294" s="8" t="e">
        <f>(+E207-E189)*0.05</f>
        <v>#DIV/0!</v>
      </c>
      <c r="Q294" s="9"/>
    </row>
    <row r="295" spans="1:17" ht="14" thickBot="1">
      <c r="A295" s="7"/>
      <c r="B295" s="8" t="s">
        <v>325</v>
      </c>
      <c r="C295" s="8"/>
      <c r="D295" s="8"/>
      <c r="E295" s="8"/>
      <c r="F295" s="529" t="s">
        <v>524</v>
      </c>
      <c r="G295" s="23" t="e">
        <f>IF(G275&lt;=G294,1,0)</f>
        <v>#DIV/0!</v>
      </c>
      <c r="H295" s="23" t="e">
        <f>IF(H275&lt;=H294,1,0)</f>
        <v>#DIV/0!</v>
      </c>
      <c r="I295" s="23" t="e">
        <f t="shared" ref="I295:P295" si="10">IF(I275&lt;=I294,1,0)</f>
        <v>#DIV/0!</v>
      </c>
      <c r="J295" s="23" t="e">
        <f t="shared" si="10"/>
        <v>#DIV/0!</v>
      </c>
      <c r="K295" s="23" t="e">
        <f t="shared" si="10"/>
        <v>#DIV/0!</v>
      </c>
      <c r="L295" s="23" t="e">
        <f t="shared" si="10"/>
        <v>#DIV/0!</v>
      </c>
      <c r="M295" s="23" t="e">
        <f t="shared" si="10"/>
        <v>#DIV/0!</v>
      </c>
      <c r="N295" s="23" t="e">
        <f t="shared" si="10"/>
        <v>#DIV/0!</v>
      </c>
      <c r="O295" s="23" t="e">
        <f t="shared" si="10"/>
        <v>#DIV/0!</v>
      </c>
      <c r="P295" s="24" t="e">
        <f t="shared" si="10"/>
        <v>#DIV/0!</v>
      </c>
      <c r="Q295" s="9"/>
    </row>
    <row r="296" spans="1:17">
      <c r="A296" s="7"/>
      <c r="B296" s="44" t="s">
        <v>695</v>
      </c>
      <c r="G296" s="8"/>
      <c r="H296" s="8"/>
      <c r="I296" s="8"/>
      <c r="J296" s="8"/>
      <c r="K296" s="8"/>
      <c r="L296" s="8"/>
      <c r="M296" s="8"/>
      <c r="N296" s="8"/>
      <c r="O296" s="8"/>
      <c r="P296" s="8"/>
      <c r="Q296" s="9"/>
    </row>
    <row r="297" spans="1:17" ht="14" thickBot="1">
      <c r="A297" s="7"/>
      <c r="B297" s="44"/>
      <c r="G297" s="8"/>
      <c r="H297" s="8"/>
      <c r="I297" s="8"/>
      <c r="J297" s="8"/>
      <c r="K297" s="8"/>
      <c r="L297" s="8"/>
      <c r="M297" s="8"/>
      <c r="N297" s="8"/>
      <c r="O297" s="8"/>
      <c r="P297" s="8"/>
      <c r="Q297" s="9"/>
    </row>
    <row r="298" spans="1:17" ht="16" thickBot="1">
      <c r="A298" s="7"/>
      <c r="B298" s="8" t="s">
        <v>479</v>
      </c>
      <c r="C298" s="8"/>
      <c r="D298" s="8" t="s">
        <v>424</v>
      </c>
      <c r="E298" s="73" t="e">
        <f>IF(F295=1,0,FAIL)</f>
        <v>#NAME?</v>
      </c>
      <c r="F298" s="93" t="s">
        <v>527</v>
      </c>
      <c r="G298" s="75" t="e">
        <f>IF(G295=1,0,FAIL)</f>
        <v>#DIV/0!</v>
      </c>
      <c r="H298" s="76" t="e">
        <f>IF(H295=1,0,FAIL)</f>
        <v>#DIV/0!</v>
      </c>
      <c r="I298" s="76" t="e">
        <f t="shared" ref="I298:P298" si="11">IF(I295=1,0,FAIL)</f>
        <v>#DIV/0!</v>
      </c>
      <c r="J298" s="76" t="e">
        <f t="shared" si="11"/>
        <v>#DIV/0!</v>
      </c>
      <c r="K298" s="76" t="e">
        <f t="shared" si="11"/>
        <v>#DIV/0!</v>
      </c>
      <c r="L298" s="76" t="e">
        <f t="shared" si="11"/>
        <v>#DIV/0!</v>
      </c>
      <c r="M298" s="76" t="e">
        <f t="shared" si="11"/>
        <v>#DIV/0!</v>
      </c>
      <c r="N298" s="76" t="e">
        <f t="shared" si="11"/>
        <v>#DIV/0!</v>
      </c>
      <c r="O298" s="76" t="e">
        <f t="shared" si="11"/>
        <v>#DIV/0!</v>
      </c>
      <c r="P298" s="77" t="e">
        <f t="shared" si="11"/>
        <v>#DIV/0!</v>
      </c>
      <c r="Q298" s="9"/>
    </row>
    <row r="299" spans="1:17">
      <c r="A299" s="7"/>
      <c r="F299" s="8"/>
      <c r="G299" s="8"/>
      <c r="H299" s="8"/>
      <c r="I299" s="8"/>
      <c r="J299" s="8"/>
      <c r="K299" s="8"/>
      <c r="L299" s="8"/>
      <c r="M299" s="8"/>
      <c r="N299" s="8"/>
      <c r="O299" s="8"/>
      <c r="P299" s="8"/>
      <c r="Q299" s="9"/>
    </row>
    <row r="300" spans="1:17">
      <c r="A300" s="7"/>
      <c r="B300" s="8"/>
      <c r="C300" s="8"/>
      <c r="D300" s="8"/>
      <c r="E300" s="44"/>
      <c r="F300" s="8"/>
      <c r="G300" s="8"/>
      <c r="H300" s="8"/>
      <c r="I300" s="8"/>
      <c r="J300" s="8"/>
      <c r="K300" s="8"/>
      <c r="L300" s="8"/>
      <c r="M300" s="8"/>
      <c r="N300" s="8"/>
      <c r="O300" s="8"/>
      <c r="P300" s="8"/>
      <c r="Q300" s="9"/>
    </row>
    <row r="301" spans="1:17">
      <c r="A301" s="52" t="s">
        <v>939</v>
      </c>
      <c r="B301" s="8"/>
      <c r="C301" s="8"/>
      <c r="D301" s="8"/>
      <c r="E301" s="44"/>
      <c r="F301" s="8"/>
      <c r="G301" s="8"/>
      <c r="H301" s="8"/>
      <c r="I301" s="8"/>
      <c r="J301" s="8"/>
      <c r="K301" s="8"/>
      <c r="L301" s="8"/>
      <c r="M301" s="8"/>
      <c r="N301" s="8"/>
      <c r="O301" s="8"/>
      <c r="P301" s="8"/>
      <c r="Q301" s="9"/>
    </row>
    <row r="302" spans="1:17">
      <c r="A302" s="7"/>
      <c r="B302" s="8"/>
      <c r="C302" s="8"/>
      <c r="D302" s="8"/>
      <c r="E302" s="8"/>
      <c r="F302" s="8"/>
      <c r="G302" s="8"/>
      <c r="H302" s="8"/>
      <c r="I302" s="8"/>
      <c r="J302" s="8"/>
      <c r="K302" s="8"/>
      <c r="L302" s="8"/>
      <c r="M302" s="8"/>
      <c r="N302" s="8"/>
      <c r="O302" s="8"/>
      <c r="P302" s="8"/>
      <c r="Q302" s="9"/>
    </row>
    <row r="303" spans="1:17" ht="14" thickBot="1">
      <c r="A303" s="7" t="s">
        <v>788</v>
      </c>
      <c r="B303" s="8"/>
      <c r="C303" s="8"/>
      <c r="D303" s="8"/>
      <c r="E303" s="8"/>
      <c r="F303" s="8"/>
      <c r="G303" s="8">
        <f>+G275</f>
        <v>0</v>
      </c>
      <c r="H303" s="8">
        <f>+G303+H275</f>
        <v>0</v>
      </c>
      <c r="I303" s="8">
        <f t="shared" ref="I303:O303" si="12">+H303+I275</f>
        <v>0</v>
      </c>
      <c r="J303" s="8">
        <f t="shared" si="12"/>
        <v>0</v>
      </c>
      <c r="K303" s="8">
        <f t="shared" si="12"/>
        <v>0</v>
      </c>
      <c r="L303" s="8">
        <f>+K303+L275</f>
        <v>0</v>
      </c>
      <c r="M303" s="8">
        <f t="shared" si="12"/>
        <v>0</v>
      </c>
      <c r="N303" s="8">
        <f t="shared" si="12"/>
        <v>0</v>
      </c>
      <c r="O303" s="8">
        <f t="shared" si="12"/>
        <v>0</v>
      </c>
      <c r="P303" s="8">
        <f>+O303+P275</f>
        <v>0</v>
      </c>
      <c r="Q303" s="9"/>
    </row>
    <row r="304" spans="1:17" ht="14" thickBot="1">
      <c r="A304" s="7"/>
      <c r="B304" s="8" t="s">
        <v>815</v>
      </c>
      <c r="D304" s="8"/>
      <c r="E304" s="8"/>
      <c r="F304" s="8"/>
      <c r="G304" s="51">
        <f t="shared" ref="G304:P304" si="13">IF(G303&lt;=$E$307,1,FAIL)</f>
        <v>1</v>
      </c>
      <c r="H304" s="51">
        <f t="shared" si="13"/>
        <v>1</v>
      </c>
      <c r="I304" s="51">
        <f t="shared" si="13"/>
        <v>1</v>
      </c>
      <c r="J304" s="51">
        <f t="shared" si="13"/>
        <v>1</v>
      </c>
      <c r="K304" s="51">
        <f t="shared" si="13"/>
        <v>1</v>
      </c>
      <c r="L304" s="51">
        <f t="shared" si="13"/>
        <v>1</v>
      </c>
      <c r="M304" s="51">
        <f t="shared" si="13"/>
        <v>1</v>
      </c>
      <c r="N304" s="51">
        <f t="shared" si="13"/>
        <v>1</v>
      </c>
      <c r="O304" s="51">
        <f t="shared" si="13"/>
        <v>1</v>
      </c>
      <c r="P304" s="51">
        <f t="shared" si="13"/>
        <v>1</v>
      </c>
      <c r="Q304" s="9"/>
    </row>
    <row r="305" spans="1:17">
      <c r="A305" s="7"/>
      <c r="B305" s="8"/>
      <c r="C305" s="8"/>
      <c r="D305" s="8"/>
      <c r="E305" s="8"/>
      <c r="F305" s="8"/>
      <c r="G305" s="8"/>
      <c r="H305" s="8"/>
      <c r="I305" s="8"/>
      <c r="J305" s="8"/>
      <c r="K305" s="8"/>
      <c r="L305" s="8"/>
      <c r="M305" s="8"/>
      <c r="N305" s="8"/>
      <c r="O305" s="8"/>
      <c r="P305" s="8"/>
      <c r="Q305" s="9"/>
    </row>
    <row r="306" spans="1:17">
      <c r="A306" s="7"/>
      <c r="B306" s="8"/>
      <c r="C306" s="8"/>
      <c r="D306" s="8"/>
      <c r="E306" s="8"/>
      <c r="F306" s="8"/>
      <c r="G306" s="8"/>
      <c r="H306" s="8"/>
      <c r="I306" s="8"/>
      <c r="J306" s="8"/>
      <c r="K306" s="8"/>
      <c r="L306" s="8"/>
      <c r="M306" s="8"/>
      <c r="N306" s="8"/>
      <c r="O306" s="8"/>
      <c r="P306" s="8"/>
      <c r="Q306" s="9"/>
    </row>
    <row r="307" spans="1:17">
      <c r="A307" s="7"/>
      <c r="B307" s="8" t="s">
        <v>255</v>
      </c>
      <c r="C307" s="8"/>
      <c r="D307" s="8" t="s">
        <v>789</v>
      </c>
      <c r="E307" s="8">
        <f>+'Summary IGNORE'!B364</f>
        <v>0</v>
      </c>
      <c r="F307" s="8"/>
      <c r="G307" s="8" t="s">
        <v>376</v>
      </c>
      <c r="H307" s="8"/>
      <c r="I307" s="8"/>
      <c r="J307" s="8"/>
      <c r="K307" s="8"/>
      <c r="L307" s="8"/>
      <c r="M307" s="8"/>
      <c r="N307" s="8"/>
      <c r="O307" s="8"/>
      <c r="P307" s="8"/>
      <c r="Q307" s="9"/>
    </row>
    <row r="308" spans="1:17" ht="14" thickBot="1">
      <c r="A308" s="7"/>
      <c r="B308" s="8"/>
      <c r="C308" s="8"/>
      <c r="F308" s="8"/>
      <c r="G308" s="8">
        <f>+G303</f>
        <v>0</v>
      </c>
      <c r="H308" s="8">
        <f>+G308+H303</f>
        <v>0</v>
      </c>
      <c r="I308" s="8">
        <f t="shared" ref="I308:P308" si="14">+H308+I303</f>
        <v>0</v>
      </c>
      <c r="J308" s="8">
        <f>+I308+J303</f>
        <v>0</v>
      </c>
      <c r="K308" s="8">
        <f t="shared" si="14"/>
        <v>0</v>
      </c>
      <c r="L308" s="8">
        <f t="shared" si="14"/>
        <v>0</v>
      </c>
      <c r="M308" s="8">
        <f t="shared" si="14"/>
        <v>0</v>
      </c>
      <c r="N308" s="8">
        <f t="shared" si="14"/>
        <v>0</v>
      </c>
      <c r="O308" s="8">
        <f t="shared" si="14"/>
        <v>0</v>
      </c>
      <c r="P308" s="8">
        <f t="shared" si="14"/>
        <v>0</v>
      </c>
      <c r="Q308" s="9"/>
    </row>
    <row r="309" spans="1:17" ht="14" thickBot="1">
      <c r="A309" s="7"/>
      <c r="B309" s="8" t="s">
        <v>330</v>
      </c>
      <c r="C309" s="8"/>
      <c r="D309" s="8"/>
      <c r="E309" s="8"/>
      <c r="F309" s="529" t="s">
        <v>524</v>
      </c>
      <c r="G309" s="51">
        <f>IF(G308&lt;=$E$307,1)</f>
        <v>1</v>
      </c>
      <c r="H309" s="51">
        <f>IF(H308&lt;=$E$307,1)</f>
        <v>1</v>
      </c>
      <c r="I309" s="51">
        <f t="shared" ref="I309:P309" si="15">IF(I308&lt;=$E$307,1)</f>
        <v>1</v>
      </c>
      <c r="J309" s="51">
        <f t="shared" si="15"/>
        <v>1</v>
      </c>
      <c r="K309" s="51">
        <f t="shared" si="15"/>
        <v>1</v>
      </c>
      <c r="L309" s="51">
        <f t="shared" si="15"/>
        <v>1</v>
      </c>
      <c r="M309" s="51">
        <f t="shared" si="15"/>
        <v>1</v>
      </c>
      <c r="N309" s="51">
        <f t="shared" si="15"/>
        <v>1</v>
      </c>
      <c r="O309" s="51">
        <f t="shared" si="15"/>
        <v>1</v>
      </c>
      <c r="P309" s="51">
        <f t="shared" si="15"/>
        <v>1</v>
      </c>
      <c r="Q309" s="9"/>
    </row>
    <row r="310" spans="1:17" ht="14" thickBot="1">
      <c r="A310" s="7"/>
      <c r="B310" s="8"/>
      <c r="C310" s="8"/>
      <c r="D310" s="8"/>
      <c r="E310" s="8"/>
      <c r="F310" s="8"/>
      <c r="G310" s="8"/>
      <c r="H310" s="8"/>
      <c r="I310" s="8"/>
      <c r="J310" s="8"/>
      <c r="K310" s="8"/>
      <c r="L310" s="8"/>
      <c r="M310" s="8"/>
      <c r="N310" s="8"/>
      <c r="O310" s="8"/>
      <c r="P310" s="8"/>
      <c r="Q310" s="9"/>
    </row>
    <row r="311" spans="1:17" ht="16" thickBot="1">
      <c r="A311" s="7"/>
      <c r="B311" s="8" t="s">
        <v>479</v>
      </c>
      <c r="C311" s="8"/>
      <c r="D311" s="8" t="s">
        <v>424</v>
      </c>
      <c r="E311" s="98" t="e">
        <f>IF(F309=1,0,FAIL)</f>
        <v>#NAME?</v>
      </c>
      <c r="F311" s="102" t="s">
        <v>528</v>
      </c>
      <c r="G311" s="92">
        <f>IF(G309=1,0)</f>
        <v>0</v>
      </c>
      <c r="H311" s="92">
        <f>IF(H309=1,0)</f>
        <v>0</v>
      </c>
      <c r="I311" s="92">
        <f t="shared" ref="I311:P311" si="16">IF(I309=1,0)</f>
        <v>0</v>
      </c>
      <c r="J311" s="92">
        <f t="shared" si="16"/>
        <v>0</v>
      </c>
      <c r="K311" s="92">
        <f t="shared" si="16"/>
        <v>0</v>
      </c>
      <c r="L311" s="92">
        <f t="shared" si="16"/>
        <v>0</v>
      </c>
      <c r="M311" s="92">
        <f t="shared" si="16"/>
        <v>0</v>
      </c>
      <c r="N311" s="92">
        <f t="shared" si="16"/>
        <v>0</v>
      </c>
      <c r="O311" s="92">
        <f t="shared" si="16"/>
        <v>0</v>
      </c>
      <c r="P311" s="92">
        <f t="shared" si="16"/>
        <v>0</v>
      </c>
      <c r="Q311" s="9"/>
    </row>
    <row r="312" spans="1:17">
      <c r="A312" s="7"/>
      <c r="B312" s="8"/>
      <c r="C312" s="8"/>
      <c r="D312" s="8"/>
      <c r="E312" s="8"/>
      <c r="F312" s="8"/>
      <c r="G312" s="8"/>
      <c r="H312" s="8"/>
      <c r="I312" s="8"/>
      <c r="J312" s="8"/>
      <c r="K312" s="8"/>
      <c r="L312" s="8"/>
      <c r="M312" s="8"/>
      <c r="N312" s="8"/>
      <c r="O312" s="8"/>
      <c r="P312" s="8"/>
      <c r="Q312" s="9"/>
    </row>
    <row r="313" spans="1:17">
      <c r="A313" s="7" t="s">
        <v>790</v>
      </c>
      <c r="B313" s="8"/>
      <c r="C313" s="8"/>
      <c r="D313" s="8"/>
      <c r="E313" s="8"/>
      <c r="F313" s="8"/>
      <c r="Q313" s="9"/>
    </row>
    <row r="314" spans="1:17">
      <c r="A314" s="7"/>
      <c r="B314" s="8"/>
      <c r="C314" s="8"/>
      <c r="D314" s="8"/>
      <c r="E314" s="8"/>
      <c r="F314" s="8"/>
      <c r="G314" s="8"/>
      <c r="H314" s="8"/>
      <c r="I314" s="8"/>
      <c r="J314" s="8"/>
      <c r="K314" s="8"/>
      <c r="L314" s="8"/>
      <c r="M314" s="8"/>
      <c r="N314" s="8"/>
      <c r="O314" s="8"/>
      <c r="P314" s="8"/>
      <c r="Q314" s="9"/>
    </row>
    <row r="315" spans="1:17" ht="18" thickBot="1">
      <c r="A315" s="7"/>
      <c r="B315" s="59" t="s">
        <v>791</v>
      </c>
      <c r="C315" s="8"/>
      <c r="D315" s="8"/>
      <c r="E315" s="8"/>
      <c r="G315" s="8"/>
      <c r="H315" s="8"/>
      <c r="I315" s="8"/>
      <c r="J315" s="8"/>
      <c r="K315" s="8"/>
      <c r="L315" s="8"/>
      <c r="M315" s="8"/>
      <c r="N315" s="8"/>
      <c r="O315" s="8"/>
      <c r="P315" s="8"/>
      <c r="Q315" s="9"/>
    </row>
    <row r="316" spans="1:17" ht="16" thickBot="1">
      <c r="A316" s="7"/>
      <c r="B316" s="8"/>
      <c r="C316" s="8"/>
      <c r="D316" s="8" t="s">
        <v>424</v>
      </c>
      <c r="E316" s="526"/>
      <c r="F316" s="102" t="s">
        <v>529</v>
      </c>
      <c r="G316" s="78">
        <f>G275</f>
        <v>0</v>
      </c>
      <c r="H316" s="78">
        <f t="shared" ref="H316:P316" si="17">H275</f>
        <v>0</v>
      </c>
      <c r="I316" s="78">
        <f t="shared" si="17"/>
        <v>0</v>
      </c>
      <c r="J316" s="78">
        <f t="shared" si="17"/>
        <v>0</v>
      </c>
      <c r="K316" s="78">
        <f t="shared" si="17"/>
        <v>0</v>
      </c>
      <c r="L316" s="78">
        <f t="shared" si="17"/>
        <v>0</v>
      </c>
      <c r="M316" s="78">
        <f t="shared" si="17"/>
        <v>0</v>
      </c>
      <c r="N316" s="78">
        <f t="shared" si="17"/>
        <v>0</v>
      </c>
      <c r="O316" s="78">
        <f t="shared" si="17"/>
        <v>0</v>
      </c>
      <c r="P316" s="78">
        <f t="shared" si="17"/>
        <v>0</v>
      </c>
      <c r="Q316" s="9"/>
    </row>
    <row r="317" spans="1:17">
      <c r="E317" s="8"/>
      <c r="F317" s="8"/>
      <c r="G317" s="44"/>
      <c r="H317" s="44"/>
      <c r="I317" s="44"/>
      <c r="J317" s="8"/>
      <c r="K317" s="8"/>
      <c r="L317" s="8"/>
      <c r="M317" s="8"/>
      <c r="N317" s="8"/>
      <c r="O317" s="8"/>
      <c r="P317" s="8"/>
      <c r="Q317" s="9"/>
    </row>
    <row r="318" spans="1:17">
      <c r="A318" s="55" t="s">
        <v>194</v>
      </c>
      <c r="B318" s="31"/>
      <c r="C318" s="31"/>
      <c r="D318" s="31"/>
      <c r="E318" s="8"/>
      <c r="F318" s="8"/>
      <c r="G318" s="32"/>
      <c r="H318" s="32"/>
      <c r="I318" s="32"/>
      <c r="Q318" s="9"/>
    </row>
    <row r="319" spans="1:17">
      <c r="B319" t="s">
        <v>195</v>
      </c>
      <c r="E319" s="8"/>
      <c r="F319" s="8"/>
      <c r="P319" s="8"/>
      <c r="Q319" s="9"/>
    </row>
    <row r="320" spans="1:17">
      <c r="E320" s="8"/>
      <c r="F320" s="8"/>
      <c r="G320" s="8"/>
      <c r="H320" s="8"/>
      <c r="I320" s="8"/>
      <c r="J320" s="8"/>
      <c r="K320" s="8"/>
      <c r="L320" s="8"/>
      <c r="M320" s="8"/>
      <c r="N320" s="8"/>
      <c r="O320" s="8"/>
      <c r="P320" s="8"/>
      <c r="Q320" s="9"/>
    </row>
    <row r="321" spans="1:17" ht="14" thickBot="1">
      <c r="B321" s="59" t="s">
        <v>251</v>
      </c>
      <c r="C321" s="8"/>
      <c r="D321" s="8"/>
      <c r="E321" s="8"/>
      <c r="G321" s="8"/>
      <c r="H321" s="8"/>
      <c r="I321" s="8"/>
      <c r="J321" s="8"/>
      <c r="K321" s="8"/>
      <c r="L321" s="8"/>
      <c r="M321" s="8"/>
      <c r="N321" s="8"/>
      <c r="O321" s="8"/>
      <c r="P321" s="8"/>
      <c r="Q321" s="9"/>
    </row>
    <row r="322" spans="1:17" ht="16" thickBot="1">
      <c r="B322" s="59"/>
      <c r="C322" s="8"/>
      <c r="D322" s="8" t="s">
        <v>178</v>
      </c>
      <c r="E322" s="526"/>
      <c r="F322" s="478" t="s">
        <v>179</v>
      </c>
      <c r="G322" s="94" t="e">
        <f>0.1*(E198-E180)</f>
        <v>#DIV/0!</v>
      </c>
      <c r="H322" s="95" t="e">
        <f>0.1*(E199-E181)</f>
        <v>#DIV/0!</v>
      </c>
      <c r="I322" s="95" t="e">
        <f>0.1*(E200-E182)</f>
        <v>#DIV/0!</v>
      </c>
      <c r="J322" s="95" t="e">
        <f>0.1*(E201-E183)</f>
        <v>#DIV/0!</v>
      </c>
      <c r="K322" s="95" t="e">
        <f>0.1*(E202-E184)</f>
        <v>#DIV/0!</v>
      </c>
      <c r="L322" s="95" t="e">
        <f>0.1*(E203-E185)</f>
        <v>#DIV/0!</v>
      </c>
      <c r="M322" s="95" t="e">
        <f>0.1*(E204-E186)</f>
        <v>#DIV/0!</v>
      </c>
      <c r="N322" s="95" t="e">
        <f>0.1*(E205-E187)</f>
        <v>#DIV/0!</v>
      </c>
      <c r="O322" s="95" t="e">
        <f>0.1*(E206-E188)</f>
        <v>#DIV/0!</v>
      </c>
      <c r="P322" s="96" t="e">
        <f>0.1*(E207-E189)</f>
        <v>#DIV/0!</v>
      </c>
      <c r="Q322" s="9"/>
    </row>
    <row r="323" spans="1:17">
      <c r="B323" s="59"/>
      <c r="C323" s="8"/>
      <c r="D323" s="8"/>
      <c r="E323" s="8"/>
      <c r="F323" s="44"/>
      <c r="G323" s="8"/>
      <c r="H323" s="8"/>
      <c r="I323" s="8"/>
      <c r="J323" s="8"/>
      <c r="K323" s="8"/>
      <c r="L323" s="8"/>
      <c r="M323" s="8"/>
      <c r="N323" s="8"/>
      <c r="O323" s="8"/>
      <c r="P323" s="8"/>
      <c r="Q323" s="9"/>
    </row>
    <row r="324" spans="1:17">
      <c r="A324" s="55" t="s">
        <v>180</v>
      </c>
      <c r="B324" s="36"/>
      <c r="C324" s="36"/>
      <c r="D324" s="36"/>
      <c r="E324" s="8"/>
      <c r="F324" s="8"/>
      <c r="G324" s="8"/>
      <c r="H324" s="8"/>
      <c r="I324" s="8"/>
      <c r="J324" s="8"/>
      <c r="K324" s="8"/>
      <c r="L324" s="8"/>
      <c r="M324" s="8"/>
      <c r="N324" s="8"/>
      <c r="O324" s="8"/>
      <c r="P324" s="8"/>
      <c r="Q324" s="9"/>
    </row>
    <row r="325" spans="1:17">
      <c r="A325" s="7"/>
      <c r="B325" s="8" t="s">
        <v>181</v>
      </c>
      <c r="C325" s="8"/>
      <c r="D325" s="8"/>
      <c r="E325" s="8"/>
      <c r="F325" s="8"/>
      <c r="Q325" s="9"/>
    </row>
    <row r="326" spans="1:17">
      <c r="A326" s="7"/>
      <c r="B326" s="8"/>
      <c r="C326" s="8"/>
      <c r="D326" s="8"/>
      <c r="E326" s="8"/>
      <c r="F326" s="8"/>
      <c r="G326" s="8"/>
      <c r="H326" s="8"/>
      <c r="I326" s="8"/>
      <c r="J326" s="8"/>
      <c r="K326" s="8"/>
      <c r="L326" s="8"/>
      <c r="M326" s="8"/>
      <c r="N326" s="8"/>
      <c r="O326" s="8"/>
      <c r="Q326" s="9"/>
    </row>
    <row r="327" spans="1:17">
      <c r="A327" s="7"/>
      <c r="B327" s="8" t="s">
        <v>182</v>
      </c>
      <c r="C327" s="8"/>
      <c r="D327" s="8"/>
      <c r="E327" s="8"/>
      <c r="F327" s="8"/>
      <c r="G327" s="8"/>
      <c r="H327" s="8"/>
      <c r="I327" s="8"/>
      <c r="J327" s="8"/>
      <c r="K327" s="8"/>
      <c r="L327" s="8"/>
      <c r="M327" s="8"/>
      <c r="N327" s="8"/>
      <c r="O327" s="8"/>
      <c r="P327" s="8"/>
      <c r="Q327" s="9"/>
    </row>
    <row r="328" spans="1:17">
      <c r="A328" s="7"/>
      <c r="B328" s="8" t="s">
        <v>183</v>
      </c>
      <c r="C328" s="8"/>
      <c r="D328" s="8"/>
      <c r="E328" s="8"/>
      <c r="F328" s="8"/>
      <c r="G328" s="8"/>
      <c r="H328" s="8"/>
      <c r="I328" s="8"/>
      <c r="J328" s="8"/>
      <c r="K328" s="8"/>
      <c r="L328" s="8"/>
      <c r="M328" s="8"/>
      <c r="N328" s="8"/>
      <c r="O328" s="8"/>
      <c r="P328" s="8"/>
      <c r="Q328" s="9"/>
    </row>
    <row r="329" spans="1:17">
      <c r="A329" s="7"/>
      <c r="B329" s="8"/>
      <c r="C329" s="8"/>
      <c r="D329" s="8"/>
      <c r="E329" s="8"/>
      <c r="F329" s="8"/>
      <c r="G329" s="8"/>
      <c r="H329" s="8"/>
      <c r="I329" s="8"/>
      <c r="J329" s="8"/>
      <c r="K329" s="8"/>
      <c r="L329" s="8"/>
      <c r="M329" s="8"/>
      <c r="N329" s="8"/>
      <c r="O329" s="8"/>
      <c r="P329" s="8"/>
      <c r="Q329" s="9"/>
    </row>
    <row r="330" spans="1:17">
      <c r="A330" s="7"/>
      <c r="B330" s="8" t="s">
        <v>184</v>
      </c>
      <c r="C330" s="8"/>
      <c r="D330" s="8"/>
      <c r="E330" s="8"/>
      <c r="F330" s="8"/>
      <c r="G330" s="8"/>
      <c r="H330" s="8"/>
      <c r="I330" s="8"/>
      <c r="J330" s="8"/>
      <c r="K330" s="8"/>
      <c r="L330" s="8"/>
      <c r="M330" s="8"/>
      <c r="N330" s="8"/>
      <c r="O330" s="8"/>
      <c r="P330" s="8"/>
      <c r="Q330" s="9"/>
    </row>
    <row r="331" spans="1:17">
      <c r="A331" s="7"/>
      <c r="B331" s="8"/>
      <c r="C331" s="8"/>
      <c r="D331" s="8"/>
      <c r="E331" s="8"/>
      <c r="F331" s="8"/>
      <c r="G331" s="8"/>
      <c r="H331" s="8"/>
      <c r="I331" s="8"/>
      <c r="J331" s="8"/>
      <c r="K331" s="8"/>
      <c r="L331" s="8"/>
      <c r="M331" s="8"/>
      <c r="N331" s="8"/>
      <c r="O331" s="8"/>
      <c r="P331" s="8"/>
      <c r="Q331" s="9"/>
    </row>
    <row r="332" spans="1:17">
      <c r="A332" s="7"/>
      <c r="B332" s="8"/>
      <c r="C332" s="8"/>
      <c r="D332" s="8"/>
      <c r="E332" s="8"/>
      <c r="F332" s="8"/>
      <c r="G332" s="8"/>
      <c r="H332" s="8"/>
      <c r="I332" s="8"/>
      <c r="J332" s="8"/>
      <c r="K332" s="8"/>
      <c r="L332" s="8"/>
      <c r="M332" s="8"/>
      <c r="N332" s="8"/>
      <c r="O332" s="8"/>
      <c r="P332" s="8"/>
      <c r="Q332" s="9"/>
    </row>
    <row r="333" spans="1:17">
      <c r="A333" s="7"/>
      <c r="B333" s="8"/>
      <c r="C333" s="8"/>
      <c r="D333" s="8"/>
      <c r="E333" s="8"/>
      <c r="F333" s="8"/>
      <c r="G333" s="8"/>
      <c r="H333" s="8"/>
      <c r="I333" s="8"/>
      <c r="J333" s="8"/>
      <c r="K333" s="8"/>
      <c r="L333" s="8"/>
      <c r="M333" s="8"/>
      <c r="N333" s="8"/>
      <c r="O333" s="8"/>
      <c r="P333" s="8"/>
      <c r="Q333" s="9"/>
    </row>
    <row r="334" spans="1:17" ht="14" thickBot="1">
      <c r="A334" s="7"/>
      <c r="B334" s="59" t="s">
        <v>185</v>
      </c>
      <c r="C334" s="8"/>
      <c r="D334" s="8"/>
      <c r="E334" s="8"/>
      <c r="G334" s="8"/>
      <c r="H334" s="8"/>
      <c r="I334" s="8"/>
      <c r="J334" s="8"/>
      <c r="K334" s="8"/>
      <c r="L334" s="8"/>
      <c r="M334" s="8"/>
      <c r="N334" s="8"/>
      <c r="O334" s="8"/>
      <c r="P334" s="8"/>
      <c r="Q334" s="9"/>
    </row>
    <row r="335" spans="1:17" ht="16" thickBot="1">
      <c r="A335" s="7"/>
      <c r="B335" s="8"/>
      <c r="C335" s="8"/>
      <c r="D335" s="8" t="s">
        <v>186</v>
      </c>
      <c r="E335" s="28"/>
      <c r="F335" s="478" t="s">
        <v>187</v>
      </c>
      <c r="G335" s="94" t="e">
        <f>(G$278/$E180*(G$322))</f>
        <v>#DIV/0!</v>
      </c>
      <c r="H335" s="95" t="e">
        <f>(H$278/$E181*(H$322))</f>
        <v>#DIV/0!</v>
      </c>
      <c r="I335" s="95" t="e">
        <f>(I$278/$E182*(I$322))</f>
        <v>#DIV/0!</v>
      </c>
      <c r="J335" s="95" t="e">
        <f>(J$278/$E183*(J$322))</f>
        <v>#DIV/0!</v>
      </c>
      <c r="K335" s="95" t="e">
        <f>(K$278/$E184*(K$322))</f>
        <v>#DIV/0!</v>
      </c>
      <c r="L335" s="95" t="e">
        <f>(L$278/$E185*(L$322))</f>
        <v>#DIV/0!</v>
      </c>
      <c r="M335" s="95" t="e">
        <f>(M$278/$E186*(M$322))</f>
        <v>#DIV/0!</v>
      </c>
      <c r="N335" s="95" t="e">
        <f>(N$278/$E187*(N$322))</f>
        <v>#DIV/0!</v>
      </c>
      <c r="O335" s="95" t="e">
        <f>(O$278/$E188*(O$322))</f>
        <v>#DIV/0!</v>
      </c>
      <c r="P335" s="96" t="e">
        <f>(P$278/$E189*(P$322))</f>
        <v>#DIV/0!</v>
      </c>
      <c r="Q335" s="9"/>
    </row>
    <row r="336" spans="1:17">
      <c r="A336" s="7"/>
      <c r="B336" s="8"/>
      <c r="C336" s="8"/>
      <c r="D336" s="8"/>
      <c r="E336" s="8"/>
      <c r="F336" s="8"/>
      <c r="G336" s="8"/>
      <c r="H336" s="8"/>
      <c r="I336" s="8"/>
      <c r="J336" s="8"/>
      <c r="K336" s="8"/>
      <c r="L336" s="8"/>
      <c r="M336" s="8"/>
      <c r="N336" s="8"/>
      <c r="O336" s="8"/>
      <c r="P336" s="8"/>
      <c r="Q336" s="9"/>
    </row>
    <row r="337" spans="1:17">
      <c r="A337" s="52" t="s">
        <v>358</v>
      </c>
      <c r="B337" s="8"/>
      <c r="C337" s="8"/>
      <c r="D337" s="8"/>
      <c r="E337" s="41" t="s">
        <v>296</v>
      </c>
      <c r="F337" s="41"/>
      <c r="G337" s="41" t="s">
        <v>550</v>
      </c>
      <c r="H337" s="41"/>
      <c r="I337" s="8"/>
      <c r="J337" s="8"/>
      <c r="K337" s="8"/>
      <c r="L337" s="8"/>
      <c r="M337" s="8"/>
      <c r="N337" s="8"/>
      <c r="O337" s="8"/>
      <c r="P337" s="8"/>
      <c r="Q337" s="9"/>
    </row>
    <row r="338" spans="1:17">
      <c r="A338" s="55" t="s">
        <v>549</v>
      </c>
      <c r="B338" s="36"/>
      <c r="C338" s="36"/>
      <c r="D338" s="8"/>
      <c r="E338" s="8" t="s">
        <v>480</v>
      </c>
      <c r="F338" s="8"/>
      <c r="H338" s="8"/>
      <c r="I338" s="8"/>
      <c r="J338" s="8"/>
      <c r="K338" s="8"/>
      <c r="L338" s="8"/>
      <c r="M338" s="8"/>
      <c r="N338" s="8"/>
      <c r="O338" s="8"/>
      <c r="P338" s="8"/>
      <c r="Q338" s="9"/>
    </row>
    <row r="339" spans="1:17">
      <c r="A339" s="55" t="s">
        <v>525</v>
      </c>
      <c r="B339" s="36"/>
      <c r="C339" s="36"/>
      <c r="D339" s="8"/>
      <c r="E339" s="8"/>
      <c r="F339" s="8"/>
      <c r="H339" s="8"/>
      <c r="I339" s="8"/>
      <c r="J339" s="8"/>
      <c r="K339" s="8"/>
      <c r="L339" s="8"/>
      <c r="M339" s="8"/>
      <c r="N339" s="8"/>
      <c r="O339" s="8"/>
      <c r="P339" s="8"/>
      <c r="Q339" s="9"/>
    </row>
    <row r="340" spans="1:17">
      <c r="A340" s="7"/>
      <c r="B340" s="8" t="s">
        <v>290</v>
      </c>
      <c r="C340" s="8"/>
      <c r="E340" s="531"/>
      <c r="F340" s="530" t="s">
        <v>193</v>
      </c>
      <c r="G340" s="531"/>
      <c r="H340" s="532"/>
      <c r="I340" s="532"/>
      <c r="J340" s="532"/>
      <c r="K340" s="532"/>
      <c r="L340" s="532"/>
      <c r="M340" s="532"/>
      <c r="N340" s="532"/>
      <c r="O340" s="532"/>
      <c r="P340" s="533"/>
      <c r="Q340" s="9"/>
    </row>
    <row r="341" spans="1:17">
      <c r="A341" s="7"/>
      <c r="B341" s="8" t="s">
        <v>289</v>
      </c>
      <c r="C341" s="8"/>
      <c r="E341" s="534"/>
      <c r="F341" s="8"/>
      <c r="G341" s="524"/>
      <c r="H341" s="534"/>
      <c r="I341" s="534"/>
      <c r="J341" s="534"/>
      <c r="K341" s="534"/>
      <c r="L341" s="534"/>
      <c r="M341" s="534"/>
      <c r="N341" s="534"/>
      <c r="O341" s="534"/>
      <c r="P341" s="534"/>
      <c r="Q341" s="9"/>
    </row>
    <row r="342" spans="1:17">
      <c r="A342" s="7"/>
      <c r="B342" s="8" t="s">
        <v>359</v>
      </c>
      <c r="C342" s="8"/>
      <c r="D342" s="8"/>
      <c r="E342" s="526"/>
      <c r="F342" s="36" t="s">
        <v>869</v>
      </c>
      <c r="G342" s="526"/>
      <c r="H342" s="532"/>
      <c r="I342" s="532"/>
      <c r="J342" s="532"/>
      <c r="K342" s="532"/>
      <c r="L342" s="532"/>
      <c r="M342" s="532"/>
      <c r="N342" s="532"/>
      <c r="O342" s="532"/>
      <c r="P342" s="533"/>
      <c r="Q342" s="9"/>
    </row>
    <row r="343" spans="1:17">
      <c r="A343" s="7"/>
      <c r="B343" s="8" t="s">
        <v>288</v>
      </c>
      <c r="C343" s="8"/>
      <c r="D343" s="8"/>
      <c r="E343" s="526"/>
      <c r="F343" s="36" t="s">
        <v>548</v>
      </c>
      <c r="G343" s="526"/>
      <c r="H343" s="535"/>
      <c r="I343" s="535"/>
      <c r="J343" s="535"/>
      <c r="K343" s="535"/>
      <c r="L343" s="535"/>
      <c r="M343" s="535"/>
      <c r="N343" s="535"/>
      <c r="O343" s="535"/>
      <c r="P343" s="536"/>
      <c r="Q343" s="9"/>
    </row>
    <row r="344" spans="1:17" ht="14" thickBot="1">
      <c r="B344" s="8"/>
      <c r="C344" s="8"/>
      <c r="D344" s="8"/>
      <c r="E344" s="44"/>
      <c r="F344" s="8"/>
      <c r="H344" s="8"/>
      <c r="I344" s="8"/>
      <c r="J344" s="8"/>
      <c r="K344" s="8"/>
      <c r="L344" s="8"/>
      <c r="M344" s="8"/>
      <c r="N344" s="8"/>
      <c r="O344" s="8"/>
      <c r="P344" s="8"/>
      <c r="Q344" s="9"/>
    </row>
    <row r="345" spans="1:17" ht="14" thickBot="1">
      <c r="A345" s="7"/>
      <c r="B345" s="44" t="s">
        <v>291</v>
      </c>
      <c r="C345" s="8"/>
      <c r="D345" s="8"/>
      <c r="E345" s="79">
        <f>IF(E340=0,0,E343+E342)</f>
        <v>0</v>
      </c>
      <c r="F345" s="8"/>
      <c r="G345" s="79">
        <f>IF(G340=0,0,G343+G342)</f>
        <v>0</v>
      </c>
      <c r="H345" s="79">
        <f>IF(H340=0,0,H343+H342)</f>
        <v>0</v>
      </c>
      <c r="I345" s="79">
        <f t="shared" ref="I345:P345" si="18">IF(I340=0,0,I343+I342)</f>
        <v>0</v>
      </c>
      <c r="J345" s="79">
        <f t="shared" si="18"/>
        <v>0</v>
      </c>
      <c r="K345" s="79">
        <f t="shared" si="18"/>
        <v>0</v>
      </c>
      <c r="L345" s="79">
        <f t="shared" si="18"/>
        <v>0</v>
      </c>
      <c r="M345" s="79">
        <f t="shared" si="18"/>
        <v>0</v>
      </c>
      <c r="N345" s="79">
        <f t="shared" si="18"/>
        <v>0</v>
      </c>
      <c r="O345" s="79">
        <f t="shared" si="18"/>
        <v>0</v>
      </c>
      <c r="P345" s="79">
        <f t="shared" si="18"/>
        <v>0</v>
      </c>
      <c r="Q345" s="9"/>
    </row>
    <row r="346" spans="1:17">
      <c r="A346" s="10"/>
      <c r="B346" s="11"/>
      <c r="C346" s="11"/>
      <c r="D346" s="11"/>
      <c r="E346" s="11"/>
      <c r="F346" s="11"/>
      <c r="G346" s="11"/>
      <c r="H346" s="11"/>
      <c r="I346" s="11"/>
      <c r="J346" s="11"/>
      <c r="K346" s="11"/>
      <c r="L346" s="11"/>
      <c r="M346" s="11"/>
      <c r="N346" s="11"/>
      <c r="O346" s="11"/>
      <c r="P346" s="11"/>
      <c r="Q346" s="12"/>
    </row>
  </sheetData>
  <sheetProtection password="B92E" sheet="1" objects="1" scenarios="1"/>
  <phoneticPr fontId="51" type="noConversion"/>
  <pageMargins left="0.75" right="0.75" top="1" bottom="1" header="0.5" footer="0.5"/>
  <drawing r:id="rId1"/>
  <legacyDrawing r:id="rId2"/>
  <oleObjects>
    <oleObject progId="Equation.3" shapeId="1027" r:id="rId3"/>
    <oleObject progId="Equation.3" shapeId="1028" r:id="rId4"/>
    <oleObject progId="Equation.3" shapeId="1030" r:id="rId5"/>
    <oleObject progId="Equation.3" shapeId="1036" r:id="rId6"/>
    <oleObject progId="Word.Document.12" shapeId="1037" r:id="rId7"/>
    <oleObject progId="Equation.3" shapeId="1053" r:id="rId8"/>
  </oleObjects>
  <extLst>
    <ext xmlns:mx="http://schemas.microsoft.com/office/mac/excel/2008/main" uri="http://schemas.microsoft.com/office/mac/excel/2008/main">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AD477"/>
  <sheetViews>
    <sheetView zoomScale="125" workbookViewId="0">
      <selection activeCell="B3" sqref="B3"/>
    </sheetView>
  </sheetViews>
  <sheetFormatPr baseColWidth="10" defaultRowHeight="13"/>
  <cols>
    <col min="1" max="1" width="61.42578125" style="331" customWidth="1"/>
    <col min="2" max="2" width="15.5703125" style="331" customWidth="1"/>
    <col min="3" max="3" width="15" style="331" customWidth="1"/>
    <col min="4" max="4" width="14.42578125" style="331" customWidth="1"/>
    <col min="5" max="5" width="13.85546875" style="331" customWidth="1"/>
    <col min="6" max="6" width="21.28515625" style="331" customWidth="1"/>
    <col min="7" max="7" width="14.42578125" style="331" customWidth="1"/>
    <col min="8" max="8" width="14.7109375" style="331" customWidth="1"/>
    <col min="9" max="9" width="14.28515625" style="331" customWidth="1"/>
    <col min="10" max="10" width="14.85546875" style="331" customWidth="1"/>
    <col min="11" max="11" width="14" style="331" customWidth="1"/>
    <col min="12" max="12" width="14.5703125" style="331" customWidth="1"/>
    <col min="13" max="16384" width="10.7109375" style="331"/>
  </cols>
  <sheetData>
    <row r="1" spans="1:3" s="124" customFormat="1">
      <c r="A1" s="3" t="s">
        <v>619</v>
      </c>
    </row>
    <row r="2" spans="1:3" s="124" customFormat="1">
      <c r="A2" s="402" t="s">
        <v>828</v>
      </c>
    </row>
    <row r="4" spans="1:3" s="124" customFormat="1">
      <c r="A4" s="104" t="s">
        <v>631</v>
      </c>
    </row>
    <row r="5" spans="1:3" s="124" customFormat="1">
      <c r="A5" s="386" t="s">
        <v>868</v>
      </c>
    </row>
    <row r="7" spans="1:3" s="124" customFormat="1">
      <c r="A7" s="124" t="s">
        <v>617</v>
      </c>
    </row>
    <row r="9" spans="1:3" s="126" customFormat="1">
      <c r="A9" s="125" t="s">
        <v>348</v>
      </c>
    </row>
    <row r="10" spans="1:3" s="128" customFormat="1">
      <c r="A10" s="127"/>
    </row>
    <row r="11" spans="1:3" s="131" customFormat="1">
      <c r="A11" s="129" t="s">
        <v>326</v>
      </c>
      <c r="B11" s="130"/>
      <c r="C11" s="130"/>
    </row>
    <row r="12" spans="1:3" s="70" customFormat="1">
      <c r="A12" s="132"/>
    </row>
    <row r="13" spans="1:3" s="124" customFormat="1">
      <c r="A13" s="133" t="s">
        <v>304</v>
      </c>
      <c r="B13" s="134"/>
      <c r="C13" s="134"/>
    </row>
    <row r="14" spans="1:3" s="135" customFormat="1">
      <c r="A14" s="123"/>
    </row>
    <row r="15" spans="1:3" s="137" customFormat="1">
      <c r="A15" s="136" t="s">
        <v>776</v>
      </c>
    </row>
    <row r="16" spans="1:3" s="124" customFormat="1">
      <c r="A16" s="13"/>
    </row>
    <row r="17" spans="1:19" s="141" customFormat="1">
      <c r="A17" s="138"/>
      <c r="B17" s="139"/>
      <c r="C17" s="139"/>
      <c r="D17" s="139"/>
      <c r="E17" s="139"/>
      <c r="F17" s="139" t="s">
        <v>859</v>
      </c>
      <c r="G17" s="139"/>
      <c r="H17" s="139" t="s">
        <v>777</v>
      </c>
      <c r="I17" s="139"/>
      <c r="J17" s="139"/>
      <c r="K17" s="139"/>
      <c r="L17" s="139"/>
      <c r="M17" s="139"/>
      <c r="N17" s="139"/>
      <c r="O17" s="139"/>
      <c r="P17" s="139"/>
      <c r="Q17" s="139"/>
      <c r="R17" s="139"/>
      <c r="S17" s="140"/>
    </row>
    <row r="18" spans="1:19" s="146" customFormat="1" ht="26">
      <c r="A18" s="142" t="s">
        <v>632</v>
      </c>
      <c r="B18" s="143" t="s">
        <v>633</v>
      </c>
      <c r="C18" s="143" t="s">
        <v>633</v>
      </c>
      <c r="D18" s="143" t="s">
        <v>633</v>
      </c>
      <c r="E18" s="143" t="s">
        <v>633</v>
      </c>
      <c r="F18" s="143" t="s">
        <v>634</v>
      </c>
      <c r="G18" s="143" t="s">
        <v>635</v>
      </c>
      <c r="H18" s="143" t="s">
        <v>636</v>
      </c>
      <c r="I18" s="143" t="s">
        <v>637</v>
      </c>
      <c r="J18" s="144" t="s">
        <v>638</v>
      </c>
      <c r="K18" s="144" t="s">
        <v>639</v>
      </c>
      <c r="L18" s="144" t="s">
        <v>564</v>
      </c>
      <c r="M18" s="144" t="s">
        <v>565</v>
      </c>
      <c r="N18" s="144" t="s">
        <v>566</v>
      </c>
      <c r="O18" s="144" t="s">
        <v>567</v>
      </c>
      <c r="P18" s="144" t="s">
        <v>568</v>
      </c>
      <c r="Q18" s="143"/>
      <c r="R18" s="143"/>
      <c r="S18" s="145"/>
    </row>
    <row r="19" spans="1:19" s="126" customFormat="1">
      <c r="A19" s="147"/>
      <c r="B19" s="148"/>
      <c r="C19" s="148"/>
      <c r="D19" s="148"/>
      <c r="E19" s="148"/>
      <c r="F19" s="148"/>
      <c r="G19" s="148"/>
      <c r="H19" s="148"/>
      <c r="I19" s="148"/>
      <c r="J19" s="148"/>
      <c r="K19" s="148"/>
      <c r="L19" s="148"/>
      <c r="M19" s="148"/>
      <c r="N19" s="148"/>
      <c r="O19" s="148"/>
      <c r="P19" s="148"/>
      <c r="Q19" s="148"/>
      <c r="R19" s="148"/>
      <c r="S19" s="149"/>
    </row>
    <row r="20" spans="1:19" s="126" customFormat="1">
      <c r="A20" s="147" t="s">
        <v>569</v>
      </c>
      <c r="B20" s="148">
        <f>+C20-1</f>
        <v>-5</v>
      </c>
      <c r="C20" s="148">
        <f>+D20-1</f>
        <v>-4</v>
      </c>
      <c r="D20" s="148">
        <f>+E20-1</f>
        <v>-3</v>
      </c>
      <c r="E20" s="148">
        <f>+F20-1</f>
        <v>-2</v>
      </c>
      <c r="F20" s="148">
        <f>+G20-1</f>
        <v>-1</v>
      </c>
      <c r="G20" s="537">
        <f>+'SUMMARY w SQ FT &gt;5% or &lt;0%'!G20</f>
        <v>0</v>
      </c>
      <c r="H20" s="150">
        <f t="shared" ref="H20:P20" si="0">+G20+1</f>
        <v>1</v>
      </c>
      <c r="I20" s="150">
        <f t="shared" si="0"/>
        <v>2</v>
      </c>
      <c r="J20" s="150">
        <f t="shared" si="0"/>
        <v>3</v>
      </c>
      <c r="K20" s="150">
        <f t="shared" si="0"/>
        <v>4</v>
      </c>
      <c r="L20" s="150">
        <f t="shared" si="0"/>
        <v>5</v>
      </c>
      <c r="M20" s="150">
        <f t="shared" si="0"/>
        <v>6</v>
      </c>
      <c r="N20" s="150">
        <f t="shared" si="0"/>
        <v>7</v>
      </c>
      <c r="O20" s="150">
        <f t="shared" si="0"/>
        <v>8</v>
      </c>
      <c r="P20" s="150">
        <f t="shared" si="0"/>
        <v>9</v>
      </c>
      <c r="Q20" s="148"/>
      <c r="R20" s="148"/>
      <c r="S20" s="149"/>
    </row>
    <row r="21" spans="1:19" s="126" customFormat="1">
      <c r="A21" s="151" t="s">
        <v>483</v>
      </c>
      <c r="B21" s="148"/>
      <c r="C21" s="148"/>
      <c r="D21" s="148"/>
      <c r="E21" s="148"/>
      <c r="F21" s="148"/>
      <c r="G21" s="148"/>
      <c r="H21" s="148"/>
      <c r="I21" s="148"/>
      <c r="J21" s="148"/>
      <c r="K21" s="148"/>
      <c r="L21" s="148"/>
      <c r="M21" s="148"/>
      <c r="N21" s="148"/>
      <c r="O21" s="148"/>
      <c r="P21" s="148"/>
      <c r="Q21" s="148"/>
      <c r="R21" s="148"/>
      <c r="S21" s="149"/>
    </row>
    <row r="22" spans="1:19" s="126" customFormat="1">
      <c r="A22" s="147" t="s">
        <v>571</v>
      </c>
      <c r="B22" s="537">
        <f>+'SUMMARY w SQ FT &gt;5% or &lt;0%'!B22</f>
        <v>0</v>
      </c>
      <c r="C22" s="537">
        <f>+'SUMMARY w SQ FT &gt;5% or &lt;0%'!C22</f>
        <v>0</v>
      </c>
      <c r="D22" s="537">
        <f>+'SUMMARY w SQ FT &gt;5% or &lt;0%'!D22</f>
        <v>0</v>
      </c>
      <c r="E22" s="537">
        <f>+'SUMMARY w SQ FT &gt;5% or &lt;0%'!E22</f>
        <v>0</v>
      </c>
      <c r="F22" s="537">
        <f>+'SUMMARY w SQ FT &gt;5% or &lt;0%'!F22</f>
        <v>0</v>
      </c>
      <c r="G22" s="537">
        <f>+'SUMMARY w SQ FT &gt;5% or &lt;0%'!G22</f>
        <v>0</v>
      </c>
      <c r="H22" s="537">
        <f>+'SUMMARY w SQ FT &gt;5% or &lt;0%'!H22</f>
        <v>0</v>
      </c>
      <c r="I22" s="537">
        <f>+'SUMMARY w SQ FT &gt;5% or &lt;0%'!I22</f>
        <v>0</v>
      </c>
      <c r="J22" s="537">
        <f>+'SUMMARY w SQ FT &gt;5% or &lt;0%'!J22</f>
        <v>0</v>
      </c>
      <c r="K22" s="537">
        <f>+'SUMMARY w SQ FT &gt;5% or &lt;0%'!K22</f>
        <v>0</v>
      </c>
      <c r="L22" s="537">
        <f>+'SUMMARY w SQ FT &gt;5% or &lt;0%'!L22</f>
        <v>0</v>
      </c>
      <c r="M22" s="537">
        <f>+'SUMMARY w SQ FT &gt;5% or &lt;0%'!M22</f>
        <v>0</v>
      </c>
      <c r="N22" s="537">
        <f>+'SUMMARY w SQ FT &gt;5% or &lt;0%'!N22</f>
        <v>0</v>
      </c>
      <c r="O22" s="537">
        <f>+'SUMMARY w SQ FT &gt;5% or &lt;0%'!O22</f>
        <v>0</v>
      </c>
      <c r="P22" s="537">
        <f>+'SUMMARY w SQ FT &gt;5% or &lt;0%'!P22</f>
        <v>0</v>
      </c>
      <c r="Q22" s="148"/>
      <c r="R22" s="148"/>
      <c r="S22" s="149"/>
    </row>
    <row r="23" spans="1:19" s="126" customFormat="1">
      <c r="A23" s="147"/>
      <c r="B23" s="538"/>
      <c r="C23" s="538"/>
      <c r="D23" s="538"/>
      <c r="E23" s="538"/>
      <c r="F23" s="538"/>
      <c r="G23" s="538"/>
      <c r="H23" s="538"/>
      <c r="I23" s="538"/>
      <c r="J23" s="538"/>
      <c r="K23" s="538"/>
      <c r="L23" s="538"/>
      <c r="M23" s="538"/>
      <c r="N23" s="538"/>
      <c r="O23" s="538"/>
      <c r="P23" s="538"/>
      <c r="Q23" s="148"/>
      <c r="R23" s="148"/>
      <c r="S23" s="149"/>
    </row>
    <row r="24" spans="1:19" s="126" customFormat="1">
      <c r="A24" s="403" t="s">
        <v>748</v>
      </c>
      <c r="B24" s="537" t="e">
        <f>+'SUMMARY w SQ FT &gt;5% or &lt;0%'!B24</f>
        <v>#DIV/0!</v>
      </c>
      <c r="C24" s="537" t="e">
        <f>+'SUMMARY w SQ FT &gt;5% or &lt;0%'!C24</f>
        <v>#DIV/0!</v>
      </c>
      <c r="D24" s="537" t="e">
        <f>+'SUMMARY w SQ FT &gt;5% or &lt;0%'!D24</f>
        <v>#DIV/0!</v>
      </c>
      <c r="E24" s="537" t="e">
        <f>+'SUMMARY w SQ FT &gt;5% or &lt;0%'!E24</f>
        <v>#DIV/0!</v>
      </c>
      <c r="F24" s="537" t="e">
        <f>+'SUMMARY w SQ FT &gt;5% or &lt;0%'!F24</f>
        <v>#DIV/0!</v>
      </c>
      <c r="G24" s="537">
        <f>+'SUMMARY w SQ FT &gt;5% or &lt;0%'!G24</f>
        <v>0</v>
      </c>
      <c r="H24" s="537">
        <f>+'SUMMARY w SQ FT &gt;5% or &lt;0%'!H24</f>
        <v>0</v>
      </c>
      <c r="I24" s="537">
        <f>+'SUMMARY w SQ FT &gt;5% or &lt;0%'!I24</f>
        <v>0</v>
      </c>
      <c r="J24" s="537">
        <f>+'SUMMARY w SQ FT &gt;5% or &lt;0%'!J24</f>
        <v>0</v>
      </c>
      <c r="K24" s="537">
        <f>+'SUMMARY w SQ FT &gt;5% or &lt;0%'!K24</f>
        <v>0</v>
      </c>
      <c r="L24" s="537">
        <f>+'SUMMARY w SQ FT &gt;5% or &lt;0%'!L24</f>
        <v>0</v>
      </c>
      <c r="M24" s="537">
        <f>+'SUMMARY w SQ FT &gt;5% or &lt;0%'!M24</f>
        <v>0</v>
      </c>
      <c r="N24" s="537">
        <f>+'SUMMARY w SQ FT &gt;5% or &lt;0%'!N24</f>
        <v>0</v>
      </c>
      <c r="O24" s="537">
        <f>+'SUMMARY w SQ FT &gt;5% or &lt;0%'!O24</f>
        <v>0</v>
      </c>
      <c r="P24" s="537">
        <f>+'SUMMARY w SQ FT &gt;5% or &lt;0%'!P24</f>
        <v>0</v>
      </c>
      <c r="Q24" s="148"/>
      <c r="R24" s="148"/>
      <c r="S24" s="149"/>
    </row>
    <row r="25" spans="1:19" s="126" customFormat="1">
      <c r="A25" s="386"/>
      <c r="B25" s="538"/>
      <c r="C25" s="538"/>
      <c r="D25" s="538"/>
      <c r="E25" s="538"/>
      <c r="F25" s="538"/>
      <c r="G25" s="538"/>
      <c r="H25" s="538"/>
      <c r="I25" s="538"/>
      <c r="J25" s="538"/>
      <c r="K25" s="538"/>
      <c r="L25" s="538"/>
      <c r="M25" s="538"/>
      <c r="N25" s="538"/>
      <c r="O25" s="538"/>
      <c r="P25" s="538"/>
      <c r="Q25" s="148"/>
      <c r="R25" s="148"/>
      <c r="S25" s="149"/>
    </row>
    <row r="26" spans="1:19" s="126" customFormat="1">
      <c r="A26" s="385" t="s">
        <v>821</v>
      </c>
      <c r="B26" s="537" t="e">
        <f>+'SUMMARY w SQ FT &gt;5% or &lt;0%'!B26</f>
        <v>#DIV/0!</v>
      </c>
      <c r="C26" s="537" t="e">
        <f>+'SUMMARY w SQ FT &gt;5% or &lt;0%'!C26</f>
        <v>#DIV/0!</v>
      </c>
      <c r="D26" s="537" t="e">
        <f>+'SUMMARY w SQ FT &gt;5% or &lt;0%'!D26</f>
        <v>#DIV/0!</v>
      </c>
      <c r="E26" s="537" t="e">
        <f>+'SUMMARY w SQ FT &gt;5% or &lt;0%'!E26</f>
        <v>#DIV/0!</v>
      </c>
      <c r="F26" s="537" t="e">
        <f>+'SUMMARY w SQ FT &gt;5% or &lt;0%'!F26</f>
        <v>#DIV/0!</v>
      </c>
      <c r="G26" s="537">
        <f>+'SUMMARY w SQ FT &gt;5% or &lt;0%'!G26</f>
        <v>0</v>
      </c>
      <c r="H26" s="537">
        <f>+'SUMMARY w SQ FT &gt;5% or &lt;0%'!H26</f>
        <v>0</v>
      </c>
      <c r="I26" s="537">
        <f>+'SUMMARY w SQ FT &gt;5% or &lt;0%'!I26</f>
        <v>0</v>
      </c>
      <c r="J26" s="537">
        <f>+'SUMMARY w SQ FT &gt;5% or &lt;0%'!J26</f>
        <v>0</v>
      </c>
      <c r="K26" s="537">
        <f>+'SUMMARY w SQ FT &gt;5% or &lt;0%'!K26</f>
        <v>0</v>
      </c>
      <c r="L26" s="537">
        <f>+'SUMMARY w SQ FT &gt;5% or &lt;0%'!L26</f>
        <v>0</v>
      </c>
      <c r="M26" s="537">
        <f>+'SUMMARY w SQ FT &gt;5% or &lt;0%'!M26</f>
        <v>0</v>
      </c>
      <c r="N26" s="537">
        <f>+'SUMMARY w SQ FT &gt;5% or &lt;0%'!N26</f>
        <v>0</v>
      </c>
      <c r="O26" s="537">
        <f>+'SUMMARY w SQ FT &gt;5% or &lt;0%'!O26</f>
        <v>0</v>
      </c>
      <c r="P26" s="537">
        <f>+'SUMMARY w SQ FT &gt;5% or &lt;0%'!P26</f>
        <v>0</v>
      </c>
      <c r="Q26" s="148"/>
      <c r="R26" s="148"/>
      <c r="S26" s="149"/>
    </row>
    <row r="27" spans="1:19" s="126" customFormat="1">
      <c r="A27" s="152"/>
      <c r="B27" s="153"/>
      <c r="C27" s="153"/>
      <c r="D27" s="153"/>
      <c r="E27" s="153"/>
      <c r="F27" s="153"/>
      <c r="G27" s="153"/>
      <c r="H27" s="153"/>
      <c r="I27" s="153"/>
      <c r="J27" s="153"/>
      <c r="K27" s="153"/>
      <c r="L27" s="153"/>
      <c r="M27" s="153"/>
      <c r="N27" s="153"/>
      <c r="O27" s="153"/>
      <c r="P27" s="153"/>
      <c r="Q27" s="153"/>
      <c r="R27" s="153"/>
      <c r="S27" s="154"/>
    </row>
    <row r="28" spans="1:19" s="126" customFormat="1">
      <c r="A28" s="135"/>
    </row>
    <row r="29" spans="1:19" s="128" customFormat="1">
      <c r="A29" s="155" t="s">
        <v>572</v>
      </c>
    </row>
    <row r="30" spans="1:19" s="128" customFormat="1" ht="65">
      <c r="A30" s="196" t="s">
        <v>521</v>
      </c>
      <c r="F30" s="128" t="s">
        <v>485</v>
      </c>
    </row>
    <row r="31" spans="1:19" s="128" customFormat="1">
      <c r="A31" s="196"/>
    </row>
    <row r="32" spans="1:19" s="128" customFormat="1">
      <c r="A32" s="196" t="s">
        <v>522</v>
      </c>
    </row>
    <row r="33" spans="1:7" s="128" customFormat="1">
      <c r="A33" s="197" t="s">
        <v>515</v>
      </c>
      <c r="B33" s="482" t="s">
        <v>516</v>
      </c>
      <c r="C33" s="404" t="s">
        <v>487</v>
      </c>
      <c r="D33" s="482" t="s">
        <v>486</v>
      </c>
      <c r="E33" s="198" t="s">
        <v>505</v>
      </c>
    </row>
    <row r="34" spans="1:7" s="128" customFormat="1" ht="14" thickBot="1">
      <c r="A34" s="197"/>
      <c r="B34" s="198"/>
      <c r="C34" s="198"/>
      <c r="D34" s="198"/>
      <c r="E34" s="198"/>
    </row>
    <row r="35" spans="1:7" s="128" customFormat="1" ht="14" thickBot="1">
      <c r="A35" s="197"/>
      <c r="B35" s="198"/>
      <c r="C35" s="198"/>
      <c r="D35" s="387" t="s">
        <v>822</v>
      </c>
      <c r="E35" s="388"/>
      <c r="G35" s="389"/>
    </row>
    <row r="36" spans="1:7" s="128" customFormat="1" ht="27" thickBot="1">
      <c r="A36" s="197"/>
      <c r="B36" s="198"/>
      <c r="C36" s="198" t="s">
        <v>860</v>
      </c>
      <c r="D36" s="392" t="s">
        <v>862</v>
      </c>
      <c r="E36" s="200" t="s">
        <v>861</v>
      </c>
      <c r="F36" s="201" t="s">
        <v>778</v>
      </c>
      <c r="G36" s="390"/>
    </row>
    <row r="37" spans="1:7" s="128" customFormat="1">
      <c r="A37" s="197" t="s">
        <v>506</v>
      </c>
      <c r="B37" s="482" t="s">
        <v>507</v>
      </c>
      <c r="C37" s="198" t="s">
        <v>508</v>
      </c>
      <c r="D37" s="393">
        <v>6.8500000000000005E-2</v>
      </c>
      <c r="E37" s="202">
        <v>5.6800000000000003E-2</v>
      </c>
      <c r="G37" s="391"/>
    </row>
    <row r="38" spans="1:7" s="128" customFormat="1">
      <c r="A38" s="197"/>
      <c r="B38" s="482" t="s">
        <v>507</v>
      </c>
      <c r="C38" s="198" t="s">
        <v>509</v>
      </c>
      <c r="D38" s="394">
        <v>6.7799999999999999E-2</v>
      </c>
      <c r="E38" s="203">
        <v>6.0499999999999998E-2</v>
      </c>
      <c r="G38" s="391"/>
    </row>
    <row r="39" spans="1:7" s="128" customFormat="1">
      <c r="A39" s="197"/>
      <c r="B39" s="482" t="s">
        <v>507</v>
      </c>
      <c r="C39" s="198" t="s">
        <v>510</v>
      </c>
      <c r="D39" s="394">
        <v>6.6000000000000003E-2</v>
      </c>
      <c r="E39" s="203">
        <v>5.8799999999999998E-2</v>
      </c>
      <c r="G39" s="391"/>
    </row>
    <row r="40" spans="1:7" s="128" customFormat="1">
      <c r="A40" s="197"/>
      <c r="B40" s="482" t="s">
        <v>507</v>
      </c>
      <c r="C40" s="198" t="s">
        <v>511</v>
      </c>
      <c r="D40" s="394">
        <v>6.7400000000000002E-2</v>
      </c>
      <c r="E40" s="203">
        <v>7.6600000000000001E-2</v>
      </c>
      <c r="G40" s="391"/>
    </row>
    <row r="41" spans="1:7" s="128" customFormat="1" ht="14" thickBot="1">
      <c r="A41" s="197"/>
      <c r="B41" s="482" t="s">
        <v>507</v>
      </c>
      <c r="C41" s="198" t="s">
        <v>517</v>
      </c>
      <c r="D41" s="395">
        <v>3.9800000000000002E-2</v>
      </c>
      <c r="E41" s="204">
        <v>4.6899999999999997E-2</v>
      </c>
      <c r="G41" s="391"/>
    </row>
    <row r="42" spans="1:7" s="128" customFormat="1">
      <c r="A42" s="197"/>
      <c r="B42" s="198"/>
      <c r="C42" s="198"/>
      <c r="G42" s="389"/>
    </row>
    <row r="43" spans="1:7" s="128" customFormat="1">
      <c r="A43" s="197" t="s">
        <v>518</v>
      </c>
      <c r="B43" s="205" t="s">
        <v>573</v>
      </c>
      <c r="C43" s="396" t="s">
        <v>749</v>
      </c>
      <c r="D43" s="205" t="s">
        <v>573</v>
      </c>
      <c r="E43" s="198" t="s">
        <v>750</v>
      </c>
      <c r="F43" s="206" t="s">
        <v>576</v>
      </c>
    </row>
    <row r="44" spans="1:7" s="128" customFormat="1">
      <c r="A44" s="197"/>
      <c r="B44" s="198"/>
      <c r="D44" s="198"/>
      <c r="E44" s="198"/>
      <c r="G44" s="198"/>
    </row>
    <row r="45" spans="1:7" s="128" customFormat="1">
      <c r="A45" s="197" t="s">
        <v>329</v>
      </c>
      <c r="B45" s="207" t="e">
        <f>IF(B240=1,B245,B250)</f>
        <v>#DIV/0!</v>
      </c>
      <c r="C45" s="198" t="s">
        <v>907</v>
      </c>
      <c r="F45" s="128" t="s">
        <v>817</v>
      </c>
    </row>
    <row r="46" spans="1:7" s="128" customFormat="1">
      <c r="A46" s="197"/>
      <c r="B46" s="198"/>
    </row>
    <row r="47" spans="1:7" s="128" customFormat="1">
      <c r="A47" s="197" t="s">
        <v>415</v>
      </c>
      <c r="B47" s="208">
        <f>+G20</f>
        <v>0</v>
      </c>
      <c r="C47" s="198" t="s">
        <v>622</v>
      </c>
      <c r="F47" s="128" t="s">
        <v>817</v>
      </c>
    </row>
    <row r="48" spans="1:7" s="128" customFormat="1">
      <c r="A48" s="197"/>
      <c r="B48" s="208" t="e">
        <f>IF(B240=1,B244,B252)</f>
        <v>#DIV/0!</v>
      </c>
      <c r="C48" s="199" t="s">
        <v>420</v>
      </c>
      <c r="F48" s="128" t="s">
        <v>817</v>
      </c>
    </row>
    <row r="49" spans="1:9" s="128" customFormat="1">
      <c r="A49" s="197"/>
      <c r="B49" s="198"/>
      <c r="D49" s="198"/>
    </row>
    <row r="50" spans="1:9" s="128" customFormat="1">
      <c r="A50" s="197" t="s">
        <v>421</v>
      </c>
      <c r="B50" s="208" t="e">
        <f>+B240</f>
        <v>#DIV/0!</v>
      </c>
      <c r="C50" s="198" t="s">
        <v>422</v>
      </c>
      <c r="D50" s="208" t="e">
        <f>+D240</f>
        <v>#DIV/0!</v>
      </c>
      <c r="E50" s="198" t="s">
        <v>624</v>
      </c>
      <c r="F50" s="128" t="s">
        <v>683</v>
      </c>
    </row>
    <row r="51" spans="1:9" s="128" customFormat="1">
      <c r="A51" s="197"/>
      <c r="B51" s="198"/>
      <c r="C51" s="198"/>
      <c r="D51" s="198"/>
      <c r="E51" s="198"/>
    </row>
    <row r="52" spans="1:9" s="128" customFormat="1">
      <c r="A52" s="197" t="s">
        <v>430</v>
      </c>
      <c r="B52" s="208" t="e">
        <f>+B177</f>
        <v>#VALUE!</v>
      </c>
      <c r="C52" s="198" t="s">
        <v>422</v>
      </c>
      <c r="D52" s="209" t="e">
        <f>IF(B52=1,0,1)</f>
        <v>#VALUE!</v>
      </c>
      <c r="E52" s="198" t="s">
        <v>624</v>
      </c>
      <c r="F52" s="128" t="s">
        <v>683</v>
      </c>
    </row>
    <row r="53" spans="1:9" s="128" customFormat="1">
      <c r="A53" s="197"/>
      <c r="B53" s="198"/>
      <c r="C53" s="198"/>
      <c r="D53" s="198"/>
      <c r="E53" s="198"/>
    </row>
    <row r="54" spans="1:9" s="128" customFormat="1">
      <c r="A54" s="197" t="s">
        <v>431</v>
      </c>
      <c r="B54" s="208" t="e">
        <f>+D220</f>
        <v>#DIV/0!</v>
      </c>
      <c r="C54" s="198" t="s">
        <v>422</v>
      </c>
      <c r="D54" s="208" t="e">
        <f>+B220</f>
        <v>#DIV/0!</v>
      </c>
      <c r="E54" s="198" t="s">
        <v>432</v>
      </c>
      <c r="F54" s="199" t="s">
        <v>684</v>
      </c>
    </row>
    <row r="55" spans="1:9" s="128" customFormat="1">
      <c r="A55" s="196"/>
      <c r="F55" s="128" t="s">
        <v>817</v>
      </c>
    </row>
    <row r="56" spans="1:9" s="128" customFormat="1" ht="26">
      <c r="A56" s="413" t="s">
        <v>953</v>
      </c>
      <c r="B56" s="484"/>
      <c r="C56" s="410" t="s">
        <v>897</v>
      </c>
      <c r="D56" s="484"/>
      <c r="E56" s="410" t="s">
        <v>898</v>
      </c>
      <c r="F56" s="410"/>
      <c r="G56" s="410"/>
    </row>
    <row r="57" spans="1:9" s="128" customFormat="1">
      <c r="A57" s="196"/>
    </row>
    <row r="58" spans="1:9" s="128" customFormat="1" ht="65">
      <c r="A58" s="198" t="s">
        <v>577</v>
      </c>
    </row>
    <row r="59" spans="1:9" s="128" customFormat="1">
      <c r="A59" s="198" t="s">
        <v>807</v>
      </c>
    </row>
    <row r="60" spans="1:9" s="126" customFormat="1" ht="14">
      <c r="A60" s="210" t="s">
        <v>808</v>
      </c>
      <c r="B60" s="194"/>
      <c r="C60" s="194"/>
      <c r="D60" s="194"/>
      <c r="E60" s="194"/>
      <c r="F60" s="156" t="s">
        <v>809</v>
      </c>
      <c r="G60" s="126" t="s">
        <v>810</v>
      </c>
    </row>
    <row r="61" spans="1:9" s="126" customFormat="1">
      <c r="A61" s="211" t="s">
        <v>494</v>
      </c>
      <c r="B61" s="493" t="s">
        <v>507</v>
      </c>
      <c r="C61" s="212" t="s">
        <v>422</v>
      </c>
      <c r="D61" s="493" t="s">
        <v>507</v>
      </c>
      <c r="E61" s="212" t="s">
        <v>432</v>
      </c>
      <c r="F61" s="126" t="s">
        <v>685</v>
      </c>
      <c r="G61" s="485"/>
      <c r="H61" s="486"/>
      <c r="I61" s="487"/>
    </row>
    <row r="62" spans="1:9" s="126" customFormat="1">
      <c r="A62" s="211" t="s">
        <v>495</v>
      </c>
      <c r="B62" s="494" t="s">
        <v>507</v>
      </c>
      <c r="C62" s="212" t="s">
        <v>422</v>
      </c>
      <c r="D62" s="494" t="s">
        <v>507</v>
      </c>
      <c r="E62" s="212" t="s">
        <v>432</v>
      </c>
      <c r="F62" s="126" t="s">
        <v>686</v>
      </c>
      <c r="G62" s="488"/>
      <c r="H62" s="480"/>
      <c r="I62" s="489"/>
    </row>
    <row r="63" spans="1:9" s="126" customFormat="1">
      <c r="A63" s="211" t="s">
        <v>496</v>
      </c>
      <c r="B63" s="494" t="s">
        <v>507</v>
      </c>
      <c r="C63" s="212" t="s">
        <v>422</v>
      </c>
      <c r="D63" s="494" t="s">
        <v>507</v>
      </c>
      <c r="E63" s="212" t="s">
        <v>432</v>
      </c>
      <c r="F63" s="126" t="s">
        <v>685</v>
      </c>
      <c r="G63" s="488"/>
      <c r="H63" s="480"/>
      <c r="I63" s="489"/>
    </row>
    <row r="64" spans="1:9" s="126" customFormat="1">
      <c r="A64" s="211" t="s">
        <v>377</v>
      </c>
      <c r="B64" s="494" t="s">
        <v>507</v>
      </c>
      <c r="C64" s="212" t="s">
        <v>422</v>
      </c>
      <c r="D64" s="494" t="s">
        <v>507</v>
      </c>
      <c r="E64" s="212" t="s">
        <v>432</v>
      </c>
      <c r="F64" s="126" t="s">
        <v>686</v>
      </c>
      <c r="G64" s="488"/>
      <c r="H64" s="480"/>
      <c r="I64" s="489"/>
    </row>
    <row r="65" spans="1:9" s="126" customFormat="1">
      <c r="A65" s="211" t="s">
        <v>378</v>
      </c>
      <c r="B65" s="494" t="s">
        <v>507</v>
      </c>
      <c r="C65" s="212" t="s">
        <v>422</v>
      </c>
      <c r="D65" s="494" t="s">
        <v>507</v>
      </c>
      <c r="E65" s="212" t="s">
        <v>432</v>
      </c>
      <c r="F65" s="126" t="s">
        <v>686</v>
      </c>
      <c r="G65" s="488"/>
      <c r="H65" s="480"/>
      <c r="I65" s="489"/>
    </row>
    <row r="66" spans="1:9" s="126" customFormat="1">
      <c r="A66" s="211" t="s">
        <v>771</v>
      </c>
      <c r="B66" s="494" t="s">
        <v>507</v>
      </c>
      <c r="C66" s="212" t="s">
        <v>422</v>
      </c>
      <c r="D66" s="494" t="s">
        <v>507</v>
      </c>
      <c r="E66" s="212" t="s">
        <v>432</v>
      </c>
      <c r="F66" s="126" t="s">
        <v>686</v>
      </c>
      <c r="G66" s="488"/>
      <c r="H66" s="480"/>
      <c r="I66" s="489"/>
    </row>
    <row r="67" spans="1:9" s="126" customFormat="1">
      <c r="A67" s="211" t="s">
        <v>433</v>
      </c>
      <c r="B67" s="494" t="s">
        <v>507</v>
      </c>
      <c r="C67" s="212" t="s">
        <v>422</v>
      </c>
      <c r="D67" s="494" t="s">
        <v>507</v>
      </c>
      <c r="E67" s="212" t="s">
        <v>432</v>
      </c>
      <c r="F67" s="126" t="s">
        <v>685</v>
      </c>
      <c r="G67" s="488"/>
      <c r="H67" s="480"/>
      <c r="I67" s="489"/>
    </row>
    <row r="68" spans="1:9" s="126" customFormat="1">
      <c r="A68" s="211" t="s">
        <v>434</v>
      </c>
      <c r="B68" s="494" t="s">
        <v>507</v>
      </c>
      <c r="C68" s="212" t="s">
        <v>422</v>
      </c>
      <c r="D68" s="494" t="s">
        <v>507</v>
      </c>
      <c r="E68" s="212" t="s">
        <v>432</v>
      </c>
      <c r="F68" s="126" t="s">
        <v>686</v>
      </c>
      <c r="G68" s="488"/>
      <c r="H68" s="480"/>
      <c r="I68" s="489"/>
    </row>
    <row r="69" spans="1:9" s="126" customFormat="1">
      <c r="A69" s="211" t="s">
        <v>435</v>
      </c>
      <c r="B69" s="494" t="s">
        <v>507</v>
      </c>
      <c r="C69" s="212" t="s">
        <v>422</v>
      </c>
      <c r="D69" s="494" t="s">
        <v>507</v>
      </c>
      <c r="E69" s="212" t="s">
        <v>432</v>
      </c>
      <c r="F69" s="126" t="s">
        <v>686</v>
      </c>
      <c r="G69" s="488"/>
      <c r="H69" s="480"/>
      <c r="I69" s="489"/>
    </row>
    <row r="70" spans="1:9" s="126" customFormat="1">
      <c r="A70" s="211" t="s">
        <v>616</v>
      </c>
      <c r="B70" s="494" t="s">
        <v>507</v>
      </c>
      <c r="C70" s="212" t="s">
        <v>422</v>
      </c>
      <c r="D70" s="494" t="s">
        <v>507</v>
      </c>
      <c r="E70" s="212" t="s">
        <v>432</v>
      </c>
      <c r="F70" s="126" t="s">
        <v>686</v>
      </c>
      <c r="G70" s="490"/>
      <c r="H70" s="491"/>
      <c r="I70" s="492"/>
    </row>
    <row r="73" spans="1:9" s="126" customFormat="1">
      <c r="A73" s="151" t="s">
        <v>578</v>
      </c>
      <c r="B73" s="213" t="str">
        <f>+B195</f>
        <v>BOX</v>
      </c>
      <c r="C73" s="212" t="s">
        <v>579</v>
      </c>
      <c r="D73" s="214"/>
      <c r="F73" s="126" t="s">
        <v>818</v>
      </c>
    </row>
    <row r="74" spans="1:9" s="126" customFormat="1">
      <c r="A74" s="151"/>
      <c r="B74" s="212"/>
      <c r="C74" s="212"/>
    </row>
    <row r="75" spans="1:9" s="126" customFormat="1">
      <c r="A75" s="151" t="s">
        <v>803</v>
      </c>
      <c r="B75" s="213" t="e">
        <f>+B197</f>
        <v>#VALUE!</v>
      </c>
      <c r="C75" s="126" t="s">
        <v>741</v>
      </c>
      <c r="D75" s="212" t="s">
        <v>627</v>
      </c>
      <c r="F75" s="126" t="s">
        <v>767</v>
      </c>
    </row>
    <row r="76" spans="1:9" s="126" customFormat="1">
      <c r="A76" s="151"/>
      <c r="B76" s="212"/>
      <c r="C76" s="212"/>
    </row>
    <row r="77" spans="1:9" s="128" customFormat="1">
      <c r="A77" s="151" t="s">
        <v>679</v>
      </c>
      <c r="B77" s="213" t="e">
        <f>+B193</f>
        <v>#DIV/0!</v>
      </c>
      <c r="C77" s="212" t="s">
        <v>346</v>
      </c>
      <c r="D77" s="212" t="s">
        <v>439</v>
      </c>
      <c r="E77" s="126"/>
      <c r="F77" s="215" t="s">
        <v>764</v>
      </c>
    </row>
    <row r="78" spans="1:9" s="128" customFormat="1">
      <c r="A78" s="174"/>
      <c r="B78" s="208"/>
      <c r="C78" s="198"/>
      <c r="D78" s="198"/>
      <c r="F78" s="128" t="s">
        <v>818</v>
      </c>
    </row>
    <row r="79" spans="1:9" s="131" customFormat="1" ht="15">
      <c r="A79" s="174" t="s">
        <v>440</v>
      </c>
      <c r="B79" s="216" t="e">
        <f>+B297</f>
        <v>#DIV/0!</v>
      </c>
      <c r="C79" s="198" t="s">
        <v>765</v>
      </c>
      <c r="D79" s="198" t="s">
        <v>439</v>
      </c>
      <c r="E79" s="128"/>
      <c r="F79" s="217" t="s">
        <v>674</v>
      </c>
    </row>
    <row r="80" spans="1:9" s="131" customFormat="1" ht="15">
      <c r="A80" s="218"/>
      <c r="B80" s="219" t="e">
        <f>+B298</f>
        <v>#DIV/0!</v>
      </c>
      <c r="C80" s="220" t="s">
        <v>766</v>
      </c>
      <c r="D80" s="220" t="s">
        <v>439</v>
      </c>
      <c r="F80" s="131" t="s">
        <v>691</v>
      </c>
    </row>
    <row r="81" spans="1:8" s="131" customFormat="1" ht="15">
      <c r="A81" s="218"/>
      <c r="B81" s="219" t="e">
        <f>+B299</f>
        <v>#DIV/0!</v>
      </c>
      <c r="C81" s="220" t="s">
        <v>766</v>
      </c>
      <c r="D81" s="220" t="s">
        <v>439</v>
      </c>
    </row>
    <row r="82" spans="1:8" s="131" customFormat="1">
      <c r="A82" s="218"/>
      <c r="B82" s="220"/>
      <c r="D82" s="220"/>
    </row>
    <row r="83" spans="1:8" s="137" customFormat="1" ht="15">
      <c r="A83" s="218" t="s">
        <v>474</v>
      </c>
      <c r="B83" s="221">
        <f>+B315</f>
        <v>0</v>
      </c>
      <c r="C83" s="220" t="s">
        <v>763</v>
      </c>
      <c r="D83" s="220" t="s">
        <v>439</v>
      </c>
      <c r="E83" s="131"/>
      <c r="F83" s="222" t="s">
        <v>570</v>
      </c>
    </row>
    <row r="84" spans="1:8" s="137" customFormat="1">
      <c r="A84" s="189"/>
      <c r="C84" s="223"/>
      <c r="E84" s="223"/>
      <c r="F84" s="137" t="s">
        <v>837</v>
      </c>
      <c r="G84" s="223"/>
    </row>
    <row r="85" spans="1:8" s="137" customFormat="1">
      <c r="A85" s="189" t="s">
        <v>475</v>
      </c>
      <c r="B85" s="495" t="s">
        <v>507</v>
      </c>
      <c r="C85" s="223" t="s">
        <v>422</v>
      </c>
      <c r="D85" s="495" t="s">
        <v>507</v>
      </c>
      <c r="E85" s="223" t="s">
        <v>624</v>
      </c>
    </row>
    <row r="86" spans="1:8" s="137" customFormat="1">
      <c r="A86" s="189"/>
      <c r="B86" s="496"/>
    </row>
    <row r="87" spans="1:8" s="124" customFormat="1">
      <c r="A87" s="189" t="s">
        <v>827</v>
      </c>
      <c r="B87" s="497" t="s">
        <v>507</v>
      </c>
      <c r="C87" s="137"/>
      <c r="D87" s="137"/>
      <c r="E87" s="137"/>
      <c r="F87" s="224" t="s">
        <v>644</v>
      </c>
    </row>
    <row r="88" spans="1:8" s="126" customFormat="1">
      <c r="A88" s="157"/>
      <c r="B88" s="225"/>
      <c r="C88" s="124"/>
      <c r="D88" s="124"/>
      <c r="E88" s="124"/>
      <c r="F88" s="226" t="s">
        <v>838</v>
      </c>
    </row>
    <row r="89" spans="1:8" s="128" customFormat="1">
      <c r="A89" s="151"/>
      <c r="B89" s="212"/>
      <c r="C89" s="227"/>
    </row>
    <row r="90" spans="1:8" s="128" customFormat="1" ht="15">
      <c r="A90" s="174" t="s">
        <v>839</v>
      </c>
      <c r="B90" s="228" t="str">
        <f>+B393</f>
        <v>only if failed a) b)</v>
      </c>
      <c r="C90" s="198" t="s">
        <v>840</v>
      </c>
      <c r="D90" s="198" t="s">
        <v>439</v>
      </c>
      <c r="F90" s="199" t="s">
        <v>630</v>
      </c>
    </row>
    <row r="91" spans="1:8" s="128" customFormat="1">
      <c r="A91" s="174"/>
      <c r="D91" s="198"/>
      <c r="F91" s="128" t="s">
        <v>759</v>
      </c>
      <c r="G91" s="198"/>
      <c r="H91" s="198"/>
    </row>
    <row r="92" spans="1:8" s="128" customFormat="1">
      <c r="A92" s="174"/>
      <c r="D92" s="198"/>
      <c r="G92" s="198"/>
      <c r="H92" s="198"/>
    </row>
    <row r="93" spans="1:8" s="128" customFormat="1" ht="15">
      <c r="A93" s="174" t="s">
        <v>476</v>
      </c>
      <c r="B93" s="208" t="e">
        <f>+B431</f>
        <v>#DIV/0!</v>
      </c>
      <c r="C93" s="198" t="s">
        <v>760</v>
      </c>
      <c r="D93" s="198" t="s">
        <v>439</v>
      </c>
      <c r="F93" s="199" t="s">
        <v>597</v>
      </c>
    </row>
    <row r="94" spans="1:8" s="128" customFormat="1">
      <c r="A94" s="174"/>
      <c r="F94" s="128" t="s">
        <v>761</v>
      </c>
    </row>
    <row r="95" spans="1:8" s="128" customFormat="1">
      <c r="A95" s="174"/>
    </row>
    <row r="96" spans="1:8" s="128" customFormat="1">
      <c r="A96" s="174" t="s">
        <v>762</v>
      </c>
      <c r="B96" s="208">
        <f>IF(SUM(B415:B424)=10,1,0)</f>
        <v>0</v>
      </c>
      <c r="C96" s="198" t="s">
        <v>422</v>
      </c>
      <c r="D96" s="228">
        <f>IF(B96=0,1,0)</f>
        <v>1</v>
      </c>
      <c r="E96" s="198" t="s">
        <v>618</v>
      </c>
      <c r="F96" s="128" t="s">
        <v>598</v>
      </c>
      <c r="H96" s="198" t="s">
        <v>599</v>
      </c>
    </row>
    <row r="97" spans="1:6" s="128" customFormat="1">
      <c r="A97" s="174" t="s">
        <v>832</v>
      </c>
    </row>
    <row r="99" spans="1:6" s="131" customFormat="1">
      <c r="A99" s="103" t="s">
        <v>692</v>
      </c>
    </row>
    <row r="101" spans="1:6" s="137" customFormat="1">
      <c r="A101" s="15" t="s">
        <v>642</v>
      </c>
    </row>
    <row r="102" spans="1:6" s="124" customFormat="1">
      <c r="A102" s="229" t="s">
        <v>467</v>
      </c>
      <c r="B102" s="498"/>
    </row>
    <row r="103" spans="1:6" s="126" customFormat="1">
      <c r="A103" s="179" t="s">
        <v>468</v>
      </c>
      <c r="B103" s="499"/>
    </row>
    <row r="104" spans="1:6" s="128" customFormat="1">
      <c r="A104" s="230" t="s">
        <v>600</v>
      </c>
      <c r="B104" s="500"/>
    </row>
    <row r="105" spans="1:6" s="131" customFormat="1">
      <c r="A105" s="118" t="s">
        <v>469</v>
      </c>
      <c r="B105" s="501"/>
    </row>
    <row r="106" spans="1:6" s="137" customFormat="1">
      <c r="A106" s="231" t="s">
        <v>470</v>
      </c>
      <c r="B106" s="502"/>
    </row>
    <row r="107" spans="1:6" s="124" customFormat="1">
      <c r="A107" s="229" t="s">
        <v>471</v>
      </c>
      <c r="B107" s="498"/>
    </row>
    <row r="108" spans="1:6" s="126" customFormat="1">
      <c r="A108" s="170" t="s">
        <v>601</v>
      </c>
    </row>
    <row r="109" spans="1:6" s="128" customFormat="1">
      <c r="A109" s="161"/>
    </row>
    <row r="110" spans="1:6" s="131" customFormat="1">
      <c r="A110" s="103" t="s">
        <v>530</v>
      </c>
      <c r="B110" s="131" t="s">
        <v>606</v>
      </c>
      <c r="C110" s="131" t="s">
        <v>607</v>
      </c>
      <c r="D110" s="131" t="s">
        <v>608</v>
      </c>
    </row>
    <row r="111" spans="1:6" s="131" customFormat="1">
      <c r="A111" s="218" t="s">
        <v>472</v>
      </c>
      <c r="B111" s="232">
        <f>+G20</f>
        <v>0</v>
      </c>
      <c r="C111" s="501" t="s">
        <v>609</v>
      </c>
      <c r="D111" s="501" t="s">
        <v>609</v>
      </c>
      <c r="E111" s="233" t="s">
        <v>532</v>
      </c>
      <c r="F111" s="131" t="s">
        <v>610</v>
      </c>
    </row>
    <row r="112" spans="1:6" s="137" customFormat="1">
      <c r="A112" s="231"/>
      <c r="C112" s="496"/>
      <c r="D112" s="496"/>
      <c r="E112" s="234"/>
    </row>
    <row r="113" spans="1:6" s="137" customFormat="1">
      <c r="A113" s="189" t="s">
        <v>473</v>
      </c>
      <c r="B113" s="235">
        <f>+P20</f>
        <v>9</v>
      </c>
      <c r="C113" s="503" t="s">
        <v>609</v>
      </c>
      <c r="D113" s="504" t="s">
        <v>609</v>
      </c>
      <c r="E113" s="234" t="s">
        <v>532</v>
      </c>
      <c r="F113" s="137" t="s">
        <v>611</v>
      </c>
    </row>
    <row r="114" spans="1:6" s="137" customFormat="1">
      <c r="A114" s="189"/>
      <c r="B114" s="236"/>
      <c r="C114" s="234"/>
    </row>
    <row r="115" spans="1:6" s="137" customFormat="1">
      <c r="A115" s="428" t="s">
        <v>220</v>
      </c>
      <c r="B115" s="505" t="s">
        <v>265</v>
      </c>
      <c r="C115" s="427" t="s">
        <v>263</v>
      </c>
      <c r="D115" s="506" t="s">
        <v>219</v>
      </c>
      <c r="E115" s="137" t="s">
        <v>264</v>
      </c>
    </row>
    <row r="116" spans="1:6" s="137" customFormat="1">
      <c r="A116" s="189"/>
      <c r="B116" s="236"/>
      <c r="C116" s="234"/>
    </row>
    <row r="117" spans="1:6" s="124" customFormat="1">
      <c r="A117" s="189" t="s">
        <v>553</v>
      </c>
      <c r="B117" s="236">
        <f>+B113-B111+1</f>
        <v>10</v>
      </c>
      <c r="C117" s="234" t="s">
        <v>582</v>
      </c>
      <c r="D117" s="137"/>
      <c r="E117" s="137"/>
      <c r="F117" s="224" t="s">
        <v>513</v>
      </c>
    </row>
    <row r="118" spans="1:6" s="126" customFormat="1">
      <c r="A118" s="237" t="s">
        <v>612</v>
      </c>
    </row>
    <row r="119" spans="1:6" s="126" customFormat="1" ht="14" thickBot="1"/>
    <row r="120" spans="1:6" s="240" customFormat="1" ht="59" thickBot="1">
      <c r="A120" s="238" t="s">
        <v>582</v>
      </c>
      <c r="B120" s="239" t="s">
        <v>643</v>
      </c>
      <c r="F120" s="240" t="s">
        <v>841</v>
      </c>
    </row>
    <row r="121" spans="1:6" s="240" customFormat="1" ht="16" thickBot="1">
      <c r="A121" s="241" t="s">
        <v>842</v>
      </c>
      <c r="B121" s="242" t="e">
        <f t="shared" ref="B121:B130" si="1">+B431</f>
        <v>#DIV/0!</v>
      </c>
    </row>
    <row r="122" spans="1:6" s="240" customFormat="1" ht="14" thickBot="1">
      <c r="A122" s="241" t="s">
        <v>843</v>
      </c>
      <c r="B122" s="242" t="e">
        <f t="shared" si="1"/>
        <v>#DIV/0!</v>
      </c>
    </row>
    <row r="123" spans="1:6" s="240" customFormat="1" ht="16" thickBot="1">
      <c r="A123" s="241" t="s">
        <v>844</v>
      </c>
      <c r="B123" s="242" t="e">
        <f t="shared" si="1"/>
        <v>#DIV/0!</v>
      </c>
    </row>
    <row r="124" spans="1:6" s="240" customFormat="1" ht="14" thickBot="1">
      <c r="A124" s="243" t="s">
        <v>774</v>
      </c>
      <c r="B124" s="242" t="e">
        <f t="shared" si="1"/>
        <v>#DIV/0!</v>
      </c>
    </row>
    <row r="125" spans="1:6" s="240" customFormat="1" ht="14" thickBot="1">
      <c r="A125" s="244" t="s">
        <v>785</v>
      </c>
      <c r="B125" s="242" t="e">
        <f t="shared" si="1"/>
        <v>#DIV/0!</v>
      </c>
    </row>
    <row r="126" spans="1:6" s="240" customFormat="1" ht="14" thickBot="1">
      <c r="A126" s="244" t="s">
        <v>864</v>
      </c>
      <c r="B126" s="242" t="e">
        <f t="shared" si="1"/>
        <v>#DIV/0!</v>
      </c>
    </row>
    <row r="127" spans="1:6" s="240" customFormat="1" ht="14" thickBot="1">
      <c r="A127" s="244" t="s">
        <v>865</v>
      </c>
      <c r="B127" s="242" t="e">
        <f t="shared" si="1"/>
        <v>#DIV/0!</v>
      </c>
    </row>
    <row r="128" spans="1:6" s="240" customFormat="1" ht="14" thickBot="1">
      <c r="A128" s="244" t="s">
        <v>697</v>
      </c>
      <c r="B128" s="242" t="e">
        <f t="shared" si="1"/>
        <v>#DIV/0!</v>
      </c>
    </row>
    <row r="129" spans="1:2" s="240" customFormat="1" ht="14" thickBot="1">
      <c r="A129" s="244" t="s">
        <v>698</v>
      </c>
      <c r="B129" s="242" t="e">
        <f t="shared" si="1"/>
        <v>#DIV/0!</v>
      </c>
    </row>
    <row r="130" spans="1:2" s="240" customFormat="1" ht="14" thickBot="1">
      <c r="A130" s="244" t="s">
        <v>699</v>
      </c>
      <c r="B130" s="242" t="e">
        <f t="shared" si="1"/>
        <v>#DIV/0!</v>
      </c>
    </row>
    <row r="131" spans="1:2" s="126" customFormat="1" ht="14" thickBot="1">
      <c r="A131" s="245" t="s">
        <v>514</v>
      </c>
      <c r="B131" s="246" t="e">
        <f>SUM(B121:B130)</f>
        <v>#DIV/0!</v>
      </c>
    </row>
    <row r="132" spans="1:2" s="128" customFormat="1" ht="14" thickBot="1">
      <c r="A132" s="247" t="s">
        <v>586</v>
      </c>
      <c r="B132" s="248">
        <f>+B117</f>
        <v>10</v>
      </c>
    </row>
    <row r="133" spans="1:2" s="131" customFormat="1" ht="14" thickBot="1">
      <c r="A133" s="249" t="s">
        <v>696</v>
      </c>
      <c r="B133" s="250" t="e">
        <f>+B131/B132</f>
        <v>#DIV/0!</v>
      </c>
    </row>
    <row r="136" spans="1:2" s="137" customFormat="1">
      <c r="A136" s="251" t="s">
        <v>703</v>
      </c>
    </row>
    <row r="137" spans="1:2" s="137" customFormat="1">
      <c r="A137" s="189" t="s">
        <v>704</v>
      </c>
    </row>
    <row r="140" spans="1:2" s="124" customFormat="1">
      <c r="A140" s="1" t="s">
        <v>710</v>
      </c>
    </row>
    <row r="141" spans="1:2">
      <c r="A141" s="331" t="s">
        <v>952</v>
      </c>
    </row>
    <row r="142" spans="1:2" s="124" customFormat="1">
      <c r="A142" s="157"/>
    </row>
    <row r="143" spans="1:2" s="126" customFormat="1">
      <c r="A143" s="156" t="s">
        <v>787</v>
      </c>
    </row>
    <row r="144" spans="1:2">
      <c r="A144" s="331" t="s">
        <v>952</v>
      </c>
    </row>
    <row r="145" spans="1:7" s="128" customFormat="1"/>
    <row r="146" spans="1:7" s="131" customFormat="1">
      <c r="A146" s="158" t="s">
        <v>744</v>
      </c>
    </row>
    <row r="147" spans="1:7" s="137" customFormat="1">
      <c r="A147" s="15"/>
    </row>
    <row r="148" spans="1:7" s="124" customFormat="1">
      <c r="A148" s="2" t="s">
        <v>613</v>
      </c>
    </row>
    <row r="152" spans="1:7" s="124" customFormat="1">
      <c r="A152" s="157" t="s">
        <v>621</v>
      </c>
      <c r="B152" s="507" t="s">
        <v>507</v>
      </c>
      <c r="C152" s="252" t="s">
        <v>422</v>
      </c>
      <c r="D152" s="507" t="s">
        <v>516</v>
      </c>
      <c r="E152" s="252" t="s">
        <v>432</v>
      </c>
    </row>
    <row r="153" spans="1:7" s="124" customFormat="1">
      <c r="A153" s="157" t="s">
        <v>687</v>
      </c>
      <c r="B153" s="507" t="s">
        <v>507</v>
      </c>
      <c r="C153" s="252" t="s">
        <v>422</v>
      </c>
      <c r="D153" s="507" t="s">
        <v>516</v>
      </c>
      <c r="E153" s="252" t="s">
        <v>624</v>
      </c>
      <c r="F153" s="408" t="s">
        <v>880</v>
      </c>
    </row>
    <row r="154" spans="1:7" s="124" customFormat="1" ht="26">
      <c r="A154" s="157" t="s">
        <v>515</v>
      </c>
      <c r="B154" s="253" t="str">
        <f>+B33</f>
        <v xml:space="preserve">BOX </v>
      </c>
      <c r="C154" s="254" t="s">
        <v>505</v>
      </c>
      <c r="D154" s="253" t="str">
        <f>+D33</f>
        <v>BOX</v>
      </c>
      <c r="E154" s="255" t="s">
        <v>739</v>
      </c>
      <c r="F154" s="124" t="s">
        <v>614</v>
      </c>
    </row>
    <row r="155" spans="1:7" s="124" customFormat="1">
      <c r="A155" s="157" t="s">
        <v>506</v>
      </c>
      <c r="B155" s="253" t="str">
        <f>+B37</f>
        <v>BOX</v>
      </c>
      <c r="C155" s="254" t="s">
        <v>508</v>
      </c>
      <c r="D155" s="254"/>
      <c r="F155" s="124" t="s">
        <v>680</v>
      </c>
    </row>
    <row r="156" spans="1:7" s="124" customFormat="1">
      <c r="A156" s="157"/>
      <c r="B156" s="253" t="str">
        <f t="shared" ref="B156:B159" si="2">+B38</f>
        <v>BOX</v>
      </c>
      <c r="C156" s="254" t="s">
        <v>509</v>
      </c>
      <c r="F156" s="254"/>
      <c r="G156" s="254"/>
    </row>
    <row r="157" spans="1:7" s="124" customFormat="1">
      <c r="A157" s="157"/>
      <c r="B157" s="253" t="str">
        <f t="shared" si="2"/>
        <v>BOX</v>
      </c>
      <c r="C157" s="254" t="s">
        <v>510</v>
      </c>
      <c r="F157" s="254"/>
      <c r="G157" s="254"/>
    </row>
    <row r="158" spans="1:7" s="124" customFormat="1">
      <c r="A158" s="157"/>
      <c r="B158" s="253" t="str">
        <f t="shared" si="2"/>
        <v>BOX</v>
      </c>
      <c r="C158" s="254" t="s">
        <v>511</v>
      </c>
      <c r="F158" s="254"/>
      <c r="G158" s="254"/>
    </row>
    <row r="159" spans="1:7" s="124" customFormat="1">
      <c r="A159" s="157"/>
      <c r="B159" s="253" t="str">
        <f t="shared" si="2"/>
        <v>BOX</v>
      </c>
      <c r="C159" s="254" t="s">
        <v>517</v>
      </c>
      <c r="F159" s="254"/>
      <c r="G159" s="254"/>
    </row>
    <row r="160" spans="1:7" s="124" customFormat="1" ht="14" thickBot="1">
      <c r="A160" s="165"/>
      <c r="B160" s="256"/>
      <c r="C160" s="225"/>
      <c r="F160" s="254"/>
      <c r="G160" s="254"/>
    </row>
    <row r="161" spans="1:14" s="124" customFormat="1" ht="40" thickBot="1">
      <c r="A161" s="414" t="s">
        <v>966</v>
      </c>
      <c r="B161" s="415">
        <f>IF(SUM(B61:B70)&gt;=2,1,0)</f>
        <v>0</v>
      </c>
      <c r="C161" s="416"/>
      <c r="D161" s="410"/>
      <c r="E161" s="410"/>
      <c r="F161" s="417" t="s">
        <v>967</v>
      </c>
      <c r="G161" s="254"/>
    </row>
    <row r="162" spans="1:14" s="124" customFormat="1" ht="27" thickBot="1">
      <c r="A162" s="418" t="s">
        <v>923</v>
      </c>
      <c r="B162" s="429">
        <f>IF(B56=1,B58,D56)</f>
        <v>0</v>
      </c>
      <c r="C162" s="416"/>
      <c r="D162" s="410"/>
      <c r="E162" s="410"/>
      <c r="F162" s="124" t="s">
        <v>614</v>
      </c>
      <c r="G162" s="254"/>
    </row>
    <row r="163" spans="1:14" s="124" customFormat="1" ht="14" thickBot="1">
      <c r="A163" s="165"/>
      <c r="B163" s="256"/>
      <c r="C163" s="225"/>
      <c r="F163" s="254"/>
      <c r="G163" s="254"/>
    </row>
    <row r="164" spans="1:14" s="124" customFormat="1" ht="27" thickBot="1">
      <c r="A164" s="257" t="s">
        <v>711</v>
      </c>
      <c r="B164" s="539" t="s">
        <v>507</v>
      </c>
      <c r="C164" s="252" t="s">
        <v>422</v>
      </c>
      <c r="D164" s="508" t="s">
        <v>516</v>
      </c>
      <c r="E164" s="252" t="s">
        <v>432</v>
      </c>
      <c r="F164" s="252" t="s">
        <v>681</v>
      </c>
      <c r="N164" s="252"/>
    </row>
    <row r="165" spans="1:14" s="124" customFormat="1">
      <c r="A165" s="157" t="s">
        <v>628</v>
      </c>
      <c r="B165" s="540" t="s">
        <v>507</v>
      </c>
      <c r="C165" s="252" t="s">
        <v>629</v>
      </c>
      <c r="D165" s="192"/>
    </row>
    <row r="166" spans="1:14" s="124" customFormat="1">
      <c r="A166" s="157"/>
      <c r="B166" s="508" t="s">
        <v>507</v>
      </c>
      <c r="C166" s="252" t="s">
        <v>623</v>
      </c>
      <c r="D166" s="192"/>
    </row>
    <row r="167" spans="1:14" s="124" customFormat="1" ht="27" thickBot="1">
      <c r="A167" s="157"/>
      <c r="B167" s="508" t="s">
        <v>507</v>
      </c>
      <c r="C167" s="258" t="s">
        <v>712</v>
      </c>
      <c r="D167" s="192"/>
    </row>
    <row r="168" spans="1:14" ht="27" thickBot="1">
      <c r="A168" s="418" t="s">
        <v>929</v>
      </c>
      <c r="B168" s="541" t="s">
        <v>896</v>
      </c>
      <c r="C168" s="419" t="s">
        <v>422</v>
      </c>
      <c r="D168" s="420"/>
      <c r="E168" s="410"/>
      <c r="F168" s="410"/>
      <c r="G168" s="410"/>
    </row>
    <row r="169" spans="1:14" s="124" customFormat="1" ht="40" thickBot="1">
      <c r="A169" s="418" t="s">
        <v>951</v>
      </c>
      <c r="B169" s="541" t="s">
        <v>896</v>
      </c>
      <c r="C169" s="419" t="s">
        <v>422</v>
      </c>
      <c r="D169" s="420"/>
      <c r="E169" s="410"/>
      <c r="F169" s="410" t="s">
        <v>918</v>
      </c>
      <c r="G169" s="410"/>
    </row>
    <row r="170" spans="1:14" s="124" customFormat="1" ht="14" thickBot="1">
      <c r="A170" s="418"/>
      <c r="B170" s="542"/>
      <c r="C170" s="419"/>
      <c r="D170" s="420"/>
      <c r="E170" s="410"/>
      <c r="F170" s="410" t="s">
        <v>919</v>
      </c>
      <c r="G170" s="410"/>
    </row>
    <row r="171" spans="1:14" s="124" customFormat="1" ht="40" thickBot="1">
      <c r="A171" s="418" t="s">
        <v>950</v>
      </c>
      <c r="B171" s="541" t="s">
        <v>507</v>
      </c>
      <c r="C171" s="419" t="s">
        <v>422</v>
      </c>
      <c r="D171" s="420"/>
      <c r="E171" s="410"/>
      <c r="F171" s="410"/>
      <c r="G171" s="410"/>
    </row>
    <row r="172" spans="1:14" s="124" customFormat="1">
      <c r="A172" s="157" t="s">
        <v>625</v>
      </c>
      <c r="B172" s="508" t="s">
        <v>507</v>
      </c>
      <c r="C172" s="192" t="s">
        <v>422</v>
      </c>
      <c r="D172" s="508" t="s">
        <v>516</v>
      </c>
      <c r="E172" s="192" t="s">
        <v>626</v>
      </c>
    </row>
    <row r="173" spans="1:14" s="124" customFormat="1">
      <c r="A173" s="157"/>
    </row>
    <row r="174" spans="1:14" s="124" customFormat="1">
      <c r="A174" s="157"/>
    </row>
    <row r="175" spans="1:14" s="124" customFormat="1">
      <c r="A175" s="157" t="s">
        <v>493</v>
      </c>
      <c r="B175" s="422" t="e">
        <f>+B152+D153+B161+B162+B168+B169+B171+B164</f>
        <v>#VALUE!</v>
      </c>
    </row>
    <row r="176" spans="1:14" s="124" customFormat="1">
      <c r="A176" s="157"/>
      <c r="B176" s="422"/>
    </row>
    <row r="177" spans="1:22" s="126" customFormat="1">
      <c r="A177" s="160" t="s">
        <v>682</v>
      </c>
      <c r="B177" s="423" t="e">
        <f>IF(B175=8,1)</f>
        <v>#VALUE!</v>
      </c>
      <c r="C177" s="156" t="s">
        <v>649</v>
      </c>
    </row>
    <row r="178" spans="1:22" s="126" customFormat="1">
      <c r="A178" s="151"/>
    </row>
    <row r="179" spans="1:22" s="126" customFormat="1">
      <c r="A179" s="151"/>
    </row>
    <row r="180" spans="1:22" s="126" customFormat="1">
      <c r="A180" s="151"/>
    </row>
    <row r="181" spans="1:22" s="128" customFormat="1">
      <c r="A181" s="161" t="s">
        <v>650</v>
      </c>
    </row>
    <row r="183" spans="1:22" s="131" customFormat="1">
      <c r="A183" s="259" t="s">
        <v>713</v>
      </c>
      <c r="B183" s="412">
        <f>+G20</f>
        <v>0</v>
      </c>
      <c r="C183" s="131" t="s">
        <v>651</v>
      </c>
      <c r="F183" s="131" t="s">
        <v>652</v>
      </c>
    </row>
    <row r="185" spans="1:22" s="137" customFormat="1">
      <c r="A185" s="260" t="s">
        <v>714</v>
      </c>
      <c r="B185" s="261">
        <f>+B183-1</f>
        <v>-1</v>
      </c>
      <c r="C185" s="137" t="s">
        <v>720</v>
      </c>
      <c r="D185" s="261"/>
    </row>
    <row r="186" spans="1:22" s="137" customFormat="1" ht="14" thickBot="1">
      <c r="H186" s="137" t="s">
        <v>542</v>
      </c>
      <c r="K186" s="137" t="s">
        <v>507</v>
      </c>
      <c r="M186" s="137" t="s">
        <v>543</v>
      </c>
      <c r="T186" s="137" t="s">
        <v>507</v>
      </c>
      <c r="V186" s="137" t="s">
        <v>675</v>
      </c>
    </row>
    <row r="187" spans="1:22" s="124" customFormat="1" ht="14" thickBot="1">
      <c r="A187" s="137" t="s">
        <v>721</v>
      </c>
      <c r="B187" s="262" t="s">
        <v>722</v>
      </c>
      <c r="C187" s="263" t="s">
        <v>723</v>
      </c>
      <c r="D187" s="397" t="s">
        <v>752</v>
      </c>
    </row>
    <row r="188" spans="1:22" s="126" customFormat="1" ht="14" thickBot="1">
      <c r="A188" s="124"/>
      <c r="B188" s="162" t="s">
        <v>724</v>
      </c>
      <c r="C188" s="163" t="s">
        <v>725</v>
      </c>
      <c r="D188" s="164"/>
    </row>
    <row r="189" spans="1:22" s="131" customFormat="1">
      <c r="A189" s="171" t="s">
        <v>726</v>
      </c>
      <c r="B189" s="119" t="e">
        <f>+'STAT 1 CALCS - IGNORE'!E110</f>
        <v>#DIV/0!</v>
      </c>
      <c r="C189" s="173">
        <f>+C214</f>
        <v>-3</v>
      </c>
      <c r="D189" s="264" t="e">
        <f>+'Summary IGNORE'!D26</f>
        <v>#DIV/0!</v>
      </c>
      <c r="F189" s="265" t="s">
        <v>647</v>
      </c>
    </row>
    <row r="190" spans="1:22" s="124" customFormat="1">
      <c r="A190" s="116" t="s">
        <v>705</v>
      </c>
      <c r="B190" s="266" t="e">
        <f>+'STAT 1 CALCS - IGNORE'!E111</f>
        <v>#DIV/0!</v>
      </c>
      <c r="C190" s="267">
        <f>+C215</f>
        <v>-4</v>
      </c>
      <c r="D190" s="268" t="e">
        <f>+'Summary IGNORE'!C26</f>
        <v>#DIV/0!</v>
      </c>
      <c r="F190" s="124" t="s">
        <v>706</v>
      </c>
    </row>
    <row r="191" spans="1:22" s="128" customFormat="1" ht="14" thickBot="1">
      <c r="A191" s="165" t="s">
        <v>707</v>
      </c>
      <c r="B191" s="162" t="e">
        <f>+'STAT 1 CALCS - IGNORE'!E112</f>
        <v>#DIV/0!</v>
      </c>
      <c r="C191" s="166">
        <f>+C216</f>
        <v>-5</v>
      </c>
      <c r="D191" s="120" t="e">
        <f>+'Summary IGNORE'!B26</f>
        <v>#DIV/0!</v>
      </c>
    </row>
    <row r="192" spans="1:22" s="131" customFormat="1">
      <c r="A192" s="175"/>
      <c r="B192" s="110"/>
      <c r="C192" s="114"/>
    </row>
    <row r="193" spans="1:10" s="137" customFormat="1">
      <c r="A193" s="116" t="s">
        <v>700</v>
      </c>
      <c r="B193" s="40" t="e">
        <f>MAX(B189:B191)</f>
        <v>#DIV/0!</v>
      </c>
      <c r="C193" s="185"/>
    </row>
    <row r="194" spans="1:10" s="137" customFormat="1">
      <c r="A194" s="188"/>
      <c r="B194" s="185"/>
      <c r="C194" s="185"/>
    </row>
    <row r="195" spans="1:10" s="126" customFormat="1">
      <c r="A195" s="229" t="s">
        <v>715</v>
      </c>
      <c r="B195" s="509" t="s">
        <v>507</v>
      </c>
      <c r="C195" s="159" t="s">
        <v>540</v>
      </c>
      <c r="D195" s="124"/>
      <c r="E195" s="124"/>
      <c r="F195" s="269" t="s">
        <v>708</v>
      </c>
      <c r="G195" s="270"/>
      <c r="H195" s="271"/>
    </row>
    <row r="196" spans="1:10" s="126" customFormat="1">
      <c r="F196" s="126" t="s">
        <v>802</v>
      </c>
    </row>
    <row r="197" spans="1:10" s="131" customFormat="1">
      <c r="A197" s="230" t="s">
        <v>541</v>
      </c>
      <c r="B197" s="272" t="e">
        <f>+B183-B195</f>
        <v>#VALUE!</v>
      </c>
      <c r="C197" s="273" t="s">
        <v>442</v>
      </c>
    </row>
    <row r="198" spans="1:10" s="137" customFormat="1">
      <c r="A198" s="231"/>
      <c r="B198" s="260"/>
      <c r="C198" s="274"/>
    </row>
    <row r="199" spans="1:10" s="128" customFormat="1">
      <c r="A199" s="229" t="s">
        <v>751</v>
      </c>
      <c r="B199" s="510"/>
      <c r="C199" s="275"/>
      <c r="D199" s="126"/>
      <c r="E199" s="276"/>
      <c r="F199" s="277" t="s">
        <v>709</v>
      </c>
      <c r="G199" s="278"/>
      <c r="H199" s="278"/>
      <c r="I199" s="278"/>
      <c r="J199" s="278"/>
    </row>
    <row r="200" spans="1:10" s="124" customFormat="1">
      <c r="A200" s="118"/>
      <c r="B200" s="279"/>
      <c r="C200" s="260"/>
      <c r="D200" s="137"/>
      <c r="E200" s="280"/>
    </row>
    <row r="201" spans="1:10" s="126" customFormat="1">
      <c r="A201" s="226" t="s">
        <v>734</v>
      </c>
    </row>
    <row r="202" spans="1:10" s="126" customFormat="1">
      <c r="A202" s="151"/>
    </row>
    <row r="203" spans="1:10" s="126" customFormat="1">
      <c r="A203" s="151"/>
    </row>
    <row r="204" spans="1:10" s="128" customFormat="1">
      <c r="A204" s="161" t="s">
        <v>735</v>
      </c>
    </row>
    <row r="205" spans="1:10" s="128" customFormat="1">
      <c r="A205" s="174"/>
    </row>
    <row r="207" spans="1:10" s="131" customFormat="1">
      <c r="A207" s="259"/>
      <c r="F207" s="281"/>
    </row>
    <row r="208" spans="1:10" s="124" customFormat="1">
      <c r="A208" s="282" t="s">
        <v>556</v>
      </c>
    </row>
    <row r="209" spans="1:7" s="124" customFormat="1">
      <c r="A209" s="157" t="s">
        <v>665</v>
      </c>
      <c r="B209" s="507" t="s">
        <v>507</v>
      </c>
      <c r="C209" s="252" t="s">
        <v>422</v>
      </c>
      <c r="D209" s="507" t="s">
        <v>516</v>
      </c>
      <c r="E209" s="252" t="s">
        <v>432</v>
      </c>
      <c r="G209" s="252" t="s">
        <v>666</v>
      </c>
    </row>
    <row r="210" spans="1:7" s="124" customFormat="1">
      <c r="A210" s="157"/>
      <c r="B210" s="252"/>
      <c r="C210" s="252"/>
      <c r="D210" s="252"/>
      <c r="F210" s="252"/>
      <c r="G210" s="252"/>
    </row>
    <row r="211" spans="1:7" s="124" customFormat="1">
      <c r="A211" s="283" t="s">
        <v>772</v>
      </c>
    </row>
    <row r="212" spans="1:7" s="124" customFormat="1" ht="14" thickBot="1">
      <c r="A212" s="283"/>
    </row>
    <row r="213" spans="1:7" s="128" customFormat="1" ht="27" thickBot="1">
      <c r="A213" s="284" t="s">
        <v>804</v>
      </c>
      <c r="B213" s="285" t="s">
        <v>659</v>
      </c>
      <c r="C213" s="128" t="s">
        <v>660</v>
      </c>
    </row>
    <row r="214" spans="1:7" s="128" customFormat="1">
      <c r="A214" s="175" t="s">
        <v>716</v>
      </c>
      <c r="B214" s="286" t="e">
        <f>+'STAT 1 CALCS - IGNORE'!F51</f>
        <v>#DIV/0!</v>
      </c>
      <c r="C214" s="176">
        <f>+'Summary IGNORE'!D20</f>
        <v>-3</v>
      </c>
    </row>
    <row r="215" spans="1:7" s="128" customFormat="1">
      <c r="A215" s="175" t="s">
        <v>717</v>
      </c>
      <c r="B215" s="287" t="e">
        <f>+'STAT 1 CALCS - IGNORE'!F52</f>
        <v>#DIV/0!</v>
      </c>
      <c r="C215" s="173">
        <f>+'Summary IGNORE'!C20</f>
        <v>-4</v>
      </c>
    </row>
    <row r="216" spans="1:7" s="128" customFormat="1" ht="14" thickBot="1">
      <c r="A216" s="175" t="s">
        <v>374</v>
      </c>
      <c r="B216" s="288" t="e">
        <f>+'STAT 1 CALCS - IGNORE'!F53</f>
        <v>#DIV/0!</v>
      </c>
      <c r="C216" s="172">
        <f>+'Summary IGNORE'!B20</f>
        <v>-5</v>
      </c>
    </row>
    <row r="217" spans="1:7" s="124" customFormat="1">
      <c r="A217" s="283"/>
    </row>
    <row r="218" spans="1:7" s="126" customFormat="1">
      <c r="A218" s="289" t="s">
        <v>795</v>
      </c>
    </row>
    <row r="219" spans="1:7" s="128" customFormat="1">
      <c r="A219" s="276" t="s">
        <v>768</v>
      </c>
    </row>
    <row r="220" spans="1:7" s="131" customFormat="1">
      <c r="A220" s="118" t="s">
        <v>769</v>
      </c>
      <c r="B220" s="290" t="e">
        <f>IF(SUM(B214:B216)&gt;=1,1,0)</f>
        <v>#DIV/0!</v>
      </c>
      <c r="C220" s="259" t="s">
        <v>422</v>
      </c>
      <c r="D220" s="259" t="e">
        <f>IF(SUM(B214:B216)=0,1,0)</f>
        <v>#DIV/0!</v>
      </c>
      <c r="E220" s="259" t="s">
        <v>624</v>
      </c>
    </row>
    <row r="221" spans="1:7" s="124" customFormat="1">
      <c r="A221" s="260" t="s">
        <v>770</v>
      </c>
      <c r="B221" s="260"/>
      <c r="C221" s="260"/>
      <c r="D221" s="260"/>
      <c r="E221" s="137"/>
      <c r="F221" s="280"/>
    </row>
    <row r="222" spans="1:7" s="126" customFormat="1">
      <c r="A222" s="275" t="s">
        <v>736</v>
      </c>
    </row>
    <row r="223" spans="1:7" s="128" customFormat="1">
      <c r="A223" s="276"/>
    </row>
    <row r="224" spans="1:7" s="131" customFormat="1">
      <c r="A224" s="273" t="s">
        <v>668</v>
      </c>
    </row>
    <row r="226" spans="1:5" s="124" customFormat="1">
      <c r="A226" s="283" t="s">
        <v>669</v>
      </c>
    </row>
    <row r="228" spans="1:5" s="126" customFormat="1" ht="14" thickBot="1">
      <c r="A228" s="289" t="s">
        <v>829</v>
      </c>
    </row>
    <row r="229" spans="1:5" s="131" customFormat="1">
      <c r="A229" s="276" t="s">
        <v>825</v>
      </c>
      <c r="B229" s="109" t="s">
        <v>753</v>
      </c>
      <c r="C229" s="291" t="s">
        <v>740</v>
      </c>
      <c r="D229" s="291" t="s">
        <v>754</v>
      </c>
      <c r="E229" s="292" t="s">
        <v>826</v>
      </c>
    </row>
    <row r="230" spans="1:5" s="137" customFormat="1" ht="14" thickBot="1">
      <c r="A230" s="131"/>
      <c r="B230" s="293" t="s">
        <v>745</v>
      </c>
      <c r="C230" s="294" t="s">
        <v>746</v>
      </c>
      <c r="D230" s="267" t="s">
        <v>747</v>
      </c>
      <c r="E230" s="295" t="s">
        <v>677</v>
      </c>
    </row>
    <row r="231" spans="1:5" s="137" customFormat="1" ht="14" thickBot="1">
      <c r="A231" s="189" t="s">
        <v>678</v>
      </c>
      <c r="B231" s="296"/>
      <c r="D231" s="297" t="str">
        <f>+'STAT 1 CALCS - IGNORE'!F65</f>
        <v>BOX</v>
      </c>
      <c r="E231" s="298" t="s">
        <v>640</v>
      </c>
    </row>
    <row r="232" spans="1:5" s="137" customFormat="1">
      <c r="A232" s="188" t="s">
        <v>641</v>
      </c>
      <c r="B232" s="296" t="e">
        <f>+'STAT 1 CALCS - IGNORE'!F88</f>
        <v>#DIV/0!</v>
      </c>
      <c r="C232" s="299">
        <f>+'Summary IGNORE'!F20</f>
        <v>-1</v>
      </c>
      <c r="D232" s="300" t="e">
        <f>+'STAT 1 CALCS - IGNORE'!E67</f>
        <v>#DIV/0!</v>
      </c>
      <c r="E232" s="301" t="e">
        <f>+'STAT 1 CALCS - IGNORE'!F79</f>
        <v>#DIV/0!</v>
      </c>
    </row>
    <row r="233" spans="1:5" s="137" customFormat="1">
      <c r="A233" s="188" t="s">
        <v>562</v>
      </c>
      <c r="B233" s="296" t="e">
        <f>+'STAT 1 CALCS - IGNORE'!F89</f>
        <v>#DIV/0!</v>
      </c>
      <c r="C233" s="267">
        <f>+'Summary IGNORE'!E20</f>
        <v>-2</v>
      </c>
      <c r="D233" s="302" t="e">
        <f>+'STAT 1 CALCS - IGNORE'!E68</f>
        <v>#DIV/0!</v>
      </c>
      <c r="E233" s="295" t="e">
        <f>+'STAT 1 CALCS - IGNORE'!F80</f>
        <v>#DIV/0!</v>
      </c>
    </row>
    <row r="234" spans="1:5" s="137" customFormat="1">
      <c r="A234" s="188" t="s">
        <v>773</v>
      </c>
      <c r="B234" s="296" t="e">
        <f>+'STAT 1 CALCS - IGNORE'!F90</f>
        <v>#DIV/0!</v>
      </c>
      <c r="C234" s="267">
        <f>+'Summary IGNORE'!D20</f>
        <v>-3</v>
      </c>
      <c r="D234" s="302" t="e">
        <f>+'STAT 1 CALCS - IGNORE'!E69</f>
        <v>#DIV/0!</v>
      </c>
      <c r="E234" s="295" t="e">
        <f>+'STAT 1 CALCS - IGNORE'!F81</f>
        <v>#DIV/0!</v>
      </c>
    </row>
    <row r="235" spans="1:5" s="137" customFormat="1">
      <c r="A235" s="188" t="s">
        <v>688</v>
      </c>
      <c r="B235" s="296" t="e">
        <f>+'STAT 1 CALCS - IGNORE'!F91</f>
        <v>#DIV/0!</v>
      </c>
      <c r="C235" s="267">
        <f>+'Summary IGNORE'!C20</f>
        <v>-4</v>
      </c>
      <c r="D235" s="302" t="e">
        <f>+'STAT 1 CALCS - IGNORE'!E70</f>
        <v>#DIV/0!</v>
      </c>
      <c r="E235" s="295" t="e">
        <f>+'STAT 1 CALCS - IGNORE'!F82</f>
        <v>#DIV/0!</v>
      </c>
    </row>
    <row r="236" spans="1:5" s="137" customFormat="1" ht="14" thickBot="1">
      <c r="A236" s="188" t="s">
        <v>689</v>
      </c>
      <c r="B236" s="303" t="e">
        <f>+'STAT 1 CALCS - IGNORE'!F92</f>
        <v>#DIV/0!</v>
      </c>
      <c r="C236" s="294">
        <f>+'Summary IGNORE'!B20</f>
        <v>-5</v>
      </c>
      <c r="D236" s="304" t="e">
        <f>+'STAT 1 CALCS - IGNORE'!E71</f>
        <v>#DIV/0!</v>
      </c>
      <c r="E236" s="305" t="e">
        <f>+'STAT 1 CALCS - IGNORE'!F83</f>
        <v>#DIV/0!</v>
      </c>
    </row>
    <row r="237" spans="1:5" s="124" customFormat="1" ht="14" thickBot="1">
      <c r="A237" s="280"/>
    </row>
    <row r="238" spans="1:5" s="131" customFormat="1" ht="14" thickBot="1">
      <c r="A238" s="289" t="s">
        <v>690</v>
      </c>
      <c r="B238" s="164" t="e">
        <f>IF('STAT 1 CALCS - IGNORE'!E157=0,0,1)</f>
        <v>#DIV/0!</v>
      </c>
      <c r="C238" s="276" t="s">
        <v>422</v>
      </c>
      <c r="D238" s="306" t="e">
        <f>IF('STAT 1 CALCS - IGNORE'!E157=0,1,0)</f>
        <v>#DIV/0!</v>
      </c>
      <c r="E238" s="259" t="s">
        <v>624</v>
      </c>
    </row>
    <row r="239" spans="1:5" s="137" customFormat="1" ht="14" thickBot="1">
      <c r="A239" s="260"/>
    </row>
    <row r="240" spans="1:5" s="124" customFormat="1" ht="14" thickBot="1">
      <c r="A240" s="224" t="s">
        <v>775</v>
      </c>
      <c r="B240" s="307" t="e">
        <f>IF('STAT 1 CALCS - IGNORE'!E157=1,1,0)</f>
        <v>#DIV/0!</v>
      </c>
      <c r="C240" s="280" t="s">
        <v>422</v>
      </c>
      <c r="D240" s="307" t="e">
        <f>IF(B240=1,0,1)</f>
        <v>#DIV/0!</v>
      </c>
      <c r="E240" s="280" t="s">
        <v>624</v>
      </c>
    </row>
    <row r="241" spans="1:11" s="126" customFormat="1">
      <c r="A241" s="275" t="s">
        <v>645</v>
      </c>
    </row>
    <row r="242" spans="1:11" s="128" customFormat="1">
      <c r="A242" s="276"/>
    </row>
    <row r="243" spans="1:11" s="131" customFormat="1">
      <c r="A243" s="381" t="s">
        <v>646</v>
      </c>
    </row>
    <row r="244" spans="1:11" s="137" customFormat="1" ht="26">
      <c r="A244" s="382" t="s">
        <v>693</v>
      </c>
      <c r="B244" s="137" t="e">
        <f>IF(B240=1,C232)</f>
        <v>#DIV/0!</v>
      </c>
      <c r="C244" s="137" t="s">
        <v>694</v>
      </c>
    </row>
    <row r="245" spans="1:11" s="124" customFormat="1">
      <c r="A245" s="229" t="s">
        <v>755</v>
      </c>
      <c r="B245" s="177" t="e">
        <f>IF(B240=1,D232)</f>
        <v>#DIV/0!</v>
      </c>
    </row>
    <row r="246" spans="1:11" s="308" customFormat="1">
      <c r="A246" s="226" t="s">
        <v>648</v>
      </c>
    </row>
    <row r="247" spans="1:11" s="128" customFormat="1">
      <c r="A247" s="276"/>
    </row>
    <row r="248" spans="1:11" s="137" customFormat="1">
      <c r="A248" s="309" t="s">
        <v>796</v>
      </c>
    </row>
    <row r="249" spans="1:11" s="126" customFormat="1">
      <c r="A249" s="310" t="s">
        <v>793</v>
      </c>
    </row>
    <row r="250" spans="1:11" s="128" customFormat="1">
      <c r="A250" s="311" t="s">
        <v>756</v>
      </c>
      <c r="B250" s="312" t="e">
        <f>+'STAT 1 CALCS - IGNORE'!E164</f>
        <v>#DIV/0!</v>
      </c>
      <c r="C250" s="128" t="s">
        <v>794</v>
      </c>
      <c r="F250" s="128" t="s">
        <v>899</v>
      </c>
    </row>
    <row r="251" spans="1:11" s="131" customFormat="1">
      <c r="A251" s="259"/>
    </row>
    <row r="252" spans="1:11" s="126" customFormat="1">
      <c r="A252" s="260" t="s">
        <v>798</v>
      </c>
      <c r="B252" s="543" t="s">
        <v>896</v>
      </c>
      <c r="C252" s="280"/>
      <c r="D252" s="124"/>
      <c r="E252" s="124"/>
      <c r="F252" s="269" t="s">
        <v>943</v>
      </c>
      <c r="G252" s="270"/>
      <c r="H252" s="271"/>
      <c r="I252" s="271"/>
      <c r="J252" s="271"/>
      <c r="K252" s="271"/>
    </row>
    <row r="253" spans="1:11" s="128" customFormat="1">
      <c r="A253" s="126"/>
      <c r="B253" s="126"/>
      <c r="C253" s="126"/>
      <c r="D253" s="126"/>
      <c r="E253" s="126"/>
      <c r="F253" s="277" t="s">
        <v>886</v>
      </c>
      <c r="G253" s="278"/>
      <c r="H253" s="272"/>
    </row>
    <row r="254" spans="1:11" s="131" customFormat="1">
      <c r="A254" s="259" t="s">
        <v>878</v>
      </c>
      <c r="B254" s="281" t="e">
        <f>+B183-B252</f>
        <v>#VALUE!</v>
      </c>
      <c r="C254" s="233" t="s">
        <v>442</v>
      </c>
      <c r="H254" s="281"/>
    </row>
    <row r="255" spans="1:11" s="131" customFormat="1">
      <c r="A255" s="281"/>
    </row>
    <row r="256" spans="1:11" s="131" customFormat="1">
      <c r="A256" s="313" t="s">
        <v>664</v>
      </c>
      <c r="B256" s="313"/>
      <c r="C256" s="313"/>
      <c r="D256" s="313"/>
      <c r="E256" s="313"/>
      <c r="F256" s="313"/>
    </row>
    <row r="257" spans="1:7" s="124" customFormat="1">
      <c r="A257" s="314" t="s">
        <v>620</v>
      </c>
      <c r="B257" s="169"/>
      <c r="C257" s="169"/>
      <c r="D257" s="169"/>
      <c r="E257" s="169"/>
      <c r="F257" s="169"/>
      <c r="G257" s="169"/>
    </row>
    <row r="258" spans="1:7" s="126" customFormat="1">
      <c r="A258" s="315" t="s">
        <v>490</v>
      </c>
      <c r="B258" s="135"/>
      <c r="C258" s="135"/>
      <c r="D258" s="135"/>
      <c r="E258" s="135"/>
      <c r="F258" s="135"/>
      <c r="G258" s="135"/>
    </row>
    <row r="259" spans="1:7" s="124" customFormat="1">
      <c r="A259" s="314" t="s">
        <v>491</v>
      </c>
      <c r="B259" s="169"/>
      <c r="C259" s="169"/>
      <c r="D259" s="169"/>
      <c r="E259" s="169"/>
      <c r="F259" s="169"/>
      <c r="G259" s="169"/>
    </row>
    <row r="260" spans="1:7" s="126" customFormat="1">
      <c r="A260" s="315" t="s">
        <v>492</v>
      </c>
      <c r="B260" s="135"/>
      <c r="C260" s="135"/>
      <c r="D260" s="135"/>
      <c r="E260" s="135"/>
      <c r="F260" s="135"/>
      <c r="G260" s="135"/>
    </row>
    <row r="261" spans="1:7" s="128" customFormat="1">
      <c r="A261" s="316" t="s">
        <v>770</v>
      </c>
      <c r="G261" s="317"/>
    </row>
    <row r="262" spans="1:7" s="131" customFormat="1">
      <c r="A262" s="318"/>
      <c r="B262" s="279"/>
      <c r="C262" s="279"/>
      <c r="D262" s="279"/>
      <c r="E262" s="279"/>
      <c r="F262" s="279"/>
      <c r="G262" s="279"/>
    </row>
    <row r="263" spans="1:7" s="137" customFormat="1">
      <c r="A263" s="319" t="s">
        <v>816</v>
      </c>
      <c r="B263" s="320" t="e">
        <f>B238</f>
        <v>#DIV/0!</v>
      </c>
      <c r="C263" s="320" t="s">
        <v>422</v>
      </c>
      <c r="D263" s="320" t="e">
        <f>+D238</f>
        <v>#DIV/0!</v>
      </c>
      <c r="E263" s="320" t="s">
        <v>624</v>
      </c>
      <c r="F263" s="321" t="s">
        <v>667</v>
      </c>
      <c r="G263" s="322"/>
    </row>
    <row r="264" spans="1:7" s="124" customFormat="1">
      <c r="A264" s="323" t="s">
        <v>670</v>
      </c>
      <c r="B264" s="324" t="s">
        <v>507</v>
      </c>
      <c r="C264" s="324" t="s">
        <v>422</v>
      </c>
      <c r="D264" s="324" t="s">
        <v>516</v>
      </c>
      <c r="E264" s="324" t="s">
        <v>624</v>
      </c>
      <c r="G264" s="169"/>
    </row>
    <row r="265" spans="1:7" s="126" customFormat="1">
      <c r="A265" s="325"/>
      <c r="B265" s="315"/>
      <c r="C265" s="315"/>
      <c r="D265" s="315"/>
      <c r="E265" s="315"/>
      <c r="G265" s="135"/>
    </row>
    <row r="266" spans="1:7" s="124" customFormat="1">
      <c r="A266" s="314" t="s">
        <v>370</v>
      </c>
      <c r="B266" s="169"/>
      <c r="C266" s="169"/>
      <c r="D266" s="169"/>
      <c r="E266" s="169"/>
      <c r="G266" s="169"/>
    </row>
    <row r="267" spans="1:7" s="126" customFormat="1">
      <c r="A267" s="315" t="s">
        <v>371</v>
      </c>
      <c r="B267" s="135"/>
      <c r="C267" s="135"/>
      <c r="D267" s="135"/>
      <c r="E267" s="135"/>
      <c r="G267" s="135"/>
    </row>
    <row r="268" spans="1:7" s="128" customFormat="1">
      <c r="A268" s="316" t="s">
        <v>770</v>
      </c>
      <c r="B268" s="316"/>
      <c r="C268" s="316"/>
      <c r="D268" s="316"/>
      <c r="E268" s="316"/>
      <c r="G268" s="317"/>
    </row>
    <row r="269" spans="1:7" s="131" customFormat="1">
      <c r="A269" s="326" t="s">
        <v>671</v>
      </c>
      <c r="B269" s="318" t="e">
        <f>+B238</f>
        <v>#DIV/0!</v>
      </c>
      <c r="C269" s="318" t="s">
        <v>422</v>
      </c>
      <c r="D269" s="318" t="e">
        <f>+D238</f>
        <v>#DIV/0!</v>
      </c>
      <c r="E269" s="318" t="s">
        <v>624</v>
      </c>
      <c r="F269" s="327" t="s">
        <v>667</v>
      </c>
      <c r="G269" s="313"/>
    </row>
    <row r="270" spans="1:7" s="137" customFormat="1">
      <c r="A270" s="328" t="s">
        <v>587</v>
      </c>
      <c r="B270" s="321" t="s">
        <v>507</v>
      </c>
      <c r="C270" s="321" t="s">
        <v>422</v>
      </c>
      <c r="D270" s="321" t="s">
        <v>516</v>
      </c>
      <c r="E270" s="321" t="s">
        <v>624</v>
      </c>
      <c r="G270" s="70"/>
    </row>
    <row r="272" spans="1:7" s="124" customFormat="1">
      <c r="A272" s="314" t="s">
        <v>372</v>
      </c>
      <c r="B272" s="169"/>
      <c r="C272" s="169"/>
      <c r="D272" s="169"/>
      <c r="E272" s="169"/>
      <c r="G272" s="169"/>
    </row>
    <row r="273" spans="1:7" s="126" customFormat="1">
      <c r="A273" s="315" t="s">
        <v>373</v>
      </c>
      <c r="B273" s="135"/>
      <c r="C273" s="135"/>
      <c r="D273" s="135"/>
      <c r="E273" s="135"/>
      <c r="G273" s="135"/>
    </row>
    <row r="274" spans="1:7" s="128" customFormat="1">
      <c r="A274" s="316" t="s">
        <v>770</v>
      </c>
      <c r="B274" s="316"/>
      <c r="C274" s="316"/>
      <c r="D274" s="316"/>
      <c r="E274" s="316"/>
      <c r="G274" s="317"/>
    </row>
    <row r="275" spans="1:7" s="131" customFormat="1">
      <c r="A275" s="329" t="s">
        <v>672</v>
      </c>
      <c r="B275" s="327" t="s">
        <v>507</v>
      </c>
      <c r="C275" s="327" t="s">
        <v>422</v>
      </c>
      <c r="D275" s="327" t="s">
        <v>516</v>
      </c>
      <c r="E275" s="327" t="s">
        <v>624</v>
      </c>
      <c r="G275" s="279"/>
    </row>
    <row r="276" spans="1:7" s="137" customFormat="1">
      <c r="A276" s="328" t="s">
        <v>673</v>
      </c>
      <c r="B276" s="321" t="s">
        <v>507</v>
      </c>
      <c r="C276" s="321" t="s">
        <v>422</v>
      </c>
      <c r="D276" s="321" t="s">
        <v>516</v>
      </c>
      <c r="E276" s="321" t="s">
        <v>624</v>
      </c>
      <c r="G276" s="70"/>
    </row>
    <row r="277" spans="1:7" s="137" customFormat="1">
      <c r="A277" s="70"/>
      <c r="B277" s="70"/>
      <c r="C277" s="70"/>
      <c r="D277" s="70"/>
      <c r="E277" s="70"/>
      <c r="F277" s="70"/>
      <c r="G277" s="70"/>
    </row>
    <row r="278" spans="1:7" s="137" customFormat="1"/>
    <row r="279" spans="1:7" s="137" customFormat="1"/>
    <row r="280" spans="1:7" s="194" customFormat="1" ht="14">
      <c r="A280" s="193" t="s">
        <v>811</v>
      </c>
    </row>
    <row r="281" spans="1:7" s="194" customFormat="1"/>
    <row r="282" spans="1:7" s="194" customFormat="1" ht="14">
      <c r="A282" s="195" t="s">
        <v>879</v>
      </c>
    </row>
    <row r="283" spans="1:7" s="194" customFormat="1"/>
    <row r="284" spans="1:7" s="126" customFormat="1">
      <c r="A284" s="156" t="s">
        <v>757</v>
      </c>
    </row>
    <row r="286" spans="1:7" s="128" customFormat="1">
      <c r="A286" s="276" t="s">
        <v>758</v>
      </c>
    </row>
    <row r="287" spans="1:7" ht="16">
      <c r="A287" s="330"/>
    </row>
    <row r="288" spans="1:7" ht="16">
      <c r="A288" s="330"/>
    </row>
    <row r="290" spans="1:6">
      <c r="A290" s="332" t="s">
        <v>881</v>
      </c>
      <c r="B290" s="331" t="e">
        <f>+B193</f>
        <v>#DIV/0!</v>
      </c>
      <c r="C290" s="331" t="s">
        <v>806</v>
      </c>
    </row>
    <row r="293" spans="1:6">
      <c r="A293" s="333" t="s">
        <v>812</v>
      </c>
      <c r="F293" s="334"/>
    </row>
    <row r="294" spans="1:6">
      <c r="A294" s="333"/>
      <c r="F294" s="335" t="s">
        <v>801</v>
      </c>
    </row>
    <row r="295" spans="1:6">
      <c r="F295" s="334"/>
    </row>
    <row r="296" spans="1:6">
      <c r="A296" s="333" t="s">
        <v>824</v>
      </c>
      <c r="B296" s="331" t="s">
        <v>728</v>
      </c>
    </row>
    <row r="297" spans="1:6">
      <c r="A297" s="332" t="s">
        <v>805</v>
      </c>
      <c r="B297" s="383" t="e">
        <f>+'STAT 1 CALCS - IGNORE'!E198</f>
        <v>#DIV/0!</v>
      </c>
    </row>
    <row r="298" spans="1:6">
      <c r="A298" s="332" t="s">
        <v>427</v>
      </c>
      <c r="B298" s="383" t="e">
        <f>+'STAT 1 CALCS - IGNORE'!E199</f>
        <v>#DIV/0!</v>
      </c>
    </row>
    <row r="299" spans="1:6">
      <c r="A299" s="332" t="s">
        <v>733</v>
      </c>
      <c r="B299" s="383" t="e">
        <f>+'STAT 1 CALCS - IGNORE'!E200</f>
        <v>#DIV/0!</v>
      </c>
    </row>
    <row r="300" spans="1:6">
      <c r="A300" s="332" t="s">
        <v>418</v>
      </c>
      <c r="B300" s="383" t="e">
        <f>+'STAT 1 CALCS - IGNORE'!E201</f>
        <v>#DIV/0!</v>
      </c>
    </row>
    <row r="301" spans="1:6">
      <c r="A301" s="332" t="s">
        <v>419</v>
      </c>
      <c r="B301" s="383" t="e">
        <f>+'STAT 1 CALCS - IGNORE'!E202</f>
        <v>#DIV/0!</v>
      </c>
    </row>
    <row r="302" spans="1:6">
      <c r="A302" s="332" t="s">
        <v>336</v>
      </c>
      <c r="B302" s="383" t="e">
        <f>+'STAT 1 CALCS - IGNORE'!E203</f>
        <v>#DIV/0!</v>
      </c>
    </row>
    <row r="303" spans="1:6">
      <c r="A303" s="332" t="s">
        <v>339</v>
      </c>
      <c r="B303" s="383" t="e">
        <f>+'STAT 1 CALCS - IGNORE'!E204</f>
        <v>#DIV/0!</v>
      </c>
    </row>
    <row r="304" spans="1:6">
      <c r="A304" s="332" t="s">
        <v>338</v>
      </c>
      <c r="B304" s="383" t="e">
        <f>+'STAT 1 CALCS - IGNORE'!E205</f>
        <v>#DIV/0!</v>
      </c>
    </row>
    <row r="305" spans="1:30">
      <c r="A305" s="332" t="s">
        <v>337</v>
      </c>
      <c r="B305" s="383" t="e">
        <f>+'STAT 1 CALCS - IGNORE'!E206</f>
        <v>#DIV/0!</v>
      </c>
    </row>
    <row r="306" spans="1:30">
      <c r="A306" s="332" t="s">
        <v>417</v>
      </c>
      <c r="B306" s="383" t="e">
        <f>+'STAT 1 CALCS - IGNORE'!E207</f>
        <v>#DIV/0!</v>
      </c>
    </row>
    <row r="308" spans="1:30" s="194" customFormat="1" ht="14">
      <c r="A308" s="195" t="s">
        <v>882</v>
      </c>
      <c r="B308" s="336"/>
      <c r="D308" s="336"/>
      <c r="F308" s="336"/>
    </row>
    <row r="309" spans="1:30" s="194" customFormat="1">
      <c r="A309" s="337"/>
      <c r="C309" s="337"/>
      <c r="G309" s="337"/>
      <c r="I309" s="337"/>
      <c r="N309" s="337"/>
      <c r="P309" s="337"/>
      <c r="U309" s="337"/>
      <c r="W309" s="337"/>
      <c r="AB309" s="337"/>
      <c r="AD309" s="337"/>
    </row>
    <row r="310" spans="1:30" s="126" customFormat="1">
      <c r="A310" s="275" t="s">
        <v>921</v>
      </c>
    </row>
    <row r="311" spans="1:30" s="339" customFormat="1" ht="16">
      <c r="A311" s="338"/>
    </row>
    <row r="312" spans="1:30" s="339" customFormat="1" ht="16">
      <c r="A312" s="338"/>
      <c r="N312" s="340" t="s">
        <v>507</v>
      </c>
      <c r="P312" s="340" t="s">
        <v>731</v>
      </c>
      <c r="U312" s="340" t="s">
        <v>507</v>
      </c>
      <c r="W312" s="340" t="s">
        <v>732</v>
      </c>
      <c r="AB312" s="340" t="s">
        <v>507</v>
      </c>
      <c r="AD312" s="340" t="s">
        <v>658</v>
      </c>
    </row>
    <row r="313" spans="1:30" s="339" customFormat="1" ht="16">
      <c r="A313" s="338"/>
    </row>
    <row r="314" spans="1:30" s="339" customFormat="1">
      <c r="A314" s="341" t="s">
        <v>813</v>
      </c>
      <c r="B314" s="339" t="s">
        <v>728</v>
      </c>
    </row>
    <row r="315" spans="1:30" s="339" customFormat="1">
      <c r="A315" s="342" t="s">
        <v>805</v>
      </c>
      <c r="B315" s="384">
        <f>+'STAT 1 CALCS - IGNORE'!E180</f>
        <v>0</v>
      </c>
    </row>
    <row r="316" spans="1:30" s="339" customFormat="1">
      <c r="A316" s="342" t="s">
        <v>427</v>
      </c>
      <c r="B316" s="384">
        <f>+'STAT 1 CALCS - IGNORE'!E181</f>
        <v>0</v>
      </c>
    </row>
    <row r="317" spans="1:30" s="339" customFormat="1">
      <c r="A317" s="342" t="s">
        <v>733</v>
      </c>
      <c r="B317" s="384">
        <f>+'STAT 1 CALCS - IGNORE'!E182</f>
        <v>0</v>
      </c>
    </row>
    <row r="318" spans="1:30" s="339" customFormat="1">
      <c r="A318" s="342" t="s">
        <v>418</v>
      </c>
      <c r="B318" s="384">
        <f>+'STAT 1 CALCS - IGNORE'!E183</f>
        <v>0</v>
      </c>
    </row>
    <row r="319" spans="1:30" s="339" customFormat="1">
      <c r="A319" s="342" t="s">
        <v>419</v>
      </c>
      <c r="B319" s="384">
        <f>+'STAT 1 CALCS - IGNORE'!E184</f>
        <v>0</v>
      </c>
    </row>
    <row r="320" spans="1:30" s="339" customFormat="1">
      <c r="A320" s="342" t="s">
        <v>336</v>
      </c>
      <c r="B320" s="384">
        <f>+'STAT 1 CALCS - IGNORE'!E185</f>
        <v>0</v>
      </c>
    </row>
    <row r="321" spans="1:7" s="339" customFormat="1">
      <c r="A321" s="342" t="s">
        <v>339</v>
      </c>
      <c r="B321" s="384">
        <f>+'STAT 1 CALCS - IGNORE'!E186</f>
        <v>0</v>
      </c>
    </row>
    <row r="322" spans="1:7" s="339" customFormat="1">
      <c r="A322" s="342" t="s">
        <v>338</v>
      </c>
      <c r="B322" s="384">
        <f>+'STAT 1 CALCS - IGNORE'!E187</f>
        <v>0</v>
      </c>
    </row>
    <row r="323" spans="1:7" s="339" customFormat="1">
      <c r="A323" s="342" t="s">
        <v>337</v>
      </c>
      <c r="B323" s="384">
        <f>+'STAT 1 CALCS - IGNORE'!E188</f>
        <v>0</v>
      </c>
    </row>
    <row r="324" spans="1:7" s="339" customFormat="1">
      <c r="A324" s="342" t="s">
        <v>417</v>
      </c>
      <c r="B324" s="384">
        <f>+'STAT 1 CALCS - IGNORE'!E189</f>
        <v>0</v>
      </c>
    </row>
    <row r="327" spans="1:7" s="194" customFormat="1" ht="14">
      <c r="A327" s="195" t="s">
        <v>883</v>
      </c>
    </row>
    <row r="329" spans="1:7" s="124" customFormat="1">
      <c r="A329" s="2" t="s">
        <v>884</v>
      </c>
    </row>
    <row r="331" spans="1:7" s="124" customFormat="1">
      <c r="A331" s="178" t="s">
        <v>885</v>
      </c>
      <c r="B331" s="362" t="str">
        <f>+B85</f>
        <v>BOX</v>
      </c>
      <c r="C331" s="178" t="s">
        <v>422</v>
      </c>
      <c r="D331" s="343" t="str">
        <f>+D85</f>
        <v>BOX</v>
      </c>
      <c r="E331" s="178" t="s">
        <v>624</v>
      </c>
      <c r="F331" s="344" t="s">
        <v>779</v>
      </c>
    </row>
    <row r="332" spans="1:7" s="126" customFormat="1">
      <c r="A332" s="179" t="s">
        <v>780</v>
      </c>
      <c r="B332" s="363"/>
    </row>
    <row r="333" spans="1:7">
      <c r="A333" s="424" t="s">
        <v>335</v>
      </c>
      <c r="B333" s="425"/>
      <c r="C333" s="426"/>
      <c r="D333" s="426"/>
      <c r="E333" s="426"/>
      <c r="F333" s="426"/>
      <c r="G333" s="426"/>
    </row>
    <row r="334" spans="1:7" s="126" customFormat="1">
      <c r="A334" s="126" t="s">
        <v>781</v>
      </c>
      <c r="B334" s="544" t="s">
        <v>782</v>
      </c>
      <c r="C334" s="308" t="s">
        <v>422</v>
      </c>
      <c r="D334" s="499" t="s">
        <v>782</v>
      </c>
      <c r="E334" s="308" t="s">
        <v>624</v>
      </c>
      <c r="F334" s="409" t="s">
        <v>887</v>
      </c>
    </row>
    <row r="335" spans="1:7" s="126" customFormat="1">
      <c r="B335" s="345"/>
      <c r="C335" s="308"/>
      <c r="D335" s="346">
        <f>IF(B334=1,0,1)</f>
        <v>1</v>
      </c>
      <c r="E335" s="411" t="s">
        <v>889</v>
      </c>
      <c r="F335" s="410" t="s">
        <v>888</v>
      </c>
    </row>
    <row r="336" spans="1:7" s="126" customFormat="1">
      <c r="B336" s="135"/>
    </row>
    <row r="337" spans="1:12" s="128" customFormat="1">
      <c r="A337" s="127" t="s">
        <v>783</v>
      </c>
    </row>
    <row r="338" spans="1:12" s="131" customFormat="1">
      <c r="A338" s="180" t="s">
        <v>820</v>
      </c>
    </row>
    <row r="339" spans="1:12" s="137" customFormat="1">
      <c r="A339" s="181" t="s">
        <v>661</v>
      </c>
    </row>
    <row r="340" spans="1:12" s="124" customFormat="1">
      <c r="A340" s="13" t="s">
        <v>662</v>
      </c>
    </row>
    <row r="341" spans="1:12" s="126" customFormat="1">
      <c r="A341" s="125" t="s">
        <v>663</v>
      </c>
    </row>
    <row r="342" spans="1:12" s="128" customFormat="1">
      <c r="A342" s="127"/>
    </row>
    <row r="343" spans="1:12" s="131" customFormat="1">
      <c r="A343" s="180" t="s">
        <v>718</v>
      </c>
    </row>
    <row r="344" spans="1:12" s="137" customFormat="1">
      <c r="A344" s="181" t="s">
        <v>719</v>
      </c>
    </row>
    <row r="345" spans="1:12" s="124" customFormat="1">
      <c r="A345" s="13"/>
    </row>
    <row r="346" spans="1:12" s="124" customFormat="1">
      <c r="A346" s="104" t="s">
        <v>872</v>
      </c>
    </row>
    <row r="347" spans="1:12" s="146" customFormat="1">
      <c r="A347" s="141"/>
      <c r="B347" s="141"/>
      <c r="C347" s="364" t="s">
        <v>873</v>
      </c>
      <c r="D347" s="364" t="s">
        <v>874</v>
      </c>
      <c r="E347" s="364" t="s">
        <v>875</v>
      </c>
      <c r="F347" s="365" t="s">
        <v>876</v>
      </c>
      <c r="G347" s="365" t="s">
        <v>877</v>
      </c>
      <c r="H347" s="365" t="s">
        <v>602</v>
      </c>
      <c r="I347" s="365" t="s">
        <v>603</v>
      </c>
      <c r="J347" s="365" t="s">
        <v>604</v>
      </c>
      <c r="K347" s="365" t="s">
        <v>605</v>
      </c>
      <c r="L347" s="365" t="s">
        <v>797</v>
      </c>
    </row>
    <row r="348" spans="1:12" s="240" customFormat="1" ht="15">
      <c r="A348" s="398" t="s">
        <v>922</v>
      </c>
      <c r="B348" s="348"/>
      <c r="C348" s="514"/>
      <c r="D348" s="514"/>
      <c r="E348" s="514"/>
      <c r="F348" s="514"/>
      <c r="G348" s="514"/>
      <c r="H348" s="514"/>
      <c r="I348" s="514"/>
      <c r="J348" s="514"/>
      <c r="K348" s="514"/>
      <c r="L348" s="514"/>
    </row>
    <row r="349" spans="1:12" s="240" customFormat="1">
      <c r="A349" s="349" t="s">
        <v>853</v>
      </c>
    </row>
    <row r="350" spans="1:12" s="240" customFormat="1">
      <c r="B350" s="348"/>
      <c r="C350" s="401"/>
      <c r="D350" s="401"/>
      <c r="E350" s="401"/>
      <c r="F350" s="401"/>
      <c r="G350" s="401"/>
      <c r="H350" s="401"/>
      <c r="I350" s="401"/>
      <c r="J350" s="401"/>
      <c r="K350" s="401"/>
      <c r="L350" s="401"/>
    </row>
    <row r="351" spans="1:12" s="240" customFormat="1" ht="14">
      <c r="A351" s="347" t="s">
        <v>823</v>
      </c>
      <c r="B351" s="348"/>
    </row>
    <row r="352" spans="1:12" s="240" customFormat="1">
      <c r="A352" s="349"/>
    </row>
    <row r="353" spans="1:12" s="240" customFormat="1" ht="14">
      <c r="A353" s="350"/>
    </row>
    <row r="354" spans="1:12" s="240" customFormat="1">
      <c r="A354" s="349"/>
    </row>
    <row r="355" spans="1:12" s="124" customFormat="1" ht="14" thickBot="1">
      <c r="A355" s="104" t="s">
        <v>833</v>
      </c>
      <c r="C355" s="124" t="s">
        <v>834</v>
      </c>
    </row>
    <row r="356" spans="1:12" s="126" customFormat="1" ht="14" thickBot="1">
      <c r="A356" s="124"/>
      <c r="B356" s="163" t="s">
        <v>835</v>
      </c>
      <c r="C356" s="182" t="s">
        <v>552</v>
      </c>
      <c r="D356" s="182" t="s">
        <v>462</v>
      </c>
      <c r="E356" s="182" t="s">
        <v>441</v>
      </c>
      <c r="F356" s="183" t="s">
        <v>465</v>
      </c>
      <c r="G356" s="183" t="s">
        <v>461</v>
      </c>
      <c r="H356" s="183" t="s">
        <v>360</v>
      </c>
      <c r="I356" s="183" t="s">
        <v>836</v>
      </c>
      <c r="J356" s="183" t="s">
        <v>523</v>
      </c>
      <c r="K356" s="183" t="s">
        <v>363</v>
      </c>
      <c r="L356" s="183" t="s">
        <v>454</v>
      </c>
    </row>
    <row r="357" spans="1:12" s="126" customFormat="1" ht="14" thickBot="1">
      <c r="B357" s="135"/>
      <c r="C357" s="135"/>
      <c r="D357" s="135"/>
      <c r="E357" s="135"/>
    </row>
    <row r="358" spans="1:12" s="126" customFormat="1" ht="14" thickBot="1">
      <c r="A358" s="462" t="s">
        <v>253</v>
      </c>
      <c r="B358" s="545" t="s">
        <v>596</v>
      </c>
      <c r="C358" s="366" t="b">
        <f>+'STAT 1 CALCS - IGNORE'!G291</f>
        <v>0</v>
      </c>
      <c r="D358" s="366" t="b">
        <f>+'STAT 1 CALCS - IGNORE'!H291</f>
        <v>0</v>
      </c>
      <c r="E358" s="366" t="b">
        <f>+'STAT 1 CALCS - IGNORE'!I291</f>
        <v>0</v>
      </c>
      <c r="F358" s="366" t="b">
        <f>+'STAT 1 CALCS - IGNORE'!J291</f>
        <v>0</v>
      </c>
      <c r="G358" s="366" t="b">
        <f>+'STAT 1 CALCS - IGNORE'!K291</f>
        <v>0</v>
      </c>
      <c r="H358" s="366" t="b">
        <f>+'STAT 1 CALCS - IGNORE'!L291</f>
        <v>0</v>
      </c>
      <c r="I358" s="366" t="b">
        <f>+'STAT 1 CALCS - IGNORE'!M291</f>
        <v>0</v>
      </c>
      <c r="J358" s="366" t="b">
        <f>+'STAT 1 CALCS - IGNORE'!N291</f>
        <v>0</v>
      </c>
      <c r="K358" s="366" t="b">
        <f>+'STAT 1 CALCS - IGNORE'!O291</f>
        <v>0</v>
      </c>
      <c r="L358" s="366" t="b">
        <f>+'STAT 1 CALCS - IGNORE'!P291</f>
        <v>0</v>
      </c>
    </row>
    <row r="359" spans="1:12" s="126" customFormat="1">
      <c r="B359" s="126" t="s">
        <v>854</v>
      </c>
    </row>
    <row r="360" spans="1:12" s="126" customFormat="1" ht="14" thickBot="1">
      <c r="A360" s="126" t="s">
        <v>908</v>
      </c>
    </row>
    <row r="361" spans="1:12" s="126" customFormat="1" ht="14" thickBot="1">
      <c r="A361" s="184" t="s">
        <v>254</v>
      </c>
      <c r="B361" s="367" t="s">
        <v>855</v>
      </c>
      <c r="C361" s="366" t="e">
        <f>+'STAT 1 CALCS - IGNORE'!G298</f>
        <v>#DIV/0!</v>
      </c>
      <c r="D361" s="366" t="e">
        <f>+'STAT 1 CALCS - IGNORE'!H298</f>
        <v>#DIV/0!</v>
      </c>
      <c r="E361" s="366" t="e">
        <f>+'STAT 1 CALCS - IGNORE'!I298</f>
        <v>#DIV/0!</v>
      </c>
      <c r="F361" s="366" t="e">
        <f>+'STAT 1 CALCS - IGNORE'!J298</f>
        <v>#DIV/0!</v>
      </c>
      <c r="G361" s="366" t="e">
        <f>+'STAT 1 CALCS - IGNORE'!K298</f>
        <v>#DIV/0!</v>
      </c>
      <c r="H361" s="366" t="e">
        <f>+'STAT 1 CALCS - IGNORE'!L298</f>
        <v>#DIV/0!</v>
      </c>
      <c r="I361" s="366" t="e">
        <f>+'STAT 1 CALCS - IGNORE'!M298</f>
        <v>#DIV/0!</v>
      </c>
      <c r="J361" s="366" t="e">
        <f>+'STAT 1 CALCS - IGNORE'!N298</f>
        <v>#DIV/0!</v>
      </c>
      <c r="K361" s="366" t="e">
        <f>+'STAT 1 CALCS - IGNORE'!O298</f>
        <v>#DIV/0!</v>
      </c>
      <c r="L361" s="366" t="e">
        <f>+'STAT 1 CALCS - IGNORE'!P298</f>
        <v>#DIV/0!</v>
      </c>
    </row>
    <row r="363" spans="1:12" s="126" customFormat="1" ht="14" thickBot="1">
      <c r="A363" s="126" t="s">
        <v>908</v>
      </c>
    </row>
    <row r="364" spans="1:12" s="126" customFormat="1" ht="14" thickBot="1">
      <c r="A364" s="184" t="s">
        <v>788</v>
      </c>
      <c r="B364" s="367">
        <f>+'Summary IGNORE'!B199-'Summary IGNORE'!G26</f>
        <v>0</v>
      </c>
      <c r="C364" s="366">
        <f>+'STAT 1 CALCS - IGNORE'!G311</f>
        <v>0</v>
      </c>
      <c r="D364" s="366">
        <f>+'STAT 1 CALCS - IGNORE'!H311</f>
        <v>0</v>
      </c>
      <c r="E364" s="366">
        <f>+'STAT 1 CALCS - IGNORE'!I311</f>
        <v>0</v>
      </c>
      <c r="F364" s="366">
        <f>+'STAT 1 CALCS - IGNORE'!J311</f>
        <v>0</v>
      </c>
      <c r="G364" s="366">
        <f>+'STAT 1 CALCS - IGNORE'!K311</f>
        <v>0</v>
      </c>
      <c r="H364" s="366">
        <f>+'STAT 1 CALCS - IGNORE'!L311</f>
        <v>0</v>
      </c>
      <c r="I364" s="366">
        <f>+'STAT 1 CALCS - IGNORE'!M311</f>
        <v>0</v>
      </c>
      <c r="J364" s="366">
        <f>+'STAT 1 CALCS - IGNORE'!N311</f>
        <v>0</v>
      </c>
      <c r="K364" s="366">
        <f>+'STAT 1 CALCS - IGNORE'!O311</f>
        <v>0</v>
      </c>
      <c r="L364" s="366">
        <f>+'STAT 1 CALCS - IGNORE'!P311</f>
        <v>0</v>
      </c>
    </row>
    <row r="365" spans="1:12" s="126" customFormat="1">
      <c r="B365" s="126" t="s">
        <v>815</v>
      </c>
    </row>
    <row r="366" spans="1:12" s="126" customFormat="1">
      <c r="A366" s="148" t="s">
        <v>908</v>
      </c>
    </row>
    <row r="367" spans="1:12" s="126" customFormat="1">
      <c r="A367" s="171" t="s">
        <v>915</v>
      </c>
      <c r="C367" s="366">
        <f>+'STAT 1 CALCS - IGNORE'!G316</f>
        <v>0</v>
      </c>
      <c r="D367" s="366">
        <f>+'STAT 1 CALCS - IGNORE'!H316</f>
        <v>0</v>
      </c>
      <c r="E367" s="366">
        <f>+'STAT 1 CALCS - IGNORE'!I316</f>
        <v>0</v>
      </c>
      <c r="F367" s="366">
        <f>+'STAT 1 CALCS - IGNORE'!J316</f>
        <v>0</v>
      </c>
      <c r="G367" s="366">
        <f>+'STAT 1 CALCS - IGNORE'!K316</f>
        <v>0</v>
      </c>
      <c r="H367" s="366">
        <f>+'STAT 1 CALCS - IGNORE'!L316</f>
        <v>0</v>
      </c>
      <c r="I367" s="366">
        <f>+'STAT 1 CALCS - IGNORE'!M316</f>
        <v>0</v>
      </c>
      <c r="J367" s="366">
        <f>+'STAT 1 CALCS - IGNORE'!N316</f>
        <v>0</v>
      </c>
      <c r="K367" s="366">
        <f>+'STAT 1 CALCS - IGNORE'!O316</f>
        <v>0</v>
      </c>
      <c r="L367" s="366">
        <f>+'STAT 1 CALCS - IGNORE'!P316</f>
        <v>0</v>
      </c>
    </row>
    <row r="368" spans="1:12" s="126" customFormat="1">
      <c r="A368" s="148"/>
    </row>
    <row r="369" spans="1:14" s="126" customFormat="1">
      <c r="A369" s="148" t="s">
        <v>916</v>
      </c>
    </row>
    <row r="370" spans="1:14" s="126" customFormat="1">
      <c r="A370" s="171" t="s">
        <v>425</v>
      </c>
      <c r="B370" s="126" t="s">
        <v>917</v>
      </c>
      <c r="C370" s="368" t="e">
        <f>+'STAT 1 CALCS - IGNORE'!G322</f>
        <v>#DIV/0!</v>
      </c>
      <c r="D370" s="368" t="e">
        <f>+'STAT 1 CALCS - IGNORE'!H322</f>
        <v>#DIV/0!</v>
      </c>
      <c r="E370" s="368" t="e">
        <f>+'STAT 1 CALCS - IGNORE'!I322</f>
        <v>#DIV/0!</v>
      </c>
      <c r="F370" s="368" t="e">
        <f>+'STAT 1 CALCS - IGNORE'!J322</f>
        <v>#DIV/0!</v>
      </c>
      <c r="G370" s="368" t="e">
        <f>+'STAT 1 CALCS - IGNORE'!K322</f>
        <v>#DIV/0!</v>
      </c>
      <c r="H370" s="368" t="e">
        <f>+'STAT 1 CALCS - IGNORE'!L322</f>
        <v>#DIV/0!</v>
      </c>
      <c r="I370" s="368" t="e">
        <f>+'STAT 1 CALCS - IGNORE'!M322</f>
        <v>#DIV/0!</v>
      </c>
      <c r="J370" s="368" t="e">
        <f>+'STAT 1 CALCS - IGNORE'!N322</f>
        <v>#DIV/0!</v>
      </c>
      <c r="K370" s="368" t="e">
        <f>+'STAT 1 CALCS - IGNORE'!O322</f>
        <v>#DIV/0!</v>
      </c>
      <c r="L370" s="368" t="e">
        <f>+'STAT 1 CALCS - IGNORE'!P322</f>
        <v>#DIV/0!</v>
      </c>
    </row>
    <row r="371" spans="1:14" s="126" customFormat="1">
      <c r="A371" s="148"/>
    </row>
    <row r="372" spans="1:14" s="126" customFormat="1">
      <c r="A372" s="148"/>
    </row>
    <row r="373" spans="1:14" s="126" customFormat="1">
      <c r="A373" s="148" t="s">
        <v>857</v>
      </c>
    </row>
    <row r="374" spans="1:14" s="240" customFormat="1" ht="14">
      <c r="A374" s="171" t="s">
        <v>909</v>
      </c>
      <c r="B374" s="351" t="s">
        <v>858</v>
      </c>
      <c r="C374" s="369" t="e">
        <f>+'STAT 1 CALCS - IGNORE'!G335</f>
        <v>#DIV/0!</v>
      </c>
      <c r="D374" s="369" t="e">
        <f>+'STAT 1 CALCS - IGNORE'!H335</f>
        <v>#DIV/0!</v>
      </c>
      <c r="E374" s="369" t="e">
        <f>+'STAT 1 CALCS - IGNORE'!I335</f>
        <v>#DIV/0!</v>
      </c>
      <c r="F374" s="369" t="e">
        <f>+'STAT 1 CALCS - IGNORE'!J335</f>
        <v>#DIV/0!</v>
      </c>
      <c r="G374" s="369" t="e">
        <f>+'STAT 1 CALCS - IGNORE'!K335</f>
        <v>#DIV/0!</v>
      </c>
      <c r="H374" s="369" t="e">
        <f>+'STAT 1 CALCS - IGNORE'!L335</f>
        <v>#DIV/0!</v>
      </c>
      <c r="I374" s="369" t="e">
        <f>+'STAT 1 CALCS - IGNORE'!M335</f>
        <v>#DIV/0!</v>
      </c>
      <c r="J374" s="369" t="e">
        <f>+'STAT 1 CALCS - IGNORE'!N335</f>
        <v>#DIV/0!</v>
      </c>
      <c r="K374" s="369" t="e">
        <f>+'STAT 1 CALCS - IGNORE'!O335</f>
        <v>#DIV/0!</v>
      </c>
      <c r="L374" s="369" t="e">
        <f>+'STAT 1 CALCS - IGNORE'!P335</f>
        <v>#DIV/0!</v>
      </c>
    </row>
    <row r="375" spans="1:14" s="240" customFormat="1">
      <c r="A375" s="348"/>
    </row>
    <row r="376" spans="1:14" s="124" customFormat="1">
      <c r="A376" s="117" t="s">
        <v>910</v>
      </c>
    </row>
    <row r="377" spans="1:14" s="124" customFormat="1">
      <c r="A377" s="168"/>
    </row>
    <row r="378" spans="1:14" s="124" customFormat="1">
      <c r="A378" s="168"/>
    </row>
    <row r="379" spans="1:14" s="137" customFormat="1">
      <c r="A379" s="167" t="s">
        <v>358</v>
      </c>
      <c r="B379" s="148"/>
      <c r="C379" s="41" t="s">
        <v>550</v>
      </c>
      <c r="D379" s="41"/>
      <c r="E379" s="185"/>
      <c r="F379" s="185"/>
      <c r="G379" s="185"/>
      <c r="H379" s="185"/>
      <c r="I379" s="185"/>
      <c r="J379" s="185"/>
      <c r="K379" s="185"/>
      <c r="L379" s="185"/>
      <c r="M379" s="185"/>
      <c r="N379" s="185"/>
    </row>
    <row r="380" spans="1:14" s="137" customFormat="1">
      <c r="A380" s="85" t="s">
        <v>845</v>
      </c>
      <c r="B380" s="85"/>
      <c r="C380" s="186"/>
      <c r="D380" s="85"/>
      <c r="E380" s="85"/>
      <c r="F380" s="185"/>
      <c r="G380" s="185"/>
      <c r="H380" s="185"/>
      <c r="I380" s="185"/>
      <c r="J380" s="185"/>
      <c r="K380" s="185"/>
      <c r="L380" s="185"/>
      <c r="M380" s="185"/>
      <c r="N380" s="185"/>
    </row>
    <row r="381" spans="1:14" s="137" customFormat="1">
      <c r="A381" s="85" t="s">
        <v>549</v>
      </c>
      <c r="B381" s="187"/>
      <c r="D381" s="185"/>
      <c r="E381" s="185"/>
      <c r="F381" s="185"/>
      <c r="G381" s="185"/>
      <c r="H381" s="185"/>
      <c r="I381" s="185"/>
      <c r="J381" s="185"/>
      <c r="K381" s="185"/>
      <c r="L381" s="185"/>
      <c r="M381" s="185"/>
      <c r="N381" s="185"/>
    </row>
    <row r="382" spans="1:14" s="137" customFormat="1">
      <c r="A382" s="85" t="s">
        <v>846</v>
      </c>
      <c r="B382" s="187"/>
      <c r="D382" s="185"/>
      <c r="E382" s="185"/>
      <c r="F382" s="185"/>
      <c r="G382" s="185"/>
      <c r="H382" s="185"/>
      <c r="I382" s="185"/>
      <c r="J382" s="185"/>
      <c r="K382" s="185"/>
      <c r="L382" s="185"/>
      <c r="M382" s="185"/>
      <c r="N382" s="185"/>
    </row>
    <row r="383" spans="1:14" s="373" customFormat="1">
      <c r="A383" s="370" t="s">
        <v>847</v>
      </c>
      <c r="B383" s="371" t="s">
        <v>848</v>
      </c>
      <c r="C383" s="515" t="s">
        <v>655</v>
      </c>
      <c r="D383" s="515" t="s">
        <v>655</v>
      </c>
      <c r="E383" s="515" t="s">
        <v>655</v>
      </c>
      <c r="F383" s="515" t="s">
        <v>655</v>
      </c>
      <c r="G383" s="515" t="s">
        <v>655</v>
      </c>
      <c r="H383" s="515" t="s">
        <v>655</v>
      </c>
      <c r="I383" s="515" t="s">
        <v>655</v>
      </c>
      <c r="J383" s="515" t="s">
        <v>655</v>
      </c>
      <c r="K383" s="515" t="s">
        <v>655</v>
      </c>
      <c r="L383" s="515" t="s">
        <v>655</v>
      </c>
      <c r="M383" s="372"/>
      <c r="N383" s="372"/>
    </row>
    <row r="384" spans="1:14" s="137" customFormat="1">
      <c r="A384" s="188" t="s">
        <v>289</v>
      </c>
      <c r="C384" s="496"/>
      <c r="D384" s="496"/>
      <c r="E384" s="496"/>
      <c r="F384" s="496"/>
      <c r="G384" s="496"/>
      <c r="H384" s="496"/>
      <c r="I384" s="496"/>
      <c r="J384" s="496"/>
      <c r="K384" s="496"/>
      <c r="L384" s="496"/>
      <c r="M384" s="185"/>
      <c r="N384" s="185"/>
    </row>
    <row r="385" spans="1:17" s="373" customFormat="1" ht="26">
      <c r="A385" s="374" t="s">
        <v>903</v>
      </c>
      <c r="C385" s="515" t="s">
        <v>656</v>
      </c>
      <c r="D385" s="515" t="s">
        <v>656</v>
      </c>
      <c r="E385" s="515" t="s">
        <v>656</v>
      </c>
      <c r="F385" s="515" t="s">
        <v>656</v>
      </c>
      <c r="G385" s="515" t="s">
        <v>656</v>
      </c>
      <c r="H385" s="515" t="s">
        <v>656</v>
      </c>
      <c r="I385" s="515" t="s">
        <v>656</v>
      </c>
      <c r="J385" s="515" t="s">
        <v>656</v>
      </c>
      <c r="K385" s="515" t="s">
        <v>656</v>
      </c>
      <c r="L385" s="515" t="s">
        <v>656</v>
      </c>
      <c r="M385" s="372"/>
      <c r="N385" s="372"/>
    </row>
    <row r="386" spans="1:17" s="373" customFormat="1" ht="26">
      <c r="A386" s="375" t="s">
        <v>863</v>
      </c>
      <c r="C386" s="515" t="s">
        <v>654</v>
      </c>
      <c r="D386" s="515" t="s">
        <v>654</v>
      </c>
      <c r="E386" s="515" t="s">
        <v>654</v>
      </c>
      <c r="F386" s="515" t="s">
        <v>654</v>
      </c>
      <c r="G386" s="515" t="s">
        <v>654</v>
      </c>
      <c r="H386" s="515" t="s">
        <v>654</v>
      </c>
      <c r="I386" s="515" t="s">
        <v>654</v>
      </c>
      <c r="J386" s="515" t="s">
        <v>654</v>
      </c>
      <c r="K386" s="515" t="s">
        <v>654</v>
      </c>
      <c r="L386" s="515" t="s">
        <v>654</v>
      </c>
      <c r="M386" s="372"/>
      <c r="N386" s="372"/>
    </row>
    <row r="387" spans="1:17" s="137" customFormat="1" ht="14" thickBot="1">
      <c r="A387" s="188"/>
      <c r="D387" s="185"/>
      <c r="E387" s="185"/>
      <c r="F387" s="185"/>
      <c r="G387" s="185"/>
      <c r="H387" s="185"/>
      <c r="I387" s="185"/>
      <c r="J387" s="185"/>
      <c r="K387" s="185"/>
      <c r="L387" s="185"/>
      <c r="M387" s="185"/>
      <c r="N387" s="185"/>
    </row>
    <row r="388" spans="1:17" s="137" customFormat="1" ht="14" thickBot="1">
      <c r="A388" s="190" t="s">
        <v>849</v>
      </c>
      <c r="C388" s="191" t="str">
        <f t="shared" ref="C388:L388" si="3">IF(C383=0,0,IF($D$335=1,C385,C386))</f>
        <v>only if failed a) b)</v>
      </c>
      <c r="D388" s="191" t="str">
        <f t="shared" si="3"/>
        <v>only if failed a) b)</v>
      </c>
      <c r="E388" s="191" t="str">
        <f t="shared" si="3"/>
        <v>only if failed a) b)</v>
      </c>
      <c r="F388" s="191" t="str">
        <f t="shared" si="3"/>
        <v>only if failed a) b)</v>
      </c>
      <c r="G388" s="191" t="str">
        <f t="shared" si="3"/>
        <v>only if failed a) b)</v>
      </c>
      <c r="H388" s="191" t="str">
        <f t="shared" si="3"/>
        <v>only if failed a) b)</v>
      </c>
      <c r="I388" s="191" t="str">
        <f t="shared" si="3"/>
        <v>only if failed a) b)</v>
      </c>
      <c r="J388" s="191" t="str">
        <f t="shared" si="3"/>
        <v>only if failed a) b)</v>
      </c>
      <c r="K388" s="191" t="str">
        <f t="shared" si="3"/>
        <v>only if failed a) b)</v>
      </c>
      <c r="L388" s="191" t="str">
        <f t="shared" si="3"/>
        <v>only if failed a) b)</v>
      </c>
      <c r="M388" s="185"/>
      <c r="N388" s="185"/>
    </row>
    <row r="389" spans="1:17" s="137" customFormat="1">
      <c r="A389" s="185"/>
      <c r="B389" s="185"/>
      <c r="C389" s="185"/>
      <c r="D389" s="185"/>
      <c r="E389" s="185"/>
      <c r="F389" s="185"/>
      <c r="G389" s="185"/>
      <c r="H389" s="185"/>
      <c r="I389" s="185"/>
      <c r="J389" s="185"/>
      <c r="K389" s="185"/>
      <c r="L389" s="185"/>
      <c r="M389" s="185"/>
      <c r="N389" s="185"/>
      <c r="O389" s="185"/>
      <c r="P389" s="185"/>
      <c r="Q389" s="185"/>
    </row>
    <row r="390" spans="1:17" s="137" customFormat="1">
      <c r="A390" s="185"/>
      <c r="B390" s="185"/>
      <c r="C390" s="185"/>
      <c r="D390" s="185"/>
      <c r="E390" s="185"/>
      <c r="F390" s="185"/>
      <c r="G390" s="185"/>
      <c r="H390" s="185"/>
      <c r="I390" s="185"/>
      <c r="J390" s="185"/>
      <c r="K390" s="185"/>
      <c r="L390" s="185"/>
      <c r="M390" s="185"/>
      <c r="N390" s="185"/>
      <c r="O390" s="185"/>
    </row>
    <row r="391" spans="1:17" s="124" customFormat="1">
      <c r="A391" s="261" t="s">
        <v>905</v>
      </c>
      <c r="B391" s="1" t="s">
        <v>850</v>
      </c>
    </row>
    <row r="392" spans="1:17" s="124" customFormat="1">
      <c r="A392" s="157" t="s">
        <v>904</v>
      </c>
      <c r="B392" s="124" t="s">
        <v>806</v>
      </c>
    </row>
    <row r="393" spans="1:17" s="124" customFormat="1">
      <c r="A393" s="157" t="s">
        <v>805</v>
      </c>
      <c r="B393" s="376" t="str">
        <f>IF($D$331=1,0,C388)</f>
        <v>only if failed a) b)</v>
      </c>
    </row>
    <row r="394" spans="1:17" s="124" customFormat="1">
      <c r="A394" s="157" t="s">
        <v>427</v>
      </c>
      <c r="B394" s="376" t="str">
        <f>IF($D$331=1,0,D388)</f>
        <v>only if failed a) b)</v>
      </c>
    </row>
    <row r="395" spans="1:17" s="124" customFormat="1">
      <c r="A395" s="157" t="s">
        <v>733</v>
      </c>
      <c r="B395" s="376" t="str">
        <f>IF($D$331=1,0,E388)</f>
        <v>only if failed a) b)</v>
      </c>
    </row>
    <row r="396" spans="1:17" s="124" customFormat="1">
      <c r="A396" s="157" t="s">
        <v>418</v>
      </c>
      <c r="B396" s="376" t="str">
        <f>IF($D$331=1,0,F388)</f>
        <v>only if failed a) b)</v>
      </c>
    </row>
    <row r="397" spans="1:17" s="124" customFormat="1">
      <c r="A397" s="157" t="s">
        <v>419</v>
      </c>
      <c r="B397" s="376" t="str">
        <f>IF($D$331=1,0,G388)</f>
        <v>only if failed a) b)</v>
      </c>
    </row>
    <row r="398" spans="1:17" s="124" customFormat="1">
      <c r="A398" s="157" t="s">
        <v>336</v>
      </c>
      <c r="B398" s="376" t="str">
        <f>IF($D$331=1,0,H388)</f>
        <v>only if failed a) b)</v>
      </c>
    </row>
    <row r="399" spans="1:17" s="124" customFormat="1">
      <c r="A399" s="157" t="s">
        <v>339</v>
      </c>
      <c r="B399" s="376" t="str">
        <f>IF($D$331=1,0,I388)</f>
        <v>only if failed a) b)</v>
      </c>
    </row>
    <row r="400" spans="1:17" s="124" customFormat="1">
      <c r="A400" s="157" t="s">
        <v>338</v>
      </c>
      <c r="B400" s="376" t="str">
        <f>IF($D$331=1,0,J388)</f>
        <v>only if failed a) b)</v>
      </c>
    </row>
    <row r="401" spans="1:24" s="124" customFormat="1">
      <c r="A401" s="157" t="s">
        <v>337</v>
      </c>
      <c r="B401" s="376" t="str">
        <f>IF($D$331=1,0,K388)</f>
        <v>only if failed a) b)</v>
      </c>
    </row>
    <row r="402" spans="1:24" s="124" customFormat="1">
      <c r="A402" s="157" t="s">
        <v>417</v>
      </c>
      <c r="B402" s="376" t="str">
        <f>IF($D$331=1,0,L388)</f>
        <v>only if failed a) b)</v>
      </c>
    </row>
    <row r="406" spans="1:24" s="124" customFormat="1">
      <c r="A406" s="2" t="s">
        <v>851</v>
      </c>
    </row>
    <row r="408" spans="1:24" s="124" customFormat="1">
      <c r="A408" s="124" t="s">
        <v>852</v>
      </c>
    </row>
    <row r="410" spans="1:24" s="128" customFormat="1" ht="16">
      <c r="A410" s="352" t="s">
        <v>784</v>
      </c>
      <c r="B410" s="271"/>
      <c r="C410" s="271"/>
      <c r="D410" s="271"/>
      <c r="E410" s="271"/>
      <c r="F410" s="353"/>
      <c r="G410" s="317"/>
      <c r="H410" s="317"/>
      <c r="I410" s="317"/>
    </row>
    <row r="411" spans="1:24" s="126" customFormat="1" ht="14">
      <c r="A411" s="354" t="s">
        <v>911</v>
      </c>
      <c r="B411" s="355"/>
      <c r="C411" s="355"/>
      <c r="D411" s="355"/>
      <c r="E411" s="355"/>
      <c r="F411" s="352"/>
      <c r="G411" s="271"/>
      <c r="H411" s="271"/>
      <c r="I411" s="271"/>
      <c r="J411" s="271"/>
      <c r="K411" s="271"/>
      <c r="L411" s="271"/>
      <c r="M411" s="271"/>
      <c r="N411" s="271"/>
      <c r="O411" s="271"/>
      <c r="P411" s="271"/>
      <c r="Q411" s="271"/>
      <c r="R411" s="271"/>
      <c r="S411" s="271"/>
      <c r="T411" s="271"/>
      <c r="U411" s="271"/>
      <c r="V411" s="271"/>
      <c r="W411" s="271"/>
      <c r="X411" s="271"/>
    </row>
    <row r="412" spans="1:24" s="126" customFormat="1" ht="14">
      <c r="A412" s="356" t="s">
        <v>653</v>
      </c>
      <c r="B412" s="357"/>
      <c r="C412" s="357"/>
      <c r="D412" s="357"/>
      <c r="E412" s="357"/>
      <c r="F412" s="352"/>
      <c r="G412" s="271"/>
      <c r="H412" s="271"/>
      <c r="I412" s="271"/>
      <c r="J412" s="271"/>
    </row>
    <row r="413" spans="1:24" s="126" customFormat="1" ht="14">
      <c r="A413" s="358"/>
      <c r="B413" s="359"/>
      <c r="C413" s="359"/>
      <c r="D413" s="359"/>
      <c r="E413" s="359"/>
      <c r="F413" s="123"/>
      <c r="G413" s="135"/>
      <c r="H413" s="135"/>
      <c r="I413" s="135"/>
    </row>
    <row r="414" spans="1:24" s="128" customFormat="1" ht="16">
      <c r="A414" s="126"/>
      <c r="B414" s="377" t="s">
        <v>912</v>
      </c>
      <c r="C414" s="127" t="s">
        <v>913</v>
      </c>
      <c r="D414" s="127" t="s">
        <v>819</v>
      </c>
    </row>
    <row r="415" spans="1:24" s="128" customFormat="1">
      <c r="A415" s="174" t="s">
        <v>805</v>
      </c>
      <c r="B415" s="517">
        <f>IF(C415=1,1,0)</f>
        <v>1</v>
      </c>
      <c r="C415" s="378">
        <v>1</v>
      </c>
      <c r="D415" s="128" t="s">
        <v>914</v>
      </c>
    </row>
    <row r="416" spans="1:24" s="128" customFormat="1">
      <c r="A416" s="174" t="s">
        <v>427</v>
      </c>
      <c r="B416" s="517"/>
      <c r="C416" s="378" t="e">
        <f>+'STAT 1 CALCS - IGNORE'!F232</f>
        <v>#DIV/0!</v>
      </c>
      <c r="D416" s="128" t="s">
        <v>914</v>
      </c>
    </row>
    <row r="417" spans="1:14" s="128" customFormat="1">
      <c r="A417" s="174" t="s">
        <v>733</v>
      </c>
      <c r="B417" s="517"/>
      <c r="C417" s="378" t="e">
        <f>+'STAT 1 CALCS - IGNORE'!F233</f>
        <v>#DIV/0!</v>
      </c>
      <c r="D417" s="128" t="s">
        <v>737</v>
      </c>
      <c r="G417" s="228" t="e">
        <f>+'STAT 1 CALCS - IGNORE'!I130</f>
        <v>#DIV/0!</v>
      </c>
      <c r="H417" s="228" t="e">
        <f>+'STAT 1 CALCS - IGNORE'!J130</f>
        <v>#DIV/0!</v>
      </c>
      <c r="I417" s="228" t="e">
        <f>+'STAT 1 CALCS - IGNORE'!K130</f>
        <v>#DIV/0!</v>
      </c>
      <c r="J417" s="228" t="e">
        <f>+'STAT 1 CALCS - IGNORE'!L130</f>
        <v>#DIV/0!</v>
      </c>
      <c r="K417" s="228" t="e">
        <f>+'STAT 1 CALCS - IGNORE'!M130</f>
        <v>#DIV/0!</v>
      </c>
      <c r="L417" s="228" t="e">
        <f>+'STAT 1 CALCS - IGNORE'!N130</f>
        <v>#DIV/0!</v>
      </c>
      <c r="M417" s="228" t="e">
        <f>+'STAT 1 CALCS - IGNORE'!O130</f>
        <v>#DIV/0!</v>
      </c>
      <c r="N417" s="228" t="e">
        <f>+'STAT 1 CALCS - IGNORE'!P130</f>
        <v>#DIV/0!</v>
      </c>
    </row>
    <row r="418" spans="1:14" s="128" customFormat="1">
      <c r="A418" s="174" t="s">
        <v>418</v>
      </c>
      <c r="B418" s="517"/>
      <c r="C418" s="378" t="e">
        <f>+'STAT 1 CALCS - IGNORE'!F234</f>
        <v>#DIV/0!</v>
      </c>
      <c r="D418" s="128" t="s">
        <v>737</v>
      </c>
      <c r="G418" s="228" t="e">
        <f>+'STAT 1 CALCS - IGNORE'!J131</f>
        <v>#DIV/0!</v>
      </c>
      <c r="H418" s="228" t="e">
        <f>+'STAT 1 CALCS - IGNORE'!K131</f>
        <v>#DIV/0!</v>
      </c>
      <c r="I418" s="228" t="e">
        <f>+'STAT 1 CALCS - IGNORE'!L131</f>
        <v>#DIV/0!</v>
      </c>
      <c r="J418" s="228" t="e">
        <f>+'STAT 1 CALCS - IGNORE'!M131</f>
        <v>#DIV/0!</v>
      </c>
      <c r="K418" s="228" t="e">
        <f>+'STAT 1 CALCS - IGNORE'!N131</f>
        <v>#DIV/0!</v>
      </c>
      <c r="L418" s="228" t="e">
        <f>+'STAT 1 CALCS - IGNORE'!O131</f>
        <v>#DIV/0!</v>
      </c>
      <c r="M418" s="228" t="e">
        <f>+'STAT 1 CALCS - IGNORE'!P131</f>
        <v>#DIV/0!</v>
      </c>
    </row>
    <row r="419" spans="1:14" s="128" customFormat="1">
      <c r="A419" s="174" t="s">
        <v>419</v>
      </c>
      <c r="B419" s="517"/>
      <c r="C419" s="378" t="e">
        <f>+'STAT 1 CALCS - IGNORE'!F235</f>
        <v>#DIV/0!</v>
      </c>
      <c r="D419" s="128" t="s">
        <v>737</v>
      </c>
      <c r="G419" s="228" t="e">
        <f>+'STAT 1 CALCS - IGNORE'!K132</f>
        <v>#DIV/0!</v>
      </c>
      <c r="H419" s="228" t="e">
        <f>+'STAT 1 CALCS - IGNORE'!L132</f>
        <v>#DIV/0!</v>
      </c>
      <c r="I419" s="228" t="e">
        <f>+'STAT 1 CALCS - IGNORE'!M132</f>
        <v>#DIV/0!</v>
      </c>
      <c r="J419" s="228" t="e">
        <f>+'STAT 1 CALCS - IGNORE'!N132</f>
        <v>#DIV/0!</v>
      </c>
      <c r="K419" s="228" t="e">
        <f>+'STAT 1 CALCS - IGNORE'!O132</f>
        <v>#DIV/0!</v>
      </c>
      <c r="L419" s="228" t="e">
        <f>+'STAT 1 CALCS - IGNORE'!P132</f>
        <v>#DIV/0!</v>
      </c>
    </row>
    <row r="420" spans="1:14" s="128" customFormat="1">
      <c r="A420" s="174" t="s">
        <v>336</v>
      </c>
      <c r="B420" s="517"/>
      <c r="C420" s="378" t="e">
        <f>+'STAT 1 CALCS - IGNORE'!F236</f>
        <v>#DIV/0!</v>
      </c>
      <c r="D420" s="128" t="s">
        <v>737</v>
      </c>
      <c r="G420" s="228" t="e">
        <f>+'STAT 1 CALCS - IGNORE'!L133</f>
        <v>#DIV/0!</v>
      </c>
      <c r="H420" s="228" t="e">
        <f>+'STAT 1 CALCS - IGNORE'!M133</f>
        <v>#DIV/0!</v>
      </c>
      <c r="I420" s="228" t="e">
        <f>+'STAT 1 CALCS - IGNORE'!N133</f>
        <v>#DIV/0!</v>
      </c>
      <c r="J420" s="228" t="e">
        <f>+'STAT 1 CALCS - IGNORE'!O133</f>
        <v>#DIV/0!</v>
      </c>
      <c r="K420" s="228" t="e">
        <f>+'STAT 1 CALCS - IGNORE'!P133</f>
        <v>#DIV/0!</v>
      </c>
    </row>
    <row r="421" spans="1:14" s="128" customFormat="1">
      <c r="A421" s="174" t="s">
        <v>339</v>
      </c>
      <c r="B421" s="517"/>
      <c r="C421" s="378" t="e">
        <f>+'STAT 1 CALCS - IGNORE'!F237</f>
        <v>#DIV/0!</v>
      </c>
      <c r="D421" s="128" t="s">
        <v>737</v>
      </c>
      <c r="G421" s="228" t="e">
        <f>+'STAT 1 CALCS - IGNORE'!M134</f>
        <v>#DIV/0!</v>
      </c>
      <c r="H421" s="228" t="e">
        <f>+'STAT 1 CALCS - IGNORE'!N134</f>
        <v>#DIV/0!</v>
      </c>
      <c r="I421" s="228" t="e">
        <f>+'STAT 1 CALCS - IGNORE'!O134</f>
        <v>#DIV/0!</v>
      </c>
      <c r="J421" s="228" t="e">
        <f>+'STAT 1 CALCS - IGNORE'!P134</f>
        <v>#DIV/0!</v>
      </c>
    </row>
    <row r="422" spans="1:14" s="128" customFormat="1">
      <c r="A422" s="174" t="s">
        <v>338</v>
      </c>
      <c r="B422" s="517"/>
      <c r="C422" s="378" t="e">
        <f>+'STAT 1 CALCS - IGNORE'!F238</f>
        <v>#DIV/0!</v>
      </c>
      <c r="D422" s="128" t="s">
        <v>737</v>
      </c>
      <c r="G422" s="228" t="e">
        <f>+'STAT 1 CALCS - IGNORE'!N135</f>
        <v>#DIV/0!</v>
      </c>
      <c r="H422" s="228" t="e">
        <f>+'STAT 1 CALCS - IGNORE'!O135</f>
        <v>#DIV/0!</v>
      </c>
      <c r="I422" s="228" t="e">
        <f>+'STAT 1 CALCS - IGNORE'!P135</f>
        <v>#DIV/0!</v>
      </c>
    </row>
    <row r="423" spans="1:14" s="128" customFormat="1">
      <c r="A423" s="174" t="s">
        <v>337</v>
      </c>
      <c r="B423" s="517"/>
      <c r="C423" s="378" t="e">
        <f>+'STAT 1 CALCS - IGNORE'!F239</f>
        <v>#DIV/0!</v>
      </c>
      <c r="D423" s="128" t="s">
        <v>737</v>
      </c>
      <c r="G423" s="228" t="e">
        <f>+'STAT 1 CALCS - IGNORE'!O136</f>
        <v>#DIV/0!</v>
      </c>
      <c r="H423" s="228" t="e">
        <f>+'STAT 1 CALCS - IGNORE'!P136</f>
        <v>#DIV/0!</v>
      </c>
    </row>
    <row r="424" spans="1:14" s="128" customFormat="1">
      <c r="A424" s="174" t="s">
        <v>417</v>
      </c>
      <c r="B424" s="517"/>
      <c r="C424" s="378" t="e">
        <f>+'STAT 1 CALCS - IGNORE'!F240</f>
        <v>#DIV/0!</v>
      </c>
      <c r="D424" s="128" t="s">
        <v>737</v>
      </c>
      <c r="G424" s="228" t="e">
        <f>+'STAT 1 CALCS - IGNORE'!P137</f>
        <v>#DIV/0!</v>
      </c>
    </row>
    <row r="427" spans="1:14" s="128" customFormat="1" ht="15">
      <c r="A427" s="128" t="s">
        <v>448</v>
      </c>
    </row>
    <row r="428" spans="1:14" s="128" customFormat="1">
      <c r="A428" s="128" t="s">
        <v>450</v>
      </c>
    </row>
    <row r="430" spans="1:14" s="128" customFormat="1" ht="15">
      <c r="A430" s="360" t="s">
        <v>906</v>
      </c>
    </row>
    <row r="431" spans="1:14" s="128" customFormat="1">
      <c r="A431" s="174" t="s">
        <v>805</v>
      </c>
      <c r="B431" s="379" t="e">
        <f>(B297-B315-B393)*B415*B$238</f>
        <v>#DIV/0!</v>
      </c>
    </row>
    <row r="432" spans="1:14" s="128" customFormat="1">
      <c r="A432" s="174" t="s">
        <v>427</v>
      </c>
      <c r="B432" s="379" t="e">
        <f t="shared" ref="B432:B440" si="4">(B298-B316-B394)*B416</f>
        <v>#DIV/0!</v>
      </c>
    </row>
    <row r="433" spans="1:4" s="128" customFormat="1">
      <c r="A433" s="174" t="s">
        <v>733</v>
      </c>
      <c r="B433" s="379" t="e">
        <f t="shared" si="4"/>
        <v>#DIV/0!</v>
      </c>
    </row>
    <row r="434" spans="1:4" s="128" customFormat="1">
      <c r="A434" s="174" t="s">
        <v>418</v>
      </c>
      <c r="B434" s="379" t="e">
        <f t="shared" si="4"/>
        <v>#DIV/0!</v>
      </c>
    </row>
    <row r="435" spans="1:4" s="128" customFormat="1">
      <c r="A435" s="174" t="s">
        <v>419</v>
      </c>
      <c r="B435" s="379" t="e">
        <f t="shared" si="4"/>
        <v>#DIV/0!</v>
      </c>
    </row>
    <row r="436" spans="1:4" s="128" customFormat="1">
      <c r="A436" s="174" t="s">
        <v>336</v>
      </c>
      <c r="B436" s="379" t="e">
        <f t="shared" si="4"/>
        <v>#DIV/0!</v>
      </c>
    </row>
    <row r="437" spans="1:4" s="128" customFormat="1">
      <c r="A437" s="174" t="s">
        <v>339</v>
      </c>
      <c r="B437" s="379" t="e">
        <f t="shared" si="4"/>
        <v>#DIV/0!</v>
      </c>
    </row>
    <row r="438" spans="1:4" s="128" customFormat="1">
      <c r="A438" s="174" t="s">
        <v>338</v>
      </c>
      <c r="B438" s="379" t="e">
        <f t="shared" si="4"/>
        <v>#DIV/0!</v>
      </c>
    </row>
    <row r="439" spans="1:4" s="128" customFormat="1">
      <c r="A439" s="174" t="s">
        <v>337</v>
      </c>
      <c r="B439" s="379" t="e">
        <f t="shared" si="4"/>
        <v>#DIV/0!</v>
      </c>
    </row>
    <row r="440" spans="1:4" s="128" customFormat="1">
      <c r="A440" s="174" t="s">
        <v>417</v>
      </c>
      <c r="B440" s="379" t="e">
        <f t="shared" si="4"/>
        <v>#DIV/0!</v>
      </c>
    </row>
    <row r="443" spans="1:4" s="131" customFormat="1">
      <c r="A443" s="103" t="s">
        <v>738</v>
      </c>
      <c r="B443" s="380" t="e">
        <f>SUM(B431:B440)</f>
        <v>#DIV/0!</v>
      </c>
    </row>
    <row r="445" spans="1:4">
      <c r="A445" s="424" t="s">
        <v>305</v>
      </c>
      <c r="B445" s="424"/>
      <c r="C445" s="426"/>
      <c r="D445" s="426"/>
    </row>
    <row r="446" spans="1:4">
      <c r="A446" s="424" t="s">
        <v>252</v>
      </c>
      <c r="B446" s="424"/>
      <c r="C446" s="426"/>
      <c r="D446" s="426"/>
    </row>
    <row r="469" spans="1:6" ht="16">
      <c r="A469" s="330"/>
    </row>
    <row r="470" spans="1:6">
      <c r="A470" s="333"/>
    </row>
    <row r="471" spans="1:6">
      <c r="D471" s="333" t="s">
        <v>507</v>
      </c>
      <c r="F471" s="333" t="s">
        <v>588</v>
      </c>
    </row>
    <row r="472" spans="1:6">
      <c r="A472" s="333" t="s">
        <v>727</v>
      </c>
      <c r="C472" s="333" t="s">
        <v>507</v>
      </c>
      <c r="E472" s="333" t="s">
        <v>588</v>
      </c>
    </row>
    <row r="473" spans="1:6">
      <c r="A473" s="333"/>
    </row>
    <row r="476" spans="1:6">
      <c r="A476" s="333" t="s">
        <v>800</v>
      </c>
      <c r="B476" s="333" t="s">
        <v>507</v>
      </c>
      <c r="D476" s="333" t="s">
        <v>729</v>
      </c>
    </row>
    <row r="477" spans="1:6">
      <c r="A477" s="361" t="s">
        <v>507</v>
      </c>
      <c r="C477" s="361" t="s">
        <v>730</v>
      </c>
    </row>
  </sheetData>
  <sheetProtection password="B92E" sheet="1" objects="1" scenarios="1"/>
  <phoneticPr fontId="51" type="noConversion"/>
  <pageMargins left="0.75" right="0.75" top="1" bottom="1" header="0.5" footer="0.5"/>
  <drawing r:id="rId1"/>
  <legacyDrawing r:id="rId2"/>
  <oleObjects>
    <oleObject progId="Equation.3" shapeId="3082" r:id="rId3"/>
    <oleObject progId="Equation.3" shapeId="3085" r:id="rId4"/>
    <oleObject progId="Equation.3" shapeId="3086" r:id="rId5"/>
  </oleObjects>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INTRODUCTION+DISCLAIMERS</vt:lpstr>
      <vt:lpstr>SUMMARY w SQ FT &gt;5% or &lt;0%</vt:lpstr>
      <vt:lpstr>PE ADJS SIMPLE</vt:lpstr>
      <vt:lpstr>STAT 1 CALCS - IGNORE</vt:lpstr>
      <vt:lpstr>Summary IGNORE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Sue Hall</dc:creator>
  <cp:lastModifiedBy>Sue Hall</cp:lastModifiedBy>
  <dcterms:created xsi:type="dcterms:W3CDTF">2013-04-16T21:19:59Z</dcterms:created>
  <dcterms:modified xsi:type="dcterms:W3CDTF">2015-12-08T21:48:43Z</dcterms:modified>
</cp:coreProperties>
</file>