
<file path=[Content_Types].xml><?xml version="1.0" encoding="utf-8"?>
<Types xmlns="http://schemas.openxmlformats.org/package/2006/content-types">
  <Override PartName="/xl/worksheets/sheet2.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Override PartName="/xl/theme/theme1.xml" ContentType="application/vnd.openxmlformats-officedocument.theme+xml"/>
  <Override PartName="/xl/drawings/drawing4.xml" ContentType="application/vnd.openxmlformats-officedocument.drawing+xml"/>
  <Default Extension="png" ContentType="image/png"/>
  <Default Extension="pict" ContentType="image/pict"/>
  <Override PartName="/xl/worksheets/sheet4.xml" ContentType="application/vnd.openxmlformats-officedocument.spreadsheetml.worksheet+xml"/>
  <Default Extension="xml" ContentType="application/xml"/>
  <Override PartName="/docProps/app.xml" ContentType="application/vnd.openxmlformats-officedocument.extended-properties+xml"/>
  <Override PartName="/xl/workbook.xml" ContentType="application/vnd.openxmlformats-officedocument.spreadsheetml.sheet.main+xml"/>
  <Override PartName="/xl/comments1.xml" ContentType="application/vnd.openxmlformats-officedocument.spreadsheetml.comments+xml"/>
  <Override PartName="/xl/worksheets/sheet1.xml" ContentType="application/vnd.openxmlformats-officedocument.spreadsheetml.worksheet+xml"/>
  <Override PartName="/xl/drawings/drawing1.xml" ContentType="application/vnd.openxmlformats-officedocument.drawing+xml"/>
  <Override PartName="/xl/externalLinks/externalLink1.xml" ContentType="application/vnd.openxmlformats-officedocument.spreadsheetml.externalLink+xml"/>
  <Override PartName="/xl/styles.xml" ContentType="application/vnd.openxmlformats-officedocument.spreadsheetml.styles+xml"/>
  <Override PartName="/xl/calcChain.xml" ContentType="application/vnd.openxmlformats-officedocument.spreadsheetml.calcChain+xml"/>
  <Override PartName="/xl/drawings/drawing3.xml" ContentType="application/vnd.openxmlformats-officedocument.drawing+xml"/>
  <Default Extension="docx" ContentType="application/vnd.openxmlformats-officedocument.wordprocessingml.document"/>
  <Default Extension="vml" ContentType="application/vnd.openxmlformats-officedocument.vmlDrawing"/>
  <Override PartName="/xl/worksheets/sheet3.xml" ContentType="application/vnd.openxmlformats-officedocument.spreadsheetml.worksheet+xml"/>
  <Default Extension="rels" ContentType="application/vnd.openxmlformats-package.relationships+xml"/>
  <Default Extension="bin" ContentType="application/vnd.openxmlformats-officedocument.oleObject"/>
  <Override PartName="/xl/worksheets/sheet5.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ate1904="1" showInkAnnotation="0" checkCompatibility="1" autoCompressPictures="0"/>
  <bookViews>
    <workbookView xWindow="1940" yWindow="-420" windowWidth="24140" windowHeight="16660" tabRatio="500"/>
  </bookViews>
  <sheets>
    <sheet name="INTRODUCTION+DISCLAIMERS" sheetId="5" r:id="rId1"/>
    <sheet name="SUMMARY w SQ FT &gt;5% or &lt;0%" sheetId="3" r:id="rId2"/>
    <sheet name="PE ADJ SIMPLE" sheetId="4" r:id="rId3"/>
    <sheet name="SCOPE 2 CALCS - IGNORE" sheetId="2" state="hidden" r:id="rId4"/>
    <sheet name="Summary IGNORE" sheetId="1" state="hidden" r:id="rId5"/>
  </sheets>
  <externalReferences>
    <externalReference r:id="rId6"/>
  </externalReferences>
  <definedNames>
    <definedName name="_Toc277174429" localSheetId="4">'Summary IGNORE'!$A$280</definedName>
    <definedName name="_Toc277174430" localSheetId="4">'Summary IGNORE'!$A$282</definedName>
  </definedNames>
  <calcPr calcId="130407" concurrentCalc="0"/>
  <extLst>
    <ext xmlns:mx="http://schemas.microsoft.com/office/mac/excel/2008/main" uri="http://schemas.microsoft.com/office/mac/excel/2008/main">
      <mx:ArchID Flags="2"/>
    </ext>
  </extLst>
</workbook>
</file>

<file path=xl/calcChain.xml><?xml version="1.0" encoding="utf-8"?>
<calcChain xmlns="http://schemas.openxmlformats.org/spreadsheetml/2006/main">
  <c r="D53" i="4"/>
  <c r="M59"/>
  <c r="L59"/>
  <c r="K59"/>
  <c r="J59"/>
  <c r="I59"/>
  <c r="H59"/>
  <c r="G59"/>
  <c r="F59"/>
  <c r="E59"/>
  <c r="D59"/>
  <c r="M57"/>
  <c r="L57"/>
  <c r="K57"/>
  <c r="J57"/>
  <c r="I57"/>
  <c r="H57"/>
  <c r="G57"/>
  <c r="F57"/>
  <c r="E57"/>
  <c r="D57"/>
  <c r="M55"/>
  <c r="L55"/>
  <c r="K55"/>
  <c r="J55"/>
  <c r="I55"/>
  <c r="H55"/>
  <c r="G55"/>
  <c r="F55"/>
  <c r="E55"/>
  <c r="D55"/>
  <c r="M53"/>
  <c r="L53"/>
  <c r="K53"/>
  <c r="J53"/>
  <c r="I53"/>
  <c r="H53"/>
  <c r="G53"/>
  <c r="F53"/>
  <c r="E53"/>
  <c r="D68"/>
  <c r="D70"/>
  <c r="D72"/>
  <c r="D79"/>
  <c r="M68"/>
  <c r="M70"/>
  <c r="M72"/>
  <c r="M79"/>
  <c r="L68"/>
  <c r="L70"/>
  <c r="L72"/>
  <c r="L79"/>
  <c r="K68"/>
  <c r="K70"/>
  <c r="K72"/>
  <c r="K79"/>
  <c r="J68"/>
  <c r="J70"/>
  <c r="J72"/>
  <c r="J79"/>
  <c r="I68"/>
  <c r="I70"/>
  <c r="I72"/>
  <c r="I79"/>
  <c r="H68"/>
  <c r="H70"/>
  <c r="H72"/>
  <c r="H79"/>
  <c r="G68"/>
  <c r="G70"/>
  <c r="G72"/>
  <c r="G79"/>
  <c r="F68"/>
  <c r="F70"/>
  <c r="F72"/>
  <c r="F79"/>
  <c r="E68"/>
  <c r="E70"/>
  <c r="E72"/>
  <c r="E79"/>
  <c r="M11"/>
  <c r="M133"/>
  <c r="L11"/>
  <c r="L133"/>
  <c r="K11"/>
  <c r="K133"/>
  <c r="J11"/>
  <c r="J133"/>
  <c r="I11"/>
  <c r="I133"/>
  <c r="H11"/>
  <c r="H133"/>
  <c r="G11"/>
  <c r="G133"/>
  <c r="F11"/>
  <c r="F133"/>
  <c r="E11"/>
  <c r="E133"/>
  <c r="D11"/>
  <c r="D133"/>
  <c r="I114"/>
  <c r="I116"/>
  <c r="I118"/>
  <c r="H110"/>
  <c r="G110"/>
  <c r="F110"/>
  <c r="E110"/>
  <c r="D110"/>
  <c r="M64"/>
  <c r="M88"/>
  <c r="L64"/>
  <c r="L88"/>
  <c r="K64"/>
  <c r="K88"/>
  <c r="J64"/>
  <c r="J88"/>
  <c r="I64"/>
  <c r="I88"/>
  <c r="H64"/>
  <c r="H88"/>
  <c r="G64"/>
  <c r="G88"/>
  <c r="F64"/>
  <c r="F88"/>
  <c r="E64"/>
  <c r="E88"/>
  <c r="D64"/>
  <c r="D88"/>
  <c r="M87"/>
  <c r="L87"/>
  <c r="K87"/>
  <c r="J87"/>
  <c r="I87"/>
  <c r="H87"/>
  <c r="G87"/>
  <c r="F87"/>
  <c r="E87"/>
  <c r="D87"/>
  <c r="M51"/>
  <c r="L51"/>
  <c r="K51"/>
  <c r="J51"/>
  <c r="I51"/>
  <c r="H51"/>
  <c r="G51"/>
  <c r="F51"/>
  <c r="E51"/>
  <c r="D51"/>
  <c r="M37"/>
  <c r="L37"/>
  <c r="K37"/>
  <c r="J37"/>
  <c r="I37"/>
  <c r="H37"/>
  <c r="G37"/>
  <c r="F37"/>
  <c r="E37"/>
  <c r="D37"/>
  <c r="M24"/>
  <c r="L24"/>
  <c r="K24"/>
  <c r="J24"/>
  <c r="I24"/>
  <c r="H24"/>
  <c r="G24"/>
  <c r="F24"/>
  <c r="E24"/>
  <c r="D24"/>
  <c r="D84"/>
  <c r="D90"/>
  <c r="D39"/>
  <c r="I112"/>
  <c r="I121"/>
  <c r="D112"/>
  <c r="D121"/>
  <c r="D124"/>
  <c r="E112"/>
  <c r="E121"/>
  <c r="E124"/>
  <c r="G112"/>
  <c r="G121"/>
  <c r="F112"/>
  <c r="F121"/>
  <c r="F124"/>
  <c r="H112"/>
  <c r="H121"/>
  <c r="D127"/>
  <c r="D130"/>
  <c r="H39"/>
  <c r="H66"/>
  <c r="H81"/>
  <c r="G39"/>
  <c r="G66"/>
  <c r="G81"/>
  <c r="F39"/>
  <c r="F66"/>
  <c r="F81"/>
  <c r="E39"/>
  <c r="E66"/>
  <c r="E81"/>
  <c r="D66"/>
  <c r="D81"/>
  <c r="D134"/>
  <c r="E134"/>
  <c r="F134"/>
  <c r="G134"/>
  <c r="H134"/>
  <c r="H103"/>
  <c r="I39"/>
  <c r="I66"/>
  <c r="I81"/>
  <c r="I134"/>
  <c r="I103"/>
  <c r="J39"/>
  <c r="J66"/>
  <c r="J81"/>
  <c r="J134"/>
  <c r="J103"/>
  <c r="K39"/>
  <c r="K66"/>
  <c r="K81"/>
  <c r="K134"/>
  <c r="K103"/>
  <c r="L39"/>
  <c r="L66"/>
  <c r="L81"/>
  <c r="L134"/>
  <c r="L103"/>
  <c r="M39"/>
  <c r="M66"/>
  <c r="M81"/>
  <c r="M134"/>
  <c r="M103"/>
  <c r="E103"/>
  <c r="F103"/>
  <c r="G103"/>
  <c r="D103"/>
  <c r="E84"/>
  <c r="E90"/>
  <c r="H84"/>
  <c r="H90"/>
  <c r="G84"/>
  <c r="G90"/>
  <c r="F84"/>
  <c r="F90"/>
  <c r="I84"/>
  <c r="I90"/>
  <c r="J84"/>
  <c r="J90"/>
  <c r="K84"/>
  <c r="K90"/>
  <c r="L84"/>
  <c r="L90"/>
  <c r="M84"/>
  <c r="M90"/>
  <c r="D85"/>
  <c r="E85"/>
  <c r="H85"/>
  <c r="G85"/>
  <c r="F85"/>
  <c r="I85"/>
  <c r="J85"/>
  <c r="K85"/>
  <c r="L85"/>
  <c r="M85"/>
  <c r="F65" i="2"/>
  <c r="F286"/>
  <c r="G291"/>
  <c r="P291"/>
  <c r="O291"/>
  <c r="N291"/>
  <c r="M291"/>
  <c r="L291"/>
  <c r="K291"/>
  <c r="J291"/>
  <c r="I291"/>
  <c r="H291"/>
  <c r="G345"/>
  <c r="P278"/>
  <c r="O278"/>
  <c r="N278"/>
  <c r="M278"/>
  <c r="L278"/>
  <c r="K278"/>
  <c r="J278"/>
  <c r="I278"/>
  <c r="H278"/>
  <c r="G278"/>
  <c r="E214"/>
  <c r="F287"/>
  <c r="A213"/>
  <c r="P345"/>
  <c r="E223"/>
  <c r="O345"/>
  <c r="E222"/>
  <c r="N345"/>
  <c r="E221"/>
  <c r="M345"/>
  <c r="E220"/>
  <c r="L345"/>
  <c r="E219"/>
  <c r="K345"/>
  <c r="E218"/>
  <c r="J345"/>
  <c r="E217"/>
  <c r="I345"/>
  <c r="E216"/>
  <c r="H345"/>
  <c r="E215"/>
  <c r="E345"/>
  <c r="E298"/>
  <c r="I234"/>
  <c r="I235"/>
  <c r="I236"/>
  <c r="I237"/>
  <c r="I238"/>
  <c r="I239"/>
  <c r="I240"/>
  <c r="E291"/>
  <c r="E311"/>
  <c r="K132"/>
  <c r="L132"/>
  <c r="M132"/>
  <c r="N132"/>
  <c r="O132"/>
  <c r="P132"/>
  <c r="P119"/>
  <c r="P120"/>
  <c r="P124"/>
  <c r="F240"/>
  <c r="O119"/>
  <c r="O120"/>
  <c r="O124"/>
  <c r="F239"/>
  <c r="N119"/>
  <c r="N123"/>
  <c r="N120"/>
  <c r="N124"/>
  <c r="F238"/>
  <c r="M119"/>
  <c r="M120"/>
  <c r="M124"/>
  <c r="F237"/>
  <c r="L119"/>
  <c r="L120"/>
  <c r="L124"/>
  <c r="F236"/>
  <c r="P137"/>
  <c r="O136"/>
  <c r="P136"/>
  <c r="P135"/>
  <c r="O135"/>
  <c r="N135"/>
  <c r="P134"/>
  <c r="O134"/>
  <c r="N134"/>
  <c r="M134"/>
  <c r="P123"/>
  <c r="O123"/>
  <c r="M123"/>
  <c r="L123"/>
  <c r="I40"/>
  <c r="L40"/>
  <c r="E40"/>
  <c r="F40"/>
  <c r="L133"/>
  <c r="M133"/>
  <c r="N133"/>
  <c r="O133"/>
  <c r="P133"/>
  <c r="K119"/>
  <c r="K123"/>
  <c r="K120"/>
  <c r="K124"/>
  <c r="F235"/>
  <c r="J130"/>
  <c r="J131"/>
  <c r="J119"/>
  <c r="J120"/>
  <c r="J124"/>
  <c r="F234"/>
  <c r="J123"/>
  <c r="J40"/>
  <c r="J41"/>
  <c r="J42"/>
  <c r="G42"/>
  <c r="L42"/>
  <c r="E42"/>
  <c r="F42"/>
  <c r="E48"/>
  <c r="F48"/>
  <c r="F53"/>
  <c r="E112"/>
  <c r="H41"/>
  <c r="L41"/>
  <c r="E41"/>
  <c r="F41"/>
  <c r="E47"/>
  <c r="F47"/>
  <c r="F52"/>
  <c r="E111"/>
  <c r="H42"/>
  <c r="I42"/>
  <c r="I41"/>
  <c r="K40"/>
  <c r="K41"/>
  <c r="K42"/>
  <c r="P130"/>
  <c r="O130"/>
  <c r="N130"/>
  <c r="M130"/>
  <c r="L130"/>
  <c r="K130"/>
  <c r="H119"/>
  <c r="H123"/>
  <c r="H120"/>
  <c r="H124"/>
  <c r="F232"/>
  <c r="P131"/>
  <c r="O131"/>
  <c r="N131"/>
  <c r="M131"/>
  <c r="L131"/>
  <c r="K131"/>
  <c r="I119"/>
  <c r="I120"/>
  <c r="I124"/>
  <c r="F233"/>
  <c r="I123"/>
  <c r="I130"/>
  <c r="E154"/>
  <c r="I71"/>
  <c r="I104"/>
  <c r="K71"/>
  <c r="K104"/>
  <c r="I70"/>
  <c r="I103"/>
  <c r="K70"/>
  <c r="K103"/>
  <c r="K69"/>
  <c r="K102"/>
  <c r="K68"/>
  <c r="H71"/>
  <c r="H104"/>
  <c r="G71"/>
  <c r="L71"/>
  <c r="E71"/>
  <c r="F71"/>
  <c r="I69"/>
  <c r="L69"/>
  <c r="E69"/>
  <c r="F69"/>
  <c r="H70"/>
  <c r="L70"/>
  <c r="E70"/>
  <c r="F70"/>
  <c r="K67"/>
  <c r="L67"/>
  <c r="E67"/>
  <c r="F67"/>
  <c r="J68"/>
  <c r="L68"/>
  <c r="E68"/>
  <c r="F68"/>
  <c r="J69"/>
  <c r="J102"/>
  <c r="I102"/>
  <c r="E102"/>
  <c r="J70"/>
  <c r="J103"/>
  <c r="H103"/>
  <c r="E103"/>
  <c r="J71"/>
  <c r="J104"/>
  <c r="G104"/>
  <c r="E104"/>
  <c r="E46"/>
  <c r="F46"/>
  <c r="F51"/>
  <c r="E110"/>
  <c r="E169"/>
  <c r="E198"/>
  <c r="E180"/>
  <c r="G322"/>
  <c r="G335"/>
  <c r="G294"/>
  <c r="E249"/>
  <c r="E261"/>
  <c r="E307"/>
  <c r="J83"/>
  <c r="J82"/>
  <c r="J81"/>
  <c r="J80"/>
  <c r="H83"/>
  <c r="I83"/>
  <c r="I82"/>
  <c r="H82"/>
  <c r="I81"/>
  <c r="G83"/>
  <c r="L83"/>
  <c r="E83"/>
  <c r="F83"/>
  <c r="F92"/>
  <c r="G92"/>
  <c r="L81"/>
  <c r="E81"/>
  <c r="F81"/>
  <c r="F90"/>
  <c r="G90"/>
  <c r="L82"/>
  <c r="E82"/>
  <c r="F82"/>
  <c r="F91"/>
  <c r="G91"/>
  <c r="L79"/>
  <c r="L80"/>
  <c r="E80"/>
  <c r="F80"/>
  <c r="F89"/>
  <c r="G89"/>
  <c r="E157"/>
  <c r="E164"/>
  <c r="K79"/>
  <c r="E79"/>
  <c r="F79"/>
  <c r="F88"/>
  <c r="G88"/>
  <c r="K80"/>
  <c r="K81"/>
  <c r="K82"/>
  <c r="K83"/>
  <c r="E199"/>
  <c r="E181"/>
  <c r="E250"/>
  <c r="H294"/>
  <c r="H322"/>
  <c r="H335"/>
  <c r="E202"/>
  <c r="E184"/>
  <c r="K294"/>
  <c r="K322"/>
  <c r="K335"/>
  <c r="E253"/>
  <c r="E200"/>
  <c r="E182"/>
  <c r="E251"/>
  <c r="I294"/>
  <c r="I322"/>
  <c r="I335"/>
  <c r="E201"/>
  <c r="E183"/>
  <c r="E252"/>
  <c r="J294"/>
  <c r="J322"/>
  <c r="J335"/>
  <c r="E203"/>
  <c r="E185"/>
  <c r="E254"/>
  <c r="E204"/>
  <c r="E186"/>
  <c r="E255"/>
  <c r="E205"/>
  <c r="E187"/>
  <c r="E256"/>
  <c r="E206"/>
  <c r="E188"/>
  <c r="E257"/>
  <c r="E207"/>
  <c r="E189"/>
  <c r="E258"/>
  <c r="L322"/>
  <c r="L335"/>
  <c r="M322"/>
  <c r="M335"/>
  <c r="N322"/>
  <c r="N335"/>
  <c r="O322"/>
  <c r="O335"/>
  <c r="P322"/>
  <c r="P335"/>
  <c r="L294"/>
  <c r="M294"/>
  <c r="N294"/>
  <c r="O294"/>
  <c r="P294"/>
  <c r="G275"/>
  <c r="G316"/>
  <c r="G295"/>
  <c r="G298"/>
  <c r="G303"/>
  <c r="H275"/>
  <c r="H303"/>
  <c r="I275"/>
  <c r="I303"/>
  <c r="J275"/>
  <c r="J303"/>
  <c r="K275"/>
  <c r="K303"/>
  <c r="L275"/>
  <c r="L303"/>
  <c r="M275"/>
  <c r="M303"/>
  <c r="N275"/>
  <c r="N303"/>
  <c r="O275"/>
  <c r="O303"/>
  <c r="P275"/>
  <c r="P303"/>
  <c r="P304"/>
  <c r="O304"/>
  <c r="N304"/>
  <c r="M304"/>
  <c r="L304"/>
  <c r="K304"/>
  <c r="J304"/>
  <c r="I304"/>
  <c r="H304"/>
  <c r="G304"/>
  <c r="G308"/>
  <c r="H308"/>
  <c r="H309"/>
  <c r="H311"/>
  <c r="I308"/>
  <c r="I309"/>
  <c r="I311"/>
  <c r="J308"/>
  <c r="J309"/>
  <c r="J311"/>
  <c r="K308"/>
  <c r="K309"/>
  <c r="K311"/>
  <c r="L308"/>
  <c r="L309"/>
  <c r="L311"/>
  <c r="M308"/>
  <c r="M309"/>
  <c r="M311"/>
  <c r="N308"/>
  <c r="N309"/>
  <c r="N311"/>
  <c r="O308"/>
  <c r="O309"/>
  <c r="O311"/>
  <c r="P308"/>
  <c r="P309"/>
  <c r="P311"/>
  <c r="G309"/>
  <c r="G311"/>
  <c r="P295"/>
  <c r="P298"/>
  <c r="O295"/>
  <c r="O298"/>
  <c r="N295"/>
  <c r="N298"/>
  <c r="M295"/>
  <c r="M298"/>
  <c r="L295"/>
  <c r="L298"/>
  <c r="J295"/>
  <c r="J298"/>
  <c r="I295"/>
  <c r="I298"/>
  <c r="K295"/>
  <c r="K298"/>
  <c r="H295"/>
  <c r="H298"/>
  <c r="H316"/>
  <c r="I316"/>
  <c r="J316"/>
  <c r="K316"/>
  <c r="L316"/>
  <c r="M316"/>
  <c r="N316"/>
  <c r="O316"/>
  <c r="P316"/>
  <c r="G20" i="1"/>
  <c r="P22"/>
  <c r="O22"/>
  <c r="N22"/>
  <c r="M22"/>
  <c r="L22"/>
  <c r="K22"/>
  <c r="J22"/>
  <c r="I22"/>
  <c r="H22"/>
  <c r="G22"/>
  <c r="F22"/>
  <c r="D22"/>
  <c r="C22"/>
  <c r="B22"/>
  <c r="B415"/>
  <c r="D331"/>
  <c r="D335"/>
  <c r="C388"/>
  <c r="B393"/>
  <c r="B162"/>
  <c r="B161"/>
  <c r="B175"/>
  <c r="B177"/>
  <c r="B183"/>
  <c r="B254"/>
  <c r="H20"/>
  <c r="I20"/>
  <c r="J20"/>
  <c r="K20"/>
  <c r="L20"/>
  <c r="M20"/>
  <c r="N20"/>
  <c r="O20"/>
  <c r="P20"/>
  <c r="B113"/>
  <c r="B111"/>
  <c r="B117"/>
  <c r="B52"/>
  <c r="D52"/>
  <c r="B331"/>
  <c r="L388"/>
  <c r="K388"/>
  <c r="J388"/>
  <c r="I388"/>
  <c r="H388"/>
  <c r="G388"/>
  <c r="F388"/>
  <c r="E388"/>
  <c r="D388"/>
  <c r="B159"/>
  <c r="B158"/>
  <c r="B157"/>
  <c r="B156"/>
  <c r="B155"/>
  <c r="D154"/>
  <c r="B154"/>
  <c r="B402"/>
  <c r="B401"/>
  <c r="B400"/>
  <c r="B399"/>
  <c r="B398"/>
  <c r="B397"/>
  <c r="B396"/>
  <c r="B395"/>
  <c r="B394"/>
  <c r="B96"/>
  <c r="D96"/>
  <c r="B90"/>
  <c r="B197"/>
  <c r="B75"/>
  <c r="B73"/>
  <c r="B47"/>
  <c r="F20"/>
  <c r="E20"/>
  <c r="D20"/>
  <c r="C20"/>
  <c r="B20"/>
  <c r="L358"/>
  <c r="K358"/>
  <c r="J358"/>
  <c r="I358"/>
  <c r="H358"/>
  <c r="G358"/>
  <c r="F358"/>
  <c r="E358"/>
  <c r="D358"/>
  <c r="C358"/>
  <c r="C216"/>
  <c r="C191"/>
  <c r="C215"/>
  <c r="C190"/>
  <c r="C214"/>
  <c r="C189"/>
  <c r="B185"/>
  <c r="C232"/>
  <c r="C236"/>
  <c r="C235"/>
  <c r="C234"/>
  <c r="C233"/>
  <c r="B132"/>
  <c r="D231"/>
  <c r="E22"/>
  <c r="P26"/>
  <c r="O26"/>
  <c r="N26"/>
  <c r="M26"/>
  <c r="G24"/>
  <c r="F24"/>
  <c r="D24"/>
  <c r="C24"/>
  <c r="B24"/>
  <c r="E24"/>
  <c r="E26"/>
  <c r="B26"/>
  <c r="D191"/>
  <c r="C26"/>
  <c r="D190"/>
  <c r="D26"/>
  <c r="D189"/>
  <c r="G26"/>
  <c r="B364"/>
  <c r="H26"/>
  <c r="I26"/>
  <c r="J26"/>
  <c r="L26"/>
  <c r="K26"/>
  <c r="F26"/>
  <c r="H24"/>
  <c r="P24"/>
  <c r="O24"/>
  <c r="N24"/>
  <c r="M24"/>
  <c r="L24"/>
  <c r="J24"/>
  <c r="I24"/>
  <c r="K24"/>
  <c r="G424"/>
  <c r="H423"/>
  <c r="G423"/>
  <c r="I422"/>
  <c r="H422"/>
  <c r="G422"/>
  <c r="J421"/>
  <c r="I421"/>
  <c r="H421"/>
  <c r="G421"/>
  <c r="C424"/>
  <c r="C423"/>
  <c r="C422"/>
  <c r="C421"/>
  <c r="C420"/>
  <c r="L419"/>
  <c r="K419"/>
  <c r="J419"/>
  <c r="I419"/>
  <c r="H419"/>
  <c r="G419"/>
  <c r="N417"/>
  <c r="M417"/>
  <c r="L417"/>
  <c r="K417"/>
  <c r="J417"/>
  <c r="I417"/>
  <c r="B216"/>
  <c r="B215"/>
  <c r="B214"/>
  <c r="D220"/>
  <c r="B54"/>
  <c r="B220"/>
  <c r="D54"/>
  <c r="M418"/>
  <c r="L418"/>
  <c r="K418"/>
  <c r="J418"/>
  <c r="I418"/>
  <c r="H418"/>
  <c r="C416"/>
  <c r="G417"/>
  <c r="C417"/>
  <c r="B190"/>
  <c r="B191"/>
  <c r="B189"/>
  <c r="B193"/>
  <c r="B290"/>
  <c r="B77"/>
  <c r="B297"/>
  <c r="B79"/>
  <c r="B298"/>
  <c r="B80"/>
  <c r="B299"/>
  <c r="B81"/>
  <c r="K420"/>
  <c r="J420"/>
  <c r="I420"/>
  <c r="H420"/>
  <c r="G420"/>
  <c r="C419"/>
  <c r="H417"/>
  <c r="G418"/>
  <c r="C418"/>
  <c r="B315"/>
  <c r="B83"/>
  <c r="C374"/>
  <c r="C370"/>
  <c r="D232"/>
  <c r="D234"/>
  <c r="D235"/>
  <c r="D236"/>
  <c r="D233"/>
  <c r="B240"/>
  <c r="B245"/>
  <c r="B45"/>
  <c r="B250"/>
  <c r="B244"/>
  <c r="D240"/>
  <c r="D50"/>
  <c r="B50"/>
  <c r="B48"/>
  <c r="D238"/>
  <c r="D269"/>
  <c r="B238"/>
  <c r="B269"/>
  <c r="D263"/>
  <c r="B263"/>
  <c r="E233"/>
  <c r="B233"/>
  <c r="B431"/>
  <c r="B93"/>
  <c r="B443"/>
  <c r="B121"/>
  <c r="B131"/>
  <c r="B133"/>
  <c r="B236"/>
  <c r="E236"/>
  <c r="E235"/>
  <c r="B235"/>
  <c r="E234"/>
  <c r="B234"/>
  <c r="B232"/>
  <c r="E232"/>
  <c r="D370"/>
  <c r="D374"/>
  <c r="B316"/>
  <c r="B432"/>
  <c r="B122"/>
  <c r="H370"/>
  <c r="I370"/>
  <c r="J370"/>
  <c r="K370"/>
  <c r="L370"/>
  <c r="H374"/>
  <c r="I374"/>
  <c r="J374"/>
  <c r="K374"/>
  <c r="L374"/>
  <c r="B320"/>
  <c r="B302"/>
  <c r="B436"/>
  <c r="B126"/>
  <c r="B321"/>
  <c r="B303"/>
  <c r="B437"/>
  <c r="B127"/>
  <c r="B322"/>
  <c r="B304"/>
  <c r="B438"/>
  <c r="B128"/>
  <c r="B323"/>
  <c r="B305"/>
  <c r="B439"/>
  <c r="B129"/>
  <c r="B324"/>
  <c r="B306"/>
  <c r="B440"/>
  <c r="B130"/>
  <c r="F370"/>
  <c r="F374"/>
  <c r="B318"/>
  <c r="B300"/>
  <c r="B434"/>
  <c r="B124"/>
  <c r="E370"/>
  <c r="E374"/>
  <c r="B317"/>
  <c r="B433"/>
  <c r="B123"/>
  <c r="G370"/>
  <c r="G374"/>
  <c r="B319"/>
  <c r="B301"/>
  <c r="B435"/>
  <c r="B125"/>
  <c r="C367"/>
  <c r="C361"/>
  <c r="C364"/>
  <c r="D364"/>
  <c r="E364"/>
  <c r="F364"/>
  <c r="G364"/>
  <c r="H364"/>
  <c r="I364"/>
  <c r="J364"/>
  <c r="K364"/>
  <c r="L364"/>
  <c r="G361"/>
  <c r="E361"/>
  <c r="F361"/>
  <c r="L361"/>
  <c r="K361"/>
  <c r="J361"/>
  <c r="I361"/>
  <c r="H361"/>
  <c r="D361"/>
  <c r="D367"/>
  <c r="E367"/>
  <c r="F367"/>
  <c r="G367"/>
  <c r="H367"/>
  <c r="I367"/>
  <c r="J367"/>
  <c r="K367"/>
  <c r="L367"/>
  <c r="H38" i="3"/>
  <c r="I38"/>
  <c r="J38"/>
  <c r="K38"/>
  <c r="L38"/>
  <c r="M38"/>
  <c r="N38"/>
  <c r="O38"/>
  <c r="P38"/>
  <c r="B206"/>
  <c r="B288"/>
  <c r="B272"/>
  <c r="B274"/>
  <c r="L406"/>
  <c r="K406"/>
  <c r="J406"/>
  <c r="I406"/>
  <c r="H406"/>
  <c r="G406"/>
  <c r="F406"/>
  <c r="E406"/>
  <c r="D406"/>
  <c r="C406"/>
  <c r="B328"/>
  <c r="P24"/>
  <c r="J331"/>
  <c r="O24"/>
  <c r="I331"/>
  <c r="N24"/>
  <c r="H331"/>
  <c r="M24"/>
  <c r="G331"/>
  <c r="L24"/>
  <c r="F331"/>
  <c r="K24"/>
  <c r="E331"/>
  <c r="J24"/>
  <c r="D331"/>
  <c r="I24"/>
  <c r="C331"/>
  <c r="H24"/>
  <c r="B331"/>
  <c r="F46"/>
  <c r="F47"/>
  <c r="F26"/>
  <c r="B299"/>
  <c r="G26"/>
  <c r="B298"/>
  <c r="B315"/>
  <c r="C381"/>
  <c r="D388"/>
  <c r="L447"/>
  <c r="B463"/>
  <c r="C463"/>
  <c r="C380"/>
  <c r="K447"/>
  <c r="B462"/>
  <c r="C462"/>
  <c r="C379"/>
  <c r="J447"/>
  <c r="B461"/>
  <c r="C461"/>
  <c r="C378"/>
  <c r="I447"/>
  <c r="B460"/>
  <c r="C460"/>
  <c r="C377"/>
  <c r="H447"/>
  <c r="B459"/>
  <c r="C459"/>
  <c r="C376"/>
  <c r="G447"/>
  <c r="B458"/>
  <c r="C458"/>
  <c r="C375"/>
  <c r="F447"/>
  <c r="B457"/>
  <c r="C457"/>
  <c r="C374"/>
  <c r="E447"/>
  <c r="B456"/>
  <c r="C456"/>
  <c r="C373"/>
  <c r="D447"/>
  <c r="B455"/>
  <c r="C455"/>
  <c r="C372"/>
  <c r="C447"/>
  <c r="B454"/>
  <c r="C454"/>
  <c r="B476"/>
  <c r="G24"/>
  <c r="B296"/>
  <c r="F43"/>
  <c r="F44"/>
  <c r="F24"/>
  <c r="B297"/>
  <c r="B309"/>
  <c r="D318"/>
  <c r="B318"/>
  <c r="B316"/>
  <c r="D315"/>
  <c r="D309"/>
  <c r="D46"/>
  <c r="D47"/>
  <c r="D26"/>
  <c r="D212"/>
  <c r="D43"/>
  <c r="D44"/>
  <c r="D24"/>
  <c r="F212"/>
  <c r="B43"/>
  <c r="B44"/>
  <c r="B24"/>
  <c r="F214"/>
  <c r="C43"/>
  <c r="C44"/>
  <c r="C24"/>
  <c r="F213"/>
  <c r="B182"/>
  <c r="B93"/>
  <c r="B46"/>
  <c r="B47"/>
  <c r="B26"/>
  <c r="D214"/>
  <c r="C46"/>
  <c r="C47"/>
  <c r="C26"/>
  <c r="D213"/>
  <c r="J26"/>
  <c r="I26"/>
  <c r="H26"/>
  <c r="E46"/>
  <c r="E47"/>
  <c r="E26"/>
  <c r="G46"/>
  <c r="G47"/>
  <c r="E43"/>
  <c r="E44"/>
  <c r="E24"/>
  <c r="F20"/>
  <c r="E20"/>
  <c r="D20"/>
  <c r="C20"/>
  <c r="B20"/>
  <c r="G43"/>
  <c r="G44"/>
  <c r="H20"/>
  <c r="I20"/>
  <c r="J20"/>
  <c r="C240"/>
  <c r="C212"/>
  <c r="P26"/>
  <c r="O26"/>
  <c r="N26"/>
  <c r="M26"/>
  <c r="L26"/>
  <c r="K26"/>
  <c r="K20"/>
  <c r="L20"/>
  <c r="M20"/>
  <c r="N20"/>
  <c r="O20"/>
  <c r="P20"/>
  <c r="P36"/>
  <c r="O36"/>
  <c r="N36"/>
  <c r="M36"/>
  <c r="L36"/>
  <c r="K36"/>
  <c r="J36"/>
  <c r="I36"/>
  <c r="H36"/>
  <c r="G36"/>
  <c r="F36"/>
  <c r="E36"/>
  <c r="D36"/>
  <c r="C36"/>
  <c r="B36"/>
  <c r="B388"/>
  <c r="B221"/>
  <c r="B208"/>
  <c r="B181"/>
  <c r="B195"/>
  <c r="B197"/>
  <c r="B179"/>
  <c r="B178"/>
  <c r="B177"/>
  <c r="B176"/>
  <c r="B175"/>
  <c r="D174"/>
  <c r="B174"/>
  <c r="B133"/>
  <c r="B131"/>
  <c r="B137"/>
  <c r="B152"/>
  <c r="B116"/>
  <c r="D116"/>
  <c r="B110"/>
  <c r="B95"/>
  <c r="B72"/>
  <c r="D72"/>
  <c r="B67"/>
  <c r="C262"/>
  <c r="C261"/>
  <c r="C260"/>
  <c r="C259"/>
  <c r="C258"/>
  <c r="C242"/>
  <c r="C214"/>
  <c r="C241"/>
  <c r="C213"/>
  <c r="D257"/>
  <c r="C405"/>
  <c r="L405"/>
  <c r="K405"/>
  <c r="J405"/>
  <c r="I405"/>
  <c r="C416"/>
  <c r="H405"/>
  <c r="F405"/>
  <c r="E405"/>
  <c r="D405"/>
  <c r="G405"/>
  <c r="F423"/>
  <c r="E423"/>
  <c r="D423"/>
  <c r="C423"/>
  <c r="L423"/>
  <c r="K423"/>
  <c r="J423"/>
  <c r="I423"/>
  <c r="H423"/>
  <c r="G423"/>
  <c r="D416"/>
  <c r="L416"/>
  <c r="K416"/>
  <c r="J416"/>
  <c r="I416"/>
  <c r="H416"/>
  <c r="G416"/>
  <c r="F416"/>
  <c r="E416"/>
  <c r="C481"/>
  <c r="C482"/>
  <c r="C483"/>
  <c r="C484"/>
  <c r="C485"/>
  <c r="L480"/>
  <c r="K480"/>
  <c r="J480"/>
  <c r="I480"/>
  <c r="H480"/>
  <c r="G480"/>
  <c r="G485"/>
  <c r="H484"/>
  <c r="G484"/>
  <c r="I483"/>
  <c r="H483"/>
  <c r="G483"/>
  <c r="J482"/>
  <c r="I482"/>
  <c r="H482"/>
  <c r="G482"/>
  <c r="C477"/>
  <c r="C478"/>
  <c r="G478"/>
  <c r="M479"/>
  <c r="L479"/>
  <c r="K479"/>
  <c r="J479"/>
  <c r="I479"/>
  <c r="H479"/>
  <c r="B241"/>
  <c r="B242"/>
  <c r="B240"/>
  <c r="B246"/>
  <c r="D74"/>
  <c r="D246"/>
  <c r="B74"/>
  <c r="B31"/>
  <c r="N478"/>
  <c r="M478"/>
  <c r="L478"/>
  <c r="K478"/>
  <c r="J478"/>
  <c r="I478"/>
  <c r="B213"/>
  <c r="E213"/>
  <c r="B214"/>
  <c r="E214"/>
  <c r="B212"/>
  <c r="B217"/>
  <c r="B97"/>
  <c r="B354"/>
  <c r="B99"/>
  <c r="B355"/>
  <c r="B100"/>
  <c r="B356"/>
  <c r="B101"/>
  <c r="B347"/>
  <c r="G479"/>
  <c r="H478"/>
  <c r="K481"/>
  <c r="J481"/>
  <c r="I481"/>
  <c r="H481"/>
  <c r="G481"/>
  <c r="C480"/>
  <c r="C479"/>
  <c r="B372"/>
  <c r="B103"/>
  <c r="D258"/>
  <c r="D260"/>
  <c r="D261"/>
  <c r="D262"/>
  <c r="D259"/>
  <c r="B261"/>
  <c r="E261"/>
  <c r="B260"/>
  <c r="E260"/>
  <c r="E262"/>
  <c r="B262"/>
  <c r="B268"/>
  <c r="B308"/>
  <c r="B322"/>
  <c r="E212"/>
  <c r="C217"/>
  <c r="C363"/>
  <c r="C501"/>
  <c r="C362"/>
  <c r="C500"/>
  <c r="C361"/>
  <c r="C499"/>
  <c r="C360"/>
  <c r="C498"/>
  <c r="C359"/>
  <c r="C497"/>
  <c r="C356"/>
  <c r="C494"/>
  <c r="C355"/>
  <c r="C493"/>
  <c r="B492"/>
  <c r="B113"/>
  <c r="C354"/>
  <c r="C492"/>
  <c r="C504"/>
  <c r="B504"/>
  <c r="B141"/>
  <c r="B151"/>
  <c r="B153"/>
  <c r="B284"/>
  <c r="B65"/>
  <c r="B68"/>
  <c r="B70"/>
  <c r="D268"/>
  <c r="D70"/>
  <c r="B280"/>
  <c r="D264"/>
  <c r="B279"/>
  <c r="B259"/>
  <c r="E259"/>
  <c r="B264"/>
  <c r="B266"/>
  <c r="D266"/>
  <c r="D308"/>
  <c r="C358"/>
  <c r="C496"/>
  <c r="C357"/>
  <c r="C495"/>
  <c r="E258"/>
  <c r="B258"/>
  <c r="B373"/>
  <c r="B493"/>
  <c r="B142"/>
  <c r="B377"/>
  <c r="B359"/>
  <c r="B497"/>
  <c r="B146"/>
  <c r="B378"/>
  <c r="B360"/>
  <c r="B498"/>
  <c r="B147"/>
  <c r="B379"/>
  <c r="B361"/>
  <c r="B499"/>
  <c r="B148"/>
  <c r="B380"/>
  <c r="B362"/>
  <c r="B500"/>
  <c r="B149"/>
  <c r="B381"/>
  <c r="B363"/>
  <c r="B501"/>
  <c r="B150"/>
  <c r="B374"/>
  <c r="B494"/>
  <c r="B143"/>
  <c r="B375"/>
  <c r="B357"/>
  <c r="B495"/>
  <c r="B144"/>
  <c r="B376"/>
  <c r="B358"/>
  <c r="B496"/>
  <c r="B145"/>
  <c r="L426"/>
  <c r="K426"/>
  <c r="J426"/>
  <c r="I426"/>
  <c r="H426"/>
  <c r="G426"/>
  <c r="F426"/>
  <c r="E426"/>
  <c r="D426"/>
  <c r="D419"/>
  <c r="H419"/>
  <c r="I419"/>
  <c r="J419"/>
  <c r="K419"/>
  <c r="L419"/>
  <c r="E419"/>
  <c r="F419"/>
  <c r="G419"/>
  <c r="C426"/>
  <c r="C419"/>
</calcChain>
</file>

<file path=xl/comments1.xml><?xml version="1.0" encoding="utf-8"?>
<comments xmlns="http://schemas.openxmlformats.org/spreadsheetml/2006/main">
  <authors>
    <author>Sue Hall</author>
  </authors>
  <commentList>
    <comment ref="D13" authorId="0">
      <text>
        <r>
          <rPr>
            <b/>
            <sz val="9"/>
            <color indexed="81"/>
            <rFont val="Verdana"/>
            <family val="2"/>
          </rPr>
          <t xml:space="preserve">Insert the increase in stationary 1 GHG consumption due to adjustment techs: can be estimated.  Ditto for purchased steam, heat or cooling below </t>
        </r>
      </text>
    </comment>
    <comment ref="D26" authorId="0">
      <text>
        <r>
          <rPr>
            <b/>
            <sz val="9"/>
            <color indexed="81"/>
            <rFont val="Verdana"/>
            <family val="2"/>
          </rPr>
          <t>Insert the comparable figures (stat 1, steam, heat, cooling etc) used campus wide for same period.  Est'd GHG arising is based on a pro rata share in line 66-72 below.</t>
        </r>
      </text>
    </comment>
    <comment ref="D39" authorId="0">
      <text>
        <r>
          <rPr>
            <b/>
            <sz val="9"/>
            <color indexed="81"/>
            <rFont val="Verdana"/>
            <family val="2"/>
          </rPr>
          <t>Sue Hall:</t>
        </r>
        <r>
          <rPr>
            <sz val="9"/>
            <color indexed="81"/>
            <rFont val="Verdana"/>
          </rPr>
          <t xml:space="preserve">
Sourced from summary sheet</t>
        </r>
      </text>
    </comment>
    <comment ref="D41" authorId="0">
      <text>
        <r>
          <rPr>
            <b/>
            <sz val="9"/>
            <color indexed="81"/>
            <rFont val="Verdana"/>
            <family val="2"/>
          </rPr>
          <t>Sue Hall:</t>
        </r>
        <r>
          <rPr>
            <sz val="9"/>
            <color indexed="81"/>
            <rFont val="Verdana"/>
          </rPr>
          <t xml:space="preserve">
Will need to be input from other sources for stat 1, scope 2 steam, heat, cooling GHG emissions, consistent with CACP calculator and/or ACUPCC/STARs reporting</t>
        </r>
      </text>
    </comment>
    <comment ref="C53" authorId="0">
      <text>
        <r>
          <rPr>
            <b/>
            <sz val="9"/>
            <color indexed="81"/>
            <rFont val="Verdana"/>
            <family val="2"/>
          </rPr>
          <t>Must have data in cells 13 and 26 in order to compute correctly.  Confirm accuracy during verification reviews.</t>
        </r>
      </text>
    </comment>
  </commentList>
</comments>
</file>

<file path=xl/sharedStrings.xml><?xml version="1.0" encoding="utf-8"?>
<sst xmlns="http://schemas.openxmlformats.org/spreadsheetml/2006/main" count="1966" uniqueCount="1007">
  <si>
    <t xml:space="preserve">This Monitoring Report (MR) has been prepared and submitted by this University/College (“Applicant”) using data prepared and compiled by Applicant, reflecting its best judgment.  It includes the campus excel template sheet, supplied separately to verifiers, which contains all of the information and calculations Applicant believes are needed to support validators/verifiers in performing their evaluation of the campus’ project candidacyfor certification.  It is the Applicant’s judgment that this MR and the campus excel template accurately set forth all relevant data and parameters, on a reproducible basis, necessary to establish the project’s performance in these regards, indexing clearly to the numbered equations applicable in VMD0038 </t>
    <phoneticPr fontId="48" type="noConversion"/>
  </si>
  <si>
    <t>By submitting this report and accompanying materials, does the above named University/College  intend to affirm its agreement with the above statement?                        Yes      No</t>
    <phoneticPr fontId="48" type="noConversion"/>
  </si>
  <si>
    <t xml:space="preserve">This Monitoring Report has been prepared and submitted by this University/college (“Applicant”) using data prepared and compiled by Applicant and reflects its best judgment.  It includes the campus excel template sheet, supplied separately to verifiers, which contains all of the information and calculations Applicant believes are needed to support validators/verifiers in performing their evaluation of the campus’ project candidacy for certification.  It is the Applicant’s judgment that this Monitoring Report and the excel template accurately set forth all relevant data and parameters, on a reproducible basis, necessary to establish the project’s performance in these regards, indexing clearly to the numbered equations applicable in VMD0038. </t>
  </si>
  <si>
    <t xml:space="preserve">Campus name/location:                                         </t>
    <phoneticPr fontId="48" type="noConversion"/>
  </si>
  <si>
    <t>Enter Campus Name</t>
    <phoneticPr fontId="48" type="noConversion"/>
  </si>
  <si>
    <t>By submitting this pdd and accompanying materials, does the above named University/College  intend to affirm its agreement with the above statement?                        Yes      No</t>
    <phoneticPr fontId="48" type="noConversion"/>
  </si>
  <si>
    <t>If campuses choose to use this tool, they agree to include the following the following text in their Monitoring Reports submitted to VCS:</t>
    <phoneticPr fontId="48" type="noConversion"/>
  </si>
  <si>
    <r>
      <t>The following resources and tools are provided for campuses to use to help them to assess whether they want to pursue certification by VCS. The resources and tools are offered for assistance only and campus’ use of the resources and tools is at its sole expense and discretion. Alternatively, campuses are free to develop their own tools to generate the necessary information to give to VCS for possible certification if they wish to do so. Use of these resources and tools does not guarantee certification by VCS.</t>
    </r>
    <r>
      <rPr>
        <sz val="11"/>
        <rFont val="Times New Roman"/>
      </rPr>
      <t xml:space="preserve"> </t>
    </r>
    <r>
      <rPr>
        <sz val="10"/>
        <rFont val="Arial"/>
      </rPr>
      <t xml:space="preserve">These resources and tools were originally created specifically for Chevrolet Campus Clean Energy Campaign universities. Therefore, these resources and tools cannot be relied upon or considered definitive or fit for purpose, given other users’ applications. Chevrolet and its partners do not take any responsibility for the consequences of using these tools: the use of these resources and tools and any subsequent decisions or impacts arising are made solely and exclusively at the user’s own risk.  </t>
    </r>
  </si>
  <si>
    <t>If campuses choose to use this tool, they agree to include the following the following text in their Monitoring Reports submitted to VCS:</t>
    <phoneticPr fontId="48" type="noConversion"/>
  </si>
  <si>
    <t>Note: "FALSE" = failed test so far; #value!/Div indicates test data not yet entered; a specific figure corresponding to ∑∆F p=y,i on line 426 indicates Test J results for PE Adjustments are now in these cells for that specific year and can be considered for data entry in lines 444 below</t>
    <phoneticPr fontId="48" type="noConversion"/>
  </si>
  <si>
    <t>Step 3: Enter permissible PE∆y  value for each project year y</t>
    <phoneticPr fontId="48" type="noConversion"/>
  </si>
  <si>
    <t xml:space="preserve">RESULTING PE∆y </t>
    <phoneticPr fontId="48" type="noConversion"/>
  </si>
  <si>
    <t>Scanning the PE∆y  results from the above pathways, enter ONE eligible result on the appropriate line ONCE for each project year y</t>
    <phoneticPr fontId="48" type="noConversion"/>
  </si>
  <si>
    <t>IF PASSED G or H in project year y, (that is resulting PE∆y  = O in lines 415/6 or 419) enter 0 on this line</t>
    <phoneticPr fontId="48" type="noConversion"/>
  </si>
  <si>
    <t xml:space="preserve">Resulting PE∆y </t>
    <phoneticPr fontId="48" type="noConversion"/>
  </si>
  <si>
    <r>
      <t>3.3/3.4</t>
    </r>
    <r>
      <rPr>
        <b/>
        <sz val="7"/>
        <rFont val="Verdana"/>
      </rPr>
      <t>     </t>
    </r>
    <r>
      <rPr>
        <b/>
        <sz val="11"/>
        <rFont val="Verdana"/>
      </rPr>
      <t>Project Emission Adjustments  and Leakage totals</t>
    </r>
    <phoneticPr fontId="48" type="noConversion"/>
  </si>
  <si>
    <t>Since LEy is set at zero for campus-wide projects, adjustments comprise only PE∆y:</t>
    <phoneticPr fontId="48" type="noConversion"/>
  </si>
  <si>
    <t>ADJUSTED</t>
    <phoneticPr fontId="48" type="noConversion"/>
  </si>
  <si>
    <t>NON ADJUSTED</t>
    <phoneticPr fontId="48" type="noConversion"/>
  </si>
  <si>
    <t xml:space="preserve">For scope 2 electricity, LEy + PE∆y </t>
    <phoneticPr fontId="48" type="noConversion"/>
  </si>
  <si>
    <t xml:space="preserve">LEy + PE∆y </t>
    <phoneticPr fontId="48" type="noConversion"/>
  </si>
  <si>
    <t>3.3  Square footage Adjustment Factors</t>
    <phoneticPr fontId="48" type="noConversion"/>
  </si>
  <si>
    <r>
      <t>RESULTING SF</t>
    </r>
    <r>
      <rPr>
        <sz val="11"/>
        <rFont val="Verdana"/>
      </rPr>
      <t>∆</t>
    </r>
    <r>
      <rPr>
        <vertAlign val="subscript"/>
        <sz val="11"/>
        <rFont val="Verdana"/>
      </rPr>
      <t>y</t>
    </r>
    <r>
      <rPr>
        <sz val="11"/>
        <rFont val="Verdana"/>
      </rPr>
      <t xml:space="preserve"> </t>
    </r>
    <phoneticPr fontId="48" type="noConversion"/>
  </si>
  <si>
    <r>
      <t>SF</t>
    </r>
    <r>
      <rPr>
        <sz val="11"/>
        <rFont val="Calibri"/>
      </rPr>
      <t>∆</t>
    </r>
    <r>
      <rPr>
        <vertAlign val="subscript"/>
        <sz val="11"/>
        <rFont val="Calibri"/>
        <family val="2"/>
      </rPr>
      <t>y</t>
    </r>
  </si>
  <si>
    <r>
      <t>As needed, SF∆</t>
    </r>
    <r>
      <rPr>
        <vertAlign val="subscript"/>
        <sz val="11"/>
        <rFont val="Verdana"/>
      </rPr>
      <t>y+n</t>
    </r>
    <phoneticPr fontId="48" type="noConversion"/>
  </si>
  <si>
    <r>
      <t>3.5 Resulting Emission Reductions, ER</t>
    </r>
    <r>
      <rPr>
        <b/>
        <vertAlign val="subscript"/>
        <sz val="10"/>
        <rFont val="Verdana"/>
        <family val="2"/>
      </rPr>
      <t>y</t>
    </r>
    <phoneticPr fontId="48" type="noConversion"/>
  </si>
  <si>
    <t>Per Eq 29:</t>
    <phoneticPr fontId="48" type="noConversion"/>
  </si>
  <si>
    <r>
      <t>For Scope 2 electricity, ER</t>
    </r>
    <r>
      <rPr>
        <vertAlign val="subscript"/>
        <sz val="10"/>
        <rFont val="Verdana"/>
      </rPr>
      <t>y</t>
    </r>
    <phoneticPr fontId="48" type="noConversion"/>
  </si>
  <si>
    <t>Year 1</t>
    <phoneticPr fontId="48" type="noConversion"/>
  </si>
  <si>
    <t>As a condition of using this tool, in whole or part, the user agrees to the following terms of use:</t>
    <phoneticPr fontId="48" type="noConversion"/>
  </si>
  <si>
    <t xml:space="preserve">Project Emission Adjustments: PE∆y </t>
    <phoneticPr fontId="48" type="noConversion"/>
  </si>
  <si>
    <t>Do the applied EE technologies requirel project emission adjustments?</t>
    <phoneticPr fontId="48" type="noConversion"/>
  </si>
  <si>
    <t>PE∆y must be evaluated across several potential pathways, selecting from options g) through j) for each project year y</t>
    <phoneticPr fontId="48" type="noConversion"/>
  </si>
  <si>
    <t>Smallest values of PE∆y  are preferable, provided the pathway is eligible</t>
    <phoneticPr fontId="48" type="noConversion"/>
  </si>
  <si>
    <t>Results for PE∆y  options below are only valid once this data has been entered</t>
    <phoneticPr fontId="48" type="noConversion"/>
  </si>
  <si>
    <t>Step 2: Evaluate PE∆y  values across pathways g) - j)</t>
    <phoneticPr fontId="48" type="noConversion"/>
  </si>
  <si>
    <t>Per Eqs 1 and 2:</t>
    <phoneticPr fontId="48" type="noConversion"/>
  </si>
  <si>
    <t>Thus, now assuming that sq ft variance based  testing is not applied: further additionality tests are applied as follows:</t>
    <phoneticPr fontId="48" type="noConversion"/>
  </si>
  <si>
    <t>Tests 3 &amp; 4</t>
    <phoneticPr fontId="48" type="noConversion"/>
  </si>
  <si>
    <t>For SCOPE 2 ELectricity Reductions (with sq ft variances):</t>
    <phoneticPr fontId="48" type="noConversion"/>
  </si>
  <si>
    <t>RESULTING PE∆y  VALUES FOR PROJECT YEAR y</t>
    <phoneticPr fontId="48" type="noConversion"/>
  </si>
  <si>
    <t xml:space="preserve"> and meets de minimis requirements for steam/heat/cooling?</t>
    <phoneticPr fontId="48" type="noConversion"/>
  </si>
  <si>
    <t>Note: FALSE or VALUE = failed test so far; 0 = passed test and so  PE ADJy = 0 is the result for entry in row 442 below; each year should be entered separately in 442 assuming Test G is passed in that specific year</t>
    <phoneticPr fontId="48" type="noConversion"/>
  </si>
  <si>
    <t>Note: needs PE Adj data entered above in line 405 to conduct test, which is derived from campus data inputs on PE ADJ SIMPLE sheet</t>
    <phoneticPr fontId="48" type="noConversion"/>
  </si>
  <si>
    <t>Note: FALSE, DIV or VALUE = failed test so far; 0 = passed test and so  PE ADJy = 0 is the result for entry in row 442 below; each year should be entered separatelyin 442 assuming Test H is passed in that specific year</t>
    <phoneticPr fontId="48" type="noConversion"/>
  </si>
  <si>
    <t>Note: "FALSE" = failed test so far; #value!" indicates test data not yet entered; a 0 indicates passed Test I whereupon PE Ajds can be zero when data considered for entry in line 444 below</t>
    <phoneticPr fontId="48" type="noConversion"/>
  </si>
  <si>
    <t>Given that weather adjustments are now needed, BE1 is project year 0 - the first year of the one year long eligibility period, and that E2AP=1:</t>
    <phoneticPr fontId="48" type="noConversion"/>
  </si>
  <si>
    <t>Were tests met WITH weather adjusted factors per Eq 11 applied in Eq 10 (Test 4E-B)?</t>
    <phoneticPr fontId="48" type="noConversion"/>
  </si>
  <si>
    <t>IF WEATHER ADJ TESTING IS REQUIRED, THEN:</t>
    <phoneticPr fontId="48" type="noConversion"/>
  </si>
  <si>
    <t>Corresponding First year Additionality Eligibility Period if weather adj required would be</t>
    <phoneticPr fontId="48" type="noConversion"/>
  </si>
  <si>
    <t>year</t>
    <phoneticPr fontId="48" type="noConversion"/>
  </si>
  <si>
    <t>Corresponding % PBE decline if weather testing required</t>
    <phoneticPr fontId="48" type="noConversion"/>
  </si>
  <si>
    <t>Additionality Test 4b-E % decline selected will be:</t>
    <phoneticPr fontId="48" type="noConversion"/>
  </si>
  <si>
    <t>% per year</t>
    <phoneticPr fontId="48" type="noConversion"/>
  </si>
  <si>
    <t>IF 0% then TEST 4b-E IS NOT PASSED AND PROJECT NOT ELIGIBLE</t>
    <phoneticPr fontId="48" type="noConversion"/>
  </si>
  <si>
    <t>Resulting weather-adjusted emission figures for year 1 and year 0 per Eq 6,7:</t>
    <phoneticPr fontId="48" type="noConversion"/>
  </si>
  <si>
    <t>Performance Tests 3b:</t>
    <phoneticPr fontId="48" type="noConversion"/>
  </si>
  <si>
    <t>Per 5:</t>
    <phoneticPr fontId="48" type="noConversion"/>
  </si>
  <si>
    <t>Were tests met WITH weather adjusted factors applied in Eq 5 (Test 3B)?</t>
    <phoneticPr fontId="48" type="noConversion"/>
  </si>
  <si>
    <t>Performance Test 4EB:</t>
    <phoneticPr fontId="48" type="noConversion"/>
  </si>
  <si>
    <t>This project is submitted following the campus-wide module from VCS methodology VM0025 Campus Module VMD0038, which lays out performance requirements for campuses to achieve stationary 1 and/or scope 2 electricity reductions, by Carnegies class, which, averaged over a selected Additionality Eligibility Period, exceed the specified PB performance standards.</t>
    <phoneticPr fontId="48" type="noConversion"/>
  </si>
  <si>
    <t>Sq ft adjustments: (per methodology)</t>
    <phoneticPr fontId="48" type="noConversion"/>
  </si>
  <si>
    <t>Note: this test automatically includes weather adjusted figures if additionality was passed with a one year additionality eligibility period only in the minimum threshold value cell</t>
    <phoneticPr fontId="48" type="noConversion"/>
  </si>
  <si>
    <t>Per equation 11</t>
    <phoneticPr fontId="48" type="noConversion"/>
  </si>
  <si>
    <t>Level of scope 2 electricity emissions required as the minimum threshold in project year 1</t>
    <phoneticPr fontId="48" type="noConversion"/>
  </si>
  <si>
    <t>Year 2</t>
    <phoneticPr fontId="48" type="noConversion"/>
  </si>
  <si>
    <t>Year 3</t>
    <phoneticPr fontId="48" type="noConversion"/>
  </si>
  <si>
    <t>Year 4</t>
    <phoneticPr fontId="48" type="noConversion"/>
  </si>
  <si>
    <t>Year 5</t>
    <phoneticPr fontId="48" type="noConversion"/>
  </si>
  <si>
    <t xml:space="preserve"> year 6</t>
    <phoneticPr fontId="48" type="noConversion"/>
  </si>
  <si>
    <t>Year 7</t>
    <phoneticPr fontId="48" type="noConversion"/>
  </si>
  <si>
    <t>Year 8</t>
    <phoneticPr fontId="48" type="noConversion"/>
  </si>
  <si>
    <t>Year 9</t>
    <phoneticPr fontId="48" type="noConversion"/>
  </si>
  <si>
    <t>Year 10</t>
    <phoneticPr fontId="48" type="noConversion"/>
  </si>
  <si>
    <t>Are scope 2 electricity emissions below this level in each project year, on sq ft adj basis?</t>
    <phoneticPr fontId="48" type="noConversion"/>
  </si>
  <si>
    <t>Credits can be issued, however, in subsequent years if the threshold condition is met at that point again</t>
    <phoneticPr fontId="48" type="noConversion"/>
  </si>
  <si>
    <t xml:space="preserve">If so, credits can be issued that year; if not, they may not be issued </t>
    <phoneticPr fontId="48" type="noConversion"/>
  </si>
  <si>
    <r>
      <t>3.3</t>
    </r>
    <r>
      <rPr>
        <b/>
        <sz val="7"/>
        <rFont val="Verdana"/>
      </rPr>
      <t>     </t>
    </r>
    <r>
      <rPr>
        <b/>
        <sz val="11"/>
        <rFont val="Verdana"/>
      </rPr>
      <t xml:space="preserve">Project Emission Adjustments </t>
    </r>
    <phoneticPr fontId="48" type="noConversion"/>
  </si>
  <si>
    <t>If yes, the PE adjustment test is (from g) through j):</t>
    <phoneticPr fontId="48" type="noConversion"/>
  </si>
  <si>
    <t xml:space="preserve">Resulting PE Adjustment PE∆y </t>
    <phoneticPr fontId="48" type="noConversion"/>
  </si>
  <si>
    <t>Do campus sq footage variances during project period?</t>
    <phoneticPr fontId="48" type="noConversion"/>
  </si>
  <si>
    <t>.. That is SF∆y is not equal to 1 for some project year y?</t>
    <phoneticPr fontId="48" type="noConversion"/>
  </si>
  <si>
    <r>
      <t>PE∆</t>
    </r>
    <r>
      <rPr>
        <vertAlign val="subscript"/>
        <sz val="10"/>
        <rFont val="Verdana"/>
      </rPr>
      <t>1</t>
    </r>
    <phoneticPr fontId="48" type="noConversion"/>
  </si>
  <si>
    <t>Enter g) – j) from 8.3 corresponding to PE Adjustment tests applicable/selected</t>
    <phoneticPr fontId="48" type="noConversion"/>
  </si>
  <si>
    <t>The relevant tests are selected by completing the PE Adjustment section below; copy the names of the tests selected to this cell once the choices have been made below</t>
    <phoneticPr fontId="48" type="noConversion"/>
  </si>
  <si>
    <t>For year 1, per Equations outlined in the PE Adjustment section below; full set for all years found below</t>
    <phoneticPr fontId="48" type="noConversion"/>
  </si>
  <si>
    <t>Data enters once the adjustment section is completed below: do not touch</t>
    <phoneticPr fontId="48" type="noConversion"/>
  </si>
  <si>
    <t>Square foot variances during baseline years, if applicable, have been addressed through calculations using sq ft adjusted template?</t>
    <phoneticPr fontId="48" type="noConversion"/>
  </si>
  <si>
    <t>Was the project mandated or required by local, state or federal law or regulation?</t>
    <phoneticPr fontId="48" type="noConversion"/>
  </si>
  <si>
    <t>Test 2</t>
    <phoneticPr fontId="48" type="noConversion"/>
  </si>
  <si>
    <t>ASSUMING SQ FT VARIANCE BASELINE/ADDITIONALITY TESTS ARE TO BE CONDUCTED, ENTER CAMPUS CO2 EMISSIONS DATA HERE: NOT ABOVE in lines 24 and 26.  There are reserved for the final "resulting" figures once adjusted for sq ft variances</t>
    <phoneticPr fontId="48" type="noConversion"/>
  </si>
  <si>
    <t>For PE Adjustment purposes, copy the S stationary 1 emissions for the first baseline year</t>
    <phoneticPr fontId="48" type="noConversion"/>
  </si>
  <si>
    <t>Testing Results for BOTH additionality tests 4E and 3, per equations 10 and 5:</t>
    <phoneticPr fontId="48" type="noConversion"/>
  </si>
  <si>
    <t>Test 3 + 4E pass?</t>
    <phoneticPr fontId="48" type="noConversion"/>
  </si>
  <si>
    <t xml:space="preserve">Corresponding to </t>
    <phoneticPr fontId="48" type="noConversion"/>
  </si>
  <si>
    <t>Test 4E</t>
    <phoneticPr fontId="48" type="noConversion"/>
  </si>
  <si>
    <t>Test 3</t>
    <phoneticPr fontId="48" type="noConversion"/>
  </si>
  <si>
    <t>1 = pass, 0 = fail</t>
    <phoneticPr fontId="48" type="noConversion"/>
  </si>
  <si>
    <t>FIRST add'l eligbl year</t>
    <phoneticPr fontId="48" type="noConversion"/>
  </si>
  <si>
    <t>Results</t>
    <phoneticPr fontId="48" type="noConversion"/>
  </si>
  <si>
    <t>Passed?</t>
    <phoneticPr fontId="48" type="noConversion"/>
  </si>
  <si>
    <t>For subsequent additionality testing in project year y:</t>
    <phoneticPr fontId="48" type="noConversion"/>
  </si>
  <si>
    <t>Additionality eligibility period selected</t>
    <phoneticPr fontId="48" type="noConversion"/>
  </si>
  <si>
    <t>Automatically selects year in which % achieved is highest.</t>
    <phoneticPr fontId="48" type="noConversion"/>
  </si>
  <si>
    <t>Scope 2 electricity emissions in the first year of the additionality eligibility period selected</t>
    <phoneticPr fontId="48" type="noConversion"/>
  </si>
  <si>
    <t>BOX</t>
    <phoneticPr fontId="48" type="noConversion"/>
  </si>
  <si>
    <t>∆F p=y,i  data inputs and calculations are made on PE ADJ SIMPLE sheet.  This must be conducted before tests results can be derived here.</t>
    <phoneticPr fontId="48" type="noConversion"/>
  </si>
  <si>
    <t>Sum sheet</t>
    <phoneticPr fontId="48" type="noConversion"/>
  </si>
  <si>
    <t>Resulting ∑F b=1  - ∑F p=1 for selected baseline period</t>
    <phoneticPr fontId="48" type="noConversion"/>
  </si>
  <si>
    <t>Calculated</t>
    <phoneticPr fontId="48" type="noConversion"/>
  </si>
  <si>
    <t>Cumulative ∑∆F p=y,i  for Test I each year</t>
    <phoneticPr fontId="48" type="noConversion"/>
  </si>
  <si>
    <t>Project YEAR 1</t>
    <phoneticPr fontId="48" type="noConversion"/>
  </si>
  <si>
    <t>Project year 2</t>
    <phoneticPr fontId="48" type="noConversion"/>
  </si>
  <si>
    <t>Project year 3</t>
    <phoneticPr fontId="48" type="noConversion"/>
  </si>
  <si>
    <t>Project year 4</t>
    <phoneticPr fontId="48" type="noConversion"/>
  </si>
  <si>
    <t>Project year 5</t>
    <phoneticPr fontId="48" type="noConversion"/>
  </si>
  <si>
    <t>Project year 6</t>
    <phoneticPr fontId="48" type="noConversion"/>
  </si>
  <si>
    <t>Projectyear 7</t>
    <phoneticPr fontId="48" type="noConversion"/>
  </si>
  <si>
    <t>Project year 8</t>
    <phoneticPr fontId="48" type="noConversion"/>
  </si>
  <si>
    <t>Project year 9</t>
    <phoneticPr fontId="48" type="noConversion"/>
  </si>
  <si>
    <t>Project year 10</t>
    <phoneticPr fontId="48" type="noConversion"/>
  </si>
  <si>
    <t>For TEST G</t>
    <phoneticPr fontId="48" type="noConversion"/>
  </si>
  <si>
    <t>Derived</t>
    <phoneticPr fontId="48" type="noConversion"/>
  </si>
  <si>
    <t>For TEST H I J</t>
    <phoneticPr fontId="48" type="noConversion"/>
  </si>
  <si>
    <t>GHG EMS for Scope 2 electricity campus wide</t>
    <phoneticPr fontId="48" type="noConversion"/>
  </si>
  <si>
    <t>BEy - PEy</t>
    <phoneticPr fontId="48" type="noConversion"/>
  </si>
  <si>
    <t>0 if pass G or H</t>
    <phoneticPr fontId="48" type="noConversion"/>
  </si>
  <si>
    <t>If not passed G or H, Enter SELECTED result from I J ONLY for each project year y</t>
    <phoneticPr fontId="48" type="noConversion"/>
  </si>
  <si>
    <t>only if failed G H</t>
    <phoneticPr fontId="48" type="noConversion"/>
  </si>
  <si>
    <t>Per section 3.3 above including Eqs 26-8</t>
    <phoneticPr fontId="48" type="noConversion"/>
  </si>
  <si>
    <t>Based upon parameters already entered above:</t>
    <phoneticPr fontId="48" type="noConversion"/>
  </si>
  <si>
    <t>Per Eq 28</t>
    <phoneticPr fontId="48" type="noConversion"/>
  </si>
  <si>
    <t>Lower values are typically preferable; credible logic to underpin per methodology</t>
    <phoneticPr fontId="48" type="noConversion"/>
  </si>
  <si>
    <t>DO NOT ENTER DATA IN ANY OTHER CELL EXCEPT CODED GREEN OR BLUE!!!</t>
    <phoneticPr fontId="48" type="noConversion"/>
  </si>
  <si>
    <t>NOTE: IF SQ FT CHANGES DURING PROJECT PERIOD -- EITHER DECLINING OR GROWING MORE THAN 5% vs PRIOR YEAR, MANUAL CALCULATIONS ARE REQUIRED.  See VCS methodology for procedures</t>
    <phoneticPr fontId="48" type="noConversion"/>
  </si>
  <si>
    <t>IF 0% then TEST 3/4 IS NOT PASSED AND PROJECT IS NOT ELIGIBLE</t>
    <phoneticPr fontId="48" type="noConversion"/>
  </si>
  <si>
    <t>Square foot variance apply (Test 2)</t>
    <phoneticPr fontId="48" type="noConversion"/>
  </si>
  <si>
    <t>NOTE: IF SQ FT CHANGES DURING PROJECT PERIOD -- EITHER DECLINING OR GROWING MORE THAN 5% vs PRIOR YEAR, MANUAL CALCULATIONS ARE REQUIRED.  See VCS methodology for procedures</t>
    <phoneticPr fontId="48" type="noConversion"/>
  </si>
  <si>
    <t>NOTE: a "FALSE" entry for the BE result means this is NOT an eligible baseline period -- and reductions will not arise in the final tally!  Ensure all baseline data is entered to avoid inadvertent errors</t>
    <phoneticPr fontId="48" type="noConversion"/>
  </si>
  <si>
    <t>Total scope 2 purch'd steam GHG ems campus wide</t>
    <phoneticPr fontId="48" type="noConversion"/>
  </si>
  <si>
    <t>Total scope 2 purch'd heat GHG ems campus wide</t>
    <phoneticPr fontId="48" type="noConversion"/>
  </si>
  <si>
    <t>Total scope 2 purch'd cooling GHG ems campus wide</t>
    <phoneticPr fontId="48" type="noConversion"/>
  </si>
  <si>
    <t>% ENERGY DUE TO ADJUSTMENT TECHS ONLY IN SAME YEAR</t>
    <phoneticPr fontId="48" type="noConversion"/>
  </si>
  <si>
    <t>UNITS USED</t>
    <phoneticPr fontId="48" type="noConversion"/>
  </si>
  <si>
    <t xml:space="preserve">Derived </t>
    <phoneticPr fontId="48" type="noConversion"/>
  </si>
  <si>
    <t>Adj Tech's stat 1 combustion</t>
    <phoneticPr fontId="48" type="noConversion"/>
  </si>
  <si>
    <t>Adj Tech's scope 2 purch'd steam</t>
    <phoneticPr fontId="48" type="noConversion"/>
  </si>
  <si>
    <t>Per Eq 26</t>
    <phoneticPr fontId="48" type="noConversion"/>
  </si>
  <si>
    <t>Per Eq 27</t>
    <phoneticPr fontId="48" type="noConversion"/>
  </si>
  <si>
    <t>NOTE RE ENTER 1:</t>
    <phoneticPr fontId="48" type="noConversion"/>
  </si>
  <si>
    <t>Total scope  stationary combustion GHG ems campuswide</t>
    <phoneticPr fontId="48" type="noConversion"/>
  </si>
  <si>
    <t>SUBTOTALS:</t>
    <phoneticPr fontId="48" type="noConversion"/>
  </si>
  <si>
    <t>Total stationary 1 combustion and scope 2 purchased heating, cooling steam emissions</t>
    <phoneticPr fontId="48" type="noConversion"/>
  </si>
  <si>
    <t>For TEST I</t>
    <phoneticPr fontId="48" type="noConversion"/>
  </si>
  <si>
    <t>Potential ∑F b=1  - ∑F p=1 over 3, 4, 5 year baseline periods</t>
    <phoneticPr fontId="48" type="noConversion"/>
  </si>
  <si>
    <t>Baseline period corresponding</t>
    <phoneticPr fontId="48" type="noConversion"/>
  </si>
  <si>
    <t>Baseline period selected, B</t>
    <phoneticPr fontId="48" type="noConversion"/>
  </si>
  <si>
    <t>Net increase in scope 2 purch'd heat due to adj techs</t>
    <phoneticPr fontId="48" type="noConversion"/>
  </si>
  <si>
    <t>Net increase in scope 2 purch'd cooling due to adj techs</t>
    <phoneticPr fontId="48" type="noConversion"/>
  </si>
  <si>
    <t>TOTAL CAMPUS-WIDE ENERGY USED IN SAME YEARS</t>
    <phoneticPr fontId="48" type="noConversion"/>
  </si>
  <si>
    <t>As applied for data inputs underpinning main module:</t>
    <phoneticPr fontId="48" type="noConversion"/>
  </si>
  <si>
    <t>Year</t>
    <phoneticPr fontId="48" type="noConversion"/>
  </si>
  <si>
    <t>PE ADJUSTMENTS SIMPLE: FOR SCOPE 2 ELECTRICITY REDUCTIONS:</t>
    <phoneticPr fontId="48" type="noConversion"/>
  </si>
  <si>
    <t>Based on equations 23:</t>
    <phoneticPr fontId="48" type="noConversion"/>
  </si>
  <si>
    <t>Based on equations 24:</t>
    <phoneticPr fontId="48" type="noConversion"/>
  </si>
  <si>
    <t>Based on equation 25:</t>
    <phoneticPr fontId="48" type="noConversion"/>
  </si>
  <si>
    <r>
      <t xml:space="preserve">∑∆F </t>
    </r>
    <r>
      <rPr>
        <vertAlign val="subscript"/>
        <sz val="11"/>
        <rFont val="Arial"/>
      </rPr>
      <t>p=y, i</t>
    </r>
    <r>
      <rPr>
        <sz val="11"/>
        <rFont val="Arial"/>
      </rPr>
      <t xml:space="preserve">   as calculated for Test H I J</t>
    </r>
    <phoneticPr fontId="48" type="noConversion"/>
  </si>
  <si>
    <r>
      <t xml:space="preserve">∑∆F </t>
    </r>
    <r>
      <rPr>
        <vertAlign val="subscript"/>
        <sz val="11"/>
        <rFont val="Arial"/>
      </rPr>
      <t>p=y, i</t>
    </r>
    <r>
      <rPr>
        <sz val="11"/>
        <rFont val="Arial"/>
      </rPr>
      <t xml:space="preserve">   as calculated for Test G</t>
    </r>
    <phoneticPr fontId="48" type="noConversion"/>
  </si>
  <si>
    <t>TEST G</t>
    <phoneticPr fontId="48" type="noConversion"/>
  </si>
  <si>
    <t>If equals zero, passes this subtest, otherwise fails and value is "FALSE"</t>
    <phoneticPr fontId="48" type="noConversion"/>
  </si>
  <si>
    <t>TEST H</t>
    <phoneticPr fontId="48" type="noConversion"/>
  </si>
  <si>
    <t>No changes needed to summary sheet coding: the  ∆F p=y as calculated on simple sheet line 81 is already copied to the summary sheet and is the basis for the test</t>
    <phoneticPr fontId="48" type="noConversion"/>
  </si>
  <si>
    <t>TEST J</t>
    <phoneticPr fontId="48" type="noConversion"/>
  </si>
  <si>
    <t>PE = ∑∆Fp=y,i</t>
    <phoneticPr fontId="48" type="noConversion"/>
  </si>
  <si>
    <t>NOT APPLIABLE</t>
    <phoneticPr fontId="48" type="noConversion"/>
  </si>
  <si>
    <t>PE ADJ = 10% * (BE - PE)</t>
    <phoneticPr fontId="48" type="noConversion"/>
  </si>
  <si>
    <t>NOT APPLICABLE</t>
    <phoneticPr fontId="48" type="noConversion"/>
  </si>
  <si>
    <t>TEST I</t>
    <phoneticPr fontId="48" type="noConversion"/>
  </si>
  <si>
    <t>If equal zero PE Delta is zero; otherwise fails and FALSE enters</t>
    <phoneticPr fontId="48" type="noConversion"/>
  </si>
  <si>
    <t>BOX</t>
    <phoneticPr fontId="48" type="noConversion"/>
  </si>
  <si>
    <t>BOX</t>
    <phoneticPr fontId="48" type="noConversion"/>
  </si>
  <si>
    <t>Is weather based testing required?  That is additionality eligibility period is 1 year?</t>
  </si>
  <si>
    <t>Resulting annual GHG % reduction rate for project performance</t>
  </si>
  <si>
    <t>Has the project passed additionality testing based on weather adjusted tests?</t>
  </si>
  <si>
    <t>Do applied EE technologies require PE adjustments?</t>
  </si>
  <si>
    <t>Diagnostic data analysis: to inform selection of baseline period/</t>
    <phoneticPr fontId="48" type="noConversion"/>
  </si>
  <si>
    <t>During baseline years, is campus sq ft declining or increasing beyond 5%/year?</t>
    <phoneticPr fontId="48" type="noConversion"/>
  </si>
  <si>
    <t>difference &gt;= 0?</t>
    <phoneticPr fontId="48" type="noConversion"/>
  </si>
  <si>
    <r>
      <t>Project emissions, PE</t>
    </r>
    <r>
      <rPr>
        <vertAlign val="subscript"/>
        <sz val="10"/>
        <rFont val="Verdana"/>
      </rPr>
      <t>y</t>
    </r>
    <phoneticPr fontId="48" type="noConversion"/>
  </si>
  <si>
    <t>For test d) only:</t>
    <phoneticPr fontId="48" type="noConversion"/>
  </si>
  <si>
    <t>TEST I: INPUTS REQUIRE BASELINE DATA FOR HEATING COOLING STEAM:</t>
    <phoneticPr fontId="48" type="noConversion"/>
  </si>
  <si>
    <t>GHG UNITS USED</t>
  </si>
  <si>
    <t>Prior Baseline Year</t>
    <phoneticPr fontId="48" type="noConversion"/>
  </si>
  <si>
    <t>Prior Baseline year</t>
    <phoneticPr fontId="48" type="noConversion"/>
  </si>
  <si>
    <t>Project year 0</t>
    <phoneticPr fontId="48" type="noConversion"/>
  </si>
  <si>
    <t>NET ADJUSTMENT IN CAMPUS-WIDE GHG EMS DUE TO ADJ TECH BY SOURCE</t>
    <phoneticPr fontId="48" type="noConversion"/>
  </si>
  <si>
    <t>Derived</t>
    <phoneticPr fontId="48" type="noConversion"/>
  </si>
  <si>
    <t>Max scope 1 stat combustion ADJS for GHG ems campuswide</t>
    <phoneticPr fontId="48" type="noConversion"/>
  </si>
  <si>
    <t>Max scope 2 purch'd steam ADJ GHG ems campus wide</t>
    <phoneticPr fontId="48" type="noConversion"/>
  </si>
  <si>
    <t>Max scope 2 purch'd heat ADJ GHG ems campus wide</t>
    <phoneticPr fontId="48" type="noConversion"/>
  </si>
  <si>
    <t>N/A</t>
    <phoneticPr fontId="48" type="noConversion"/>
  </si>
  <si>
    <t>Max scope 2 purch'd cooling ADJ GHG ems campus wide</t>
    <phoneticPr fontId="48" type="noConversion"/>
  </si>
  <si>
    <t>N/A</t>
    <phoneticPr fontId="48" type="noConversion"/>
  </si>
  <si>
    <t>SUBTOTALS:</t>
    <phoneticPr fontId="48" type="noConversion"/>
  </si>
  <si>
    <r>
      <t xml:space="preserve">∑ F </t>
    </r>
    <r>
      <rPr>
        <vertAlign val="subscript"/>
        <sz val="11"/>
        <rFont val="Calibri"/>
        <family val="2"/>
      </rPr>
      <t xml:space="preserve">p=0 i </t>
    </r>
    <r>
      <rPr>
        <sz val="11"/>
        <rFont val="Calibri"/>
      </rPr>
      <t xml:space="preserve"> </t>
    </r>
  </si>
  <si>
    <t>Scope 2 electricity emissions (enter for all years) (tons)</t>
    <phoneticPr fontId="48" type="noConversion"/>
  </si>
  <si>
    <t>Stationary 1 emissions (enter for all years) (tons)</t>
    <phoneticPr fontId="48" type="noConversion"/>
  </si>
  <si>
    <t>NOTE: CACP calculator typically generates emissions in kg =&gt; CONVERT to metric tons!</t>
  </si>
  <si>
    <t>Are GHG emissions reported on a fiscal or calendar year basis?</t>
    <phoneticPr fontId="48" type="noConversion"/>
  </si>
  <si>
    <t>Scope 2 Ems</t>
    <phoneticPr fontId="48" type="noConversion"/>
  </si>
  <si>
    <t>Total stat 1 combustion campuswide</t>
    <phoneticPr fontId="48" type="noConversion"/>
  </si>
  <si>
    <t>Total scope 2 purch'd steam campus wide</t>
    <phoneticPr fontId="48" type="noConversion"/>
  </si>
  <si>
    <t>Total scope 2 purch'd heat campus wide</t>
    <phoneticPr fontId="48" type="noConversion"/>
  </si>
  <si>
    <t>Total scope 2 purch'd cooling campus wide</t>
    <phoneticPr fontId="48" type="noConversion"/>
  </si>
  <si>
    <t>TOTAL CAMPUS-WIDE GHG EMS REPORTED IN SAME YEARS</t>
    <phoneticPr fontId="48" type="noConversion"/>
  </si>
  <si>
    <t>GHG UNITS USED</t>
    <phoneticPr fontId="48" type="noConversion"/>
  </si>
  <si>
    <t>As reported to ACUPCC or third party GHG reporting organization</t>
    <phoneticPr fontId="48" type="noConversion"/>
  </si>
  <si>
    <t>Total stat 1 combustion GHG ems campuswide</t>
    <phoneticPr fontId="48" type="noConversion"/>
  </si>
  <si>
    <t>Derived from sum sheet</t>
    <phoneticPr fontId="48" type="noConversion"/>
  </si>
  <si>
    <t>Scope 2 rebased to project year 1 sq ft (per eq 36 and 46)</t>
    <phoneticPr fontId="48" type="noConversion"/>
  </si>
  <si>
    <t>Adjusted for project year y to be</t>
  </si>
  <si>
    <t>Project year 3</t>
    <phoneticPr fontId="48" type="noConversion"/>
  </si>
  <si>
    <t>Number of years</t>
  </si>
  <si>
    <t>Per Eq 3:</t>
    <phoneticPr fontId="48" type="noConversion"/>
  </si>
  <si>
    <t>Net sum stat 1</t>
    <phoneticPr fontId="48" type="noConversion"/>
  </si>
  <si>
    <t>NOTE: IF LEAKGAGE TECH has been indicated (via a 1 in this cell), double check that values here are accurately reported by completing leakage section below</t>
    <phoneticPr fontId="48" type="noConversion"/>
  </si>
  <si>
    <t>Other instructions are given in italics or in the note boxes; critical instructions are highlighted in yellow</t>
    <phoneticPr fontId="48" type="noConversion"/>
  </si>
  <si>
    <t>Average ADJUSTED</t>
    <phoneticPr fontId="48" type="noConversion"/>
  </si>
  <si>
    <t xml:space="preserve">Assessment re whether sq ft declines during project period: calculation of PSQFT∆y </t>
    <phoneticPr fontId="48" type="noConversion"/>
  </si>
  <si>
    <t>ONLY APPLIED IF PSQFT∆y value &lt;1 in year:</t>
    <phoneticPr fontId="48" type="noConversion"/>
  </si>
  <si>
    <t>PSQFT∆y value:</t>
    <phoneticPr fontId="48" type="noConversion"/>
  </si>
  <si>
    <t>Adj Tech's scope 2 purch'd heat</t>
    <phoneticPr fontId="48" type="noConversion"/>
  </si>
  <si>
    <t>Adj Tech's scope 2 purch'd cooling</t>
    <phoneticPr fontId="48" type="noConversion"/>
  </si>
  <si>
    <t>Specify the units used</t>
    <phoneticPr fontId="48" type="noConversion"/>
  </si>
  <si>
    <t>NET INCREASES IN ENERGY USAGE DUE TO ADJ TECHS</t>
    <phoneticPr fontId="48" type="noConversion"/>
  </si>
  <si>
    <t>ENERGY UNITS USED</t>
    <phoneticPr fontId="48" type="noConversion"/>
  </si>
  <si>
    <t>Project year 5</t>
    <phoneticPr fontId="48" type="noConversion"/>
  </si>
  <si>
    <t>Project year 6</t>
    <phoneticPr fontId="48" type="noConversion"/>
  </si>
  <si>
    <t>Projectyear 7</t>
    <phoneticPr fontId="48" type="noConversion"/>
  </si>
  <si>
    <t>Net increase in stationary 1 combustion due to adj techs</t>
    <phoneticPr fontId="48" type="noConversion"/>
  </si>
  <si>
    <t>Net increase in scope 2 purch'd steam due to adj techs</t>
    <phoneticPr fontId="48" type="noConversion"/>
  </si>
  <si>
    <t>Overall, taking weather adjusted testing and regular additionality testing into account:</t>
  </si>
  <si>
    <t>Has the project passed additionality testing?</t>
  </si>
  <si>
    <r>
      <t xml:space="preserve">Blue shading indicates a box in which you copy data that is given in another table in the sheet. </t>
    </r>
    <r>
      <rPr>
        <b/>
        <i/>
        <sz val="10"/>
        <rFont val="Verdana"/>
      </rPr>
      <t xml:space="preserve"> DO NOT use excel formulae to copy: just write in the data to the assigned cell</t>
    </r>
    <phoneticPr fontId="48" type="noConversion"/>
  </si>
  <si>
    <t>FIGURES ARE ONLY ACCURATE IS DATA FOR ALL PROJECT YEARS HAVE BEEN ENTERED:  CAUTION!!</t>
    <phoneticPr fontId="48" type="noConversion"/>
  </si>
  <si>
    <t>Square footage data:</t>
    <phoneticPr fontId="48" type="noConversion"/>
  </si>
  <si>
    <t>Sq ft %</t>
    <phoneticPr fontId="48" type="noConversion"/>
  </si>
  <si>
    <t>Sq ft change</t>
    <phoneticPr fontId="48" type="noConversion"/>
  </si>
  <si>
    <t>Pre-Test B-b</t>
    <phoneticPr fontId="48" type="noConversion"/>
  </si>
  <si>
    <t>CO2/sq ft stationary 1</t>
    <phoneticPr fontId="48" type="noConversion"/>
  </si>
  <si>
    <t>Stat 1 rebased to project year 1 sq ft (per eq 36 and 46)</t>
    <phoneticPr fontId="48" type="noConversion"/>
  </si>
  <si>
    <t>PROCEED TO USE THIS SHEET ONLY IF YES on ONE OF THESE SQ FT TESTS</t>
    <phoneticPr fontId="48" type="noConversion"/>
  </si>
  <si>
    <t>ADJUSTED</t>
    <phoneticPr fontId="48" type="noConversion"/>
  </si>
  <si>
    <t>tons CO2</t>
    <phoneticPr fontId="48" type="noConversion"/>
  </si>
  <si>
    <t>Tons CO2</t>
    <phoneticPr fontId="48" type="noConversion"/>
  </si>
  <si>
    <r>
      <t xml:space="preserve">E </t>
    </r>
    <r>
      <rPr>
        <vertAlign val="subscript"/>
        <sz val="11"/>
        <rFont val="Arial"/>
      </rPr>
      <t>p=1</t>
    </r>
  </si>
  <si>
    <r>
      <t xml:space="preserve">E </t>
    </r>
    <r>
      <rPr>
        <vertAlign val="subscript"/>
        <sz val="11"/>
        <rFont val="Arial"/>
      </rPr>
      <t xml:space="preserve">p=0 </t>
    </r>
    <r>
      <rPr>
        <sz val="11"/>
        <rFont val="Arial"/>
      </rPr>
      <t xml:space="preserve"> </t>
    </r>
  </si>
  <si>
    <t>This confirms that the sq ft adjusted procedure should be followed - per this sheet</t>
    <phoneticPr fontId="48" type="noConversion"/>
  </si>
  <si>
    <t>Calendar</t>
    <phoneticPr fontId="48" type="noConversion"/>
  </si>
  <si>
    <t>BOX</t>
    <phoneticPr fontId="48" type="noConversion"/>
  </si>
  <si>
    <t>BOX</t>
    <phoneticPr fontId="48" type="noConversion"/>
  </si>
  <si>
    <t>Are GHG emissions reported on a fiscal or calendar year basis?</t>
    <phoneticPr fontId="48" type="noConversion"/>
  </si>
  <si>
    <t>Year 9</t>
    <phoneticPr fontId="48" type="noConversion"/>
  </si>
  <si>
    <t>Year 8</t>
    <phoneticPr fontId="48" type="noConversion"/>
  </si>
  <si>
    <t>Year 7</t>
    <phoneticPr fontId="48" type="noConversion"/>
  </si>
  <si>
    <t>Leakage</t>
    <phoneticPr fontId="48" type="noConversion"/>
  </si>
  <si>
    <r>
      <t>PE</t>
    </r>
    <r>
      <rPr>
        <vertAlign val="subscript"/>
        <sz val="10"/>
        <rFont val="Verdana"/>
      </rPr>
      <t>y</t>
    </r>
    <phoneticPr fontId="48" type="noConversion"/>
  </si>
  <si>
    <t>Enter campus data or selection made</t>
    <phoneticPr fontId="48" type="noConversion"/>
  </si>
  <si>
    <t>Copy relevant data/selection made to this cell</t>
    <phoneticPr fontId="48" type="noConversion"/>
  </si>
  <si>
    <t>Results of key module assessment test: 1 + pass, 0 = fail</t>
    <phoneticPr fontId="48" type="noConversion"/>
  </si>
  <si>
    <t>Other cells, self populate -- leave blank</t>
    <phoneticPr fontId="48" type="noConversion"/>
  </si>
  <si>
    <t>BE</t>
  </si>
  <si>
    <t>Tons CO2/year</t>
  </si>
  <si>
    <t>PASSED ADDITIONALITY TEST entirely for each additionality eligility period?</t>
    <phoneticPr fontId="48" type="noConversion"/>
  </si>
  <si>
    <t>and scope 2</t>
    <phoneticPr fontId="48" type="noConversion"/>
  </si>
  <si>
    <t>&lt;= 0?</t>
    <phoneticPr fontId="48" type="noConversion"/>
  </si>
  <si>
    <t>Where:</t>
    <phoneticPr fontId="48" type="noConversion"/>
  </si>
  <si>
    <t>IF INTERNAL LEAKGAGE WAS IDENTIFIED AS "YES":</t>
    <phoneticPr fontId="48" type="noConversion"/>
  </si>
  <si>
    <r>
      <t>Resulting Emission Reductions, ER</t>
    </r>
    <r>
      <rPr>
        <vertAlign val="subscript"/>
        <sz val="10"/>
        <rFont val="Verdana"/>
      </rPr>
      <t>y</t>
    </r>
    <phoneticPr fontId="48" type="noConversion"/>
  </si>
  <si>
    <r>
      <t>ER</t>
    </r>
    <r>
      <rPr>
        <vertAlign val="subscript"/>
        <sz val="10"/>
        <rFont val="Verdana"/>
      </rPr>
      <t>y</t>
    </r>
    <phoneticPr fontId="48" type="noConversion"/>
  </si>
  <si>
    <t>Per Eq 1:</t>
    <phoneticPr fontId="48" type="noConversion"/>
  </si>
  <si>
    <t xml:space="preserve"> PSQFT∆y Project square foot variance factor during project period</t>
    <phoneticPr fontId="48" type="noConversion"/>
  </si>
  <si>
    <r>
      <t>PSQFT</t>
    </r>
    <r>
      <rPr>
        <sz val="11"/>
        <rFont val="Arial"/>
      </rPr>
      <t>∆</t>
    </r>
    <r>
      <rPr>
        <vertAlign val="subscript"/>
        <sz val="11"/>
        <rFont val="Arial"/>
      </rPr>
      <t>y</t>
    </r>
    <r>
      <rPr>
        <sz val="11"/>
        <rFont val="Arial"/>
      </rPr>
      <t xml:space="preserve"> </t>
    </r>
  </si>
  <si>
    <t>PSQFT∆y+n value if the square footage has not been regained within one year:</t>
    <phoneticPr fontId="48" type="noConversion"/>
  </si>
  <si>
    <t>BOX</t>
    <phoneticPr fontId="48" type="noConversion"/>
  </si>
  <si>
    <t>COPY ADJUSTED BASIS FOR SQ FT VARIANCES</t>
    <phoneticPr fontId="48" type="noConversion"/>
  </si>
  <si>
    <t>BOX</t>
    <phoneticPr fontId="48" type="noConversion"/>
  </si>
  <si>
    <t>IF YES:</t>
    <phoneticPr fontId="48" type="noConversion"/>
  </si>
  <si>
    <r>
      <t>As needed, PSQFT</t>
    </r>
    <r>
      <rPr>
        <sz val="11"/>
        <rFont val="Arial"/>
      </rPr>
      <t>∆</t>
    </r>
    <r>
      <rPr>
        <vertAlign val="subscript"/>
        <sz val="11"/>
        <rFont val="Arial"/>
      </rPr>
      <t>y+n</t>
    </r>
    <phoneticPr fontId="48" type="noConversion"/>
  </si>
  <si>
    <t>ESTIMATED TOTAL SUM</t>
    <phoneticPr fontId="48" type="noConversion"/>
  </si>
  <si>
    <t>II</t>
    <phoneticPr fontId="48" type="noConversion"/>
  </si>
  <si>
    <t xml:space="preserve">      V&gt;&gt;&gt;</t>
    <phoneticPr fontId="48" type="noConversion"/>
  </si>
  <si>
    <t>ETC</t>
    <phoneticPr fontId="48" type="noConversion"/>
  </si>
  <si>
    <t>Corresponding scope 2 electricity emission in first baseline year</t>
    <phoneticPr fontId="48" type="noConversion"/>
  </si>
  <si>
    <t>BOX</t>
    <phoneticPr fontId="48" type="noConversion"/>
  </si>
  <si>
    <t>BOX</t>
    <phoneticPr fontId="48" type="noConversion"/>
  </si>
  <si>
    <t>ADDITIONALITY TESTS UNDER WEATHER ADJUSTMENTS:</t>
  </si>
  <si>
    <t>Enter HDD and CDD entries used for reporting to AUCPCC/STARS etc for project year 1 (HDD/CDDp=1) and 0 (HDD/CDDp=0):</t>
  </si>
  <si>
    <r>
      <t>HDD</t>
    </r>
    <r>
      <rPr>
        <vertAlign val="subscript"/>
        <sz val="11"/>
        <rFont val="Calibri"/>
        <family val="2"/>
      </rPr>
      <t>p=1</t>
    </r>
    <r>
      <rPr>
        <sz val="11"/>
        <rFont val="Calibri"/>
      </rPr>
      <t xml:space="preserve"> </t>
    </r>
  </si>
  <si>
    <r>
      <t>CDD</t>
    </r>
    <r>
      <rPr>
        <vertAlign val="subscript"/>
        <sz val="11"/>
        <rFont val="Calibri"/>
        <family val="2"/>
      </rPr>
      <t>p=1</t>
    </r>
    <r>
      <rPr>
        <sz val="11"/>
        <rFont val="Calibri"/>
      </rPr>
      <t xml:space="preserve"> </t>
    </r>
  </si>
  <si>
    <r>
      <t>HDD</t>
    </r>
    <r>
      <rPr>
        <vertAlign val="subscript"/>
        <sz val="11"/>
        <rFont val="Calibri"/>
        <family val="2"/>
      </rPr>
      <t>p=0</t>
    </r>
    <r>
      <rPr>
        <sz val="11"/>
        <rFont val="Calibri"/>
      </rPr>
      <t xml:space="preserve"> </t>
    </r>
  </si>
  <si>
    <r>
      <t>CDD</t>
    </r>
    <r>
      <rPr>
        <vertAlign val="subscript"/>
        <sz val="11"/>
        <rFont val="Calibri"/>
        <family val="2"/>
      </rPr>
      <t>p=0</t>
    </r>
    <r>
      <rPr>
        <sz val="11"/>
        <rFont val="Calibri"/>
      </rPr>
      <t xml:space="preserve"> </t>
    </r>
  </si>
  <si>
    <r>
      <t xml:space="preserve">∑ F </t>
    </r>
    <r>
      <rPr>
        <vertAlign val="subscript"/>
        <sz val="11"/>
        <rFont val="Calibri"/>
        <family val="2"/>
      </rPr>
      <t xml:space="preserve">p=1 i </t>
    </r>
    <r>
      <rPr>
        <sz val="11"/>
        <rFont val="Calibri"/>
      </rPr>
      <t xml:space="preserve"> </t>
    </r>
  </si>
  <si>
    <t>b) is the total increase less than 5% stationary 1 reductions</t>
    <phoneticPr fontId="48" type="noConversion"/>
  </si>
  <si>
    <t xml:space="preserve">If the value of PSQFT∆y  is then also less than 1 for year y+1, then enter the value for PSQFT∆y+n in column G for year y+1 and all future years  </t>
    <phoneticPr fontId="48" type="noConversion"/>
  </si>
  <si>
    <t>Boiler Retrofits/Central Heating/Cooling Upgrades</t>
  </si>
  <si>
    <t>Resulting average baseline BE</t>
    <phoneticPr fontId="48" type="noConversion"/>
  </si>
  <si>
    <t>achieved:</t>
    <phoneticPr fontId="48" type="noConversion"/>
  </si>
  <si>
    <t>reduction</t>
    <phoneticPr fontId="48" type="noConversion"/>
  </si>
  <si>
    <t xml:space="preserve">Average % </t>
    <phoneticPr fontId="48" type="noConversion"/>
  </si>
  <si>
    <t>required?</t>
    <phoneticPr fontId="48" type="noConversion"/>
  </si>
  <si>
    <t>Per Eq 8:</t>
    <phoneticPr fontId="48" type="noConversion"/>
  </si>
  <si>
    <t>Per Eq 2A</t>
    <phoneticPr fontId="48" type="noConversion"/>
  </si>
  <si>
    <t>Per Eq 2B</t>
    <phoneticPr fontId="48" type="noConversion"/>
  </si>
  <si>
    <t>PreTest B</t>
    <phoneticPr fontId="48" type="noConversion"/>
  </si>
  <si>
    <t>Beyond 5%</t>
    <phoneticPr fontId="48" type="noConversion"/>
  </si>
  <si>
    <t>per year?</t>
    <phoneticPr fontId="48" type="noConversion"/>
  </si>
  <si>
    <t>increase</t>
    <phoneticPr fontId="48" type="noConversion"/>
  </si>
  <si>
    <t>Performance Tests 1/1B:</t>
  </si>
  <si>
    <t>Per 3:</t>
  </si>
  <si>
    <t>Total Eligibility Points</t>
    <phoneticPr fontId="48" type="noConversion"/>
  </si>
  <si>
    <t>Behavior Change Campaign/Communications</t>
  </si>
  <si>
    <t>CoGen &amp; Fuelswitch</t>
  </si>
  <si>
    <t>Lighting Retrofits</t>
  </si>
  <si>
    <t>Campus-Wide Data Assessment:</t>
    <phoneticPr fontId="48" type="noConversion"/>
  </si>
  <si>
    <t>Are the following equations satisfied in the relevant performance Test?</t>
  </si>
  <si>
    <t>Instructions to follow based on testing results -- directing you to different parts of the sheet as required</t>
    <phoneticPr fontId="48" type="noConversion"/>
  </si>
  <si>
    <t>PERIOD DURATION:</t>
    <phoneticPr fontId="48" type="noConversion"/>
  </si>
  <si>
    <t>(for B or ST1P)</t>
    <phoneticPr fontId="48" type="noConversion"/>
  </si>
  <si>
    <t>additionality eligibility testing period and calculation basis (vs sq ft variances)</t>
    <phoneticPr fontId="48" type="noConversion"/>
  </si>
  <si>
    <t>Guidance note</t>
    <phoneticPr fontId="48" type="noConversion"/>
  </si>
  <si>
    <t>Assuming the maximum value of percentage declines in scope 2 reductions 's is preferred</t>
    <phoneticPr fontId="48" type="noConversion"/>
  </si>
  <si>
    <t>0 indicating that the sq ft test has been failed would be correct here</t>
    <phoneticPr fontId="48" type="noConversion"/>
  </si>
  <si>
    <t>Copy ONE ENTRY corresponding to the selected baseline year from rows 91-93</t>
    <phoneticPr fontId="48" type="noConversion"/>
  </si>
  <si>
    <t>Copy ONE ENTRY corresponding to the selected first additionality eligibility year from rows 55 - 59</t>
    <phoneticPr fontId="48" type="noConversion"/>
  </si>
  <si>
    <t>Copy ONE ENTRY corresponding to the selected the SAME first additionality eligibility year from rows 67 - 71</t>
    <phoneticPr fontId="48" type="noConversion"/>
  </si>
  <si>
    <t>Copy corresponding scope 2 electricity emissions figure from the first baseline year (as entered in line F212-214) from the scope 2 emissions provided in line 24</t>
    <phoneticPr fontId="48" type="noConversion"/>
  </si>
  <si>
    <t>For example, if PEy figures are not entered for project years 2 and 3 the reductions will be overstated (as the baseline emissions!)</t>
    <phoneticPr fontId="48" type="noConversion"/>
  </si>
  <si>
    <t>a) project is eligible for stat 1 reductions</t>
  </si>
  <si>
    <t>b) is the total increase less than 10% scope 2 electricity reductions?</t>
    <phoneticPr fontId="48" type="noConversion"/>
  </si>
  <si>
    <r>
      <t>LE</t>
    </r>
    <r>
      <rPr>
        <vertAlign val="subscript"/>
        <sz val="10"/>
        <rFont val="Verdana"/>
      </rPr>
      <t>y</t>
    </r>
    <phoneticPr fontId="48" type="noConversion"/>
  </si>
  <si>
    <t>Year 1</t>
    <phoneticPr fontId="48" type="noConversion"/>
  </si>
  <si>
    <t>Year 2</t>
    <phoneticPr fontId="48" type="noConversion"/>
  </si>
  <si>
    <t>Year 3</t>
    <phoneticPr fontId="48" type="noConversion"/>
  </si>
  <si>
    <t>Applicability conditions (2.2) are met</t>
  </si>
  <si>
    <t>Square foot variance apply (PreTest B)</t>
  </si>
  <si>
    <t xml:space="preserve">No </t>
  </si>
  <si>
    <t>Weatherization Improvements</t>
  </si>
  <si>
    <t xml:space="preserve">LEED Certification/     </t>
  </si>
  <si>
    <t>Green Building</t>
  </si>
  <si>
    <t>PASSED SQ FT TEST entirely for each baseline period?</t>
    <phoneticPr fontId="48" type="noConversion"/>
  </si>
  <si>
    <t>CODED TO BE MAX VALUE FROM ELIGIBLE ADD"L PERIODS</t>
    <phoneticPr fontId="48" type="noConversion"/>
  </si>
  <si>
    <t>ASSUMED IN Test 2A above - not needed</t>
    <phoneticPr fontId="48" type="noConversion"/>
  </si>
  <si>
    <t>Year nnnn</t>
  </si>
  <si>
    <t>Baseline period, B, resulting</t>
  </si>
  <si>
    <t>reported data</t>
  </si>
  <si>
    <t xml:space="preserve">Last baseline year, project year </t>
  </si>
  <si>
    <t xml:space="preserve"> -- declining?</t>
    <phoneticPr fontId="48" type="noConversion"/>
  </si>
  <si>
    <t>Leakage Test e) LEy values</t>
    <phoneticPr fontId="48" type="noConversion"/>
  </si>
  <si>
    <t>Baseline data:</t>
    <phoneticPr fontId="48" type="noConversion"/>
  </si>
  <si>
    <t>If FOUR year baseline period</t>
    <phoneticPr fontId="48" type="noConversion"/>
  </si>
  <si>
    <t>Innovative Strategies</t>
  </si>
  <si>
    <t>xx/xx/xxxx or similar truncation indicates date/year to be entered</t>
    <phoneticPr fontId="48" type="noConversion"/>
  </si>
  <si>
    <t xml:space="preserve">No   </t>
  </si>
  <si>
    <t>=IF(Cond_1+Cond_2=2,”Action 1″,IF(Cond_1+Cond_2=0,”Action 4″,IF(Cond_1=TRUE,”Action 2″,”Action 3″)))</t>
  </si>
  <si>
    <t>This section will estimate leakage in each project year y: it assumes that the baseline and additionality periods have been selected FIRST in the section above (since this data is needed for leakage calculations)</t>
    <phoneticPr fontId="48" type="noConversion"/>
  </si>
  <si>
    <t>RESULTING LEy</t>
    <phoneticPr fontId="48" type="noConversion"/>
  </si>
  <si>
    <t>IF technologies do not include CHP</t>
    <phoneticPr fontId="48" type="noConversion"/>
  </si>
  <si>
    <t>IF technologies DO include CHP</t>
    <phoneticPr fontId="48" type="noConversion"/>
  </si>
  <si>
    <t>OTHERWISE</t>
    <phoneticPr fontId="48" type="noConversion"/>
  </si>
  <si>
    <t>Copy stat 1 corresponding to first baseline year selected from chart above (column D)</t>
    <phoneticPr fontId="48" type="noConversion"/>
  </si>
  <si>
    <t>Did the project pass based on non weather adjusted procedures?</t>
    <phoneticPr fontId="48" type="noConversion"/>
  </si>
  <si>
    <t>Yes</t>
    <phoneticPr fontId="48" type="noConversion"/>
  </si>
  <si>
    <t>No</t>
    <phoneticPr fontId="48" type="noConversion"/>
  </si>
  <si>
    <t>IF TESTS IN COLUMN F ARE NEGATIVE (cell = 0) THEN PROCEED TO XXX TO CONDUCT ADDITIONALITY ASSESSMENT TESTS BASED ON SQ FT ADJUSTED PROCEDURES</t>
    <phoneticPr fontId="48" type="noConversion"/>
  </si>
  <si>
    <t>5 years prior to project year 1</t>
    <phoneticPr fontId="48" type="noConversion"/>
  </si>
  <si>
    <t>4 years prior to project year 1</t>
    <phoneticPr fontId="48" type="noConversion"/>
  </si>
  <si>
    <t>3 years prior to project year 1</t>
    <phoneticPr fontId="48" type="noConversion"/>
  </si>
  <si>
    <t>ADJUSTED BE with actual PE</t>
    <phoneticPr fontId="48" type="noConversion"/>
  </si>
  <si>
    <t>NON ADJUSTED BE or PE</t>
    <phoneticPr fontId="48" type="noConversion"/>
  </si>
  <si>
    <t>Per 10:</t>
  </si>
  <si>
    <t>CUMULATIVE TEST: FOR ALL YEARS PRIOR TO PROJECT YEAR y</t>
    <phoneticPr fontId="48" type="noConversion"/>
  </si>
  <si>
    <t>On-Site Renewables</t>
  </si>
  <si>
    <t xml:space="preserve"> - for leakage testing</t>
    <phoneticPr fontId="48" type="noConversion"/>
  </si>
  <si>
    <r>
      <t>PSQFT</t>
    </r>
    <r>
      <rPr>
        <sz val="11"/>
        <rFont val="Arial"/>
      </rPr>
      <t>∆</t>
    </r>
    <r>
      <rPr>
        <vertAlign val="subscript"/>
        <sz val="11"/>
        <rFont val="Arial"/>
      </rPr>
      <t>y</t>
    </r>
    <r>
      <rPr>
        <sz val="11"/>
        <rFont val="Arial"/>
      </rPr>
      <t xml:space="preserve"> = 1 unless the value in column F is less than 1 for project year y where upon enter the value in column F; </t>
    </r>
    <phoneticPr fontId="48" type="noConversion"/>
  </si>
  <si>
    <t>Performance Test 2SA and 2SB:</t>
  </si>
  <si>
    <t>Per 8:</t>
  </si>
  <si>
    <t>Performance Test 2EA and 2EB:</t>
  </si>
  <si>
    <t>IF FOUR year add't elig'b period</t>
    <phoneticPr fontId="48" type="noConversion"/>
  </si>
  <si>
    <t>IF FIVE year add't elig'b period</t>
    <phoneticPr fontId="48" type="noConversion"/>
  </si>
  <si>
    <t>IF FIVE year baseline period</t>
    <phoneticPr fontId="48" type="noConversion"/>
  </si>
  <si>
    <t>IF THREE year baseline period</t>
    <phoneticPr fontId="48" type="noConversion"/>
  </si>
  <si>
    <t>IF ONE year add't elig'b period</t>
    <phoneticPr fontId="48" type="noConversion"/>
  </si>
  <si>
    <t>IF TWO year add't elig'b period</t>
    <phoneticPr fontId="48" type="noConversion"/>
  </si>
  <si>
    <t>IF THREE year add't elig'b period</t>
    <phoneticPr fontId="48" type="noConversion"/>
  </si>
  <si>
    <t>Square footage (enter for all years)</t>
    <phoneticPr fontId="48" type="noConversion"/>
  </si>
  <si>
    <t>1.1  SUMMARY</t>
    <phoneticPr fontId="48" type="noConversion"/>
  </si>
  <si>
    <t>Further adjustments are required per the methodology if the square footage then declines again for a second set of years -- which this sheet does not accommodate.  Adjust values again by hand following equations in the methodology.</t>
    <phoneticPr fontId="48" type="noConversion"/>
  </si>
  <si>
    <t>only if CHP</t>
    <phoneticPr fontId="48" type="noConversion"/>
  </si>
  <si>
    <t>0 if pass a) or b)</t>
    <phoneticPr fontId="48" type="noConversion"/>
  </si>
  <si>
    <t>only if failed a) b)</t>
    <phoneticPr fontId="48" type="noConversion"/>
  </si>
  <si>
    <t>For Additionality Testing:</t>
    <phoneticPr fontId="48" type="noConversion"/>
  </si>
  <si>
    <t>For Baselines</t>
    <phoneticPr fontId="48" type="noConversion"/>
  </si>
  <si>
    <t>For Leakage Testing:</t>
    <phoneticPr fontId="48" type="noConversion"/>
  </si>
  <si>
    <t>PBEc value:</t>
    <phoneticPr fontId="48" type="noConversion"/>
  </si>
  <si>
    <t>PSQFT∆y+n value:</t>
    <phoneticPr fontId="48" type="noConversion"/>
  </si>
  <si>
    <t>RESULTS for key CO2 reduction components</t>
    <phoneticPr fontId="48" type="noConversion"/>
  </si>
  <si>
    <t>IS SQ FT ADJUST (for &gt;5% or &lt;0%) NEEDED?</t>
    <phoneticPr fontId="48" type="noConversion"/>
  </si>
  <si>
    <t xml:space="preserve">CO2/sq ft scope 2 </t>
    <phoneticPr fontId="48" type="noConversion"/>
  </si>
  <si>
    <t>ADJUSTED</t>
    <phoneticPr fontId="48" type="noConversion"/>
  </si>
  <si>
    <t>NON ADJUSTED</t>
    <phoneticPr fontId="48" type="noConversion"/>
  </si>
  <si>
    <t>ADJUSTED</t>
    <phoneticPr fontId="48" type="noConversion"/>
  </si>
  <si>
    <t>NON ADJUSTED</t>
    <phoneticPr fontId="48" type="noConversion"/>
  </si>
  <si>
    <t>Fiscal</t>
    <phoneticPr fontId="48" type="noConversion"/>
  </si>
  <si>
    <t>Is test satisfied for target project year? (ENTER 1 if yes)</t>
    <phoneticPr fontId="48" type="noConversion"/>
  </si>
  <si>
    <t>TARGET PROJECT YEAR Y</t>
    <phoneticPr fontId="48" type="noConversion"/>
  </si>
  <si>
    <t>Evaluating whether the sq ft declines during project period</t>
    <phoneticPr fontId="48" type="noConversion"/>
  </si>
  <si>
    <t>Selection can only be project year 1 - automatically made</t>
    <phoneticPr fontId="48" type="noConversion"/>
  </si>
  <si>
    <t>Can this be done automatically?</t>
    <phoneticPr fontId="48" type="noConversion"/>
  </si>
  <si>
    <t>IF THE RESPONSE TO THIS QUESTION IN THE SUMMARY SECTION IS "NO" THEN SKIP THE LEAKAGE CALCULATIONS IN LINES BELOW AND RESUME AT LEy TOTALS</t>
    <phoneticPr fontId="48" type="noConversion"/>
  </si>
  <si>
    <t>Year 6</t>
    <phoneticPr fontId="48" type="noConversion"/>
  </si>
  <si>
    <t>First year Additionality Eligibilty Period</t>
  </si>
  <si>
    <t>Applying weather adjusted testing</t>
  </si>
  <si>
    <t>Yes</t>
  </si>
  <si>
    <r>
      <t>BE</t>
    </r>
    <r>
      <rPr>
        <vertAlign val="subscript"/>
        <sz val="10"/>
        <rFont val="Verdana"/>
      </rPr>
      <t>y</t>
    </r>
    <phoneticPr fontId="48" type="noConversion"/>
  </si>
  <si>
    <t>Is test satisfied for target project year y where ∆E p=y is non zero?</t>
    <phoneticPr fontId="48" type="noConversion"/>
  </si>
  <si>
    <t>Condition value:</t>
    <phoneticPr fontId="48" type="noConversion"/>
  </si>
  <si>
    <t>Green shading indicates a box into which you must enter or copy data -- without which the results are void</t>
    <phoneticPr fontId="48" type="noConversion"/>
  </si>
  <si>
    <t>ASSESSMENT for EACH</t>
    <phoneticPr fontId="48" type="noConversion"/>
  </si>
  <si>
    <t>Provided that:</t>
    <phoneticPr fontId="48" type="noConversion"/>
  </si>
  <si>
    <t>Campus’ average percent reduction</t>
  </si>
  <si>
    <t xml:space="preserve">Based upon the following testing years: </t>
  </si>
  <si>
    <r>
      <t>Baseline emissions in project year y, BE</t>
    </r>
    <r>
      <rPr>
        <vertAlign val="subscript"/>
        <sz val="10"/>
        <rFont val="Verdana"/>
      </rPr>
      <t>y</t>
    </r>
    <phoneticPr fontId="48" type="noConversion"/>
  </si>
  <si>
    <t>Year 10</t>
    <phoneticPr fontId="48" type="noConversion"/>
  </si>
  <si>
    <t>Year 4</t>
    <phoneticPr fontId="48" type="noConversion"/>
  </si>
  <si>
    <t>Year 5</t>
    <phoneticPr fontId="48" type="noConversion"/>
  </si>
  <si>
    <t>Leakage Test f) LEy values</t>
    <phoneticPr fontId="48" type="noConversion"/>
  </si>
  <si>
    <t>If less than 1, apply y+n in next year unless PSQFT∆y value for that next year is 1:</t>
    <phoneticPr fontId="48" type="noConversion"/>
  </si>
  <si>
    <t>Leakage Test c) LEy values</t>
    <phoneticPr fontId="48" type="noConversion"/>
  </si>
  <si>
    <t>Eligible % reductions, provided BOTH TESTS are passed</t>
    <phoneticPr fontId="48" type="noConversion"/>
  </si>
  <si>
    <t>Value year 8+</t>
    <phoneticPr fontId="48" type="noConversion"/>
  </si>
  <si>
    <t>Value year 9+</t>
    <phoneticPr fontId="48" type="noConversion"/>
  </si>
  <si>
    <t>Value year 10</t>
    <phoneticPr fontId="48" type="noConversion"/>
  </si>
  <si>
    <t>N/A</t>
    <phoneticPr fontId="48" type="noConversion"/>
  </si>
  <si>
    <r>
      <t>(SQPE</t>
    </r>
    <r>
      <rPr>
        <vertAlign val="subscript"/>
        <sz val="10"/>
        <rFont val="Arial"/>
      </rPr>
      <t>y</t>
    </r>
    <r>
      <rPr>
        <sz val="10"/>
        <rFont val="Arial"/>
      </rPr>
      <t xml:space="preserve"> – SQPE</t>
    </r>
    <r>
      <rPr>
        <vertAlign val="subscript"/>
        <sz val="10"/>
        <rFont val="Arial"/>
      </rPr>
      <t xml:space="preserve">y-1 </t>
    </r>
    <r>
      <rPr>
        <sz val="10"/>
        <rFont val="Arial"/>
      </rPr>
      <t>)/ SQPE</t>
    </r>
    <r>
      <rPr>
        <vertAlign val="subscript"/>
        <sz val="10"/>
        <rFont val="Arial"/>
      </rPr>
      <t xml:space="preserve">y-1 </t>
    </r>
    <r>
      <rPr>
        <sz val="10"/>
        <rFont val="Arial"/>
      </rPr>
      <t>&lt; 0</t>
    </r>
  </si>
  <si>
    <t>Per Eq 26:</t>
    <phoneticPr fontId="48" type="noConversion"/>
  </si>
  <si>
    <t>1.7 Estimated Reductions</t>
    <phoneticPr fontId="48" type="noConversion"/>
  </si>
  <si>
    <t>2.2: APPLICABILITY CONDITIONS</t>
    <phoneticPr fontId="48" type="noConversion"/>
  </si>
  <si>
    <t>Data enters once summary sheet completed: do not touch</t>
    <phoneticPr fontId="48" type="noConversion"/>
  </si>
  <si>
    <t>Data enters once summary sheet completed: do not touch</t>
    <phoneticPr fontId="48" type="noConversion"/>
  </si>
  <si>
    <t xml:space="preserve">  </t>
    <phoneticPr fontId="48" type="noConversion"/>
  </si>
  <si>
    <t>ELIGIBLE?</t>
    <phoneticPr fontId="48" type="noConversion"/>
  </si>
  <si>
    <t>Data enters once the additionality section is completed below: do not touch</t>
    <phoneticPr fontId="48" type="noConversion"/>
  </si>
  <si>
    <t xml:space="preserve">If yes, Appendix 3 procedures will need to be applied: see sheet xxx </t>
    <phoneticPr fontId="48" type="noConversion"/>
  </si>
  <si>
    <t>3 Energy Demand</t>
    <phoneticPr fontId="48" type="noConversion"/>
  </si>
  <si>
    <t>1 Energy Industries</t>
    <phoneticPr fontId="48" type="noConversion"/>
  </si>
  <si>
    <t xml:space="preserve">Use values from row  </t>
    <phoneticPr fontId="48" type="noConversion"/>
  </si>
  <si>
    <t xml:space="preserve"> - that is if PSQFT∆y value is not 1 the year following a year in which the value was less than 1</t>
    <phoneticPr fontId="48" type="noConversion"/>
  </si>
  <si>
    <t>IF PASSED a) or b) enter 0</t>
    <phoneticPr fontId="48" type="noConversion"/>
  </si>
  <si>
    <t>Resulting LEy</t>
    <phoneticPr fontId="48" type="noConversion"/>
  </si>
  <si>
    <t>See leakage assessment section below</t>
    <phoneticPr fontId="48" type="noConversion"/>
  </si>
  <si>
    <t>Derived from leakage sheet below, assuming data has been provided</t>
    <phoneticPr fontId="48" type="noConversion"/>
  </si>
  <si>
    <t>Test: is sq ft</t>
    <phoneticPr fontId="48" type="noConversion"/>
  </si>
  <si>
    <t>1 year prior to project year 1</t>
    <phoneticPr fontId="48" type="noConversion"/>
  </si>
  <si>
    <t>PROJECT YEAR 1</t>
    <phoneticPr fontId="48" type="noConversion"/>
  </si>
  <si>
    <t>PreTest B-a</t>
    <phoneticPr fontId="48" type="noConversion"/>
  </si>
  <si>
    <t>For selected project year y</t>
    <phoneticPr fontId="48" type="noConversion"/>
  </si>
  <si>
    <t>PROJECT YEAR Y</t>
    <phoneticPr fontId="48" type="noConversion"/>
  </si>
  <si>
    <t>ASSESSMENT for INDIVIDUAL</t>
    <phoneticPr fontId="48" type="noConversion"/>
  </si>
  <si>
    <t>Project year 2</t>
    <phoneticPr fontId="48" type="noConversion"/>
  </si>
  <si>
    <t>Resulting:</t>
    <phoneticPr fontId="48" type="noConversion"/>
  </si>
  <si>
    <t>Project year 3</t>
    <phoneticPr fontId="48" type="noConversion"/>
  </si>
  <si>
    <t>Project year 4</t>
    <phoneticPr fontId="48" type="noConversion"/>
  </si>
  <si>
    <t>Project year 5</t>
    <phoneticPr fontId="48" type="noConversion"/>
  </si>
  <si>
    <t>Project year 6</t>
    <phoneticPr fontId="48" type="noConversion"/>
  </si>
  <si>
    <t>Projectyear 7</t>
    <phoneticPr fontId="48" type="noConversion"/>
  </si>
  <si>
    <t>Project year 8</t>
    <phoneticPr fontId="48" type="noConversion"/>
  </si>
  <si>
    <t>Project year 9</t>
    <phoneticPr fontId="48" type="noConversion"/>
  </si>
  <si>
    <t>2 years prior to project year</t>
    <phoneticPr fontId="48" type="noConversion"/>
  </si>
  <si>
    <t>FOR NON WEATHER ADJUSTED PROJECTS ONLY -- if weather adjusted additionality tests were performed, this section is completed in the weather adjusted sheet</t>
    <phoneticPr fontId="48" type="noConversion"/>
  </si>
  <si>
    <t>IF yes, then</t>
    <phoneticPr fontId="48" type="noConversion"/>
  </si>
  <si>
    <t>LEy</t>
    <phoneticPr fontId="48" type="noConversion"/>
  </si>
  <si>
    <t>Thus, emission reductions comprise</t>
  </si>
  <si>
    <t>SCOPE 2's</t>
    <phoneticPr fontId="48" type="noConversion"/>
  </si>
  <si>
    <t>NOTES:</t>
    <phoneticPr fontId="48" type="noConversion"/>
  </si>
  <si>
    <t>BOX</t>
    <phoneticPr fontId="48" type="noConversion"/>
  </si>
  <si>
    <t>Scope 2 Electricity-based</t>
    <phoneticPr fontId="48" type="noConversion"/>
  </si>
  <si>
    <t>BOX</t>
    <phoneticPr fontId="48" type="noConversion"/>
  </si>
  <si>
    <t>If selected GO TO WEATHER ADJ SECTION</t>
    <phoneticPr fontId="48" type="noConversion"/>
  </si>
  <si>
    <t>Additionality Performance assessment</t>
    <phoneticPr fontId="48" type="noConversion"/>
  </si>
  <si>
    <t>Enter both figures, copying the PBSc and PBEc %'s corresponding to campus' carnegie class from above chart</t>
    <phoneticPr fontId="48" type="noConversion"/>
  </si>
  <si>
    <t>NOTE: If weather adjusted tests are required, the remaining additioality tests, (that is Tests 1 and 2S/E) will have to be completed, and answers provided, using weather adjusted factors, per equations 4, 5, 6, 7. 9 and 11.  Calculations for these factors are found ON SHEET XXXXX</t>
    <phoneticPr fontId="48" type="noConversion"/>
  </si>
  <si>
    <t>1 = ELIGIBLE</t>
    <phoneticPr fontId="48" type="noConversion"/>
  </si>
  <si>
    <t>2.3 Project Boundary and 2.4 Baseline Selection</t>
    <phoneticPr fontId="48" type="noConversion"/>
  </si>
  <si>
    <t xml:space="preserve">year </t>
    <phoneticPr fontId="48" type="noConversion"/>
  </si>
  <si>
    <t>No single technology installation is typically relied upon when meeting the performance standard requirements for this methodology but rather a series of energy efficiency/clean energy measures, adopted campus-wide.  Since this methodology requires that EE measures that the campus has adopted to meet the PB performance tests (per module 4.2) this campus’ activities include:</t>
  </si>
  <si>
    <t>The first project baseline adopted is:</t>
  </si>
  <si>
    <t>First baseline year</t>
  </si>
  <si>
    <t>NOTE: to select additionality period, both test 2S-A and 1-S must be passed for that same year</t>
    <phoneticPr fontId="48" type="noConversion"/>
  </si>
  <si>
    <t>tons CO2</t>
    <phoneticPr fontId="48" type="noConversion"/>
  </si>
  <si>
    <t>Ensuring that Test 2A and 1A are met for this year</t>
    <phoneticPr fontId="48" type="noConversion"/>
  </si>
  <si>
    <t>Further adjustments are required per the methodology if the square footage then declines again for a second set of years -- which this sheet does not accommodate</t>
    <phoneticPr fontId="48" type="noConversion"/>
  </si>
  <si>
    <t>Per Eq 10:</t>
    <phoneticPr fontId="48" type="noConversion"/>
  </si>
  <si>
    <t>Stationary 1</t>
  </si>
  <si>
    <t>The campus Carnegie code is:</t>
  </si>
  <si>
    <t>BOX</t>
  </si>
  <si>
    <t>Doctoral</t>
  </si>
  <si>
    <t>Masters</t>
  </si>
  <si>
    <t>Baccalaureate</t>
  </si>
  <si>
    <t>Associates</t>
  </si>
  <si>
    <t>Specials</t>
  </si>
  <si>
    <t>The required PBSc/PBEc is therefore</t>
  </si>
  <si>
    <t>Value year 5+</t>
    <phoneticPr fontId="48" type="noConversion"/>
  </si>
  <si>
    <t>Value year 6+</t>
    <phoneticPr fontId="48" type="noConversion"/>
  </si>
  <si>
    <t>Value year 7+</t>
    <phoneticPr fontId="48" type="noConversion"/>
  </si>
  <si>
    <t>Enter 1 if yes</t>
    <phoneticPr fontId="48" type="noConversion"/>
  </si>
  <si>
    <t>Enter 1 if yes</t>
  </si>
  <si>
    <t>Delete instructions from other lines</t>
    <phoneticPr fontId="48" type="noConversion"/>
  </si>
  <si>
    <t>Leakage Test a) LEy values</t>
    <phoneticPr fontId="48" type="noConversion"/>
  </si>
  <si>
    <r>
      <t>RESULTING PSQFT</t>
    </r>
    <r>
      <rPr>
        <sz val="11"/>
        <rFont val="Arial"/>
      </rPr>
      <t>∆</t>
    </r>
    <r>
      <rPr>
        <vertAlign val="subscript"/>
        <sz val="11"/>
        <rFont val="Arial"/>
      </rPr>
      <t>y</t>
    </r>
    <r>
      <rPr>
        <sz val="11"/>
        <rFont val="Arial"/>
      </rPr>
      <t xml:space="preserve"> </t>
    </r>
    <phoneticPr fontId="48" type="noConversion"/>
  </si>
  <si>
    <t>n/a</t>
    <phoneticPr fontId="48" type="noConversion"/>
  </si>
  <si>
    <t>Value year 3+</t>
    <phoneticPr fontId="48" type="noConversion"/>
  </si>
  <si>
    <t>Value year 4+</t>
    <phoneticPr fontId="48" type="noConversion"/>
  </si>
  <si>
    <t>1.4: Answer in PDD</t>
    <phoneticPr fontId="48" type="noConversion"/>
  </si>
  <si>
    <t>1.5/1.6 Project Start Date/Crediting Period</t>
    <phoneticPr fontId="48" type="noConversion"/>
  </si>
  <si>
    <t>Year</t>
    <phoneticPr fontId="48" type="noConversion"/>
  </si>
  <si>
    <t>Month</t>
    <phoneticPr fontId="48" type="noConversion"/>
  </si>
  <si>
    <t>Day</t>
    <phoneticPr fontId="48" type="noConversion"/>
  </si>
  <si>
    <t>xx</t>
    <phoneticPr fontId="48" type="noConversion"/>
  </si>
  <si>
    <t>Year/Month/Day</t>
    <phoneticPr fontId="48" type="noConversion"/>
  </si>
  <si>
    <t>Defaults to project year 1 start date: enter month/day only</t>
    <phoneticPr fontId="48" type="noConversion"/>
  </si>
  <si>
    <t>Assumes full 10 year VCS project period to maximize project credits and reductions which campus then has option to sell</t>
    <phoneticPr fontId="48" type="noConversion"/>
  </si>
  <si>
    <t>Projectyear 7</t>
    <phoneticPr fontId="48" type="noConversion"/>
  </si>
  <si>
    <t>Project year 8</t>
    <phoneticPr fontId="48" type="noConversion"/>
  </si>
  <si>
    <t>Project year 9</t>
    <phoneticPr fontId="48" type="noConversion"/>
  </si>
  <si>
    <t>Baseline/project years with publicly reported data should be entered into the PDD separately, consistent with campus public reports and baseline data entered in this project assessment</t>
    <phoneticPr fontId="48" type="noConversion"/>
  </si>
  <si>
    <t>2.5 Additionality Tests</t>
    <phoneticPr fontId="48" type="noConversion"/>
  </si>
  <si>
    <t>Campus-wide Project Evaluation and ER estimates</t>
    <phoneticPr fontId="48" type="noConversion"/>
  </si>
  <si>
    <t>Performance Tests:</t>
  </si>
  <si>
    <t xml:space="preserve">Is this an existing campus located in the US? </t>
  </si>
  <si>
    <t>Project year 1</t>
  </si>
  <si>
    <t>STARS</t>
  </si>
  <si>
    <t>No</t>
  </si>
  <si>
    <t xml:space="preserve">GHG inventory prepared via CACP calculator? </t>
  </si>
  <si>
    <t xml:space="preserve">No  </t>
  </si>
  <si>
    <t>Project crediting period</t>
  </si>
  <si>
    <t>If CHP, Enter SELECTED result from f) e) only</t>
    <phoneticPr fontId="48" type="noConversion"/>
  </si>
  <si>
    <t>Do not make entries on more than one line</t>
    <phoneticPr fontId="48" type="noConversion"/>
  </si>
  <si>
    <t>Project year 10</t>
    <phoneticPr fontId="48" type="noConversion"/>
  </si>
  <si>
    <t>Internal Project Leakage Assessment</t>
    <phoneticPr fontId="48" type="noConversion"/>
  </si>
  <si>
    <t>Potential leakage test assessments:</t>
    <phoneticPr fontId="48" type="noConversion"/>
  </si>
  <si>
    <t>Test met?</t>
    <phoneticPr fontId="48" type="noConversion"/>
  </si>
  <si>
    <t>Project YEAR 1</t>
    <phoneticPr fontId="48" type="noConversion"/>
  </si>
  <si>
    <t>Assessments required using square foot variances?</t>
    <phoneticPr fontId="48" type="noConversion"/>
  </si>
  <si>
    <t>Based on a range of Additionality Eligibility Period Data (including project year 1)</t>
    <phoneticPr fontId="48" type="noConversion"/>
  </si>
  <si>
    <t>Given selection already made for Project year 1</t>
    <phoneticPr fontId="48" type="noConversion"/>
  </si>
  <si>
    <t>Name</t>
  </si>
  <si>
    <t>Title/role</t>
  </si>
  <si>
    <t>Address</t>
  </si>
  <si>
    <t>Email</t>
  </si>
  <si>
    <t>Phone</t>
  </si>
  <si>
    <t>Project start date</t>
  </si>
  <si>
    <t>Project end date</t>
  </si>
  <si>
    <t>Project emissions for year y =</t>
  </si>
  <si>
    <t>Applied EE technologies result in internal project leakage?</t>
  </si>
  <si>
    <t>Project year 6</t>
    <phoneticPr fontId="48" type="noConversion"/>
  </si>
  <si>
    <t>Projectyear 7</t>
    <phoneticPr fontId="48" type="noConversion"/>
  </si>
  <si>
    <t>Project year 8</t>
    <phoneticPr fontId="48" type="noConversion"/>
  </si>
  <si>
    <t>Project year 9</t>
    <phoneticPr fontId="48" type="noConversion"/>
  </si>
  <si>
    <t>Project year 10</t>
    <phoneticPr fontId="48" type="noConversion"/>
  </si>
  <si>
    <t>Additionality eligibility period first year</t>
    <phoneticPr fontId="48" type="noConversion"/>
  </si>
  <si>
    <t>BE</t>
    <phoneticPr fontId="48" type="noConversion"/>
  </si>
  <si>
    <t>Otherwise, continue assessment below</t>
    <phoneticPr fontId="48" type="noConversion"/>
  </si>
  <si>
    <t xml:space="preserve"> e.g. 2012 corresponding to first project year</t>
    <phoneticPr fontId="48" type="noConversion"/>
  </si>
  <si>
    <t>IF FIVE year add't elig'b period</t>
    <phoneticPr fontId="48" type="noConversion"/>
  </si>
  <si>
    <t>Has the project passed additionality testing?</t>
    <phoneticPr fontId="48" type="noConversion"/>
  </si>
  <si>
    <t>Data enters once the baseline section is completed below: do not touch</t>
    <phoneticPr fontId="48" type="noConversion"/>
  </si>
  <si>
    <t>For year 1, per equation given in project emissions section below</t>
    <phoneticPr fontId="48" type="noConversion"/>
  </si>
  <si>
    <t>Enter a) – f) from 8.3 corresponding to leakage tests applicable/selected</t>
    <phoneticPr fontId="48" type="noConversion"/>
  </si>
  <si>
    <t>Do campus sq footage variances during project period?</t>
    <phoneticPr fontId="48" type="noConversion"/>
  </si>
  <si>
    <t>1.2: answer in PDD -- applicable sectors noted above</t>
    <phoneticPr fontId="48" type="noConversion"/>
  </si>
  <si>
    <t>1.3 Project Proponent</t>
    <phoneticPr fontId="48" type="noConversion"/>
  </si>
  <si>
    <r>
      <t>Estimated GHG emission reductions or removals (tCO</t>
    </r>
    <r>
      <rPr>
        <vertAlign val="subscript"/>
        <sz val="11"/>
        <rFont val="Verdana"/>
      </rPr>
      <t>2</t>
    </r>
    <r>
      <rPr>
        <sz val="11"/>
        <rFont val="Verdana"/>
      </rPr>
      <t>e)</t>
    </r>
  </si>
  <si>
    <t>Data enters once all others sections have been completed below: do not touch</t>
    <phoneticPr fontId="48" type="noConversion"/>
  </si>
  <si>
    <t>The first project year date was entered in the first data entry section: do not touch this cell.  Re-enter project data in first section if it does not appear correctly here</t>
    <phoneticPr fontId="48" type="noConversion"/>
  </si>
  <si>
    <t>Total number of crediting years</t>
  </si>
  <si>
    <t>Were tests met WITH weather adjusted factors applied in Eq 3 (Test 2S-B)?</t>
    <phoneticPr fontId="48" type="noConversion"/>
  </si>
  <si>
    <t>Net sum result</t>
    <phoneticPr fontId="48" type="noConversion"/>
  </si>
  <si>
    <t xml:space="preserve"> </t>
    <phoneticPr fontId="48" type="noConversion"/>
  </si>
  <si>
    <t>Years</t>
  </si>
  <si>
    <t>NOTE: project crediting periods are typically 10 years for VCS</t>
  </si>
  <si>
    <t>Total estimated ERs</t>
  </si>
  <si>
    <t>Certified reductions are sought in:</t>
  </si>
  <si>
    <t xml:space="preserve">BOX </t>
  </si>
  <si>
    <t>KEY:</t>
    <phoneticPr fontId="48" type="noConversion"/>
  </si>
  <si>
    <t>This project is submitted following the campus-wide module from VCS methodology #XXX, which lays out performance requirements for campuses to achieve stationary 1 and/or scope 2 electricity reductions, by Carnegies class, which, averaged over a selected Additionality Eligibility Period, exceed the specified PB performance standards.</t>
  </si>
  <si>
    <t>For this campus project:</t>
  </si>
  <si>
    <t>Project year 8</t>
    <phoneticPr fontId="48" type="noConversion"/>
  </si>
  <si>
    <t>Project year 10</t>
  </si>
  <si>
    <t>Enter Resulting CORE Parameters:</t>
    <phoneticPr fontId="48" type="noConversion"/>
  </si>
  <si>
    <t>% decline</t>
    <phoneticPr fontId="48" type="noConversion"/>
  </si>
  <si>
    <t>CODED TO BE MAX VALUE pROVIDED SQ FT DOES NOT NEED ADJUSTMENT</t>
    <phoneticPr fontId="48" type="noConversion"/>
  </si>
  <si>
    <t>Leakage Test b) LEy values</t>
    <phoneticPr fontId="48" type="noConversion"/>
  </si>
  <si>
    <t xml:space="preserve">   </t>
    <phoneticPr fontId="48" type="noConversion"/>
  </si>
  <si>
    <t>Campus/Institution Name</t>
    <phoneticPr fontId="48" type="noConversion"/>
  </si>
  <si>
    <t>Data enters once PSQFT sections has been completed below: do not touch</t>
    <phoneticPr fontId="48" type="noConversion"/>
  </si>
  <si>
    <t>Only pathway a) b) f) and e) are permissible</t>
    <phoneticPr fontId="48" type="noConversion"/>
  </si>
  <si>
    <t>Step 1: Enter Leakage Emission Data Values</t>
    <phoneticPr fontId="48" type="noConversion"/>
  </si>
  <si>
    <t>Project YEAR 1</t>
    <phoneticPr fontId="48" type="noConversion"/>
  </si>
  <si>
    <t>Project year 2</t>
    <phoneticPr fontId="48" type="noConversion"/>
  </si>
  <si>
    <t>Project year 3</t>
    <phoneticPr fontId="48" type="noConversion"/>
  </si>
  <si>
    <t>Project year 4</t>
    <phoneticPr fontId="48" type="noConversion"/>
  </si>
  <si>
    <t>Project year 5</t>
    <phoneticPr fontId="48" type="noConversion"/>
  </si>
  <si>
    <t>Project year 6</t>
    <phoneticPr fontId="48" type="noConversion"/>
  </si>
  <si>
    <t>Project year 10</t>
    <phoneticPr fontId="48" type="noConversion"/>
  </si>
  <si>
    <t xml:space="preserve">Thus corresponding first year of Additionality Eligibility period selected </t>
    <phoneticPr fontId="48" type="noConversion"/>
  </si>
  <si>
    <r>
      <t>Additionality Eligibilty Period</t>
    </r>
    <r>
      <rPr>
        <sz val="10"/>
        <rFont val="Verdana"/>
      </rPr>
      <t xml:space="preserve"> resulting (S1TP or E2TP)</t>
    </r>
    <phoneticPr fontId="48" type="noConversion"/>
  </si>
  <si>
    <r>
      <t>3.1</t>
    </r>
    <r>
      <rPr>
        <b/>
        <sz val="7"/>
        <rFont val="Verdana"/>
      </rPr>
      <t xml:space="preserve">      </t>
    </r>
    <r>
      <rPr>
        <b/>
        <sz val="11"/>
        <rFont val="Verdana"/>
      </rPr>
      <t>Baseline Emissions</t>
    </r>
    <phoneticPr fontId="48" type="noConversion"/>
  </si>
  <si>
    <t>tons CO2</t>
    <phoneticPr fontId="48" type="noConversion"/>
  </si>
  <si>
    <t>Year 1</t>
    <phoneticPr fontId="48" type="noConversion"/>
  </si>
  <si>
    <t>Year 3</t>
    <phoneticPr fontId="48" type="noConversion"/>
  </si>
  <si>
    <t>Was the project mandated or required by local, state or federal law or regulation?</t>
    <phoneticPr fontId="48" type="noConversion"/>
  </si>
  <si>
    <t xml:space="preserve">          </t>
    <phoneticPr fontId="48" type="noConversion"/>
  </si>
  <si>
    <t>RECODE?  BASED ON TOTAL RESULT FOR NOW</t>
    <phoneticPr fontId="48" type="noConversion"/>
  </si>
  <si>
    <t>Were tests met WITH weather adjusted factors applied in Eq 3 (Test 1S-B)?</t>
    <phoneticPr fontId="48" type="noConversion"/>
  </si>
  <si>
    <t xml:space="preserve">Is this a K-12 school? </t>
  </si>
  <si>
    <t>Number of years</t>
    <phoneticPr fontId="48" type="noConversion"/>
  </si>
  <si>
    <t>Please indicate which reporting program:</t>
  </si>
  <si>
    <t>ACUPCC</t>
  </si>
  <si>
    <t>If cell = 0, then all additinoality tests 2S-A have failed; if cell = 1 then weather based testing needed; if 2 then project has passed additionality testing without weather based changes</t>
    <phoneticPr fontId="48" type="noConversion"/>
  </si>
  <si>
    <t>PreTest A</t>
  </si>
  <si>
    <t>For all project year y's</t>
    <phoneticPr fontId="48" type="noConversion"/>
  </si>
  <si>
    <t>Given addtionality results, is weather testing required?</t>
    <phoneticPr fontId="48" type="noConversion"/>
  </si>
  <si>
    <t>TEST</t>
    <phoneticPr fontId="48" type="noConversion"/>
  </si>
  <si>
    <t>NOTE: the largest number of reductions would correspond to selecting the highest baseline (that is the largest number) - which typically corresponds to the longest baseline.  Baselines need to be justified</t>
    <phoneticPr fontId="48" type="noConversion"/>
  </si>
  <si>
    <t>Corresponding first baseline year 1</t>
    <phoneticPr fontId="48" type="noConversion"/>
  </si>
  <si>
    <t>Enter ALL required campus-wide data:</t>
    <phoneticPr fontId="48" type="noConversion"/>
  </si>
  <si>
    <t>Baseline year Prior</t>
    <phoneticPr fontId="48" type="noConversion"/>
  </si>
  <si>
    <t>Enter year date for campus project year 1 (only)</t>
    <phoneticPr fontId="48" type="noConversion"/>
  </si>
  <si>
    <t>IF ONE year add't elig'b period</t>
    <phoneticPr fontId="48" type="noConversion"/>
  </si>
  <si>
    <t>IF TWO year add't elig'b period</t>
    <phoneticPr fontId="48" type="noConversion"/>
  </si>
  <si>
    <t>IF THREE year add't elig'b period</t>
    <phoneticPr fontId="48" type="noConversion"/>
  </si>
  <si>
    <t>IF FOUR year add't elig'b period</t>
    <phoneticPr fontId="48" type="noConversion"/>
  </si>
  <si>
    <t>Data enters once the leakage section is completed below: do not touch</t>
    <phoneticPr fontId="48" type="noConversion"/>
  </si>
  <si>
    <r>
      <t>ER</t>
    </r>
    <r>
      <rPr>
        <vertAlign val="subscript"/>
        <sz val="10"/>
        <rFont val="Verdana"/>
      </rPr>
      <t>1</t>
    </r>
  </si>
  <si>
    <t>Data enters once all others sections have been completed below: do not touch</t>
    <phoneticPr fontId="48" type="noConversion"/>
  </si>
  <si>
    <t>.. That is PSQFT∂y is not equal to 1 for some project year y?</t>
    <phoneticPr fontId="48" type="noConversion"/>
  </si>
  <si>
    <t>Step 2: Evaluate LEy values across pathways a) - f)</t>
    <phoneticPr fontId="48" type="noConversion"/>
  </si>
  <si>
    <t>RESULTING LEy VALUES FOR PROJECT YEAR y</t>
    <phoneticPr fontId="48" type="noConversion"/>
  </si>
  <si>
    <t>Pathway Test</t>
    <phoneticPr fontId="48" type="noConversion"/>
  </si>
  <si>
    <t>Projectyear 7</t>
    <phoneticPr fontId="48" type="noConversion"/>
  </si>
  <si>
    <t>percent</t>
    <phoneticPr fontId="48" type="noConversion"/>
  </si>
  <si>
    <t>If not zero, consider:</t>
    <phoneticPr fontId="48" type="noConversion"/>
  </si>
  <si>
    <t>Leakage Test d) LEy values</t>
    <phoneticPr fontId="48" type="noConversion"/>
  </si>
  <si>
    <r>
      <t>Year 1 (eg, 2011) ER</t>
    </r>
    <r>
      <rPr>
        <vertAlign val="subscript"/>
        <sz val="10"/>
        <rFont val="Verdana"/>
      </rPr>
      <t>1</t>
    </r>
  </si>
  <si>
    <t>Year 3, ER3</t>
    <phoneticPr fontId="48" type="noConversion"/>
  </si>
  <si>
    <r>
      <t>Year 2 ER</t>
    </r>
    <r>
      <rPr>
        <vertAlign val="subscript"/>
        <sz val="10"/>
        <rFont val="Verdana"/>
      </rPr>
      <t>3</t>
    </r>
  </si>
  <si>
    <t>Year 4 ER4</t>
    <phoneticPr fontId="48" type="noConversion"/>
  </si>
  <si>
    <t>Is weather based additionality testing required?</t>
    <phoneticPr fontId="48" type="noConversion"/>
  </si>
  <si>
    <t xml:space="preserve"> that is, additionality tests were ONLY passed with a ONE year additionality period</t>
    <phoneticPr fontId="48" type="noConversion"/>
  </si>
  <si>
    <t>IF WEATHER ADJ TESTING IS REQUIRED, THEN:</t>
    <phoneticPr fontId="48" type="noConversion"/>
  </si>
  <si>
    <t>year</t>
    <phoneticPr fontId="48" type="noConversion"/>
  </si>
  <si>
    <t>Eligible candidate baseline averages, BE</t>
    <phoneticPr fontId="48" type="noConversion"/>
  </si>
  <si>
    <t>BE candidates</t>
    <phoneticPr fontId="48" type="noConversion"/>
  </si>
  <si>
    <t xml:space="preserve">Corresponding to </t>
    <phoneticPr fontId="48" type="noConversion"/>
  </si>
  <si>
    <t>tons CO2</t>
    <phoneticPr fontId="48" type="noConversion"/>
  </si>
  <si>
    <t>FIRST Baseline Year:</t>
    <phoneticPr fontId="48" type="noConversion"/>
  </si>
  <si>
    <t>CO2 tons</t>
  </si>
  <si>
    <t>For scope 2 electricity reductions, BE</t>
  </si>
  <si>
    <t>(tons CO2)</t>
  </si>
  <si>
    <t>Based on BE selected above -- and ensuring square footage meets PreTest B for this baseline year (otherwise adjusted sq ft assessment is required)</t>
    <phoneticPr fontId="48" type="noConversion"/>
  </si>
  <si>
    <t>NOTE: zero result means this is NOT an eligible baseline period -- and reductions will be negative in the final tally!</t>
    <phoneticPr fontId="48" type="noConversion"/>
  </si>
  <si>
    <t>ELIGIBLE</t>
    <phoneticPr fontId="48" type="noConversion"/>
  </si>
  <si>
    <t>baseline BE</t>
    <phoneticPr fontId="48" type="noConversion"/>
  </si>
  <si>
    <t>Is the sq footage neither declining nor growing &gt;5%/year for any of these baseline periods?</t>
    <phoneticPr fontId="48" type="noConversion"/>
  </si>
  <si>
    <t>For year 1, per Equations outlined in the ER section below; full set of ERy for all years found below</t>
    <phoneticPr fontId="48" type="noConversion"/>
  </si>
  <si>
    <t>Leakage values are assessed based on further emission inputs, required in the green lines below</t>
    <phoneticPr fontId="48" type="noConversion"/>
  </si>
  <si>
    <t>Results for LEy options below are only valid once this data has been entered</t>
    <phoneticPr fontId="48" type="noConversion"/>
  </si>
  <si>
    <t>IF one of the leakage technologies is CHP:</t>
    <phoneticPr fontId="48" type="noConversion"/>
  </si>
  <si>
    <t>Thus are BOTH the following sq ft equations satisfied during at least one eligible baseline period?</t>
    <phoneticPr fontId="48" type="noConversion"/>
  </si>
  <si>
    <t>OTHERWISE:</t>
    <phoneticPr fontId="48" type="noConversion"/>
  </si>
  <si>
    <t>% per year</t>
    <phoneticPr fontId="48" type="noConversion"/>
  </si>
  <si>
    <t xml:space="preserve">Otherwise complete the applicable PBSc test assessment (even if PBS credits are not sought): the leakage assessment test is then made based upon whether that test is passed or not and entered into cell F265 </t>
    <phoneticPr fontId="48" type="noConversion"/>
  </si>
  <si>
    <t>If the PBS test is failed, complete the other leakage assessments below</t>
    <phoneticPr fontId="48" type="noConversion"/>
  </si>
  <si>
    <r>
      <t>3.2</t>
    </r>
    <r>
      <rPr>
        <b/>
        <sz val="7"/>
        <rFont val="Verdana"/>
      </rPr>
      <t>     </t>
    </r>
    <r>
      <rPr>
        <b/>
        <sz val="11"/>
        <rFont val="Verdana"/>
      </rPr>
      <t xml:space="preserve"> Project Emissions</t>
    </r>
    <phoneticPr fontId="48" type="noConversion"/>
  </si>
  <si>
    <r>
      <t>3.3</t>
    </r>
    <r>
      <rPr>
        <b/>
        <sz val="7"/>
        <rFont val="Verdana"/>
      </rPr>
      <t>     </t>
    </r>
    <r>
      <rPr>
        <b/>
        <sz val="11"/>
        <rFont val="Verdana"/>
      </rPr>
      <t xml:space="preserve"> Leakge Adjustments </t>
    </r>
    <phoneticPr fontId="48" type="noConversion"/>
  </si>
  <si>
    <t>Internal Project Leakage</t>
    <phoneticPr fontId="48" type="noConversion"/>
  </si>
  <si>
    <t>Do the applied EE technologies result in internal project leakage?</t>
    <phoneticPr fontId="48" type="noConversion"/>
  </si>
  <si>
    <t>Longer periods are preferable</t>
    <phoneticPr fontId="48" type="noConversion"/>
  </si>
  <si>
    <t>SOME SECTIONS BELOW WILL BE COMPLETED WHEN OTHER WEATHER ADJUSTED AND SCOPE 2 TESTS HAVE BEEN CODED … IGNORE FOR NOW</t>
    <phoneticPr fontId="48" type="noConversion"/>
  </si>
  <si>
    <t>Were tests met WITHOUT weather adjusted factors applied in Eq 3 (Test 2S-A)?</t>
    <phoneticPr fontId="48" type="noConversion"/>
  </si>
  <si>
    <t>Were tests met WITHOUT weather adjusted factors applied in Eq 3 (Test 2E-A)?</t>
    <phoneticPr fontId="48" type="noConversion"/>
  </si>
  <si>
    <t>Which takes advantage of the fact that TRUE + TRUE = 2, FALSE + FALSE = 0, and either combination of TRUE + FALSE = 1.</t>
  </si>
  <si>
    <t>For Weather based Testing</t>
    <phoneticPr fontId="48" type="noConversion"/>
  </si>
  <si>
    <t>Data enters once the baseline section is completed below: do not touch</t>
    <phoneticPr fontId="48" type="noConversion"/>
  </si>
  <si>
    <t>Per 2a and 2b:</t>
  </si>
  <si>
    <t xml:space="preserve">                       </t>
  </si>
  <si>
    <t xml:space="preserve"> </t>
  </si>
  <si>
    <t>Building System Retro-Commissioning &amp; Upgrades Including Automation</t>
  </si>
  <si>
    <t>Pre-Test B:</t>
  </si>
  <si>
    <t>For year 1, per Equations outlined in the leakage section below; full set of LEy for all years found below</t>
    <phoneticPr fontId="48" type="noConversion"/>
  </si>
  <si>
    <t>Instructions:</t>
    <phoneticPr fontId="48" type="noConversion"/>
  </si>
  <si>
    <t>Thus average baseline emissions BE selected =</t>
    <phoneticPr fontId="48" type="noConversion"/>
  </si>
  <si>
    <t>Project Year 0</t>
    <phoneticPr fontId="48" type="noConversion"/>
  </si>
  <si>
    <t>Project YEAR 1</t>
    <phoneticPr fontId="48" type="noConversion"/>
  </si>
  <si>
    <t>Project year 2</t>
    <phoneticPr fontId="48" type="noConversion"/>
  </si>
  <si>
    <t>Project year 3</t>
    <phoneticPr fontId="48" type="noConversion"/>
  </si>
  <si>
    <t>Project year 4</t>
    <phoneticPr fontId="48" type="noConversion"/>
  </si>
  <si>
    <t>Project year 5</t>
    <phoneticPr fontId="48" type="noConversion"/>
  </si>
  <si>
    <t>&lt;= 0</t>
    <phoneticPr fontId="48" type="noConversion"/>
  </si>
  <si>
    <t>The relevant tests are selected by completing the leakage section below; copy the names of the tests selected to this cell once the choices have been made below</t>
    <phoneticPr fontId="48" type="noConversion"/>
  </si>
  <si>
    <t>Resulting leakage, Ley</t>
    <phoneticPr fontId="48" type="noConversion"/>
  </si>
  <si>
    <r>
      <t>LE</t>
    </r>
    <r>
      <rPr>
        <vertAlign val="subscript"/>
        <sz val="10"/>
        <rFont val="Verdana"/>
      </rPr>
      <t>1</t>
    </r>
  </si>
  <si>
    <t>For Scope 2 Reductions:</t>
    <phoneticPr fontId="48" type="noConversion"/>
  </si>
  <si>
    <t>Based on equations 21:</t>
    <phoneticPr fontId="48" type="noConversion"/>
  </si>
  <si>
    <t>DRAFT 1 - FOR SCOPE 2 ELECTRICITY BASED REDUCTIONS</t>
    <phoneticPr fontId="48" type="noConversion"/>
  </si>
  <si>
    <t>For SCOPE 2 ELectricity Reductions (no sq ft variances):</t>
    <phoneticPr fontId="48" type="noConversion"/>
  </si>
  <si>
    <t>SCOPE 2</t>
    <phoneticPr fontId="48" type="noConversion"/>
  </si>
  <si>
    <t>SCOPE 2</t>
    <phoneticPr fontId="48" type="noConversion"/>
  </si>
  <si>
    <t>Estimate leakage in each project year y by completing the leakage section in summary sheet</t>
    <phoneticPr fontId="48" type="noConversion"/>
  </si>
  <si>
    <t>Based on equation 23:</t>
    <phoneticPr fontId="48" type="noConversion"/>
  </si>
  <si>
    <r>
      <t xml:space="preserve">∑∆F </t>
    </r>
    <r>
      <rPr>
        <vertAlign val="subscript"/>
        <sz val="11"/>
        <rFont val="Arial"/>
      </rPr>
      <t>p=y, i</t>
    </r>
    <r>
      <rPr>
        <sz val="11"/>
        <rFont val="Arial"/>
      </rPr>
      <t xml:space="preserve">  </t>
    </r>
    <phoneticPr fontId="48" type="noConversion"/>
  </si>
  <si>
    <t>Step 3: Enter permissible LEy value for each project year y</t>
    <phoneticPr fontId="48" type="noConversion"/>
  </si>
  <si>
    <t>Scanning the LEy results from the above pathways, enter ONE eligible result on the appropriate line ONCE for each project year y</t>
    <phoneticPr fontId="48" type="noConversion"/>
  </si>
  <si>
    <t>Lower values are typically preferable</t>
    <phoneticPr fontId="48" type="noConversion"/>
  </si>
  <si>
    <t>IF PASSED a) or b) in project year y, enter 0 on this line</t>
    <phoneticPr fontId="48" type="noConversion"/>
  </si>
  <si>
    <t>Enter</t>
    <phoneticPr fontId="48" type="noConversion"/>
  </si>
  <si>
    <t>Corresponding First year Additionality Eligibility Period if weather adj required would be</t>
    <phoneticPr fontId="48" type="noConversion"/>
  </si>
  <si>
    <t>year</t>
    <phoneticPr fontId="48" type="noConversion"/>
  </si>
  <si>
    <t>(Enter 1 if yes, 0 if no)</t>
    <phoneticPr fontId="48" type="noConversion"/>
  </si>
  <si>
    <t>Average annual ERs</t>
  </si>
  <si>
    <t xml:space="preserve">For project year 1 </t>
  </si>
  <si>
    <t xml:space="preserve">Project year 2 </t>
  </si>
  <si>
    <t>Project year 4</t>
  </si>
  <si>
    <t>Project year 5</t>
  </si>
  <si>
    <t>Project year 6</t>
  </si>
  <si>
    <t>CORRECTED EQ ERROR: DECREASE BASELINE NOT INCREASE IT!!!</t>
    <phoneticPr fontId="48" type="noConversion"/>
  </si>
  <si>
    <t>NOTE: a "FALSE" entry for the BE result means this is NOT an eligible baseline period -- and reductions will not arise in the final tally!</t>
    <phoneticPr fontId="48" type="noConversion"/>
  </si>
  <si>
    <t>If FOUR year baseline period</t>
    <phoneticPr fontId="48" type="noConversion"/>
  </si>
  <si>
    <t>IF THREE year baseline period</t>
    <phoneticPr fontId="48" type="noConversion"/>
  </si>
  <si>
    <t>For scope 2 electricity, BEy (tons CO2)</t>
  </si>
  <si>
    <t>NOTE: CORRECTED EQUATION</t>
    <phoneticPr fontId="48" type="noConversion"/>
  </si>
  <si>
    <t>Obviously, a year in which the BE value is "FALSE" in the above chart is not eligible</t>
    <phoneticPr fontId="48" type="noConversion"/>
  </si>
  <si>
    <t>Resulting in a baseline period of</t>
  </si>
  <si>
    <t>1 = pass, 0 = fail</t>
    <phoneticPr fontId="48" type="noConversion"/>
  </si>
  <si>
    <t>Corresponding to FIRST baseline year:</t>
    <phoneticPr fontId="48" type="noConversion"/>
  </si>
  <si>
    <t>Smallest values of leakage are preferable, provided the pathway is eligible</t>
    <phoneticPr fontId="48" type="noConversion"/>
  </si>
  <si>
    <t>Other (please name)</t>
    <phoneticPr fontId="48" type="noConversion"/>
  </si>
  <si>
    <r>
      <t>Project year 1 selected</t>
    </r>
    <r>
      <rPr>
        <sz val="10"/>
        <rFont val="Verdana"/>
      </rPr>
      <t xml:space="preserve"> </t>
    </r>
  </si>
  <si>
    <r>
      <t>Last baseline year (project year 0)</t>
    </r>
    <r>
      <rPr>
        <sz val="10"/>
        <rFont val="Verdana"/>
      </rPr>
      <t xml:space="preserve"> </t>
    </r>
  </si>
  <si>
    <r>
      <t>Corresponding first baseline year selected</t>
    </r>
    <r>
      <rPr>
        <sz val="10"/>
        <rFont val="Verdana"/>
      </rPr>
      <t xml:space="preserve"> </t>
    </r>
    <phoneticPr fontId="48" type="noConversion"/>
  </si>
  <si>
    <t>IF THREE year baseline period</t>
    <phoneticPr fontId="48" type="noConversion"/>
  </si>
  <si>
    <t>If FOUR year baseline period</t>
    <phoneticPr fontId="48" type="noConversion"/>
  </si>
  <si>
    <t>If weather adjustments are NOT required:</t>
    <phoneticPr fontId="48" type="noConversion"/>
  </si>
  <si>
    <t>NOTE: K-12 schools are not eligible under the campus-wide module; only the LEED module … so this needs the answer NO putting a "!" in the no box</t>
    <phoneticPr fontId="48" type="noConversion"/>
  </si>
  <si>
    <t>NOTE: there is automatic coding in D326; it is required that you enter answers in the green cells in line 325: for "CHP = leakage tech", enter 1 as yes in the yes box</t>
    <phoneticPr fontId="48" type="noConversion"/>
  </si>
  <si>
    <t>Enter test PBSc value on summary sheet -- whereupon PBSc value will be indicated</t>
    <phoneticPr fontId="48" type="noConversion"/>
  </si>
  <si>
    <t>For scope 2 electricity reductions, BE selected as optimal:</t>
    <phoneticPr fontId="48" type="noConversion"/>
  </si>
  <si>
    <t>Based on equations 22:</t>
    <phoneticPr fontId="48" type="noConversion"/>
  </si>
  <si>
    <t>:For scope 2 electricity, PEy</t>
    <phoneticPr fontId="48" type="noConversion"/>
  </si>
  <si>
    <t>Per Eq 24:</t>
    <phoneticPr fontId="48" type="noConversion"/>
  </si>
  <si>
    <t>Per Eq 25:</t>
    <phoneticPr fontId="48" type="noConversion"/>
  </si>
  <si>
    <t>c)  NOT AVAILABLE</t>
    <phoneticPr fontId="48" type="noConversion"/>
  </si>
  <si>
    <t>d)  NOT AVAILABLE</t>
    <phoneticPr fontId="48" type="noConversion"/>
  </si>
  <si>
    <t>3. Quantification of GHG Emission Reductions and Removals</t>
    <phoneticPr fontId="48" type="noConversion"/>
  </si>
  <si>
    <t>If these equations are not satisfied, the remaining additionality tests must be conducted under sq ft variance procedures, as found in Appendix 3 of this PDD. SEE SHEET XXX</t>
    <phoneticPr fontId="48" type="noConversion"/>
  </si>
  <si>
    <t>Were tests met WITH weather adjusted factors applied in Eq 3 (Test 2E-B)?</t>
    <phoneticPr fontId="48" type="noConversion"/>
  </si>
  <si>
    <t>T0 qualify, at least two sections must apply</t>
    <phoneticPr fontId="48" type="noConversion"/>
  </si>
  <si>
    <t>Thus, now assuming that sq ft variance based  testing is not applied: further additionality tests are applied as follows:</t>
    <phoneticPr fontId="48" type="noConversion"/>
  </si>
  <si>
    <t xml:space="preserve">Per equations given in BEy analysis below: BEy for all baseline years given completely below </t>
    <phoneticPr fontId="48" type="noConversion"/>
  </si>
  <si>
    <t xml:space="preserve">Prior baselne year </t>
  </si>
  <si>
    <t>Since sq ft must not be declining during baseline period, ELIGIBLE average baselines thus comprise:</t>
    <phoneticPr fontId="48" type="noConversion"/>
  </si>
  <si>
    <t>Passed?</t>
    <phoneticPr fontId="48" type="noConversion"/>
  </si>
  <si>
    <t xml:space="preserve">Relative to benchmark test thresholds: </t>
    <phoneticPr fontId="48" type="noConversion"/>
  </si>
  <si>
    <t xml:space="preserve">Per equations given in BE analysis below </t>
    <phoneticPr fontId="48" type="noConversion"/>
  </si>
  <si>
    <r>
      <t>BE</t>
    </r>
    <r>
      <rPr>
        <vertAlign val="subscript"/>
        <sz val="10"/>
        <rFont val="Verdana"/>
      </rPr>
      <t>1</t>
    </r>
  </si>
  <si>
    <r>
      <t>BE</t>
    </r>
    <r>
      <rPr>
        <vertAlign val="subscript"/>
        <sz val="10"/>
        <rFont val="Verdana"/>
      </rPr>
      <t>2</t>
    </r>
  </si>
  <si>
    <r>
      <t>PE</t>
    </r>
    <r>
      <rPr>
        <vertAlign val="subscript"/>
        <sz val="10"/>
        <rFont val="Verdana"/>
      </rPr>
      <t>1</t>
    </r>
  </si>
  <si>
    <t>Data enters once the project emissions section is completed below: do not touch</t>
    <phoneticPr fontId="48" type="noConversion"/>
  </si>
  <si>
    <t>For leakage purposes, also copy the S stationary 1 emissions for the first baseline year</t>
    <phoneticPr fontId="48" type="noConversion"/>
  </si>
  <si>
    <t>Stationary 1 Ems</t>
    <phoneticPr fontId="48" type="noConversion"/>
  </si>
  <si>
    <t>Test 1E + 2E pass?</t>
    <phoneticPr fontId="48" type="noConversion"/>
  </si>
  <si>
    <t>Test 2E</t>
    <phoneticPr fontId="48" type="noConversion"/>
  </si>
  <si>
    <t>Corresponding % PBE decline if weather testing required</t>
    <phoneticPr fontId="48" type="noConversion"/>
  </si>
  <si>
    <t>Additionality Test 2E % decline selected will be:</t>
    <phoneticPr fontId="48" type="noConversion"/>
  </si>
  <si>
    <t>If yes, the applied internal leakage test is (from a) b) e) and f):</t>
    <phoneticPr fontId="48" type="noConversion"/>
  </si>
  <si>
    <t xml:space="preserve"> Applies esp to utility scope 2 electricity reductions; only applies to stationary 1 reductions if cap or other regulatory provision requires utility ownership in region.  In these cases a letter of evidence regarding campus ownership of carbon reductions needs to be included in PDD</t>
    <phoneticPr fontId="48" type="noConversion"/>
  </si>
  <si>
    <r>
      <t xml:space="preserve">∑∆F p=y, i </t>
    </r>
    <r>
      <rPr>
        <sz val="10"/>
        <rFont val="Verdana"/>
      </rPr>
      <t xml:space="preserve">  is the increase in stationary 1 based GHG emissions in project year y due to Leakage Technologies</t>
    </r>
    <phoneticPr fontId="48" type="noConversion"/>
  </si>
  <si>
    <t>Per Eq 8, met PBSc testing</t>
    <phoneticPr fontId="48" type="noConversion"/>
  </si>
  <si>
    <t>Per Eq 24</t>
    <phoneticPr fontId="48" type="noConversion"/>
  </si>
  <si>
    <t>e) Leakage for project year y is LEy = ∑∆F p=y, i  ?</t>
    <phoneticPr fontId="48" type="noConversion"/>
  </si>
  <si>
    <t>NOTE: Pathway c) is not eligible for scope 2 leakage</t>
    <phoneticPr fontId="48" type="noConversion"/>
  </si>
  <si>
    <t>DO NOT ENTER DATA IN ANY OTHER CELL EXCEPT CODED GREEN OR BLUE!!!</t>
    <phoneticPr fontId="48" type="noConversion"/>
  </si>
  <si>
    <t>ESTIMATED:</t>
    <phoneticPr fontId="48" type="noConversion"/>
  </si>
  <si>
    <t>Per vs 1.1 of methodology, campus-wide module</t>
    <phoneticPr fontId="48" type="noConversion"/>
  </si>
  <si>
    <t>Answers were entered in summary section</t>
    <phoneticPr fontId="48" type="noConversion"/>
  </si>
  <si>
    <t>NOTE: This  data was entered in the summary section</t>
    <phoneticPr fontId="48" type="noConversion"/>
  </si>
  <si>
    <t>This is avoided when the maximum baseline value is selected</t>
    <phoneticPr fontId="48" type="noConversion"/>
  </si>
  <si>
    <t>IF FIVE year baseline period</t>
    <phoneticPr fontId="48" type="noConversion"/>
  </si>
  <si>
    <t>Copy corresponding year from chart above</t>
    <phoneticPr fontId="48" type="noConversion"/>
  </si>
  <si>
    <t>Copy scope 2 E corresponding to first baseline year selected from chart above</t>
    <phoneticPr fontId="48" type="noConversion"/>
  </si>
  <si>
    <t>1.9 Campus location/boundaries: answer in PDD</t>
    <phoneticPr fontId="48" type="noConversion"/>
  </si>
  <si>
    <t>1.10, 1.11, 1.12, 1.13: answer in PDD</t>
    <phoneticPr fontId="48" type="noConversion"/>
  </si>
  <si>
    <t>Copy the year date which corresponds to this % decline in scope 2's from the summary chart above</t>
    <phoneticPr fontId="48" type="noConversion"/>
  </si>
  <si>
    <t>Test 1</t>
    <phoneticPr fontId="48" type="noConversion"/>
  </si>
  <si>
    <t>Have campus-wide GHG emissions been reported to ACUPCC/STARS/credible third party for project year 1 and at least one baseline year?</t>
    <phoneticPr fontId="48" type="noConversion"/>
  </si>
  <si>
    <t>f) Cumulative sum of leakage emissions less than Test 2S-A decline?</t>
    <phoneticPr fontId="48" type="noConversion"/>
  </si>
  <si>
    <t>Fb=1 - Fp=1</t>
    <phoneticPr fontId="48" type="noConversion"/>
  </si>
  <si>
    <t xml:space="preserve">e) Leakage for project year y is LEy = ∑∆F p=y, i  </t>
    <phoneticPr fontId="48" type="noConversion"/>
  </si>
  <si>
    <r>
      <t>Since LE</t>
    </r>
    <r>
      <rPr>
        <vertAlign val="subscript"/>
        <sz val="11"/>
        <rFont val="Times New Roman"/>
      </rPr>
      <t>y</t>
    </r>
    <r>
      <rPr>
        <sz val="11"/>
        <rFont val="Times New Roman"/>
      </rPr>
      <t xml:space="preserve"> = ∑∆F p=y, i </t>
    </r>
    <r>
      <rPr>
        <vertAlign val="subscript"/>
        <sz val="11"/>
        <rFont val="Times New Roman"/>
      </rPr>
      <t xml:space="preserve">  </t>
    </r>
    <r>
      <rPr>
        <sz val="11"/>
        <rFont val="Times New Roman"/>
      </rPr>
      <t>ENTER the  ∑∆F p=y, i  for project year y in this cell</t>
    </r>
    <phoneticPr fontId="48" type="noConversion"/>
  </si>
  <si>
    <t>Enter 1 if Test 2S-A or 2S-B were assessed and passed for stationary 1 reductions</t>
    <phoneticPr fontId="48" type="noConversion"/>
  </si>
  <si>
    <t>For "yes/no" boxes, ENTER a 1 for the correct answer:  that is INSERT 1 if "Yes" if in the "yes box"; if no, enter "1" in the "NO box".  Leave the other box blank</t>
    <phoneticPr fontId="48" type="noConversion"/>
  </si>
  <si>
    <t>Sum Fp=1, i</t>
    <phoneticPr fontId="48" type="noConversion"/>
  </si>
  <si>
    <t xml:space="preserve">  Has or will the project exclude reductions from the project total should reductions, should they arise from campus customers’ use (e.g. if campus on-site energy generation systems provide energy services to neighboring hospitals)?</t>
    <phoneticPr fontId="48" type="noConversion"/>
  </si>
  <si>
    <t>automatic algorithm calculation: no not touch</t>
    <phoneticPr fontId="48" type="noConversion"/>
  </si>
  <si>
    <t>Algorithm calc</t>
    <phoneticPr fontId="48" type="noConversion"/>
  </si>
  <si>
    <t>BOX</t>
    <phoneticPr fontId="48" type="noConversion"/>
  </si>
  <si>
    <t>Yes</t>
    <phoneticPr fontId="48" type="noConversion"/>
  </si>
  <si>
    <t>No</t>
    <phoneticPr fontId="48" type="noConversion"/>
  </si>
  <si>
    <t>Assuming the maximum value of percentage declines in scope 2 reductions 's is preferred</t>
    <phoneticPr fontId="48" type="noConversion"/>
  </si>
  <si>
    <t>Stationary 1 emissions corresponding to the first baseline year selected for scope 2 electricity emissions</t>
    <phoneticPr fontId="48" type="noConversion"/>
  </si>
  <si>
    <t>Were tests met WITHOUT weather adjusted factors applied in Eq 3 (TEST 1S-A)?</t>
    <phoneticPr fontId="48" type="noConversion"/>
  </si>
  <si>
    <t>Data enters once the additionality section is completed below: do not touch</t>
    <phoneticPr fontId="48" type="noConversion"/>
  </si>
  <si>
    <t>Results</t>
    <phoneticPr fontId="48" type="noConversion"/>
  </si>
  <si>
    <t>Scope 2 electricity emissions (enter for all years)</t>
    <phoneticPr fontId="48" type="noConversion"/>
  </si>
  <si>
    <t>Stationary 1 emissions (enter for all years)</t>
    <phoneticPr fontId="48" type="noConversion"/>
  </si>
  <si>
    <t>FOR SCOPE 2's</t>
    <phoneticPr fontId="48" type="noConversion"/>
  </si>
  <si>
    <t>PBEc</t>
    <phoneticPr fontId="48" type="noConversion"/>
  </si>
  <si>
    <t>PBSc</t>
    <phoneticPr fontId="48" type="noConversion"/>
  </si>
  <si>
    <t>Scope 2          Electricity-based</t>
    <phoneticPr fontId="48" type="noConversion"/>
  </si>
  <si>
    <t>If sq ft variances in PreTest B required carbon calculations using appendix 3, have the calculations been conducted using the sq ft variance app 3 sheet?</t>
    <phoneticPr fontId="48" type="noConversion"/>
  </si>
  <si>
    <t>a) is the PBS benchmark met?</t>
    <phoneticPr fontId="48" type="noConversion"/>
  </si>
  <si>
    <t>Leakage emissions must be evaluated across several potential pathways, selecting from options a) b) e) and f) (ONLY) for each project year y</t>
    <phoneticPr fontId="48" type="noConversion"/>
  </si>
  <si>
    <t>Pathway d) data: NOT APPLICABLE (no pathway d) eligible)</t>
    <phoneticPr fontId="48" type="noConversion"/>
  </si>
  <si>
    <t>For scope 2 electricity, BEy</t>
    <phoneticPr fontId="48" type="noConversion"/>
  </si>
  <si>
    <t>Testing Results for BOTH additionality tests 2E and 1:</t>
    <phoneticPr fontId="48" type="noConversion"/>
  </si>
  <si>
    <t>Test 1</t>
    <phoneticPr fontId="48" type="noConversion"/>
  </si>
  <si>
    <t>Positively identified at least two EE strategies as implemented (ref module 4.2)</t>
    <phoneticPr fontId="48" type="noConversion"/>
  </si>
  <si>
    <t>Calculated based on answers above to project activity in PDD section 1.8</t>
    <phoneticPr fontId="48" type="noConversion"/>
  </si>
  <si>
    <t>Square foot variances during baseline years, if applicable, have been addressed through calculations under Appendix 3?</t>
    <phoneticPr fontId="48" type="noConversion"/>
  </si>
  <si>
    <t>BASELINE EMS</t>
    <phoneticPr fontId="48" type="noConversion"/>
  </si>
  <si>
    <t>NON ADJUSTED</t>
    <phoneticPr fontId="48" type="noConversion"/>
  </si>
  <si>
    <t>IF technologies DO include CHP, enter selected result from f) or e) only for each project year y</t>
    <phoneticPr fontId="48" type="noConversion"/>
  </si>
  <si>
    <t>Resulting LEy</t>
    <phoneticPr fontId="48" type="noConversion"/>
  </si>
  <si>
    <t>For third party customers, project has or will have secured ownership of carbon reductions  to ensure no double counting of credits relative to any third party customers such as hospitals (e.g. for RECs, or delivery of energy services etc) (module 4.1) in PDD section 1.9.</t>
    <phoneticPr fontId="48" type="noConversion"/>
  </si>
  <si>
    <t>NOT AVAILABLE</t>
    <phoneticPr fontId="48" type="noConversion"/>
  </si>
  <si>
    <t>NOTE: Pathway d) is not eligible for scope 2 leakage</t>
    <phoneticPr fontId="48" type="noConversion"/>
  </si>
  <si>
    <t>NOT AVAILABLE</t>
    <phoneticPr fontId="48" type="noConversion"/>
  </si>
  <si>
    <t>Last baseline year</t>
    <phoneticPr fontId="48" type="noConversion"/>
  </si>
  <si>
    <t xml:space="preserve">Corresponding: </t>
    <phoneticPr fontId="48" type="noConversion"/>
  </si>
  <si>
    <t>PBSc</t>
    <phoneticPr fontId="48" type="noConversion"/>
  </si>
  <si>
    <t>PBEc</t>
    <phoneticPr fontId="48" type="noConversion"/>
  </si>
  <si>
    <t>Is one of the leakage technology CHP?</t>
    <phoneticPr fontId="48" type="noConversion"/>
  </si>
  <si>
    <t>BOX</t>
    <phoneticPr fontId="48" type="noConversion"/>
  </si>
  <si>
    <t>IF internal project leakage arises:</t>
    <phoneticPr fontId="48" type="noConversion"/>
  </si>
  <si>
    <t>year 8 ER8</t>
    <phoneticPr fontId="48" type="noConversion"/>
  </si>
  <si>
    <t xml:space="preserve">OTHERWISE, if Ley is not zero from tests a) and b) then conduct tests f) e) PROVIDED THAT CHP IS NOT THE LEAKAGE TECHNOLOGY) and then pick one leakage figure (lowest) </t>
    <phoneticPr fontId="48" type="noConversion"/>
  </si>
  <si>
    <t>Yes</t>
    <phoneticPr fontId="48" type="noConversion"/>
  </si>
  <si>
    <t>No</t>
    <phoneticPr fontId="48" type="noConversion"/>
  </si>
  <si>
    <t>ALL BASELINE AND ADDITIONALITY TESTS ASSUME "YES"</t>
    <phoneticPr fontId="48" type="noConversion"/>
  </si>
  <si>
    <t xml:space="preserve"> -- that is the incremental increase in stationary 1 emissions due only to these scope 2 electricity reduction measures for each project year y</t>
    <phoneticPr fontId="48" type="noConversion"/>
  </si>
  <si>
    <t>Per Eqs 24-5</t>
    <phoneticPr fontId="48" type="noConversion"/>
  </si>
  <si>
    <t>Per Eq 22:</t>
    <phoneticPr fontId="48" type="noConversion"/>
  </si>
  <si>
    <t>Corresponding results for Additionality Test 2E-A</t>
    <phoneticPr fontId="48" type="noConversion"/>
  </si>
  <si>
    <t>Corresponding result for Additionality Test 1</t>
    <phoneticPr fontId="48" type="noConversion"/>
  </si>
  <si>
    <t>Sum Fb=1, i</t>
    <phoneticPr fontId="48" type="noConversion"/>
  </si>
  <si>
    <t>Do any of the applied EE technologies result in internal project leakage?</t>
    <phoneticPr fontId="48" type="noConversion"/>
  </si>
  <si>
    <t xml:space="preserve"> --that is increase stationary 1 ems while decrease scope 2 electricity?</t>
    <phoneticPr fontId="48" type="noConversion"/>
  </si>
  <si>
    <t>Enter  0 if passed a) or b)</t>
    <phoneticPr fontId="48" type="noConversion"/>
  </si>
  <si>
    <t>Scope 2 Electricity</t>
    <phoneticPr fontId="48" type="noConversion"/>
  </si>
  <si>
    <t>Per Eq 21:</t>
    <phoneticPr fontId="48" type="noConversion"/>
  </si>
  <si>
    <t>NOT APPLICABLE FOR SCOPE 2</t>
    <phoneticPr fontId="48" type="noConversion"/>
  </si>
  <si>
    <r>
      <t xml:space="preserve">∑∆F </t>
    </r>
    <r>
      <rPr>
        <vertAlign val="subscript"/>
        <sz val="11"/>
        <rFont val="Arial"/>
      </rPr>
      <t>p=y, i</t>
    </r>
    <r>
      <rPr>
        <sz val="11"/>
        <rFont val="Arial"/>
      </rPr>
      <t xml:space="preserve">  </t>
    </r>
    <phoneticPr fontId="48" type="noConversion"/>
  </si>
  <si>
    <t>IF technologies do NOT include CHP, Enter SELECTED result from f) e) ONLY for each project year y</t>
    <phoneticPr fontId="48" type="noConversion"/>
  </si>
  <si>
    <t>Per Eqs 24-5</t>
    <phoneticPr fontId="48" type="noConversion"/>
  </si>
  <si>
    <t>Has or will the project secure ownership to ensure no double counting of credits relative to other utility  or third party customer claims  (module 4.1) in PDD sections 1.12  and 1.9</t>
    <phoneticPr fontId="48" type="noConversion"/>
  </si>
  <si>
    <t xml:space="preserve"> Questions are posed for applicability condition purposes in section 2.2 below</t>
    <phoneticPr fontId="48" type="noConversion"/>
  </si>
  <si>
    <t>Stationary 1 emissions corresponding to the first project year</t>
    <phoneticPr fontId="48" type="noConversion"/>
  </si>
  <si>
    <t>Corresponding stationary 1 emissions</t>
    <phoneticPr fontId="48" type="noConversion"/>
  </si>
  <si>
    <t>Re: 1.8 Description of Project Activity</t>
    <phoneticPr fontId="48" type="noConversion"/>
  </si>
  <si>
    <t>RE: 1.2 APPLICABLE SECTOR SCOPE</t>
    <phoneticPr fontId="48" type="noConversion"/>
  </si>
  <si>
    <t>DESCRIBE briefly steps taken:</t>
    <phoneticPr fontId="48" type="noConversion"/>
  </si>
  <si>
    <t>Data enters once the baseline section is completed below: do not touch</t>
    <phoneticPr fontId="48" type="noConversion"/>
  </si>
  <si>
    <t>Additionality Eligibility Tests 1 and 2:</t>
    <phoneticPr fontId="48" type="noConversion"/>
  </si>
  <si>
    <t xml:space="preserve">Corresponding to </t>
    <phoneticPr fontId="48" type="noConversion"/>
  </si>
  <si>
    <t>B</t>
    <phoneticPr fontId="48" type="noConversion"/>
  </si>
  <si>
    <t>Average</t>
    <phoneticPr fontId="48" type="noConversion"/>
  </si>
  <si>
    <t>baseline BE</t>
    <phoneticPr fontId="48" type="noConversion"/>
  </si>
  <si>
    <t>2.1: answered in PDD</t>
    <phoneticPr fontId="48" type="noConversion"/>
  </si>
  <si>
    <t>1 = pass, 0 = fail</t>
    <phoneticPr fontId="48" type="noConversion"/>
  </si>
  <si>
    <t>FIRST add'l eligbl year</t>
    <phoneticPr fontId="48" type="noConversion"/>
  </si>
  <si>
    <t xml:space="preserve">However, if the value of PSQFT∆y  is then also less than 1 for the subsequent year y+1,  enter,per column D, the values for PSQFT∆y+n  (NOT THE VALUE FOUND IN THE PSQFT∆y COLUMN C) corresponding to the year y+1 row which are found in columns G though N: these are then the resulting values entered for "RESULTING PSQFT∆y" (column B) in year y+1 and all future years  </t>
    <phoneticPr fontId="48" type="noConversion"/>
  </si>
  <si>
    <r>
      <t>RESULTING PSQFT</t>
    </r>
    <r>
      <rPr>
        <sz val="11"/>
        <rFont val="Verdana"/>
      </rPr>
      <t>∆</t>
    </r>
    <r>
      <rPr>
        <vertAlign val="subscript"/>
        <sz val="11"/>
        <rFont val="Verdana"/>
      </rPr>
      <t>y</t>
    </r>
    <r>
      <rPr>
        <sz val="11"/>
        <rFont val="Verdana"/>
      </rPr>
      <t xml:space="preserve"> </t>
    </r>
    <phoneticPr fontId="48" type="noConversion"/>
  </si>
  <si>
    <r>
      <t>PSQFT</t>
    </r>
    <r>
      <rPr>
        <sz val="11"/>
        <rFont val="Verdana"/>
      </rPr>
      <t>∆</t>
    </r>
    <r>
      <rPr>
        <vertAlign val="subscript"/>
        <sz val="11"/>
        <rFont val="Verdana"/>
      </rPr>
      <t>y</t>
    </r>
    <r>
      <rPr>
        <sz val="11"/>
        <rFont val="Verdana"/>
      </rPr>
      <t xml:space="preserve"> </t>
    </r>
  </si>
  <si>
    <t>n/a</t>
    <phoneticPr fontId="48" type="noConversion"/>
  </si>
  <si>
    <t>ADJUSTED</t>
    <phoneticPr fontId="48" type="noConversion"/>
  </si>
  <si>
    <t>NON ADJUSTED</t>
    <phoneticPr fontId="48" type="noConversion"/>
  </si>
  <si>
    <t>Baseline/Project Year Date</t>
    <phoneticPr fontId="48" type="noConversion"/>
  </si>
  <si>
    <t>Stationary 1 emissions: RESULTING #'s DON'T ENTER</t>
    <phoneticPr fontId="48" type="noConversion"/>
  </si>
  <si>
    <t>Scope 2 electricity emissions: RESULTING #: DON'T ENTER</t>
    <phoneticPr fontId="48" type="noConversion"/>
  </si>
  <si>
    <t>Have or will actions be been taken to ensure no double counting of project credits with campus GHG reporting (module 4.1) in PDD section 1.12.3?</t>
    <phoneticPr fontId="48" type="noConversion"/>
  </si>
  <si>
    <t>The estimated increase in stationary 1 emissions for each project year arising from the scope 2 electricity reduction technology is entered in this leakage section below:</t>
    <phoneticPr fontId="48" type="noConversion"/>
  </si>
  <si>
    <t>LEy</t>
    <phoneticPr fontId="48" type="noConversion"/>
  </si>
  <si>
    <t>Square footage Adjustment Factors</t>
    <phoneticPr fontId="48" type="noConversion"/>
  </si>
  <si>
    <t>Based upon parameters already entered above:</t>
    <phoneticPr fontId="48" type="noConversion"/>
  </si>
  <si>
    <t>Year 9 ER9</t>
    <phoneticPr fontId="48" type="noConversion"/>
  </si>
  <si>
    <t>year 10 ER10</t>
    <phoneticPr fontId="48" type="noConversion"/>
  </si>
  <si>
    <t>Optimal baseline BE candidate</t>
    <phoneticPr fontId="48" type="noConversion"/>
  </si>
  <si>
    <t>Above PBE</t>
    <phoneticPr fontId="48" type="noConversion"/>
  </si>
  <si>
    <t>1.8 Description of Project Activity</t>
    <phoneticPr fontId="48" type="noConversion"/>
  </si>
  <si>
    <t>In lines above</t>
    <phoneticPr fontId="48" type="noConversion"/>
  </si>
  <si>
    <t>∑∆F p=y, i   is the increase in stationary 1 based GHG emissions in project year y due to Leakage Technologies</t>
    <phoneticPr fontId="48" type="noConversion"/>
  </si>
  <si>
    <t>IF NOT CHP, Enter SELECTED result from f) e) ONLY</t>
    <phoneticPr fontId="48" type="noConversion"/>
  </si>
  <si>
    <t>DATA FOR THIS CALC SHEET IS ENTERED AT TOP OF SUMMARY SHEET AND, IF APPLICABLE, IN LEAKAGE SECTION IN SUMMARY SHEET ALSO</t>
    <phoneticPr fontId="48" type="noConversion"/>
  </si>
  <si>
    <r>
      <t>Enter the Resulting PSQFT</t>
    </r>
    <r>
      <rPr>
        <sz val="11"/>
        <rFont val="Verdana"/>
      </rPr>
      <t>∆</t>
    </r>
    <r>
      <rPr>
        <vertAlign val="subscript"/>
        <sz val="11"/>
        <rFont val="Verdana"/>
      </rPr>
      <t>y</t>
    </r>
    <r>
      <rPr>
        <sz val="11"/>
        <rFont val="Verdana"/>
      </rPr>
      <t xml:space="preserve"> = 1 unless the value of PSQFT∆y in column C is less than 1 for project year y where upon enter this lower value in column B; </t>
    </r>
    <phoneticPr fontId="48" type="noConversion"/>
  </si>
  <si>
    <t>Year 5 ER5</t>
    <phoneticPr fontId="48" type="noConversion"/>
  </si>
  <si>
    <t>year 6 ER6</t>
    <phoneticPr fontId="48" type="noConversion"/>
  </si>
  <si>
    <t>Year 7 ER7</t>
    <phoneticPr fontId="48" type="noConversion"/>
  </si>
  <si>
    <t>TEST 2E-A:</t>
    <phoneticPr fontId="48" type="noConversion"/>
  </si>
  <si>
    <t>ENTER PBE in SUMMARY sheet, cell B43</t>
    <phoneticPr fontId="48" type="noConversion"/>
  </si>
  <si>
    <t>NOTE: THIS SHEET IS ONLY USED IF THE ANSWE TO THE SQ FT VARIANCE QUESTION IS YES</t>
    <phoneticPr fontId="48" type="noConversion"/>
  </si>
  <si>
    <t>If yes, sq ft variance procedures will need to be applied using this sheet "WITH SQ FT VARIANCES"</t>
    <phoneticPr fontId="48" type="noConversion"/>
  </si>
  <si>
    <t>å</t>
    <phoneticPr fontId="48" type="noConversion"/>
  </si>
  <si>
    <t>Vs 1.6 June 2015 - FOR SCOPE 2 ELECTRICITY BASED REDUCTIONS: INCLUDING SQ FT VARIANCES.  SQ FT VARIANCE ARISING DURING THE BASELINE PERIOD DO APPLY in this template version</t>
    <phoneticPr fontId="48" type="noConversion"/>
  </si>
  <si>
    <t>Other instructions are given in italics or in the note boxes to the side; critical instructions are highlighted in deeper yellow</t>
    <phoneticPr fontId="48" type="noConversion"/>
  </si>
  <si>
    <t>Green shading indicates a box into which you must enter or copy data -- without which the results are void</t>
    <phoneticPr fontId="48" type="noConversion"/>
  </si>
  <si>
    <r>
      <t xml:space="preserve">Blue shading indicates a box in which you copy data that is given in another table in the sheet. </t>
    </r>
    <r>
      <rPr>
        <b/>
        <i/>
        <sz val="10"/>
        <rFont val="Verdana"/>
      </rPr>
      <t xml:space="preserve"> DO NOT use excel formulae to copy: just write in the data to the assigned cell</t>
    </r>
    <phoneticPr fontId="48" type="noConversion"/>
  </si>
  <si>
    <t>Purple shading indicates an area of the template that should be completed if WEATHER BASED variances are required; that is the additionality eligibility period if just one year</t>
    <phoneticPr fontId="48" type="noConversion"/>
  </si>
  <si>
    <t>Per Eq 23:</t>
    <phoneticPr fontId="48" type="noConversion"/>
  </si>
  <si>
    <t xml:space="preserve">Per Eq 21: </t>
    <phoneticPr fontId="48" type="noConversion"/>
  </si>
  <si>
    <t>TEST 1:</t>
    <phoneticPr fontId="48" type="noConversion"/>
  </si>
  <si>
    <t>THIS IS A CALCUATION SHEET: IT DOES NOT NEED DATA ENTRY AND SHOULD BE IGNORED</t>
    <phoneticPr fontId="48" type="noConversion"/>
  </si>
  <si>
    <t>NO DATA ENTRY IS NEEDED ON THIS SHEET</t>
    <phoneticPr fontId="48" type="noConversion"/>
  </si>
  <si>
    <t>If sq ft variances in Test 2 required sq ft adjusted carbon calculations, have these been conducted?</t>
  </si>
  <si>
    <t>For scope 2 electricity, LEy</t>
    <phoneticPr fontId="48" type="noConversion"/>
  </si>
  <si>
    <r>
      <t>For Scope 2 electricity, ER</t>
    </r>
    <r>
      <rPr>
        <vertAlign val="subscript"/>
        <sz val="10"/>
        <rFont val="Verdana"/>
      </rPr>
      <t>y</t>
    </r>
    <phoneticPr fontId="48" type="noConversion"/>
  </si>
  <si>
    <t>Not applicable for scope 2 electricity as leakage emissions tend to be too substantial</t>
    <phoneticPr fontId="48" type="noConversion"/>
  </si>
  <si>
    <t>N/A</t>
    <phoneticPr fontId="48" type="noConversion"/>
  </si>
  <si>
    <t>N/A</t>
    <phoneticPr fontId="48" type="noConversion"/>
  </si>
  <si>
    <r>
      <t>As needed, PSQFT</t>
    </r>
    <r>
      <rPr>
        <sz val="11"/>
        <rFont val="Verdana"/>
      </rPr>
      <t>∆</t>
    </r>
    <r>
      <rPr>
        <vertAlign val="subscript"/>
        <sz val="11"/>
        <rFont val="Verdana"/>
      </rPr>
      <t>y+n</t>
    </r>
    <phoneticPr fontId="48" type="noConversion"/>
  </si>
  <si>
    <t xml:space="preserve">Use values from this row to enter in this column through year 10  </t>
    <phoneticPr fontId="48" type="noConversion"/>
  </si>
  <si>
    <t>ESTIMATED TOTAL SCOPE 2 ELECTRICITY SUM PROJECT ERy OVER 10 YEARS</t>
    <phoneticPr fontId="48" type="noConversion"/>
  </si>
  <si>
    <t>SQUARE FOOT VARIANT DATA TESTING AND DATA ENTRY</t>
    <phoneticPr fontId="48" type="noConversion"/>
  </si>
  <si>
    <t>NOTE: Some applicability conditions described here are covered in the VCS PDD template in other sections (rather than PDD # 2.2), including: positive identification of EE technologies/strategies applied (module section 4) is covered in PDD section 1.8; variances in square footage during baseline periods (from module 4) in PDD section 2.5 Test 2; actions to ensure no double counting of project credits with campus GHG reporting (methodology framework) in PDD section 2.3; ownership and to ensure no double counting of credits relative to other claims (e.g. utility or third party customers such as hospitals) (methodology framework) in PDD sections 2.3</t>
    <phoneticPr fontId="48" type="noConversion"/>
  </si>
  <si>
    <t>As of June 2015, VCS had indicated in personal communication that such letters are not needed for stationary 1/scope 2 reductions that are not impacted by such carbon caps or regulations. See note in PDD.</t>
    <phoneticPr fontId="48" type="noConversion"/>
  </si>
  <si>
    <t xml:space="preserve">See methodology for explanation of which EE activities/technologies require PE adjustments: these "adjustment technologies" include EE technologies/activities which, although they reduce scope 2 electricity emissions, increase the consumption of stationary 1 and/or heat/steam/cooling emissions.  In such circumstances PE adjustments are calculated below in section 3.3 </t>
    <phoneticPr fontId="48" type="noConversion"/>
  </si>
  <si>
    <r>
      <t>Year 2, ER</t>
    </r>
    <r>
      <rPr>
        <vertAlign val="subscript"/>
        <sz val="10"/>
        <rFont val="Verdana"/>
      </rPr>
      <t>2</t>
    </r>
    <phoneticPr fontId="48" type="noConversion"/>
  </si>
  <si>
    <r>
      <t>Year 3 ER</t>
    </r>
    <r>
      <rPr>
        <vertAlign val="subscript"/>
        <sz val="10"/>
        <rFont val="Verdana"/>
      </rPr>
      <t>3</t>
    </r>
    <phoneticPr fontId="48" type="noConversion"/>
  </si>
  <si>
    <t>Pink generally indicates major results cells: these are populated automatically -- data is not entered manually in these or other white cells</t>
    <phoneticPr fontId="48" type="noConversion"/>
  </si>
  <si>
    <t>Numbering of sections corresponds to the section numbers in the VCS Project Development document template vs 3</t>
    <phoneticPr fontId="48" type="noConversion"/>
  </si>
  <si>
    <t>Enter ALL required campus-wide data: consistency with publicly reported GHG and sq ft data is a VMD0038 requirement</t>
    <phoneticPr fontId="48" type="noConversion"/>
  </si>
  <si>
    <t>ESTIMATED: year 2-10 figures are based on prior year GHG's as estimates; when actuals are available, insert actual GHG emissions for each year into the cells in lines 38 and 40, overwriting the estimate algorithm</t>
    <phoneticPr fontId="48" type="noConversion"/>
  </si>
  <si>
    <t>NOTES:</t>
    <phoneticPr fontId="48" type="noConversion"/>
  </si>
  <si>
    <t>This is avoided when the maximum baseline value is selected which is what the algorithm in cell B217 applies.  The selected baseline should nonetheless be the one which best meets VMD0038 requirements.</t>
    <phoneticPr fontId="48" type="noConversion"/>
  </si>
  <si>
    <t>If a project wishes to select a baseline other than the maximum, this excel template should not be used and results should be calculated separately.  The maximum value baseline is coded into the stat 1 CALCS-IGNORE sheet.  Entering an alternative baseline in B217 does not overwrite this algorithm.</t>
    <phoneticPr fontId="48" type="noConversion"/>
  </si>
  <si>
    <t xml:space="preserve">If these equations 1 and 2 (with results in B246) are not satisfied, the remaining additionality tests must be conducted continuing to use this sq ft variance procedures, per VMD0038 Module section 7. </t>
  </si>
  <si>
    <t>Test 1</t>
    <phoneticPr fontId="48" type="noConversion"/>
  </si>
  <si>
    <t>A: FOR PROJECT YEAR 1:</t>
    <phoneticPr fontId="48" type="noConversion"/>
  </si>
  <si>
    <t>Double counting questions can arise e.g. for scope 2 electricity reductions where ownership relative to utilities can be a question; only applies to stationary 1 reductions if cap or other regulatory provision requires utility ownership in the region of these reductions (which is very rare).  In these cases (e.g. for scope 2 reductions under a cap) a letter of evidence regarding campus ownership of carbon reductions may need to be included in PDD or other steps taken to confirm ownership.</t>
    <phoneticPr fontId="48" type="noConversion"/>
  </si>
  <si>
    <t>NOTE: K-12 schools are not eligible under the campus-wide module; only the LEED module … so this needs the answer NO putting a "1" in the no box</t>
    <phoneticPr fontId="48" type="noConversion"/>
  </si>
  <si>
    <t>NOTE: this excel template only applies the simple weather based tests.  There is a regression analysis for weather based testing also allowed under VMD0038 which is more sophisticated.</t>
    <phoneticPr fontId="48" type="noConversion"/>
  </si>
  <si>
    <t>The regression approach would ideally also be considered for any weather based analysis; it is not however provided in this excel template.  See VMD0038</t>
    <phoneticPr fontId="48" type="noConversion"/>
  </si>
  <si>
    <t>HDD and CDD data is often already supplied by campuses in the CACP calculator.  See VMD0038 for guidance</t>
    <phoneticPr fontId="48" type="noConversion"/>
  </si>
  <si>
    <t>Data populates once HDD/CDD have been entered in green boxes above</t>
    <phoneticPr fontId="48" type="noConversion"/>
  </si>
  <si>
    <t>SEE NOTES ===&gt;</t>
    <phoneticPr fontId="48" type="noConversion"/>
  </si>
  <si>
    <t>IF THE RESPONSE TO THIS QUESTION IN THE SUMMARY SECTION IS "NO" THEN SKIP THE PE∆y CALCULATIONS IN LINES BELOW AND RESUME AT PE∆y+LEy TOTALS on LINE 454</t>
    <phoneticPr fontId="48" type="noConversion"/>
  </si>
  <si>
    <t>IF project emission adjustments are required:</t>
    <phoneticPr fontId="48" type="noConversion"/>
  </si>
  <si>
    <t>PE∆y  values are assessed based on further emission inputs, required in the green lines below and/or in the PE AJDS SIMPLE sheet</t>
    <phoneticPr fontId="48" type="noConversion"/>
  </si>
  <si>
    <t>B: Additionality-Related Tests for Project years 2 - 10</t>
    <phoneticPr fontId="48" type="noConversion"/>
  </si>
  <si>
    <t>NOTE: If weather adjusted tests are required (that is the answer to question in cell B268 was YES), FURTHER additionality tests, (that is Tests 3b and 4b-S/E) will have to be completed, and answers provided, using weather adjusted factors, per equations below.  Calculations for these factors are found BELOW in PURPLE SECTIONS that then need to be completed begining line 278.</t>
    <phoneticPr fontId="48" type="noConversion"/>
  </si>
  <si>
    <t>NOTE CAREFULLY, that the purple section only applies simple weather based tests: regression analysese are permitted under VDM0038 which are NOT included in this template.  If weather based tests aren't needed (ie answer to question line 268 was no), the purple section can be skipped.</t>
    <phoneticPr fontId="48" type="noConversion"/>
  </si>
  <si>
    <t>COMPLETE THIS SECTION ONLY IF WEATHER ADJUSTED ADDITIONALITY TESTING IS REQUIRED</t>
    <phoneticPr fontId="48" type="noConversion"/>
  </si>
  <si>
    <t>Enter 1 if Test 4a-S or 4b-S were assessed and passed for stationary 1 combustion reductions.  To evaluate whether the heat, steam and cooling emissions are also de minimis, complete the PE ADJ SIMPLE sheet.  The results for Test G in line 416 take into account BOTH the confirmation that Test 4a-S/4b-S was passed (confirmed via entering 1 in B415) and the heat/steam/cooling emissions (evaluated as de minimis in line 90 of PE ADJS SIMPLE sheet).</t>
    <phoneticPr fontId="48" type="noConversion"/>
  </si>
  <si>
    <t>If the PBS test is failed, complete the other PE Adjustment assessments below in Tests H - J</t>
    <phoneticPr fontId="48" type="noConversion"/>
  </si>
  <si>
    <t>Test H: is the total increase  in ∑∆F p=y,i  less than 5% scope 2 electricity reductions?</t>
    <phoneticPr fontId="48" type="noConversion"/>
  </si>
  <si>
    <t>Test I: is cumulative sum of ∑∆F p=y,i emissions less than change in stationary 1 ems plus scope 2 heat, steam, cooling -- between project year 1 and first baseline year?</t>
    <phoneticPr fontId="48" type="noConversion"/>
  </si>
  <si>
    <t>If not zero, consider Test J:</t>
    <phoneticPr fontId="48" type="noConversion"/>
  </si>
  <si>
    <t>TEST J: Adjustments for project year y is PE∆y  = ∑∆F p=y,i ?</t>
    <phoneticPr fontId="48" type="noConversion"/>
  </si>
  <si>
    <t>Values can be entered on each line, provided they are eligible: the line algorithm in line 447 will select the appropriate value: this should be confirmed by projects and verifiers relative to VMD0038 requirements</t>
    <phoneticPr fontId="48" type="noConversion"/>
  </si>
  <si>
    <t>Test G: project is eligible for stat 1 reductions (i.e. passes PBEc as well PBSc)?</t>
    <phoneticPr fontId="48" type="noConversion"/>
  </si>
  <si>
    <t>If not zero, consider Test H:</t>
    <phoneticPr fontId="48" type="noConversion"/>
  </si>
  <si>
    <t>If not zero, consider Test I:</t>
    <phoneticPr fontId="48" type="noConversion"/>
  </si>
  <si>
    <t xml:space="preserve">See methodology for explanation of which EE activities/technologies require PE adjustments: these "adjustment technologies" include EE technologies/activities which, although they reduce scope 2 electricity emissions, increase the consumption of stationary 1 and/or heat/steam/cooling emissions.  </t>
    <phoneticPr fontId="48" type="noConversion"/>
  </si>
  <si>
    <t>Step 1: Enter PE∆y Emission Data Values</t>
    <phoneticPr fontId="48" type="noConversion"/>
  </si>
  <si>
    <t>Enter 1 if yes, ie passes PBSc as well as PBEc test</t>
    <phoneticPr fontId="48" type="noConversion"/>
  </si>
  <si>
    <t xml:space="preserve"> ==&gt; and then complete PE ADJ SIMPLE for steam/heat/cooling estimates …===&gt; SEE NOTES</t>
    <phoneticPr fontId="48" type="noConversion"/>
  </si>
  <si>
    <t>∑∆F p=y,i   is the increase in stationary 1 combustion and increase in purchased scope steam, heat or cooling based GHG emissions in project year y due to PE Adjustment Technologies</t>
    <phoneticPr fontId="48" type="noConversion"/>
  </si>
  <si>
    <r>
      <t>Enter the Resulting SF∆y</t>
    </r>
    <r>
      <rPr>
        <sz val="11"/>
        <rFont val="Verdana"/>
      </rPr>
      <t xml:space="preserve"> = 1.00 unless the value of SF∆y in column C is less than 1.00 for project year y where upon enter this lower value in column B; </t>
    </r>
    <phoneticPr fontId="48" type="noConversion"/>
  </si>
  <si>
    <t xml:space="preserve">However, if the value of SF∆y  is then also less than 1.00 for the subsequent year y+1,  enter, per column D, the values for SF∆y+n  (NOT THE VALUE FOUND IN THE SF∆y COLUMN C) corresponding to the year y+1 row which are found in columns G though N: these are then the resulting values entered for "RESULTING SF∆y" (column B) in year y+1 and all future years  </t>
    <phoneticPr fontId="48" type="noConversion"/>
  </si>
  <si>
    <t>Further adjustments are required per the methodology if the square footage then declines again for a second set of years -- which this sheet does not accommodate.  Adjust values again by hand following equations in the methodology.</t>
    <phoneticPr fontId="48" type="noConversion"/>
  </si>
  <si>
    <t>If this Test 4a-S or 4b-S has not yet been conducted, complete the stationary 1 combustion excel template, which applies the applicable PBSc test assessment (even if PBS credits are not sought): the PE Adjustment assessment test G is then made based upon whether that PBSc test is passed or not-- and the results are entered into cell B415 (entering a 1 if the test is passed).  Again for the heat/steam/cooling emissions the PE ADJ SIMPLE sheet will need to be completed.</t>
    <phoneticPr fontId="48" type="noConversion"/>
  </si>
  <si>
    <t>Test J is the default test such that if no other applicable test is passed, the PE adjustment calculations are given here by this line</t>
    <phoneticPr fontId="48" type="noConversion"/>
  </si>
  <si>
    <t>Is scope 2 heating cooling steam less than 5% of Stat 1 emissions?</t>
    <phoneticPr fontId="48" type="noConversion"/>
  </si>
  <si>
    <t>Is stat 1 combustion, scope 2 heating cooling steam less than 5%</t>
    <phoneticPr fontId="48" type="noConversion"/>
  </si>
  <si>
    <t xml:space="preserve"> of scope 2 electricity REDUCTIONS?</t>
    <phoneticPr fontId="48" type="noConversion"/>
  </si>
  <si>
    <t>To support Test I results in line 103 above</t>
    <phoneticPr fontId="48" type="noConversion"/>
  </si>
  <si>
    <r>
      <t xml:space="preserve">Pink cells automatically calculate ∑∆F </t>
    </r>
    <r>
      <rPr>
        <b/>
        <vertAlign val="subscript"/>
        <sz val="11"/>
        <rFont val="Verdana"/>
        <family val="2"/>
      </rPr>
      <t>p=y,i</t>
    </r>
    <r>
      <rPr>
        <b/>
        <sz val="11"/>
        <rFont val="Verdana"/>
      </rPr>
      <t xml:space="preserve">   which are then used for tests G or H/I/J/K on line 79 or 81 respectively and copied to the summary sheet line 405/406 for ∑∆F p=y,i</t>
    </r>
    <phoneticPr fontId="48" type="noConversion"/>
  </si>
  <si>
    <t>RESULTS for ∑∆F p=y,i (and its subset factors) required to estimate PE∆y in tests G, I</t>
    <phoneticPr fontId="48" type="noConversion"/>
  </si>
  <si>
    <t>Subset of ∑∆F p=y,i for increase in ONLY scope 2 heating, cooling steam emissions</t>
    <phoneticPr fontId="48" type="noConversion"/>
  </si>
  <si>
    <t xml:space="preserve">∑∆F p=y,i , total net increase in stationary 1 and scope 2 heating, cooling steam GHG emissions </t>
    <phoneticPr fontId="48" type="noConversion"/>
  </si>
  <si>
    <t>PERFORMANCE TEST RESULTS: subtest results and result locations</t>
    <phoneticPr fontId="48" type="noConversion"/>
  </si>
  <si>
    <t>Subtest for de minimis heat/steam/cooling:</t>
    <phoneticPr fontId="48" type="noConversion"/>
  </si>
  <si>
    <t>∑∆F p=y,i is the NET increase in estimated stationary 1 combustion and scope 2 heat, steam, cooling GHG emissions due to scope 2 electricity adjustment technologies</t>
    <phoneticPr fontId="48" type="noConversion"/>
  </si>
  <si>
    <t>It is based on the NET increase estimated in the stationary 1 and/or scope 2 heat/cooling/steam usage due to scope 2 electricity adjustment technologies:</t>
    <phoneticPr fontId="48" type="noConversion"/>
  </si>
  <si>
    <t>If the square footage during the project period grows by more than 5% between any two years, this increased campus area may be excluded from the project boundary: consult methodology for guidance.  No automatic exclusions are provided in this sheet.</t>
    <phoneticPr fontId="48" type="noConversion"/>
  </si>
  <si>
    <t>Note that the results in these cells should be indicated to two decimal places.  Do not assume if results have no decimal places that square footage has not changed: rounding to "1" for a 0.97 result can arise if the cells have been changed to give results to zero decimal places!</t>
    <phoneticPr fontId="48" type="noConversion"/>
  </si>
  <si>
    <t>FIGURES ARE ONLY ACCURATE IF DATA FOR ALL PROJECT YEARS HAVE BEEN ENTERED:  CAUTION!!</t>
    <phoneticPr fontId="48" type="noConversion"/>
  </si>
</sst>
</file>

<file path=xl/styles.xml><?xml version="1.0" encoding="utf-8"?>
<styleSheet xmlns="http://schemas.openxmlformats.org/spreadsheetml/2006/main">
  <numFmts count="11">
    <numFmt numFmtId="42" formatCode="_(&quot;$&quot;* #,##0_);_(&quot;$&quot;* \(#,##0\);_(&quot;$&quot;* &quot;-&quot;_);_(@_)"/>
    <numFmt numFmtId="41" formatCode="_(* #,##0_);_(* \(#,##0\);_(* &quot;-&quot;_);_(@_)"/>
    <numFmt numFmtId="44" formatCode="_(&quot;$&quot;* #,##0.00_);_(&quot;$&quot;* \(#,##0.00\);_(&quot;$&quot;* &quot;-&quot;??_);_(@_)"/>
    <numFmt numFmtId="43" formatCode="_(* #,##0.00_);_(* \(#,##0.00\);_(* &quot;-&quot;??_);_(@_)"/>
    <numFmt numFmtId="167" formatCode="_(* #,##0.00_);_(* \(#,##0.00\);_(* &quot;-&quot;??_);_(@_)"/>
    <numFmt numFmtId="168" formatCode="0.0"/>
    <numFmt numFmtId="169" formatCode="0.0%"/>
    <numFmt numFmtId="170" formatCode="0.0000"/>
    <numFmt numFmtId="171" formatCode="0"/>
    <numFmt numFmtId="173" formatCode="0.00"/>
    <numFmt numFmtId="174" formatCode="_(* #,##0_);_(* \(#,##0\);_(* &quot;-&quot;??_);_(@_)"/>
  </numFmts>
  <fonts count="87">
    <font>
      <sz val="10"/>
      <name val="Verdana"/>
    </font>
    <font>
      <b/>
      <sz val="10"/>
      <name val="Verdana"/>
    </font>
    <font>
      <b/>
      <i/>
      <sz val="10"/>
      <name val="Verdana"/>
    </font>
    <font>
      <b/>
      <sz val="10"/>
      <name val="Verdana"/>
    </font>
    <font>
      <i/>
      <sz val="10"/>
      <name val="Verdana"/>
    </font>
    <font>
      <b/>
      <i/>
      <sz val="10"/>
      <name val="Verdana"/>
    </font>
    <font>
      <sz val="10"/>
      <name val="Verdana"/>
    </font>
    <font>
      <b/>
      <sz val="10"/>
      <name val="Verdana"/>
    </font>
    <font>
      <i/>
      <sz val="10"/>
      <name val="Verdana"/>
    </font>
    <font>
      <b/>
      <i/>
      <sz val="10"/>
      <name val="Verdana"/>
    </font>
    <font>
      <sz val="10"/>
      <name val="Verdana"/>
    </font>
    <font>
      <b/>
      <sz val="10"/>
      <name val="Verdana"/>
    </font>
    <font>
      <i/>
      <sz val="10"/>
      <name val="Verdana"/>
    </font>
    <font>
      <b/>
      <i/>
      <sz val="10"/>
      <name val="Verdana"/>
    </font>
    <font>
      <sz val="10"/>
      <name val="Verdana"/>
    </font>
    <font>
      <sz val="10"/>
      <name val="Verdana"/>
    </font>
    <font>
      <b/>
      <sz val="10"/>
      <name val="Verdana"/>
    </font>
    <font>
      <i/>
      <sz val="10"/>
      <name val="Verdana"/>
    </font>
    <font>
      <b/>
      <i/>
      <sz val="10"/>
      <name val="Verdana"/>
    </font>
    <font>
      <sz val="10"/>
      <name val="Verdana"/>
    </font>
    <font>
      <b/>
      <sz val="10"/>
      <name val="Verdana"/>
    </font>
    <font>
      <sz val="10"/>
      <name val="Verdana"/>
    </font>
    <font>
      <b/>
      <sz val="10"/>
      <name val="Verdana"/>
    </font>
    <font>
      <b/>
      <sz val="10"/>
      <name val="Verdana"/>
    </font>
    <font>
      <b/>
      <sz val="10"/>
      <name val="Verdana"/>
    </font>
    <font>
      <sz val="10"/>
      <name val="Verdana"/>
    </font>
    <font>
      <b/>
      <sz val="10"/>
      <name val="Verdana"/>
    </font>
    <font>
      <b/>
      <sz val="10"/>
      <name val="Verdana"/>
    </font>
    <font>
      <sz val="10"/>
      <name val="Verdana"/>
    </font>
    <font>
      <b/>
      <sz val="10"/>
      <name val="Verdana"/>
    </font>
    <font>
      <i/>
      <sz val="10"/>
      <name val="Verdana"/>
    </font>
    <font>
      <sz val="10"/>
      <name val="Verdana"/>
    </font>
    <font>
      <b/>
      <sz val="10"/>
      <name val="Verdana"/>
    </font>
    <font>
      <i/>
      <sz val="10"/>
      <name val="Verdana"/>
    </font>
    <font>
      <b/>
      <i/>
      <sz val="10"/>
      <name val="Verdana"/>
    </font>
    <font>
      <sz val="10"/>
      <name val="Verdana"/>
    </font>
    <font>
      <b/>
      <sz val="10"/>
      <name val="Verdana"/>
    </font>
    <font>
      <i/>
      <sz val="10"/>
      <name val="Verdana"/>
    </font>
    <font>
      <sz val="10"/>
      <name val="Verdana"/>
    </font>
    <font>
      <i/>
      <sz val="10"/>
      <name val="Verdana"/>
    </font>
    <font>
      <b/>
      <sz val="10"/>
      <name val="Verdana"/>
    </font>
    <font>
      <sz val="10"/>
      <name val="Verdana"/>
    </font>
    <font>
      <b/>
      <sz val="10"/>
      <name val="Verdana"/>
    </font>
    <font>
      <i/>
      <sz val="10"/>
      <name val="Verdana"/>
    </font>
    <font>
      <b/>
      <i/>
      <sz val="10"/>
      <name val="Verdana"/>
    </font>
    <font>
      <sz val="10"/>
      <name val="Verdana"/>
    </font>
    <font>
      <b/>
      <sz val="10"/>
      <name val="Verdana"/>
    </font>
    <font>
      <i/>
      <sz val="10"/>
      <name val="Verdana"/>
    </font>
    <font>
      <sz val="8"/>
      <name val="Verdana"/>
    </font>
    <font>
      <b/>
      <u/>
      <sz val="10"/>
      <name val="Verdana"/>
    </font>
    <font>
      <b/>
      <i/>
      <u/>
      <sz val="10"/>
      <name val="Verdana"/>
      <family val="2"/>
    </font>
    <font>
      <sz val="10"/>
      <color indexed="23"/>
      <name val="Arial"/>
    </font>
    <font>
      <sz val="10"/>
      <name val="Arial"/>
    </font>
    <font>
      <i/>
      <sz val="10"/>
      <color indexed="23"/>
      <name val="Arial"/>
    </font>
    <font>
      <sz val="11"/>
      <name val="Arial"/>
    </font>
    <font>
      <vertAlign val="subscript"/>
      <sz val="11"/>
      <name val="Arial"/>
    </font>
    <font>
      <vertAlign val="subscript"/>
      <sz val="10"/>
      <name val="Arial"/>
    </font>
    <font>
      <i/>
      <u/>
      <sz val="10"/>
      <name val="Verdana"/>
    </font>
    <font>
      <sz val="10"/>
      <color indexed="207"/>
      <name val="Verdana"/>
    </font>
    <font>
      <vertAlign val="subscript"/>
      <sz val="10"/>
      <name val="Verdana"/>
    </font>
    <font>
      <sz val="11"/>
      <name val="Times New Roman"/>
    </font>
    <font>
      <vertAlign val="subscript"/>
      <sz val="11"/>
      <name val="Times New Roman"/>
    </font>
    <font>
      <i/>
      <sz val="10"/>
      <name val="Arial"/>
    </font>
    <font>
      <sz val="10"/>
      <name val="Verdana"/>
    </font>
    <font>
      <b/>
      <sz val="11"/>
      <name val="Verdana"/>
    </font>
    <font>
      <sz val="10"/>
      <name val="Verdana"/>
    </font>
    <font>
      <b/>
      <sz val="7"/>
      <name val="Verdana"/>
    </font>
    <font>
      <sz val="11"/>
      <name val="Verdana"/>
    </font>
    <font>
      <vertAlign val="subscript"/>
      <sz val="11"/>
      <name val="Verdana"/>
    </font>
    <font>
      <sz val="10"/>
      <name val="Verdana"/>
    </font>
    <font>
      <u/>
      <sz val="12"/>
      <name val="Verdana"/>
    </font>
    <font>
      <sz val="10"/>
      <name val="Verdana"/>
    </font>
    <font>
      <sz val="12"/>
      <name val="Verdana"/>
    </font>
    <font>
      <sz val="10"/>
      <name val="Verdana"/>
    </font>
    <font>
      <b/>
      <sz val="14"/>
      <name val="Verdana"/>
    </font>
    <font>
      <b/>
      <sz val="10"/>
      <color indexed="10"/>
      <name val="Verdana"/>
    </font>
    <font>
      <sz val="11"/>
      <name val="Calibri"/>
    </font>
    <font>
      <vertAlign val="subscript"/>
      <sz val="11"/>
      <name val="Calibri"/>
      <family val="2"/>
    </font>
    <font>
      <sz val="10"/>
      <color indexed="14"/>
      <name val="Verdana"/>
      <family val="2"/>
    </font>
    <font>
      <i/>
      <sz val="10"/>
      <color indexed="14"/>
      <name val="Verdana"/>
      <family val="2"/>
    </font>
    <font>
      <b/>
      <vertAlign val="subscript"/>
      <sz val="11"/>
      <name val="Verdana"/>
      <family val="2"/>
    </font>
    <font>
      <sz val="10"/>
      <color indexed="53"/>
      <name val="Verdana"/>
    </font>
    <font>
      <i/>
      <sz val="10"/>
      <color indexed="53"/>
      <name val="Verdana"/>
    </font>
    <font>
      <b/>
      <vertAlign val="subscript"/>
      <sz val="10"/>
      <name val="Verdana"/>
      <family val="2"/>
    </font>
    <font>
      <b/>
      <sz val="9"/>
      <color indexed="81"/>
      <name val="Verdana"/>
      <family val="2"/>
    </font>
    <font>
      <sz val="9"/>
      <color indexed="81"/>
      <name val="Verdana"/>
    </font>
    <font>
      <i/>
      <sz val="10"/>
      <color indexed="23"/>
      <name val="Verdana"/>
    </font>
  </fonts>
  <fills count="12">
    <fill>
      <patternFill patternType="none"/>
    </fill>
    <fill>
      <patternFill patternType="gray125"/>
    </fill>
    <fill>
      <patternFill patternType="solid">
        <fgColor indexed="22"/>
        <bgColor indexed="64"/>
      </patternFill>
    </fill>
    <fill>
      <patternFill patternType="solid">
        <fgColor indexed="45"/>
        <bgColor indexed="64"/>
      </patternFill>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indexed="43"/>
        <bgColor indexed="64"/>
      </patternFill>
    </fill>
    <fill>
      <patternFill patternType="solid">
        <fgColor indexed="46"/>
        <bgColor indexed="64"/>
      </patternFill>
    </fill>
    <fill>
      <patternFill patternType="solid">
        <fgColor indexed="61"/>
        <bgColor indexed="64"/>
      </patternFill>
    </fill>
    <fill>
      <patternFill patternType="solid">
        <fgColor indexed="51"/>
        <bgColor indexed="64"/>
      </patternFill>
    </fill>
    <fill>
      <patternFill patternType="solid">
        <fgColor indexed="14"/>
        <bgColor indexed="64"/>
      </patternFill>
    </fill>
  </fills>
  <borders count="38">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medium">
        <color indexed="64"/>
      </top>
      <bottom/>
      <diagonal/>
    </border>
    <border>
      <left style="thin">
        <color indexed="64"/>
      </left>
      <right style="thin">
        <color indexed="64"/>
      </right>
      <top/>
      <bottom/>
      <diagonal/>
    </border>
    <border>
      <left/>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3">
    <xf numFmtId="0" fontId="0" fillId="0" borderId="0"/>
    <xf numFmtId="9" fontId="45" fillId="0" borderId="0" applyFont="0" applyFill="0" applyBorder="0" applyAlignment="0" applyProtection="0"/>
    <xf numFmtId="167" fontId="6" fillId="0" borderId="0" applyFont="0" applyFill="0" applyBorder="0" applyAlignment="0" applyProtection="0"/>
  </cellStyleXfs>
  <cellXfs count="1028">
    <xf numFmtId="0" fontId="0" fillId="0" borderId="0" xfId="0"/>
    <xf numFmtId="0" fontId="46" fillId="0" borderId="0" xfId="0" applyFont="1"/>
    <xf numFmtId="0" fontId="49" fillId="0" borderId="0" xfId="0" applyFont="1"/>
    <xf numFmtId="0" fontId="50" fillId="0" borderId="0" xfId="0" applyFont="1"/>
    <xf numFmtId="0" fontId="0" fillId="0" borderId="3" xfId="0" applyBorder="1"/>
    <xf numFmtId="0" fontId="0" fillId="0" borderId="4" xfId="0" applyBorder="1"/>
    <xf numFmtId="0" fontId="0" fillId="0" borderId="5" xfId="0" applyBorder="1"/>
    <xf numFmtId="0" fontId="0" fillId="0" borderId="1" xfId="0" applyBorder="1"/>
    <xf numFmtId="0" fontId="0" fillId="0" borderId="0" xfId="0" applyBorder="1"/>
    <xf numFmtId="0" fontId="0" fillId="0" borderId="2" xfId="0" applyBorder="1"/>
    <xf numFmtId="0" fontId="0" fillId="0" borderId="6" xfId="0" applyBorder="1"/>
    <xf numFmtId="0" fontId="0" fillId="0" borderId="7" xfId="0" applyBorder="1"/>
    <xf numFmtId="0" fontId="0" fillId="0" borderId="8" xfId="0" applyBorder="1"/>
    <xf numFmtId="0" fontId="47" fillId="0" borderId="0" xfId="0" applyFont="1"/>
    <xf numFmtId="0" fontId="44" fillId="0" borderId="0" xfId="0" applyFont="1"/>
    <xf numFmtId="0" fontId="42" fillId="0" borderId="0" xfId="0" applyFont="1"/>
    <xf numFmtId="0" fontId="42" fillId="4" borderId="18" xfId="0" applyFont="1" applyFill="1" applyBorder="1"/>
    <xf numFmtId="0" fontId="42" fillId="4" borderId="21" xfId="0" applyFont="1" applyFill="1" applyBorder="1"/>
    <xf numFmtId="0" fontId="42" fillId="4" borderId="19" xfId="0" applyFont="1" applyFill="1" applyBorder="1"/>
    <xf numFmtId="0" fontId="0" fillId="0" borderId="20" xfId="0" applyBorder="1"/>
    <xf numFmtId="0" fontId="0" fillId="0" borderId="17" xfId="0" applyBorder="1"/>
    <xf numFmtId="0" fontId="0" fillId="0" borderId="12" xfId="0" applyBorder="1"/>
    <xf numFmtId="0" fontId="42" fillId="4" borderId="0" xfId="0" applyFont="1" applyFill="1" applyBorder="1"/>
    <xf numFmtId="0" fontId="0" fillId="0" borderId="23" xfId="0" applyBorder="1"/>
    <xf numFmtId="0" fontId="0" fillId="0" borderId="16" xfId="0" applyBorder="1"/>
    <xf numFmtId="0" fontId="0" fillId="4" borderId="23" xfId="0" applyFill="1" applyBorder="1"/>
    <xf numFmtId="0" fontId="0" fillId="4" borderId="16" xfId="0" applyFill="1" applyBorder="1"/>
    <xf numFmtId="0" fontId="42" fillId="4" borderId="23" xfId="0" applyFont="1" applyFill="1" applyBorder="1"/>
    <xf numFmtId="0" fontId="0" fillId="6" borderId="0" xfId="0" applyFill="1"/>
    <xf numFmtId="0" fontId="0" fillId="0" borderId="15" xfId="0" applyBorder="1"/>
    <xf numFmtId="0" fontId="0" fillId="4" borderId="0" xfId="0" applyFill="1"/>
    <xf numFmtId="0" fontId="0" fillId="0" borderId="0" xfId="0" applyFill="1"/>
    <xf numFmtId="0" fontId="57" fillId="0" borderId="1" xfId="0" applyFont="1" applyBorder="1"/>
    <xf numFmtId="0" fontId="0" fillId="5" borderId="0" xfId="0" applyFill="1" applyBorder="1"/>
    <xf numFmtId="0" fontId="0" fillId="6" borderId="0" xfId="0" applyFill="1" applyBorder="1"/>
    <xf numFmtId="0" fontId="0" fillId="4" borderId="0" xfId="0" applyFill="1" applyBorder="1"/>
    <xf numFmtId="0" fontId="0" fillId="0" borderId="7" xfId="0" applyFill="1" applyBorder="1"/>
    <xf numFmtId="0" fontId="44" fillId="0" borderId="1" xfId="0" applyFont="1" applyBorder="1"/>
    <xf numFmtId="0" fontId="43" fillId="0" borderId="0" xfId="0" applyFont="1" applyBorder="1"/>
    <xf numFmtId="0" fontId="42" fillId="0" borderId="0" xfId="0" applyFont="1" applyBorder="1"/>
    <xf numFmtId="0" fontId="44" fillId="0" borderId="0" xfId="0" applyFont="1" applyBorder="1"/>
    <xf numFmtId="0" fontId="42" fillId="4" borderId="1" xfId="0" applyFont="1" applyFill="1" applyBorder="1"/>
    <xf numFmtId="0" fontId="42" fillId="4" borderId="2" xfId="0" applyFont="1" applyFill="1" applyBorder="1"/>
    <xf numFmtId="0" fontId="0" fillId="0" borderId="0" xfId="0" applyFill="1" applyBorder="1"/>
    <xf numFmtId="0" fontId="43" fillId="0" borderId="0" xfId="0" applyFont="1" applyFill="1" applyBorder="1"/>
    <xf numFmtId="0" fontId="43" fillId="7" borderId="0" xfId="0" applyFont="1" applyFill="1" applyBorder="1"/>
    <xf numFmtId="0" fontId="0" fillId="7" borderId="0" xfId="0" applyFill="1" applyBorder="1"/>
    <xf numFmtId="0" fontId="0" fillId="7" borderId="0" xfId="0" applyFill="1"/>
    <xf numFmtId="0" fontId="53" fillId="0" borderId="0" xfId="0" applyFont="1"/>
    <xf numFmtId="0" fontId="0" fillId="8" borderId="0" xfId="0" applyFill="1"/>
    <xf numFmtId="0" fontId="0" fillId="0" borderId="22" xfId="0" applyBorder="1"/>
    <xf numFmtId="0" fontId="42" fillId="0" borderId="1" xfId="0" applyFont="1" applyBorder="1"/>
    <xf numFmtId="0" fontId="51" fillId="0" borderId="1" xfId="0" applyFont="1" applyBorder="1" applyAlignment="1">
      <alignment horizontal="left"/>
    </xf>
    <xf numFmtId="0" fontId="51" fillId="0" borderId="0" xfId="0" applyFont="1" applyBorder="1" applyAlignment="1">
      <alignment horizontal="left"/>
    </xf>
    <xf numFmtId="0" fontId="0" fillId="4" borderId="1" xfId="0" applyFill="1" applyBorder="1"/>
    <xf numFmtId="0" fontId="54" fillId="5" borderId="0" xfId="0" applyFont="1" applyFill="1" applyBorder="1"/>
    <xf numFmtId="0" fontId="54" fillId="0" borderId="0" xfId="0" applyFont="1" applyFill="1" applyBorder="1"/>
    <xf numFmtId="0" fontId="0" fillId="0" borderId="2" xfId="0" applyFill="1" applyBorder="1"/>
    <xf numFmtId="0" fontId="60" fillId="0" borderId="0" xfId="0" applyFont="1" applyAlignment="1"/>
    <xf numFmtId="0" fontId="52" fillId="0" borderId="0" xfId="0" applyFont="1" applyAlignment="1">
      <alignment horizontal="left" indent="6"/>
    </xf>
    <xf numFmtId="0" fontId="52" fillId="0" borderId="0" xfId="0" applyFont="1" applyAlignment="1"/>
    <xf numFmtId="9" fontId="0" fillId="0" borderId="0" xfId="1" applyFont="1" applyBorder="1"/>
    <xf numFmtId="0" fontId="52" fillId="0" borderId="0" xfId="0" applyFont="1" applyBorder="1" applyAlignment="1">
      <alignment horizontal="left" indent="3"/>
    </xf>
    <xf numFmtId="9" fontId="0" fillId="0" borderId="0" xfId="0" applyNumberFormat="1" applyBorder="1"/>
    <xf numFmtId="0" fontId="0" fillId="3" borderId="0" xfId="0" applyFill="1" applyBorder="1"/>
    <xf numFmtId="0" fontId="0" fillId="3" borderId="0" xfId="0" applyFill="1"/>
    <xf numFmtId="0" fontId="0" fillId="0" borderId="0" xfId="0" applyBorder="1" applyAlignment="1">
      <alignment horizontal="center"/>
    </xf>
    <xf numFmtId="0" fontId="0" fillId="0" borderId="0" xfId="0" applyFill="1" applyBorder="1" applyAlignment="1">
      <alignment horizontal="center"/>
    </xf>
    <xf numFmtId="0" fontId="43" fillId="0" borderId="0" xfId="0" applyFont="1" applyBorder="1" applyAlignment="1">
      <alignment horizontal="center"/>
    </xf>
    <xf numFmtId="0" fontId="45" fillId="0" borderId="0" xfId="0" applyFont="1" applyFill="1"/>
    <xf numFmtId="0" fontId="53" fillId="4" borderId="0" xfId="0" applyFont="1" applyFill="1"/>
    <xf numFmtId="0" fontId="54" fillId="4" borderId="0" xfId="0" applyFont="1" applyFill="1"/>
    <xf numFmtId="0" fontId="0" fillId="0" borderId="9" xfId="0" applyFill="1" applyBorder="1"/>
    <xf numFmtId="0" fontId="62" fillId="3" borderId="0" xfId="0" applyFont="1" applyFill="1"/>
    <xf numFmtId="0" fontId="0" fillId="3" borderId="24" xfId="0" applyFill="1" applyBorder="1"/>
    <xf numFmtId="0" fontId="0" fillId="3" borderId="25" xfId="0" applyFill="1" applyBorder="1"/>
    <xf numFmtId="0" fontId="0" fillId="3" borderId="26" xfId="0" applyFill="1" applyBorder="1"/>
    <xf numFmtId="0" fontId="0" fillId="3" borderId="22" xfId="0" applyFill="1" applyBorder="1"/>
    <xf numFmtId="0" fontId="0" fillId="3" borderId="15" xfId="0" applyFill="1" applyBorder="1"/>
    <xf numFmtId="0" fontId="44" fillId="4" borderId="0" xfId="0" applyFont="1" applyFill="1" applyBorder="1"/>
    <xf numFmtId="0" fontId="51" fillId="4" borderId="0" xfId="0" applyFont="1" applyFill="1" applyBorder="1" applyAlignment="1">
      <alignment horizontal="justify"/>
    </xf>
    <xf numFmtId="10" fontId="0" fillId="0" borderId="0" xfId="1" applyNumberFormat="1" applyFont="1" applyBorder="1"/>
    <xf numFmtId="10" fontId="44" fillId="0" borderId="0" xfId="1" applyNumberFormat="1" applyFont="1" applyFill="1" applyBorder="1"/>
    <xf numFmtId="10" fontId="0" fillId="0" borderId="0" xfId="1" applyNumberFormat="1" applyFont="1" applyBorder="1"/>
    <xf numFmtId="0" fontId="45" fillId="4" borderId="0" xfId="0" applyFont="1" applyFill="1" applyBorder="1"/>
    <xf numFmtId="0" fontId="43" fillId="0" borderId="2" xfId="0" applyFont="1" applyBorder="1"/>
    <xf numFmtId="168" fontId="0" fillId="3" borderId="0" xfId="0" applyNumberFormat="1" applyFill="1"/>
    <xf numFmtId="1" fontId="0" fillId="3" borderId="0" xfId="0" applyNumberFormat="1" applyFill="1"/>
    <xf numFmtId="0" fontId="42" fillId="8" borderId="0" xfId="0" applyFont="1" applyFill="1"/>
    <xf numFmtId="0" fontId="0" fillId="9" borderId="0" xfId="0" applyFill="1"/>
    <xf numFmtId="0" fontId="0" fillId="4" borderId="9" xfId="0" applyFill="1" applyBorder="1"/>
    <xf numFmtId="0" fontId="0" fillId="3" borderId="27" xfId="0" applyFill="1" applyBorder="1"/>
    <xf numFmtId="0" fontId="42" fillId="0" borderId="15" xfId="0" applyFont="1" applyBorder="1"/>
    <xf numFmtId="2" fontId="0" fillId="3" borderId="22" xfId="0" applyNumberFormat="1" applyFill="1" applyBorder="1"/>
    <xf numFmtId="2" fontId="0" fillId="3" borderId="23" xfId="0" applyNumberFormat="1" applyFill="1" applyBorder="1"/>
    <xf numFmtId="2" fontId="0" fillId="3" borderId="16" xfId="0" applyNumberFormat="1" applyFill="1" applyBorder="1"/>
    <xf numFmtId="0" fontId="0" fillId="4" borderId="2" xfId="0" applyFill="1" applyBorder="1"/>
    <xf numFmtId="0" fontId="0" fillId="0" borderId="18" xfId="0" applyFill="1" applyBorder="1"/>
    <xf numFmtId="0" fontId="44" fillId="3" borderId="0" xfId="0" applyFont="1" applyFill="1" applyAlignment="1">
      <alignment horizontal="left"/>
    </xf>
    <xf numFmtId="0" fontId="44" fillId="6" borderId="0" xfId="0" applyFont="1" applyFill="1" applyAlignment="1">
      <alignment horizontal="center"/>
    </xf>
    <xf numFmtId="10" fontId="0" fillId="0" borderId="11" xfId="1" applyNumberFormat="1" applyFont="1" applyFill="1" applyBorder="1"/>
    <xf numFmtId="0" fontId="40" fillId="0" borderId="15" xfId="0" applyFont="1" applyBorder="1"/>
    <xf numFmtId="0" fontId="40" fillId="0" borderId="0" xfId="0" applyFont="1"/>
    <xf numFmtId="0" fontId="57" fillId="0" borderId="0" xfId="0" applyFont="1"/>
    <xf numFmtId="0" fontId="40" fillId="0" borderId="0" xfId="0" applyFont="1" applyFill="1" applyBorder="1"/>
    <xf numFmtId="0" fontId="0" fillId="0" borderId="20" xfId="0" applyFill="1" applyBorder="1"/>
    <xf numFmtId="0" fontId="0" fillId="0" borderId="17" xfId="0" applyFill="1" applyBorder="1"/>
    <xf numFmtId="0" fontId="0" fillId="0" borderId="12" xfId="0" applyFill="1" applyBorder="1"/>
    <xf numFmtId="0" fontId="40" fillId="0" borderId="30" xfId="0" applyFont="1" applyBorder="1"/>
    <xf numFmtId="0" fontId="40" fillId="0" borderId="0" xfId="0" applyFont="1" applyBorder="1"/>
    <xf numFmtId="0" fontId="0" fillId="0" borderId="30" xfId="0" applyFill="1" applyBorder="1"/>
    <xf numFmtId="0" fontId="0" fillId="0" borderId="29" xfId="0" applyFill="1" applyBorder="1"/>
    <xf numFmtId="0" fontId="0" fillId="0" borderId="28" xfId="0" applyFill="1" applyBorder="1"/>
    <xf numFmtId="0" fontId="41" fillId="0" borderId="0" xfId="0" applyFont="1" applyBorder="1"/>
    <xf numFmtId="0" fontId="40" fillId="4" borderId="0" xfId="0" applyFont="1" applyFill="1" applyBorder="1"/>
    <xf numFmtId="0" fontId="41" fillId="0" borderId="0" xfId="0" applyFont="1" applyBorder="1" applyAlignment="1">
      <alignment horizontal="right"/>
    </xf>
    <xf numFmtId="0" fontId="57" fillId="0" borderId="0" xfId="0" applyFont="1" applyBorder="1"/>
    <xf numFmtId="0" fontId="39" fillId="0" borderId="0" xfId="0" applyFont="1" applyAlignment="1">
      <alignment horizontal="right"/>
    </xf>
    <xf numFmtId="0" fontId="36" fillId="0" borderId="30" xfId="0" applyFont="1" applyBorder="1"/>
    <xf numFmtId="0" fontId="37" fillId="0" borderId="12" xfId="0" applyFont="1" applyBorder="1"/>
    <xf numFmtId="0" fontId="0" fillId="0" borderId="21" xfId="0" applyFill="1" applyBorder="1"/>
    <xf numFmtId="0" fontId="0" fillId="0" borderId="19" xfId="0" applyFill="1" applyBorder="1"/>
    <xf numFmtId="0" fontId="33" fillId="0" borderId="0" xfId="0" applyFont="1" applyFill="1"/>
    <xf numFmtId="0" fontId="63" fillId="0" borderId="0" xfId="0" applyFont="1"/>
    <xf numFmtId="0" fontId="33" fillId="0" borderId="0" xfId="0" applyFont="1"/>
    <xf numFmtId="0" fontId="35" fillId="0" borderId="0" xfId="0" applyFont="1"/>
    <xf numFmtId="0" fontId="37" fillId="0" borderId="0" xfId="0" applyFont="1"/>
    <xf numFmtId="0" fontId="38" fillId="0" borderId="0" xfId="0" applyFont="1"/>
    <xf numFmtId="0" fontId="39" fillId="5" borderId="0" xfId="0" applyFont="1" applyFill="1"/>
    <xf numFmtId="0" fontId="41" fillId="5" borderId="0" xfId="0" applyFont="1" applyFill="1"/>
    <xf numFmtId="0" fontId="41" fillId="0" borderId="0" xfId="0" applyFont="1"/>
    <xf numFmtId="0" fontId="43" fillId="0" borderId="0" xfId="0" applyFont="1" applyFill="1"/>
    <xf numFmtId="0" fontId="47" fillId="6" borderId="0" xfId="0" applyFont="1" applyFill="1"/>
    <xf numFmtId="0" fontId="63" fillId="6" borderId="0" xfId="0" applyFont="1" applyFill="1"/>
    <xf numFmtId="0" fontId="35" fillId="0" borderId="0" xfId="0" applyFont="1" applyFill="1"/>
    <xf numFmtId="0" fontId="44" fillId="0" borderId="0" xfId="0" applyFont="1" applyFill="1"/>
    <xf numFmtId="0" fontId="45" fillId="0" borderId="0" xfId="0" applyFont="1"/>
    <xf numFmtId="0" fontId="63" fillId="0" borderId="3" xfId="0" applyFont="1" applyBorder="1" applyAlignment="1">
      <alignment wrapText="1"/>
    </xf>
    <xf numFmtId="0" fontId="63" fillId="0" borderId="4" xfId="0" applyFont="1" applyBorder="1" applyAlignment="1">
      <alignment wrapText="1"/>
    </xf>
    <xf numFmtId="0" fontId="63" fillId="0" borderId="5" xfId="0" applyFont="1" applyBorder="1" applyAlignment="1">
      <alignment wrapText="1"/>
    </xf>
    <xf numFmtId="0" fontId="63" fillId="0" borderId="0" xfId="0" applyFont="1" applyAlignment="1">
      <alignment wrapText="1"/>
    </xf>
    <xf numFmtId="0" fontId="34" fillId="4" borderId="1" xfId="0" applyFont="1" applyFill="1" applyBorder="1" applyAlignment="1">
      <alignment wrapText="1"/>
    </xf>
    <xf numFmtId="0" fontId="35" fillId="0" borderId="0" xfId="0" applyFont="1" applyBorder="1" applyAlignment="1">
      <alignment wrapText="1"/>
    </xf>
    <xf numFmtId="0" fontId="35" fillId="0" borderId="0" xfId="0" applyFont="1" applyFill="1" applyBorder="1" applyAlignment="1">
      <alignment wrapText="1"/>
    </xf>
    <xf numFmtId="0" fontId="35" fillId="0" borderId="2" xfId="0" applyFont="1" applyBorder="1" applyAlignment="1">
      <alignment wrapText="1"/>
    </xf>
    <xf numFmtId="0" fontId="35" fillId="0" borderId="0" xfId="0" applyFont="1" applyAlignment="1">
      <alignment wrapText="1"/>
    </xf>
    <xf numFmtId="0" fontId="35" fillId="0" borderId="1" xfId="0" applyFont="1" applyBorder="1"/>
    <xf numFmtId="0" fontId="35" fillId="0" borderId="0" xfId="0" applyFont="1" applyBorder="1"/>
    <xf numFmtId="0" fontId="35" fillId="0" borderId="2" xfId="0" applyFont="1" applyBorder="1"/>
    <xf numFmtId="0" fontId="35" fillId="0" borderId="0" xfId="0" applyFont="1" applyFill="1" applyBorder="1"/>
    <xf numFmtId="0" fontId="35" fillId="0" borderId="0" xfId="0" applyFont="1" applyAlignment="1">
      <alignment horizontal="right"/>
    </xf>
    <xf numFmtId="0" fontId="35" fillId="0" borderId="6" xfId="0" applyFont="1" applyBorder="1"/>
    <xf numFmtId="0" fontId="35" fillId="0" borderId="7" xfId="0" applyFont="1" applyBorder="1"/>
    <xf numFmtId="0" fontId="35" fillId="0" borderId="8" xfId="0" applyFont="1" applyBorder="1"/>
    <xf numFmtId="0" fontId="36" fillId="0" borderId="0" xfId="0" applyFont="1" applyFill="1"/>
    <xf numFmtId="0" fontId="32" fillId="0" borderId="0" xfId="0" applyFont="1"/>
    <xf numFmtId="0" fontId="63" fillId="0" borderId="0" xfId="0" applyFont="1" applyAlignment="1">
      <alignment horizontal="right"/>
    </xf>
    <xf numFmtId="0" fontId="36" fillId="0" borderId="0" xfId="0" applyFont="1"/>
    <xf numFmtId="0" fontId="63" fillId="0" borderId="0" xfId="0" applyFont="1" applyAlignment="1"/>
    <xf numFmtId="0" fontId="32" fillId="0" borderId="0" xfId="0" applyFont="1" applyAlignment="1">
      <alignment horizontal="right"/>
    </xf>
    <xf numFmtId="0" fontId="36" fillId="0" borderId="0" xfId="0" applyFont="1" applyAlignment="1">
      <alignment horizontal="left"/>
    </xf>
    <xf numFmtId="0" fontId="32" fillId="0" borderId="28" xfId="0" applyFont="1" applyBorder="1"/>
    <xf numFmtId="0" fontId="32" fillId="0" borderId="15" xfId="0" applyFont="1" applyBorder="1"/>
    <xf numFmtId="0" fontId="35" fillId="0" borderId="15" xfId="0" applyFont="1" applyBorder="1"/>
    <xf numFmtId="0" fontId="63" fillId="0" borderId="0" xfId="0" applyFont="1" applyBorder="1" applyAlignment="1">
      <alignment horizontal="right"/>
    </xf>
    <xf numFmtId="0" fontId="35" fillId="0" borderId="12" xfId="0" applyFont="1" applyBorder="1"/>
    <xf numFmtId="0" fontId="32" fillId="0" borderId="0" xfId="0" applyFont="1" applyBorder="1"/>
    <xf numFmtId="0" fontId="63" fillId="0" borderId="0" xfId="0" applyFont="1" applyBorder="1"/>
    <xf numFmtId="0" fontId="63" fillId="0" borderId="0" xfId="0" applyFont="1" applyFill="1"/>
    <xf numFmtId="0" fontId="32" fillId="0" borderId="0" xfId="0" applyFont="1" applyAlignment="1">
      <alignment horizontal="left"/>
    </xf>
    <xf numFmtId="0" fontId="35" fillId="0" borderId="0" xfId="0" applyFont="1" applyBorder="1" applyAlignment="1">
      <alignment horizontal="right"/>
    </xf>
    <xf numFmtId="0" fontId="38" fillId="0" borderId="12" xfId="0" applyFont="1" applyBorder="1"/>
    <xf numFmtId="0" fontId="38" fillId="0" borderId="17" xfId="0" applyFont="1" applyBorder="1"/>
    <xf numFmtId="0" fontId="38" fillId="0" borderId="0" xfId="0" applyFont="1" applyAlignment="1">
      <alignment horizontal="right"/>
    </xf>
    <xf numFmtId="0" fontId="38" fillId="0" borderId="0" xfId="0" applyFont="1" applyBorder="1" applyAlignment="1">
      <alignment horizontal="right"/>
    </xf>
    <xf numFmtId="0" fontId="38" fillId="0" borderId="20" xfId="0" applyFont="1" applyBorder="1"/>
    <xf numFmtId="10" fontId="63" fillId="0" borderId="0" xfId="0" applyNumberFormat="1" applyFont="1"/>
    <xf numFmtId="0" fontId="63" fillId="0" borderId="0" xfId="0" applyFont="1" applyAlignment="1">
      <alignment horizontal="left"/>
    </xf>
    <xf numFmtId="0" fontId="33" fillId="0" borderId="0" xfId="0" applyFont="1" applyAlignment="1">
      <alignment horizontal="right"/>
    </xf>
    <xf numFmtId="0" fontId="39" fillId="0" borderId="0" xfId="0" applyFont="1"/>
    <xf numFmtId="0" fontId="43" fillId="0" borderId="0" xfId="0" applyFont="1"/>
    <xf numFmtId="0" fontId="33" fillId="0" borderId="0" xfId="0" applyFont="1" applyBorder="1"/>
    <xf numFmtId="0" fontId="33" fillId="0" borderId="0" xfId="0" applyFont="1" applyFill="1" applyBorder="1"/>
    <xf numFmtId="0" fontId="35" fillId="0" borderId="1" xfId="0" applyFont="1" applyBorder="1" applyAlignment="1">
      <alignment horizontal="right"/>
    </xf>
    <xf numFmtId="0" fontId="45" fillId="0" borderId="0" xfId="0" applyFont="1" applyBorder="1"/>
    <xf numFmtId="0" fontId="45" fillId="4" borderId="0" xfId="0" applyFont="1" applyFill="1"/>
    <xf numFmtId="0" fontId="45" fillId="0" borderId="0" xfId="0" applyFont="1" applyFill="1" applyBorder="1"/>
    <xf numFmtId="0" fontId="45" fillId="0" borderId="0" xfId="0" applyFont="1" applyBorder="1" applyAlignment="1">
      <alignment horizontal="right"/>
    </xf>
    <xf numFmtId="0" fontId="45" fillId="0" borderId="0" xfId="0" applyFont="1" applyAlignment="1">
      <alignment horizontal="right"/>
    </xf>
    <xf numFmtId="0" fontId="45" fillId="0" borderId="0" xfId="0" applyFont="1" applyFill="1" applyBorder="1" applyAlignment="1">
      <alignment horizontal="right"/>
    </xf>
    <xf numFmtId="0" fontId="45" fillId="3" borderId="15" xfId="0" applyFont="1" applyFill="1" applyBorder="1"/>
    <xf numFmtId="0" fontId="63" fillId="0" borderId="0" xfId="0" applyFont="1" applyAlignment="1">
      <alignment horizontal="center"/>
    </xf>
    <xf numFmtId="0" fontId="64" fillId="0" borderId="0" xfId="0" applyFont="1" applyAlignment="1">
      <alignment horizontal="left"/>
    </xf>
    <xf numFmtId="0" fontId="65" fillId="0" borderId="0" xfId="0" applyFont="1"/>
    <xf numFmtId="0" fontId="64" fillId="0" borderId="0" xfId="0" applyFont="1" applyAlignment="1"/>
    <xf numFmtId="0" fontId="38" fillId="0" borderId="0" xfId="0" applyFont="1" applyFill="1" applyAlignment="1">
      <alignment horizontal="justify"/>
    </xf>
    <xf numFmtId="0" fontId="38" fillId="0" borderId="0" xfId="0" applyFont="1" applyFill="1" applyAlignment="1">
      <alignment horizontal="right"/>
    </xf>
    <xf numFmtId="0" fontId="38" fillId="0" borderId="0" xfId="0" applyFont="1" applyAlignment="1">
      <alignment horizontal="justify"/>
    </xf>
    <xf numFmtId="0" fontId="38" fillId="0" borderId="0" xfId="0" applyFont="1" applyAlignment="1">
      <alignment horizontal="left"/>
    </xf>
    <xf numFmtId="0" fontId="38" fillId="0" borderId="20" xfId="0" applyFont="1" applyBorder="1" applyAlignment="1">
      <alignment horizontal="justify"/>
    </xf>
    <xf numFmtId="0" fontId="38" fillId="0" borderId="0" xfId="0" applyFont="1" applyFill="1" applyBorder="1" applyAlignment="1">
      <alignment horizontal="justify"/>
    </xf>
    <xf numFmtId="10" fontId="38" fillId="0" borderId="20" xfId="1" applyNumberFormat="1" applyFont="1" applyFill="1" applyBorder="1"/>
    <xf numFmtId="10" fontId="38" fillId="0" borderId="17" xfId="1" applyNumberFormat="1" applyFont="1" applyFill="1" applyBorder="1"/>
    <xf numFmtId="10" fontId="38" fillId="0" borderId="12" xfId="1" applyNumberFormat="1" applyFont="1" applyFill="1" applyBorder="1"/>
    <xf numFmtId="0" fontId="38" fillId="0" borderId="0" xfId="0" applyFont="1" applyFill="1" applyBorder="1" applyAlignment="1">
      <alignment horizontal="left"/>
    </xf>
    <xf numFmtId="10" fontId="38" fillId="0" borderId="9" xfId="1" applyNumberFormat="1" applyFont="1" applyBorder="1" applyAlignment="1">
      <alignment horizontal="justify"/>
    </xf>
    <xf numFmtId="0" fontId="38" fillId="0" borderId="9" xfId="0" applyFont="1" applyBorder="1" applyAlignment="1">
      <alignment horizontal="justify"/>
    </xf>
    <xf numFmtId="0" fontId="38" fillId="0" borderId="9" xfId="0" applyFont="1" applyFill="1" applyBorder="1" applyAlignment="1">
      <alignment horizontal="justify"/>
    </xf>
    <xf numFmtId="0" fontId="64" fillId="0" borderId="0" xfId="0" applyFont="1" applyFill="1" applyBorder="1" applyAlignment="1">
      <alignment horizontal="right"/>
    </xf>
    <xf numFmtId="0" fontId="35" fillId="0" borderId="0" xfId="0" applyFont="1" applyBorder="1" applyAlignment="1">
      <alignment horizontal="right" wrapText="1"/>
    </xf>
    <xf numFmtId="0" fontId="35" fillId="0" borderId="0" xfId="0" applyFont="1" applyAlignment="1">
      <alignment horizontal="justify"/>
    </xf>
    <xf numFmtId="0" fontId="35" fillId="0" borderId="9" xfId="0" applyFont="1" applyBorder="1" applyAlignment="1">
      <alignment horizontal="justify"/>
    </xf>
    <xf numFmtId="0" fontId="35" fillId="0" borderId="0" xfId="0" applyFont="1" applyFill="1" applyBorder="1" applyAlignment="1">
      <alignment horizontal="justify"/>
    </xf>
    <xf numFmtId="0" fontId="37" fillId="0" borderId="0" xfId="0" applyFont="1" applyAlignment="1">
      <alignment horizontal="left"/>
    </xf>
    <xf numFmtId="1" fontId="38" fillId="0" borderId="9" xfId="0" applyNumberFormat="1" applyFont="1" applyBorder="1" applyAlignment="1">
      <alignment horizontal="justify"/>
    </xf>
    <xf numFmtId="0" fontId="39" fillId="0" borderId="0" xfId="0" applyFont="1" applyAlignment="1">
      <alignment horizontal="left"/>
    </xf>
    <xf numFmtId="0" fontId="41" fillId="0" borderId="0" xfId="0" applyFont="1" applyAlignment="1">
      <alignment horizontal="right"/>
    </xf>
    <xf numFmtId="1" fontId="41" fillId="0" borderId="9" xfId="0" applyNumberFormat="1" applyFont="1" applyBorder="1" applyAlignment="1">
      <alignment horizontal="justify"/>
    </xf>
    <xf numFmtId="0" fontId="41" fillId="0" borderId="0" xfId="0" applyFont="1" applyAlignment="1">
      <alignment horizontal="justify"/>
    </xf>
    <xf numFmtId="0" fontId="41" fillId="0" borderId="9" xfId="0" applyFont="1" applyBorder="1" applyAlignment="1">
      <alignment horizontal="justify"/>
    </xf>
    <xf numFmtId="0" fontId="43" fillId="0" borderId="0" xfId="0" applyFont="1" applyAlignment="1">
      <alignment horizontal="left"/>
    </xf>
    <xf numFmtId="0" fontId="45" fillId="0" borderId="0" xfId="0" applyFont="1" applyAlignment="1">
      <alignment horizontal="justify"/>
    </xf>
    <xf numFmtId="0" fontId="47" fillId="0" borderId="0" xfId="0" applyFont="1" applyAlignment="1">
      <alignment horizontal="left"/>
    </xf>
    <xf numFmtId="0" fontId="63" fillId="0" borderId="0" xfId="0" applyFont="1" applyBorder="1" applyAlignment="1">
      <alignment horizontal="justify"/>
    </xf>
    <xf numFmtId="0" fontId="33" fillId="0" borderId="0" xfId="0" applyFont="1" applyAlignment="1">
      <alignment horizontal="left"/>
    </xf>
    <xf numFmtId="0" fontId="37" fillId="0" borderId="0" xfId="0" applyFont="1" applyAlignment="1">
      <alignment horizontal="justify"/>
    </xf>
    <xf numFmtId="0" fontId="38" fillId="0" borderId="9" xfId="0" applyFont="1" applyBorder="1"/>
    <xf numFmtId="0" fontId="47" fillId="0" borderId="0" xfId="0" applyFont="1" applyAlignment="1">
      <alignment horizontal="right"/>
    </xf>
    <xf numFmtId="0" fontId="37" fillId="0" borderId="0" xfId="0" applyFont="1" applyAlignment="1">
      <alignment horizontal="right"/>
    </xf>
    <xf numFmtId="0" fontId="43" fillId="0" borderId="0" xfId="0" applyFont="1" applyAlignment="1">
      <alignment horizontal="right"/>
    </xf>
    <xf numFmtId="0" fontId="41" fillId="0" borderId="18" xfId="0" applyFont="1" applyBorder="1" applyAlignment="1">
      <alignment horizontal="left" indent="3"/>
    </xf>
    <xf numFmtId="0" fontId="41" fillId="0" borderId="0" xfId="0" applyFont="1" applyAlignment="1"/>
    <xf numFmtId="0" fontId="45" fillId="0" borderId="0" xfId="0" applyFont="1" applyAlignment="1"/>
    <xf numFmtId="0" fontId="45" fillId="0" borderId="18" xfId="0" applyFont="1" applyBorder="1" applyAlignment="1">
      <alignment horizontal="left" indent="3"/>
    </xf>
    <xf numFmtId="0" fontId="45" fillId="0" borderId="9" xfId="0" applyFont="1" applyBorder="1" applyAlignment="1">
      <alignment horizontal="left" indent="3"/>
    </xf>
    <xf numFmtId="0" fontId="32" fillId="0" borderId="0" xfId="0" applyFont="1" applyFill="1" applyBorder="1" applyAlignment="1">
      <alignment horizontal="left"/>
    </xf>
    <xf numFmtId="0" fontId="67" fillId="2" borderId="15" xfId="0" applyFont="1" applyFill="1" applyBorder="1" applyAlignment="1">
      <alignment horizontal="right" vertical="top" wrapText="1"/>
    </xf>
    <xf numFmtId="0" fontId="67" fillId="2" borderId="16" xfId="0" applyFont="1" applyFill="1" applyBorder="1" applyAlignment="1">
      <alignment wrapText="1"/>
    </xf>
    <xf numFmtId="0" fontId="69" fillId="0" borderId="0" xfId="0" applyFont="1"/>
    <xf numFmtId="0" fontId="69" fillId="0" borderId="12" xfId="0" applyFont="1" applyBorder="1" applyAlignment="1">
      <alignment horizontal="right" wrapText="1"/>
    </xf>
    <xf numFmtId="0" fontId="69" fillId="3" borderId="13" xfId="0" applyFont="1" applyFill="1" applyBorder="1" applyAlignment="1">
      <alignment vertical="top" wrapText="1"/>
    </xf>
    <xf numFmtId="0" fontId="69" fillId="0" borderId="14" xfId="0" applyFont="1" applyBorder="1" applyAlignment="1">
      <alignment horizontal="right" wrapText="1"/>
    </xf>
    <xf numFmtId="0" fontId="69" fillId="0" borderId="17" xfId="0" applyFont="1" applyFill="1" applyBorder="1" applyAlignment="1">
      <alignment horizontal="right" wrapText="1"/>
    </xf>
    <xf numFmtId="0" fontId="32" fillId="0" borderId="12" xfId="0" applyFont="1" applyBorder="1" applyAlignment="1">
      <alignment horizontal="right" wrapText="1"/>
    </xf>
    <xf numFmtId="0" fontId="35" fillId="3" borderId="13" xfId="0" applyFont="1" applyFill="1" applyBorder="1" applyAlignment="1">
      <alignment vertical="top" wrapText="1"/>
    </xf>
    <xf numFmtId="0" fontId="36" fillId="0" borderId="12" xfId="0" applyFont="1" applyBorder="1" applyAlignment="1">
      <alignment horizontal="right" wrapText="1"/>
    </xf>
    <xf numFmtId="0" fontId="38" fillId="3" borderId="13" xfId="0" applyFont="1" applyFill="1" applyBorder="1" applyAlignment="1">
      <alignment vertical="top" wrapText="1"/>
    </xf>
    <xf numFmtId="0" fontId="40" fillId="0" borderId="12" xfId="0" applyFont="1" applyBorder="1" applyAlignment="1">
      <alignment horizontal="right" wrapText="1"/>
    </xf>
    <xf numFmtId="0" fontId="41" fillId="3" borderId="13" xfId="0" applyFont="1" applyFill="1" applyBorder="1" applyAlignment="1">
      <alignment vertical="top" wrapText="1"/>
    </xf>
    <xf numFmtId="0" fontId="42" fillId="0" borderId="0" xfId="0" applyFont="1" applyFill="1" applyBorder="1" applyAlignment="1">
      <alignment horizontal="left" wrapText="1"/>
    </xf>
    <xf numFmtId="0" fontId="63" fillId="0" borderId="0" xfId="0" applyFont="1" applyAlignment="1">
      <alignment horizontal="left" indent="3"/>
    </xf>
    <xf numFmtId="0" fontId="63" fillId="0" borderId="9" xfId="0" applyFont="1" applyBorder="1" applyAlignment="1">
      <alignment horizontal="justify"/>
    </xf>
    <xf numFmtId="0" fontId="63" fillId="0" borderId="0" xfId="0" applyFont="1" applyAlignment="1">
      <alignment horizontal="justify"/>
    </xf>
    <xf numFmtId="0" fontId="63" fillId="0" borderId="0" xfId="0" applyFont="1" applyAlignment="1">
      <alignment horizontal="left" wrapText="1"/>
    </xf>
    <xf numFmtId="0" fontId="63" fillId="0" borderId="4" xfId="0" applyFont="1" applyBorder="1" applyAlignment="1">
      <alignment horizontal="justify"/>
    </xf>
    <xf numFmtId="0" fontId="63" fillId="0" borderId="0" xfId="0" applyFont="1" applyAlignment="1">
      <alignment horizontal="right" wrapText="1"/>
    </xf>
    <xf numFmtId="0" fontId="63" fillId="0" borderId="0" xfId="0" applyFont="1" applyAlignment="1">
      <alignment horizontal="center" wrapText="1"/>
    </xf>
    <xf numFmtId="0" fontId="39" fillId="0" borderId="0" xfId="0" applyFont="1" applyAlignment="1">
      <alignment horizontal="left" indent="3"/>
    </xf>
    <xf numFmtId="0" fontId="43" fillId="0" borderId="0" xfId="0" applyFont="1" applyAlignment="1">
      <alignment horizontal="left" indent="3"/>
    </xf>
    <xf numFmtId="0" fontId="45" fillId="0" borderId="0" xfId="0" applyFont="1" applyAlignment="1">
      <alignment horizontal="left" indent="3"/>
    </xf>
    <xf numFmtId="0" fontId="46" fillId="0" borderId="30" xfId="0" applyFont="1" applyBorder="1"/>
    <xf numFmtId="0" fontId="46" fillId="0" borderId="20" xfId="0" applyFont="1" applyBorder="1"/>
    <xf numFmtId="0" fontId="39" fillId="0" borderId="20" xfId="0" applyFont="1" applyBorder="1"/>
    <xf numFmtId="0" fontId="41" fillId="0" borderId="0" xfId="0" applyFont="1" applyFill="1" applyBorder="1"/>
    <xf numFmtId="0" fontId="42" fillId="0" borderId="29" xfId="0" applyFont="1" applyBorder="1"/>
    <xf numFmtId="0" fontId="45" fillId="0" borderId="17" xfId="0" applyFont="1" applyBorder="1"/>
    <xf numFmtId="0" fontId="47" fillId="0" borderId="17" xfId="0" applyFont="1" applyBorder="1"/>
    <xf numFmtId="0" fontId="33" fillId="4" borderId="0" xfId="0" applyFont="1" applyFill="1" applyAlignment="1"/>
    <xf numFmtId="0" fontId="35" fillId="4" borderId="0" xfId="0" applyFont="1" applyFill="1" applyAlignment="1"/>
    <xf numFmtId="0" fontId="35" fillId="4" borderId="0" xfId="0" applyFont="1" applyFill="1"/>
    <xf numFmtId="0" fontId="38" fillId="0" borderId="0" xfId="0" applyFont="1" applyAlignment="1">
      <alignment horizontal="left" indent="3"/>
    </xf>
    <xf numFmtId="0" fontId="39" fillId="0" borderId="0" xfId="0" applyFont="1" applyAlignment="1"/>
    <xf numFmtId="0" fontId="43" fillId="0" borderId="0" xfId="0" applyFont="1" applyAlignment="1"/>
    <xf numFmtId="0" fontId="33" fillId="0" borderId="0" xfId="0" applyFont="1" applyAlignment="1">
      <alignment horizontal="left" indent="3"/>
    </xf>
    <xf numFmtId="0" fontId="37" fillId="0" borderId="0" xfId="0" applyFont="1" applyAlignment="1">
      <alignment horizontal="left" indent="3"/>
    </xf>
    <xf numFmtId="0" fontId="37" fillId="4" borderId="0" xfId="0" applyFont="1" applyFill="1" applyAlignment="1"/>
    <xf numFmtId="0" fontId="38" fillId="4" borderId="0" xfId="0" applyFont="1" applyFill="1"/>
    <xf numFmtId="0" fontId="41" fillId="0" borderId="0" xfId="0" applyFont="1" applyFill="1"/>
    <xf numFmtId="0" fontId="47" fillId="0" borderId="0" xfId="0" applyFont="1" applyAlignment="1">
      <alignment horizontal="left" indent="3"/>
    </xf>
    <xf numFmtId="0" fontId="41" fillId="0" borderId="0" xfId="0" applyFont="1" applyAlignment="1">
      <alignment horizontal="left" indent="3"/>
    </xf>
    <xf numFmtId="0" fontId="50" fillId="0" borderId="0" xfId="0" applyFont="1" applyAlignment="1"/>
    <xf numFmtId="0" fontId="57" fillId="0" borderId="0" xfId="0" applyFont="1" applyAlignment="1"/>
    <xf numFmtId="0" fontId="33" fillId="0" borderId="0" xfId="0" applyFont="1" applyAlignment="1">
      <alignment horizontal="right" wrapText="1"/>
    </xf>
    <xf numFmtId="0" fontId="36" fillId="0" borderId="15" xfId="0" applyFont="1" applyBorder="1"/>
    <xf numFmtId="0" fontId="38" fillId="0" borderId="30" xfId="0" applyFont="1" applyBorder="1" applyAlignment="1">
      <alignment horizontal="right"/>
    </xf>
    <xf numFmtId="0" fontId="38" fillId="0" borderId="29" xfId="0" applyFont="1" applyBorder="1" applyAlignment="1">
      <alignment horizontal="right"/>
    </xf>
    <xf numFmtId="0" fontId="38" fillId="0" borderId="28" xfId="0" applyFont="1" applyBorder="1" applyAlignment="1">
      <alignment horizontal="right"/>
    </xf>
    <xf numFmtId="0" fontId="33" fillId="0" borderId="0" xfId="0" applyFont="1" applyAlignment="1"/>
    <xf numFmtId="0" fontId="39" fillId="0" borderId="9" xfId="0" applyFont="1" applyBorder="1" applyAlignment="1">
      <alignment horizontal="left" indent="3"/>
    </xf>
    <xf numFmtId="0" fontId="41" fillId="0" borderId="20" xfId="0" applyFont="1" applyBorder="1"/>
    <xf numFmtId="0" fontId="41" fillId="0" borderId="31" xfId="0" applyFont="1" applyBorder="1"/>
    <xf numFmtId="0" fontId="42" fillId="0" borderId="28" xfId="0" applyFont="1" applyBorder="1"/>
    <xf numFmtId="0" fontId="45" fillId="0" borderId="12" xfId="0" applyFont="1" applyBorder="1"/>
    <xf numFmtId="0" fontId="45" fillId="0" borderId="32" xfId="0" applyFont="1" applyBorder="1"/>
    <xf numFmtId="0" fontId="45" fillId="0" borderId="29" xfId="0" applyFont="1" applyBorder="1"/>
    <xf numFmtId="10" fontId="45" fillId="0" borderId="22" xfId="0" applyNumberFormat="1" applyFont="1" applyBorder="1"/>
    <xf numFmtId="0" fontId="45" fillId="0" borderId="16" xfId="0" applyFont="1" applyBorder="1"/>
    <xf numFmtId="0" fontId="45" fillId="0" borderId="20" xfId="0" applyFont="1" applyBorder="1"/>
    <xf numFmtId="10" fontId="45" fillId="0" borderId="30" xfId="0" applyNumberFormat="1" applyFont="1" applyBorder="1"/>
    <xf numFmtId="0" fontId="45" fillId="0" borderId="31" xfId="0" applyFont="1" applyBorder="1"/>
    <xf numFmtId="10" fontId="45" fillId="0" borderId="29" xfId="0" applyNumberFormat="1" applyFont="1" applyBorder="1"/>
    <xf numFmtId="0" fontId="45" fillId="0" borderId="28" xfId="0" applyFont="1" applyBorder="1"/>
    <xf numFmtId="10" fontId="45" fillId="0" borderId="28" xfId="0" applyNumberFormat="1" applyFont="1" applyBorder="1"/>
    <xf numFmtId="0" fontId="45" fillId="0" borderId="13" xfId="0" applyFont="1" applyBorder="1"/>
    <xf numFmtId="0" fontId="38" fillId="0" borderId="15" xfId="0" applyFont="1" applyBorder="1"/>
    <xf numFmtId="0" fontId="47" fillId="0" borderId="15" xfId="0" applyFont="1" applyBorder="1" applyAlignment="1">
      <alignment horizontal="left" indent="3"/>
    </xf>
    <xf numFmtId="0" fontId="35" fillId="0" borderId="0" xfId="0" applyFont="1" applyAlignment="1">
      <alignment horizontal="left"/>
    </xf>
    <xf numFmtId="0" fontId="44" fillId="0" borderId="0" xfId="0" applyFont="1" applyAlignment="1"/>
    <xf numFmtId="0" fontId="34" fillId="0" borderId="0" xfId="0" applyFont="1" applyAlignment="1"/>
    <xf numFmtId="0" fontId="37" fillId="0" borderId="0" xfId="0" applyFont="1" applyAlignment="1"/>
    <xf numFmtId="10" fontId="38" fillId="0" borderId="0" xfId="1" applyNumberFormat="1" applyFont="1"/>
    <xf numFmtId="0" fontId="41" fillId="8" borderId="0" xfId="0" applyFont="1" applyFill="1"/>
    <xf numFmtId="0" fontId="57" fillId="0" borderId="0" xfId="0" applyFont="1" applyFill="1" applyAlignment="1">
      <alignment horizontal="left" indent="3"/>
    </xf>
    <xf numFmtId="0" fontId="33" fillId="0" borderId="0" xfId="0" applyFont="1" applyFill="1" applyAlignment="1">
      <alignment horizontal="left" indent="3"/>
    </xf>
    <xf numFmtId="0" fontId="37" fillId="0" borderId="0" xfId="0" applyFont="1" applyFill="1" applyAlignment="1">
      <alignment horizontal="left" indent="3"/>
    </xf>
    <xf numFmtId="0" fontId="38" fillId="0" borderId="0" xfId="0" applyFont="1" applyFill="1"/>
    <xf numFmtId="0" fontId="39" fillId="0" borderId="0" xfId="0" applyFont="1" applyFill="1" applyAlignment="1">
      <alignment horizontal="left" indent="3"/>
    </xf>
    <xf numFmtId="0" fontId="43" fillId="0" borderId="0" xfId="0" applyFont="1" applyFill="1" applyAlignment="1">
      <alignment horizontal="right"/>
    </xf>
    <xf numFmtId="0" fontId="43" fillId="0" borderId="0" xfId="0" applyFont="1" applyFill="1" applyAlignment="1">
      <alignment horizontal="left" indent="3"/>
    </xf>
    <xf numFmtId="0" fontId="43" fillId="8" borderId="0" xfId="0" applyFont="1" applyFill="1" applyAlignment="1">
      <alignment horizontal="left" indent="3"/>
    </xf>
    <xf numFmtId="0" fontId="45" fillId="8" borderId="0" xfId="0" applyFont="1" applyFill="1"/>
    <xf numFmtId="0" fontId="47" fillId="8" borderId="0" xfId="0" applyFont="1" applyFill="1" applyAlignment="1">
      <alignment horizontal="right"/>
    </xf>
    <xf numFmtId="0" fontId="47" fillId="8" borderId="0" xfId="0" applyFont="1" applyFill="1" applyAlignment="1">
      <alignment horizontal="left" indent="3"/>
    </xf>
    <xf numFmtId="0" fontId="33" fillId="0" borderId="0" xfId="0" applyFont="1" applyFill="1" applyAlignment="1">
      <alignment horizontal="right"/>
    </xf>
    <xf numFmtId="0" fontId="39" fillId="0" borderId="0" xfId="0" applyFont="1" applyFill="1" applyAlignment="1">
      <alignment horizontal="right"/>
    </xf>
    <xf numFmtId="0" fontId="39" fillId="8" borderId="0" xfId="0" applyFont="1" applyFill="1" applyAlignment="1">
      <alignment horizontal="left" indent="3"/>
    </xf>
    <xf numFmtId="0" fontId="43" fillId="8" borderId="0" xfId="0" applyFont="1" applyFill="1" applyAlignment="1">
      <alignment horizontal="right"/>
    </xf>
    <xf numFmtId="0" fontId="39" fillId="8" borderId="0" xfId="0" applyFont="1" applyFill="1" applyAlignment="1">
      <alignment horizontal="right"/>
    </xf>
    <xf numFmtId="0" fontId="70" fillId="0" borderId="0" xfId="0" applyFont="1" applyAlignment="1">
      <alignment horizontal="left" indent="3"/>
    </xf>
    <xf numFmtId="0" fontId="71" fillId="0" borderId="0" xfId="0" applyFont="1"/>
    <xf numFmtId="0" fontId="71" fillId="0" borderId="0" xfId="0" applyFont="1" applyAlignment="1">
      <alignment horizontal="right"/>
    </xf>
    <xf numFmtId="0" fontId="71" fillId="0" borderId="0" xfId="0" applyFont="1" applyAlignment="1">
      <alignment horizontal="left" indent="3"/>
    </xf>
    <xf numFmtId="0" fontId="71" fillId="9" borderId="0" xfId="0" applyFont="1" applyFill="1"/>
    <xf numFmtId="0" fontId="71" fillId="8" borderId="0" xfId="0" applyFont="1" applyFill="1"/>
    <xf numFmtId="0" fontId="65" fillId="0" borderId="0" xfId="0" applyFont="1" applyAlignment="1">
      <alignment horizontal="left" indent="3"/>
    </xf>
    <xf numFmtId="0" fontId="65" fillId="0" borderId="0" xfId="0" applyFont="1" applyAlignment="1">
      <alignment horizontal="left" indent="15"/>
    </xf>
    <xf numFmtId="0" fontId="72" fillId="0" borderId="0" xfId="0" applyFont="1" applyAlignment="1">
      <alignment horizontal="left" indent="3"/>
    </xf>
    <xf numFmtId="0" fontId="73" fillId="0" borderId="0" xfId="0" applyFont="1"/>
    <xf numFmtId="0" fontId="73" fillId="0" borderId="0" xfId="0" applyFont="1" applyAlignment="1">
      <alignment horizontal="left" indent="15"/>
    </xf>
    <xf numFmtId="0" fontId="73" fillId="0" borderId="0" xfId="0" applyFont="1" applyAlignment="1">
      <alignment horizontal="center"/>
    </xf>
    <xf numFmtId="0" fontId="73" fillId="0" borderId="0" xfId="0" applyFont="1" applyAlignment="1">
      <alignment horizontal="right"/>
    </xf>
    <xf numFmtId="0" fontId="63" fillId="0" borderId="9" xfId="0" applyFont="1" applyFill="1" applyBorder="1" applyAlignment="1">
      <alignment horizontal="left"/>
    </xf>
    <xf numFmtId="0" fontId="63" fillId="0" borderId="0" xfId="0" applyFont="1" applyFill="1" applyBorder="1" applyAlignment="1">
      <alignment horizontal="left"/>
    </xf>
    <xf numFmtId="0" fontId="35" fillId="0" borderId="0" xfId="0" applyFont="1" applyFill="1" applyBorder="1" applyAlignment="1">
      <alignment horizontal="left"/>
    </xf>
    <xf numFmtId="0" fontId="35" fillId="0" borderId="9" xfId="0" applyFont="1" applyFill="1" applyBorder="1" applyAlignment="1">
      <alignment horizontal="left"/>
    </xf>
    <xf numFmtId="0" fontId="67" fillId="5" borderId="0" xfId="0" applyFont="1" applyFill="1" applyBorder="1"/>
    <xf numFmtId="0" fontId="69" fillId="0" borderId="0" xfId="0" applyFont="1" applyBorder="1"/>
    <xf numFmtId="0" fontId="69" fillId="0" borderId="0" xfId="0" applyFont="1" applyAlignment="1"/>
    <xf numFmtId="0" fontId="67" fillId="0" borderId="0" xfId="0" applyFont="1" applyFill="1" applyBorder="1"/>
    <xf numFmtId="0" fontId="67" fillId="0" borderId="0" xfId="0" applyFont="1" applyAlignment="1"/>
    <xf numFmtId="0" fontId="33" fillId="4" borderId="0" xfId="0" applyFont="1" applyFill="1"/>
    <xf numFmtId="0" fontId="37" fillId="4" borderId="0" xfId="0" applyFont="1" applyFill="1"/>
    <xf numFmtId="0" fontId="64" fillId="4" borderId="0" xfId="0" applyFont="1" applyFill="1"/>
    <xf numFmtId="0" fontId="65" fillId="4" borderId="0" xfId="0" applyFont="1" applyFill="1"/>
    <xf numFmtId="0" fontId="67" fillId="4" borderId="0" xfId="0" applyFont="1" applyFill="1"/>
    <xf numFmtId="0" fontId="69" fillId="4" borderId="0" xfId="0" applyFont="1" applyFill="1"/>
    <xf numFmtId="0" fontId="67" fillId="0" borderId="0" xfId="0" applyFont="1" applyFill="1"/>
    <xf numFmtId="0" fontId="69" fillId="0" borderId="0" xfId="0" applyFont="1" applyFill="1"/>
    <xf numFmtId="0" fontId="38" fillId="0" borderId="0" xfId="0" applyFont="1" applyAlignment="1">
      <alignment horizontal="center"/>
    </xf>
    <xf numFmtId="0" fontId="71" fillId="0" borderId="0" xfId="0" applyFont="1" applyAlignment="1">
      <alignment horizontal="left" indent="15"/>
    </xf>
    <xf numFmtId="0" fontId="63" fillId="0" borderId="9" xfId="0" applyFont="1" applyFill="1" applyBorder="1" applyAlignment="1">
      <alignment horizontal="center"/>
    </xf>
    <xf numFmtId="0" fontId="35" fillId="0" borderId="0" xfId="0" applyFont="1" applyAlignment="1">
      <alignment horizontal="center"/>
    </xf>
    <xf numFmtId="0" fontId="33" fillId="0" borderId="0" xfId="0" applyFont="1" applyBorder="1" applyAlignment="1">
      <alignment wrapText="1"/>
    </xf>
    <xf numFmtId="0" fontId="33" fillId="0" borderId="0" xfId="0" applyFont="1" applyFill="1" applyBorder="1" applyAlignment="1">
      <alignment wrapText="1"/>
    </xf>
    <xf numFmtId="0" fontId="35" fillId="8" borderId="22" xfId="0" applyFont="1" applyFill="1" applyBorder="1"/>
    <xf numFmtId="0" fontId="35" fillId="3" borderId="9" xfId="0" applyFont="1" applyFill="1" applyBorder="1"/>
    <xf numFmtId="0" fontId="35" fillId="0" borderId="22" xfId="0" applyFont="1" applyBorder="1"/>
    <xf numFmtId="2" fontId="35" fillId="3" borderId="9" xfId="0" applyNumberFormat="1" applyFont="1" applyFill="1" applyBorder="1"/>
    <xf numFmtId="2" fontId="69" fillId="3" borderId="9" xfId="0" applyNumberFormat="1" applyFont="1" applyFill="1" applyBorder="1"/>
    <xf numFmtId="0" fontId="45" fillId="0" borderId="0" xfId="0" applyFont="1" applyBorder="1" applyAlignment="1">
      <alignment horizontal="right" wrapText="1"/>
    </xf>
    <xf numFmtId="0" fontId="45" fillId="0" borderId="0" xfId="0" applyFont="1" applyAlignment="1">
      <alignment horizontal="right" wrapText="1"/>
    </xf>
    <xf numFmtId="0" fontId="45" fillId="0" borderId="0" xfId="0" applyFont="1" applyBorder="1" applyAlignment="1">
      <alignment wrapText="1"/>
    </xf>
    <xf numFmtId="0" fontId="45" fillId="0" borderId="0" xfId="0" applyFont="1" applyAlignment="1">
      <alignment wrapText="1"/>
    </xf>
    <xf numFmtId="0" fontId="45" fillId="0" borderId="0" xfId="0" applyFont="1" applyFill="1" applyBorder="1" applyAlignment="1">
      <alignment wrapText="1"/>
    </xf>
    <xf numFmtId="0" fontId="45" fillId="0" borderId="0" xfId="0" applyFont="1" applyBorder="1" applyAlignment="1">
      <alignment horizontal="left" wrapText="1"/>
    </xf>
    <xf numFmtId="0" fontId="63" fillId="3" borderId="9" xfId="0" applyFont="1" applyFill="1" applyBorder="1"/>
    <xf numFmtId="0" fontId="37" fillId="3" borderId="9" xfId="0" applyFont="1" applyFill="1" applyBorder="1"/>
    <xf numFmtId="0" fontId="38" fillId="0" borderId="9" xfId="0" applyFont="1" applyFill="1" applyBorder="1"/>
    <xf numFmtId="0" fontId="38" fillId="3" borderId="9" xfId="0" applyFont="1" applyFill="1" applyBorder="1"/>
    <xf numFmtId="0" fontId="41" fillId="3" borderId="9" xfId="0" applyFont="1" applyFill="1" applyBorder="1"/>
    <xf numFmtId="0" fontId="39" fillId="0" borderId="0" xfId="0" applyFont="1" applyAlignment="1">
      <alignment wrapText="1"/>
    </xf>
    <xf numFmtId="0" fontId="43" fillId="0" borderId="0" xfId="0" applyFont="1" applyAlignment="1">
      <alignment horizontal="right" wrapText="1"/>
    </xf>
    <xf numFmtId="1" fontId="71" fillId="3" borderId="9" xfId="0" applyNumberFormat="1" applyFont="1" applyFill="1" applyBorder="1"/>
    <xf numFmtId="0" fontId="73" fillId="3" borderId="9" xfId="0" applyFont="1" applyFill="1" applyBorder="1"/>
    <xf numFmtId="0" fontId="29" fillId="0" borderId="1" xfId="0" applyFont="1" applyBorder="1"/>
    <xf numFmtId="0" fontId="29" fillId="0" borderId="0" xfId="0" applyFont="1"/>
    <xf numFmtId="0" fontId="29" fillId="0" borderId="22" xfId="0" applyFont="1" applyBorder="1" applyAlignment="1">
      <alignment horizontal="justify"/>
    </xf>
    <xf numFmtId="0" fontId="29" fillId="0" borderId="16" xfId="0" applyFont="1" applyBorder="1" applyAlignment="1">
      <alignment horizontal="justify"/>
    </xf>
    <xf numFmtId="0" fontId="38" fillId="0" borderId="0" xfId="0" applyFont="1" applyBorder="1"/>
    <xf numFmtId="0" fontId="38" fillId="0" borderId="0" xfId="0" applyFont="1" applyBorder="1" applyAlignment="1">
      <alignment horizontal="justify"/>
    </xf>
    <xf numFmtId="10" fontId="38" fillId="0" borderId="0" xfId="1" applyNumberFormat="1" applyFont="1" applyFill="1" applyBorder="1"/>
    <xf numFmtId="0" fontId="38" fillId="4" borderId="20" xfId="0" applyFont="1" applyFill="1" applyBorder="1" applyAlignment="1">
      <alignment horizontal="justify"/>
    </xf>
    <xf numFmtId="10" fontId="38" fillId="4" borderId="20" xfId="1" applyNumberFormat="1" applyFont="1" applyFill="1" applyBorder="1"/>
    <xf numFmtId="10" fontId="38" fillId="4" borderId="17" xfId="1" applyNumberFormat="1" applyFont="1" applyFill="1" applyBorder="1"/>
    <xf numFmtId="10" fontId="38" fillId="4" borderId="12" xfId="1" applyNumberFormat="1" applyFont="1" applyFill="1" applyBorder="1"/>
    <xf numFmtId="10" fontId="29" fillId="4" borderId="0" xfId="1" applyNumberFormat="1" applyFont="1" applyFill="1" applyAlignment="1">
      <alignment horizontal="justify"/>
    </xf>
    <xf numFmtId="0" fontId="63" fillId="4" borderId="31" xfId="0" applyFont="1" applyFill="1" applyBorder="1"/>
    <xf numFmtId="0" fontId="54" fillId="5" borderId="0" xfId="0" applyFont="1" applyFill="1"/>
    <xf numFmtId="0" fontId="0" fillId="5" borderId="0" xfId="0" applyFill="1"/>
    <xf numFmtId="0" fontId="29" fillId="4" borderId="0" xfId="0" applyFont="1" applyFill="1"/>
    <xf numFmtId="0" fontId="69" fillId="0" borderId="0" xfId="0" applyFont="1" applyFill="1" applyBorder="1"/>
    <xf numFmtId="0" fontId="63" fillId="4" borderId="0" xfId="0" applyFont="1" applyFill="1"/>
    <xf numFmtId="0" fontId="29" fillId="4" borderId="1" xfId="0" applyFont="1" applyFill="1" applyBorder="1"/>
    <xf numFmtId="0" fontId="38" fillId="4" borderId="0" xfId="0" applyFont="1" applyFill="1" applyAlignment="1">
      <alignment horizontal="left"/>
    </xf>
    <xf numFmtId="0" fontId="74" fillId="4" borderId="0" xfId="0" applyFont="1" applyFill="1"/>
    <xf numFmtId="0" fontId="29" fillId="5" borderId="0" xfId="0" applyFont="1" applyFill="1" applyBorder="1"/>
    <xf numFmtId="0" fontId="29" fillId="5" borderId="0" xfId="0" applyFont="1" applyFill="1"/>
    <xf numFmtId="0" fontId="31" fillId="0" borderId="0" xfId="0" applyFont="1" applyAlignment="1"/>
    <xf numFmtId="0" fontId="31" fillId="0" borderId="0" xfId="0" applyFont="1" applyFill="1" applyBorder="1" applyAlignment="1">
      <alignment horizontal="left"/>
    </xf>
    <xf numFmtId="0" fontId="31" fillId="0" borderId="0" xfId="0" applyFont="1"/>
    <xf numFmtId="0" fontId="31" fillId="0" borderId="0" xfId="0" applyFont="1" applyAlignment="1">
      <alignment horizontal="left"/>
    </xf>
    <xf numFmtId="0" fontId="41" fillId="0" borderId="0" xfId="0" applyFont="1" applyFill="1" applyAlignment="1">
      <alignment horizontal="left" indent="3"/>
    </xf>
    <xf numFmtId="0" fontId="31" fillId="0" borderId="0" xfId="0" applyFont="1" applyFill="1" applyAlignment="1">
      <alignment horizontal="justify"/>
    </xf>
    <xf numFmtId="0" fontId="31" fillId="0" borderId="0" xfId="0" applyFont="1" applyBorder="1" applyAlignment="1">
      <alignment horizontal="right"/>
    </xf>
    <xf numFmtId="0" fontId="31" fillId="0" borderId="15" xfId="0" applyFont="1" applyFill="1" applyBorder="1" applyAlignment="1">
      <alignment horizontal="justify"/>
    </xf>
    <xf numFmtId="0" fontId="31" fillId="0" borderId="0" xfId="0" applyFont="1" applyBorder="1" applyAlignment="1">
      <alignment horizontal="justify"/>
    </xf>
    <xf numFmtId="0" fontId="31" fillId="0" borderId="0" xfId="0" applyFont="1" applyAlignment="1">
      <alignment horizontal="justify"/>
    </xf>
    <xf numFmtId="0" fontId="31" fillId="0" borderId="0" xfId="0" applyFont="1" applyAlignment="1">
      <alignment horizontal="right" wrapText="1"/>
    </xf>
    <xf numFmtId="0" fontId="31" fillId="0" borderId="0" xfId="0" applyFont="1" applyAlignment="1">
      <alignment horizontal="left" indent="3"/>
    </xf>
    <xf numFmtId="0" fontId="31" fillId="0" borderId="0" xfId="0" applyFont="1" applyAlignment="1">
      <alignment horizontal="center"/>
    </xf>
    <xf numFmtId="0" fontId="28" fillId="0" borderId="0" xfId="0" applyFont="1"/>
    <xf numFmtId="0" fontId="27" fillId="0" borderId="0" xfId="0" applyFont="1"/>
    <xf numFmtId="0" fontId="27" fillId="4" borderId="0" xfId="0" applyFont="1" applyFill="1"/>
    <xf numFmtId="0" fontId="71" fillId="4" borderId="0" xfId="0" applyFont="1" applyFill="1" applyAlignment="1">
      <alignment horizontal="center"/>
    </xf>
    <xf numFmtId="0" fontId="71" fillId="4" borderId="0" xfId="0" applyFont="1" applyFill="1"/>
    <xf numFmtId="0" fontId="45" fillId="0" borderId="0" xfId="0" applyFont="1" applyFill="1" applyBorder="1" applyAlignment="1"/>
    <xf numFmtId="0" fontId="27" fillId="8" borderId="0" xfId="0" applyFont="1" applyFill="1" applyAlignment="1">
      <alignment horizontal="right"/>
    </xf>
    <xf numFmtId="0" fontId="28" fillId="0" borderId="15" xfId="0" applyFont="1" applyFill="1" applyBorder="1" applyAlignment="1">
      <alignment horizontal="justify"/>
    </xf>
    <xf numFmtId="0" fontId="26" fillId="4" borderId="22" xfId="0" applyFont="1" applyFill="1" applyBorder="1" applyAlignment="1">
      <alignment horizontal="right"/>
    </xf>
    <xf numFmtId="0" fontId="38" fillId="4" borderId="23" xfId="0" applyFont="1" applyFill="1" applyBorder="1"/>
    <xf numFmtId="0" fontId="26" fillId="4" borderId="23" xfId="0" applyFont="1" applyFill="1" applyBorder="1"/>
    <xf numFmtId="0" fontId="38" fillId="4" borderId="16" xfId="0" applyFont="1" applyFill="1" applyBorder="1"/>
    <xf numFmtId="0" fontId="38" fillId="4" borderId="33" xfId="0" applyFont="1" applyFill="1" applyBorder="1"/>
    <xf numFmtId="0" fontId="38" fillId="4" borderId="31" xfId="0" applyFont="1" applyFill="1" applyBorder="1"/>
    <xf numFmtId="0" fontId="38" fillId="4" borderId="22" xfId="0" applyFont="1" applyFill="1" applyBorder="1"/>
    <xf numFmtId="0" fontId="26" fillId="0" borderId="0" xfId="0" applyFont="1" applyFill="1" applyBorder="1"/>
    <xf numFmtId="0" fontId="38" fillId="0" borderId="0" xfId="0" applyFont="1" applyFill="1" applyBorder="1"/>
    <xf numFmtId="0" fontId="35" fillId="0" borderId="21" xfId="0" applyFont="1" applyFill="1" applyBorder="1"/>
    <xf numFmtId="0" fontId="75" fillId="4" borderId="1" xfId="0" applyFont="1" applyFill="1" applyBorder="1"/>
    <xf numFmtId="0" fontId="25" fillId="0" borderId="15" xfId="0" applyFont="1" applyFill="1" applyBorder="1" applyAlignment="1">
      <alignment horizontal="justify"/>
    </xf>
    <xf numFmtId="1" fontId="35" fillId="0" borderId="18" xfId="0" applyNumberFormat="1" applyFont="1" applyFill="1" applyBorder="1"/>
    <xf numFmtId="1" fontId="35" fillId="0" borderId="21" xfId="0" applyNumberFormat="1" applyFont="1" applyFill="1" applyBorder="1"/>
    <xf numFmtId="1" fontId="35" fillId="0" borderId="0" xfId="0" applyNumberFormat="1" applyFont="1" applyFill="1" applyBorder="1"/>
    <xf numFmtId="0" fontId="40" fillId="8" borderId="0" xfId="0" applyFont="1" applyFill="1" applyBorder="1"/>
    <xf numFmtId="0" fontId="0" fillId="8" borderId="0" xfId="0" applyFill="1" applyBorder="1"/>
    <xf numFmtId="1" fontId="0" fillId="3" borderId="0" xfId="0" applyNumberFormat="1" applyFill="1" applyBorder="1"/>
    <xf numFmtId="0" fontId="38" fillId="10" borderId="30" xfId="0" applyFont="1" applyFill="1" applyBorder="1" applyAlignment="1">
      <alignment horizontal="right"/>
    </xf>
    <xf numFmtId="0" fontId="24" fillId="0" borderId="0" xfId="0" applyFont="1" applyBorder="1"/>
    <xf numFmtId="0" fontId="24" fillId="8" borderId="0" xfId="0" applyFont="1" applyFill="1" applyBorder="1"/>
    <xf numFmtId="0" fontId="24" fillId="0" borderId="20" xfId="0" applyFont="1" applyBorder="1"/>
    <xf numFmtId="0" fontId="24" fillId="0" borderId="12" xfId="0" applyFont="1" applyBorder="1"/>
    <xf numFmtId="1" fontId="63" fillId="0" borderId="17" xfId="0" applyNumberFormat="1" applyFont="1" applyBorder="1"/>
    <xf numFmtId="1" fontId="41" fillId="3" borderId="9" xfId="0" applyNumberFormat="1" applyFont="1" applyFill="1" applyBorder="1"/>
    <xf numFmtId="1" fontId="23" fillId="0" borderId="0" xfId="0" applyNumberFormat="1" applyFont="1"/>
    <xf numFmtId="1" fontId="38" fillId="3" borderId="9" xfId="0" applyNumberFormat="1" applyFont="1" applyFill="1" applyBorder="1"/>
    <xf numFmtId="0" fontId="20" fillId="0" borderId="0" xfId="0" applyFont="1" applyFill="1" applyAlignment="1">
      <alignment horizontal="justify"/>
    </xf>
    <xf numFmtId="170" fontId="21" fillId="0" borderId="0" xfId="0" applyNumberFormat="1" applyFont="1"/>
    <xf numFmtId="170" fontId="38" fillId="0" borderId="0" xfId="0" applyNumberFormat="1" applyFont="1"/>
    <xf numFmtId="0" fontId="26" fillId="0" borderId="0" xfId="0" applyFont="1" applyFill="1" applyBorder="1" applyAlignment="1">
      <alignment horizontal="right"/>
    </xf>
    <xf numFmtId="1" fontId="39" fillId="0" borderId="20" xfId="0" applyNumberFormat="1" applyFont="1" applyBorder="1"/>
    <xf numFmtId="1" fontId="47" fillId="0" borderId="17" xfId="0" applyNumberFormat="1" applyFont="1" applyBorder="1"/>
    <xf numFmtId="1" fontId="37" fillId="0" borderId="12" xfId="0" applyNumberFormat="1" applyFont="1" applyBorder="1"/>
    <xf numFmtId="0" fontId="26" fillId="0" borderId="30" xfId="0" applyFont="1" applyFill="1" applyBorder="1" applyAlignment="1">
      <alignment horizontal="right"/>
    </xf>
    <xf numFmtId="1" fontId="20" fillId="3" borderId="9" xfId="0" applyNumberFormat="1" applyFont="1" applyFill="1" applyBorder="1"/>
    <xf numFmtId="0" fontId="0" fillId="0" borderId="0" xfId="0" applyAlignment="1">
      <alignment horizontal="right"/>
    </xf>
    <xf numFmtId="0" fontId="16" fillId="0" borderId="0" xfId="0" applyFont="1"/>
    <xf numFmtId="0" fontId="16" fillId="0" borderId="1" xfId="0" applyFont="1" applyBorder="1"/>
    <xf numFmtId="0" fontId="19" fillId="0" borderId="15" xfId="0" applyFont="1" applyBorder="1"/>
    <xf numFmtId="0" fontId="19" fillId="0" borderId="12" xfId="0" applyFont="1" applyBorder="1"/>
    <xf numFmtId="1" fontId="19" fillId="0" borderId="20" xfId="0" applyNumberFormat="1" applyFont="1" applyBorder="1"/>
    <xf numFmtId="1" fontId="19" fillId="0" borderId="12" xfId="0" applyNumberFormat="1" applyFont="1" applyBorder="1"/>
    <xf numFmtId="1" fontId="19" fillId="0" borderId="17" xfId="0" applyNumberFormat="1" applyFont="1" applyBorder="1"/>
    <xf numFmtId="0" fontId="19" fillId="0" borderId="15" xfId="0" applyFont="1" applyFill="1" applyBorder="1"/>
    <xf numFmtId="0" fontId="35" fillId="0" borderId="0" xfId="0" applyFont="1" applyFill="1" applyBorder="1" applyAlignment="1">
      <alignment horizontal="center"/>
    </xf>
    <xf numFmtId="0" fontId="17" fillId="0" borderId="0" xfId="0" applyFont="1" applyFill="1" applyBorder="1"/>
    <xf numFmtId="0" fontId="19" fillId="3" borderId="15" xfId="0" applyFont="1" applyFill="1" applyBorder="1"/>
    <xf numFmtId="0" fontId="26" fillId="0" borderId="0" xfId="0" applyFont="1" applyFill="1"/>
    <xf numFmtId="0" fontId="57" fillId="4" borderId="0" xfId="0" applyFont="1" applyFill="1"/>
    <xf numFmtId="0" fontId="35" fillId="5" borderId="0" xfId="0" applyFont="1" applyFill="1" applyBorder="1" applyProtection="1">
      <protection locked="0"/>
    </xf>
    <xf numFmtId="3" fontId="26" fillId="5" borderId="0" xfId="0" applyNumberFormat="1" applyFont="1" applyFill="1" applyBorder="1" applyProtection="1">
      <protection locked="0"/>
    </xf>
    <xf numFmtId="0" fontId="26" fillId="5" borderId="0" xfId="0" applyFont="1" applyFill="1" applyBorder="1" applyProtection="1">
      <protection locked="0"/>
    </xf>
    <xf numFmtId="0" fontId="17" fillId="0" borderId="1" xfId="0" applyFont="1" applyBorder="1" applyAlignment="1" applyProtection="1">
      <alignment horizontal="right"/>
      <protection locked="0"/>
    </xf>
    <xf numFmtId="0" fontId="35" fillId="0" borderId="0" xfId="0" applyFont="1" applyBorder="1" applyProtection="1">
      <protection locked="0"/>
    </xf>
    <xf numFmtId="0" fontId="38" fillId="5" borderId="9" xfId="0" applyFont="1" applyFill="1" applyBorder="1" applyAlignment="1" applyProtection="1">
      <alignment horizontal="justify"/>
      <protection locked="0"/>
    </xf>
    <xf numFmtId="0" fontId="38" fillId="0" borderId="0" xfId="0" applyFont="1" applyAlignment="1" applyProtection="1">
      <alignment horizontal="justify"/>
      <protection locked="0"/>
    </xf>
    <xf numFmtId="10" fontId="38" fillId="6" borderId="9" xfId="1" applyNumberFormat="1" applyFont="1" applyFill="1" applyBorder="1" applyAlignment="1" applyProtection="1">
      <alignment horizontal="justify"/>
      <protection locked="0"/>
    </xf>
    <xf numFmtId="0" fontId="31" fillId="5" borderId="9" xfId="0" applyFont="1" applyFill="1" applyBorder="1" applyProtection="1">
      <protection locked="0"/>
    </xf>
    <xf numFmtId="0" fontId="35" fillId="5" borderId="9" xfId="0" applyFont="1" applyFill="1" applyBorder="1" applyAlignment="1" applyProtection="1">
      <alignment horizontal="justify"/>
      <protection locked="0"/>
    </xf>
    <xf numFmtId="0" fontId="35" fillId="5" borderId="10" xfId="0" applyFont="1" applyFill="1" applyBorder="1" applyAlignment="1" applyProtection="1">
      <alignment horizontal="justify"/>
      <protection locked="0"/>
    </xf>
    <xf numFmtId="0" fontId="35" fillId="5" borderId="3" xfId="0" applyFont="1" applyFill="1" applyBorder="1" applyProtection="1">
      <protection locked="0"/>
    </xf>
    <xf numFmtId="0" fontId="35" fillId="5" borderId="4" xfId="0" applyFont="1" applyFill="1" applyBorder="1" applyProtection="1">
      <protection locked="0"/>
    </xf>
    <xf numFmtId="0" fontId="35" fillId="5" borderId="5" xfId="0" applyFont="1" applyFill="1" applyBorder="1" applyProtection="1">
      <protection locked="0"/>
    </xf>
    <xf numFmtId="0" fontId="35" fillId="5" borderId="1" xfId="0" applyFont="1" applyFill="1" applyBorder="1" applyProtection="1">
      <protection locked="0"/>
    </xf>
    <xf numFmtId="0" fontId="35" fillId="5" borderId="2" xfId="0" applyFont="1" applyFill="1" applyBorder="1" applyProtection="1">
      <protection locked="0"/>
    </xf>
    <xf numFmtId="0" fontId="35" fillId="5" borderId="6" xfId="0" applyFont="1" applyFill="1" applyBorder="1" applyProtection="1">
      <protection locked="0"/>
    </xf>
    <xf numFmtId="0" fontId="35" fillId="5" borderId="7" xfId="0" applyFont="1" applyFill="1" applyBorder="1" applyProtection="1">
      <protection locked="0"/>
    </xf>
    <xf numFmtId="0" fontId="35" fillId="5" borderId="8" xfId="0" applyFont="1" applyFill="1" applyBorder="1" applyProtection="1">
      <protection locked="0"/>
    </xf>
    <xf numFmtId="0" fontId="45" fillId="5" borderId="9" xfId="0" applyFont="1" applyFill="1" applyBorder="1" applyAlignment="1" applyProtection="1">
      <alignment horizontal="justify"/>
      <protection locked="0"/>
    </xf>
    <xf numFmtId="0" fontId="45" fillId="0" borderId="0" xfId="0" applyFont="1" applyProtection="1">
      <protection locked="0"/>
    </xf>
    <xf numFmtId="0" fontId="45" fillId="6" borderId="9" xfId="0" applyFont="1" applyFill="1" applyBorder="1" applyAlignment="1" applyProtection="1">
      <alignment horizontal="justify"/>
      <protection locked="0"/>
    </xf>
    <xf numFmtId="0" fontId="63" fillId="5" borderId="9" xfId="0" applyFont="1" applyFill="1" applyBorder="1" applyProtection="1">
      <protection locked="0"/>
    </xf>
    <xf numFmtId="0" fontId="35" fillId="5" borderId="9" xfId="0" applyFont="1" applyFill="1" applyBorder="1" applyProtection="1">
      <protection locked="0"/>
    </xf>
    <xf numFmtId="0" fontId="38" fillId="5" borderId="9" xfId="0" applyFont="1" applyFill="1" applyBorder="1" applyProtection="1">
      <protection locked="0"/>
    </xf>
    <xf numFmtId="0" fontId="41" fillId="5" borderId="9" xfId="0" applyFont="1" applyFill="1" applyBorder="1" applyProtection="1">
      <protection locked="0"/>
    </xf>
    <xf numFmtId="0" fontId="45" fillId="5" borderId="9" xfId="0" applyFont="1" applyFill="1" applyBorder="1" applyProtection="1">
      <protection locked="0"/>
    </xf>
    <xf numFmtId="0" fontId="45" fillId="5" borderId="18" xfId="0" applyFont="1" applyFill="1" applyBorder="1" applyProtection="1">
      <protection locked="0"/>
    </xf>
    <xf numFmtId="0" fontId="45" fillId="5" borderId="19" xfId="0" applyFont="1" applyFill="1" applyBorder="1" applyProtection="1">
      <protection locked="0"/>
    </xf>
    <xf numFmtId="0" fontId="45" fillId="5" borderId="9" xfId="0" applyFont="1" applyFill="1" applyBorder="1" applyAlignment="1" applyProtection="1">
      <alignment horizontal="left" indent="3"/>
      <protection locked="0"/>
    </xf>
    <xf numFmtId="0" fontId="45" fillId="5" borderId="0" xfId="0" applyFont="1" applyFill="1" applyBorder="1" applyProtection="1">
      <protection locked="0"/>
    </xf>
    <xf numFmtId="0" fontId="63" fillId="5" borderId="9" xfId="0" applyFont="1" applyFill="1" applyBorder="1" applyAlignment="1" applyProtection="1">
      <alignment horizontal="left" indent="3"/>
      <protection locked="0"/>
    </xf>
    <xf numFmtId="0" fontId="63" fillId="5" borderId="9" xfId="0" applyFont="1" applyFill="1" applyBorder="1" applyAlignment="1" applyProtection="1">
      <alignment horizontal="center"/>
      <protection locked="0"/>
    </xf>
    <xf numFmtId="0" fontId="31" fillId="0" borderId="15" xfId="0" applyFont="1" applyFill="1" applyBorder="1" applyAlignment="1" applyProtection="1">
      <alignment horizontal="center"/>
      <protection locked="0"/>
    </xf>
    <xf numFmtId="0" fontId="63" fillId="6" borderId="9" xfId="0" applyFont="1" applyFill="1" applyBorder="1" applyAlignment="1" applyProtection="1">
      <alignment horizontal="left" indent="3"/>
      <protection locked="0"/>
    </xf>
    <xf numFmtId="0" fontId="19" fillId="6" borderId="9" xfId="0" applyFont="1" applyFill="1" applyBorder="1" applyAlignment="1" applyProtection="1">
      <alignment horizontal="left" indent="3"/>
      <protection locked="0"/>
    </xf>
    <xf numFmtId="0" fontId="63" fillId="6" borderId="9" xfId="0" applyFont="1" applyFill="1" applyBorder="1" applyProtection="1">
      <protection locked="0"/>
    </xf>
    <xf numFmtId="0" fontId="30" fillId="6" borderId="9" xfId="0" applyFont="1" applyFill="1" applyBorder="1" applyAlignment="1" applyProtection="1">
      <alignment horizontal="center"/>
      <protection locked="0"/>
    </xf>
    <xf numFmtId="0" fontId="0" fillId="5" borderId="9" xfId="0" applyFill="1" applyBorder="1" applyAlignment="1" applyProtection="1">
      <alignment horizontal="center"/>
      <protection locked="0"/>
    </xf>
    <xf numFmtId="0" fontId="69" fillId="5" borderId="9" xfId="0" applyFont="1" applyFill="1" applyBorder="1" applyProtection="1">
      <protection locked="0"/>
    </xf>
    <xf numFmtId="0" fontId="45" fillId="6" borderId="9" xfId="0" applyFont="1" applyFill="1" applyBorder="1" applyAlignment="1" applyProtection="1">
      <alignment wrapText="1"/>
      <protection locked="0"/>
    </xf>
    <xf numFmtId="2" fontId="38" fillId="6" borderId="9" xfId="0" applyNumberFormat="1" applyFont="1" applyFill="1" applyBorder="1" applyProtection="1">
      <protection locked="0"/>
    </xf>
    <xf numFmtId="0" fontId="52" fillId="0" borderId="1" xfId="0" applyFont="1" applyBorder="1" applyAlignment="1">
      <alignment horizontal="left"/>
    </xf>
    <xf numFmtId="0" fontId="52" fillId="0" borderId="0" xfId="0" applyFont="1" applyBorder="1" applyAlignment="1">
      <alignment horizontal="justify"/>
    </xf>
    <xf numFmtId="0" fontId="63" fillId="0" borderId="1" xfId="0" applyFont="1" applyBorder="1"/>
    <xf numFmtId="0" fontId="52" fillId="0" borderId="0" xfId="0" applyFont="1" applyBorder="1" applyAlignment="1">
      <alignment horizontal="left"/>
    </xf>
    <xf numFmtId="0" fontId="52" fillId="5" borderId="9" xfId="0" applyFont="1" applyFill="1" applyBorder="1" applyAlignment="1" applyProtection="1">
      <alignment horizontal="justify"/>
      <protection locked="0"/>
    </xf>
    <xf numFmtId="0" fontId="0" fillId="5" borderId="9" xfId="0" applyFill="1" applyBorder="1" applyProtection="1">
      <protection locked="0"/>
    </xf>
    <xf numFmtId="0" fontId="0" fillId="0" borderId="0" xfId="0" applyProtection="1">
      <protection locked="0"/>
    </xf>
    <xf numFmtId="9" fontId="0" fillId="6" borderId="9" xfId="0" applyNumberFormat="1" applyFill="1" applyBorder="1" applyProtection="1">
      <protection locked="0"/>
    </xf>
    <xf numFmtId="0" fontId="0" fillId="6" borderId="9" xfId="0" applyFill="1" applyBorder="1" applyProtection="1">
      <protection locked="0"/>
    </xf>
    <xf numFmtId="1" fontId="0" fillId="6" borderId="9" xfId="0" applyNumberFormat="1" applyFill="1" applyBorder="1" applyProtection="1">
      <protection locked="0"/>
    </xf>
    <xf numFmtId="0" fontId="0" fillId="6" borderId="0" xfId="0" applyFill="1" applyProtection="1">
      <protection locked="0"/>
    </xf>
    <xf numFmtId="0" fontId="0" fillId="6" borderId="15" xfId="0" applyFill="1" applyBorder="1" applyProtection="1">
      <protection locked="0"/>
    </xf>
    <xf numFmtId="0" fontId="58" fillId="6" borderId="9" xfId="0" applyFont="1" applyFill="1" applyBorder="1" applyProtection="1">
      <protection locked="0"/>
    </xf>
    <xf numFmtId="0" fontId="0" fillId="0" borderId="0" xfId="0" applyBorder="1" applyProtection="1">
      <protection locked="0"/>
    </xf>
    <xf numFmtId="0" fontId="15" fillId="4" borderId="0" xfId="0" applyFont="1" applyFill="1" applyBorder="1"/>
    <xf numFmtId="0" fontId="0" fillId="6" borderId="21" xfId="0" applyFill="1" applyBorder="1" applyProtection="1">
      <protection locked="0"/>
    </xf>
    <xf numFmtId="0" fontId="0" fillId="6" borderId="19" xfId="0" applyFill="1" applyBorder="1" applyProtection="1">
      <protection locked="0"/>
    </xf>
    <xf numFmtId="0" fontId="0" fillId="6" borderId="7" xfId="0" applyFill="1" applyBorder="1" applyProtection="1">
      <protection locked="0"/>
    </xf>
    <xf numFmtId="0" fontId="0" fillId="6" borderId="8" xfId="0" applyFill="1" applyBorder="1" applyProtection="1">
      <protection locked="0"/>
    </xf>
    <xf numFmtId="0" fontId="63" fillId="5" borderId="15" xfId="0" applyFont="1" applyFill="1" applyBorder="1" applyAlignment="1" applyProtection="1">
      <alignment horizontal="center"/>
      <protection locked="0"/>
    </xf>
    <xf numFmtId="0" fontId="63" fillId="5" borderId="11" xfId="0" applyFont="1" applyFill="1" applyBorder="1" applyAlignment="1" applyProtection="1">
      <alignment horizontal="center"/>
      <protection locked="0"/>
    </xf>
    <xf numFmtId="0" fontId="31" fillId="5" borderId="15" xfId="0" applyFont="1" applyFill="1" applyBorder="1" applyAlignment="1" applyProtection="1">
      <alignment horizontal="center"/>
      <protection locked="0"/>
    </xf>
    <xf numFmtId="0" fontId="30" fillId="6" borderId="0" xfId="0" applyFont="1" applyFill="1" applyAlignment="1" applyProtection="1">
      <alignment horizontal="center"/>
      <protection locked="0"/>
    </xf>
    <xf numFmtId="0" fontId="47" fillId="8" borderId="0" xfId="0" applyFont="1" applyFill="1" applyAlignment="1" applyProtection="1">
      <alignment horizontal="left" indent="3"/>
      <protection locked="0"/>
    </xf>
    <xf numFmtId="0" fontId="43" fillId="8" borderId="0" xfId="0" applyFont="1" applyFill="1" applyAlignment="1" applyProtection="1">
      <alignment horizontal="left" indent="3"/>
      <protection locked="0"/>
    </xf>
    <xf numFmtId="0" fontId="39" fillId="8" borderId="0" xfId="0" applyFont="1" applyFill="1" applyAlignment="1" applyProtection="1">
      <alignment horizontal="left" indent="3"/>
      <protection locked="0"/>
    </xf>
    <xf numFmtId="0" fontId="35" fillId="5" borderId="9" xfId="0" applyFont="1" applyFill="1" applyBorder="1" applyAlignment="1" applyProtection="1">
      <alignment horizontal="center"/>
      <protection locked="0"/>
    </xf>
    <xf numFmtId="0" fontId="0" fillId="0" borderId="0" xfId="0"/>
    <xf numFmtId="3" fontId="0" fillId="5" borderId="0" xfId="0" applyNumberFormat="1" applyFill="1" applyProtection="1">
      <protection locked="0"/>
    </xf>
    <xf numFmtId="4" fontId="14" fillId="5" borderId="0" xfId="0" applyNumberFormat="1" applyFont="1" applyFill="1" applyBorder="1" applyProtection="1">
      <protection locked="0"/>
    </xf>
    <xf numFmtId="0" fontId="14" fillId="5" borderId="0" xfId="0" applyFont="1" applyFill="1" applyBorder="1" applyProtection="1">
      <protection locked="0"/>
    </xf>
    <xf numFmtId="10" fontId="42" fillId="0" borderId="0" xfId="0" applyNumberFormat="1" applyFont="1" applyBorder="1"/>
    <xf numFmtId="1" fontId="35" fillId="5" borderId="0" xfId="0" applyNumberFormat="1" applyFont="1" applyFill="1" applyBorder="1" applyProtection="1">
      <protection locked="0"/>
    </xf>
    <xf numFmtId="0" fontId="11" fillId="5" borderId="0" xfId="0" applyFont="1" applyFill="1" applyBorder="1" applyProtection="1">
      <protection locked="0"/>
    </xf>
    <xf numFmtId="0" fontId="14" fillId="0" borderId="0" xfId="0" applyFont="1" applyBorder="1" applyProtection="1">
      <protection locked="0"/>
    </xf>
    <xf numFmtId="1" fontId="14" fillId="0" borderId="0" xfId="0" applyNumberFormat="1" applyFont="1"/>
    <xf numFmtId="1" fontId="14" fillId="0" borderId="15" xfId="0" applyNumberFormat="1" applyFont="1" applyFill="1" applyBorder="1"/>
    <xf numFmtId="0" fontId="19" fillId="0" borderId="0" xfId="0" applyFont="1" applyFill="1" applyBorder="1"/>
    <xf numFmtId="1" fontId="14" fillId="4" borderId="0" xfId="0" applyNumberFormat="1" applyFont="1" applyFill="1" applyBorder="1"/>
    <xf numFmtId="1" fontId="49" fillId="0" borderId="0" xfId="0" applyNumberFormat="1" applyFont="1"/>
    <xf numFmtId="1" fontId="0" fillId="0" borderId="0" xfId="0" applyNumberFormat="1"/>
    <xf numFmtId="1" fontId="11" fillId="0" borderId="0" xfId="0" applyNumberFormat="1" applyFont="1"/>
    <xf numFmtId="1" fontId="0" fillId="0" borderId="0" xfId="0" applyNumberFormat="1" applyAlignment="1">
      <alignment horizontal="left" wrapText="1"/>
    </xf>
    <xf numFmtId="1" fontId="12" fillId="0" borderId="0" xfId="0" applyNumberFormat="1" applyFont="1" applyBorder="1" applyAlignment="1">
      <alignment wrapText="1"/>
    </xf>
    <xf numFmtId="1" fontId="12" fillId="0" borderId="0" xfId="0" applyNumberFormat="1" applyFont="1" applyFill="1" applyBorder="1" applyAlignment="1">
      <alignment wrapText="1"/>
    </xf>
    <xf numFmtId="1" fontId="14" fillId="5" borderId="9" xfId="0" applyNumberFormat="1" applyFont="1" applyFill="1" applyBorder="1" applyProtection="1">
      <protection locked="0"/>
    </xf>
    <xf numFmtId="1" fontId="14" fillId="0" borderId="9" xfId="0" applyNumberFormat="1" applyFont="1" applyFill="1" applyBorder="1" applyProtection="1">
      <protection locked="0"/>
    </xf>
    <xf numFmtId="1" fontId="0" fillId="0" borderId="0" xfId="0" applyNumberFormat="1" applyFill="1"/>
    <xf numFmtId="10" fontId="0" fillId="0" borderId="0" xfId="1" applyNumberFormat="1" applyFont="1" applyFill="1"/>
    <xf numFmtId="1" fontId="0" fillId="0" borderId="18" xfId="0" applyNumberFormat="1" applyFill="1" applyBorder="1"/>
    <xf numFmtId="1" fontId="0" fillId="0" borderId="18" xfId="0" applyNumberFormat="1" applyBorder="1"/>
    <xf numFmtId="1" fontId="14" fillId="0" borderId="0" xfId="0" applyNumberFormat="1" applyFont="1" applyBorder="1"/>
    <xf numFmtId="1" fontId="14" fillId="0" borderId="0" xfId="0" applyNumberFormat="1" applyFont="1" applyFill="1" applyBorder="1"/>
    <xf numFmtId="1" fontId="0" fillId="4" borderId="0" xfId="0" applyNumberFormat="1" applyFill="1" applyBorder="1"/>
    <xf numFmtId="1" fontId="0" fillId="4" borderId="2" xfId="0" applyNumberFormat="1" applyFill="1" applyBorder="1"/>
    <xf numFmtId="1" fontId="14" fillId="0" borderId="22" xfId="0" applyNumberFormat="1" applyFont="1" applyFill="1" applyBorder="1"/>
    <xf numFmtId="1" fontId="79" fillId="0" borderId="0" xfId="0" applyNumberFormat="1" applyFont="1" applyFill="1" applyBorder="1"/>
    <xf numFmtId="1" fontId="35" fillId="3" borderId="9" xfId="0" applyNumberFormat="1" applyFont="1" applyFill="1" applyBorder="1"/>
    <xf numFmtId="1" fontId="14" fillId="6" borderId="9" xfId="0" applyNumberFormat="1" applyFont="1" applyFill="1" applyBorder="1" applyAlignment="1" applyProtection="1">
      <alignment wrapText="1"/>
      <protection locked="0"/>
    </xf>
    <xf numFmtId="1" fontId="14" fillId="0" borderId="0" xfId="0" applyNumberFormat="1" applyFont="1" applyBorder="1" applyAlignment="1">
      <alignment wrapText="1"/>
    </xf>
    <xf numFmtId="0" fontId="0" fillId="0" borderId="0" xfId="0"/>
    <xf numFmtId="1" fontId="9" fillId="0" borderId="0" xfId="0" applyNumberFormat="1" applyFont="1" applyFill="1"/>
    <xf numFmtId="1" fontId="10" fillId="0" borderId="0" xfId="0" applyNumberFormat="1" applyFont="1" applyFill="1" applyBorder="1"/>
    <xf numFmtId="0" fontId="8" fillId="4" borderId="0" xfId="0" applyFont="1" applyFill="1" applyAlignment="1">
      <alignment horizontal="justify"/>
    </xf>
    <xf numFmtId="0" fontId="16" fillId="0" borderId="1" xfId="0" applyFont="1" applyFill="1" applyBorder="1"/>
    <xf numFmtId="1" fontId="16" fillId="0" borderId="30" xfId="0" applyNumberFormat="1" applyFont="1" applyBorder="1"/>
    <xf numFmtId="0" fontId="19" fillId="0" borderId="20" xfId="0" applyFont="1" applyBorder="1"/>
    <xf numFmtId="1" fontId="19" fillId="0" borderId="31" xfId="0" applyNumberFormat="1" applyFont="1" applyBorder="1"/>
    <xf numFmtId="0" fontId="20" fillId="0" borderId="28" xfId="0" applyFont="1" applyBorder="1"/>
    <xf numFmtId="0" fontId="21" fillId="0" borderId="12" xfId="0" applyFont="1" applyBorder="1"/>
    <xf numFmtId="0" fontId="21" fillId="0" borderId="17" xfId="0" applyFont="1" applyBorder="1"/>
    <xf numFmtId="0" fontId="21" fillId="0" borderId="32" xfId="0" applyFont="1" applyBorder="1"/>
    <xf numFmtId="1" fontId="31" fillId="0" borderId="15" xfId="0" applyNumberFormat="1" applyFont="1" applyFill="1" applyBorder="1"/>
    <xf numFmtId="1" fontId="10" fillId="4" borderId="0" xfId="0" applyNumberFormat="1" applyFont="1" applyFill="1" applyBorder="1"/>
    <xf numFmtId="1" fontId="19" fillId="0" borderId="0" xfId="0" applyNumberFormat="1" applyFont="1" applyFill="1" applyBorder="1"/>
    <xf numFmtId="1" fontId="31" fillId="0" borderId="0" xfId="0" applyNumberFormat="1" applyFont="1" applyFill="1" applyBorder="1"/>
    <xf numFmtId="1" fontId="38" fillId="0" borderId="0" xfId="0" applyNumberFormat="1" applyFont="1" applyFill="1" applyBorder="1"/>
    <xf numFmtId="1" fontId="41" fillId="0" borderId="0" xfId="0" applyNumberFormat="1" applyFont="1" applyFill="1" applyBorder="1"/>
    <xf numFmtId="1" fontId="63" fillId="0" borderId="4" xfId="0" applyNumberFormat="1" applyFont="1" applyFill="1" applyBorder="1"/>
    <xf numFmtId="1" fontId="63" fillId="0" borderId="5" xfId="0" applyNumberFormat="1" applyFont="1" applyFill="1" applyBorder="1"/>
    <xf numFmtId="1" fontId="10" fillId="0" borderId="2" xfId="0" applyNumberFormat="1" applyFont="1" applyFill="1" applyBorder="1"/>
    <xf numFmtId="1" fontId="14" fillId="0" borderId="2" xfId="0" applyNumberFormat="1" applyFont="1" applyFill="1" applyBorder="1"/>
    <xf numFmtId="1" fontId="19" fillId="0" borderId="2" xfId="0" applyNumberFormat="1" applyFont="1" applyFill="1" applyBorder="1"/>
    <xf numFmtId="1" fontId="31" fillId="0" borderId="2" xfId="0" applyNumberFormat="1" applyFont="1" applyFill="1" applyBorder="1"/>
    <xf numFmtId="1" fontId="35" fillId="0" borderId="2" xfId="0" applyNumberFormat="1" applyFont="1" applyFill="1" applyBorder="1"/>
    <xf numFmtId="1" fontId="38" fillId="0" borderId="2" xfId="0" applyNumberFormat="1" applyFont="1" applyFill="1" applyBorder="1"/>
    <xf numFmtId="1" fontId="41" fillId="0" borderId="2" xfId="0" applyNumberFormat="1" applyFont="1" applyFill="1" applyBorder="1"/>
    <xf numFmtId="1" fontId="41" fillId="0" borderId="7" xfId="0" applyNumberFormat="1" applyFont="1" applyFill="1" applyBorder="1"/>
    <xf numFmtId="1" fontId="41" fillId="0" borderId="8" xfId="0" applyNumberFormat="1" applyFont="1" applyFill="1" applyBorder="1"/>
    <xf numFmtId="1" fontId="8" fillId="4" borderId="0" xfId="0" applyNumberFormat="1" applyFont="1" applyFill="1" applyBorder="1"/>
    <xf numFmtId="1" fontId="8" fillId="0" borderId="0" xfId="0" applyNumberFormat="1" applyFont="1" applyFill="1" applyBorder="1"/>
    <xf numFmtId="1" fontId="7" fillId="0" borderId="0" xfId="0" applyNumberFormat="1" applyFont="1" applyBorder="1"/>
    <xf numFmtId="1" fontId="65" fillId="0" borderId="0" xfId="0" applyNumberFormat="1" applyFont="1" applyBorder="1"/>
    <xf numFmtId="0" fontId="65" fillId="0" borderId="0" xfId="0" applyFont="1" applyBorder="1"/>
    <xf numFmtId="0" fontId="7" fillId="0" borderId="0" xfId="0" applyFont="1" applyBorder="1"/>
    <xf numFmtId="1" fontId="8" fillId="3" borderId="9" xfId="0" applyNumberFormat="1" applyFont="1" applyFill="1" applyBorder="1"/>
    <xf numFmtId="0" fontId="75" fillId="4" borderId="0" xfId="0" applyFont="1" applyFill="1"/>
    <xf numFmtId="1" fontId="4" fillId="7" borderId="1" xfId="0" applyNumberFormat="1" applyFont="1" applyFill="1" applyBorder="1"/>
    <xf numFmtId="1" fontId="6" fillId="4" borderId="0" xfId="0" applyNumberFormat="1" applyFont="1" applyFill="1" applyBorder="1"/>
    <xf numFmtId="0" fontId="6" fillId="4" borderId="0" xfId="0" applyFont="1" applyFill="1"/>
    <xf numFmtId="0" fontId="6" fillId="0" borderId="0" xfId="0" applyFont="1"/>
    <xf numFmtId="0" fontId="4" fillId="5" borderId="0" xfId="0" applyFont="1" applyFill="1"/>
    <xf numFmtId="0" fontId="6" fillId="5" borderId="0" xfId="0" applyFont="1" applyFill="1"/>
    <xf numFmtId="0" fontId="4" fillId="6" borderId="0" xfId="0" applyFont="1" applyFill="1"/>
    <xf numFmtId="0" fontId="6" fillId="6" borderId="0" xfId="0" applyFont="1" applyFill="1"/>
    <xf numFmtId="0" fontId="6" fillId="0" borderId="0" xfId="0" applyFont="1" applyFill="1"/>
    <xf numFmtId="0" fontId="6" fillId="8" borderId="0" xfId="0" applyFont="1" applyFill="1"/>
    <xf numFmtId="1" fontId="6" fillId="3" borderId="1" xfId="0" applyNumberFormat="1" applyFont="1" applyFill="1" applyBorder="1"/>
    <xf numFmtId="1" fontId="6" fillId="3" borderId="0" xfId="0" applyNumberFormat="1" applyFont="1" applyFill="1" applyBorder="1"/>
    <xf numFmtId="0" fontId="6" fillId="3" borderId="0" xfId="0" applyFont="1" applyFill="1"/>
    <xf numFmtId="0" fontId="13" fillId="0" borderId="0" xfId="0" applyFont="1" applyFill="1"/>
    <xf numFmtId="0" fontId="3" fillId="0" borderId="0" xfId="0" applyFont="1"/>
    <xf numFmtId="1" fontId="6" fillId="0" borderId="1" xfId="0" applyNumberFormat="1" applyFont="1" applyBorder="1"/>
    <xf numFmtId="1" fontId="5" fillId="4" borderId="1" xfId="0" applyNumberFormat="1" applyFont="1" applyFill="1" applyBorder="1" applyAlignment="1">
      <alignment wrapText="1"/>
    </xf>
    <xf numFmtId="1" fontId="6" fillId="7" borderId="22" xfId="0" applyNumberFormat="1" applyFont="1" applyFill="1" applyBorder="1" applyAlignment="1"/>
    <xf numFmtId="1" fontId="6" fillId="7" borderId="23" xfId="0" applyNumberFormat="1" applyFont="1" applyFill="1" applyBorder="1" applyAlignment="1">
      <alignment wrapText="1"/>
    </xf>
    <xf numFmtId="1" fontId="6" fillId="7" borderId="16" xfId="0" applyNumberFormat="1" applyFont="1" applyFill="1" applyBorder="1" applyAlignment="1">
      <alignment wrapText="1"/>
    </xf>
    <xf numFmtId="0" fontId="0" fillId="7" borderId="23" xfId="0" applyFill="1" applyBorder="1"/>
    <xf numFmtId="0" fontId="0" fillId="7" borderId="16" xfId="0" applyFill="1" applyBorder="1"/>
    <xf numFmtId="0" fontId="49" fillId="7" borderId="0" xfId="0" applyFont="1" applyFill="1" applyBorder="1"/>
    <xf numFmtId="0" fontId="38" fillId="7" borderId="0" xfId="0" applyFont="1" applyFill="1" applyBorder="1"/>
    <xf numFmtId="0" fontId="38" fillId="7" borderId="0" xfId="0" applyFont="1" applyFill="1" applyBorder="1" applyAlignment="1">
      <alignment horizontal="justify"/>
    </xf>
    <xf numFmtId="10" fontId="38" fillId="7" borderId="0" xfId="1" applyNumberFormat="1" applyFont="1" applyFill="1" applyBorder="1"/>
    <xf numFmtId="0" fontId="38" fillId="7" borderId="0" xfId="0" applyFont="1" applyFill="1" applyBorder="1" applyAlignment="1">
      <alignment horizontal="left"/>
    </xf>
    <xf numFmtId="1" fontId="10" fillId="7" borderId="0" xfId="0" applyNumberFormat="1" applyFont="1" applyFill="1" applyBorder="1"/>
    <xf numFmtId="1" fontId="3" fillId="4" borderId="29" xfId="0" applyNumberFormat="1" applyFont="1" applyFill="1" applyBorder="1"/>
    <xf numFmtId="1" fontId="6" fillId="4" borderId="0" xfId="0" applyNumberFormat="1" applyFont="1" applyFill="1" applyBorder="1" applyProtection="1">
      <protection locked="0"/>
    </xf>
    <xf numFmtId="1" fontId="3" fillId="4" borderId="0" xfId="0" applyNumberFormat="1" applyFont="1" applyFill="1" applyBorder="1"/>
    <xf numFmtId="0" fontId="36" fillId="0" borderId="30" xfId="0" applyFont="1" applyFill="1" applyBorder="1"/>
    <xf numFmtId="0" fontId="38" fillId="0" borderId="33" xfId="0" applyFont="1" applyBorder="1"/>
    <xf numFmtId="0" fontId="26" fillId="0" borderId="33" xfId="0" applyFont="1" applyFill="1" applyBorder="1"/>
    <xf numFmtId="0" fontId="38" fillId="0" borderId="33" xfId="0" applyFont="1" applyFill="1" applyBorder="1"/>
    <xf numFmtId="0" fontId="0" fillId="0" borderId="33" xfId="0" applyBorder="1"/>
    <xf numFmtId="0" fontId="0" fillId="0" borderId="31" xfId="0" applyBorder="1"/>
    <xf numFmtId="1" fontId="10" fillId="0" borderId="29" xfId="0" applyNumberFormat="1" applyFont="1" applyFill="1" applyBorder="1" applyAlignment="1">
      <alignment horizontal="justify"/>
    </xf>
    <xf numFmtId="0" fontId="0" fillId="7" borderId="32" xfId="0" applyFill="1" applyBorder="1"/>
    <xf numFmtId="0" fontId="38" fillId="0" borderId="29" xfId="0" applyFont="1" applyFill="1" applyBorder="1" applyAlignment="1">
      <alignment horizontal="justify"/>
    </xf>
    <xf numFmtId="0" fontId="38" fillId="0" borderId="29" xfId="0" applyFont="1" applyFill="1" applyBorder="1" applyAlignment="1">
      <alignment horizontal="right"/>
    </xf>
    <xf numFmtId="0" fontId="38" fillId="4" borderId="0" xfId="0" applyFont="1" applyFill="1" applyBorder="1" applyAlignment="1">
      <alignment horizontal="left"/>
    </xf>
    <xf numFmtId="0" fontId="38" fillId="0" borderId="0" xfId="0" applyFont="1" applyBorder="1" applyAlignment="1" applyProtection="1">
      <alignment horizontal="justify"/>
      <protection locked="0"/>
    </xf>
    <xf numFmtId="10" fontId="29" fillId="4" borderId="0" xfId="1" applyNumberFormat="1" applyFont="1" applyFill="1" applyBorder="1" applyAlignment="1">
      <alignment horizontal="justify"/>
    </xf>
    <xf numFmtId="0" fontId="38" fillId="0" borderId="0" xfId="0" applyFont="1" applyBorder="1" applyAlignment="1">
      <alignment horizontal="left"/>
    </xf>
    <xf numFmtId="1" fontId="10" fillId="0" borderId="29" xfId="0" applyNumberFormat="1" applyFont="1" applyFill="1" applyBorder="1" applyAlignment="1">
      <alignment horizontal="right"/>
    </xf>
    <xf numFmtId="1" fontId="3" fillId="7" borderId="0" xfId="0" applyNumberFormat="1" applyFont="1" applyFill="1" applyBorder="1" applyAlignment="1">
      <alignment horizontal="left"/>
    </xf>
    <xf numFmtId="0" fontId="0" fillId="0" borderId="29" xfId="0" applyBorder="1" applyAlignment="1">
      <alignment horizontal="justify"/>
    </xf>
    <xf numFmtId="0" fontId="31" fillId="0" borderId="0" xfId="0" applyFont="1" applyBorder="1"/>
    <xf numFmtId="0" fontId="31" fillId="7" borderId="0" xfId="0" applyFont="1" applyFill="1" applyBorder="1"/>
    <xf numFmtId="0" fontId="0" fillId="0" borderId="29" xfId="0" applyBorder="1"/>
    <xf numFmtId="0" fontId="38" fillId="4" borderId="0" xfId="0" applyFont="1" applyFill="1" applyBorder="1" applyAlignment="1">
      <alignment horizontal="justify" wrapText="1"/>
    </xf>
    <xf numFmtId="0" fontId="38" fillId="0" borderId="29" xfId="0" applyFont="1" applyBorder="1" applyAlignment="1">
      <alignment horizontal="justify"/>
    </xf>
    <xf numFmtId="0" fontId="64" fillId="0" borderId="29" xfId="0" applyFont="1" applyFill="1" applyBorder="1" applyAlignment="1">
      <alignment horizontal="right"/>
    </xf>
    <xf numFmtId="0" fontId="32" fillId="7" borderId="0" xfId="0" applyFont="1" applyFill="1" applyBorder="1"/>
    <xf numFmtId="0" fontId="35" fillId="7" borderId="0" xfId="0" applyFont="1" applyFill="1" applyBorder="1"/>
    <xf numFmtId="0" fontId="35" fillId="0" borderId="29" xfId="0" applyFont="1" applyBorder="1" applyAlignment="1">
      <alignment horizontal="right" wrapText="1"/>
    </xf>
    <xf numFmtId="0" fontId="35" fillId="0" borderId="0" xfId="0" applyFont="1" applyBorder="1" applyAlignment="1">
      <alignment horizontal="justify"/>
    </xf>
    <xf numFmtId="0" fontId="71" fillId="0" borderId="29" xfId="0" applyFont="1" applyBorder="1"/>
    <xf numFmtId="0" fontId="71" fillId="0" borderId="0" xfId="0" applyFont="1" applyBorder="1"/>
    <xf numFmtId="0" fontId="71" fillId="7" borderId="0" xfId="0" applyFont="1" applyFill="1" applyBorder="1"/>
    <xf numFmtId="0" fontId="35" fillId="0" borderId="29" xfId="0" applyFont="1" applyBorder="1" applyAlignment="1">
      <alignment horizontal="right"/>
    </xf>
    <xf numFmtId="0" fontId="37" fillId="7" borderId="0" xfId="0" applyFont="1" applyFill="1" applyBorder="1" applyAlignment="1">
      <alignment horizontal="left"/>
    </xf>
    <xf numFmtId="0" fontId="39" fillId="7" borderId="0" xfId="0" applyFont="1" applyFill="1" applyBorder="1" applyAlignment="1">
      <alignment horizontal="left"/>
    </xf>
    <xf numFmtId="0" fontId="41" fillId="7" borderId="0" xfId="0" applyFont="1" applyFill="1" applyBorder="1"/>
    <xf numFmtId="0" fontId="41" fillId="0" borderId="29" xfId="0" applyFont="1" applyBorder="1" applyAlignment="1">
      <alignment horizontal="right"/>
    </xf>
    <xf numFmtId="0" fontId="41" fillId="0" borderId="0" xfId="0" applyFont="1" applyBorder="1" applyAlignment="1">
      <alignment horizontal="justify"/>
    </xf>
    <xf numFmtId="0" fontId="43" fillId="7" borderId="0" xfId="0" applyFont="1" applyFill="1" applyBorder="1" applyAlignment="1">
      <alignment horizontal="left"/>
    </xf>
    <xf numFmtId="0" fontId="45" fillId="7" borderId="0" xfId="0" applyFont="1" applyFill="1" applyBorder="1"/>
    <xf numFmtId="0" fontId="81" fillId="0" borderId="29" xfId="0" applyFont="1" applyBorder="1" applyAlignment="1">
      <alignment horizontal="right"/>
    </xf>
    <xf numFmtId="0" fontId="45" fillId="0" borderId="0" xfId="0" applyFont="1" applyBorder="1" applyAlignment="1">
      <alignment horizontal="justify"/>
    </xf>
    <xf numFmtId="0" fontId="45" fillId="7" borderId="0" xfId="0" applyFont="1" applyFill="1" applyBorder="1" applyAlignment="1">
      <alignment horizontal="justify"/>
    </xf>
    <xf numFmtId="171" fontId="10" fillId="0" borderId="29" xfId="0" applyNumberFormat="1" applyFont="1" applyBorder="1" applyAlignment="1">
      <alignment horizontal="right"/>
    </xf>
    <xf numFmtId="1" fontId="10" fillId="0" borderId="29" xfId="0" applyNumberFormat="1" applyFont="1" applyBorder="1" applyAlignment="1">
      <alignment horizontal="right"/>
    </xf>
    <xf numFmtId="1" fontId="10" fillId="0" borderId="0" xfId="0" applyNumberFormat="1" applyFont="1" applyBorder="1" applyAlignment="1">
      <alignment horizontal="justify"/>
    </xf>
    <xf numFmtId="1" fontId="8" fillId="7" borderId="0" xfId="0" applyNumberFormat="1" applyFont="1" applyFill="1" applyBorder="1" applyAlignment="1">
      <alignment horizontal="left"/>
    </xf>
    <xf numFmtId="0" fontId="63" fillId="7" borderId="0" xfId="0" applyFont="1" applyFill="1" applyBorder="1"/>
    <xf numFmtId="0" fontId="10" fillId="0" borderId="29" xfId="0" applyFont="1" applyBorder="1" applyAlignment="1">
      <alignment horizontal="right"/>
    </xf>
    <xf numFmtId="0" fontId="37" fillId="0" borderId="0" xfId="0" applyFont="1" applyBorder="1" applyAlignment="1">
      <alignment horizontal="justify"/>
    </xf>
    <xf numFmtId="1" fontId="10" fillId="7" borderId="0" xfId="0" applyNumberFormat="1" applyFont="1" applyFill="1" applyBorder="1" applyAlignment="1">
      <alignment horizontal="left"/>
    </xf>
    <xf numFmtId="0" fontId="10" fillId="0" borderId="29" xfId="0" applyFont="1" applyBorder="1"/>
    <xf numFmtId="1" fontId="9" fillId="4" borderId="0" xfId="0" applyNumberFormat="1" applyFont="1" applyFill="1" applyBorder="1"/>
    <xf numFmtId="0" fontId="38" fillId="4" borderId="0" xfId="0" applyFont="1" applyFill="1" applyBorder="1"/>
    <xf numFmtId="0" fontId="40" fillId="0" borderId="29" xfId="0" applyFont="1" applyBorder="1"/>
    <xf numFmtId="0" fontId="47" fillId="0" borderId="29" xfId="0" applyFont="1" applyBorder="1" applyAlignment="1">
      <alignment horizontal="right"/>
    </xf>
    <xf numFmtId="0" fontId="33" fillId="0" borderId="29" xfId="0" applyFont="1" applyBorder="1" applyAlignment="1">
      <alignment horizontal="right"/>
    </xf>
    <xf numFmtId="0" fontId="37" fillId="0" borderId="29" xfId="0" applyFont="1" applyBorder="1" applyAlignment="1">
      <alignment horizontal="right"/>
    </xf>
    <xf numFmtId="0" fontId="39" fillId="0" borderId="29" xfId="0" applyFont="1" applyBorder="1" applyAlignment="1">
      <alignment horizontal="right"/>
    </xf>
    <xf numFmtId="0" fontId="43" fillId="0" borderId="29" xfId="0" applyFont="1" applyBorder="1" applyAlignment="1">
      <alignment horizontal="right"/>
    </xf>
    <xf numFmtId="0" fontId="32" fillId="0" borderId="29" xfId="0" applyFont="1" applyBorder="1" applyAlignment="1">
      <alignment horizontal="left"/>
    </xf>
    <xf numFmtId="0" fontId="36" fillId="0" borderId="29" xfId="0" applyFont="1" applyBorder="1" applyAlignment="1">
      <alignment horizontal="left"/>
    </xf>
    <xf numFmtId="0" fontId="41" fillId="0" borderId="0" xfId="0" applyFont="1" applyBorder="1" applyAlignment="1"/>
    <xf numFmtId="0" fontId="45" fillId="0" borderId="0" xfId="0" applyFont="1" applyBorder="1" applyProtection="1">
      <protection locked="0"/>
    </xf>
    <xf numFmtId="0" fontId="45" fillId="0" borderId="0" xfId="0" applyFont="1" applyBorder="1" applyAlignment="1"/>
    <xf numFmtId="0" fontId="45" fillId="0" borderId="29" xfId="0" applyFont="1" applyBorder="1" applyAlignment="1">
      <alignment horizontal="right"/>
    </xf>
    <xf numFmtId="0" fontId="19" fillId="0" borderId="29" xfId="0" applyFont="1" applyFill="1" applyBorder="1" applyAlignment="1">
      <alignment horizontal="right"/>
    </xf>
    <xf numFmtId="0" fontId="47" fillId="7" borderId="0" xfId="0" applyFont="1" applyFill="1" applyBorder="1" applyAlignment="1">
      <alignment horizontal="left"/>
    </xf>
    <xf numFmtId="0" fontId="32" fillId="0" borderId="29" xfId="0" applyFont="1" applyFill="1" applyBorder="1" applyAlignment="1">
      <alignment horizontal="left"/>
    </xf>
    <xf numFmtId="0" fontId="35" fillId="0" borderId="29" xfId="0" applyFont="1" applyBorder="1"/>
    <xf numFmtId="0" fontId="69" fillId="7" borderId="0" xfId="0" applyFont="1" applyFill="1" applyBorder="1"/>
    <xf numFmtId="0" fontId="42" fillId="0" borderId="29" xfId="0" applyFont="1" applyFill="1" applyBorder="1" applyAlignment="1">
      <alignment horizontal="left" wrapText="1"/>
    </xf>
    <xf numFmtId="0" fontId="46" fillId="0" borderId="29" xfId="0" applyFont="1" applyBorder="1"/>
    <xf numFmtId="0" fontId="63" fillId="0" borderId="29" xfId="0" applyFont="1" applyBorder="1" applyAlignment="1">
      <alignment horizontal="right"/>
    </xf>
    <xf numFmtId="0" fontId="32" fillId="0" borderId="29" xfId="0" applyFont="1" applyBorder="1"/>
    <xf numFmtId="0" fontId="71" fillId="0" borderId="28" xfId="0" applyFont="1" applyBorder="1"/>
    <xf numFmtId="0" fontId="71" fillId="0" borderId="35" xfId="0" applyFont="1" applyBorder="1"/>
    <xf numFmtId="0" fontId="0" fillId="0" borderId="35" xfId="0" applyBorder="1"/>
    <xf numFmtId="0" fontId="71" fillId="7" borderId="35" xfId="0" applyFont="1" applyFill="1" applyBorder="1"/>
    <xf numFmtId="0" fontId="0" fillId="7" borderId="35" xfId="0" applyFill="1" applyBorder="1"/>
    <xf numFmtId="0" fontId="0" fillId="7" borderId="13" xfId="0" applyFill="1" applyBorder="1"/>
    <xf numFmtId="1" fontId="52" fillId="0" borderId="28" xfId="0" applyNumberFormat="1" applyFont="1" applyBorder="1" applyAlignment="1">
      <alignment horizontal="left" indent="3"/>
    </xf>
    <xf numFmtId="1" fontId="6" fillId="7" borderId="0" xfId="0" applyNumberFormat="1" applyFont="1" applyFill="1" applyBorder="1"/>
    <xf numFmtId="0" fontId="38" fillId="0" borderId="30" xfId="0" applyFont="1" applyBorder="1"/>
    <xf numFmtId="0" fontId="38" fillId="7" borderId="33" xfId="0" applyFont="1" applyFill="1" applyBorder="1"/>
    <xf numFmtId="0" fontId="0" fillId="7" borderId="33" xfId="0" applyFill="1" applyBorder="1"/>
    <xf numFmtId="0" fontId="0" fillId="7" borderId="31" xfId="0" applyFill="1" applyBorder="1"/>
    <xf numFmtId="0" fontId="36" fillId="0" borderId="29" xfId="0" applyFont="1" applyBorder="1"/>
    <xf numFmtId="0" fontId="49" fillId="0" borderId="29" xfId="0" applyFont="1" applyBorder="1"/>
    <xf numFmtId="0" fontId="63" fillId="0" borderId="0" xfId="0" applyFont="1" applyBorder="1" applyAlignment="1">
      <alignment horizontal="left" indent="3"/>
    </xf>
    <xf numFmtId="0" fontId="31" fillId="7" borderId="0" xfId="0" applyFont="1" applyFill="1" applyBorder="1" applyAlignment="1"/>
    <xf numFmtId="0" fontId="63" fillId="0" borderId="0" xfId="0" applyFont="1" applyBorder="1" applyAlignment="1">
      <alignment horizontal="left" wrapText="1"/>
    </xf>
    <xf numFmtId="0" fontId="63" fillId="7" borderId="0" xfId="0" applyFont="1" applyFill="1" applyBorder="1" applyAlignment="1">
      <alignment horizontal="justify"/>
    </xf>
    <xf numFmtId="0" fontId="31" fillId="0" borderId="29" xfId="0" applyFont="1" applyBorder="1" applyAlignment="1">
      <alignment horizontal="right"/>
    </xf>
    <xf numFmtId="0" fontId="31" fillId="7" borderId="0" xfId="0" applyFont="1" applyFill="1" applyBorder="1" applyAlignment="1">
      <alignment horizontal="justify"/>
    </xf>
    <xf numFmtId="1" fontId="10" fillId="0" borderId="29" xfId="0" applyNumberFormat="1" applyFont="1" applyBorder="1" applyAlignment="1">
      <alignment horizontal="right" wrapText="1"/>
    </xf>
    <xf numFmtId="0" fontId="63" fillId="0" borderId="29" xfId="0" applyFont="1" applyBorder="1" applyAlignment="1">
      <alignment horizontal="right" wrapText="1"/>
    </xf>
    <xf numFmtId="0" fontId="63" fillId="7" borderId="0" xfId="0" applyFont="1" applyFill="1" applyBorder="1" applyAlignment="1">
      <alignment horizontal="left" indent="3"/>
    </xf>
    <xf numFmtId="0" fontId="63" fillId="0" borderId="0" xfId="0" applyFont="1" applyBorder="1" applyAlignment="1">
      <alignment horizontal="center"/>
    </xf>
    <xf numFmtId="0" fontId="63" fillId="0" borderId="0" xfId="0" applyFont="1" applyBorder="1" applyAlignment="1">
      <alignment horizontal="center" wrapText="1"/>
    </xf>
    <xf numFmtId="0" fontId="31" fillId="0" borderId="29" xfId="0" applyFont="1" applyBorder="1" applyAlignment="1">
      <alignment horizontal="right" wrapText="1"/>
    </xf>
    <xf numFmtId="0" fontId="31" fillId="0" borderId="0" xfId="0" applyFont="1" applyBorder="1" applyAlignment="1">
      <alignment horizontal="left" indent="3"/>
    </xf>
    <xf numFmtId="0" fontId="31" fillId="0" borderId="0" xfId="0" applyFont="1" applyBorder="1" applyAlignment="1">
      <alignment horizontal="center"/>
    </xf>
    <xf numFmtId="0" fontId="28" fillId="0" borderId="0" xfId="0" applyFont="1" applyBorder="1"/>
    <xf numFmtId="0" fontId="32" fillId="0" borderId="29" xfId="0" applyFont="1" applyBorder="1" applyAlignment="1">
      <alignment horizontal="right"/>
    </xf>
    <xf numFmtId="0" fontId="27" fillId="0" borderId="0" xfId="0" applyFont="1" applyBorder="1"/>
    <xf numFmtId="0" fontId="0" fillId="0" borderId="30" xfId="0" applyBorder="1"/>
    <xf numFmtId="0" fontId="35" fillId="0" borderId="29" xfId="0" applyFont="1" applyBorder="1" applyAlignment="1">
      <alignment horizontal="left"/>
    </xf>
    <xf numFmtId="0" fontId="39" fillId="0" borderId="29" xfId="0" applyFont="1" applyBorder="1" applyAlignment="1">
      <alignment horizontal="left" indent="3"/>
    </xf>
    <xf numFmtId="0" fontId="41" fillId="0" borderId="0" xfId="0" applyFont="1" applyFill="1" applyBorder="1" applyAlignment="1">
      <alignment horizontal="left" indent="3"/>
    </xf>
    <xf numFmtId="0" fontId="43" fillId="0" borderId="29" xfId="0" applyFont="1" applyBorder="1" applyAlignment="1">
      <alignment horizontal="left" indent="3"/>
    </xf>
    <xf numFmtId="0" fontId="45" fillId="0" borderId="0" xfId="0" applyFont="1" applyBorder="1" applyAlignment="1">
      <alignment horizontal="left" indent="3"/>
    </xf>
    <xf numFmtId="0" fontId="20" fillId="11" borderId="0" xfId="0" applyFont="1" applyFill="1" applyBorder="1"/>
    <xf numFmtId="0" fontId="63" fillId="0" borderId="29" xfId="0" applyFont="1" applyBorder="1"/>
    <xf numFmtId="0" fontId="63" fillId="0" borderId="0" xfId="0" applyFont="1" applyBorder="1" applyAlignment="1"/>
    <xf numFmtId="0" fontId="33" fillId="7" borderId="0" xfId="0" applyFont="1" applyFill="1" applyBorder="1" applyAlignment="1"/>
    <xf numFmtId="0" fontId="35" fillId="7" borderId="0" xfId="0" applyFont="1" applyFill="1" applyBorder="1" applyAlignment="1"/>
    <xf numFmtId="0" fontId="38" fillId="0" borderId="0" xfId="0" applyFont="1" applyBorder="1" applyAlignment="1">
      <alignment horizontal="left" indent="3"/>
    </xf>
    <xf numFmtId="0" fontId="39" fillId="0" borderId="0" xfId="0" applyFont="1" applyBorder="1" applyAlignment="1"/>
    <xf numFmtId="0" fontId="43" fillId="0" borderId="0" xfId="0" applyFont="1" applyBorder="1" applyAlignment="1">
      <alignment horizontal="left" indent="3"/>
    </xf>
    <xf numFmtId="0" fontId="43" fillId="0" borderId="0" xfId="0" applyFont="1" applyBorder="1" applyAlignment="1"/>
    <xf numFmtId="0" fontId="17" fillId="0" borderId="29" xfId="0" applyFont="1" applyBorder="1" applyAlignment="1">
      <alignment horizontal="right"/>
    </xf>
    <xf numFmtId="0" fontId="35" fillId="11" borderId="0" xfId="0" applyFont="1" applyFill="1" applyBorder="1"/>
    <xf numFmtId="0" fontId="37" fillId="11" borderId="0" xfId="0" applyFont="1" applyFill="1" applyBorder="1" applyAlignment="1">
      <alignment horizontal="left" indent="3"/>
    </xf>
    <xf numFmtId="0" fontId="19" fillId="7" borderId="0" xfId="0" applyFont="1" applyFill="1" applyBorder="1"/>
    <xf numFmtId="0" fontId="0" fillId="0" borderId="0" xfId="0" applyFill="1" applyBorder="1" applyProtection="1">
      <protection locked="0"/>
    </xf>
    <xf numFmtId="1" fontId="8" fillId="0" borderId="29" xfId="0" applyNumberFormat="1" applyFont="1" applyBorder="1" applyAlignment="1">
      <alignment horizontal="right"/>
    </xf>
    <xf numFmtId="0" fontId="17" fillId="7" borderId="0" xfId="0" applyFont="1" applyFill="1" applyBorder="1" applyAlignment="1"/>
    <xf numFmtId="0" fontId="47" fillId="0" borderId="0" xfId="0" applyFont="1" applyBorder="1" applyAlignment="1">
      <alignment horizontal="left" indent="3"/>
    </xf>
    <xf numFmtId="0" fontId="33" fillId="0" borderId="29" xfId="0" applyFont="1" applyBorder="1" applyAlignment="1">
      <alignment horizontal="left"/>
    </xf>
    <xf numFmtId="0" fontId="35" fillId="0" borderId="28" xfId="0" applyFont="1" applyBorder="1" applyAlignment="1">
      <alignment horizontal="right"/>
    </xf>
    <xf numFmtId="0" fontId="35" fillId="0" borderId="35" xfId="0" applyFont="1" applyBorder="1"/>
    <xf numFmtId="0" fontId="35" fillId="7" borderId="35" xfId="0" applyFont="1" applyFill="1" applyBorder="1"/>
    <xf numFmtId="0" fontId="33" fillId="11" borderId="0" xfId="0" applyFont="1" applyFill="1" applyBorder="1" applyAlignment="1"/>
    <xf numFmtId="0" fontId="0" fillId="4" borderId="32" xfId="0" applyFill="1" applyBorder="1"/>
    <xf numFmtId="1" fontId="49" fillId="0" borderId="29" xfId="0" applyNumberFormat="1" applyFont="1" applyBorder="1"/>
    <xf numFmtId="1" fontId="50" fillId="0" borderId="36" xfId="0" applyNumberFormat="1" applyFont="1" applyFill="1" applyBorder="1"/>
    <xf numFmtId="0" fontId="19" fillId="0" borderId="15" xfId="0" applyFont="1" applyFill="1" applyBorder="1" applyProtection="1">
      <protection locked="0"/>
    </xf>
    <xf numFmtId="0" fontId="47" fillId="8" borderId="15" xfId="0" applyFont="1" applyFill="1" applyBorder="1" applyAlignment="1">
      <alignment horizontal="left" indent="3"/>
    </xf>
    <xf numFmtId="1" fontId="5" fillId="4" borderId="29" xfId="0" applyNumberFormat="1" applyFont="1" applyFill="1" applyBorder="1" applyAlignment="1">
      <alignment horizontal="left"/>
    </xf>
    <xf numFmtId="0" fontId="22" fillId="7" borderId="0" xfId="0" applyFont="1" applyFill="1" applyBorder="1"/>
    <xf numFmtId="169" fontId="45" fillId="7" borderId="0" xfId="1" applyNumberFormat="1" applyFont="1" applyFill="1" applyBorder="1"/>
    <xf numFmtId="9" fontId="45" fillId="7" borderId="0" xfId="1" applyFont="1" applyFill="1" applyBorder="1"/>
    <xf numFmtId="1" fontId="19" fillId="8" borderId="10" xfId="0" applyNumberFormat="1" applyFont="1" applyFill="1" applyBorder="1"/>
    <xf numFmtId="0" fontId="19" fillId="8" borderId="34" xfId="0" applyFont="1" applyFill="1" applyBorder="1"/>
    <xf numFmtId="1" fontId="19" fillId="8" borderId="34" xfId="0" applyNumberFormat="1" applyFont="1" applyFill="1" applyBorder="1"/>
    <xf numFmtId="0" fontId="19" fillId="8" borderId="11" xfId="0" applyFont="1" applyFill="1" applyBorder="1"/>
    <xf numFmtId="0" fontId="35" fillId="0" borderId="30" xfId="0" applyFont="1" applyBorder="1" applyAlignment="1">
      <alignment horizontal="right"/>
    </xf>
    <xf numFmtId="0" fontId="35" fillId="0" borderId="33" xfId="0" applyFont="1" applyBorder="1"/>
    <xf numFmtId="0" fontId="35" fillId="7" borderId="33" xfId="0" applyFont="1" applyFill="1" applyBorder="1"/>
    <xf numFmtId="0" fontId="82" fillId="0" borderId="29" xfId="0" applyFont="1" applyBorder="1" applyAlignment="1">
      <alignment horizontal="left" indent="3"/>
    </xf>
    <xf numFmtId="0" fontId="41" fillId="0" borderId="0" xfId="0" applyFont="1" applyBorder="1" applyAlignment="1">
      <alignment horizontal="left" indent="3"/>
    </xf>
    <xf numFmtId="1" fontId="57" fillId="0" borderId="29" xfId="0" applyNumberFormat="1" applyFont="1" applyBorder="1" applyAlignment="1"/>
    <xf numFmtId="0" fontId="57" fillId="0" borderId="29" xfId="0" applyFont="1" applyBorder="1" applyAlignment="1"/>
    <xf numFmtId="0" fontId="33" fillId="0" borderId="29" xfId="0" applyFont="1" applyBorder="1" applyAlignment="1">
      <alignment horizontal="right" wrapText="1"/>
    </xf>
    <xf numFmtId="0" fontId="33" fillId="0" borderId="29" xfId="0" applyFont="1" applyBorder="1" applyAlignment="1"/>
    <xf numFmtId="1" fontId="8" fillId="0" borderId="29" xfId="0" applyNumberFormat="1" applyFont="1" applyBorder="1" applyAlignment="1">
      <alignment horizontal="left" indent="3"/>
    </xf>
    <xf numFmtId="0" fontId="8" fillId="0" borderId="29" xfId="0" applyFont="1" applyBorder="1" applyAlignment="1">
      <alignment horizontal="right"/>
    </xf>
    <xf numFmtId="0" fontId="39" fillId="0" borderId="0" xfId="0" applyFont="1" applyBorder="1" applyAlignment="1">
      <alignment horizontal="left" indent="3"/>
    </xf>
    <xf numFmtId="0" fontId="8" fillId="0" borderId="29" xfId="0" applyFont="1" applyBorder="1" applyAlignment="1">
      <alignment horizontal="left" indent="3"/>
    </xf>
    <xf numFmtId="0" fontId="8" fillId="0" borderId="29" xfId="0" applyFont="1" applyBorder="1" applyAlignment="1"/>
    <xf numFmtId="0" fontId="81" fillId="0" borderId="29" xfId="0" applyFont="1" applyBorder="1"/>
    <xf numFmtId="1" fontId="50" fillId="0" borderId="29" xfId="0" applyNumberFormat="1" applyFont="1" applyBorder="1" applyAlignment="1"/>
    <xf numFmtId="0" fontId="10" fillId="0" borderId="0" xfId="0" applyFont="1" applyBorder="1"/>
    <xf numFmtId="1" fontId="12" fillId="0" borderId="29" xfId="0" applyNumberFormat="1" applyFont="1" applyFill="1" applyBorder="1" applyAlignment="1">
      <alignment horizontal="right"/>
    </xf>
    <xf numFmtId="0" fontId="19" fillId="0" borderId="29" xfId="0" applyFont="1" applyBorder="1"/>
    <xf numFmtId="0" fontId="47" fillId="0" borderId="29" xfId="0" applyFont="1" applyBorder="1" applyAlignment="1">
      <alignment horizontal="left" indent="3"/>
    </xf>
    <xf numFmtId="0" fontId="37" fillId="0" borderId="0" xfId="0" applyFont="1" applyBorder="1" applyAlignment="1">
      <alignment horizontal="left" indent="3"/>
    </xf>
    <xf numFmtId="0" fontId="17" fillId="0" borderId="29" xfId="0" applyFont="1" applyBorder="1" applyAlignment="1"/>
    <xf numFmtId="0" fontId="17" fillId="0" borderId="0" xfId="0" applyFont="1" applyBorder="1" applyAlignment="1">
      <alignment horizontal="left" indent="3"/>
    </xf>
    <xf numFmtId="0" fontId="47" fillId="0" borderId="29" xfId="0" applyFont="1" applyBorder="1" applyAlignment="1">
      <alignment horizontal="left"/>
    </xf>
    <xf numFmtId="0" fontId="33" fillId="0" borderId="29" xfId="0" applyFont="1" applyBorder="1" applyAlignment="1">
      <alignment horizontal="left" indent="3"/>
    </xf>
    <xf numFmtId="1" fontId="8" fillId="0" borderId="29" xfId="0" applyNumberFormat="1" applyFont="1" applyFill="1" applyBorder="1" applyAlignment="1"/>
    <xf numFmtId="1" fontId="17" fillId="7" borderId="0" xfId="0" applyNumberFormat="1" applyFont="1" applyFill="1" applyBorder="1"/>
    <xf numFmtId="1" fontId="17" fillId="0" borderId="29" xfId="0" applyNumberFormat="1" applyFont="1" applyFill="1" applyBorder="1" applyAlignment="1">
      <alignment horizontal="left" indent="3"/>
    </xf>
    <xf numFmtId="1" fontId="30" fillId="0" borderId="29" xfId="0" applyNumberFormat="1" applyFont="1" applyFill="1" applyBorder="1" applyAlignment="1">
      <alignment horizontal="right"/>
    </xf>
    <xf numFmtId="1" fontId="82" fillId="0" borderId="29" xfId="0" applyNumberFormat="1" applyFont="1" applyFill="1" applyBorder="1" applyAlignment="1">
      <alignment horizontal="left" indent="3"/>
    </xf>
    <xf numFmtId="1" fontId="81" fillId="0" borderId="0" xfId="0" applyNumberFormat="1" applyFont="1" applyFill="1" applyBorder="1"/>
    <xf numFmtId="0" fontId="81" fillId="4" borderId="0" xfId="0" applyFont="1" applyFill="1" applyBorder="1"/>
    <xf numFmtId="0" fontId="10" fillId="4" borderId="0" xfId="0" applyFont="1" applyFill="1" applyBorder="1" applyAlignment="1">
      <alignment horizontal="left"/>
    </xf>
    <xf numFmtId="0" fontId="10" fillId="4" borderId="0" xfId="0" applyFont="1" applyFill="1" applyBorder="1"/>
    <xf numFmtId="0" fontId="12" fillId="8" borderId="29" xfId="0" applyFont="1" applyFill="1" applyBorder="1" applyAlignment="1">
      <alignment wrapText="1"/>
    </xf>
    <xf numFmtId="0" fontId="14" fillId="8" borderId="0" xfId="0" applyFont="1" applyFill="1" applyBorder="1"/>
    <xf numFmtId="0" fontId="14" fillId="7" borderId="0" xfId="0" applyFont="1" applyFill="1" applyBorder="1"/>
    <xf numFmtId="0" fontId="17" fillId="8" borderId="29" xfId="0" applyFont="1" applyFill="1" applyBorder="1" applyAlignment="1">
      <alignment horizontal="right" wrapText="1"/>
    </xf>
    <xf numFmtId="0" fontId="19" fillId="8" borderId="0" xfId="0" applyFont="1" applyFill="1" applyBorder="1"/>
    <xf numFmtId="0" fontId="30" fillId="8" borderId="29" xfId="0" applyFont="1" applyFill="1" applyBorder="1" applyAlignment="1">
      <alignment horizontal="right"/>
    </xf>
    <xf numFmtId="10" fontId="31" fillId="8" borderId="0" xfId="0" applyNumberFormat="1" applyFont="1" applyFill="1" applyBorder="1"/>
    <xf numFmtId="0" fontId="31" fillId="8" borderId="0" xfId="0" applyFont="1" applyFill="1" applyBorder="1"/>
    <xf numFmtId="0" fontId="37" fillId="0" borderId="29" xfId="0" applyFont="1" applyBorder="1" applyAlignment="1">
      <alignment horizontal="left" indent="3"/>
    </xf>
    <xf numFmtId="0" fontId="44" fillId="0" borderId="29" xfId="0" applyFont="1" applyBorder="1" applyAlignment="1"/>
    <xf numFmtId="0" fontId="34" fillId="0" borderId="29" xfId="0" applyFont="1" applyBorder="1" applyAlignment="1"/>
    <xf numFmtId="1" fontId="8" fillId="0" borderId="29" xfId="0" applyNumberFormat="1" applyFont="1" applyBorder="1" applyAlignment="1"/>
    <xf numFmtId="10" fontId="10" fillId="0" borderId="0" xfId="1" applyNumberFormat="1" applyFont="1" applyBorder="1"/>
    <xf numFmtId="0" fontId="12" fillId="0" borderId="29" xfId="0" applyFont="1" applyBorder="1" applyAlignment="1">
      <alignment horizontal="left" indent="3"/>
    </xf>
    <xf numFmtId="0" fontId="14" fillId="0" borderId="0" xfId="0" applyFont="1" applyBorder="1"/>
    <xf numFmtId="1" fontId="16" fillId="4" borderId="0" xfId="0" applyNumberFormat="1" applyFont="1" applyFill="1" applyBorder="1"/>
    <xf numFmtId="0" fontId="41" fillId="4" borderId="0" xfId="0" applyFont="1" applyFill="1" applyBorder="1"/>
    <xf numFmtId="0" fontId="33" fillId="4" borderId="0" xfId="0" applyFont="1" applyFill="1" applyBorder="1" applyAlignment="1"/>
    <xf numFmtId="0" fontId="35" fillId="4" borderId="0" xfId="0" applyFont="1" applyFill="1" applyBorder="1" applyAlignment="1"/>
    <xf numFmtId="0" fontId="35" fillId="4" borderId="0" xfId="0" applyFont="1" applyFill="1" applyBorder="1"/>
    <xf numFmtId="0" fontId="37" fillId="4" borderId="0" xfId="0" applyFont="1" applyFill="1" applyBorder="1" applyAlignment="1"/>
    <xf numFmtId="0" fontId="38" fillId="4" borderId="0" xfId="0" applyFont="1" applyFill="1" applyBorder="1" applyAlignment="1">
      <alignment horizontal="left" indent="3"/>
    </xf>
    <xf numFmtId="0" fontId="41" fillId="7" borderId="0" xfId="0" applyFont="1" applyFill="1" applyBorder="1" applyAlignment="1">
      <alignment horizontal="left" indent="3"/>
    </xf>
    <xf numFmtId="0" fontId="41" fillId="0" borderId="29" xfId="0" applyFont="1" applyBorder="1" applyAlignment="1">
      <alignment horizontal="left" indent="3"/>
    </xf>
    <xf numFmtId="0" fontId="49" fillId="8" borderId="29" xfId="0" applyFont="1" applyFill="1" applyBorder="1" applyAlignment="1">
      <alignment horizontal="left" indent="3"/>
    </xf>
    <xf numFmtId="0" fontId="0" fillId="8" borderId="29" xfId="0" applyFill="1" applyBorder="1" applyAlignment="1">
      <alignment horizontal="left"/>
    </xf>
    <xf numFmtId="0" fontId="76" fillId="8" borderId="29" xfId="0" applyFont="1" applyFill="1" applyBorder="1" applyAlignment="1">
      <alignment horizontal="right"/>
    </xf>
    <xf numFmtId="0" fontId="76" fillId="8" borderId="0" xfId="0" applyFont="1" applyFill="1" applyBorder="1" applyAlignment="1">
      <alignment horizontal="right"/>
    </xf>
    <xf numFmtId="1" fontId="76" fillId="8" borderId="29" xfId="0" applyNumberFormat="1" applyFont="1" applyFill="1" applyBorder="1" applyAlignment="1">
      <alignment horizontal="right"/>
    </xf>
    <xf numFmtId="0" fontId="54" fillId="8" borderId="29" xfId="0" applyFont="1" applyFill="1" applyBorder="1" applyAlignment="1">
      <alignment horizontal="right"/>
    </xf>
    <xf numFmtId="0" fontId="63" fillId="8" borderId="29" xfId="0" applyFont="1" applyFill="1" applyBorder="1" applyAlignment="1">
      <alignment horizontal="left" indent="3"/>
    </xf>
    <xf numFmtId="0" fontId="63" fillId="8" borderId="29" xfId="0" applyFont="1" applyFill="1" applyBorder="1"/>
    <xf numFmtId="0" fontId="57" fillId="8" borderId="29" xfId="0" applyFont="1" applyFill="1" applyBorder="1" applyAlignment="1">
      <alignment horizontal="left" indent="3"/>
    </xf>
    <xf numFmtId="0" fontId="8" fillId="8" borderId="29" xfId="0" applyFont="1" applyFill="1" applyBorder="1" applyAlignment="1">
      <alignment horizontal="left" indent="3"/>
    </xf>
    <xf numFmtId="1" fontId="57" fillId="8" borderId="29" xfId="0" applyNumberFormat="1" applyFont="1" applyFill="1" applyBorder="1" applyAlignment="1">
      <alignment horizontal="left" indent="3"/>
    </xf>
    <xf numFmtId="1" fontId="8" fillId="8" borderId="29" xfId="0" applyNumberFormat="1" applyFont="1" applyFill="1" applyBorder="1" applyAlignment="1">
      <alignment horizontal="left" indent="3"/>
    </xf>
    <xf numFmtId="0" fontId="8" fillId="8" borderId="29" xfId="0" applyFont="1" applyFill="1" applyBorder="1" applyAlignment="1">
      <alignment horizontal="right"/>
    </xf>
    <xf numFmtId="0" fontId="17" fillId="8" borderId="0" xfId="0" applyFont="1" applyFill="1" applyBorder="1" applyAlignment="1">
      <alignment horizontal="left" indent="3"/>
    </xf>
    <xf numFmtId="1" fontId="8" fillId="8" borderId="29" xfId="0" applyNumberFormat="1" applyFont="1" applyFill="1" applyBorder="1" applyAlignment="1">
      <alignment horizontal="right"/>
    </xf>
    <xf numFmtId="0" fontId="17" fillId="8" borderId="0" xfId="0" applyFont="1" applyFill="1" applyBorder="1" applyAlignment="1" applyProtection="1">
      <alignment horizontal="left" indent="3"/>
      <protection locked="0"/>
    </xf>
    <xf numFmtId="1" fontId="8" fillId="8" borderId="29" xfId="0" applyNumberFormat="1" applyFont="1" applyFill="1" applyBorder="1" applyAlignment="1"/>
    <xf numFmtId="0" fontId="17" fillId="8" borderId="29" xfId="0" applyFont="1" applyFill="1" applyBorder="1" applyAlignment="1">
      <alignment horizontal="right"/>
    </xf>
    <xf numFmtId="9" fontId="19" fillId="8" borderId="0" xfId="1" applyFont="1" applyFill="1" applyBorder="1"/>
    <xf numFmtId="0" fontId="17" fillId="8" borderId="29" xfId="0" applyFont="1" applyFill="1" applyBorder="1" applyAlignment="1">
      <alignment horizontal="left" indent="3"/>
    </xf>
    <xf numFmtId="0" fontId="19" fillId="8" borderId="0" xfId="0" applyFont="1" applyFill="1" applyBorder="1" applyProtection="1">
      <protection locked="0"/>
    </xf>
    <xf numFmtId="0" fontId="17" fillId="0" borderId="29" xfId="0" applyFont="1" applyBorder="1" applyAlignment="1">
      <alignment horizontal="left" indent="3"/>
    </xf>
    <xf numFmtId="0" fontId="17" fillId="0" borderId="29" xfId="0" applyFont="1" applyBorder="1"/>
    <xf numFmtId="0" fontId="0" fillId="0" borderId="32" xfId="0" applyBorder="1"/>
    <xf numFmtId="1" fontId="81" fillId="0" borderId="0" xfId="0" applyNumberFormat="1" applyFont="1" applyBorder="1"/>
    <xf numFmtId="0" fontId="81" fillId="0" borderId="0" xfId="0" applyFont="1" applyBorder="1"/>
    <xf numFmtId="1" fontId="8" fillId="0" borderId="29" xfId="0" applyNumberFormat="1" applyFont="1" applyFill="1" applyBorder="1"/>
    <xf numFmtId="1" fontId="12" fillId="0" borderId="29" xfId="0" applyNumberFormat="1" applyFont="1" applyFill="1" applyBorder="1"/>
    <xf numFmtId="1" fontId="17" fillId="0" borderId="29" xfId="0" applyNumberFormat="1" applyFont="1" applyFill="1" applyBorder="1"/>
    <xf numFmtId="1" fontId="30" fillId="0" borderId="29" xfId="0" applyNumberFormat="1" applyFont="1" applyFill="1" applyBorder="1" applyAlignment="1">
      <alignment horizontal="right" wrapText="1"/>
    </xf>
    <xf numFmtId="1" fontId="33" fillId="0" borderId="29" xfId="0" applyNumberFormat="1" applyFont="1" applyFill="1" applyBorder="1"/>
    <xf numFmtId="1" fontId="37" fillId="0" borderId="29" xfId="0" applyNumberFormat="1" applyFont="1" applyFill="1" applyBorder="1"/>
    <xf numFmtId="1" fontId="39" fillId="0" borderId="29" xfId="0" applyNumberFormat="1" applyFont="1" applyFill="1" applyBorder="1"/>
    <xf numFmtId="1" fontId="8" fillId="0" borderId="29" xfId="0" applyNumberFormat="1" applyFont="1" applyFill="1" applyBorder="1" applyAlignment="1">
      <alignment horizontal="right"/>
    </xf>
    <xf numFmtId="1" fontId="8" fillId="0" borderId="29" xfId="0" applyNumberFormat="1" applyFont="1" applyFill="1" applyBorder="1" applyAlignment="1">
      <alignment horizontal="left"/>
    </xf>
    <xf numFmtId="1" fontId="8" fillId="0" borderId="37" xfId="0" applyNumberFormat="1" applyFont="1" applyFill="1" applyBorder="1"/>
    <xf numFmtId="0" fontId="45" fillId="0" borderId="35" xfId="0" applyFont="1" applyBorder="1"/>
    <xf numFmtId="0" fontId="63" fillId="0" borderId="35" xfId="0" applyFont="1" applyBorder="1"/>
    <xf numFmtId="0" fontId="0" fillId="0" borderId="13" xfId="0" applyBorder="1"/>
    <xf numFmtId="0" fontId="38" fillId="10" borderId="15" xfId="0" applyFont="1" applyFill="1" applyBorder="1" applyAlignment="1">
      <alignment horizontal="right"/>
    </xf>
    <xf numFmtId="0" fontId="45" fillId="0" borderId="30" xfId="0" applyFont="1" applyBorder="1"/>
    <xf numFmtId="0" fontId="45" fillId="0" borderId="33" xfId="0" applyFont="1" applyBorder="1"/>
    <xf numFmtId="0" fontId="63" fillId="0" borderId="33" xfId="0" applyFont="1" applyBorder="1"/>
    <xf numFmtId="0" fontId="64" fillId="0" borderId="29" xfId="0" applyFont="1" applyBorder="1" applyAlignment="1">
      <alignment horizontal="left"/>
    </xf>
    <xf numFmtId="0" fontId="65" fillId="0" borderId="29" xfId="0" applyFont="1" applyBorder="1"/>
    <xf numFmtId="0" fontId="64" fillId="0" borderId="29" xfId="0" applyFont="1" applyBorder="1" applyAlignment="1"/>
    <xf numFmtId="1" fontId="12" fillId="0" borderId="29" xfId="0" applyNumberFormat="1" applyFont="1" applyFill="1" applyBorder="1" applyAlignment="1">
      <alignment horizontal="left" indent="3"/>
    </xf>
    <xf numFmtId="0" fontId="70" fillId="0" borderId="29" xfId="0" applyFont="1" applyBorder="1" applyAlignment="1">
      <alignment horizontal="left" indent="3"/>
    </xf>
    <xf numFmtId="0" fontId="71" fillId="0" borderId="29" xfId="0" applyFont="1" applyBorder="1" applyAlignment="1">
      <alignment horizontal="right"/>
    </xf>
    <xf numFmtId="0" fontId="71" fillId="0" borderId="0" xfId="0" applyFont="1" applyFill="1" applyBorder="1"/>
    <xf numFmtId="1" fontId="14" fillId="0" borderId="29" xfId="0" applyNumberFormat="1" applyFont="1" applyBorder="1" applyAlignment="1">
      <alignment horizontal="left" indent="3"/>
    </xf>
    <xf numFmtId="0" fontId="71" fillId="0" borderId="29" xfId="0" applyFont="1" applyBorder="1" applyAlignment="1">
      <alignment horizontal="left" indent="3"/>
    </xf>
    <xf numFmtId="0" fontId="20" fillId="0" borderId="0" xfId="0" applyFont="1" applyBorder="1"/>
    <xf numFmtId="1" fontId="71" fillId="3" borderId="0" xfId="0" applyNumberFormat="1" applyFont="1" applyFill="1" applyBorder="1"/>
    <xf numFmtId="0" fontId="64" fillId="0" borderId="30" xfId="0" applyFont="1" applyBorder="1" applyAlignment="1"/>
    <xf numFmtId="0" fontId="65" fillId="0" borderId="33" xfId="0" applyFont="1" applyBorder="1" applyAlignment="1">
      <alignment horizontal="left" indent="3"/>
    </xf>
    <xf numFmtId="0" fontId="65" fillId="0" borderId="33" xfId="0" applyFont="1" applyBorder="1"/>
    <xf numFmtId="0" fontId="65" fillId="0" borderId="29" xfId="0" applyFont="1" applyBorder="1" applyAlignment="1">
      <alignment horizontal="left" indent="15"/>
    </xf>
    <xf numFmtId="0" fontId="65" fillId="0" borderId="0" xfId="0" applyFont="1" applyBorder="1" applyAlignment="1">
      <alignment horizontal="left" indent="15"/>
    </xf>
    <xf numFmtId="1" fontId="12" fillId="0" borderId="29" xfId="0" applyNumberFormat="1" applyFont="1" applyBorder="1" applyAlignment="1">
      <alignment horizontal="left" indent="3"/>
    </xf>
    <xf numFmtId="0" fontId="72" fillId="0" borderId="29" xfId="0" applyFont="1" applyBorder="1" applyAlignment="1">
      <alignment horizontal="left" indent="3"/>
    </xf>
    <xf numFmtId="0" fontId="73" fillId="0" borderId="0" xfId="0" applyFont="1" applyBorder="1"/>
    <xf numFmtId="0" fontId="73" fillId="0" borderId="0" xfId="0" applyFont="1" applyBorder="1" applyAlignment="1">
      <alignment horizontal="left" indent="15"/>
    </xf>
    <xf numFmtId="0" fontId="73" fillId="0" borderId="29" xfId="0" applyFont="1" applyBorder="1" applyAlignment="1">
      <alignment horizontal="center"/>
    </xf>
    <xf numFmtId="0" fontId="73" fillId="0" borderId="29" xfId="0" applyFont="1" applyBorder="1" applyAlignment="1">
      <alignment horizontal="right"/>
    </xf>
    <xf numFmtId="0" fontId="73" fillId="3" borderId="0" xfId="0" applyFont="1" applyFill="1" applyBorder="1"/>
    <xf numFmtId="1" fontId="4" fillId="4" borderId="29" xfId="0" applyNumberFormat="1" applyFont="1" applyFill="1" applyBorder="1"/>
    <xf numFmtId="1" fontId="3" fillId="7" borderId="0" xfId="0" applyNumberFormat="1" applyFont="1" applyFill="1" applyBorder="1"/>
    <xf numFmtId="0" fontId="63" fillId="7" borderId="0" xfId="0" applyFont="1" applyFill="1" applyBorder="1" applyAlignment="1">
      <alignment horizontal="left"/>
    </xf>
    <xf numFmtId="1" fontId="50" fillId="0" borderId="29" xfId="0" applyNumberFormat="1" applyFont="1" applyBorder="1"/>
    <xf numFmtId="1" fontId="6" fillId="5" borderId="15" xfId="0" applyNumberFormat="1" applyFont="1" applyFill="1" applyBorder="1" applyAlignment="1" applyProtection="1">
      <alignment wrapText="1"/>
      <protection locked="0"/>
    </xf>
    <xf numFmtId="1" fontId="6" fillId="0" borderId="29" xfId="0" applyNumberFormat="1" applyFont="1" applyBorder="1" applyAlignment="1">
      <alignment horizontal="right" wrapText="1"/>
    </xf>
    <xf numFmtId="1" fontId="6" fillId="4" borderId="29" xfId="0" applyNumberFormat="1" applyFont="1" applyFill="1" applyBorder="1"/>
    <xf numFmtId="1" fontId="64" fillId="0" borderId="30" xfId="0" applyNumberFormat="1" applyFont="1" applyBorder="1" applyAlignment="1"/>
    <xf numFmtId="0" fontId="49" fillId="7" borderId="33" xfId="0" applyFont="1" applyFill="1" applyBorder="1"/>
    <xf numFmtId="0" fontId="65" fillId="7" borderId="33" xfId="0" applyFont="1" applyFill="1" applyBorder="1"/>
    <xf numFmtId="1" fontId="63" fillId="0" borderId="29" xfId="0" applyNumberFormat="1" applyFont="1" applyBorder="1" applyAlignment="1">
      <alignment horizontal="left"/>
    </xf>
    <xf numFmtId="0" fontId="63" fillId="0" borderId="0" xfId="0" applyFont="1" applyBorder="1" applyAlignment="1">
      <alignment horizontal="left"/>
    </xf>
    <xf numFmtId="0" fontId="35" fillId="0" borderId="0" xfId="0" applyFont="1" applyBorder="1" applyAlignment="1">
      <alignment horizontal="center"/>
    </xf>
    <xf numFmtId="1" fontId="14" fillId="4" borderId="0" xfId="0" applyNumberFormat="1" applyFont="1" applyFill="1" applyBorder="1" applyAlignment="1">
      <alignment horizontal="center"/>
    </xf>
    <xf numFmtId="0" fontId="35" fillId="0" borderId="29" xfId="0" applyFont="1" applyFill="1" applyBorder="1"/>
    <xf numFmtId="1" fontId="5" fillId="4" borderId="29" xfId="0" applyNumberFormat="1" applyFont="1" applyFill="1" applyBorder="1"/>
    <xf numFmtId="1" fontId="8" fillId="4" borderId="29" xfId="0" applyNumberFormat="1" applyFont="1" applyFill="1" applyBorder="1"/>
    <xf numFmtId="0" fontId="63" fillId="4" borderId="0" xfId="0" applyFont="1" applyFill="1" applyBorder="1"/>
    <xf numFmtId="0" fontId="37" fillId="0" borderId="29" xfId="0" applyFont="1" applyBorder="1"/>
    <xf numFmtId="0" fontId="47" fillId="0" borderId="29" xfId="0" applyFont="1" applyBorder="1"/>
    <xf numFmtId="1" fontId="9" fillId="0" borderId="0" xfId="0" applyNumberFormat="1" applyFont="1" applyBorder="1"/>
    <xf numFmtId="1" fontId="12" fillId="4" borderId="29" xfId="0" applyNumberFormat="1" applyFont="1" applyFill="1" applyBorder="1" applyAlignment="1">
      <alignment wrapText="1"/>
    </xf>
    <xf numFmtId="0" fontId="35" fillId="7" borderId="0" xfId="0" applyFont="1" applyFill="1" applyBorder="1" applyAlignment="1">
      <alignment wrapText="1"/>
    </xf>
    <xf numFmtId="1" fontId="54" fillId="0" borderId="29" xfId="0" applyNumberFormat="1" applyFont="1" applyFill="1" applyBorder="1"/>
    <xf numFmtId="1" fontId="3" fillId="0" borderId="29" xfId="0" applyNumberFormat="1" applyFont="1" applyBorder="1" applyAlignment="1"/>
    <xf numFmtId="0" fontId="67" fillId="0" borderId="29" xfId="0" applyFont="1" applyFill="1" applyBorder="1"/>
    <xf numFmtId="0" fontId="69" fillId="0" borderId="29" xfId="0" applyFont="1" applyBorder="1" applyAlignment="1"/>
    <xf numFmtId="1" fontId="63" fillId="0" borderId="0" xfId="0" applyNumberFormat="1" applyFont="1" applyBorder="1"/>
    <xf numFmtId="0" fontId="16" fillId="0" borderId="0" xfId="0" applyFont="1" applyFill="1" applyBorder="1"/>
    <xf numFmtId="171" fontId="8" fillId="4" borderId="0" xfId="0" applyNumberFormat="1" applyFont="1" applyFill="1" applyBorder="1"/>
    <xf numFmtId="0" fontId="71" fillId="4" borderId="0" xfId="0" applyFont="1" applyFill="1" applyBorder="1"/>
    <xf numFmtId="0" fontId="17" fillId="4" borderId="0" xfId="0" applyFont="1" applyFill="1" applyBorder="1"/>
    <xf numFmtId="0" fontId="67" fillId="0" borderId="0" xfId="0" applyFont="1" applyBorder="1" applyAlignment="1"/>
    <xf numFmtId="0" fontId="69" fillId="0" borderId="29" xfId="0" applyFont="1" applyBorder="1"/>
    <xf numFmtId="1" fontId="7" fillId="0" borderId="29" xfId="0" applyNumberFormat="1" applyFont="1" applyBorder="1"/>
    <xf numFmtId="1" fontId="14" fillId="0" borderId="29" xfId="0" applyNumberFormat="1" applyFont="1" applyFill="1" applyBorder="1" applyAlignment="1">
      <alignment wrapText="1"/>
    </xf>
    <xf numFmtId="0" fontId="45" fillId="0" borderId="29" xfId="0" applyFont="1" applyBorder="1" applyAlignment="1">
      <alignment horizontal="left" wrapText="1"/>
    </xf>
    <xf numFmtId="1" fontId="7" fillId="0" borderId="29" xfId="0" applyNumberFormat="1" applyFont="1" applyFill="1" applyBorder="1" applyAlignment="1">
      <alignment horizontal="right"/>
    </xf>
    <xf numFmtId="1" fontId="78" fillId="0" borderId="29" xfId="0" applyNumberFormat="1" applyFont="1" applyFill="1" applyBorder="1" applyAlignment="1">
      <alignment horizontal="right"/>
    </xf>
    <xf numFmtId="1" fontId="64" fillId="0" borderId="29" xfId="0" applyNumberFormat="1" applyFont="1" applyBorder="1" applyAlignment="1"/>
    <xf numFmtId="1" fontId="65" fillId="0" borderId="29" xfId="0" applyNumberFormat="1" applyFont="1" applyBorder="1"/>
    <xf numFmtId="1" fontId="10" fillId="0" borderId="29" xfId="0" applyNumberFormat="1" applyFont="1" applyBorder="1" applyAlignment="1">
      <alignment horizontal="left" indent="3"/>
    </xf>
    <xf numFmtId="1" fontId="11" fillId="0" borderId="0" xfId="0" applyNumberFormat="1" applyFont="1" applyBorder="1"/>
    <xf numFmtId="1" fontId="14" fillId="0" borderId="29" xfId="0" applyNumberFormat="1" applyFont="1" applyFill="1" applyBorder="1" applyAlignment="1">
      <alignment horizontal="right"/>
    </xf>
    <xf numFmtId="0" fontId="63" fillId="3" borderId="0" xfId="0" applyFont="1" applyFill="1" applyBorder="1"/>
    <xf numFmtId="0" fontId="19" fillId="4" borderId="0" xfId="0" applyFont="1" applyFill="1" applyBorder="1"/>
    <xf numFmtId="0" fontId="45" fillId="7" borderId="0" xfId="0" applyFont="1" applyFill="1" applyBorder="1" applyAlignment="1">
      <alignment wrapText="1"/>
    </xf>
    <xf numFmtId="1" fontId="4" fillId="4" borderId="0" xfId="0" applyNumberFormat="1" applyFont="1" applyFill="1" applyBorder="1"/>
    <xf numFmtId="1" fontId="64" fillId="4" borderId="29" xfId="0" applyNumberFormat="1" applyFont="1" applyFill="1" applyBorder="1"/>
    <xf numFmtId="1" fontId="67" fillId="4" borderId="29" xfId="0" applyNumberFormat="1" applyFont="1" applyFill="1" applyBorder="1"/>
    <xf numFmtId="173" fontId="38" fillId="6" borderId="9" xfId="0" applyNumberFormat="1" applyFont="1" applyFill="1" applyBorder="1" applyProtection="1">
      <protection locked="0"/>
    </xf>
    <xf numFmtId="173" fontId="38" fillId="0" borderId="9" xfId="0" applyNumberFormat="1" applyFont="1" applyFill="1" applyBorder="1"/>
    <xf numFmtId="0" fontId="71" fillId="0" borderId="30" xfId="0" applyFont="1" applyBorder="1"/>
    <xf numFmtId="0" fontId="71" fillId="0" borderId="33" xfId="0" applyFont="1" applyBorder="1"/>
    <xf numFmtId="1" fontId="14" fillId="0" borderId="29" xfId="0" applyNumberFormat="1" applyFont="1" applyBorder="1"/>
    <xf numFmtId="1" fontId="62" fillId="0" borderId="0" xfId="0" applyNumberFormat="1" applyFont="1" applyBorder="1"/>
    <xf numFmtId="1" fontId="8" fillId="0" borderId="0" xfId="0" applyNumberFormat="1" applyFont="1" applyBorder="1"/>
    <xf numFmtId="1" fontId="10" fillId="0" borderId="29" xfId="0" applyNumberFormat="1" applyFont="1" applyBorder="1"/>
    <xf numFmtId="0" fontId="22" fillId="0" borderId="0" xfId="0" applyFont="1" applyBorder="1"/>
    <xf numFmtId="0" fontId="10" fillId="0" borderId="29" xfId="0" applyFont="1" applyBorder="1" applyAlignment="1">
      <alignment horizontal="center"/>
    </xf>
    <xf numFmtId="0" fontId="27" fillId="4" borderId="29" xfId="0" applyFont="1" applyFill="1" applyBorder="1"/>
    <xf numFmtId="0" fontId="27" fillId="4" borderId="0" xfId="0" applyFont="1" applyFill="1" applyBorder="1"/>
    <xf numFmtId="0" fontId="27" fillId="0" borderId="29" xfId="0" applyFont="1" applyFill="1" applyBorder="1"/>
    <xf numFmtId="0" fontId="27" fillId="0" borderId="0" xfId="0" applyFont="1" applyFill="1" applyBorder="1"/>
    <xf numFmtId="1" fontId="3" fillId="0" borderId="0" xfId="0" applyNumberFormat="1" applyFont="1" applyFill="1" applyBorder="1"/>
    <xf numFmtId="1" fontId="0" fillId="0" borderId="0" xfId="0" applyNumberFormat="1" applyFill="1" applyBorder="1"/>
    <xf numFmtId="174" fontId="6" fillId="5" borderId="9" xfId="2" applyNumberFormat="1" applyFont="1" applyFill="1" applyBorder="1" applyProtection="1">
      <protection locked="0"/>
    </xf>
    <xf numFmtId="174" fontId="6" fillId="5" borderId="9" xfId="2" applyNumberFormat="1" applyFont="1" applyFill="1" applyBorder="1"/>
    <xf numFmtId="10" fontId="6" fillId="0" borderId="9" xfId="1" applyNumberFormat="1" applyFont="1" applyFill="1" applyBorder="1" applyProtection="1">
      <protection locked="0"/>
    </xf>
    <xf numFmtId="1" fontId="6" fillId="0" borderId="9" xfId="0" applyNumberFormat="1" applyFont="1" applyFill="1" applyBorder="1" applyProtection="1">
      <protection locked="0"/>
    </xf>
    <xf numFmtId="1" fontId="3" fillId="3" borderId="29" xfId="0" applyNumberFormat="1" applyFont="1" applyFill="1" applyBorder="1"/>
    <xf numFmtId="1" fontId="11" fillId="3" borderId="18" xfId="0" applyNumberFormat="1" applyFont="1" applyFill="1" applyBorder="1"/>
    <xf numFmtId="1" fontId="11" fillId="3" borderId="21" xfId="0" applyNumberFormat="1" applyFont="1" applyFill="1" applyBorder="1"/>
    <xf numFmtId="1" fontId="11" fillId="3" borderId="19" xfId="0" applyNumberFormat="1" applyFont="1" applyFill="1" applyBorder="1"/>
    <xf numFmtId="1" fontId="11" fillId="0" borderId="0" xfId="0" applyNumberFormat="1" applyFont="1" applyFill="1"/>
    <xf numFmtId="1" fontId="0" fillId="0" borderId="6" xfId="0" applyNumberFormat="1" applyFill="1" applyBorder="1"/>
    <xf numFmtId="1" fontId="49" fillId="3" borderId="30" xfId="0" applyNumberFormat="1" applyFont="1" applyFill="1" applyBorder="1"/>
    <xf numFmtId="1" fontId="64" fillId="3" borderId="33" xfId="0" applyNumberFormat="1" applyFont="1" applyFill="1" applyBorder="1"/>
    <xf numFmtId="1" fontId="0" fillId="3" borderId="33" xfId="0" applyNumberFormat="1" applyFill="1" applyBorder="1"/>
    <xf numFmtId="1" fontId="0" fillId="3" borderId="31" xfId="0" applyNumberFormat="1" applyFill="1" applyBorder="1"/>
    <xf numFmtId="1" fontId="11" fillId="3" borderId="29" xfId="0" applyNumberFormat="1" applyFont="1" applyFill="1" applyBorder="1"/>
    <xf numFmtId="1" fontId="11" fillId="3" borderId="0" xfId="0" applyNumberFormat="1" applyFont="1" applyFill="1" applyBorder="1"/>
    <xf numFmtId="1" fontId="11" fillId="3" borderId="32" xfId="0" applyNumberFormat="1" applyFont="1" applyFill="1" applyBorder="1"/>
    <xf numFmtId="1" fontId="11" fillId="3" borderId="28" xfId="0" applyNumberFormat="1" applyFont="1" applyFill="1" applyBorder="1"/>
    <xf numFmtId="1" fontId="11" fillId="3" borderId="35" xfId="0" applyNumberFormat="1" applyFont="1" applyFill="1" applyBorder="1"/>
    <xf numFmtId="1" fontId="11" fillId="3" borderId="13" xfId="0" applyNumberFormat="1" applyFont="1" applyFill="1" applyBorder="1"/>
    <xf numFmtId="1" fontId="12" fillId="3" borderId="33" xfId="0" applyNumberFormat="1" applyFont="1" applyFill="1" applyBorder="1"/>
    <xf numFmtId="1" fontId="0" fillId="3" borderId="29" xfId="0" applyNumberFormat="1" applyFill="1" applyBorder="1"/>
    <xf numFmtId="1" fontId="12" fillId="3" borderId="0" xfId="0" applyNumberFormat="1" applyFont="1" applyFill="1" applyBorder="1"/>
    <xf numFmtId="1" fontId="0" fillId="3" borderId="32" xfId="0" applyNumberFormat="1" applyFill="1" applyBorder="1"/>
    <xf numFmtId="1" fontId="0" fillId="3" borderId="21" xfId="0" applyNumberFormat="1" applyFill="1" applyBorder="1"/>
    <xf numFmtId="1" fontId="0" fillId="3" borderId="28" xfId="0" applyNumberFormat="1" applyFill="1" applyBorder="1"/>
    <xf numFmtId="1" fontId="0" fillId="3" borderId="35" xfId="0" applyNumberFormat="1" applyFill="1" applyBorder="1"/>
    <xf numFmtId="1" fontId="0" fillId="3" borderId="13" xfId="0" applyNumberFormat="1" applyFill="1" applyBorder="1"/>
    <xf numFmtId="0" fontId="20" fillId="10" borderId="0" xfId="0" applyFont="1" applyFill="1" applyBorder="1"/>
    <xf numFmtId="0" fontId="18" fillId="0" borderId="29" xfId="0" applyFont="1" applyBorder="1"/>
    <xf numFmtId="0" fontId="18" fillId="0" borderId="0" xfId="0" applyFont="1" applyBorder="1"/>
    <xf numFmtId="171" fontId="4" fillId="4" borderId="29" xfId="0" applyNumberFormat="1" applyFont="1" applyFill="1" applyBorder="1" applyAlignment="1">
      <alignment horizontal="left" indent="3"/>
    </xf>
    <xf numFmtId="171" fontId="4" fillId="4" borderId="0" xfId="0" applyNumberFormat="1" applyFont="1" applyFill="1" applyBorder="1" applyAlignment="1">
      <alignment horizontal="left" indent="3"/>
    </xf>
    <xf numFmtId="0" fontId="1" fillId="0" borderId="0" xfId="0" applyFont="1"/>
    <xf numFmtId="0" fontId="52" fillId="0" borderId="0" xfId="0" applyFont="1" applyAlignment="1">
      <alignment wrapText="1"/>
    </xf>
    <xf numFmtId="0" fontId="78" fillId="0" borderId="0" xfId="0" applyFont="1" applyFill="1"/>
    <xf numFmtId="0" fontId="53" fillId="0" borderId="0" xfId="0" applyFont="1" applyAlignment="1">
      <alignment horizontal="left" wrapText="1" indent="3"/>
    </xf>
    <xf numFmtId="0" fontId="53" fillId="0" borderId="30" xfId="0" applyFont="1" applyBorder="1" applyAlignment="1">
      <alignment horizontal="left" wrapText="1" indent="3"/>
    </xf>
    <xf numFmtId="0" fontId="86" fillId="0" borderId="29" xfId="0" applyFont="1" applyBorder="1"/>
    <xf numFmtId="0" fontId="0" fillId="5" borderId="9" xfId="0" applyFill="1" applyBorder="1"/>
    <xf numFmtId="0" fontId="86" fillId="0" borderId="29" xfId="0" applyFont="1" applyBorder="1" applyAlignment="1">
      <alignment wrapText="1"/>
    </xf>
    <xf numFmtId="0" fontId="0" fillId="0" borderId="28" xfId="0" applyBorder="1"/>
    <xf numFmtId="0" fontId="0" fillId="0" borderId="0" xfId="0" applyAlignment="1">
      <alignment wrapText="1"/>
    </xf>
    <xf numFmtId="0" fontId="0" fillId="0" borderId="30" xfId="0" applyBorder="1" applyAlignment="1">
      <alignment wrapText="1"/>
    </xf>
    <xf numFmtId="0" fontId="53" fillId="0" borderId="28" xfId="0" applyFont="1" applyBorder="1" applyAlignment="1">
      <alignment horizontal="left" wrapText="1" indent="3"/>
    </xf>
  </cellXfs>
  <cellStyles count="3">
    <cellStyle name="Comma" xfId="2" builtinId="3"/>
    <cellStyle name="Normal" xfId="0" builtinId="0"/>
    <cellStyle name="Percent" xfId="1" builtinId="5"/>
  </cellStyles>
  <dxfs count="0"/>
  <tableStyles count="0" defaultTableStyle="TableStyleMedium9"/>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externalLink" Target="externalLinks/externalLink1.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 Id="rId10"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1" Type="http://schemas.openxmlformats.org/officeDocument/2006/relationships/image" Target="../media/image11.png"/><Relationship Id="rId12" Type="http://schemas.openxmlformats.org/officeDocument/2006/relationships/image" Target="../media/image12.png"/><Relationship Id="rId13" Type="http://schemas.openxmlformats.org/officeDocument/2006/relationships/image" Target="../media/image13.png"/><Relationship Id="rId14" Type="http://schemas.openxmlformats.org/officeDocument/2006/relationships/image" Target="../media/image14.png"/><Relationship Id="rId15" Type="http://schemas.openxmlformats.org/officeDocument/2006/relationships/image" Target="../media/image15.png"/><Relationship Id="rId16" Type="http://schemas.openxmlformats.org/officeDocument/2006/relationships/image" Target="../media/image16.png"/><Relationship Id="rId17" Type="http://schemas.openxmlformats.org/officeDocument/2006/relationships/image" Target="../media/image17.png"/><Relationship Id="rId18" Type="http://schemas.openxmlformats.org/officeDocument/2006/relationships/image" Target="../media/image18.png"/><Relationship Id="rId19" Type="http://schemas.openxmlformats.org/officeDocument/2006/relationships/image" Target="../media/image19.png"/><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png"/><Relationship Id="rId6" Type="http://schemas.openxmlformats.org/officeDocument/2006/relationships/image" Target="../media/image6.png"/><Relationship Id="rId7" Type="http://schemas.openxmlformats.org/officeDocument/2006/relationships/image" Target="../media/image7.png"/><Relationship Id="rId8" Type="http://schemas.openxmlformats.org/officeDocument/2006/relationships/image" Target="../media/image8.png"/><Relationship Id="rId9" Type="http://schemas.openxmlformats.org/officeDocument/2006/relationships/image" Target="../media/image9.png"/><Relationship Id="rId10" Type="http://schemas.openxmlformats.org/officeDocument/2006/relationships/image" Target="../media/image10.png"/></Relationships>
</file>

<file path=xl/drawings/_rels/drawing2.xml.rels><?xml version="1.0" encoding="UTF-8" standalone="yes"?>
<Relationships xmlns="http://schemas.openxmlformats.org/package/2006/relationships"><Relationship Id="rId1" Type="http://schemas.openxmlformats.org/officeDocument/2006/relationships/image" Target="../media/image17.png"/></Relationships>
</file>

<file path=xl/drawings/_rels/drawing3.xml.rels><?xml version="1.0" encoding="UTF-8" standalone="yes"?>
<Relationships xmlns="http://schemas.openxmlformats.org/package/2006/relationships"><Relationship Id="rId1" Type="http://schemas.openxmlformats.org/officeDocument/2006/relationships/image" Target="../media/image23.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png"/><Relationship Id="rId6" Type="http://schemas.openxmlformats.org/officeDocument/2006/relationships/image" Target="../media/image6.png"/><Relationship Id="rId1" Type="http://schemas.openxmlformats.org/officeDocument/2006/relationships/image" Target="../media/image1.png"/><Relationship Id="rId2"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0.pict"/><Relationship Id="rId2" Type="http://schemas.openxmlformats.org/officeDocument/2006/relationships/image" Target="../media/image21.pict"/><Relationship Id="rId3" Type="http://schemas.openxmlformats.org/officeDocument/2006/relationships/image" Target="../media/image22.pict"/></Relationships>
</file>

<file path=xl/drawings/_rels/vmlDrawing3.vml.rels><?xml version="1.0" encoding="UTF-8" standalone="yes"?>
<Relationships xmlns="http://schemas.openxmlformats.org/package/2006/relationships"><Relationship Id="rId3" Type="http://schemas.openxmlformats.org/officeDocument/2006/relationships/image" Target="../media/image26.pict"/><Relationship Id="rId4" Type="http://schemas.openxmlformats.org/officeDocument/2006/relationships/image" Target="../media/image27.pict"/><Relationship Id="rId5" Type="http://schemas.openxmlformats.org/officeDocument/2006/relationships/image" Target="../media/image28.pict"/><Relationship Id="rId6" Type="http://schemas.openxmlformats.org/officeDocument/2006/relationships/image" Target="../media/image29.pict"/><Relationship Id="rId7" Type="http://schemas.openxmlformats.org/officeDocument/2006/relationships/image" Target="../media/image30.pict"/><Relationship Id="rId8" Type="http://schemas.openxmlformats.org/officeDocument/2006/relationships/image" Target="../media/image31.pict"/><Relationship Id="rId9" Type="http://schemas.openxmlformats.org/officeDocument/2006/relationships/image" Target="../media/image32.pict"/><Relationship Id="rId10" Type="http://schemas.openxmlformats.org/officeDocument/2006/relationships/image" Target="../media/image33.pict"/><Relationship Id="rId11" Type="http://schemas.openxmlformats.org/officeDocument/2006/relationships/image" Target="../media/image34.pict"/><Relationship Id="rId1" Type="http://schemas.openxmlformats.org/officeDocument/2006/relationships/image" Target="../media/image24.pict"/><Relationship Id="rId2" Type="http://schemas.openxmlformats.org/officeDocument/2006/relationships/image" Target="../media/image25.pict"/></Relationships>
</file>

<file path=xl/drawings/_rels/vmlDrawing4.vml.rels><?xml version="1.0" encoding="UTF-8" standalone="yes"?>
<Relationships xmlns="http://schemas.openxmlformats.org/package/2006/relationships"><Relationship Id="rId1" Type="http://schemas.openxmlformats.org/officeDocument/2006/relationships/image" Target="../media/image35.pict"/><Relationship Id="rId2" Type="http://schemas.openxmlformats.org/officeDocument/2006/relationships/image" Target="../media/image28.pict"/><Relationship Id="rId3" Type="http://schemas.openxmlformats.org/officeDocument/2006/relationships/image" Target="../media/image21.pict"/></Relationships>
</file>

<file path=xl/drawings/drawing1.xml><?xml version="1.0" encoding="utf-8"?>
<xdr:wsDr xmlns:xdr="http://schemas.openxmlformats.org/drawingml/2006/spreadsheetDrawing" xmlns:a="http://schemas.openxmlformats.org/drawingml/2006/main">
  <xdr:twoCellAnchor editAs="oneCell">
    <xdr:from>
      <xdr:col>0</xdr:col>
      <xdr:colOff>3263900</xdr:colOff>
      <xdr:row>243</xdr:row>
      <xdr:rowOff>152400</xdr:rowOff>
    </xdr:from>
    <xdr:to>
      <xdr:col>0</xdr:col>
      <xdr:colOff>3263900</xdr:colOff>
      <xdr:row>245</xdr:row>
      <xdr:rowOff>63500</xdr:rowOff>
    </xdr:to>
    <xdr:pic>
      <xdr:nvPicPr>
        <xdr:cNvPr id="2" name="Picture 1" descr="Macintosh HD:Users:Sue:Library:Caches:TemporaryItems:msoclip:0:clip_image002.png"/>
        <xdr:cNvPicPr>
          <a:picLocks noChangeAspect="1" noChangeArrowheads="1"/>
        </xdr:cNvPicPr>
      </xdr:nvPicPr>
      <xdr:blipFill>
        <a:blip xmlns:r="http://schemas.openxmlformats.org/officeDocument/2006/relationships" r:embed="rId1"/>
        <a:srcRect/>
        <a:stretch>
          <a:fillRect/>
        </a:stretch>
      </xdr:blipFill>
      <xdr:spPr bwMode="auto">
        <a:xfrm>
          <a:off x="3263900" y="41021000"/>
          <a:ext cx="1397000" cy="241300"/>
        </a:xfrm>
        <a:prstGeom prst="rect">
          <a:avLst/>
        </a:prstGeom>
        <a:noFill/>
      </xdr:spPr>
    </xdr:pic>
    <xdr:clientData/>
  </xdr:twoCellAnchor>
  <xdr:twoCellAnchor editAs="oneCell">
    <xdr:from>
      <xdr:col>0</xdr:col>
      <xdr:colOff>2387600</xdr:colOff>
      <xdr:row>245</xdr:row>
      <xdr:rowOff>12700</xdr:rowOff>
    </xdr:from>
    <xdr:to>
      <xdr:col>0</xdr:col>
      <xdr:colOff>2387600</xdr:colOff>
      <xdr:row>246</xdr:row>
      <xdr:rowOff>88900</xdr:rowOff>
    </xdr:to>
    <xdr:pic>
      <xdr:nvPicPr>
        <xdr:cNvPr id="3" name="Picture 2" descr="Macintosh HD:Users:Sue:Library:Caches:TemporaryItems:msoclip:0:clip_image004.png"/>
        <xdr:cNvPicPr>
          <a:picLocks noChangeAspect="1" noChangeArrowheads="1"/>
        </xdr:cNvPicPr>
      </xdr:nvPicPr>
      <xdr:blipFill>
        <a:blip xmlns:r="http://schemas.openxmlformats.org/officeDocument/2006/relationships" r:embed="rId2"/>
        <a:srcRect/>
        <a:stretch>
          <a:fillRect/>
        </a:stretch>
      </xdr:blipFill>
      <xdr:spPr bwMode="auto">
        <a:xfrm>
          <a:off x="2387600" y="41211500"/>
          <a:ext cx="2362200" cy="241300"/>
        </a:xfrm>
        <a:prstGeom prst="rect">
          <a:avLst/>
        </a:prstGeom>
        <a:noFill/>
      </xdr:spPr>
    </xdr:pic>
    <xdr:clientData/>
  </xdr:twoCellAnchor>
  <xdr:twoCellAnchor editAs="oneCell">
    <xdr:from>
      <xdr:col>0</xdr:col>
      <xdr:colOff>2032000</xdr:colOff>
      <xdr:row>293</xdr:row>
      <xdr:rowOff>101600</xdr:rowOff>
    </xdr:from>
    <xdr:to>
      <xdr:col>0</xdr:col>
      <xdr:colOff>2032000</xdr:colOff>
      <xdr:row>296</xdr:row>
      <xdr:rowOff>0</xdr:rowOff>
    </xdr:to>
    <xdr:pic>
      <xdr:nvPicPr>
        <xdr:cNvPr id="4" name="Picture 3" descr="Macintosh HD:Users:Sue:Library:Caches:TemporaryItems:msoclip:0:clip_image006.png"/>
        <xdr:cNvPicPr>
          <a:picLocks noChangeAspect="1" noChangeArrowheads="1"/>
        </xdr:cNvPicPr>
      </xdr:nvPicPr>
      <xdr:blipFill>
        <a:blip xmlns:r="http://schemas.openxmlformats.org/officeDocument/2006/relationships" r:embed="rId3"/>
        <a:srcRect/>
        <a:stretch>
          <a:fillRect/>
        </a:stretch>
      </xdr:blipFill>
      <xdr:spPr bwMode="auto">
        <a:xfrm>
          <a:off x="2032000" y="48171100"/>
          <a:ext cx="2730500" cy="393700"/>
        </a:xfrm>
        <a:prstGeom prst="rect">
          <a:avLst/>
        </a:prstGeom>
        <a:noFill/>
      </xdr:spPr>
    </xdr:pic>
    <xdr:clientData/>
  </xdr:twoCellAnchor>
  <xdr:twoCellAnchor editAs="oneCell">
    <xdr:from>
      <xdr:col>0</xdr:col>
      <xdr:colOff>2209800</xdr:colOff>
      <xdr:row>311</xdr:row>
      <xdr:rowOff>50800</xdr:rowOff>
    </xdr:from>
    <xdr:to>
      <xdr:col>0</xdr:col>
      <xdr:colOff>2209800</xdr:colOff>
      <xdr:row>312</xdr:row>
      <xdr:rowOff>127000</xdr:rowOff>
    </xdr:to>
    <xdr:pic>
      <xdr:nvPicPr>
        <xdr:cNvPr id="5" name="Picture 4" descr="Macintosh HD:Users:Sue:Library:Caches:TemporaryItems:msoclip:0:clip_image008.png"/>
        <xdr:cNvPicPr>
          <a:picLocks noChangeAspect="1" noChangeArrowheads="1"/>
        </xdr:cNvPicPr>
      </xdr:nvPicPr>
      <xdr:blipFill>
        <a:blip xmlns:r="http://schemas.openxmlformats.org/officeDocument/2006/relationships" r:embed="rId4"/>
        <a:srcRect/>
        <a:stretch>
          <a:fillRect/>
        </a:stretch>
      </xdr:blipFill>
      <xdr:spPr bwMode="auto">
        <a:xfrm>
          <a:off x="2209800" y="49276000"/>
          <a:ext cx="2057400" cy="241300"/>
        </a:xfrm>
        <a:prstGeom prst="rect">
          <a:avLst/>
        </a:prstGeom>
        <a:noFill/>
      </xdr:spPr>
    </xdr:pic>
    <xdr:clientData/>
  </xdr:twoCellAnchor>
  <xdr:twoCellAnchor editAs="oneCell">
    <xdr:from>
      <xdr:col>0</xdr:col>
      <xdr:colOff>2209800</xdr:colOff>
      <xdr:row>317</xdr:row>
      <xdr:rowOff>76200</xdr:rowOff>
    </xdr:from>
    <xdr:to>
      <xdr:col>0</xdr:col>
      <xdr:colOff>2209800</xdr:colOff>
      <xdr:row>318</xdr:row>
      <xdr:rowOff>152400</xdr:rowOff>
    </xdr:to>
    <xdr:pic>
      <xdr:nvPicPr>
        <xdr:cNvPr id="6" name="Picture 5" descr="Macintosh HD:Users:Sue:Library:Caches:TemporaryItems:msoclip:0:clip_image010.png"/>
        <xdr:cNvPicPr>
          <a:picLocks noChangeAspect="1" noChangeArrowheads="1"/>
        </xdr:cNvPicPr>
      </xdr:nvPicPr>
      <xdr:blipFill>
        <a:blip xmlns:r="http://schemas.openxmlformats.org/officeDocument/2006/relationships" r:embed="rId5"/>
        <a:srcRect/>
        <a:stretch>
          <a:fillRect/>
        </a:stretch>
      </xdr:blipFill>
      <xdr:spPr bwMode="auto">
        <a:xfrm>
          <a:off x="2209800" y="50292000"/>
          <a:ext cx="2133600" cy="241300"/>
        </a:xfrm>
        <a:prstGeom prst="rect">
          <a:avLst/>
        </a:prstGeom>
        <a:noFill/>
      </xdr:spPr>
    </xdr:pic>
    <xdr:clientData/>
  </xdr:twoCellAnchor>
  <xdr:twoCellAnchor editAs="oneCell">
    <xdr:from>
      <xdr:col>0</xdr:col>
      <xdr:colOff>1981200</xdr:colOff>
      <xdr:row>472</xdr:row>
      <xdr:rowOff>0</xdr:rowOff>
    </xdr:from>
    <xdr:to>
      <xdr:col>0</xdr:col>
      <xdr:colOff>1981200</xdr:colOff>
      <xdr:row>474</xdr:row>
      <xdr:rowOff>2540</xdr:rowOff>
    </xdr:to>
    <xdr:pic>
      <xdr:nvPicPr>
        <xdr:cNvPr id="7" name="Picture 7"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1981200" y="83502500"/>
          <a:ext cx="1981200" cy="396240"/>
        </a:xfrm>
        <a:prstGeom prst="rect">
          <a:avLst/>
        </a:prstGeom>
        <a:noFill/>
      </xdr:spPr>
    </xdr:pic>
    <xdr:clientData/>
  </xdr:twoCellAnchor>
  <xdr:twoCellAnchor editAs="oneCell">
    <xdr:from>
      <xdr:col>0</xdr:col>
      <xdr:colOff>1981200</xdr:colOff>
      <xdr:row>315</xdr:row>
      <xdr:rowOff>104140</xdr:rowOff>
    </xdr:from>
    <xdr:to>
      <xdr:col>0</xdr:col>
      <xdr:colOff>1981200</xdr:colOff>
      <xdr:row>318</xdr:row>
      <xdr:rowOff>10160</xdr:rowOff>
    </xdr:to>
    <xdr:pic>
      <xdr:nvPicPr>
        <xdr:cNvPr id="8" name="Picture 7"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1981200" y="49989740"/>
          <a:ext cx="1981200" cy="401320"/>
        </a:xfrm>
        <a:prstGeom prst="rect">
          <a:avLst/>
        </a:prstGeom>
        <a:noFill/>
      </xdr:spPr>
    </xdr:pic>
    <xdr:clientData/>
  </xdr:twoCellAnchor>
  <xdr:twoCellAnchor editAs="oneCell">
    <xdr:from>
      <xdr:col>0</xdr:col>
      <xdr:colOff>2265680</xdr:colOff>
      <xdr:row>343</xdr:row>
      <xdr:rowOff>20320</xdr:rowOff>
    </xdr:from>
    <xdr:to>
      <xdr:col>0</xdr:col>
      <xdr:colOff>2265680</xdr:colOff>
      <xdr:row>344</xdr:row>
      <xdr:rowOff>134620</xdr:rowOff>
    </xdr:to>
    <xdr:pic>
      <xdr:nvPicPr>
        <xdr:cNvPr id="9" name="Picture 8"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2265680" y="52572920"/>
          <a:ext cx="1981200" cy="393700"/>
        </a:xfrm>
        <a:prstGeom prst="rect">
          <a:avLst/>
        </a:prstGeom>
        <a:noFill/>
      </xdr:spPr>
    </xdr:pic>
    <xdr:clientData/>
  </xdr:twoCellAnchor>
  <xdr:twoCellAnchor editAs="oneCell">
    <xdr:from>
      <xdr:col>0</xdr:col>
      <xdr:colOff>1384300</xdr:colOff>
      <xdr:row>304</xdr:row>
      <xdr:rowOff>63500</xdr:rowOff>
    </xdr:from>
    <xdr:to>
      <xdr:col>0</xdr:col>
      <xdr:colOff>4114800</xdr:colOff>
      <xdr:row>306</xdr:row>
      <xdr:rowOff>119380</xdr:rowOff>
    </xdr:to>
    <xdr:pic>
      <xdr:nvPicPr>
        <xdr:cNvPr id="13" name="Picture 12" descr="Macintosh HD:Users:Sue:Library:Caches:TemporaryItems:msoclip:0:clip_image006.png"/>
        <xdr:cNvPicPr>
          <a:picLocks noChangeAspect="1" noChangeArrowheads="1"/>
        </xdr:cNvPicPr>
      </xdr:nvPicPr>
      <xdr:blipFill>
        <a:blip xmlns:r="http://schemas.openxmlformats.org/officeDocument/2006/relationships" r:embed="rId3"/>
        <a:srcRect/>
        <a:stretch>
          <a:fillRect/>
        </a:stretch>
      </xdr:blipFill>
      <xdr:spPr bwMode="auto">
        <a:xfrm>
          <a:off x="1384300" y="58204100"/>
          <a:ext cx="2730500" cy="386080"/>
        </a:xfrm>
        <a:prstGeom prst="rect">
          <a:avLst/>
        </a:prstGeom>
        <a:noFill/>
      </xdr:spPr>
    </xdr:pic>
    <xdr:clientData/>
  </xdr:twoCellAnchor>
  <xdr:twoCellAnchor editAs="oneCell">
    <xdr:from>
      <xdr:col>0</xdr:col>
      <xdr:colOff>3357880</xdr:colOff>
      <xdr:row>243</xdr:row>
      <xdr:rowOff>139700</xdr:rowOff>
    </xdr:from>
    <xdr:to>
      <xdr:col>0</xdr:col>
      <xdr:colOff>4538980</xdr:colOff>
      <xdr:row>245</xdr:row>
      <xdr:rowOff>10160</xdr:rowOff>
    </xdr:to>
    <xdr:pic>
      <xdr:nvPicPr>
        <xdr:cNvPr id="17" name="Picture 16"/>
        <xdr:cNvPicPr>
          <a:picLocks noChangeAspect="1" noChangeArrowheads="1"/>
        </xdr:cNvPicPr>
      </xdr:nvPicPr>
      <xdr:blipFill>
        <a:blip xmlns:r="http://schemas.openxmlformats.org/officeDocument/2006/relationships" r:embed="rId7"/>
        <a:srcRect/>
        <a:stretch>
          <a:fillRect/>
        </a:stretch>
      </xdr:blipFill>
      <xdr:spPr bwMode="auto">
        <a:xfrm>
          <a:off x="3357880" y="48475900"/>
          <a:ext cx="1181100" cy="20066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1816100</xdr:colOff>
      <xdr:row>244</xdr:row>
      <xdr:rowOff>35560</xdr:rowOff>
    </xdr:from>
    <xdr:to>
      <xdr:col>0</xdr:col>
      <xdr:colOff>3162300</xdr:colOff>
      <xdr:row>246</xdr:row>
      <xdr:rowOff>119380</xdr:rowOff>
    </xdr:to>
    <xdr:pic>
      <xdr:nvPicPr>
        <xdr:cNvPr id="18" name="Picture 17"/>
        <xdr:cNvPicPr>
          <a:picLocks noChangeAspect="1" noChangeArrowheads="1"/>
        </xdr:cNvPicPr>
      </xdr:nvPicPr>
      <xdr:blipFill>
        <a:blip xmlns:r="http://schemas.openxmlformats.org/officeDocument/2006/relationships" r:embed="rId8"/>
        <a:srcRect/>
        <a:stretch>
          <a:fillRect/>
        </a:stretch>
      </xdr:blipFill>
      <xdr:spPr bwMode="auto">
        <a:xfrm>
          <a:off x="1816100" y="48536860"/>
          <a:ext cx="1346200" cy="41402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571500</xdr:colOff>
      <xdr:row>260</xdr:row>
      <xdr:rowOff>12700</xdr:rowOff>
    </xdr:from>
    <xdr:to>
      <xdr:col>0</xdr:col>
      <xdr:colOff>2374900</xdr:colOff>
      <xdr:row>262</xdr:row>
      <xdr:rowOff>76200</xdr:rowOff>
    </xdr:to>
    <xdr:pic>
      <xdr:nvPicPr>
        <xdr:cNvPr id="14" name="Picture -1023"/>
        <xdr:cNvPicPr>
          <a:picLocks noChangeAspect="1" noChangeArrowheads="1"/>
        </xdr:cNvPicPr>
      </xdr:nvPicPr>
      <xdr:blipFill>
        <a:blip xmlns:r="http://schemas.openxmlformats.org/officeDocument/2006/relationships" r:embed="rId9"/>
        <a:srcRect/>
        <a:stretch>
          <a:fillRect/>
        </a:stretch>
      </xdr:blipFill>
      <xdr:spPr bwMode="auto">
        <a:xfrm>
          <a:off x="571500" y="51193700"/>
          <a:ext cx="1803400" cy="4064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0</xdr:colOff>
      <xdr:row>256</xdr:row>
      <xdr:rowOff>165100</xdr:rowOff>
    </xdr:from>
    <xdr:to>
      <xdr:col>0</xdr:col>
      <xdr:colOff>2463800</xdr:colOff>
      <xdr:row>258</xdr:row>
      <xdr:rowOff>154940</xdr:rowOff>
    </xdr:to>
    <xdr:pic>
      <xdr:nvPicPr>
        <xdr:cNvPr id="19" name="Picture 18"/>
        <xdr:cNvPicPr>
          <a:picLocks noChangeAspect="1" noChangeArrowheads="1"/>
        </xdr:cNvPicPr>
      </xdr:nvPicPr>
      <xdr:blipFill>
        <a:blip xmlns:r="http://schemas.openxmlformats.org/officeDocument/2006/relationships" r:embed="rId10"/>
        <a:srcRect/>
        <a:stretch>
          <a:fillRect/>
        </a:stretch>
      </xdr:blipFill>
      <xdr:spPr bwMode="auto">
        <a:xfrm>
          <a:off x="0" y="50673000"/>
          <a:ext cx="2463800" cy="33274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203200</xdr:colOff>
      <xdr:row>295</xdr:row>
      <xdr:rowOff>0</xdr:rowOff>
    </xdr:from>
    <xdr:to>
      <xdr:col>0</xdr:col>
      <xdr:colOff>2197100</xdr:colOff>
      <xdr:row>297</xdr:row>
      <xdr:rowOff>2540</xdr:rowOff>
    </xdr:to>
    <xdr:pic>
      <xdr:nvPicPr>
        <xdr:cNvPr id="20" name="Picture 19"/>
        <xdr:cNvPicPr>
          <a:picLocks noChangeAspect="1" noChangeArrowheads="1"/>
        </xdr:cNvPicPr>
      </xdr:nvPicPr>
      <xdr:blipFill>
        <a:blip xmlns:r="http://schemas.openxmlformats.org/officeDocument/2006/relationships" r:embed="rId11"/>
        <a:srcRect/>
        <a:stretch>
          <a:fillRect/>
        </a:stretch>
      </xdr:blipFill>
      <xdr:spPr bwMode="auto">
        <a:xfrm>
          <a:off x="203200" y="57518300"/>
          <a:ext cx="1993900" cy="40894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0</xdr:colOff>
      <xdr:row>297</xdr:row>
      <xdr:rowOff>2540</xdr:rowOff>
    </xdr:from>
    <xdr:to>
      <xdr:col>0</xdr:col>
      <xdr:colOff>1790700</xdr:colOff>
      <xdr:row>299</xdr:row>
      <xdr:rowOff>27940</xdr:rowOff>
    </xdr:to>
    <xdr:pic>
      <xdr:nvPicPr>
        <xdr:cNvPr id="21" name="Picture 20"/>
        <xdr:cNvPicPr>
          <a:picLocks noChangeAspect="1" noChangeArrowheads="1"/>
        </xdr:cNvPicPr>
      </xdr:nvPicPr>
      <xdr:blipFill>
        <a:blip xmlns:r="http://schemas.openxmlformats.org/officeDocument/2006/relationships" r:embed="rId12"/>
        <a:srcRect/>
        <a:stretch>
          <a:fillRect/>
        </a:stretch>
      </xdr:blipFill>
      <xdr:spPr bwMode="auto">
        <a:xfrm>
          <a:off x="0" y="57927240"/>
          <a:ext cx="1790700" cy="4064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2743200</xdr:colOff>
      <xdr:row>309</xdr:row>
      <xdr:rowOff>139700</xdr:rowOff>
    </xdr:from>
    <xdr:to>
      <xdr:col>0</xdr:col>
      <xdr:colOff>4546600</xdr:colOff>
      <xdr:row>312</xdr:row>
      <xdr:rowOff>50800</xdr:rowOff>
    </xdr:to>
    <xdr:pic>
      <xdr:nvPicPr>
        <xdr:cNvPr id="10" name="Picture -1022"/>
        <xdr:cNvPicPr>
          <a:picLocks noChangeAspect="1" noChangeArrowheads="1"/>
        </xdr:cNvPicPr>
      </xdr:nvPicPr>
      <xdr:blipFill>
        <a:blip xmlns:r="http://schemas.openxmlformats.org/officeDocument/2006/relationships" r:embed="rId9"/>
        <a:srcRect/>
        <a:stretch>
          <a:fillRect/>
        </a:stretch>
      </xdr:blipFill>
      <xdr:spPr bwMode="auto">
        <a:xfrm>
          <a:off x="2743200" y="60096400"/>
          <a:ext cx="1803400" cy="406400"/>
        </a:xfrm>
        <a:prstGeom prst="rect">
          <a:avLst/>
        </a:prstGeom>
        <a:solidFill>
          <a:srgbClr val="FFFFFF"/>
        </a:solidFill>
        <a:ln w="12700">
          <a:solidFill>
            <a:srgbClr val="000000"/>
          </a:solidFill>
          <a:miter lim="800000"/>
          <a:headEnd/>
          <a:tailEnd/>
        </a:ln>
      </xdr:spPr>
    </xdr:pic>
    <xdr:clientData/>
  </xdr:twoCellAnchor>
  <xdr:twoCellAnchor editAs="oneCell">
    <xdr:from>
      <xdr:col>3</xdr:col>
      <xdr:colOff>2209800</xdr:colOff>
      <xdr:row>326</xdr:row>
      <xdr:rowOff>0</xdr:rowOff>
    </xdr:from>
    <xdr:to>
      <xdr:col>5</xdr:col>
      <xdr:colOff>1028700</xdr:colOff>
      <xdr:row>327</xdr:row>
      <xdr:rowOff>228600</xdr:rowOff>
    </xdr:to>
    <xdr:pic>
      <xdr:nvPicPr>
        <xdr:cNvPr id="23" name="Picture -1019"/>
        <xdr:cNvPicPr>
          <a:picLocks noChangeAspect="1" noChangeArrowheads="1"/>
        </xdr:cNvPicPr>
      </xdr:nvPicPr>
      <xdr:blipFill>
        <a:blip xmlns:r="http://schemas.openxmlformats.org/officeDocument/2006/relationships" r:embed="rId13"/>
        <a:srcRect/>
        <a:stretch>
          <a:fillRect/>
        </a:stretch>
      </xdr:blipFill>
      <xdr:spPr bwMode="auto">
        <a:xfrm>
          <a:off x="8128000" y="62788800"/>
          <a:ext cx="2209800" cy="3937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3162300</xdr:colOff>
      <xdr:row>342</xdr:row>
      <xdr:rowOff>12700</xdr:rowOff>
    </xdr:from>
    <xdr:to>
      <xdr:col>0</xdr:col>
      <xdr:colOff>4089400</xdr:colOff>
      <xdr:row>344</xdr:row>
      <xdr:rowOff>139700</xdr:rowOff>
    </xdr:to>
    <xdr:pic>
      <xdr:nvPicPr>
        <xdr:cNvPr id="24" name="Picture -1018"/>
        <xdr:cNvPicPr>
          <a:picLocks noChangeAspect="1" noChangeArrowheads="1"/>
        </xdr:cNvPicPr>
      </xdr:nvPicPr>
      <xdr:blipFill>
        <a:blip xmlns:r="http://schemas.openxmlformats.org/officeDocument/2006/relationships" r:embed="rId14"/>
        <a:srcRect/>
        <a:stretch>
          <a:fillRect/>
        </a:stretch>
      </xdr:blipFill>
      <xdr:spPr bwMode="auto">
        <a:xfrm>
          <a:off x="3162300" y="65303400"/>
          <a:ext cx="927100" cy="4953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2362200</xdr:colOff>
      <xdr:row>416</xdr:row>
      <xdr:rowOff>50800</xdr:rowOff>
    </xdr:from>
    <xdr:to>
      <xdr:col>0</xdr:col>
      <xdr:colOff>4495800</xdr:colOff>
      <xdr:row>416</xdr:row>
      <xdr:rowOff>485140</xdr:rowOff>
    </xdr:to>
    <xdr:pic>
      <xdr:nvPicPr>
        <xdr:cNvPr id="26" name="Picture 25"/>
        <xdr:cNvPicPr>
          <a:picLocks noChangeAspect="1" noChangeArrowheads="1"/>
        </xdr:cNvPicPr>
      </xdr:nvPicPr>
      <xdr:blipFill>
        <a:blip xmlns:r="http://schemas.openxmlformats.org/officeDocument/2006/relationships" r:embed="rId15"/>
        <a:srcRect/>
        <a:stretch>
          <a:fillRect/>
        </a:stretch>
      </xdr:blipFill>
      <xdr:spPr bwMode="auto">
        <a:xfrm>
          <a:off x="2362200" y="78066900"/>
          <a:ext cx="2133600" cy="43434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1930400</xdr:colOff>
      <xdr:row>419</xdr:row>
      <xdr:rowOff>50800</xdr:rowOff>
    </xdr:from>
    <xdr:to>
      <xdr:col>0</xdr:col>
      <xdr:colOff>3594100</xdr:colOff>
      <xdr:row>420</xdr:row>
      <xdr:rowOff>215900</xdr:rowOff>
    </xdr:to>
    <xdr:pic>
      <xdr:nvPicPr>
        <xdr:cNvPr id="25" name="Picture -1017"/>
        <xdr:cNvPicPr>
          <a:picLocks noChangeAspect="1" noChangeArrowheads="1"/>
        </xdr:cNvPicPr>
      </xdr:nvPicPr>
      <xdr:blipFill>
        <a:blip xmlns:r="http://schemas.openxmlformats.org/officeDocument/2006/relationships" r:embed="rId16"/>
        <a:srcRect/>
        <a:stretch>
          <a:fillRect/>
        </a:stretch>
      </xdr:blipFill>
      <xdr:spPr bwMode="auto">
        <a:xfrm>
          <a:off x="1930400" y="78778100"/>
          <a:ext cx="1663700" cy="3302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812800</xdr:colOff>
      <xdr:row>423</xdr:row>
      <xdr:rowOff>12700</xdr:rowOff>
    </xdr:from>
    <xdr:to>
      <xdr:col>0</xdr:col>
      <xdr:colOff>4991100</xdr:colOff>
      <xdr:row>423</xdr:row>
      <xdr:rowOff>482600</xdr:rowOff>
    </xdr:to>
    <xdr:pic>
      <xdr:nvPicPr>
        <xdr:cNvPr id="27" name="Picture -1016"/>
        <xdr:cNvPicPr>
          <a:picLocks noChangeAspect="1" noChangeArrowheads="1"/>
        </xdr:cNvPicPr>
      </xdr:nvPicPr>
      <xdr:blipFill>
        <a:blip xmlns:r="http://schemas.openxmlformats.org/officeDocument/2006/relationships" r:embed="rId17"/>
        <a:srcRect/>
        <a:stretch>
          <a:fillRect/>
        </a:stretch>
      </xdr:blipFill>
      <xdr:spPr bwMode="auto">
        <a:xfrm>
          <a:off x="812800" y="78600300"/>
          <a:ext cx="4178300" cy="4699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2451100</xdr:colOff>
      <xdr:row>488</xdr:row>
      <xdr:rowOff>50800</xdr:rowOff>
    </xdr:from>
    <xdr:to>
      <xdr:col>0</xdr:col>
      <xdr:colOff>4902200</xdr:colOff>
      <xdr:row>489</xdr:row>
      <xdr:rowOff>88900</xdr:rowOff>
    </xdr:to>
    <xdr:pic>
      <xdr:nvPicPr>
        <xdr:cNvPr id="29" name="Picture 28"/>
        <xdr:cNvPicPr>
          <a:picLocks noChangeAspect="1" noChangeArrowheads="1"/>
        </xdr:cNvPicPr>
      </xdr:nvPicPr>
      <xdr:blipFill>
        <a:blip xmlns:r="http://schemas.openxmlformats.org/officeDocument/2006/relationships" r:embed="rId18"/>
        <a:srcRect/>
        <a:stretch>
          <a:fillRect/>
        </a:stretch>
      </xdr:blipFill>
      <xdr:spPr bwMode="auto">
        <a:xfrm>
          <a:off x="2451100" y="84213700"/>
          <a:ext cx="2451100" cy="2032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1104900</xdr:colOff>
      <xdr:row>426</xdr:row>
      <xdr:rowOff>0</xdr:rowOff>
    </xdr:from>
    <xdr:to>
      <xdr:col>0</xdr:col>
      <xdr:colOff>2120900</xdr:colOff>
      <xdr:row>426</xdr:row>
      <xdr:rowOff>330200</xdr:rowOff>
    </xdr:to>
    <xdr:pic>
      <xdr:nvPicPr>
        <xdr:cNvPr id="28" name="Picture -1015"/>
        <xdr:cNvPicPr>
          <a:picLocks noChangeAspect="1" noChangeArrowheads="1"/>
        </xdr:cNvPicPr>
      </xdr:nvPicPr>
      <xdr:blipFill>
        <a:blip xmlns:r="http://schemas.openxmlformats.org/officeDocument/2006/relationships" r:embed="rId19"/>
        <a:srcRect/>
        <a:stretch>
          <a:fillRect/>
        </a:stretch>
      </xdr:blipFill>
      <xdr:spPr bwMode="auto">
        <a:xfrm>
          <a:off x="1104900" y="79273400"/>
          <a:ext cx="1016000" cy="330200"/>
        </a:xfrm>
        <a:prstGeom prst="rect">
          <a:avLst/>
        </a:prstGeom>
        <a:solidFill>
          <a:srgbClr val="FFFFFF"/>
        </a:solidFill>
        <a:ln w="12700">
          <a:solidFill>
            <a:srgbClr val="000000"/>
          </a:solidFill>
          <a:miter lim="800000"/>
          <a:headEnd/>
          <a:tailEnd/>
        </a:ln>
      </xdr:spPr>
    </xdr:pic>
    <xdr:clientData/>
  </xdr:twoCellAnchor>
  <xdr:twoCellAnchor editAs="oneCell">
    <xdr:from>
      <xdr:col>0</xdr:col>
      <xdr:colOff>1981200</xdr:colOff>
      <xdr:row>472</xdr:row>
      <xdr:rowOff>0</xdr:rowOff>
    </xdr:from>
    <xdr:to>
      <xdr:col>0</xdr:col>
      <xdr:colOff>1981200</xdr:colOff>
      <xdr:row>474</xdr:row>
      <xdr:rowOff>2540</xdr:rowOff>
    </xdr:to>
    <xdr:pic>
      <xdr:nvPicPr>
        <xdr:cNvPr id="30" name="Picture 7"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1981200" y="89573100"/>
          <a:ext cx="0" cy="35814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88900</xdr:colOff>
      <xdr:row>103</xdr:row>
      <xdr:rowOff>88900</xdr:rowOff>
    </xdr:from>
    <xdr:to>
      <xdr:col>1</xdr:col>
      <xdr:colOff>4267200</xdr:colOff>
      <xdr:row>104</xdr:row>
      <xdr:rowOff>393700</xdr:rowOff>
    </xdr:to>
    <xdr:pic>
      <xdr:nvPicPr>
        <xdr:cNvPr id="2" name="Picture -1023"/>
        <xdr:cNvPicPr>
          <a:picLocks noChangeAspect="1" noChangeArrowheads="1"/>
        </xdr:cNvPicPr>
      </xdr:nvPicPr>
      <xdr:blipFill>
        <a:blip xmlns:r="http://schemas.openxmlformats.org/officeDocument/2006/relationships" r:embed="rId1"/>
        <a:srcRect/>
        <a:stretch>
          <a:fillRect/>
        </a:stretch>
      </xdr:blipFill>
      <xdr:spPr bwMode="auto">
        <a:xfrm>
          <a:off x="1041400" y="17995900"/>
          <a:ext cx="4178300" cy="469900"/>
        </a:xfrm>
        <a:prstGeom prst="rect">
          <a:avLst/>
        </a:prstGeom>
        <a:solidFill>
          <a:srgbClr val="FFFFFF"/>
        </a:solidFill>
        <a:ln w="12700">
          <a:solidFill>
            <a:srgbClr val="000000"/>
          </a:solidFill>
          <a:miter lim="800000"/>
          <a:headEnd/>
          <a:tailEnd/>
        </a:ln>
      </xdr:spPr>
    </xdr:pic>
    <xdr:clientData/>
  </xdr:twoCellAnchor>
  <xdr:twoCellAnchor editAs="oneCell">
    <xdr:from>
      <xdr:col>1</xdr:col>
      <xdr:colOff>0</xdr:colOff>
      <xdr:row>135</xdr:row>
      <xdr:rowOff>0</xdr:rowOff>
    </xdr:from>
    <xdr:to>
      <xdr:col>1</xdr:col>
      <xdr:colOff>4178300</xdr:colOff>
      <xdr:row>137</xdr:row>
      <xdr:rowOff>139700</xdr:rowOff>
    </xdr:to>
    <xdr:pic>
      <xdr:nvPicPr>
        <xdr:cNvPr id="3" name="Picture 2"/>
        <xdr:cNvPicPr>
          <a:picLocks noChangeAspect="1" noChangeArrowheads="1"/>
        </xdr:cNvPicPr>
      </xdr:nvPicPr>
      <xdr:blipFill>
        <a:blip xmlns:r="http://schemas.openxmlformats.org/officeDocument/2006/relationships" r:embed="rId1"/>
        <a:srcRect/>
        <a:stretch>
          <a:fillRect/>
        </a:stretch>
      </xdr:blipFill>
      <xdr:spPr bwMode="auto">
        <a:xfrm>
          <a:off x="952500" y="23977600"/>
          <a:ext cx="4178300" cy="469900"/>
        </a:xfrm>
        <a:prstGeom prst="rect">
          <a:avLst/>
        </a:prstGeom>
        <a:solidFill>
          <a:srgbClr val="FFFFFF"/>
        </a:solidFill>
        <a:ln w="12700">
          <a:solidFill>
            <a:srgbClr val="000000"/>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288</xdr:row>
      <xdr:rowOff>0</xdr:rowOff>
    </xdr:from>
    <xdr:to>
      <xdr:col>5</xdr:col>
      <xdr:colOff>203200</xdr:colOff>
      <xdr:row>289</xdr:row>
      <xdr:rowOff>76200</xdr:rowOff>
    </xdr:to>
    <xdr:pic>
      <xdr:nvPicPr>
        <xdr:cNvPr id="1047" name="Picture 23"/>
        <xdr:cNvPicPr>
          <a:picLocks noChangeAspect="1" noChangeArrowheads="1"/>
        </xdr:cNvPicPr>
      </xdr:nvPicPr>
      <xdr:blipFill>
        <a:blip xmlns:r="http://schemas.openxmlformats.org/officeDocument/2006/relationships" r:embed="rId1"/>
        <a:srcRect/>
        <a:stretch>
          <a:fillRect/>
        </a:stretch>
      </xdr:blipFill>
      <xdr:spPr bwMode="auto">
        <a:xfrm>
          <a:off x="2857500" y="44361100"/>
          <a:ext cx="2108200" cy="241300"/>
        </a:xfrm>
        <a:prstGeom prst="rect">
          <a:avLst/>
        </a:prstGeom>
        <a:solidFill>
          <a:srgbClr val="FFFFFF"/>
        </a:solidFill>
        <a:ln w="12700">
          <a:solidFill>
            <a:srgbClr val="000000"/>
          </a:solid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3263900</xdr:colOff>
      <xdr:row>217</xdr:row>
      <xdr:rowOff>152400</xdr:rowOff>
    </xdr:from>
    <xdr:to>
      <xdr:col>0</xdr:col>
      <xdr:colOff>4660900</xdr:colOff>
      <xdr:row>219</xdr:row>
      <xdr:rowOff>63500</xdr:rowOff>
    </xdr:to>
    <xdr:pic>
      <xdr:nvPicPr>
        <xdr:cNvPr id="1025" name="Picture 1" descr="Macintosh HD:Users:Sue:Library:Caches:TemporaryItems:msoclip:0:clip_image002.png"/>
        <xdr:cNvPicPr>
          <a:picLocks noChangeAspect="1" noChangeArrowheads="1"/>
        </xdr:cNvPicPr>
      </xdr:nvPicPr>
      <xdr:blipFill>
        <a:blip xmlns:r="http://schemas.openxmlformats.org/officeDocument/2006/relationships" r:embed="rId1"/>
        <a:srcRect/>
        <a:stretch>
          <a:fillRect/>
        </a:stretch>
      </xdr:blipFill>
      <xdr:spPr bwMode="auto">
        <a:xfrm>
          <a:off x="3263900" y="30492700"/>
          <a:ext cx="1397000" cy="241300"/>
        </a:xfrm>
        <a:prstGeom prst="rect">
          <a:avLst/>
        </a:prstGeom>
        <a:noFill/>
      </xdr:spPr>
    </xdr:pic>
    <xdr:clientData/>
  </xdr:twoCellAnchor>
  <xdr:twoCellAnchor editAs="oneCell">
    <xdr:from>
      <xdr:col>0</xdr:col>
      <xdr:colOff>2387600</xdr:colOff>
      <xdr:row>219</xdr:row>
      <xdr:rowOff>12700</xdr:rowOff>
    </xdr:from>
    <xdr:to>
      <xdr:col>0</xdr:col>
      <xdr:colOff>4749800</xdr:colOff>
      <xdr:row>220</xdr:row>
      <xdr:rowOff>88900</xdr:rowOff>
    </xdr:to>
    <xdr:pic>
      <xdr:nvPicPr>
        <xdr:cNvPr id="1026" name="Picture 2" descr="Macintosh HD:Users:Sue:Library:Caches:TemporaryItems:msoclip:0:clip_image004.png"/>
        <xdr:cNvPicPr>
          <a:picLocks noChangeAspect="1" noChangeArrowheads="1"/>
        </xdr:cNvPicPr>
      </xdr:nvPicPr>
      <xdr:blipFill>
        <a:blip xmlns:r="http://schemas.openxmlformats.org/officeDocument/2006/relationships" r:embed="rId2"/>
        <a:srcRect/>
        <a:stretch>
          <a:fillRect/>
        </a:stretch>
      </xdr:blipFill>
      <xdr:spPr bwMode="auto">
        <a:xfrm>
          <a:off x="2387600" y="30683200"/>
          <a:ext cx="2362200" cy="241300"/>
        </a:xfrm>
        <a:prstGeom prst="rect">
          <a:avLst/>
        </a:prstGeom>
        <a:noFill/>
      </xdr:spPr>
    </xdr:pic>
    <xdr:clientData/>
  </xdr:twoCellAnchor>
  <xdr:twoCellAnchor editAs="oneCell">
    <xdr:from>
      <xdr:col>0</xdr:col>
      <xdr:colOff>2032000</xdr:colOff>
      <xdr:row>259</xdr:row>
      <xdr:rowOff>101600</xdr:rowOff>
    </xdr:from>
    <xdr:to>
      <xdr:col>0</xdr:col>
      <xdr:colOff>4762500</xdr:colOff>
      <xdr:row>262</xdr:row>
      <xdr:rowOff>0</xdr:rowOff>
    </xdr:to>
    <xdr:pic>
      <xdr:nvPicPr>
        <xdr:cNvPr id="1027" name="Picture 3" descr="Macintosh HD:Users:Sue:Library:Caches:TemporaryItems:msoclip:0:clip_image006.png"/>
        <xdr:cNvPicPr>
          <a:picLocks noChangeAspect="1" noChangeArrowheads="1"/>
        </xdr:cNvPicPr>
      </xdr:nvPicPr>
      <xdr:blipFill>
        <a:blip xmlns:r="http://schemas.openxmlformats.org/officeDocument/2006/relationships" r:embed="rId3"/>
        <a:srcRect/>
        <a:stretch>
          <a:fillRect/>
        </a:stretch>
      </xdr:blipFill>
      <xdr:spPr bwMode="auto">
        <a:xfrm>
          <a:off x="2032000" y="35991800"/>
          <a:ext cx="2730500" cy="393700"/>
        </a:xfrm>
        <a:prstGeom prst="rect">
          <a:avLst/>
        </a:prstGeom>
        <a:noFill/>
      </xdr:spPr>
    </xdr:pic>
    <xdr:clientData/>
  </xdr:twoCellAnchor>
  <xdr:twoCellAnchor editAs="oneCell">
    <xdr:from>
      <xdr:col>0</xdr:col>
      <xdr:colOff>2209800</xdr:colOff>
      <xdr:row>266</xdr:row>
      <xdr:rowOff>50800</xdr:rowOff>
    </xdr:from>
    <xdr:to>
      <xdr:col>0</xdr:col>
      <xdr:colOff>4267200</xdr:colOff>
      <xdr:row>267</xdr:row>
      <xdr:rowOff>127000</xdr:rowOff>
    </xdr:to>
    <xdr:pic>
      <xdr:nvPicPr>
        <xdr:cNvPr id="1028" name="Picture 4" descr="Macintosh HD:Users:Sue:Library:Caches:TemporaryItems:msoclip:0:clip_image008.png"/>
        <xdr:cNvPicPr>
          <a:picLocks noChangeAspect="1" noChangeArrowheads="1"/>
        </xdr:cNvPicPr>
      </xdr:nvPicPr>
      <xdr:blipFill>
        <a:blip xmlns:r="http://schemas.openxmlformats.org/officeDocument/2006/relationships" r:embed="rId4"/>
        <a:srcRect/>
        <a:stretch>
          <a:fillRect/>
        </a:stretch>
      </xdr:blipFill>
      <xdr:spPr bwMode="auto">
        <a:xfrm>
          <a:off x="2209800" y="36766500"/>
          <a:ext cx="2057400" cy="241300"/>
        </a:xfrm>
        <a:prstGeom prst="rect">
          <a:avLst/>
        </a:prstGeom>
        <a:noFill/>
      </xdr:spPr>
    </xdr:pic>
    <xdr:clientData/>
  </xdr:twoCellAnchor>
  <xdr:twoCellAnchor editAs="oneCell">
    <xdr:from>
      <xdr:col>0</xdr:col>
      <xdr:colOff>2209800</xdr:colOff>
      <xdr:row>272</xdr:row>
      <xdr:rowOff>76200</xdr:rowOff>
    </xdr:from>
    <xdr:to>
      <xdr:col>0</xdr:col>
      <xdr:colOff>4343400</xdr:colOff>
      <xdr:row>273</xdr:row>
      <xdr:rowOff>152400</xdr:rowOff>
    </xdr:to>
    <xdr:pic>
      <xdr:nvPicPr>
        <xdr:cNvPr id="1029" name="Picture 5" descr="Macintosh HD:Users:Sue:Library:Caches:TemporaryItems:msoclip:0:clip_image010.png"/>
        <xdr:cNvPicPr>
          <a:picLocks noChangeAspect="1" noChangeArrowheads="1"/>
        </xdr:cNvPicPr>
      </xdr:nvPicPr>
      <xdr:blipFill>
        <a:blip xmlns:r="http://schemas.openxmlformats.org/officeDocument/2006/relationships" r:embed="rId5"/>
        <a:srcRect/>
        <a:stretch>
          <a:fillRect/>
        </a:stretch>
      </xdr:blipFill>
      <xdr:spPr bwMode="auto">
        <a:xfrm>
          <a:off x="2209800" y="37452300"/>
          <a:ext cx="2133600" cy="241300"/>
        </a:xfrm>
        <a:prstGeom prst="rect">
          <a:avLst/>
        </a:prstGeom>
        <a:noFill/>
      </xdr:spPr>
    </xdr:pic>
    <xdr:clientData/>
  </xdr:twoCellAnchor>
  <xdr:twoCellAnchor editAs="oneCell">
    <xdr:from>
      <xdr:col>0</xdr:col>
      <xdr:colOff>1981200</xdr:colOff>
      <xdr:row>468</xdr:row>
      <xdr:rowOff>0</xdr:rowOff>
    </xdr:from>
    <xdr:to>
      <xdr:col>0</xdr:col>
      <xdr:colOff>3962400</xdr:colOff>
      <xdr:row>470</xdr:row>
      <xdr:rowOff>27940</xdr:rowOff>
    </xdr:to>
    <xdr:pic>
      <xdr:nvPicPr>
        <xdr:cNvPr id="3079" name="Picture 7"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1981200" y="46545500"/>
          <a:ext cx="1981200" cy="393700"/>
        </a:xfrm>
        <a:prstGeom prst="rect">
          <a:avLst/>
        </a:prstGeom>
        <a:noFill/>
      </xdr:spPr>
    </xdr:pic>
    <xdr:clientData/>
  </xdr:twoCellAnchor>
  <xdr:twoCellAnchor editAs="oneCell">
    <xdr:from>
      <xdr:col>0</xdr:col>
      <xdr:colOff>1981200</xdr:colOff>
      <xdr:row>270</xdr:row>
      <xdr:rowOff>104140</xdr:rowOff>
    </xdr:from>
    <xdr:to>
      <xdr:col>0</xdr:col>
      <xdr:colOff>3962400</xdr:colOff>
      <xdr:row>273</xdr:row>
      <xdr:rowOff>10160</xdr:rowOff>
    </xdr:to>
    <xdr:pic>
      <xdr:nvPicPr>
        <xdr:cNvPr id="10" name="Picture 9"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1981200" y="46545500"/>
          <a:ext cx="1981200" cy="393700"/>
        </a:xfrm>
        <a:prstGeom prst="rect">
          <a:avLst/>
        </a:prstGeom>
        <a:noFill/>
      </xdr:spPr>
    </xdr:pic>
    <xdr:clientData/>
  </xdr:twoCellAnchor>
  <xdr:twoCellAnchor editAs="oneCell">
    <xdr:from>
      <xdr:col>0</xdr:col>
      <xdr:colOff>2265680</xdr:colOff>
      <xdr:row>286</xdr:row>
      <xdr:rowOff>20320</xdr:rowOff>
    </xdr:from>
    <xdr:to>
      <xdr:col>0</xdr:col>
      <xdr:colOff>4246880</xdr:colOff>
      <xdr:row>288</xdr:row>
      <xdr:rowOff>7620</xdr:rowOff>
    </xdr:to>
    <xdr:pic>
      <xdr:nvPicPr>
        <xdr:cNvPr id="11" name="Picture 10" descr="Macintosh HD:Users:Sue:Library:Caches:TemporaryItems:msoclip:0:clip_image004.png"/>
        <xdr:cNvPicPr>
          <a:picLocks noChangeAspect="1" noChangeArrowheads="1"/>
        </xdr:cNvPicPr>
      </xdr:nvPicPr>
      <xdr:blipFill>
        <a:blip xmlns:r="http://schemas.openxmlformats.org/officeDocument/2006/relationships" r:embed="rId6"/>
        <a:srcRect/>
        <a:stretch>
          <a:fillRect/>
        </a:stretch>
      </xdr:blipFill>
      <xdr:spPr bwMode="auto">
        <a:xfrm>
          <a:off x="2265680" y="49103280"/>
          <a:ext cx="1981200" cy="393700"/>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e/Documents/GM/Cody/2012/1m%20ton%20strategy/2013%20project%20prospects/1.4%20tool%20updates/APL%2030%20FINALS/Campus%20SCOPE%202%20PRIM%20EXCEL%20TEMPL%20(no%20sq%20ft%20var)%20vs%201.5%20Jan%2028%20SIMPLE%20update%20Feb%2017%2018%20Apl%203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
      <sheetName val="PE ADJ SIMPLE"/>
      <sheetName val="SCOPE 2 CALCS - IGNORE"/>
    </sheetNames>
    <sheetDataSet>
      <sheetData sheetId="0">
        <row r="20">
          <cell r="C20">
            <v>-4</v>
          </cell>
          <cell r="D20">
            <v>-3</v>
          </cell>
          <cell r="E20">
            <v>-2</v>
          </cell>
          <cell r="F20">
            <v>-1</v>
          </cell>
          <cell r="H20">
            <v>1</v>
          </cell>
          <cell r="I20">
            <v>2</v>
          </cell>
          <cell r="J20">
            <v>3</v>
          </cell>
          <cell r="K20">
            <v>4</v>
          </cell>
          <cell r="L20">
            <v>5</v>
          </cell>
          <cell r="M20">
            <v>6</v>
          </cell>
          <cell r="N20">
            <v>7</v>
          </cell>
          <cell r="O20">
            <v>8</v>
          </cell>
          <cell r="P20">
            <v>9</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oleObject" Target="../embeddings/Microsoft_Equation1.bin"/><Relationship Id="rId4" Type="http://schemas.openxmlformats.org/officeDocument/2006/relationships/oleObject" Target="../embeddings/Microsoft_Equation2.bin"/><Relationship Id="rId1" Type="http://schemas.openxmlformats.org/officeDocument/2006/relationships/drawing" Target="../drawings/drawing1.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2.vml"/><Relationship Id="rId3"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oleObject" Target="../embeddings/Microsoft_Equation3.bin"/><Relationship Id="rId4" Type="http://schemas.openxmlformats.org/officeDocument/2006/relationships/oleObject" Target="../embeddings/Microsoft_Equation4.bin"/><Relationship Id="rId5" Type="http://schemas.openxmlformats.org/officeDocument/2006/relationships/oleObject" Target="../embeddings/Microsoft_Equation5.bin"/><Relationship Id="rId6" Type="http://schemas.openxmlformats.org/officeDocument/2006/relationships/oleObject" Target="../embeddings/Microsoft_Equation6.bin"/><Relationship Id="rId7" Type="http://schemas.openxmlformats.org/officeDocument/2006/relationships/package" Target="../embeddings/Microsoft_Word_Document1.docx"/><Relationship Id="rId8" Type="http://schemas.openxmlformats.org/officeDocument/2006/relationships/oleObject" Target="../embeddings/Microsoft_Equation7.bin"/><Relationship Id="rId1" Type="http://schemas.openxmlformats.org/officeDocument/2006/relationships/drawing" Target="../drawings/drawing3.xml"/><Relationship Id="rId2"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oleObject" Target="../embeddings/Microsoft_Equation8.bin"/><Relationship Id="rId4" Type="http://schemas.openxmlformats.org/officeDocument/2006/relationships/oleObject" Target="../embeddings/Microsoft_Equation9.bin"/><Relationship Id="rId5" Type="http://schemas.openxmlformats.org/officeDocument/2006/relationships/oleObject" Target="../embeddings/Microsoft_Equation10.bin"/><Relationship Id="rId1" Type="http://schemas.openxmlformats.org/officeDocument/2006/relationships/drawing" Target="../drawings/drawing4.xml"/><Relationship Id="rId2"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F29"/>
  <sheetViews>
    <sheetView tabSelected="1" view="pageLayout" workbookViewId="0">
      <selection activeCell="B2" sqref="B2"/>
    </sheetView>
  </sheetViews>
  <sheetFormatPr baseColWidth="10" defaultRowHeight="13"/>
  <cols>
    <col min="1" max="1" width="5" customWidth="1"/>
    <col min="2" max="2" width="57.7109375" customWidth="1"/>
  </cols>
  <sheetData>
    <row r="1" spans="1:6">
      <c r="A1" s="580"/>
      <c r="B1" s="580"/>
      <c r="C1" s="580"/>
      <c r="D1" s="580"/>
      <c r="E1" s="580"/>
      <c r="F1" s="580"/>
    </row>
    <row r="2" spans="1:6">
      <c r="A2" s="580"/>
      <c r="B2" s="580"/>
      <c r="C2" s="580"/>
      <c r="D2" s="580"/>
      <c r="E2" s="580"/>
      <c r="F2" s="580"/>
    </row>
    <row r="3" spans="1:6">
      <c r="A3" s="580"/>
      <c r="B3" s="580"/>
      <c r="C3" s="580"/>
      <c r="D3" s="580"/>
      <c r="E3" s="580"/>
      <c r="F3" s="580"/>
    </row>
    <row r="4" spans="1:6">
      <c r="A4" s="580"/>
      <c r="B4" s="1016" t="s">
        <v>29</v>
      </c>
      <c r="C4" s="580"/>
      <c r="D4" s="580"/>
      <c r="E4" s="580"/>
      <c r="F4" s="580"/>
    </row>
    <row r="5" spans="1:6">
      <c r="A5" s="580"/>
      <c r="B5" s="580"/>
      <c r="C5" s="580"/>
      <c r="D5" s="580"/>
      <c r="E5" s="580"/>
      <c r="F5" s="580"/>
    </row>
    <row r="6" spans="1:6">
      <c r="A6" s="580">
        <v>1</v>
      </c>
      <c r="B6" s="580"/>
      <c r="C6" s="580"/>
      <c r="D6" s="580"/>
      <c r="E6" s="580"/>
      <c r="F6" s="580"/>
    </row>
    <row r="7" spans="1:6" ht="145">
      <c r="A7" s="580"/>
      <c r="B7" s="1017" t="s">
        <v>7</v>
      </c>
      <c r="C7" s="580"/>
      <c r="D7" s="580"/>
      <c r="E7" s="580"/>
      <c r="F7" s="580"/>
    </row>
    <row r="8" spans="1:6">
      <c r="A8" s="580"/>
      <c r="B8" s="1018"/>
      <c r="C8" s="580"/>
      <c r="D8" s="580"/>
      <c r="E8" s="580"/>
      <c r="F8" s="580"/>
    </row>
    <row r="9" spans="1:6">
      <c r="A9" s="580"/>
      <c r="B9" s="580"/>
      <c r="C9" s="580"/>
      <c r="D9" s="580"/>
      <c r="E9" s="580"/>
      <c r="F9" s="580"/>
    </row>
    <row r="10" spans="1:6">
      <c r="A10" s="580"/>
      <c r="B10" s="1019"/>
      <c r="C10" s="580"/>
      <c r="D10" s="580"/>
      <c r="E10" s="580"/>
      <c r="F10" s="580"/>
    </row>
    <row r="11" spans="1:6">
      <c r="A11" s="580">
        <v>2</v>
      </c>
      <c r="B11" s="580" t="s">
        <v>8</v>
      </c>
      <c r="C11" s="580"/>
      <c r="D11" s="580"/>
      <c r="E11" s="580"/>
      <c r="F11" s="580"/>
    </row>
    <row r="12" spans="1:6" ht="14" thickBot="1">
      <c r="A12" s="580"/>
      <c r="B12" s="580"/>
      <c r="C12" s="580"/>
      <c r="D12" s="580"/>
      <c r="E12" s="580"/>
      <c r="F12" s="580"/>
    </row>
    <row r="13" spans="1:6" ht="120">
      <c r="A13" s="580"/>
      <c r="B13" s="1020" t="s">
        <v>2</v>
      </c>
      <c r="C13" s="652"/>
      <c r="D13" s="652"/>
      <c r="E13" s="653"/>
      <c r="F13" s="580"/>
    </row>
    <row r="14" spans="1:6">
      <c r="A14" s="580"/>
      <c r="B14" s="1021" t="s">
        <v>3</v>
      </c>
      <c r="C14" s="1022" t="s">
        <v>4</v>
      </c>
      <c r="D14" s="8"/>
      <c r="E14" s="874"/>
      <c r="F14" s="580"/>
    </row>
    <row r="15" spans="1:6">
      <c r="A15" s="580"/>
      <c r="B15" s="667"/>
      <c r="C15" s="8" t="s">
        <v>817</v>
      </c>
      <c r="D15" s="8" t="s">
        <v>858</v>
      </c>
      <c r="E15" s="874"/>
      <c r="F15" s="580"/>
    </row>
    <row r="16" spans="1:6" ht="39">
      <c r="A16" s="580"/>
      <c r="B16" s="1023" t="s">
        <v>5</v>
      </c>
      <c r="C16" s="1022"/>
      <c r="D16" s="1022"/>
      <c r="E16" s="874"/>
      <c r="F16" s="580"/>
    </row>
    <row r="17" spans="1:6" ht="14" thickBot="1">
      <c r="A17" s="580"/>
      <c r="B17" s="1024"/>
      <c r="C17" s="723"/>
      <c r="D17" s="723"/>
      <c r="E17" s="889"/>
      <c r="F17" s="580"/>
    </row>
    <row r="18" spans="1:6">
      <c r="A18" s="580"/>
      <c r="B18" s="1025"/>
      <c r="C18" s="580"/>
      <c r="D18" s="580"/>
      <c r="E18" s="580"/>
      <c r="F18" s="580"/>
    </row>
    <row r="19" spans="1:6">
      <c r="A19" s="580"/>
      <c r="B19" s="1025"/>
      <c r="C19" s="580"/>
      <c r="D19" s="580"/>
      <c r="E19" s="580"/>
      <c r="F19" s="580"/>
    </row>
    <row r="20" spans="1:6">
      <c r="A20" s="580"/>
      <c r="B20" s="580"/>
      <c r="C20" s="580"/>
      <c r="D20" s="580"/>
      <c r="E20" s="580"/>
      <c r="F20" s="580"/>
    </row>
    <row r="21" spans="1:6">
      <c r="A21" s="580">
        <v>3</v>
      </c>
      <c r="B21" s="580" t="s">
        <v>6</v>
      </c>
      <c r="C21" s="580"/>
      <c r="D21" s="580"/>
      <c r="E21" s="580"/>
      <c r="F21" s="580"/>
    </row>
    <row r="22" spans="1:6" ht="14" thickBot="1">
      <c r="A22" s="580"/>
      <c r="B22" s="580"/>
      <c r="C22" s="580"/>
      <c r="D22" s="580"/>
      <c r="E22" s="580"/>
      <c r="F22" s="580"/>
    </row>
    <row r="23" spans="1:6" ht="143">
      <c r="A23" s="580"/>
      <c r="B23" s="1026" t="s">
        <v>0</v>
      </c>
      <c r="C23" s="652"/>
      <c r="D23" s="652"/>
      <c r="E23" s="653"/>
      <c r="F23" s="580"/>
    </row>
    <row r="24" spans="1:6">
      <c r="A24" s="580"/>
      <c r="B24" s="1021" t="s">
        <v>3</v>
      </c>
      <c r="C24" s="1022" t="s">
        <v>4</v>
      </c>
      <c r="D24" s="8"/>
      <c r="E24" s="874"/>
      <c r="F24" s="580"/>
    </row>
    <row r="25" spans="1:6">
      <c r="A25" s="580"/>
      <c r="B25" s="667"/>
      <c r="C25" s="8" t="s">
        <v>817</v>
      </c>
      <c r="D25" s="8" t="s">
        <v>858</v>
      </c>
      <c r="E25" s="874"/>
      <c r="F25" s="580"/>
    </row>
    <row r="26" spans="1:6" ht="39">
      <c r="A26" s="580"/>
      <c r="B26" s="1023" t="s">
        <v>1</v>
      </c>
      <c r="C26" s="1022"/>
      <c r="D26" s="1022"/>
      <c r="E26" s="874"/>
      <c r="F26" s="580"/>
    </row>
    <row r="27" spans="1:6" ht="14" thickBot="1">
      <c r="A27" s="580"/>
      <c r="B27" s="1027"/>
      <c r="C27" s="723"/>
      <c r="D27" s="723"/>
      <c r="E27" s="889"/>
      <c r="F27" s="580"/>
    </row>
    <row r="28" spans="1:6">
      <c r="A28" s="580"/>
      <c r="B28" s="580"/>
      <c r="C28" s="580"/>
      <c r="D28" s="580"/>
      <c r="E28" s="580"/>
      <c r="F28" s="580"/>
    </row>
    <row r="29" spans="1:6">
      <c r="A29" s="580"/>
      <c r="B29" s="580"/>
      <c r="C29" s="580"/>
      <c r="D29" s="580"/>
      <c r="E29" s="580"/>
      <c r="F29" s="580"/>
    </row>
  </sheetData>
  <phoneticPr fontId="48" type="noConversion"/>
  <pageMargins left="0.75" right="0.75" top="1" bottom="1" header="0.5" footer="0.5"/>
  <pageSetup orientation="portrait" horizontalDpi="4294967292" verticalDpi="4294967292"/>
  <extLst>
    <ext xmlns:mx="http://schemas.microsoft.com/office/mac/excel/2008/main" uri="http://schemas.microsoft.com/office/mac/excel/2008/main">
      <mx:PLV Mode="1"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XFD977"/>
  <sheetViews>
    <sheetView workbookViewId="0">
      <selection activeCell="A95" sqref="A95"/>
    </sheetView>
  </sheetViews>
  <sheetFormatPr baseColWidth="10" defaultRowHeight="13"/>
  <cols>
    <col min="1" max="1" width="63.28515625" customWidth="1"/>
    <col min="2" max="2" width="16.5703125" customWidth="1"/>
    <col min="3" max="3" width="13" customWidth="1"/>
    <col min="4" max="4" width="12.28515625" bestFit="1" customWidth="1"/>
    <col min="5" max="6" width="13.28515625" bestFit="1" customWidth="1"/>
    <col min="7" max="7" width="20.5703125" customWidth="1"/>
  </cols>
  <sheetData>
    <row r="1" spans="1:19">
      <c r="A1" s="3" t="s">
        <v>537</v>
      </c>
      <c r="B1" s="123"/>
      <c r="C1" s="123"/>
      <c r="D1" s="123"/>
      <c r="E1" s="123"/>
      <c r="F1" s="123"/>
      <c r="G1" s="123"/>
      <c r="H1" s="123"/>
      <c r="I1" s="123"/>
      <c r="J1" s="123"/>
      <c r="K1" s="123"/>
      <c r="L1" s="123"/>
      <c r="M1" s="123"/>
      <c r="N1" s="123"/>
      <c r="O1" s="123"/>
      <c r="P1" s="123"/>
      <c r="Q1" s="123"/>
      <c r="R1" s="123"/>
      <c r="S1" s="123"/>
    </row>
    <row r="2" spans="1:19">
      <c r="A2" s="616" t="s">
        <v>923</v>
      </c>
      <c r="B2" s="123"/>
      <c r="C2" s="123"/>
      <c r="D2" s="476"/>
      <c r="E2" s="476"/>
      <c r="F2" s="476"/>
      <c r="G2" s="476"/>
      <c r="H2" s="476"/>
      <c r="I2" s="168"/>
      <c r="J2" s="168"/>
      <c r="K2" s="168"/>
      <c r="L2" s="168"/>
      <c r="M2" s="123"/>
      <c r="N2" s="123"/>
      <c r="O2" s="123"/>
      <c r="P2" s="123"/>
      <c r="Q2" s="123"/>
      <c r="R2" s="123"/>
      <c r="S2" s="123"/>
    </row>
    <row r="3" spans="1:19">
      <c r="A3" s="329"/>
      <c r="B3" s="329"/>
      <c r="C3" s="329"/>
      <c r="D3" s="329"/>
      <c r="E3" s="329"/>
      <c r="F3" s="329"/>
      <c r="G3" s="329"/>
      <c r="H3" s="329"/>
      <c r="I3" s="329"/>
      <c r="J3" s="329"/>
      <c r="K3" s="329"/>
      <c r="L3" s="329"/>
      <c r="M3" s="329"/>
      <c r="N3" s="329"/>
      <c r="O3" s="329"/>
      <c r="P3" s="329"/>
      <c r="Q3" s="329"/>
      <c r="R3" s="329"/>
      <c r="S3" s="329"/>
    </row>
    <row r="4" spans="1:19">
      <c r="A4" s="477" t="s">
        <v>701</v>
      </c>
      <c r="B4" s="123"/>
      <c r="C4" s="123"/>
      <c r="D4" s="123"/>
      <c r="E4" s="123"/>
      <c r="F4" s="123"/>
      <c r="G4" s="123"/>
      <c r="H4" s="123"/>
      <c r="I4" s="123"/>
      <c r="J4" s="123"/>
      <c r="K4" s="123"/>
      <c r="L4" s="123"/>
      <c r="M4" s="123"/>
      <c r="N4" s="123"/>
      <c r="O4" s="123"/>
      <c r="P4" s="123"/>
      <c r="Q4" s="123"/>
      <c r="R4" s="123"/>
      <c r="S4" s="123"/>
    </row>
    <row r="5" spans="1:19">
      <c r="B5" s="123"/>
      <c r="C5" s="123"/>
      <c r="D5" s="123"/>
      <c r="E5" s="123"/>
      <c r="F5" s="123"/>
      <c r="G5" s="123"/>
      <c r="H5" s="123"/>
      <c r="I5" s="123"/>
      <c r="J5" s="123"/>
      <c r="K5" s="123"/>
      <c r="L5" s="123"/>
      <c r="M5" s="123"/>
      <c r="N5" s="123"/>
      <c r="O5" s="123"/>
      <c r="P5" s="123"/>
      <c r="Q5" s="123"/>
      <c r="R5" s="123"/>
      <c r="S5" s="123"/>
    </row>
    <row r="6" spans="1:19">
      <c r="A6" s="631" t="s">
        <v>811</v>
      </c>
      <c r="B6" s="329"/>
      <c r="C6" s="329"/>
      <c r="D6" s="329"/>
      <c r="E6" s="329"/>
      <c r="F6" s="329"/>
      <c r="G6" s="329"/>
      <c r="H6" s="329"/>
      <c r="I6" s="329"/>
      <c r="J6" s="329"/>
      <c r="K6" s="329"/>
      <c r="L6" s="329"/>
      <c r="M6" s="329"/>
      <c r="N6" s="329"/>
      <c r="O6" s="329"/>
      <c r="P6" s="329"/>
      <c r="Q6" s="329"/>
      <c r="R6" s="329"/>
      <c r="S6" s="329"/>
    </row>
    <row r="7" spans="1:19">
      <c r="A7" s="620" t="s">
        <v>362</v>
      </c>
      <c r="B7" s="123"/>
      <c r="C7" s="123"/>
      <c r="D7" s="123"/>
      <c r="E7" s="123"/>
      <c r="F7" s="123"/>
      <c r="G7" s="123"/>
      <c r="H7" s="123"/>
      <c r="I7" s="123"/>
      <c r="J7" s="123"/>
      <c r="K7" s="123"/>
      <c r="L7" s="123"/>
      <c r="M7" s="123"/>
      <c r="N7" s="123"/>
      <c r="O7" s="123"/>
      <c r="P7" s="123"/>
      <c r="Q7" s="123"/>
      <c r="R7" s="123"/>
      <c r="S7" s="123"/>
    </row>
    <row r="8" spans="1:19">
      <c r="A8" s="632" t="s">
        <v>949</v>
      </c>
      <c r="B8" s="329"/>
      <c r="C8" s="329"/>
      <c r="D8" s="329"/>
      <c r="E8" s="329"/>
      <c r="F8" s="329"/>
      <c r="G8" s="329"/>
      <c r="H8" s="329"/>
      <c r="I8" s="329"/>
      <c r="J8" s="329"/>
      <c r="K8" s="329"/>
      <c r="L8" s="329"/>
      <c r="M8" s="329"/>
      <c r="N8" s="329"/>
      <c r="O8" s="329"/>
      <c r="P8" s="329"/>
      <c r="Q8" s="329"/>
      <c r="R8" s="329"/>
      <c r="S8" s="329"/>
    </row>
    <row r="9" spans="1:19">
      <c r="A9" s="124"/>
      <c r="B9" s="125"/>
      <c r="C9" s="125"/>
      <c r="D9" s="125"/>
      <c r="E9" s="125"/>
      <c r="F9" s="125"/>
      <c r="G9" s="125"/>
      <c r="H9" s="125"/>
      <c r="I9" s="125"/>
      <c r="J9" s="125"/>
      <c r="K9" s="125"/>
      <c r="L9" s="125"/>
      <c r="M9" s="125"/>
      <c r="N9" s="125"/>
      <c r="O9" s="125"/>
      <c r="P9" s="125"/>
      <c r="Q9" s="125"/>
      <c r="R9" s="125"/>
      <c r="S9" s="125"/>
    </row>
    <row r="10" spans="1:19">
      <c r="A10" s="617" t="s">
        <v>924</v>
      </c>
      <c r="B10" s="618"/>
      <c r="C10" s="618"/>
      <c r="D10" s="619"/>
      <c r="E10" s="620"/>
      <c r="F10" s="620"/>
      <c r="G10" s="620"/>
      <c r="H10" s="620"/>
      <c r="I10" s="127"/>
      <c r="J10" s="127"/>
      <c r="K10" s="127"/>
      <c r="L10" s="127"/>
      <c r="M10" s="127"/>
      <c r="N10" s="127"/>
      <c r="O10" s="127"/>
      <c r="P10" s="127"/>
      <c r="Q10" s="127"/>
      <c r="R10" s="127"/>
      <c r="S10" s="127"/>
    </row>
    <row r="11" spans="1:19">
      <c r="A11" s="621" t="s">
        <v>925</v>
      </c>
      <c r="B11" s="622"/>
      <c r="C11" s="622"/>
      <c r="D11" s="620"/>
      <c r="E11" s="620"/>
      <c r="F11" s="620"/>
      <c r="G11" s="620"/>
      <c r="H11" s="620"/>
      <c r="I11" s="130"/>
      <c r="J11" s="130"/>
      <c r="K11" s="130"/>
      <c r="L11" s="130"/>
      <c r="M11" s="130"/>
      <c r="N11" s="130"/>
      <c r="O11" s="130"/>
      <c r="P11" s="130"/>
      <c r="Q11" s="130"/>
      <c r="R11" s="130"/>
      <c r="S11" s="130"/>
    </row>
    <row r="12" spans="1:19">
      <c r="A12" s="623" t="s">
        <v>926</v>
      </c>
      <c r="B12" s="624"/>
      <c r="C12" s="624"/>
      <c r="D12" s="624"/>
      <c r="E12" s="624"/>
      <c r="F12" s="624"/>
      <c r="G12" s="624"/>
      <c r="H12" s="625"/>
      <c r="I12" s="69"/>
      <c r="J12" s="69"/>
      <c r="K12" s="69"/>
      <c r="L12" s="69"/>
      <c r="M12" s="69"/>
      <c r="N12" s="69"/>
      <c r="O12" s="69"/>
      <c r="P12" s="69"/>
      <c r="Q12" s="69"/>
      <c r="R12" s="69"/>
      <c r="S12" s="69"/>
    </row>
    <row r="13" spans="1:19">
      <c r="A13" s="49" t="s">
        <v>927</v>
      </c>
      <c r="B13" s="49"/>
      <c r="C13" s="49"/>
      <c r="D13" s="49"/>
      <c r="E13" s="49"/>
      <c r="F13" s="626"/>
      <c r="G13" s="626"/>
      <c r="H13" s="620"/>
      <c r="I13" s="123"/>
      <c r="J13" s="123"/>
      <c r="K13" s="123"/>
      <c r="L13" s="123"/>
      <c r="M13" s="123"/>
      <c r="N13" s="123"/>
      <c r="O13" s="123"/>
      <c r="P13" s="123"/>
      <c r="Q13" s="123"/>
      <c r="R13" s="123"/>
      <c r="S13" s="123"/>
    </row>
    <row r="14" spans="1:19">
      <c r="A14" s="627" t="s">
        <v>948</v>
      </c>
      <c r="B14" s="628"/>
      <c r="C14" s="628"/>
      <c r="D14" s="629"/>
      <c r="E14" s="629"/>
      <c r="F14" s="625"/>
      <c r="G14" s="625"/>
      <c r="H14" s="625"/>
      <c r="I14" s="134"/>
      <c r="J14" s="134"/>
      <c r="K14" s="134"/>
      <c r="L14" s="134"/>
      <c r="M14" s="134"/>
      <c r="N14" s="134"/>
      <c r="O14" s="134"/>
      <c r="P14" s="134"/>
      <c r="Q14" s="134"/>
      <c r="R14" s="134"/>
      <c r="S14" s="134"/>
    </row>
    <row r="15" spans="1:19">
      <c r="A15" s="630" t="s">
        <v>133</v>
      </c>
      <c r="B15" s="136"/>
      <c r="C15" s="136"/>
      <c r="D15" s="136"/>
      <c r="E15" s="136"/>
      <c r="F15" s="136"/>
      <c r="G15" s="136"/>
      <c r="H15" s="136"/>
      <c r="I15" s="136"/>
      <c r="J15" s="136"/>
      <c r="K15" s="136"/>
      <c r="L15" s="136"/>
      <c r="M15" s="136"/>
      <c r="N15" s="136"/>
      <c r="O15" s="136"/>
      <c r="P15" s="136"/>
      <c r="Q15" s="136"/>
      <c r="R15" s="136"/>
      <c r="S15" s="136"/>
    </row>
    <row r="16" spans="1:19">
      <c r="A16" s="581" t="s">
        <v>134</v>
      </c>
      <c r="B16" s="123"/>
      <c r="C16" s="123"/>
      <c r="D16" s="123"/>
      <c r="E16" s="123"/>
      <c r="F16" s="123"/>
      <c r="G16" s="123"/>
      <c r="H16" s="123"/>
      <c r="I16" s="123"/>
      <c r="J16" s="123"/>
      <c r="K16" s="123"/>
      <c r="L16" s="123"/>
      <c r="M16" s="123"/>
      <c r="N16" s="123"/>
      <c r="O16" s="123"/>
      <c r="P16" s="123"/>
      <c r="Q16" s="123"/>
      <c r="R16" s="123"/>
      <c r="S16" s="123"/>
    </row>
    <row r="17" spans="1:19" ht="26">
      <c r="A17" s="137"/>
      <c r="B17" s="138"/>
      <c r="C17" s="138"/>
      <c r="D17" s="138"/>
      <c r="E17" s="138"/>
      <c r="F17" s="138" t="s">
        <v>848</v>
      </c>
      <c r="G17" s="138"/>
      <c r="H17" s="138" t="s">
        <v>793</v>
      </c>
      <c r="I17" s="138"/>
      <c r="J17" s="138"/>
      <c r="K17" s="138"/>
      <c r="L17" s="138"/>
      <c r="M17" s="138"/>
      <c r="N17" s="138"/>
      <c r="O17" s="138"/>
      <c r="P17" s="138"/>
      <c r="Q17" s="138"/>
      <c r="R17" s="138"/>
      <c r="S17" s="139"/>
    </row>
    <row r="18" spans="1:19" ht="26">
      <c r="A18" s="633" t="s">
        <v>950</v>
      </c>
      <c r="B18" s="142" t="s">
        <v>637</v>
      </c>
      <c r="C18" s="142" t="s">
        <v>637</v>
      </c>
      <c r="D18" s="142" t="s">
        <v>637</v>
      </c>
      <c r="E18" s="142" t="s">
        <v>637</v>
      </c>
      <c r="F18" s="142" t="s">
        <v>703</v>
      </c>
      <c r="G18" s="142" t="s">
        <v>704</v>
      </c>
      <c r="H18" s="142" t="s">
        <v>705</v>
      </c>
      <c r="I18" s="142" t="s">
        <v>706</v>
      </c>
      <c r="J18" s="143" t="s">
        <v>707</v>
      </c>
      <c r="K18" s="143" t="s">
        <v>708</v>
      </c>
      <c r="L18" s="143" t="s">
        <v>565</v>
      </c>
      <c r="M18" s="143" t="s">
        <v>566</v>
      </c>
      <c r="N18" s="143" t="s">
        <v>567</v>
      </c>
      <c r="O18" s="143" t="s">
        <v>568</v>
      </c>
      <c r="P18" s="143" t="s">
        <v>569</v>
      </c>
      <c r="Q18" s="142"/>
      <c r="R18" s="142"/>
      <c r="S18" s="144"/>
    </row>
    <row r="19" spans="1:19">
      <c r="A19" s="146"/>
      <c r="B19" s="147"/>
      <c r="C19" s="147"/>
      <c r="D19" s="147"/>
      <c r="E19" s="147"/>
      <c r="F19" s="147"/>
      <c r="G19" s="147"/>
      <c r="H19" s="147"/>
      <c r="I19" s="147"/>
      <c r="J19" s="147"/>
      <c r="K19" s="147"/>
      <c r="L19" s="147"/>
      <c r="M19" s="147"/>
      <c r="N19" s="147"/>
      <c r="O19" s="147"/>
      <c r="P19" s="147"/>
      <c r="Q19" s="147"/>
      <c r="R19" s="147"/>
      <c r="S19" s="148"/>
    </row>
    <row r="20" spans="1:19">
      <c r="A20" s="146" t="s">
        <v>638</v>
      </c>
      <c r="B20" s="147">
        <f>+C20-1</f>
        <v>-5</v>
      </c>
      <c r="C20" s="147">
        <f>+D20-1</f>
        <v>-4</v>
      </c>
      <c r="D20" s="147">
        <f>+E20-1</f>
        <v>-3</v>
      </c>
      <c r="E20" s="147">
        <f>+F20-1</f>
        <v>-2</v>
      </c>
      <c r="F20" s="147">
        <f>+G20-1</f>
        <v>-1</v>
      </c>
      <c r="G20" s="478"/>
      <c r="H20" s="149">
        <f t="shared" ref="H20:P20" si="0">+G20+1</f>
        <v>1</v>
      </c>
      <c r="I20" s="149">
        <f t="shared" si="0"/>
        <v>2</v>
      </c>
      <c r="J20" s="149">
        <f t="shared" si="0"/>
        <v>3</v>
      </c>
      <c r="K20" s="149">
        <f t="shared" si="0"/>
        <v>4</v>
      </c>
      <c r="L20" s="149">
        <f t="shared" si="0"/>
        <v>5</v>
      </c>
      <c r="M20" s="149">
        <f t="shared" si="0"/>
        <v>6</v>
      </c>
      <c r="N20" s="149">
        <f t="shared" si="0"/>
        <v>7</v>
      </c>
      <c r="O20" s="149">
        <f t="shared" si="0"/>
        <v>8</v>
      </c>
      <c r="P20" s="149">
        <f t="shared" si="0"/>
        <v>9</v>
      </c>
      <c r="Q20" s="147"/>
      <c r="R20" s="147"/>
      <c r="S20" s="148"/>
    </row>
    <row r="21" spans="1:19">
      <c r="A21" s="150" t="s">
        <v>573</v>
      </c>
      <c r="B21" s="147"/>
      <c r="C21" s="147"/>
      <c r="D21" s="147"/>
      <c r="E21" s="147"/>
      <c r="F21" s="147"/>
      <c r="G21" s="147"/>
      <c r="H21" s="147"/>
      <c r="I21" s="147"/>
      <c r="J21" s="147"/>
      <c r="K21" s="147"/>
      <c r="L21" s="147"/>
      <c r="M21" s="147"/>
      <c r="N21" s="147"/>
      <c r="O21" s="147"/>
      <c r="P21" s="147"/>
      <c r="Q21" s="147"/>
      <c r="R21" s="147"/>
      <c r="S21" s="148"/>
    </row>
    <row r="22" spans="1:19">
      <c r="A22" s="146" t="s">
        <v>395</v>
      </c>
      <c r="B22" s="548"/>
      <c r="C22" s="548"/>
      <c r="D22" s="548"/>
      <c r="E22" s="548"/>
      <c r="F22" s="548"/>
      <c r="G22" s="548"/>
      <c r="H22" s="549"/>
      <c r="I22" s="479"/>
      <c r="J22" s="480"/>
      <c r="K22" s="478"/>
      <c r="L22" s="478"/>
      <c r="M22" s="478"/>
      <c r="N22" s="478"/>
      <c r="O22" s="478"/>
      <c r="P22" s="478"/>
      <c r="Q22" s="147"/>
      <c r="R22" s="147"/>
      <c r="S22" s="148"/>
    </row>
    <row r="23" spans="1:19">
      <c r="A23" s="146"/>
      <c r="B23" s="147"/>
      <c r="C23" s="147"/>
      <c r="D23" s="147"/>
      <c r="E23" s="147"/>
      <c r="F23" s="147"/>
      <c r="G23" s="147"/>
      <c r="H23" s="147"/>
      <c r="I23" s="147"/>
      <c r="J23" s="147"/>
      <c r="K23" s="147"/>
      <c r="L23" s="147"/>
      <c r="M23" s="147"/>
      <c r="N23" s="147"/>
      <c r="O23" s="147"/>
      <c r="P23" s="147"/>
      <c r="Q23" s="147"/>
      <c r="R23" s="147"/>
      <c r="S23" s="148"/>
    </row>
    <row r="24" spans="1:19">
      <c r="A24" s="438" t="s">
        <v>899</v>
      </c>
      <c r="B24" s="440" t="e">
        <f>+B44</f>
        <v>#DIV/0!</v>
      </c>
      <c r="C24" s="440" t="e">
        <f t="shared" ref="C24:F24" si="1">+C44</f>
        <v>#DIV/0!</v>
      </c>
      <c r="D24" s="440" t="e">
        <f t="shared" si="1"/>
        <v>#DIV/0!</v>
      </c>
      <c r="E24" s="440" t="e">
        <f t="shared" si="1"/>
        <v>#DIV/0!</v>
      </c>
      <c r="F24" s="440" t="e">
        <f t="shared" si="1"/>
        <v>#DIV/0!</v>
      </c>
      <c r="G24" s="440">
        <f>+G38</f>
        <v>0</v>
      </c>
      <c r="H24" s="440">
        <f t="shared" ref="H24:J24" si="2">+H38</f>
        <v>0</v>
      </c>
      <c r="I24" s="440">
        <f t="shared" si="2"/>
        <v>0</v>
      </c>
      <c r="J24" s="440">
        <f t="shared" si="2"/>
        <v>0</v>
      </c>
      <c r="K24" s="440">
        <f t="shared" ref="K24" si="3">+K38</f>
        <v>0</v>
      </c>
      <c r="L24" s="441">
        <f t="shared" ref="L24:P24" si="4">+L38</f>
        <v>0</v>
      </c>
      <c r="M24" s="441">
        <f t="shared" si="4"/>
        <v>0</v>
      </c>
      <c r="N24" s="441">
        <f t="shared" si="4"/>
        <v>0</v>
      </c>
      <c r="O24" s="441">
        <f t="shared" si="4"/>
        <v>0</v>
      </c>
      <c r="P24" s="437">
        <f t="shared" si="4"/>
        <v>0</v>
      </c>
      <c r="Q24" s="149"/>
      <c r="R24" s="149"/>
      <c r="S24" s="148"/>
    </row>
    <row r="25" spans="1:19">
      <c r="A25" s="385"/>
      <c r="B25" s="442"/>
      <c r="C25" s="442"/>
      <c r="D25" s="442"/>
      <c r="E25" s="442"/>
      <c r="F25" s="442"/>
      <c r="G25" s="442"/>
      <c r="H25" s="442"/>
      <c r="I25" s="442"/>
      <c r="J25" s="442"/>
      <c r="K25" s="442"/>
      <c r="L25" s="442"/>
      <c r="M25" s="442"/>
      <c r="N25" s="442"/>
      <c r="O25" s="442"/>
      <c r="P25" s="149"/>
      <c r="Q25" s="149"/>
      <c r="R25" s="149"/>
      <c r="S25" s="148"/>
    </row>
    <row r="26" spans="1:19">
      <c r="A26" s="438" t="s">
        <v>898</v>
      </c>
      <c r="B26" s="440" t="e">
        <f>+B47</f>
        <v>#DIV/0!</v>
      </c>
      <c r="C26" s="440" t="e">
        <f t="shared" ref="C26:F26" si="5">+C47</f>
        <v>#DIV/0!</v>
      </c>
      <c r="D26" s="440" t="e">
        <f t="shared" si="5"/>
        <v>#DIV/0!</v>
      </c>
      <c r="E26" s="440" t="e">
        <f t="shared" si="5"/>
        <v>#DIV/0!</v>
      </c>
      <c r="F26" s="440" t="e">
        <f t="shared" si="5"/>
        <v>#DIV/0!</v>
      </c>
      <c r="G26" s="440">
        <f>+G40</f>
        <v>0</v>
      </c>
      <c r="H26" s="440">
        <f t="shared" ref="H26:J26" si="6">+H40</f>
        <v>0</v>
      </c>
      <c r="I26" s="440">
        <f t="shared" si="6"/>
        <v>0</v>
      </c>
      <c r="J26" s="440">
        <f t="shared" si="6"/>
        <v>0</v>
      </c>
      <c r="K26" s="441">
        <f t="shared" ref="K26:P26" si="7">+K40</f>
        <v>0</v>
      </c>
      <c r="L26" s="441">
        <f t="shared" si="7"/>
        <v>0</v>
      </c>
      <c r="M26" s="441">
        <f t="shared" si="7"/>
        <v>0</v>
      </c>
      <c r="N26" s="441">
        <f t="shared" si="7"/>
        <v>0</v>
      </c>
      <c r="O26" s="441">
        <f t="shared" si="7"/>
        <v>0</v>
      </c>
      <c r="P26" s="437">
        <f t="shared" si="7"/>
        <v>0</v>
      </c>
      <c r="Q26" s="149"/>
      <c r="R26" s="149"/>
      <c r="S26" s="148"/>
    </row>
    <row r="27" spans="1:19">
      <c r="A27" s="151"/>
      <c r="B27" s="152"/>
      <c r="C27" s="152"/>
      <c r="D27" s="152"/>
      <c r="E27" s="152"/>
      <c r="F27" s="152"/>
      <c r="G27" s="152"/>
      <c r="H27" s="152"/>
      <c r="I27" s="152"/>
      <c r="J27" s="152"/>
      <c r="K27" s="152"/>
      <c r="L27" s="152"/>
      <c r="M27" s="152"/>
      <c r="N27" s="152"/>
      <c r="O27" s="152"/>
      <c r="P27" s="152"/>
      <c r="Q27" s="152"/>
      <c r="R27" s="152"/>
      <c r="S27" s="153"/>
    </row>
    <row r="28" spans="1:19">
      <c r="A28" s="134"/>
      <c r="B28" s="125"/>
      <c r="C28" s="125"/>
      <c r="D28" s="125"/>
      <c r="E28" s="125"/>
      <c r="F28" s="125"/>
      <c r="G28" s="125"/>
      <c r="H28" s="125"/>
      <c r="I28" s="125"/>
      <c r="J28" s="125"/>
      <c r="K28" s="125"/>
      <c r="L28" s="125"/>
      <c r="M28" s="125"/>
      <c r="N28" s="125"/>
      <c r="O28" s="125"/>
      <c r="P28" s="125"/>
      <c r="Q28" s="125"/>
      <c r="R28" s="125"/>
      <c r="S28" s="125"/>
    </row>
    <row r="29" spans="1:19">
      <c r="A29" s="2" t="s">
        <v>942</v>
      </c>
      <c r="B29" s="127"/>
      <c r="C29" s="127"/>
      <c r="D29" s="127"/>
      <c r="E29" s="127"/>
      <c r="F29" s="127"/>
      <c r="G29" s="127"/>
      <c r="H29" s="127"/>
      <c r="I29" s="127"/>
      <c r="J29" s="127"/>
      <c r="K29" s="127"/>
      <c r="L29" s="127"/>
      <c r="M29" s="127"/>
      <c r="N29" s="127"/>
      <c r="O29" s="127"/>
      <c r="P29" s="127"/>
      <c r="Q29" s="127"/>
      <c r="R29" s="127"/>
      <c r="S29" s="127"/>
    </row>
    <row r="30" spans="1:19" ht="14" thickBot="1">
      <c r="B30" s="127"/>
      <c r="C30" s="127"/>
      <c r="D30" s="127"/>
      <c r="E30" s="127"/>
      <c r="F30" s="127" t="s">
        <v>484</v>
      </c>
      <c r="G30" s="127"/>
      <c r="H30" s="127"/>
      <c r="I30" s="127"/>
      <c r="J30" s="127"/>
      <c r="K30" s="127"/>
      <c r="L30" s="127"/>
      <c r="M30" s="127"/>
      <c r="N30" s="127"/>
      <c r="O30" s="127"/>
      <c r="P30" s="127"/>
      <c r="Q30" s="127"/>
      <c r="R30" s="127"/>
      <c r="S30" s="127"/>
    </row>
    <row r="31" spans="1:19" ht="14" thickBot="1">
      <c r="A31" s="428" t="s">
        <v>407</v>
      </c>
      <c r="B31" s="429" t="e">
        <f>IF(('SCOPE 2 CALCS - IGNORE'!F51+'SCOPE 2 CALCS - IGNORE'!F52+'SCOPE 2 CALCS - IGNORE'!F53)=0,1,0)</f>
        <v>#DIV/0!</v>
      </c>
      <c r="C31" s="429" t="s">
        <v>857</v>
      </c>
      <c r="D31" s="429"/>
      <c r="E31" s="429" t="s">
        <v>858</v>
      </c>
      <c r="F31" s="430" t="s">
        <v>251</v>
      </c>
      <c r="G31" s="432"/>
      <c r="H31" s="432"/>
      <c r="I31" s="433"/>
      <c r="J31" s="127"/>
      <c r="K31" s="127"/>
      <c r="L31" s="127"/>
      <c r="M31" s="127"/>
      <c r="N31" s="127"/>
      <c r="O31" s="127"/>
      <c r="P31" s="127"/>
      <c r="Q31" s="127"/>
      <c r="R31" s="127"/>
      <c r="S31" s="127"/>
    </row>
    <row r="32" spans="1:19" ht="14" thickBot="1">
      <c r="A32" s="462"/>
      <c r="B32" s="315"/>
      <c r="C32" s="315"/>
      <c r="D32" s="315"/>
      <c r="E32" s="315"/>
      <c r="F32" s="430" t="s">
        <v>859</v>
      </c>
      <c r="G32" s="434"/>
      <c r="H32" s="429"/>
      <c r="I32" s="431"/>
      <c r="J32" s="431"/>
      <c r="K32" s="127"/>
      <c r="L32" s="127"/>
      <c r="M32" s="127"/>
      <c r="N32" s="127"/>
      <c r="O32" s="127"/>
      <c r="P32" s="127"/>
      <c r="Q32" s="127"/>
      <c r="R32" s="127"/>
      <c r="S32" s="127"/>
    </row>
    <row r="33" spans="1:21">
      <c r="A33" s="458"/>
      <c r="B33" s="127"/>
      <c r="C33" s="127"/>
      <c r="D33" s="127"/>
      <c r="E33" s="127"/>
      <c r="F33" s="435"/>
      <c r="G33" s="436"/>
      <c r="H33" s="436"/>
      <c r="I33" s="436"/>
      <c r="J33" s="436"/>
      <c r="K33" s="127"/>
      <c r="L33" s="127"/>
      <c r="M33" s="127"/>
      <c r="N33" s="127"/>
      <c r="O33" s="127"/>
      <c r="P33" s="127"/>
      <c r="Q33" s="127"/>
      <c r="R33" s="127"/>
      <c r="S33" s="127"/>
    </row>
    <row r="34" spans="1:21" ht="52">
      <c r="A34" s="583" t="s">
        <v>90</v>
      </c>
      <c r="B34" s="127"/>
      <c r="C34" s="127"/>
      <c r="D34" s="127"/>
      <c r="E34" s="127"/>
      <c r="F34" s="435"/>
      <c r="G34" s="436"/>
      <c r="H34" s="436"/>
      <c r="I34" s="436"/>
      <c r="J34" s="436"/>
      <c r="K34" s="315"/>
      <c r="L34" s="127"/>
      <c r="M34" s="127"/>
      <c r="N34" s="127"/>
      <c r="O34" s="127"/>
      <c r="P34" s="127"/>
      <c r="Q34" s="127"/>
      <c r="R34" s="127"/>
      <c r="S34" s="127"/>
    </row>
    <row r="35" spans="1:21">
      <c r="A35" s="195"/>
      <c r="B35" s="127"/>
      <c r="C35" s="127"/>
      <c r="D35" s="127"/>
      <c r="E35" s="127"/>
      <c r="F35" s="435"/>
      <c r="G35" s="436"/>
      <c r="H35" s="436"/>
      <c r="I35" s="436"/>
      <c r="J35" s="436"/>
      <c r="K35" s="315"/>
      <c r="L35" s="127"/>
      <c r="M35" s="127"/>
      <c r="N35" s="127"/>
      <c r="O35" s="127"/>
      <c r="P35" s="127"/>
      <c r="Q35" s="127"/>
      <c r="R35" s="127"/>
      <c r="S35" s="127"/>
    </row>
    <row r="36" spans="1:21" ht="14" thickBot="1">
      <c r="A36" s="195" t="s">
        <v>897</v>
      </c>
      <c r="B36" s="127">
        <f>+B20</f>
        <v>-5</v>
      </c>
      <c r="C36" s="127">
        <f t="shared" ref="C36:P36" si="8">+C20</f>
        <v>-4</v>
      </c>
      <c r="D36" s="127">
        <f t="shared" si="8"/>
        <v>-3</v>
      </c>
      <c r="E36" s="127">
        <f t="shared" si="8"/>
        <v>-2</v>
      </c>
      <c r="F36" s="127">
        <f t="shared" si="8"/>
        <v>-1</v>
      </c>
      <c r="G36" s="127">
        <f t="shared" si="8"/>
        <v>0</v>
      </c>
      <c r="H36" s="127">
        <f t="shared" si="8"/>
        <v>1</v>
      </c>
      <c r="I36" s="127">
        <f t="shared" si="8"/>
        <v>2</v>
      </c>
      <c r="J36" s="127">
        <f t="shared" si="8"/>
        <v>3</v>
      </c>
      <c r="K36" s="127">
        <f t="shared" si="8"/>
        <v>4</v>
      </c>
      <c r="L36" s="127">
        <f t="shared" si="8"/>
        <v>5</v>
      </c>
      <c r="M36" s="127">
        <f t="shared" si="8"/>
        <v>6</v>
      </c>
      <c r="N36" s="127">
        <f t="shared" si="8"/>
        <v>7</v>
      </c>
      <c r="O36" s="127">
        <f t="shared" si="8"/>
        <v>8</v>
      </c>
      <c r="P36" s="127">
        <f t="shared" si="8"/>
        <v>9</v>
      </c>
      <c r="Q36" s="127"/>
      <c r="R36" s="127"/>
      <c r="S36" s="127"/>
    </row>
    <row r="37" spans="1:21" ht="14" thickBot="1">
      <c r="A37" s="195"/>
      <c r="B37" s="127"/>
      <c r="C37" s="127"/>
      <c r="D37" s="127"/>
      <c r="E37" s="127"/>
      <c r="F37" s="435"/>
      <c r="G37" s="436"/>
      <c r="H37" s="634" t="s">
        <v>951</v>
      </c>
      <c r="I37" s="635"/>
      <c r="J37" s="635"/>
      <c r="K37" s="635"/>
      <c r="L37" s="635"/>
      <c r="M37" s="635"/>
      <c r="N37" s="635"/>
      <c r="O37" s="635"/>
      <c r="P37" s="635"/>
      <c r="Q37" s="635"/>
      <c r="R37" s="635"/>
      <c r="S37" s="636"/>
      <c r="T37" s="637"/>
      <c r="U37" s="638"/>
    </row>
    <row r="38" spans="1:21">
      <c r="A38" s="584" t="s">
        <v>205</v>
      </c>
      <c r="B38" s="549"/>
      <c r="C38" s="549"/>
      <c r="D38" s="549"/>
      <c r="E38" s="550"/>
      <c r="F38" s="549"/>
      <c r="G38" s="549"/>
      <c r="H38" s="549">
        <f>+G38</f>
        <v>0</v>
      </c>
      <c r="I38" s="549">
        <f t="shared" ref="I38:P38" si="9">+H38</f>
        <v>0</v>
      </c>
      <c r="J38" s="549">
        <f t="shared" si="9"/>
        <v>0</v>
      </c>
      <c r="K38" s="549">
        <f t="shared" si="9"/>
        <v>0</v>
      </c>
      <c r="L38" s="549">
        <f t="shared" si="9"/>
        <v>0</v>
      </c>
      <c r="M38" s="549">
        <f t="shared" si="9"/>
        <v>0</v>
      </c>
      <c r="N38" s="549">
        <f t="shared" si="9"/>
        <v>0</v>
      </c>
      <c r="O38" s="549">
        <f t="shared" si="9"/>
        <v>0</v>
      </c>
      <c r="P38" s="549">
        <f t="shared" si="9"/>
        <v>0</v>
      </c>
      <c r="Q38" s="127"/>
      <c r="R38" s="127"/>
      <c r="S38" s="127"/>
    </row>
    <row r="39" spans="1:21">
      <c r="A39" s="465"/>
      <c r="B39" s="481" t="s">
        <v>207</v>
      </c>
      <c r="C39" s="482"/>
      <c r="D39" s="482"/>
      <c r="E39" s="482"/>
      <c r="F39" s="482"/>
      <c r="G39" s="482"/>
      <c r="H39" s="482"/>
      <c r="I39" s="482"/>
      <c r="J39" s="482"/>
      <c r="K39" s="554"/>
      <c r="L39" s="482"/>
      <c r="M39" s="482"/>
      <c r="N39" s="482"/>
      <c r="O39" s="482"/>
      <c r="P39" s="482"/>
      <c r="Q39" s="127"/>
      <c r="R39" s="127"/>
      <c r="S39" s="127"/>
    </row>
    <row r="40" spans="1:21">
      <c r="A40" s="466" t="s">
        <v>206</v>
      </c>
      <c r="B40" s="549"/>
      <c r="C40" s="549"/>
      <c r="D40" s="549"/>
      <c r="E40" s="550"/>
      <c r="F40" s="549"/>
      <c r="G40" s="549"/>
      <c r="H40" s="549"/>
      <c r="I40" s="480"/>
      <c r="J40" s="480"/>
      <c r="K40" s="553"/>
      <c r="L40" s="478"/>
      <c r="M40" s="478"/>
      <c r="N40" s="478"/>
      <c r="O40" s="478"/>
      <c r="P40" s="478"/>
      <c r="Q40" s="127"/>
      <c r="R40" s="127"/>
      <c r="S40" s="127"/>
    </row>
    <row r="41" spans="1:21">
      <c r="A41" s="195"/>
      <c r="B41" s="127"/>
      <c r="C41" s="127"/>
      <c r="D41" s="127"/>
      <c r="E41" s="127"/>
      <c r="F41" s="435"/>
      <c r="G41" s="436"/>
      <c r="H41" s="436"/>
      <c r="I41" s="436"/>
      <c r="J41" s="436"/>
      <c r="K41" s="315"/>
      <c r="L41" s="127"/>
      <c r="M41" s="127"/>
      <c r="N41" s="127"/>
      <c r="O41" s="127"/>
      <c r="P41" s="127"/>
      <c r="Q41" s="127"/>
      <c r="R41" s="127"/>
      <c r="S41" s="127"/>
    </row>
    <row r="42" spans="1:21">
      <c r="A42" s="455" t="s">
        <v>61</v>
      </c>
      <c r="B42" s="127"/>
      <c r="C42" s="127"/>
      <c r="D42" s="127"/>
      <c r="E42" s="127"/>
      <c r="F42" s="435"/>
      <c r="G42" s="436"/>
      <c r="H42" s="436"/>
      <c r="I42" s="436"/>
      <c r="J42" s="436"/>
      <c r="K42" s="315"/>
      <c r="L42" s="127"/>
      <c r="M42" s="127"/>
      <c r="N42" s="127"/>
      <c r="O42" s="127"/>
      <c r="P42" s="127"/>
      <c r="Q42" s="127"/>
      <c r="R42" s="127"/>
      <c r="S42" s="127"/>
    </row>
    <row r="43" spans="1:21">
      <c r="A43" s="195" t="s">
        <v>408</v>
      </c>
      <c r="B43" s="457" t="e">
        <f>+B38/B22</f>
        <v>#DIV/0!</v>
      </c>
      <c r="C43" s="457" t="e">
        <f t="shared" ref="C43:G43" si="10">+C38/C22</f>
        <v>#DIV/0!</v>
      </c>
      <c r="D43" s="457" t="e">
        <f t="shared" si="10"/>
        <v>#DIV/0!</v>
      </c>
      <c r="E43" s="457" t="e">
        <f t="shared" si="10"/>
        <v>#DIV/0!</v>
      </c>
      <c r="F43" s="457" t="e">
        <f t="shared" si="10"/>
        <v>#DIV/0!</v>
      </c>
      <c r="G43" s="457" t="e">
        <f t="shared" si="10"/>
        <v>#DIV/0!</v>
      </c>
      <c r="H43" s="436"/>
      <c r="I43" s="436"/>
      <c r="J43" s="436"/>
      <c r="K43" s="315"/>
      <c r="L43" s="127"/>
      <c r="M43" s="127"/>
      <c r="N43" s="127"/>
      <c r="O43" s="127"/>
      <c r="P43" s="127"/>
      <c r="Q43" s="127"/>
      <c r="R43" s="127"/>
      <c r="S43" s="127"/>
    </row>
    <row r="44" spans="1:21">
      <c r="A44" s="195" t="s">
        <v>219</v>
      </c>
      <c r="B44" s="453" t="e">
        <f>+B43*$G22</f>
        <v>#DIV/0!</v>
      </c>
      <c r="C44" s="453" t="e">
        <f>+C43*$G22</f>
        <v>#DIV/0!</v>
      </c>
      <c r="D44" s="453" t="e">
        <f t="shared" ref="D44:G44" si="11">+D43*$G22</f>
        <v>#DIV/0!</v>
      </c>
      <c r="E44" s="453" t="e">
        <f t="shared" si="11"/>
        <v>#DIV/0!</v>
      </c>
      <c r="F44" s="453" t="e">
        <f t="shared" si="11"/>
        <v>#DIV/0!</v>
      </c>
      <c r="G44" s="453" t="e">
        <f t="shared" si="11"/>
        <v>#DIV/0!</v>
      </c>
      <c r="H44" s="436"/>
      <c r="I44" s="436"/>
      <c r="J44" s="436"/>
      <c r="K44" s="315"/>
      <c r="L44" s="127"/>
      <c r="M44" s="127"/>
      <c r="N44" s="127"/>
      <c r="O44" s="127"/>
      <c r="P44" s="127"/>
      <c r="Q44" s="127"/>
      <c r="R44" s="127"/>
      <c r="S44" s="127"/>
    </row>
    <row r="45" spans="1:21">
      <c r="A45" s="195"/>
      <c r="B45" s="453"/>
      <c r="C45" s="453"/>
      <c r="D45" s="453"/>
      <c r="E45" s="453"/>
      <c r="F45" s="453"/>
      <c r="G45" s="453"/>
      <c r="H45" s="436"/>
      <c r="I45" s="436"/>
      <c r="J45" s="436"/>
      <c r="K45" s="315"/>
      <c r="L45" s="127"/>
      <c r="M45" s="127"/>
      <c r="N45" s="127"/>
      <c r="O45" s="127"/>
      <c r="P45" s="127"/>
      <c r="Q45" s="127"/>
      <c r="R45" s="127"/>
      <c r="S45" s="127"/>
    </row>
    <row r="46" spans="1:21">
      <c r="A46" s="195" t="s">
        <v>249</v>
      </c>
      <c r="B46" s="456" t="e">
        <f>+B40/B22</f>
        <v>#DIV/0!</v>
      </c>
      <c r="C46" s="456" t="e">
        <f t="shared" ref="C46:G46" si="12">+C40/C22</f>
        <v>#DIV/0!</v>
      </c>
      <c r="D46" s="456" t="e">
        <f t="shared" si="12"/>
        <v>#DIV/0!</v>
      </c>
      <c r="E46" s="456" t="e">
        <f t="shared" si="12"/>
        <v>#DIV/0!</v>
      </c>
      <c r="F46" s="456" t="e">
        <f t="shared" si="12"/>
        <v>#DIV/0!</v>
      </c>
      <c r="G46" s="456" t="e">
        <f t="shared" si="12"/>
        <v>#DIV/0!</v>
      </c>
      <c r="H46" s="436"/>
      <c r="I46" s="436"/>
      <c r="J46" s="436"/>
      <c r="K46" s="315"/>
      <c r="L46" s="127"/>
      <c r="M46" s="127"/>
      <c r="N46" s="127"/>
      <c r="O46" s="127"/>
      <c r="P46" s="127"/>
      <c r="Q46" s="127"/>
      <c r="R46" s="127"/>
      <c r="S46" s="127"/>
    </row>
    <row r="47" spans="1:21">
      <c r="A47" s="195" t="s">
        <v>250</v>
      </c>
      <c r="B47" s="453" t="e">
        <f>+B46*$G22</f>
        <v>#DIV/0!</v>
      </c>
      <c r="C47" s="453" t="e">
        <f t="shared" ref="C47:G47" si="13">+C46*$G22</f>
        <v>#DIV/0!</v>
      </c>
      <c r="D47" s="453" t="e">
        <f t="shared" si="13"/>
        <v>#DIV/0!</v>
      </c>
      <c r="E47" s="453" t="e">
        <f t="shared" si="13"/>
        <v>#DIV/0!</v>
      </c>
      <c r="F47" s="453" t="e">
        <f t="shared" si="13"/>
        <v>#DIV/0!</v>
      </c>
      <c r="G47" s="453" t="e">
        <f t="shared" si="13"/>
        <v>#DIV/0!</v>
      </c>
      <c r="H47" s="436"/>
      <c r="I47" s="436"/>
      <c r="J47" s="436"/>
      <c r="K47" s="315"/>
      <c r="L47" s="127"/>
      <c r="M47" s="127"/>
      <c r="N47" s="127"/>
      <c r="O47" s="127"/>
      <c r="P47" s="127"/>
      <c r="Q47" s="127"/>
      <c r="R47" s="127"/>
      <c r="S47" s="127"/>
    </row>
    <row r="48" spans="1:21">
      <c r="A48" s="195"/>
      <c r="B48" s="453"/>
      <c r="C48" s="453"/>
      <c r="D48" s="453"/>
      <c r="E48" s="453"/>
      <c r="F48" s="453"/>
      <c r="G48" s="453"/>
      <c r="H48" s="436"/>
      <c r="I48" s="436"/>
      <c r="J48" s="436"/>
      <c r="K48" s="315"/>
      <c r="L48" s="127"/>
      <c r="M48" s="127"/>
      <c r="N48" s="127"/>
      <c r="O48" s="127"/>
      <c r="P48" s="127"/>
      <c r="Q48" s="127"/>
      <c r="R48" s="127"/>
      <c r="S48" s="127"/>
    </row>
    <row r="49" spans="1:30" ht="14" thickBot="1">
      <c r="A49" s="195"/>
      <c r="B49" s="453"/>
      <c r="C49" s="453"/>
      <c r="D49" s="453"/>
      <c r="E49" s="453"/>
      <c r="F49" s="453"/>
      <c r="G49" s="453"/>
      <c r="H49" s="436"/>
      <c r="I49" s="436"/>
      <c r="J49" s="436"/>
      <c r="K49" s="315"/>
      <c r="L49" s="127"/>
      <c r="M49" s="127"/>
      <c r="N49" s="127"/>
      <c r="O49" s="127"/>
      <c r="P49" s="127"/>
      <c r="Q49" s="127"/>
      <c r="R49" s="127"/>
      <c r="S49" s="127"/>
    </row>
    <row r="50" spans="1:30">
      <c r="A50" s="648" t="s">
        <v>396</v>
      </c>
      <c r="B50" s="649"/>
      <c r="C50" s="649"/>
      <c r="D50" s="649"/>
      <c r="E50" s="649"/>
      <c r="F50" s="650"/>
      <c r="G50" s="651"/>
      <c r="H50" s="651"/>
      <c r="I50" s="651"/>
      <c r="J50" s="651"/>
      <c r="K50" s="651"/>
      <c r="L50" s="649"/>
      <c r="M50" s="649"/>
      <c r="N50" s="649"/>
      <c r="O50" s="649"/>
      <c r="P50" s="649"/>
      <c r="Q50" s="649"/>
      <c r="R50" s="649"/>
      <c r="S50" s="649"/>
      <c r="T50" s="652"/>
      <c r="U50" s="652"/>
      <c r="V50" s="652"/>
      <c r="W50" s="652"/>
      <c r="X50" s="652"/>
      <c r="Y50" s="652"/>
      <c r="Z50" s="652"/>
      <c r="AA50" s="652"/>
      <c r="AB50" s="652"/>
      <c r="AC50" s="652"/>
      <c r="AD50" s="653"/>
    </row>
    <row r="51" spans="1:30" ht="65">
      <c r="A51" s="654" t="s">
        <v>60</v>
      </c>
      <c r="B51" s="388"/>
      <c r="C51" s="388"/>
      <c r="D51" s="388"/>
      <c r="E51" s="388"/>
      <c r="F51" s="435"/>
      <c r="G51" s="639" t="s">
        <v>952</v>
      </c>
      <c r="H51" s="640"/>
      <c r="I51" s="640"/>
      <c r="J51" s="640"/>
      <c r="K51" s="640"/>
      <c r="L51" s="640"/>
      <c r="M51" s="640"/>
      <c r="N51" s="640"/>
      <c r="O51" s="640"/>
      <c r="P51" s="640"/>
      <c r="Q51" s="640"/>
      <c r="R51" s="640"/>
      <c r="S51" s="640"/>
      <c r="T51" s="46"/>
      <c r="U51" s="46"/>
      <c r="V51" s="46"/>
      <c r="W51" s="46"/>
      <c r="X51" s="46"/>
      <c r="Y51" s="46"/>
      <c r="Z51" s="46"/>
      <c r="AA51" s="46"/>
      <c r="AB51" s="46"/>
      <c r="AC51" s="46"/>
      <c r="AD51" s="655"/>
    </row>
    <row r="52" spans="1:30">
      <c r="A52" s="656" t="s">
        <v>596</v>
      </c>
      <c r="B52" s="388"/>
      <c r="C52" s="388"/>
      <c r="D52" s="388"/>
      <c r="E52" s="388"/>
      <c r="F52" s="435"/>
      <c r="G52" s="640"/>
      <c r="H52" s="640"/>
      <c r="I52" s="640"/>
      <c r="J52" s="640"/>
      <c r="K52" s="640"/>
      <c r="L52" s="640"/>
      <c r="M52" s="640"/>
      <c r="N52" s="640"/>
      <c r="O52" s="640"/>
      <c r="P52" s="640"/>
      <c r="Q52" s="640"/>
      <c r="R52" s="640"/>
      <c r="S52" s="640"/>
      <c r="T52" s="46"/>
      <c r="U52" s="46"/>
      <c r="V52" s="46"/>
      <c r="W52" s="46"/>
      <c r="X52" s="46"/>
      <c r="Y52" s="46"/>
      <c r="Z52" s="46"/>
      <c r="AA52" s="46"/>
      <c r="AB52" s="46"/>
      <c r="AC52" s="46"/>
      <c r="AD52" s="655"/>
    </row>
    <row r="53" spans="1:30">
      <c r="A53" s="657" t="s">
        <v>592</v>
      </c>
      <c r="B53" s="483" t="s">
        <v>179</v>
      </c>
      <c r="C53" s="658" t="s">
        <v>486</v>
      </c>
      <c r="D53" s="483" t="s">
        <v>485</v>
      </c>
      <c r="E53" s="389" t="s">
        <v>503</v>
      </c>
      <c r="F53" s="388"/>
      <c r="G53" s="640"/>
      <c r="H53" s="640"/>
      <c r="I53" s="640"/>
      <c r="J53" s="640"/>
      <c r="K53" s="640"/>
      <c r="L53" s="640"/>
      <c r="M53" s="640"/>
      <c r="N53" s="640"/>
      <c r="O53" s="640"/>
      <c r="P53" s="640"/>
      <c r="Q53" s="640"/>
      <c r="R53" s="640"/>
      <c r="S53" s="640"/>
      <c r="T53" s="46"/>
      <c r="U53" s="46"/>
      <c r="V53" s="46"/>
      <c r="W53" s="46"/>
      <c r="X53" s="46"/>
      <c r="Y53" s="46"/>
      <c r="Z53" s="46"/>
      <c r="AA53" s="46"/>
      <c r="AB53" s="46"/>
      <c r="AC53" s="46"/>
      <c r="AD53" s="655"/>
    </row>
    <row r="54" spans="1:30" ht="14" thickBot="1">
      <c r="A54" s="657"/>
      <c r="B54" s="389"/>
      <c r="C54" s="389"/>
      <c r="D54" s="389"/>
      <c r="E54" s="389"/>
      <c r="F54" s="388"/>
      <c r="G54" s="640"/>
      <c r="H54" s="640"/>
      <c r="I54" s="640"/>
      <c r="J54" s="640"/>
      <c r="K54" s="640"/>
      <c r="L54" s="640"/>
      <c r="M54" s="640"/>
      <c r="N54" s="640"/>
      <c r="O54" s="640"/>
      <c r="P54" s="640"/>
      <c r="Q54" s="640"/>
      <c r="R54" s="640"/>
      <c r="S54" s="640"/>
      <c r="T54" s="46"/>
      <c r="U54" s="46"/>
      <c r="V54" s="46"/>
      <c r="W54" s="46"/>
      <c r="X54" s="46"/>
      <c r="Y54" s="46"/>
      <c r="Z54" s="46"/>
      <c r="AA54" s="46"/>
      <c r="AB54" s="46"/>
      <c r="AC54" s="46"/>
      <c r="AD54" s="655"/>
    </row>
    <row r="55" spans="1:30" ht="27" thickBot="1">
      <c r="A55" s="657"/>
      <c r="B55" s="389"/>
      <c r="C55" s="389"/>
      <c r="D55" s="386" t="s">
        <v>826</v>
      </c>
      <c r="E55" s="387"/>
      <c r="F55" s="388"/>
      <c r="G55" s="640"/>
      <c r="H55" s="640"/>
      <c r="I55" s="640"/>
      <c r="J55" s="640"/>
      <c r="K55" s="640"/>
      <c r="L55" s="640"/>
      <c r="M55" s="640"/>
      <c r="N55" s="640"/>
      <c r="O55" s="640"/>
      <c r="P55" s="640"/>
      <c r="Q55" s="640"/>
      <c r="R55" s="640"/>
      <c r="S55" s="640"/>
      <c r="T55" s="46"/>
      <c r="U55" s="46"/>
      <c r="V55" s="46"/>
      <c r="W55" s="46"/>
      <c r="X55" s="46"/>
      <c r="Y55" s="46"/>
      <c r="Z55" s="46"/>
      <c r="AA55" s="46"/>
      <c r="AB55" s="46"/>
      <c r="AC55" s="46"/>
      <c r="AD55" s="655"/>
    </row>
    <row r="56" spans="1:30" ht="27" thickBot="1">
      <c r="A56" s="657"/>
      <c r="B56" s="389"/>
      <c r="C56" s="389" t="s">
        <v>849</v>
      </c>
      <c r="D56" s="391" t="s">
        <v>851</v>
      </c>
      <c r="E56" s="199" t="s">
        <v>850</v>
      </c>
      <c r="F56" s="8"/>
      <c r="G56" s="641" t="s">
        <v>794</v>
      </c>
      <c r="H56" s="641"/>
      <c r="I56" s="640"/>
      <c r="J56" s="640"/>
      <c r="K56" s="640"/>
      <c r="L56" s="640"/>
      <c r="M56" s="640"/>
      <c r="N56" s="640"/>
      <c r="O56" s="640"/>
      <c r="P56" s="640"/>
      <c r="Q56" s="640"/>
      <c r="R56" s="640"/>
      <c r="S56" s="640"/>
      <c r="T56" s="46"/>
      <c r="U56" s="46"/>
      <c r="V56" s="46"/>
      <c r="W56" s="46"/>
      <c r="X56" s="46"/>
      <c r="Y56" s="46"/>
      <c r="Z56" s="46"/>
      <c r="AA56" s="46"/>
      <c r="AB56" s="46"/>
      <c r="AC56" s="46"/>
      <c r="AD56" s="655"/>
    </row>
    <row r="57" spans="1:30">
      <c r="A57" s="657" t="s">
        <v>504</v>
      </c>
      <c r="B57" s="483" t="s">
        <v>180</v>
      </c>
      <c r="C57" s="389" t="s">
        <v>506</v>
      </c>
      <c r="D57" s="392">
        <v>6.8500000000000005E-2</v>
      </c>
      <c r="E57" s="201">
        <v>5.6800000000000003E-2</v>
      </c>
      <c r="F57" s="8"/>
      <c r="G57" s="640"/>
      <c r="H57" s="642"/>
      <c r="I57" s="640"/>
      <c r="J57" s="640"/>
      <c r="K57" s="640"/>
      <c r="L57" s="640"/>
      <c r="M57" s="640"/>
      <c r="N57" s="640"/>
      <c r="O57" s="640"/>
      <c r="P57" s="640"/>
      <c r="Q57" s="640"/>
      <c r="R57" s="640"/>
      <c r="S57" s="640"/>
      <c r="T57" s="46"/>
      <c r="U57" s="46"/>
      <c r="V57" s="46"/>
      <c r="W57" s="46"/>
      <c r="X57" s="46"/>
      <c r="Y57" s="46"/>
      <c r="Z57" s="46"/>
      <c r="AA57" s="46"/>
      <c r="AB57" s="46"/>
      <c r="AC57" s="46"/>
      <c r="AD57" s="655"/>
    </row>
    <row r="58" spans="1:30">
      <c r="A58" s="657"/>
      <c r="B58" s="483" t="s">
        <v>505</v>
      </c>
      <c r="C58" s="389" t="s">
        <v>507</v>
      </c>
      <c r="D58" s="393">
        <v>6.7799999999999999E-2</v>
      </c>
      <c r="E58" s="202">
        <v>6.0499999999999998E-2</v>
      </c>
      <c r="F58" s="8"/>
      <c r="G58" s="640"/>
      <c r="H58" s="642"/>
      <c r="I58" s="640"/>
      <c r="J58" s="640"/>
      <c r="K58" s="640"/>
      <c r="L58" s="640"/>
      <c r="M58" s="640"/>
      <c r="N58" s="640"/>
      <c r="O58" s="640"/>
      <c r="P58" s="640"/>
      <c r="Q58" s="640"/>
      <c r="R58" s="640"/>
      <c r="S58" s="640"/>
      <c r="T58" s="46"/>
      <c r="U58" s="46"/>
      <c r="V58" s="46"/>
      <c r="W58" s="46"/>
      <c r="X58" s="46"/>
      <c r="Y58" s="46"/>
      <c r="Z58" s="46"/>
      <c r="AA58" s="46"/>
      <c r="AB58" s="46"/>
      <c r="AC58" s="46"/>
      <c r="AD58" s="655"/>
    </row>
    <row r="59" spans="1:30">
      <c r="A59" s="657"/>
      <c r="B59" s="483" t="s">
        <v>505</v>
      </c>
      <c r="C59" s="389" t="s">
        <v>508</v>
      </c>
      <c r="D59" s="393">
        <v>6.6000000000000003E-2</v>
      </c>
      <c r="E59" s="202">
        <v>5.8799999999999998E-2</v>
      </c>
      <c r="F59" s="8"/>
      <c r="G59" s="640"/>
      <c r="H59" s="642"/>
      <c r="I59" s="640"/>
      <c r="J59" s="640"/>
      <c r="K59" s="640"/>
      <c r="L59" s="640"/>
      <c r="M59" s="640"/>
      <c r="N59" s="640"/>
      <c r="O59" s="640"/>
      <c r="P59" s="640"/>
      <c r="Q59" s="640"/>
      <c r="R59" s="640"/>
      <c r="S59" s="640"/>
      <c r="T59" s="46"/>
      <c r="U59" s="46"/>
      <c r="V59" s="46"/>
      <c r="W59" s="46"/>
      <c r="X59" s="46"/>
      <c r="Y59" s="46"/>
      <c r="Z59" s="46"/>
      <c r="AA59" s="46"/>
      <c r="AB59" s="46"/>
      <c r="AC59" s="46"/>
      <c r="AD59" s="655"/>
    </row>
    <row r="60" spans="1:30">
      <c r="A60" s="657"/>
      <c r="B60" s="483" t="s">
        <v>505</v>
      </c>
      <c r="C60" s="389" t="s">
        <v>509</v>
      </c>
      <c r="D60" s="393">
        <v>6.7400000000000002E-2</v>
      </c>
      <c r="E60" s="202">
        <v>7.6600000000000001E-2</v>
      </c>
      <c r="F60" s="8"/>
      <c r="G60" s="640"/>
      <c r="H60" s="642"/>
      <c r="I60" s="640"/>
      <c r="J60" s="640"/>
      <c r="K60" s="640"/>
      <c r="L60" s="640"/>
      <c r="M60" s="640"/>
      <c r="N60" s="640"/>
      <c r="O60" s="640"/>
      <c r="P60" s="640"/>
      <c r="Q60" s="640"/>
      <c r="R60" s="640"/>
      <c r="S60" s="640"/>
      <c r="T60" s="46"/>
      <c r="U60" s="46"/>
      <c r="V60" s="46"/>
      <c r="W60" s="46"/>
      <c r="X60" s="46"/>
      <c r="Y60" s="46"/>
      <c r="Z60" s="46"/>
      <c r="AA60" s="46"/>
      <c r="AB60" s="46"/>
      <c r="AC60" s="46"/>
      <c r="AD60" s="655"/>
    </row>
    <row r="61" spans="1:30" ht="14" thickBot="1">
      <c r="A61" s="657"/>
      <c r="B61" s="483" t="s">
        <v>505</v>
      </c>
      <c r="C61" s="389" t="s">
        <v>510</v>
      </c>
      <c r="D61" s="394">
        <v>3.9800000000000002E-2</v>
      </c>
      <c r="E61" s="203">
        <v>4.6899999999999997E-2</v>
      </c>
      <c r="F61" s="8"/>
      <c r="G61" s="640"/>
      <c r="H61" s="642"/>
      <c r="I61" s="640"/>
      <c r="J61" s="640"/>
      <c r="K61" s="640"/>
      <c r="L61" s="640"/>
      <c r="M61" s="640"/>
      <c r="N61" s="640"/>
      <c r="O61" s="640"/>
      <c r="P61" s="640"/>
      <c r="Q61" s="640"/>
      <c r="R61" s="640"/>
      <c r="S61" s="640"/>
      <c r="T61" s="46"/>
      <c r="U61" s="46"/>
      <c r="V61" s="46"/>
      <c r="W61" s="46"/>
      <c r="X61" s="46"/>
      <c r="Y61" s="46"/>
      <c r="Z61" s="46"/>
      <c r="AA61" s="46"/>
      <c r="AB61" s="46"/>
      <c r="AC61" s="46"/>
      <c r="AD61" s="655"/>
    </row>
    <row r="62" spans="1:30">
      <c r="A62" s="657"/>
      <c r="B62" s="659"/>
      <c r="C62" s="389"/>
      <c r="D62" s="388"/>
      <c r="E62" s="388"/>
      <c r="F62" s="8"/>
      <c r="G62" s="640"/>
      <c r="H62" s="640"/>
      <c r="I62" s="640"/>
      <c r="J62" s="640"/>
      <c r="K62" s="640"/>
      <c r="L62" s="640"/>
      <c r="M62" s="640"/>
      <c r="N62" s="640"/>
      <c r="O62" s="640"/>
      <c r="P62" s="640"/>
      <c r="Q62" s="640"/>
      <c r="R62" s="640"/>
      <c r="S62" s="640"/>
      <c r="T62" s="46"/>
      <c r="U62" s="46"/>
      <c r="V62" s="46"/>
      <c r="W62" s="46"/>
      <c r="X62" s="46"/>
      <c r="Y62" s="46"/>
      <c r="Z62" s="46"/>
      <c r="AA62" s="46"/>
      <c r="AB62" s="46"/>
      <c r="AC62" s="46"/>
      <c r="AD62" s="655"/>
    </row>
    <row r="63" spans="1:30">
      <c r="A63" s="657" t="s">
        <v>511</v>
      </c>
      <c r="B63" s="485" t="s">
        <v>105</v>
      </c>
      <c r="C63" s="660" t="s">
        <v>827</v>
      </c>
      <c r="D63" s="485" t="s">
        <v>487</v>
      </c>
      <c r="E63" s="389" t="s">
        <v>828</v>
      </c>
      <c r="F63" s="8"/>
      <c r="G63" s="643" t="s">
        <v>490</v>
      </c>
      <c r="H63" s="640"/>
      <c r="I63" s="640"/>
      <c r="J63" s="640"/>
      <c r="K63" s="640"/>
      <c r="L63" s="640"/>
      <c r="M63" s="640"/>
      <c r="N63" s="640"/>
      <c r="O63" s="640"/>
      <c r="P63" s="640"/>
      <c r="Q63" s="640"/>
      <c r="R63" s="640"/>
      <c r="S63" s="640"/>
      <c r="T63" s="46"/>
      <c r="U63" s="46"/>
      <c r="V63" s="46"/>
      <c r="W63" s="46"/>
      <c r="X63" s="46"/>
      <c r="Y63" s="46"/>
      <c r="Z63" s="46"/>
      <c r="AA63" s="46"/>
      <c r="AB63" s="46"/>
      <c r="AC63" s="46"/>
      <c r="AD63" s="655"/>
    </row>
    <row r="64" spans="1:30">
      <c r="A64" s="657"/>
      <c r="B64" s="389"/>
      <c r="C64" s="388"/>
      <c r="D64" s="389"/>
      <c r="E64" s="389"/>
      <c r="F64" s="8"/>
      <c r="G64" s="640"/>
      <c r="H64" s="641"/>
      <c r="I64" s="640"/>
      <c r="J64" s="640"/>
      <c r="K64" s="640"/>
      <c r="L64" s="640"/>
      <c r="M64" s="640"/>
      <c r="N64" s="640"/>
      <c r="O64" s="640"/>
      <c r="P64" s="640"/>
      <c r="Q64" s="640"/>
      <c r="R64" s="640"/>
      <c r="S64" s="640"/>
      <c r="T64" s="46"/>
      <c r="U64" s="46"/>
      <c r="V64" s="46"/>
      <c r="W64" s="46"/>
      <c r="X64" s="46"/>
      <c r="Y64" s="46"/>
      <c r="Z64" s="46"/>
      <c r="AA64" s="46"/>
      <c r="AB64" s="46"/>
      <c r="AC64" s="46"/>
      <c r="AD64" s="655"/>
    </row>
    <row r="65" spans="1:30">
      <c r="A65" s="657" t="s">
        <v>430</v>
      </c>
      <c r="B65" s="205" t="e">
        <f>IF(B268=1,B280,B284)</f>
        <v>#DIV/0!</v>
      </c>
      <c r="C65" s="389" t="s">
        <v>651</v>
      </c>
      <c r="D65" s="388"/>
      <c r="E65" s="388"/>
      <c r="F65" s="8"/>
      <c r="G65" s="640" t="s">
        <v>822</v>
      </c>
      <c r="H65" s="640"/>
      <c r="I65" s="640"/>
      <c r="J65" s="640"/>
      <c r="K65" s="640"/>
      <c r="L65" s="640"/>
      <c r="M65" s="640"/>
      <c r="N65" s="640"/>
      <c r="O65" s="640"/>
      <c r="P65" s="640"/>
      <c r="Q65" s="640"/>
      <c r="R65" s="640"/>
      <c r="S65" s="640"/>
      <c r="T65" s="46"/>
      <c r="U65" s="46"/>
      <c r="V65" s="46"/>
      <c r="W65" s="46"/>
      <c r="X65" s="46"/>
      <c r="Y65" s="46"/>
      <c r="Z65" s="46"/>
      <c r="AA65" s="46"/>
      <c r="AB65" s="46"/>
      <c r="AC65" s="46"/>
      <c r="AD65" s="655"/>
    </row>
    <row r="66" spans="1:30">
      <c r="A66" s="657"/>
      <c r="B66" s="389"/>
      <c r="C66" s="611" t="s">
        <v>135</v>
      </c>
      <c r="D66" s="388"/>
      <c r="E66" s="388"/>
      <c r="F66" s="8"/>
      <c r="G66" s="640"/>
      <c r="H66" s="640"/>
      <c r="I66" s="640"/>
      <c r="J66" s="640"/>
      <c r="K66" s="640"/>
      <c r="L66" s="640"/>
      <c r="M66" s="640"/>
      <c r="N66" s="640"/>
      <c r="O66" s="640"/>
      <c r="P66" s="640"/>
      <c r="Q66" s="640"/>
      <c r="R66" s="640"/>
      <c r="S66" s="640"/>
      <c r="T66" s="46"/>
      <c r="U66" s="46"/>
      <c r="V66" s="46"/>
      <c r="W66" s="46"/>
      <c r="X66" s="46"/>
      <c r="Y66" s="46"/>
      <c r="Z66" s="46"/>
      <c r="AA66" s="46"/>
      <c r="AB66" s="46"/>
      <c r="AC66" s="46"/>
      <c r="AD66" s="655"/>
    </row>
    <row r="67" spans="1:30">
      <c r="A67" s="657" t="s">
        <v>431</v>
      </c>
      <c r="B67" s="206">
        <f>+G20</f>
        <v>0</v>
      </c>
      <c r="C67" s="389" t="s">
        <v>540</v>
      </c>
      <c r="D67" s="388"/>
      <c r="E67" s="388"/>
      <c r="F67" s="8"/>
      <c r="G67" s="640" t="s">
        <v>822</v>
      </c>
      <c r="H67" s="640"/>
      <c r="I67" s="640"/>
      <c r="J67" s="640"/>
      <c r="K67" s="640"/>
      <c r="L67" s="640"/>
      <c r="M67" s="640"/>
      <c r="N67" s="640"/>
      <c r="O67" s="640"/>
      <c r="P67" s="640"/>
      <c r="Q67" s="640"/>
      <c r="R67" s="640"/>
      <c r="S67" s="640"/>
      <c r="T67" s="46"/>
      <c r="U67" s="46"/>
      <c r="V67" s="46"/>
      <c r="W67" s="46"/>
      <c r="X67" s="46"/>
      <c r="Y67" s="46"/>
      <c r="Z67" s="46"/>
      <c r="AA67" s="46"/>
      <c r="AB67" s="46"/>
      <c r="AC67" s="46"/>
      <c r="AD67" s="655"/>
    </row>
    <row r="68" spans="1:30">
      <c r="A68" s="657"/>
      <c r="B68" s="206" t="e">
        <f>IF(B268=1,B279,B286)</f>
        <v>#DIV/0!</v>
      </c>
      <c r="C68" s="661" t="s">
        <v>421</v>
      </c>
      <c r="D68" s="388"/>
      <c r="E68" s="388"/>
      <c r="F68" s="8"/>
      <c r="G68" s="640" t="s">
        <v>822</v>
      </c>
      <c r="H68" s="640"/>
      <c r="I68" s="640"/>
      <c r="J68" s="640"/>
      <c r="K68" s="640"/>
      <c r="L68" s="640"/>
      <c r="M68" s="640"/>
      <c r="N68" s="640"/>
      <c r="O68" s="640"/>
      <c r="P68" s="640"/>
      <c r="Q68" s="640"/>
      <c r="R68" s="640"/>
      <c r="S68" s="640"/>
      <c r="T68" s="46"/>
      <c r="U68" s="46"/>
      <c r="V68" s="46"/>
      <c r="W68" s="46"/>
      <c r="X68" s="46"/>
      <c r="Y68" s="46"/>
      <c r="Z68" s="46"/>
      <c r="AA68" s="46"/>
      <c r="AB68" s="46"/>
      <c r="AC68" s="46"/>
      <c r="AD68" s="655"/>
    </row>
    <row r="69" spans="1:30">
      <c r="A69" s="657"/>
      <c r="B69" s="389"/>
      <c r="C69" s="388"/>
      <c r="D69" s="389"/>
      <c r="E69" s="388"/>
      <c r="F69" s="8"/>
      <c r="G69" s="640"/>
      <c r="H69" s="640"/>
      <c r="I69" s="640"/>
      <c r="J69" s="640"/>
      <c r="K69" s="640"/>
      <c r="L69" s="640"/>
      <c r="M69" s="640"/>
      <c r="N69" s="640"/>
      <c r="O69" s="640"/>
      <c r="P69" s="640"/>
      <c r="Q69" s="640"/>
      <c r="R69" s="640"/>
      <c r="S69" s="640"/>
      <c r="T69" s="46"/>
      <c r="U69" s="46"/>
      <c r="V69" s="46"/>
      <c r="W69" s="46"/>
      <c r="X69" s="46"/>
      <c r="Y69" s="46"/>
      <c r="Z69" s="46"/>
      <c r="AA69" s="46"/>
      <c r="AB69" s="46"/>
      <c r="AC69" s="46"/>
      <c r="AD69" s="655"/>
    </row>
    <row r="70" spans="1:30">
      <c r="A70" s="657" t="s">
        <v>422</v>
      </c>
      <c r="B70" s="206" t="e">
        <f>+B268</f>
        <v>#DIV/0!</v>
      </c>
      <c r="C70" s="389" t="s">
        <v>423</v>
      </c>
      <c r="D70" s="206" t="e">
        <f>+D268</f>
        <v>#DIV/0!</v>
      </c>
      <c r="E70" s="389" t="s">
        <v>542</v>
      </c>
      <c r="F70" s="8"/>
      <c r="G70" s="640" t="s">
        <v>452</v>
      </c>
      <c r="H70" s="640"/>
      <c r="I70" s="640"/>
      <c r="J70" s="640"/>
      <c r="K70" s="640"/>
      <c r="L70" s="640"/>
      <c r="M70" s="640"/>
      <c r="N70" s="640"/>
      <c r="O70" s="640"/>
      <c r="P70" s="640"/>
      <c r="Q70" s="640"/>
      <c r="R70" s="640"/>
      <c r="S70" s="640"/>
      <c r="T70" s="46"/>
      <c r="U70" s="46"/>
      <c r="V70" s="46"/>
      <c r="W70" s="46"/>
      <c r="X70" s="46"/>
      <c r="Y70" s="46"/>
      <c r="Z70" s="46"/>
      <c r="AA70" s="46"/>
      <c r="AB70" s="46"/>
      <c r="AC70" s="46"/>
      <c r="AD70" s="655"/>
    </row>
    <row r="71" spans="1:30">
      <c r="A71" s="657"/>
      <c r="B71" s="389"/>
      <c r="C71" s="389"/>
      <c r="D71" s="389"/>
      <c r="E71" s="389"/>
      <c r="F71" s="8"/>
      <c r="G71" s="640"/>
      <c r="H71" s="640"/>
      <c r="I71" s="640"/>
      <c r="J71" s="640"/>
      <c r="K71" s="640"/>
      <c r="L71" s="640"/>
      <c r="M71" s="640"/>
      <c r="N71" s="640"/>
      <c r="O71" s="640"/>
      <c r="P71" s="640"/>
      <c r="Q71" s="640"/>
      <c r="R71" s="640"/>
      <c r="S71" s="640"/>
      <c r="T71" s="46"/>
      <c r="U71" s="46"/>
      <c r="V71" s="46"/>
      <c r="W71" s="46"/>
      <c r="X71" s="46"/>
      <c r="Y71" s="46"/>
      <c r="Z71" s="46"/>
      <c r="AA71" s="46"/>
      <c r="AB71" s="46"/>
      <c r="AC71" s="46"/>
      <c r="AD71" s="655"/>
    </row>
    <row r="72" spans="1:30">
      <c r="A72" s="657" t="s">
        <v>344</v>
      </c>
      <c r="B72" s="206" t="e">
        <f>+B197</f>
        <v>#VALUE!</v>
      </c>
      <c r="C72" s="389" t="s">
        <v>423</v>
      </c>
      <c r="D72" s="207" t="e">
        <f>IF(B72=1,0,1)</f>
        <v>#VALUE!</v>
      </c>
      <c r="E72" s="389" t="s">
        <v>542</v>
      </c>
      <c r="F72" s="8"/>
      <c r="G72" s="640" t="s">
        <v>452</v>
      </c>
      <c r="H72" s="640"/>
      <c r="I72" s="640"/>
      <c r="J72" s="640"/>
      <c r="K72" s="640"/>
      <c r="L72" s="640"/>
      <c r="M72" s="640"/>
      <c r="N72" s="640"/>
      <c r="O72" s="640"/>
      <c r="P72" s="640"/>
      <c r="Q72" s="640"/>
      <c r="R72" s="640"/>
      <c r="S72" s="640"/>
      <c r="T72" s="46"/>
      <c r="U72" s="46"/>
      <c r="V72" s="46"/>
      <c r="W72" s="46"/>
      <c r="X72" s="46"/>
      <c r="Y72" s="46"/>
      <c r="Z72" s="46"/>
      <c r="AA72" s="46"/>
      <c r="AB72" s="46"/>
      <c r="AC72" s="46"/>
      <c r="AD72" s="655"/>
    </row>
    <row r="73" spans="1:30">
      <c r="A73" s="657"/>
      <c r="B73" s="389"/>
      <c r="C73" s="389"/>
      <c r="D73" s="389"/>
      <c r="E73" s="389"/>
      <c r="F73" s="8"/>
      <c r="G73" s="640"/>
      <c r="H73" s="640"/>
      <c r="I73" s="640"/>
      <c r="J73" s="640"/>
      <c r="K73" s="640"/>
      <c r="L73" s="640"/>
      <c r="M73" s="640"/>
      <c r="N73" s="640"/>
      <c r="O73" s="640"/>
      <c r="P73" s="640"/>
      <c r="Q73" s="640"/>
      <c r="R73" s="640"/>
      <c r="S73" s="640"/>
      <c r="T73" s="46"/>
      <c r="U73" s="46"/>
      <c r="V73" s="46"/>
      <c r="W73" s="46"/>
      <c r="X73" s="46"/>
      <c r="Y73" s="46"/>
      <c r="Z73" s="46"/>
      <c r="AA73" s="46"/>
      <c r="AB73" s="46"/>
      <c r="AC73" s="46"/>
      <c r="AD73" s="655"/>
    </row>
    <row r="74" spans="1:30">
      <c r="A74" s="662" t="s">
        <v>136</v>
      </c>
      <c r="B74" s="206" t="e">
        <f>+D246</f>
        <v>#DIV/0!</v>
      </c>
      <c r="C74" s="389" t="s">
        <v>423</v>
      </c>
      <c r="D74" s="206" t="e">
        <f>+B246</f>
        <v>#DIV/0!</v>
      </c>
      <c r="E74" s="389" t="s">
        <v>346</v>
      </c>
      <c r="F74" s="8"/>
      <c r="G74" s="663" t="s">
        <v>921</v>
      </c>
      <c r="H74" s="640"/>
      <c r="I74" s="640"/>
      <c r="J74" s="640"/>
      <c r="K74" s="640"/>
      <c r="L74" s="640"/>
      <c r="M74" s="640"/>
      <c r="N74" s="640"/>
      <c r="O74" s="640"/>
      <c r="P74" s="640"/>
      <c r="Q74" s="640"/>
      <c r="R74" s="640"/>
      <c r="S74" s="640"/>
      <c r="T74" s="46"/>
      <c r="U74" s="46"/>
      <c r="V74" s="46"/>
      <c r="W74" s="46"/>
      <c r="X74" s="46"/>
      <c r="Y74" s="46"/>
      <c r="Z74" s="46"/>
      <c r="AA74" s="46"/>
      <c r="AB74" s="46"/>
      <c r="AC74" s="46"/>
      <c r="AD74" s="655"/>
    </row>
    <row r="75" spans="1:30">
      <c r="A75" s="656"/>
      <c r="B75" s="388"/>
      <c r="C75" s="388"/>
      <c r="D75" s="388"/>
      <c r="E75" s="388"/>
      <c r="F75" s="8"/>
      <c r="G75" s="640" t="s">
        <v>822</v>
      </c>
      <c r="H75" s="640"/>
      <c r="I75" s="640"/>
      <c r="J75" s="640"/>
      <c r="K75" s="640"/>
      <c r="L75" s="640"/>
      <c r="M75" s="640"/>
      <c r="N75" s="640"/>
      <c r="O75" s="640"/>
      <c r="P75" s="640"/>
      <c r="Q75" s="640"/>
      <c r="R75" s="640"/>
      <c r="S75" s="640"/>
      <c r="T75" s="46"/>
      <c r="U75" s="46"/>
      <c r="V75" s="46"/>
      <c r="W75" s="46"/>
      <c r="X75" s="46"/>
      <c r="Y75" s="46"/>
      <c r="Z75" s="46"/>
      <c r="AA75" s="46"/>
      <c r="AB75" s="46"/>
      <c r="AC75" s="46"/>
      <c r="AD75" s="655"/>
    </row>
    <row r="76" spans="1:30" ht="26" customHeight="1">
      <c r="A76" s="664" t="s">
        <v>933</v>
      </c>
      <c r="B76" s="486"/>
      <c r="C76" s="665" t="s">
        <v>817</v>
      </c>
      <c r="D76" s="486"/>
      <c r="E76" s="665" t="s">
        <v>818</v>
      </c>
      <c r="F76" s="8"/>
      <c r="G76" s="666"/>
      <c r="H76" s="666"/>
      <c r="I76" s="640"/>
      <c r="J76" s="640"/>
      <c r="K76" s="640"/>
      <c r="L76" s="640"/>
      <c r="M76" s="640"/>
      <c r="N76" s="640"/>
      <c r="O76" s="640"/>
      <c r="P76" s="640"/>
      <c r="Q76" s="640"/>
      <c r="R76" s="640"/>
      <c r="S76" s="640"/>
      <c r="T76" s="46"/>
      <c r="U76" s="46"/>
      <c r="V76" s="46"/>
      <c r="W76" s="46"/>
      <c r="X76" s="46"/>
      <c r="Y76" s="46"/>
      <c r="Z76" s="46"/>
      <c r="AA76" s="46"/>
      <c r="AB76" s="46"/>
      <c r="AC76" s="46"/>
      <c r="AD76" s="655"/>
    </row>
    <row r="77" spans="1:30" ht="94" customHeight="1">
      <c r="A77" s="667"/>
      <c r="B77" s="668" t="s">
        <v>920</v>
      </c>
      <c r="C77" s="388"/>
      <c r="D77" s="388"/>
      <c r="E77" s="388"/>
      <c r="F77" s="8"/>
      <c r="G77" s="640"/>
      <c r="H77" s="640"/>
      <c r="I77" s="640"/>
      <c r="J77" s="640"/>
      <c r="K77" s="640"/>
      <c r="L77" s="640"/>
      <c r="M77" s="640"/>
      <c r="N77" s="640"/>
      <c r="O77" s="640"/>
      <c r="P77" s="640"/>
      <c r="Q77" s="640"/>
      <c r="R77" s="640"/>
      <c r="S77" s="640"/>
      <c r="T77" s="46"/>
      <c r="U77" s="46"/>
      <c r="V77" s="46"/>
      <c r="W77" s="46"/>
      <c r="X77" s="46"/>
      <c r="Y77" s="46"/>
      <c r="Z77" s="46"/>
      <c r="AA77" s="46"/>
      <c r="AB77" s="46"/>
      <c r="AC77" s="46"/>
      <c r="AD77" s="655"/>
    </row>
    <row r="78" spans="1:30" ht="65">
      <c r="A78" s="669" t="s">
        <v>495</v>
      </c>
      <c r="B78" s="388"/>
      <c r="C78" s="388"/>
      <c r="D78" s="388"/>
      <c r="E78" s="388"/>
      <c r="F78" s="8"/>
      <c r="G78" s="640"/>
      <c r="H78" s="640"/>
      <c r="I78" s="640"/>
      <c r="J78" s="640"/>
      <c r="K78" s="640"/>
      <c r="L78" s="640"/>
      <c r="M78" s="640"/>
      <c r="N78" s="640"/>
      <c r="O78" s="640"/>
      <c r="P78" s="640"/>
      <c r="Q78" s="640"/>
      <c r="R78" s="640"/>
      <c r="S78" s="640"/>
      <c r="T78" s="46"/>
      <c r="U78" s="46"/>
      <c r="V78" s="46"/>
      <c r="W78" s="46"/>
      <c r="X78" s="46"/>
      <c r="Y78" s="46"/>
      <c r="Z78" s="46"/>
      <c r="AA78" s="46"/>
      <c r="AB78" s="46"/>
      <c r="AC78" s="46"/>
      <c r="AD78" s="655"/>
    </row>
    <row r="79" spans="1:30">
      <c r="A79" s="669" t="s">
        <v>767</v>
      </c>
      <c r="B79" s="388"/>
      <c r="C79" s="388"/>
      <c r="D79" s="388"/>
      <c r="E79" s="388"/>
      <c r="F79" s="8"/>
      <c r="G79" s="640"/>
      <c r="H79" s="640"/>
      <c r="I79" s="640"/>
      <c r="J79" s="640"/>
      <c r="K79" s="640"/>
      <c r="L79" s="640"/>
      <c r="M79" s="640"/>
      <c r="N79" s="640"/>
      <c r="O79" s="640"/>
      <c r="P79" s="640"/>
      <c r="Q79" s="640"/>
      <c r="R79" s="640"/>
      <c r="S79" s="640"/>
      <c r="T79" s="46"/>
      <c r="U79" s="46"/>
      <c r="V79" s="46"/>
      <c r="W79" s="46"/>
      <c r="X79" s="46"/>
      <c r="Y79" s="46"/>
      <c r="Z79" s="46"/>
      <c r="AA79" s="46"/>
      <c r="AB79" s="46"/>
      <c r="AC79" s="46"/>
      <c r="AD79" s="655"/>
    </row>
    <row r="80" spans="1:30" ht="14">
      <c r="A80" s="670" t="s">
        <v>879</v>
      </c>
      <c r="B80" s="613"/>
      <c r="C80" s="613"/>
      <c r="D80" s="613"/>
      <c r="E80" s="613"/>
      <c r="F80" s="8"/>
      <c r="G80" s="671" t="s">
        <v>880</v>
      </c>
      <c r="H80" s="672" t="s">
        <v>881</v>
      </c>
      <c r="I80" s="672"/>
      <c r="J80" s="672"/>
      <c r="K80" s="672"/>
      <c r="L80" s="672"/>
      <c r="M80" s="672"/>
      <c r="N80" s="672"/>
      <c r="O80" s="672"/>
      <c r="P80" s="672"/>
      <c r="Q80" s="672"/>
      <c r="R80" s="672"/>
      <c r="S80" s="672"/>
      <c r="T80" s="46"/>
      <c r="U80" s="46"/>
      <c r="V80" s="46"/>
      <c r="W80" s="46"/>
      <c r="X80" s="46"/>
      <c r="Y80" s="46"/>
      <c r="Z80" s="46"/>
      <c r="AA80" s="46"/>
      <c r="AB80" s="46"/>
      <c r="AC80" s="46"/>
      <c r="AD80" s="655"/>
    </row>
    <row r="81" spans="1:30">
      <c r="A81" s="673" t="s">
        <v>321</v>
      </c>
      <c r="B81" s="487" t="s">
        <v>505</v>
      </c>
      <c r="C81" s="674" t="s">
        <v>423</v>
      </c>
      <c r="D81" s="488" t="s">
        <v>505</v>
      </c>
      <c r="E81" s="674" t="s">
        <v>346</v>
      </c>
      <c r="F81" s="8"/>
      <c r="G81" s="672" t="s">
        <v>454</v>
      </c>
      <c r="H81" s="489" t="s">
        <v>922</v>
      </c>
      <c r="I81" s="490"/>
      <c r="J81" s="491"/>
      <c r="K81" s="672"/>
      <c r="L81" s="672"/>
      <c r="M81" s="672"/>
      <c r="N81" s="672"/>
      <c r="O81" s="672"/>
      <c r="P81" s="672"/>
      <c r="Q81" s="672"/>
      <c r="R81" s="672"/>
      <c r="S81" s="672"/>
      <c r="T81" s="46"/>
      <c r="U81" s="46"/>
      <c r="V81" s="46"/>
      <c r="W81" s="46"/>
      <c r="X81" s="46"/>
      <c r="Y81" s="46"/>
      <c r="Z81" s="46"/>
      <c r="AA81" s="46"/>
      <c r="AB81" s="46"/>
      <c r="AC81" s="46"/>
      <c r="AD81" s="655"/>
    </row>
    <row r="82" spans="1:30">
      <c r="A82" s="673" t="s">
        <v>322</v>
      </c>
      <c r="B82" s="487" t="s">
        <v>505</v>
      </c>
      <c r="C82" s="674" t="s">
        <v>423</v>
      </c>
      <c r="D82" s="487" t="s">
        <v>505</v>
      </c>
      <c r="E82" s="674" t="s">
        <v>346</v>
      </c>
      <c r="F82" s="8"/>
      <c r="G82" s="672" t="s">
        <v>455</v>
      </c>
      <c r="H82" s="492"/>
      <c r="I82" s="478"/>
      <c r="J82" s="493"/>
      <c r="K82" s="672"/>
      <c r="L82" s="672"/>
      <c r="M82" s="672"/>
      <c r="N82" s="672"/>
      <c r="O82" s="672"/>
      <c r="P82" s="672"/>
      <c r="Q82" s="672"/>
      <c r="R82" s="672"/>
      <c r="S82" s="672"/>
      <c r="T82" s="46"/>
      <c r="U82" s="46"/>
      <c r="V82" s="46"/>
      <c r="W82" s="46"/>
      <c r="X82" s="46"/>
      <c r="Y82" s="46"/>
      <c r="Z82" s="46"/>
      <c r="AA82" s="46"/>
      <c r="AB82" s="46"/>
      <c r="AC82" s="46"/>
      <c r="AD82" s="655"/>
    </row>
    <row r="83" spans="1:30">
      <c r="A83" s="673" t="s">
        <v>323</v>
      </c>
      <c r="B83" s="487" t="s">
        <v>505</v>
      </c>
      <c r="C83" s="674" t="s">
        <v>423</v>
      </c>
      <c r="D83" s="487" t="s">
        <v>505</v>
      </c>
      <c r="E83" s="674" t="s">
        <v>346</v>
      </c>
      <c r="F83" s="8"/>
      <c r="G83" s="672" t="s">
        <v>454</v>
      </c>
      <c r="H83" s="492"/>
      <c r="I83" s="478"/>
      <c r="J83" s="493"/>
      <c r="K83" s="672"/>
      <c r="L83" s="672"/>
      <c r="M83" s="672"/>
      <c r="N83" s="672"/>
      <c r="O83" s="672"/>
      <c r="P83" s="672"/>
      <c r="Q83" s="672"/>
      <c r="R83" s="672"/>
      <c r="S83" s="672"/>
      <c r="T83" s="46"/>
      <c r="U83" s="46"/>
      <c r="V83" s="46"/>
      <c r="W83" s="46"/>
      <c r="X83" s="46"/>
      <c r="Y83" s="46"/>
      <c r="Z83" s="46"/>
      <c r="AA83" s="46"/>
      <c r="AB83" s="46"/>
      <c r="AC83" s="46"/>
      <c r="AD83" s="655"/>
    </row>
    <row r="84" spans="1:30">
      <c r="A84" s="673" t="s">
        <v>382</v>
      </c>
      <c r="B84" s="487" t="s">
        <v>505</v>
      </c>
      <c r="C84" s="674" t="s">
        <v>423</v>
      </c>
      <c r="D84" s="487" t="s">
        <v>505</v>
      </c>
      <c r="E84" s="674" t="s">
        <v>346</v>
      </c>
      <c r="F84" s="8"/>
      <c r="G84" s="672" t="s">
        <v>455</v>
      </c>
      <c r="H84" s="492"/>
      <c r="I84" s="478"/>
      <c r="J84" s="493"/>
      <c r="K84" s="672"/>
      <c r="L84" s="672"/>
      <c r="M84" s="672"/>
      <c r="N84" s="672"/>
      <c r="O84" s="672"/>
      <c r="P84" s="672"/>
      <c r="Q84" s="672"/>
      <c r="R84" s="672"/>
      <c r="S84" s="672"/>
      <c r="T84" s="46"/>
      <c r="U84" s="46"/>
      <c r="V84" s="46"/>
      <c r="W84" s="46"/>
      <c r="X84" s="46"/>
      <c r="Y84" s="46"/>
      <c r="Z84" s="46"/>
      <c r="AA84" s="46"/>
      <c r="AB84" s="46"/>
      <c r="AC84" s="46"/>
      <c r="AD84" s="655"/>
    </row>
    <row r="85" spans="1:30">
      <c r="A85" s="673" t="s">
        <v>305</v>
      </c>
      <c r="B85" s="487" t="s">
        <v>505</v>
      </c>
      <c r="C85" s="674" t="s">
        <v>423</v>
      </c>
      <c r="D85" s="487" t="s">
        <v>505</v>
      </c>
      <c r="E85" s="674" t="s">
        <v>346</v>
      </c>
      <c r="F85" s="8"/>
      <c r="G85" s="672" t="s">
        <v>455</v>
      </c>
      <c r="H85" s="492"/>
      <c r="I85" s="478"/>
      <c r="J85" s="493"/>
      <c r="K85" s="672"/>
      <c r="L85" s="672"/>
      <c r="M85" s="672"/>
      <c r="N85" s="672"/>
      <c r="O85" s="672"/>
      <c r="P85" s="672"/>
      <c r="Q85" s="672"/>
      <c r="R85" s="672"/>
      <c r="S85" s="672"/>
      <c r="T85" s="46"/>
      <c r="U85" s="46"/>
      <c r="V85" s="46"/>
      <c r="W85" s="46"/>
      <c r="X85" s="46"/>
      <c r="Y85" s="46"/>
      <c r="Z85" s="46"/>
      <c r="AA85" s="46"/>
      <c r="AB85" s="46"/>
      <c r="AC85" s="46"/>
      <c r="AD85" s="655"/>
    </row>
    <row r="86" spans="1:30">
      <c r="A86" s="673" t="s">
        <v>698</v>
      </c>
      <c r="B86" s="487" t="s">
        <v>505</v>
      </c>
      <c r="C86" s="674" t="s">
        <v>423</v>
      </c>
      <c r="D86" s="487" t="s">
        <v>505</v>
      </c>
      <c r="E86" s="674" t="s">
        <v>346</v>
      </c>
      <c r="F86" s="8"/>
      <c r="G86" s="672" t="s">
        <v>455</v>
      </c>
      <c r="H86" s="492"/>
      <c r="I86" s="478"/>
      <c r="J86" s="493"/>
      <c r="K86" s="672"/>
      <c r="L86" s="672"/>
      <c r="M86" s="672"/>
      <c r="N86" s="672"/>
      <c r="O86" s="672"/>
      <c r="P86" s="672"/>
      <c r="Q86" s="672"/>
      <c r="R86" s="672"/>
      <c r="S86" s="672"/>
      <c r="T86" s="46"/>
      <c r="U86" s="46"/>
      <c r="V86" s="46"/>
      <c r="W86" s="46"/>
      <c r="X86" s="46"/>
      <c r="Y86" s="46"/>
      <c r="Z86" s="46"/>
      <c r="AA86" s="46"/>
      <c r="AB86" s="46"/>
      <c r="AC86" s="46"/>
      <c r="AD86" s="655"/>
    </row>
    <row r="87" spans="1:30">
      <c r="A87" s="673" t="s">
        <v>347</v>
      </c>
      <c r="B87" s="487" t="s">
        <v>505</v>
      </c>
      <c r="C87" s="674" t="s">
        <v>423</v>
      </c>
      <c r="D87" s="487" t="s">
        <v>505</v>
      </c>
      <c r="E87" s="674" t="s">
        <v>346</v>
      </c>
      <c r="F87" s="8"/>
      <c r="G87" s="672" t="s">
        <v>454</v>
      </c>
      <c r="H87" s="492"/>
      <c r="I87" s="478"/>
      <c r="J87" s="493"/>
      <c r="K87" s="672"/>
      <c r="L87" s="672"/>
      <c r="M87" s="672"/>
      <c r="N87" s="672"/>
      <c r="O87" s="672"/>
      <c r="P87" s="672"/>
      <c r="Q87" s="672"/>
      <c r="R87" s="672"/>
      <c r="S87" s="672"/>
      <c r="T87" s="46"/>
      <c r="U87" s="46"/>
      <c r="V87" s="46"/>
      <c r="W87" s="46"/>
      <c r="X87" s="46"/>
      <c r="Y87" s="46"/>
      <c r="Z87" s="46"/>
      <c r="AA87" s="46"/>
      <c r="AB87" s="46"/>
      <c r="AC87" s="46"/>
      <c r="AD87" s="655"/>
    </row>
    <row r="88" spans="1:30">
      <c r="A88" s="673" t="s">
        <v>348</v>
      </c>
      <c r="B88" s="487" t="s">
        <v>505</v>
      </c>
      <c r="C88" s="674" t="s">
        <v>423</v>
      </c>
      <c r="D88" s="487" t="s">
        <v>505</v>
      </c>
      <c r="E88" s="674" t="s">
        <v>346</v>
      </c>
      <c r="F88" s="8"/>
      <c r="G88" s="672" t="s">
        <v>455</v>
      </c>
      <c r="H88" s="492"/>
      <c r="I88" s="478"/>
      <c r="J88" s="493"/>
      <c r="K88" s="672"/>
      <c r="L88" s="672"/>
      <c r="M88" s="672"/>
      <c r="N88" s="672"/>
      <c r="O88" s="672"/>
      <c r="P88" s="672"/>
      <c r="Q88" s="672"/>
      <c r="R88" s="672"/>
      <c r="S88" s="672"/>
      <c r="T88" s="46"/>
      <c r="U88" s="46"/>
      <c r="V88" s="46"/>
      <c r="W88" s="46"/>
      <c r="X88" s="46"/>
      <c r="Y88" s="46"/>
      <c r="Z88" s="46"/>
      <c r="AA88" s="46"/>
      <c r="AB88" s="46"/>
      <c r="AC88" s="46"/>
      <c r="AD88" s="655"/>
    </row>
    <row r="89" spans="1:30">
      <c r="A89" s="673" t="s">
        <v>349</v>
      </c>
      <c r="B89" s="487" t="s">
        <v>505</v>
      </c>
      <c r="C89" s="674" t="s">
        <v>423</v>
      </c>
      <c r="D89" s="487" t="s">
        <v>505</v>
      </c>
      <c r="E89" s="674" t="s">
        <v>346</v>
      </c>
      <c r="F89" s="8"/>
      <c r="G89" s="672" t="s">
        <v>455</v>
      </c>
      <c r="H89" s="492"/>
      <c r="I89" s="478"/>
      <c r="J89" s="493"/>
      <c r="K89" s="672"/>
      <c r="L89" s="672"/>
      <c r="M89" s="672"/>
      <c r="N89" s="672"/>
      <c r="O89" s="672"/>
      <c r="P89" s="672"/>
      <c r="Q89" s="672"/>
      <c r="R89" s="672"/>
      <c r="S89" s="672"/>
      <c r="T89" s="46"/>
      <c r="U89" s="46"/>
      <c r="V89" s="46"/>
      <c r="W89" s="46"/>
      <c r="X89" s="46"/>
      <c r="Y89" s="46"/>
      <c r="Z89" s="46"/>
      <c r="AA89" s="46"/>
      <c r="AB89" s="46"/>
      <c r="AC89" s="46"/>
      <c r="AD89" s="655"/>
    </row>
    <row r="90" spans="1:30">
      <c r="A90" s="673" t="s">
        <v>361</v>
      </c>
      <c r="B90" s="487" t="s">
        <v>505</v>
      </c>
      <c r="C90" s="674" t="s">
        <v>423</v>
      </c>
      <c r="D90" s="487" t="s">
        <v>505</v>
      </c>
      <c r="E90" s="674" t="s">
        <v>346</v>
      </c>
      <c r="F90" s="8"/>
      <c r="G90" s="672" t="s">
        <v>455</v>
      </c>
      <c r="H90" s="494"/>
      <c r="I90" s="495"/>
      <c r="J90" s="496"/>
      <c r="K90" s="672"/>
      <c r="L90" s="672"/>
      <c r="M90" s="672"/>
      <c r="N90" s="672"/>
      <c r="O90" s="672"/>
      <c r="P90" s="672"/>
      <c r="Q90" s="672"/>
      <c r="R90" s="672"/>
      <c r="S90" s="672"/>
      <c r="T90" s="46"/>
      <c r="U90" s="46"/>
      <c r="V90" s="46"/>
      <c r="W90" s="46"/>
      <c r="X90" s="46"/>
      <c r="Y90" s="46"/>
      <c r="Z90" s="46"/>
      <c r="AA90" s="46"/>
      <c r="AB90" s="46"/>
      <c r="AC90" s="46"/>
      <c r="AD90" s="655"/>
    </row>
    <row r="91" spans="1:30">
      <c r="A91" s="675"/>
      <c r="B91" s="676"/>
      <c r="C91" s="676"/>
      <c r="D91" s="676"/>
      <c r="E91" s="676"/>
      <c r="F91" s="8"/>
      <c r="G91" s="677"/>
      <c r="H91" s="677"/>
      <c r="I91" s="677"/>
      <c r="J91" s="677"/>
      <c r="K91" s="677"/>
      <c r="L91" s="677"/>
      <c r="M91" s="677"/>
      <c r="N91" s="677"/>
      <c r="O91" s="677"/>
      <c r="P91" s="677"/>
      <c r="Q91" s="677"/>
      <c r="R91" s="677"/>
      <c r="S91" s="677"/>
      <c r="T91" s="46"/>
      <c r="U91" s="46"/>
      <c r="V91" s="46"/>
      <c r="W91" s="46"/>
      <c r="X91" s="46"/>
      <c r="Y91" s="46"/>
      <c r="Z91" s="46"/>
      <c r="AA91" s="46"/>
      <c r="AB91" s="46"/>
      <c r="AC91" s="46"/>
      <c r="AD91" s="655"/>
    </row>
    <row r="92" spans="1:30">
      <c r="A92" s="675"/>
      <c r="B92" s="676"/>
      <c r="C92" s="676"/>
      <c r="D92" s="676"/>
      <c r="E92" s="676"/>
      <c r="F92" s="8"/>
      <c r="G92" s="677"/>
      <c r="H92" s="677"/>
      <c r="I92" s="677"/>
      <c r="J92" s="677"/>
      <c r="K92" s="677"/>
      <c r="L92" s="677"/>
      <c r="M92" s="677"/>
      <c r="N92" s="677"/>
      <c r="O92" s="677"/>
      <c r="P92" s="677"/>
      <c r="Q92" s="677"/>
      <c r="R92" s="677"/>
      <c r="S92" s="677"/>
      <c r="T92" s="46"/>
      <c r="U92" s="46"/>
      <c r="V92" s="46"/>
      <c r="W92" s="46"/>
      <c r="X92" s="46"/>
      <c r="Y92" s="46"/>
      <c r="Z92" s="46"/>
      <c r="AA92" s="46"/>
      <c r="AB92" s="46"/>
      <c r="AC92" s="46"/>
      <c r="AD92" s="655"/>
    </row>
    <row r="93" spans="1:30" ht="26">
      <c r="A93" s="678" t="s">
        <v>496</v>
      </c>
      <c r="B93" s="211" t="str">
        <f>+B219</f>
        <v>BOX</v>
      </c>
      <c r="C93" s="674" t="s">
        <v>497</v>
      </c>
      <c r="D93" s="212"/>
      <c r="E93" s="147"/>
      <c r="F93" s="8"/>
      <c r="G93" s="672" t="s">
        <v>882</v>
      </c>
      <c r="H93" s="672"/>
      <c r="I93" s="672"/>
      <c r="J93" s="672"/>
      <c r="K93" s="672"/>
      <c r="L93" s="672"/>
      <c r="M93" s="672"/>
      <c r="N93" s="672"/>
      <c r="O93" s="672"/>
      <c r="P93" s="672"/>
      <c r="Q93" s="672"/>
      <c r="R93" s="672"/>
      <c r="S93" s="672"/>
      <c r="T93" s="46"/>
      <c r="U93" s="46"/>
      <c r="V93" s="46"/>
      <c r="W93" s="46"/>
      <c r="X93" s="46"/>
      <c r="Y93" s="46"/>
      <c r="Z93" s="46"/>
      <c r="AA93" s="46"/>
      <c r="AB93" s="46"/>
      <c r="AC93" s="46"/>
      <c r="AD93" s="655"/>
    </row>
    <row r="94" spans="1:30">
      <c r="A94" s="678"/>
      <c r="B94" s="674"/>
      <c r="C94" s="674"/>
      <c r="D94" s="147"/>
      <c r="E94" s="147"/>
      <c r="F94" s="8"/>
      <c r="G94" s="672"/>
      <c r="H94" s="672"/>
      <c r="I94" s="672"/>
      <c r="J94" s="672"/>
      <c r="K94" s="672"/>
      <c r="L94" s="672"/>
      <c r="M94" s="672"/>
      <c r="N94" s="672"/>
      <c r="O94" s="672"/>
      <c r="P94" s="672"/>
      <c r="Q94" s="672"/>
      <c r="R94" s="672"/>
      <c r="S94" s="672"/>
      <c r="T94" s="46"/>
      <c r="U94" s="46"/>
      <c r="V94" s="46"/>
      <c r="W94" s="46"/>
      <c r="X94" s="46"/>
      <c r="Y94" s="46"/>
      <c r="Z94" s="46"/>
      <c r="AA94" s="46"/>
      <c r="AB94" s="46"/>
      <c r="AC94" s="46"/>
      <c r="AD94" s="655"/>
    </row>
    <row r="95" spans="1:30" ht="26">
      <c r="A95" s="678" t="s">
        <v>743</v>
      </c>
      <c r="B95" s="211" t="e">
        <f>+B221</f>
        <v>#VALUE!</v>
      </c>
      <c r="C95" s="147" t="s">
        <v>885</v>
      </c>
      <c r="D95" s="674" t="s">
        <v>626</v>
      </c>
      <c r="E95" s="147"/>
      <c r="F95" s="8"/>
      <c r="G95" s="672" t="s">
        <v>694</v>
      </c>
      <c r="H95" s="672"/>
      <c r="I95" s="672"/>
      <c r="J95" s="672"/>
      <c r="K95" s="672"/>
      <c r="L95" s="672"/>
      <c r="M95" s="672"/>
      <c r="N95" s="672"/>
      <c r="O95" s="672"/>
      <c r="P95" s="672"/>
      <c r="Q95" s="672"/>
      <c r="R95" s="672"/>
      <c r="S95" s="672"/>
      <c r="T95" s="46"/>
      <c r="U95" s="46"/>
      <c r="V95" s="46"/>
      <c r="W95" s="46"/>
      <c r="X95" s="46"/>
      <c r="Y95" s="46"/>
      <c r="Z95" s="46"/>
      <c r="AA95" s="46"/>
      <c r="AB95" s="46"/>
      <c r="AC95" s="46"/>
      <c r="AD95" s="655"/>
    </row>
    <row r="96" spans="1:30">
      <c r="A96" s="678"/>
      <c r="B96" s="674"/>
      <c r="C96" s="674"/>
      <c r="D96" s="147"/>
      <c r="E96" s="147"/>
      <c r="F96" s="8"/>
      <c r="G96" s="672"/>
      <c r="H96" s="672"/>
      <c r="I96" s="672"/>
      <c r="J96" s="672"/>
      <c r="K96" s="672"/>
      <c r="L96" s="672"/>
      <c r="M96" s="672"/>
      <c r="N96" s="672"/>
      <c r="O96" s="672"/>
      <c r="P96" s="672"/>
      <c r="Q96" s="672"/>
      <c r="R96" s="672"/>
      <c r="S96" s="672"/>
      <c r="T96" s="46"/>
      <c r="U96" s="46"/>
      <c r="V96" s="46"/>
      <c r="W96" s="46"/>
      <c r="X96" s="46"/>
      <c r="Y96" s="46"/>
      <c r="Z96" s="46"/>
      <c r="AA96" s="46"/>
      <c r="AB96" s="46"/>
      <c r="AC96" s="46"/>
      <c r="AD96" s="655"/>
    </row>
    <row r="97" spans="1:30">
      <c r="A97" s="678" t="s">
        <v>702</v>
      </c>
      <c r="B97" s="211" t="e">
        <f>+B217</f>
        <v>#DIV/0!</v>
      </c>
      <c r="C97" s="674" t="s">
        <v>271</v>
      </c>
      <c r="D97" s="674" t="s">
        <v>272</v>
      </c>
      <c r="E97" s="147"/>
      <c r="F97" s="8"/>
      <c r="G97" s="679" t="s">
        <v>774</v>
      </c>
      <c r="H97" s="640"/>
      <c r="I97" s="640"/>
      <c r="J97" s="640"/>
      <c r="K97" s="640"/>
      <c r="L97" s="640"/>
      <c r="M97" s="640"/>
      <c r="N97" s="640"/>
      <c r="O97" s="640"/>
      <c r="P97" s="640"/>
      <c r="Q97" s="640"/>
      <c r="R97" s="640"/>
      <c r="S97" s="640"/>
      <c r="T97" s="46"/>
      <c r="U97" s="46"/>
      <c r="V97" s="46"/>
      <c r="W97" s="46"/>
      <c r="X97" s="46"/>
      <c r="Y97" s="46"/>
      <c r="Z97" s="46"/>
      <c r="AA97" s="46"/>
      <c r="AB97" s="46"/>
      <c r="AC97" s="46"/>
      <c r="AD97" s="655"/>
    </row>
    <row r="98" spans="1:30">
      <c r="A98" s="285"/>
      <c r="B98" s="206"/>
      <c r="C98" s="389"/>
      <c r="D98" s="389"/>
      <c r="E98" s="388"/>
      <c r="F98" s="8"/>
      <c r="G98" s="640" t="s">
        <v>882</v>
      </c>
      <c r="H98" s="640"/>
      <c r="I98" s="640"/>
      <c r="J98" s="640"/>
      <c r="K98" s="640"/>
      <c r="L98" s="640"/>
      <c r="M98" s="640"/>
      <c r="N98" s="640"/>
      <c r="O98" s="640"/>
      <c r="P98" s="640"/>
      <c r="Q98" s="640"/>
      <c r="R98" s="640"/>
      <c r="S98" s="640"/>
      <c r="T98" s="46"/>
      <c r="U98" s="46"/>
      <c r="V98" s="46"/>
      <c r="W98" s="46"/>
      <c r="X98" s="46"/>
      <c r="Y98" s="46"/>
      <c r="Z98" s="46"/>
      <c r="AA98" s="46"/>
      <c r="AB98" s="46"/>
      <c r="AC98" s="46"/>
      <c r="AD98" s="655"/>
    </row>
    <row r="99" spans="1:30" ht="15">
      <c r="A99" s="285" t="s">
        <v>220</v>
      </c>
      <c r="B99" s="214" t="e">
        <f>+B354</f>
        <v>#DIV/0!</v>
      </c>
      <c r="C99" s="389" t="s">
        <v>775</v>
      </c>
      <c r="D99" s="389" t="s">
        <v>272</v>
      </c>
      <c r="E99" s="388"/>
      <c r="F99" s="8"/>
      <c r="G99" s="680" t="s">
        <v>769</v>
      </c>
      <c r="H99" s="681"/>
      <c r="I99" s="681"/>
      <c r="J99" s="681"/>
      <c r="K99" s="681"/>
      <c r="L99" s="681"/>
      <c r="M99" s="681"/>
      <c r="N99" s="681"/>
      <c r="O99" s="681"/>
      <c r="P99" s="681"/>
      <c r="Q99" s="681"/>
      <c r="R99" s="681"/>
      <c r="S99" s="681"/>
      <c r="T99" s="46"/>
      <c r="U99" s="46"/>
      <c r="V99" s="46"/>
      <c r="W99" s="46"/>
      <c r="X99" s="46"/>
      <c r="Y99" s="46"/>
      <c r="Z99" s="46"/>
      <c r="AA99" s="46"/>
      <c r="AB99" s="46"/>
      <c r="AC99" s="46"/>
      <c r="AD99" s="655"/>
    </row>
    <row r="100" spans="1:30" ht="15">
      <c r="A100" s="682"/>
      <c r="B100" s="217" t="e">
        <f>+B355</f>
        <v>#DIV/0!</v>
      </c>
      <c r="C100" s="683" t="s">
        <v>776</v>
      </c>
      <c r="D100" s="683" t="s">
        <v>272</v>
      </c>
      <c r="E100" s="113"/>
      <c r="F100" s="8"/>
      <c r="G100" s="681" t="s">
        <v>576</v>
      </c>
      <c r="H100" s="681"/>
      <c r="I100" s="681"/>
      <c r="J100" s="681"/>
      <c r="K100" s="681"/>
      <c r="L100" s="681"/>
      <c r="M100" s="681"/>
      <c r="N100" s="681"/>
      <c r="O100" s="681"/>
      <c r="P100" s="681"/>
      <c r="Q100" s="681"/>
      <c r="R100" s="681"/>
      <c r="S100" s="681"/>
      <c r="T100" s="46"/>
      <c r="U100" s="46"/>
      <c r="V100" s="46"/>
      <c r="W100" s="46"/>
      <c r="X100" s="46"/>
      <c r="Y100" s="46"/>
      <c r="Z100" s="46"/>
      <c r="AA100" s="46"/>
      <c r="AB100" s="46"/>
      <c r="AC100" s="46"/>
      <c r="AD100" s="655"/>
    </row>
    <row r="101" spans="1:30" ht="15">
      <c r="A101" s="682"/>
      <c r="B101" s="217" t="e">
        <f>+B356</f>
        <v>#DIV/0!</v>
      </c>
      <c r="C101" s="683" t="s">
        <v>776</v>
      </c>
      <c r="D101" s="683" t="s">
        <v>272</v>
      </c>
      <c r="E101" s="113"/>
      <c r="F101" s="8"/>
      <c r="G101" s="681"/>
      <c r="H101" s="681"/>
      <c r="I101" s="681"/>
      <c r="J101" s="681"/>
      <c r="K101" s="681"/>
      <c r="L101" s="681"/>
      <c r="M101" s="681"/>
      <c r="N101" s="681"/>
      <c r="O101" s="681"/>
      <c r="P101" s="681"/>
      <c r="Q101" s="681"/>
      <c r="R101" s="681"/>
      <c r="S101" s="681"/>
      <c r="T101" s="46"/>
      <c r="U101" s="46"/>
      <c r="V101" s="46"/>
      <c r="W101" s="46"/>
      <c r="X101" s="46"/>
      <c r="Y101" s="46"/>
      <c r="Z101" s="46"/>
      <c r="AA101" s="46"/>
      <c r="AB101" s="46"/>
      <c r="AC101" s="46"/>
      <c r="AD101" s="655"/>
    </row>
    <row r="102" spans="1:30">
      <c r="A102" s="682"/>
      <c r="B102" s="683"/>
      <c r="C102" s="113"/>
      <c r="D102" s="683"/>
      <c r="E102" s="113"/>
      <c r="F102" s="8"/>
      <c r="G102" s="681"/>
      <c r="H102" s="681"/>
      <c r="I102" s="681"/>
      <c r="J102" s="681"/>
      <c r="K102" s="681"/>
      <c r="L102" s="681"/>
      <c r="M102" s="681"/>
      <c r="N102" s="681"/>
      <c r="O102" s="681"/>
      <c r="P102" s="681"/>
      <c r="Q102" s="681"/>
      <c r="R102" s="681"/>
      <c r="S102" s="681"/>
      <c r="T102" s="46"/>
      <c r="U102" s="46"/>
      <c r="V102" s="46"/>
      <c r="W102" s="46"/>
      <c r="X102" s="46"/>
      <c r="Y102" s="46"/>
      <c r="Z102" s="46"/>
      <c r="AA102" s="46"/>
      <c r="AB102" s="46"/>
      <c r="AC102" s="46"/>
      <c r="AD102" s="655"/>
    </row>
    <row r="103" spans="1:30" ht="15">
      <c r="A103" s="682" t="s">
        <v>563</v>
      </c>
      <c r="B103" s="219">
        <f>+B372</f>
        <v>0</v>
      </c>
      <c r="C103" s="683" t="s">
        <v>777</v>
      </c>
      <c r="D103" s="683" t="s">
        <v>272</v>
      </c>
      <c r="E103" s="113"/>
      <c r="F103" s="8"/>
      <c r="G103" s="684" t="s">
        <v>577</v>
      </c>
      <c r="H103" s="685"/>
      <c r="I103" s="685"/>
      <c r="J103" s="685"/>
      <c r="K103" s="685"/>
      <c r="L103" s="685"/>
      <c r="M103" s="685"/>
      <c r="N103" s="685"/>
      <c r="O103" s="685"/>
      <c r="P103" s="685"/>
      <c r="Q103" s="685"/>
      <c r="R103" s="685"/>
      <c r="S103" s="685"/>
      <c r="T103" s="46"/>
      <c r="U103" s="46"/>
      <c r="V103" s="46"/>
      <c r="W103" s="46"/>
      <c r="X103" s="46"/>
      <c r="Y103" s="46"/>
      <c r="Z103" s="46"/>
      <c r="AA103" s="46"/>
      <c r="AB103" s="46"/>
      <c r="AC103" s="46"/>
      <c r="AD103" s="655"/>
    </row>
    <row r="104" spans="1:30">
      <c r="A104" s="686"/>
      <c r="B104" s="184"/>
      <c r="C104" s="687"/>
      <c r="D104" s="184"/>
      <c r="E104" s="687"/>
      <c r="F104" s="8"/>
      <c r="G104" s="685" t="s">
        <v>778</v>
      </c>
      <c r="H104" s="688"/>
      <c r="I104" s="685"/>
      <c r="J104" s="685"/>
      <c r="K104" s="685"/>
      <c r="L104" s="685"/>
      <c r="M104" s="685"/>
      <c r="N104" s="685"/>
      <c r="O104" s="685"/>
      <c r="P104" s="685"/>
      <c r="Q104" s="685"/>
      <c r="R104" s="685"/>
      <c r="S104" s="685"/>
      <c r="T104" s="46"/>
      <c r="U104" s="46"/>
      <c r="V104" s="46"/>
      <c r="W104" s="46"/>
      <c r="X104" s="46"/>
      <c r="Y104" s="46"/>
      <c r="Z104" s="46"/>
      <c r="AA104" s="46"/>
      <c r="AB104" s="46"/>
      <c r="AC104" s="46"/>
      <c r="AD104" s="655"/>
    </row>
    <row r="105" spans="1:30">
      <c r="A105" s="689" t="s">
        <v>184</v>
      </c>
      <c r="B105" s="497" t="s">
        <v>505</v>
      </c>
      <c r="C105" s="687" t="s">
        <v>423</v>
      </c>
      <c r="D105" s="497" t="s">
        <v>284</v>
      </c>
      <c r="E105" s="687" t="s">
        <v>542</v>
      </c>
      <c r="F105" s="8"/>
      <c r="G105" s="685"/>
      <c r="H105" s="685"/>
      <c r="I105" s="685"/>
      <c r="J105" s="685"/>
      <c r="K105" s="685"/>
      <c r="L105" s="685"/>
      <c r="M105" s="685"/>
      <c r="N105" s="685"/>
      <c r="O105" s="685"/>
      <c r="P105" s="685"/>
      <c r="Q105" s="685"/>
      <c r="R105" s="685"/>
      <c r="S105" s="685"/>
      <c r="T105" s="46"/>
      <c r="U105" s="46"/>
      <c r="V105" s="46"/>
      <c r="W105" s="46"/>
      <c r="X105" s="46"/>
      <c r="Y105" s="46"/>
      <c r="Z105" s="46"/>
      <c r="AA105" s="46"/>
      <c r="AB105" s="46"/>
      <c r="AC105" s="46"/>
      <c r="AD105" s="655"/>
    </row>
    <row r="106" spans="1:30">
      <c r="A106" s="645" t="s">
        <v>945</v>
      </c>
      <c r="B106" s="646"/>
      <c r="C106" s="618"/>
      <c r="D106" s="618"/>
      <c r="E106" s="618"/>
      <c r="F106" s="618"/>
      <c r="G106" s="647"/>
      <c r="H106" s="618"/>
      <c r="I106" s="618"/>
      <c r="J106" s="618"/>
      <c r="K106" s="618"/>
      <c r="L106" s="618"/>
      <c r="M106" s="618"/>
      <c r="N106" s="618"/>
      <c r="O106" s="618"/>
      <c r="P106" s="618"/>
      <c r="Q106" s="618"/>
      <c r="R106" s="618"/>
      <c r="S106" s="618"/>
      <c r="T106" s="618"/>
      <c r="U106" s="35"/>
      <c r="V106" s="35"/>
      <c r="W106" s="46"/>
      <c r="X106" s="46"/>
      <c r="Y106" s="46"/>
      <c r="Z106" s="46"/>
      <c r="AA106" s="46"/>
      <c r="AB106" s="46"/>
      <c r="AC106" s="46"/>
      <c r="AD106" s="655"/>
    </row>
    <row r="107" spans="1:30" ht="15">
      <c r="A107" s="690" t="s">
        <v>78</v>
      </c>
      <c r="B107" s="499" t="s">
        <v>505</v>
      </c>
      <c r="C107" s="691" t="s">
        <v>82</v>
      </c>
      <c r="D107" s="184"/>
      <c r="E107" s="184"/>
      <c r="F107" s="8"/>
      <c r="G107" s="692" t="s">
        <v>83</v>
      </c>
      <c r="H107" s="693"/>
      <c r="I107" s="693"/>
      <c r="J107" s="693"/>
      <c r="K107" s="693"/>
      <c r="L107" s="693"/>
      <c r="M107" s="693"/>
      <c r="N107" s="693"/>
      <c r="O107" s="693"/>
      <c r="P107" s="693"/>
      <c r="Q107" s="693"/>
      <c r="R107" s="693"/>
      <c r="S107" s="693"/>
      <c r="T107" s="46"/>
      <c r="U107" s="46"/>
      <c r="V107" s="46"/>
      <c r="W107" s="46"/>
      <c r="X107" s="46"/>
      <c r="Y107" s="46"/>
      <c r="Z107" s="46"/>
      <c r="AA107" s="46"/>
      <c r="AB107" s="46"/>
      <c r="AC107" s="46"/>
      <c r="AD107" s="655"/>
    </row>
    <row r="108" spans="1:30">
      <c r="A108" s="694"/>
      <c r="B108" s="223"/>
      <c r="C108" s="167"/>
      <c r="D108" s="167"/>
      <c r="E108" s="167"/>
      <c r="F108" s="8"/>
      <c r="G108" s="692" t="s">
        <v>84</v>
      </c>
      <c r="H108" s="672"/>
      <c r="I108" s="672"/>
      <c r="J108" s="672"/>
      <c r="K108" s="672"/>
      <c r="L108" s="672"/>
      <c r="M108" s="672"/>
      <c r="N108" s="672"/>
      <c r="O108" s="672"/>
      <c r="P108" s="672"/>
      <c r="Q108" s="672"/>
      <c r="R108" s="672"/>
      <c r="S108" s="672"/>
      <c r="T108" s="46"/>
      <c r="U108" s="46"/>
      <c r="V108" s="46"/>
      <c r="W108" s="46"/>
      <c r="X108" s="46"/>
      <c r="Y108" s="46"/>
      <c r="Z108" s="46"/>
      <c r="AA108" s="46"/>
      <c r="AB108" s="46"/>
      <c r="AC108" s="46"/>
      <c r="AD108" s="655"/>
    </row>
    <row r="109" spans="1:30">
      <c r="A109" s="694"/>
      <c r="B109" s="674"/>
      <c r="C109" s="695"/>
      <c r="D109" s="388"/>
      <c r="E109" s="388"/>
      <c r="F109" s="8"/>
      <c r="G109" s="644"/>
      <c r="H109" s="640"/>
      <c r="I109" s="640"/>
      <c r="J109" s="640"/>
      <c r="K109" s="640"/>
      <c r="L109" s="640"/>
      <c r="M109" s="640"/>
      <c r="N109" s="640"/>
      <c r="O109" s="640"/>
      <c r="P109" s="640"/>
      <c r="Q109" s="640"/>
      <c r="R109" s="640"/>
      <c r="S109" s="640"/>
      <c r="T109" s="46"/>
      <c r="U109" s="46"/>
      <c r="V109" s="46"/>
      <c r="W109" s="46"/>
      <c r="X109" s="46"/>
      <c r="Y109" s="46"/>
      <c r="Z109" s="46"/>
      <c r="AA109" s="46"/>
      <c r="AB109" s="46"/>
      <c r="AC109" s="46"/>
      <c r="AD109" s="655"/>
    </row>
    <row r="110" spans="1:30" ht="15">
      <c r="A110" s="690" t="s">
        <v>79</v>
      </c>
      <c r="B110" s="226" t="str">
        <f>+B454</f>
        <v>only if failed G H</v>
      </c>
      <c r="C110" s="389" t="s">
        <v>712</v>
      </c>
      <c r="D110" s="389" t="s">
        <v>272</v>
      </c>
      <c r="E110" s="388"/>
      <c r="F110" s="8"/>
      <c r="G110" s="696" t="s">
        <v>85</v>
      </c>
      <c r="H110" s="640"/>
      <c r="I110" s="640"/>
      <c r="J110" s="640"/>
      <c r="K110" s="640"/>
      <c r="L110" s="640"/>
      <c r="M110" s="640"/>
      <c r="N110" s="640"/>
      <c r="O110" s="640"/>
      <c r="P110" s="640"/>
      <c r="Q110" s="640"/>
      <c r="R110" s="640"/>
      <c r="S110" s="640"/>
      <c r="T110" s="46"/>
      <c r="U110" s="46"/>
      <c r="V110" s="46"/>
      <c r="W110" s="46"/>
      <c r="X110" s="46"/>
      <c r="Y110" s="46"/>
      <c r="Z110" s="46"/>
      <c r="AA110" s="46"/>
      <c r="AB110" s="46"/>
      <c r="AC110" s="46"/>
      <c r="AD110" s="655"/>
    </row>
    <row r="111" spans="1:30">
      <c r="A111" s="694"/>
      <c r="B111" s="388"/>
      <c r="C111" s="388"/>
      <c r="D111" s="389"/>
      <c r="E111" s="388"/>
      <c r="F111" s="8"/>
      <c r="G111" s="644" t="s">
        <v>86</v>
      </c>
      <c r="H111" s="641"/>
      <c r="I111" s="641"/>
      <c r="J111" s="640"/>
      <c r="K111" s="640"/>
      <c r="L111" s="640"/>
      <c r="M111" s="640"/>
      <c r="N111" s="640"/>
      <c r="O111" s="640"/>
      <c r="P111" s="640"/>
      <c r="Q111" s="640"/>
      <c r="R111" s="640"/>
      <c r="S111" s="640"/>
      <c r="T111" s="46"/>
      <c r="U111" s="46"/>
      <c r="V111" s="46"/>
      <c r="W111" s="46"/>
      <c r="X111" s="46"/>
      <c r="Y111" s="46"/>
      <c r="Z111" s="46"/>
      <c r="AA111" s="46"/>
      <c r="AB111" s="46"/>
      <c r="AC111" s="46"/>
      <c r="AD111" s="655"/>
    </row>
    <row r="112" spans="1:30">
      <c r="A112" s="694"/>
      <c r="B112" s="388"/>
      <c r="C112" s="388"/>
      <c r="D112" s="389"/>
      <c r="E112" s="388"/>
      <c r="F112" s="8"/>
      <c r="G112" s="640"/>
      <c r="H112" s="641"/>
      <c r="I112" s="641"/>
      <c r="J112" s="640"/>
      <c r="K112" s="640"/>
      <c r="L112" s="640"/>
      <c r="M112" s="640"/>
      <c r="N112" s="640"/>
      <c r="O112" s="640"/>
      <c r="P112" s="640"/>
      <c r="Q112" s="640"/>
      <c r="R112" s="640"/>
      <c r="S112" s="640"/>
      <c r="T112" s="46"/>
      <c r="U112" s="46"/>
      <c r="V112" s="46"/>
      <c r="W112" s="46"/>
      <c r="X112" s="46"/>
      <c r="Y112" s="46"/>
      <c r="Z112" s="46"/>
      <c r="AA112" s="46"/>
      <c r="AB112" s="46"/>
      <c r="AC112" s="46"/>
      <c r="AD112" s="655"/>
    </row>
    <row r="113" spans="1:30" ht="15">
      <c r="A113" s="694" t="s">
        <v>482</v>
      </c>
      <c r="B113" s="206" t="e">
        <f>+B492</f>
        <v>#DIV/0!</v>
      </c>
      <c r="C113" s="389" t="s">
        <v>644</v>
      </c>
      <c r="D113" s="389" t="s">
        <v>272</v>
      </c>
      <c r="E113" s="388"/>
      <c r="F113" s="8"/>
      <c r="G113" s="643" t="s">
        <v>675</v>
      </c>
      <c r="H113" s="640"/>
      <c r="I113" s="640"/>
      <c r="J113" s="640"/>
      <c r="K113" s="640"/>
      <c r="L113" s="640"/>
      <c r="M113" s="640"/>
      <c r="N113" s="640"/>
      <c r="O113" s="640"/>
      <c r="P113" s="640"/>
      <c r="Q113" s="640"/>
      <c r="R113" s="640"/>
      <c r="S113" s="640"/>
      <c r="T113" s="46"/>
      <c r="U113" s="46"/>
      <c r="V113" s="46"/>
      <c r="W113" s="46"/>
      <c r="X113" s="46"/>
      <c r="Y113" s="46"/>
      <c r="Z113" s="46"/>
      <c r="AA113" s="46"/>
      <c r="AB113" s="46"/>
      <c r="AC113" s="46"/>
      <c r="AD113" s="655"/>
    </row>
    <row r="114" spans="1:30">
      <c r="A114" s="697"/>
      <c r="B114" s="388"/>
      <c r="C114" s="388"/>
      <c r="D114" s="388"/>
      <c r="E114" s="388"/>
      <c r="F114" s="8"/>
      <c r="G114" s="640" t="s">
        <v>645</v>
      </c>
      <c r="H114" s="640"/>
      <c r="I114" s="640"/>
      <c r="J114" s="640"/>
      <c r="K114" s="640"/>
      <c r="L114" s="640"/>
      <c r="M114" s="640"/>
      <c r="N114" s="640"/>
      <c r="O114" s="640"/>
      <c r="P114" s="640"/>
      <c r="Q114" s="640"/>
      <c r="R114" s="640"/>
      <c r="S114" s="640"/>
      <c r="T114" s="46"/>
      <c r="U114" s="46"/>
      <c r="V114" s="46"/>
      <c r="W114" s="46"/>
      <c r="X114" s="46"/>
      <c r="Y114" s="46"/>
      <c r="Z114" s="46"/>
      <c r="AA114" s="46"/>
      <c r="AB114" s="46"/>
      <c r="AC114" s="46"/>
      <c r="AD114" s="655"/>
    </row>
    <row r="115" spans="1:30">
      <c r="A115" s="694"/>
      <c r="B115" s="388"/>
      <c r="C115" s="388"/>
      <c r="D115" s="388"/>
      <c r="E115" s="388"/>
      <c r="F115" s="8"/>
      <c r="G115" s="640"/>
      <c r="H115" s="640"/>
      <c r="I115" s="640"/>
      <c r="J115" s="640"/>
      <c r="K115" s="640"/>
      <c r="L115" s="640"/>
      <c r="M115" s="640"/>
      <c r="N115" s="640"/>
      <c r="O115" s="640"/>
      <c r="P115" s="640"/>
      <c r="Q115" s="640"/>
      <c r="R115" s="640"/>
      <c r="S115" s="640"/>
      <c r="T115" s="46"/>
      <c r="U115" s="46"/>
      <c r="V115" s="46"/>
      <c r="W115" s="46"/>
      <c r="X115" s="46"/>
      <c r="Y115" s="46"/>
      <c r="Z115" s="46"/>
      <c r="AA115" s="46"/>
      <c r="AB115" s="46"/>
      <c r="AC115" s="46"/>
      <c r="AD115" s="655"/>
    </row>
    <row r="116" spans="1:30">
      <c r="A116" s="694" t="s">
        <v>80</v>
      </c>
      <c r="B116" s="206">
        <f>IF(SUM(B476:B485)=10,1,0)</f>
        <v>0</v>
      </c>
      <c r="C116" s="389" t="s">
        <v>423</v>
      </c>
      <c r="D116" s="226">
        <f>IF(B116=0,1,0)</f>
        <v>1</v>
      </c>
      <c r="E116" s="389" t="s">
        <v>363</v>
      </c>
      <c r="F116" s="8"/>
      <c r="G116" s="640" t="s">
        <v>605</v>
      </c>
      <c r="H116" s="640"/>
      <c r="I116" s="641" t="s">
        <v>603</v>
      </c>
      <c r="J116" s="640"/>
      <c r="K116" s="640"/>
      <c r="L116" s="640"/>
      <c r="M116" s="640"/>
      <c r="N116" s="640"/>
      <c r="O116" s="640"/>
      <c r="P116" s="640"/>
      <c r="Q116" s="640"/>
      <c r="R116" s="640"/>
      <c r="S116" s="640"/>
      <c r="T116" s="46"/>
      <c r="U116" s="46"/>
      <c r="V116" s="46"/>
      <c r="W116" s="46"/>
      <c r="X116" s="46"/>
      <c r="Y116" s="46"/>
      <c r="Z116" s="46"/>
      <c r="AA116" s="46"/>
      <c r="AB116" s="46"/>
      <c r="AC116" s="46"/>
      <c r="AD116" s="655"/>
    </row>
    <row r="117" spans="1:30">
      <c r="A117" s="690" t="s">
        <v>81</v>
      </c>
      <c r="B117" s="388"/>
      <c r="C117" s="388"/>
      <c r="D117" s="388"/>
      <c r="E117" s="388"/>
      <c r="F117" s="8"/>
      <c r="G117" s="698" t="s">
        <v>137</v>
      </c>
      <c r="H117" s="699"/>
      <c r="I117" s="699"/>
      <c r="J117" s="699"/>
      <c r="K117" s="699"/>
      <c r="L117" s="699"/>
      <c r="M117" s="699"/>
      <c r="N117" s="699"/>
      <c r="O117" s="699"/>
      <c r="P117" s="699"/>
      <c r="Q117" s="699"/>
      <c r="R117" s="699"/>
      <c r="S117" s="699"/>
      <c r="T117" s="35"/>
      <c r="U117" s="35"/>
      <c r="V117" s="46"/>
      <c r="W117" s="46"/>
      <c r="X117" s="46"/>
      <c r="Y117" s="46"/>
      <c r="Z117" s="46"/>
      <c r="AA117" s="46"/>
      <c r="AB117" s="46"/>
      <c r="AC117" s="46"/>
      <c r="AD117" s="655"/>
    </row>
    <row r="118" spans="1:30">
      <c r="A118" s="675"/>
      <c r="B118" s="676"/>
      <c r="C118" s="676"/>
      <c r="D118" s="676"/>
      <c r="E118" s="676"/>
      <c r="F118" s="8"/>
      <c r="G118" s="677"/>
      <c r="H118" s="677"/>
      <c r="I118" s="677"/>
      <c r="J118" s="677"/>
      <c r="K118" s="677"/>
      <c r="L118" s="677"/>
      <c r="M118" s="677"/>
      <c r="N118" s="677"/>
      <c r="O118" s="677"/>
      <c r="P118" s="677"/>
      <c r="Q118" s="677"/>
      <c r="R118" s="677"/>
      <c r="S118" s="677"/>
      <c r="T118" s="46"/>
      <c r="U118" s="46"/>
      <c r="V118" s="46"/>
      <c r="W118" s="46"/>
      <c r="X118" s="46"/>
      <c r="Y118" s="46"/>
      <c r="Z118" s="46"/>
      <c r="AA118" s="46"/>
      <c r="AB118" s="46"/>
      <c r="AC118" s="46"/>
      <c r="AD118" s="655"/>
    </row>
    <row r="119" spans="1:30">
      <c r="A119" s="700" t="s">
        <v>580</v>
      </c>
      <c r="B119" s="113"/>
      <c r="C119" s="113"/>
      <c r="D119" s="113"/>
      <c r="E119" s="113"/>
      <c r="F119" s="8"/>
      <c r="G119" s="681"/>
      <c r="H119" s="681"/>
      <c r="I119" s="681"/>
      <c r="J119" s="681"/>
      <c r="K119" s="681"/>
      <c r="L119" s="681"/>
      <c r="M119" s="681"/>
      <c r="N119" s="681"/>
      <c r="O119" s="681"/>
      <c r="P119" s="681"/>
      <c r="Q119" s="681"/>
      <c r="R119" s="681"/>
      <c r="S119" s="681"/>
      <c r="T119" s="46"/>
      <c r="U119" s="46"/>
      <c r="V119" s="46"/>
      <c r="W119" s="46"/>
      <c r="X119" s="46"/>
      <c r="Y119" s="46"/>
      <c r="Z119" s="46"/>
      <c r="AA119" s="46"/>
      <c r="AB119" s="46"/>
      <c r="AC119" s="46"/>
      <c r="AD119" s="655"/>
    </row>
    <row r="120" spans="1:30">
      <c r="A120" s="675"/>
      <c r="B120" s="676"/>
      <c r="C120" s="676"/>
      <c r="D120" s="676"/>
      <c r="E120" s="676"/>
      <c r="F120" s="8"/>
      <c r="G120" s="677"/>
      <c r="H120" s="677"/>
      <c r="I120" s="677"/>
      <c r="J120" s="677"/>
      <c r="K120" s="677"/>
      <c r="L120" s="677"/>
      <c r="M120" s="677"/>
      <c r="N120" s="677"/>
      <c r="O120" s="677"/>
      <c r="P120" s="677"/>
      <c r="Q120" s="677"/>
      <c r="R120" s="677"/>
      <c r="S120" s="677"/>
      <c r="T120" s="46"/>
      <c r="U120" s="46"/>
      <c r="V120" s="46"/>
      <c r="W120" s="46"/>
      <c r="X120" s="46"/>
      <c r="Y120" s="46"/>
      <c r="Z120" s="46"/>
      <c r="AA120" s="46"/>
      <c r="AB120" s="46"/>
      <c r="AC120" s="46"/>
      <c r="AD120" s="655"/>
    </row>
    <row r="121" spans="1:30">
      <c r="A121" s="264" t="s">
        <v>581</v>
      </c>
      <c r="B121" s="184"/>
      <c r="C121" s="184"/>
      <c r="D121" s="184"/>
      <c r="E121" s="184"/>
      <c r="F121" s="8"/>
      <c r="G121" s="685"/>
      <c r="H121" s="685"/>
      <c r="I121" s="685"/>
      <c r="J121" s="685"/>
      <c r="K121" s="685"/>
      <c r="L121" s="685"/>
      <c r="M121" s="685"/>
      <c r="N121" s="685"/>
      <c r="O121" s="685"/>
      <c r="P121" s="685"/>
      <c r="Q121" s="685"/>
      <c r="R121" s="685"/>
      <c r="S121" s="685"/>
      <c r="T121" s="46"/>
      <c r="U121" s="46"/>
      <c r="V121" s="46"/>
      <c r="W121" s="46"/>
      <c r="X121" s="46"/>
      <c r="Y121" s="46"/>
      <c r="Z121" s="46"/>
      <c r="AA121" s="46"/>
      <c r="AB121" s="46"/>
      <c r="AC121" s="46"/>
      <c r="AD121" s="655"/>
    </row>
    <row r="122" spans="1:30">
      <c r="A122" s="701" t="s">
        <v>556</v>
      </c>
      <c r="B122" s="500"/>
      <c r="C122" s="167"/>
      <c r="D122" s="167"/>
      <c r="E122" s="167"/>
      <c r="F122" s="8"/>
      <c r="G122" s="693"/>
      <c r="H122" s="693"/>
      <c r="I122" s="693"/>
      <c r="J122" s="693"/>
      <c r="K122" s="693"/>
      <c r="L122" s="693"/>
      <c r="M122" s="693"/>
      <c r="N122" s="693"/>
      <c r="O122" s="693"/>
      <c r="P122" s="693"/>
      <c r="Q122" s="693"/>
      <c r="R122" s="693"/>
      <c r="S122" s="693"/>
      <c r="T122" s="46"/>
      <c r="U122" s="46"/>
      <c r="V122" s="46"/>
      <c r="W122" s="46"/>
      <c r="X122" s="46"/>
      <c r="Y122" s="46"/>
      <c r="Z122" s="46"/>
      <c r="AA122" s="46"/>
      <c r="AB122" s="46"/>
      <c r="AC122" s="46"/>
      <c r="AD122" s="655"/>
    </row>
    <row r="123" spans="1:30">
      <c r="A123" s="702" t="s">
        <v>557</v>
      </c>
      <c r="B123" s="501"/>
      <c r="C123" s="147"/>
      <c r="D123" s="147"/>
      <c r="E123" s="147"/>
      <c r="F123" s="8"/>
      <c r="G123" s="672"/>
      <c r="H123" s="672"/>
      <c r="I123" s="672"/>
      <c r="J123" s="672"/>
      <c r="K123" s="672"/>
      <c r="L123" s="672"/>
      <c r="M123" s="672"/>
      <c r="N123" s="672"/>
      <c r="O123" s="672"/>
      <c r="P123" s="672"/>
      <c r="Q123" s="672"/>
      <c r="R123" s="672"/>
      <c r="S123" s="672"/>
      <c r="T123" s="46"/>
      <c r="U123" s="46"/>
      <c r="V123" s="46"/>
      <c r="W123" s="46"/>
      <c r="X123" s="46"/>
      <c r="Y123" s="46"/>
      <c r="Z123" s="46"/>
      <c r="AA123" s="46"/>
      <c r="AB123" s="46"/>
      <c r="AC123" s="46"/>
      <c r="AD123" s="655"/>
    </row>
    <row r="124" spans="1:30">
      <c r="A124" s="703" t="s">
        <v>604</v>
      </c>
      <c r="B124" s="502"/>
      <c r="C124" s="388"/>
      <c r="D124" s="388"/>
      <c r="E124" s="388"/>
      <c r="F124" s="8"/>
      <c r="G124" s="640"/>
      <c r="H124" s="640"/>
      <c r="I124" s="640"/>
      <c r="J124" s="640"/>
      <c r="K124" s="640"/>
      <c r="L124" s="640"/>
      <c r="M124" s="640"/>
      <c r="N124" s="640"/>
      <c r="O124" s="640"/>
      <c r="P124" s="640"/>
      <c r="Q124" s="640"/>
      <c r="R124" s="640"/>
      <c r="S124" s="640"/>
      <c r="T124" s="46"/>
      <c r="U124" s="46"/>
      <c r="V124" s="46"/>
      <c r="W124" s="46"/>
      <c r="X124" s="46"/>
      <c r="Y124" s="46"/>
      <c r="Z124" s="46"/>
      <c r="AA124" s="46"/>
      <c r="AB124" s="46"/>
      <c r="AC124" s="46"/>
      <c r="AD124" s="655"/>
    </row>
    <row r="125" spans="1:30">
      <c r="A125" s="704" t="s">
        <v>558</v>
      </c>
      <c r="B125" s="503"/>
      <c r="C125" s="113"/>
      <c r="D125" s="113"/>
      <c r="E125" s="113"/>
      <c r="F125" s="8"/>
      <c r="G125" s="681"/>
      <c r="H125" s="681"/>
      <c r="I125" s="681"/>
      <c r="J125" s="681"/>
      <c r="K125" s="681"/>
      <c r="L125" s="681"/>
      <c r="M125" s="681"/>
      <c r="N125" s="681"/>
      <c r="O125" s="681"/>
      <c r="P125" s="681"/>
      <c r="Q125" s="681"/>
      <c r="R125" s="681"/>
      <c r="S125" s="681"/>
      <c r="T125" s="46"/>
      <c r="U125" s="46"/>
      <c r="V125" s="46"/>
      <c r="W125" s="46"/>
      <c r="X125" s="46"/>
      <c r="Y125" s="46"/>
      <c r="Z125" s="46"/>
      <c r="AA125" s="46"/>
      <c r="AB125" s="46"/>
      <c r="AC125" s="46"/>
      <c r="AD125" s="655"/>
    </row>
    <row r="126" spans="1:30">
      <c r="A126" s="705" t="s">
        <v>559</v>
      </c>
      <c r="B126" s="504"/>
      <c r="C126" s="184"/>
      <c r="D126" s="184"/>
      <c r="E126" s="184"/>
      <c r="F126" s="8"/>
      <c r="G126" s="685"/>
      <c r="H126" s="685"/>
      <c r="I126" s="685"/>
      <c r="J126" s="685"/>
      <c r="K126" s="685"/>
      <c r="L126" s="685"/>
      <c r="M126" s="685"/>
      <c r="N126" s="685"/>
      <c r="O126" s="685"/>
      <c r="P126" s="685"/>
      <c r="Q126" s="685"/>
      <c r="R126" s="685"/>
      <c r="S126" s="685"/>
      <c r="T126" s="46"/>
      <c r="U126" s="46"/>
      <c r="V126" s="46"/>
      <c r="W126" s="46"/>
      <c r="X126" s="46"/>
      <c r="Y126" s="46"/>
      <c r="Z126" s="46"/>
      <c r="AA126" s="46"/>
      <c r="AB126" s="46"/>
      <c r="AC126" s="46"/>
      <c r="AD126" s="655"/>
    </row>
    <row r="127" spans="1:30">
      <c r="A127" s="701" t="s">
        <v>560</v>
      </c>
      <c r="B127" s="500"/>
      <c r="C127" s="167"/>
      <c r="D127" s="167"/>
      <c r="E127" s="167"/>
      <c r="F127" s="8"/>
      <c r="G127" s="693"/>
      <c r="H127" s="693"/>
      <c r="I127" s="693"/>
      <c r="J127" s="693"/>
      <c r="K127" s="693"/>
      <c r="L127" s="693"/>
      <c r="M127" s="693"/>
      <c r="N127" s="693"/>
      <c r="O127" s="693"/>
      <c r="P127" s="693"/>
      <c r="Q127" s="693"/>
      <c r="R127" s="693"/>
      <c r="S127" s="693"/>
      <c r="T127" s="46"/>
      <c r="U127" s="46"/>
      <c r="V127" s="46"/>
      <c r="W127" s="46"/>
      <c r="X127" s="46"/>
      <c r="Y127" s="46"/>
      <c r="Z127" s="46"/>
      <c r="AA127" s="46"/>
      <c r="AB127" s="46"/>
      <c r="AC127" s="46"/>
      <c r="AD127" s="655"/>
    </row>
    <row r="128" spans="1:30">
      <c r="A128" s="706" t="s">
        <v>523</v>
      </c>
      <c r="B128" s="147"/>
      <c r="C128" s="147"/>
      <c r="D128" s="147"/>
      <c r="E128" s="147"/>
      <c r="F128" s="8"/>
      <c r="G128" s="672"/>
      <c r="H128" s="672"/>
      <c r="I128" s="672"/>
      <c r="J128" s="672"/>
      <c r="K128" s="672"/>
      <c r="L128" s="672"/>
      <c r="M128" s="672"/>
      <c r="N128" s="672"/>
      <c r="O128" s="672"/>
      <c r="P128" s="672"/>
      <c r="Q128" s="672"/>
      <c r="R128" s="672"/>
      <c r="S128" s="672"/>
      <c r="T128" s="46"/>
      <c r="U128" s="46"/>
      <c r="V128" s="46"/>
      <c r="W128" s="46"/>
      <c r="X128" s="46"/>
      <c r="Y128" s="46"/>
      <c r="Z128" s="46"/>
      <c r="AA128" s="46"/>
      <c r="AB128" s="46"/>
      <c r="AC128" s="46"/>
      <c r="AD128" s="655"/>
    </row>
    <row r="129" spans="1:30">
      <c r="A129" s="707"/>
      <c r="B129" s="388"/>
      <c r="C129" s="388"/>
      <c r="D129" s="388"/>
      <c r="E129" s="388"/>
      <c r="F129" s="8"/>
      <c r="G129" s="640"/>
      <c r="H129" s="640"/>
      <c r="I129" s="640"/>
      <c r="J129" s="640"/>
      <c r="K129" s="640"/>
      <c r="L129" s="640"/>
      <c r="M129" s="640"/>
      <c r="N129" s="640"/>
      <c r="O129" s="640"/>
      <c r="P129" s="640"/>
      <c r="Q129" s="640"/>
      <c r="R129" s="640"/>
      <c r="S129" s="640"/>
      <c r="T129" s="46"/>
      <c r="U129" s="46"/>
      <c r="V129" s="46"/>
      <c r="W129" s="46"/>
      <c r="X129" s="46"/>
      <c r="Y129" s="46"/>
      <c r="Z129" s="46"/>
      <c r="AA129" s="46"/>
      <c r="AB129" s="46"/>
      <c r="AC129" s="46"/>
      <c r="AD129" s="655"/>
    </row>
    <row r="130" spans="1:30">
      <c r="A130" s="700" t="s">
        <v>524</v>
      </c>
      <c r="B130" s="113" t="s">
        <v>525</v>
      </c>
      <c r="C130" s="113" t="s">
        <v>526</v>
      </c>
      <c r="D130" s="113" t="s">
        <v>527</v>
      </c>
      <c r="E130" s="113"/>
      <c r="F130" s="8"/>
      <c r="G130" s="681"/>
      <c r="H130" s="681"/>
      <c r="I130" s="681"/>
      <c r="J130" s="681"/>
      <c r="K130" s="681"/>
      <c r="L130" s="681"/>
      <c r="M130" s="681"/>
      <c r="N130" s="681"/>
      <c r="O130" s="681"/>
      <c r="P130" s="681"/>
      <c r="Q130" s="681"/>
      <c r="R130" s="681"/>
      <c r="S130" s="681"/>
      <c r="T130" s="46"/>
      <c r="U130" s="46"/>
      <c r="V130" s="46"/>
      <c r="W130" s="46"/>
      <c r="X130" s="46"/>
      <c r="Y130" s="46"/>
      <c r="Z130" s="46"/>
      <c r="AA130" s="46"/>
      <c r="AB130" s="46"/>
      <c r="AC130" s="46"/>
      <c r="AD130" s="655"/>
    </row>
    <row r="131" spans="1:30">
      <c r="A131" s="682" t="s">
        <v>561</v>
      </c>
      <c r="B131" s="230">
        <f>+G20</f>
        <v>0</v>
      </c>
      <c r="C131" s="503" t="s">
        <v>528</v>
      </c>
      <c r="D131" s="503" t="s">
        <v>528</v>
      </c>
      <c r="E131" s="708" t="s">
        <v>529</v>
      </c>
      <c r="F131" s="8"/>
      <c r="G131" s="681" t="s">
        <v>530</v>
      </c>
      <c r="H131" s="681"/>
      <c r="I131" s="681"/>
      <c r="J131" s="681"/>
      <c r="K131" s="681"/>
      <c r="L131" s="681"/>
      <c r="M131" s="681"/>
      <c r="N131" s="681"/>
      <c r="O131" s="681"/>
      <c r="P131" s="681"/>
      <c r="Q131" s="681"/>
      <c r="R131" s="681"/>
      <c r="S131" s="681"/>
      <c r="T131" s="46"/>
      <c r="U131" s="46"/>
      <c r="V131" s="46"/>
      <c r="W131" s="46"/>
      <c r="X131" s="46"/>
      <c r="Y131" s="46"/>
      <c r="Z131" s="46"/>
      <c r="AA131" s="46"/>
      <c r="AB131" s="46"/>
      <c r="AC131" s="46"/>
      <c r="AD131" s="655"/>
    </row>
    <row r="132" spans="1:30">
      <c r="A132" s="705"/>
      <c r="B132" s="184"/>
      <c r="C132" s="709"/>
      <c r="D132" s="709"/>
      <c r="E132" s="710"/>
      <c r="F132" s="8"/>
      <c r="G132" s="685"/>
      <c r="H132" s="685"/>
      <c r="I132" s="685"/>
      <c r="J132" s="685"/>
      <c r="K132" s="685"/>
      <c r="L132" s="685"/>
      <c r="M132" s="685"/>
      <c r="N132" s="685"/>
      <c r="O132" s="685"/>
      <c r="P132" s="685"/>
      <c r="Q132" s="685"/>
      <c r="R132" s="685"/>
      <c r="S132" s="685"/>
      <c r="T132" s="46"/>
      <c r="U132" s="46"/>
      <c r="V132" s="46"/>
      <c r="W132" s="46"/>
      <c r="X132" s="46"/>
      <c r="Y132" s="46"/>
      <c r="Z132" s="46"/>
      <c r="AA132" s="46"/>
      <c r="AB132" s="46"/>
      <c r="AC132" s="46"/>
      <c r="AD132" s="655"/>
    </row>
    <row r="133" spans="1:30">
      <c r="A133" s="711" t="s">
        <v>562</v>
      </c>
      <c r="B133" s="233">
        <f>+P20</f>
        <v>9</v>
      </c>
      <c r="C133" s="505" t="s">
        <v>528</v>
      </c>
      <c r="D133" s="506" t="s">
        <v>528</v>
      </c>
      <c r="E133" s="710" t="s">
        <v>529</v>
      </c>
      <c r="F133" s="8"/>
      <c r="G133" s="685" t="s">
        <v>531</v>
      </c>
      <c r="H133" s="685"/>
      <c r="I133" s="685"/>
      <c r="J133" s="685"/>
      <c r="K133" s="685"/>
      <c r="L133" s="685"/>
      <c r="M133" s="685"/>
      <c r="N133" s="685"/>
      <c r="O133" s="685"/>
      <c r="P133" s="685"/>
      <c r="Q133" s="685"/>
      <c r="R133" s="685"/>
      <c r="S133" s="685"/>
      <c r="T133" s="46"/>
      <c r="U133" s="46"/>
      <c r="V133" s="46"/>
      <c r="W133" s="46"/>
      <c r="X133" s="46"/>
      <c r="Y133" s="46"/>
      <c r="Z133" s="46"/>
      <c r="AA133" s="46"/>
      <c r="AB133" s="46"/>
      <c r="AC133" s="46"/>
      <c r="AD133" s="655"/>
    </row>
    <row r="134" spans="1:30">
      <c r="A134" s="711"/>
      <c r="B134" s="234"/>
      <c r="C134" s="710"/>
      <c r="D134" s="184"/>
      <c r="E134" s="184"/>
      <c r="F134" s="8"/>
      <c r="G134" s="685"/>
      <c r="H134" s="685"/>
      <c r="I134" s="685"/>
      <c r="J134" s="685"/>
      <c r="K134" s="685"/>
      <c r="L134" s="685"/>
      <c r="M134" s="685"/>
      <c r="N134" s="685"/>
      <c r="O134" s="685"/>
      <c r="P134" s="685"/>
      <c r="Q134" s="685"/>
      <c r="R134" s="685"/>
      <c r="S134" s="685"/>
      <c r="T134" s="46"/>
      <c r="U134" s="46"/>
      <c r="V134" s="46"/>
      <c r="W134" s="46"/>
      <c r="X134" s="46"/>
      <c r="Y134" s="46"/>
      <c r="Z134" s="46"/>
      <c r="AA134" s="46"/>
      <c r="AB134" s="46"/>
      <c r="AC134" s="46"/>
      <c r="AD134" s="655"/>
    </row>
    <row r="135" spans="1:30">
      <c r="A135" s="712" t="s">
        <v>208</v>
      </c>
      <c r="B135" s="507" t="s">
        <v>259</v>
      </c>
      <c r="C135" s="425" t="s">
        <v>413</v>
      </c>
      <c r="D135" s="508" t="s">
        <v>260</v>
      </c>
      <c r="E135" s="184" t="s">
        <v>258</v>
      </c>
      <c r="F135" s="8"/>
      <c r="G135" s="685"/>
      <c r="H135" s="685"/>
      <c r="I135" s="685"/>
      <c r="J135" s="685"/>
      <c r="K135" s="685"/>
      <c r="L135" s="685"/>
      <c r="M135" s="685"/>
      <c r="N135" s="685"/>
      <c r="O135" s="685"/>
      <c r="P135" s="685"/>
      <c r="Q135" s="685"/>
      <c r="R135" s="685"/>
      <c r="S135" s="685"/>
      <c r="T135" s="46"/>
      <c r="U135" s="46"/>
      <c r="V135" s="46"/>
      <c r="W135" s="46"/>
      <c r="X135" s="46"/>
      <c r="Y135" s="46"/>
      <c r="Z135" s="46"/>
      <c r="AA135" s="46"/>
      <c r="AB135" s="46"/>
      <c r="AC135" s="46"/>
      <c r="AD135" s="655"/>
    </row>
    <row r="136" spans="1:30">
      <c r="A136" s="711"/>
      <c r="B136" s="234"/>
      <c r="C136" s="710"/>
      <c r="D136" s="184"/>
      <c r="E136" s="184"/>
      <c r="F136" s="8"/>
      <c r="G136" s="685"/>
      <c r="H136" s="685"/>
      <c r="I136" s="685"/>
      <c r="J136" s="685"/>
      <c r="K136" s="685"/>
      <c r="L136" s="685"/>
      <c r="M136" s="685"/>
      <c r="N136" s="685"/>
      <c r="O136" s="685"/>
      <c r="P136" s="685"/>
      <c r="Q136" s="685"/>
      <c r="R136" s="685"/>
      <c r="S136" s="685"/>
      <c r="T136" s="46"/>
      <c r="U136" s="46"/>
      <c r="V136" s="46"/>
      <c r="W136" s="46"/>
      <c r="X136" s="46"/>
      <c r="Y136" s="46"/>
      <c r="Z136" s="46"/>
      <c r="AA136" s="46"/>
      <c r="AB136" s="46"/>
      <c r="AC136" s="46"/>
      <c r="AD136" s="655"/>
    </row>
    <row r="137" spans="1:30">
      <c r="A137" s="711" t="s">
        <v>545</v>
      </c>
      <c r="B137" s="234">
        <f>+B133-B131+1</f>
        <v>10</v>
      </c>
      <c r="C137" s="710" t="s">
        <v>589</v>
      </c>
      <c r="D137" s="184"/>
      <c r="E137" s="184"/>
      <c r="F137" s="8"/>
      <c r="G137" s="713" t="s">
        <v>590</v>
      </c>
      <c r="H137" s="693"/>
      <c r="I137" s="693"/>
      <c r="J137" s="693"/>
      <c r="K137" s="693"/>
      <c r="L137" s="693"/>
      <c r="M137" s="693"/>
      <c r="N137" s="693"/>
      <c r="O137" s="693"/>
      <c r="P137" s="693"/>
      <c r="Q137" s="693"/>
      <c r="R137" s="693"/>
      <c r="S137" s="693"/>
      <c r="T137" s="46"/>
      <c r="U137" s="46"/>
      <c r="V137" s="46"/>
      <c r="W137" s="46"/>
      <c r="X137" s="46"/>
      <c r="Y137" s="46"/>
      <c r="Z137" s="46"/>
      <c r="AA137" s="46"/>
      <c r="AB137" s="46"/>
      <c r="AC137" s="46"/>
      <c r="AD137" s="655"/>
    </row>
    <row r="138" spans="1:30">
      <c r="A138" s="714" t="s">
        <v>446</v>
      </c>
      <c r="B138" s="147"/>
      <c r="C138" s="147"/>
      <c r="D138" s="147"/>
      <c r="E138" s="147"/>
      <c r="F138" s="8"/>
      <c r="G138" s="672"/>
      <c r="H138" s="672"/>
      <c r="I138" s="672"/>
      <c r="J138" s="672"/>
      <c r="K138" s="672"/>
      <c r="L138" s="672"/>
      <c r="M138" s="672"/>
      <c r="N138" s="672"/>
      <c r="O138" s="672"/>
      <c r="P138" s="672"/>
      <c r="Q138" s="672"/>
      <c r="R138" s="672"/>
      <c r="S138" s="672"/>
      <c r="T138" s="46"/>
      <c r="U138" s="46"/>
      <c r="V138" s="46"/>
      <c r="W138" s="46"/>
      <c r="X138" s="46"/>
      <c r="Y138" s="46"/>
      <c r="Z138" s="46"/>
      <c r="AA138" s="46"/>
      <c r="AB138" s="46"/>
      <c r="AC138" s="46"/>
      <c r="AD138" s="655"/>
    </row>
    <row r="139" spans="1:30" ht="14" thickBot="1">
      <c r="A139" s="715"/>
      <c r="B139" s="147"/>
      <c r="C139" s="147"/>
      <c r="D139" s="147"/>
      <c r="E139" s="147"/>
      <c r="F139" s="8"/>
      <c r="G139" s="672"/>
      <c r="H139" s="672"/>
      <c r="I139" s="672"/>
      <c r="J139" s="672"/>
      <c r="K139" s="672"/>
      <c r="L139" s="672"/>
      <c r="M139" s="672"/>
      <c r="N139" s="672"/>
      <c r="O139" s="672"/>
      <c r="P139" s="672"/>
      <c r="Q139" s="672"/>
      <c r="R139" s="672"/>
      <c r="S139" s="672"/>
      <c r="T139" s="46"/>
      <c r="U139" s="46"/>
      <c r="V139" s="46"/>
      <c r="W139" s="46"/>
      <c r="X139" s="46"/>
      <c r="Y139" s="46"/>
      <c r="Z139" s="46"/>
      <c r="AA139" s="46"/>
      <c r="AB139" s="46"/>
      <c r="AC139" s="46"/>
      <c r="AD139" s="655"/>
    </row>
    <row r="140" spans="1:30" ht="59" thickBot="1">
      <c r="A140" s="236" t="s">
        <v>589</v>
      </c>
      <c r="B140" s="237" t="s">
        <v>582</v>
      </c>
      <c r="C140" s="346"/>
      <c r="D140" s="346"/>
      <c r="E140" s="346"/>
      <c r="F140" s="8"/>
      <c r="G140" s="716" t="s">
        <v>583</v>
      </c>
      <c r="H140" s="716"/>
      <c r="I140" s="716"/>
      <c r="J140" s="716"/>
      <c r="K140" s="716"/>
      <c r="L140" s="716"/>
      <c r="M140" s="716"/>
      <c r="N140" s="716"/>
      <c r="O140" s="716"/>
      <c r="P140" s="716"/>
      <c r="Q140" s="716"/>
      <c r="R140" s="716"/>
      <c r="S140" s="716"/>
      <c r="T140" s="46"/>
      <c r="U140" s="46"/>
      <c r="V140" s="46"/>
      <c r="W140" s="46"/>
      <c r="X140" s="46"/>
      <c r="Y140" s="46"/>
      <c r="Z140" s="46"/>
      <c r="AA140" s="46"/>
      <c r="AB140" s="46"/>
      <c r="AC140" s="46"/>
      <c r="AD140" s="655"/>
    </row>
    <row r="141" spans="1:30" ht="16" thickBot="1">
      <c r="A141" s="239" t="s">
        <v>654</v>
      </c>
      <c r="B141" s="240" t="e">
        <f t="shared" ref="B141:B150" si="14">+B492</f>
        <v>#DIV/0!</v>
      </c>
      <c r="C141" s="346"/>
      <c r="D141" s="346"/>
      <c r="E141" s="346"/>
      <c r="F141" s="8"/>
      <c r="G141" s="716"/>
      <c r="H141" s="716"/>
      <c r="I141" s="716"/>
      <c r="J141" s="716"/>
      <c r="K141" s="716"/>
      <c r="L141" s="716"/>
      <c r="M141" s="716"/>
      <c r="N141" s="716"/>
      <c r="O141" s="716"/>
      <c r="P141" s="716"/>
      <c r="Q141" s="716"/>
      <c r="R141" s="716"/>
      <c r="S141" s="716"/>
      <c r="T141" s="46"/>
      <c r="U141" s="46"/>
      <c r="V141" s="46"/>
      <c r="W141" s="46"/>
      <c r="X141" s="46"/>
      <c r="Y141" s="46"/>
      <c r="Z141" s="46"/>
      <c r="AA141" s="46"/>
      <c r="AB141" s="46"/>
      <c r="AC141" s="46"/>
      <c r="AD141" s="655"/>
    </row>
    <row r="142" spans="1:30" ht="16" thickBot="1">
      <c r="A142" s="239" t="s">
        <v>946</v>
      </c>
      <c r="B142" s="240" t="e">
        <f t="shared" si="14"/>
        <v>#DIV/0!</v>
      </c>
      <c r="C142" s="346"/>
      <c r="D142" s="346"/>
      <c r="E142" s="346"/>
      <c r="F142" s="8"/>
      <c r="G142" s="716"/>
      <c r="H142" s="716"/>
      <c r="I142" s="716"/>
      <c r="J142" s="716"/>
      <c r="K142" s="716"/>
      <c r="L142" s="716"/>
      <c r="M142" s="716"/>
      <c r="N142" s="716"/>
      <c r="O142" s="716"/>
      <c r="P142" s="716"/>
      <c r="Q142" s="716"/>
      <c r="R142" s="716"/>
      <c r="S142" s="716"/>
      <c r="T142" s="46"/>
      <c r="U142" s="46"/>
      <c r="V142" s="46"/>
      <c r="W142" s="46"/>
      <c r="X142" s="46"/>
      <c r="Y142" s="46"/>
      <c r="Z142" s="46"/>
      <c r="AA142" s="46"/>
      <c r="AB142" s="46"/>
      <c r="AC142" s="46"/>
      <c r="AD142" s="655"/>
    </row>
    <row r="143" spans="1:30" ht="16" thickBot="1">
      <c r="A143" s="239" t="s">
        <v>947</v>
      </c>
      <c r="B143" s="240" t="e">
        <f t="shared" si="14"/>
        <v>#DIV/0!</v>
      </c>
      <c r="C143" s="346"/>
      <c r="D143" s="346"/>
      <c r="E143" s="346"/>
      <c r="F143" s="8"/>
      <c r="G143" s="716"/>
      <c r="H143" s="716"/>
      <c r="I143" s="716"/>
      <c r="J143" s="716"/>
      <c r="K143" s="716"/>
      <c r="L143" s="716"/>
      <c r="M143" s="716"/>
      <c r="N143" s="716"/>
      <c r="O143" s="716"/>
      <c r="P143" s="716"/>
      <c r="Q143" s="716"/>
      <c r="R143" s="716"/>
      <c r="S143" s="716"/>
      <c r="T143" s="46"/>
      <c r="U143" s="46"/>
      <c r="V143" s="46"/>
      <c r="W143" s="46"/>
      <c r="X143" s="46"/>
      <c r="Y143" s="46"/>
      <c r="Z143" s="46"/>
      <c r="AA143" s="46"/>
      <c r="AB143" s="46"/>
      <c r="AC143" s="46"/>
      <c r="AD143" s="655"/>
    </row>
    <row r="144" spans="1:30" ht="14" thickBot="1">
      <c r="A144" s="241" t="s">
        <v>657</v>
      </c>
      <c r="B144" s="240" t="e">
        <f t="shared" si="14"/>
        <v>#DIV/0!</v>
      </c>
      <c r="C144" s="346"/>
      <c r="D144" s="346"/>
      <c r="E144" s="346"/>
      <c r="F144" s="8"/>
      <c r="G144" s="716"/>
      <c r="H144" s="716"/>
      <c r="I144" s="716"/>
      <c r="J144" s="716"/>
      <c r="K144" s="716"/>
      <c r="L144" s="716"/>
      <c r="M144" s="716"/>
      <c r="N144" s="716"/>
      <c r="O144" s="716"/>
      <c r="P144" s="716"/>
      <c r="Q144" s="716"/>
      <c r="R144" s="716"/>
      <c r="S144" s="716"/>
      <c r="T144" s="46"/>
      <c r="U144" s="46"/>
      <c r="V144" s="46"/>
      <c r="W144" s="46"/>
      <c r="X144" s="46"/>
      <c r="Y144" s="46"/>
      <c r="Z144" s="46"/>
      <c r="AA144" s="46"/>
      <c r="AB144" s="46"/>
      <c r="AC144" s="46"/>
      <c r="AD144" s="655"/>
    </row>
    <row r="145" spans="1:30" ht="14" thickBot="1">
      <c r="A145" s="242" t="s">
        <v>915</v>
      </c>
      <c r="B145" s="240" t="e">
        <f t="shared" si="14"/>
        <v>#DIV/0!</v>
      </c>
      <c r="C145" s="346"/>
      <c r="D145" s="346"/>
      <c r="E145" s="346"/>
      <c r="F145" s="8"/>
      <c r="G145" s="716"/>
      <c r="H145" s="716"/>
      <c r="I145" s="716"/>
      <c r="J145" s="716"/>
      <c r="K145" s="716"/>
      <c r="L145" s="716"/>
      <c r="M145" s="716"/>
      <c r="N145" s="716"/>
      <c r="O145" s="716"/>
      <c r="P145" s="716"/>
      <c r="Q145" s="716"/>
      <c r="R145" s="716"/>
      <c r="S145" s="716"/>
      <c r="T145" s="46"/>
      <c r="U145" s="46"/>
      <c r="V145" s="46"/>
      <c r="W145" s="46"/>
      <c r="X145" s="46"/>
      <c r="Y145" s="46"/>
      <c r="Z145" s="46"/>
      <c r="AA145" s="46"/>
      <c r="AB145" s="46"/>
      <c r="AC145" s="46"/>
      <c r="AD145" s="655"/>
    </row>
    <row r="146" spans="1:30" ht="14" thickBot="1">
      <c r="A146" s="242" t="s">
        <v>916</v>
      </c>
      <c r="B146" s="240" t="e">
        <f t="shared" si="14"/>
        <v>#DIV/0!</v>
      </c>
      <c r="C146" s="346"/>
      <c r="D146" s="346"/>
      <c r="E146" s="346"/>
      <c r="F146" s="8"/>
      <c r="G146" s="716"/>
      <c r="H146" s="716"/>
      <c r="I146" s="716"/>
      <c r="J146" s="716"/>
      <c r="K146" s="716"/>
      <c r="L146" s="716"/>
      <c r="M146" s="716"/>
      <c r="N146" s="716"/>
      <c r="O146" s="716"/>
      <c r="P146" s="716"/>
      <c r="Q146" s="716"/>
      <c r="R146" s="716"/>
      <c r="S146" s="716"/>
      <c r="T146" s="46"/>
      <c r="U146" s="46"/>
      <c r="V146" s="46"/>
      <c r="W146" s="46"/>
      <c r="X146" s="46"/>
      <c r="Y146" s="46"/>
      <c r="Z146" s="46"/>
      <c r="AA146" s="46"/>
      <c r="AB146" s="46"/>
      <c r="AC146" s="46"/>
      <c r="AD146" s="655"/>
    </row>
    <row r="147" spans="1:30" ht="14" thickBot="1">
      <c r="A147" s="242" t="s">
        <v>917</v>
      </c>
      <c r="B147" s="240" t="e">
        <f t="shared" si="14"/>
        <v>#DIV/0!</v>
      </c>
      <c r="C147" s="346"/>
      <c r="D147" s="346"/>
      <c r="E147" s="346"/>
      <c r="F147" s="8"/>
      <c r="G147" s="716"/>
      <c r="H147" s="716"/>
      <c r="I147" s="716"/>
      <c r="J147" s="716"/>
      <c r="K147" s="716"/>
      <c r="L147" s="716"/>
      <c r="M147" s="716"/>
      <c r="N147" s="716"/>
      <c r="O147" s="716"/>
      <c r="P147" s="716"/>
      <c r="Q147" s="716"/>
      <c r="R147" s="716"/>
      <c r="S147" s="716"/>
      <c r="T147" s="46"/>
      <c r="U147" s="46"/>
      <c r="V147" s="46"/>
      <c r="W147" s="46"/>
      <c r="X147" s="46"/>
      <c r="Y147" s="46"/>
      <c r="Z147" s="46"/>
      <c r="AA147" s="46"/>
      <c r="AB147" s="46"/>
      <c r="AC147" s="46"/>
      <c r="AD147" s="655"/>
    </row>
    <row r="148" spans="1:30" ht="14" thickBot="1">
      <c r="A148" s="242" t="s">
        <v>855</v>
      </c>
      <c r="B148" s="240" t="e">
        <f t="shared" si="14"/>
        <v>#DIV/0!</v>
      </c>
      <c r="C148" s="346"/>
      <c r="D148" s="346"/>
      <c r="E148" s="346"/>
      <c r="F148" s="8"/>
      <c r="G148" s="716"/>
      <c r="H148" s="716"/>
      <c r="I148" s="716"/>
      <c r="J148" s="716"/>
      <c r="K148" s="716"/>
      <c r="L148" s="716"/>
      <c r="M148" s="716"/>
      <c r="N148" s="716"/>
      <c r="O148" s="716"/>
      <c r="P148" s="716"/>
      <c r="Q148" s="716"/>
      <c r="R148" s="716"/>
      <c r="S148" s="716"/>
      <c r="T148" s="46"/>
      <c r="U148" s="46"/>
      <c r="V148" s="46"/>
      <c r="W148" s="46"/>
      <c r="X148" s="46"/>
      <c r="Y148" s="46"/>
      <c r="Z148" s="46"/>
      <c r="AA148" s="46"/>
      <c r="AB148" s="46"/>
      <c r="AC148" s="46"/>
      <c r="AD148" s="655"/>
    </row>
    <row r="149" spans="1:30" ht="14" thickBot="1">
      <c r="A149" s="242" t="s">
        <v>905</v>
      </c>
      <c r="B149" s="240" t="e">
        <f t="shared" si="14"/>
        <v>#DIV/0!</v>
      </c>
      <c r="C149" s="346"/>
      <c r="D149" s="346"/>
      <c r="E149" s="346"/>
      <c r="F149" s="8"/>
      <c r="G149" s="716"/>
      <c r="H149" s="716"/>
      <c r="I149" s="716"/>
      <c r="J149" s="716"/>
      <c r="K149" s="716"/>
      <c r="L149" s="716"/>
      <c r="M149" s="716"/>
      <c r="N149" s="716"/>
      <c r="O149" s="716"/>
      <c r="P149" s="716"/>
      <c r="Q149" s="716"/>
      <c r="R149" s="716"/>
      <c r="S149" s="716"/>
      <c r="T149" s="46"/>
      <c r="U149" s="46"/>
      <c r="V149" s="46"/>
      <c r="W149" s="46"/>
      <c r="X149" s="46"/>
      <c r="Y149" s="46"/>
      <c r="Z149" s="46"/>
      <c r="AA149" s="46"/>
      <c r="AB149" s="46"/>
      <c r="AC149" s="46"/>
      <c r="AD149" s="655"/>
    </row>
    <row r="150" spans="1:30" ht="14" thickBot="1">
      <c r="A150" s="242" t="s">
        <v>906</v>
      </c>
      <c r="B150" s="240" t="e">
        <f t="shared" si="14"/>
        <v>#DIV/0!</v>
      </c>
      <c r="C150" s="346"/>
      <c r="D150" s="346"/>
      <c r="E150" s="346"/>
      <c r="F150" s="8"/>
      <c r="G150" s="716"/>
      <c r="H150" s="716"/>
      <c r="I150" s="716"/>
      <c r="J150" s="716"/>
      <c r="K150" s="716"/>
      <c r="L150" s="716"/>
      <c r="M150" s="716"/>
      <c r="N150" s="716"/>
      <c r="O150" s="716"/>
      <c r="P150" s="716"/>
      <c r="Q150" s="716"/>
      <c r="R150" s="716"/>
      <c r="S150" s="716"/>
      <c r="T150" s="46"/>
      <c r="U150" s="46"/>
      <c r="V150" s="46"/>
      <c r="W150" s="46"/>
      <c r="X150" s="46"/>
      <c r="Y150" s="46"/>
      <c r="Z150" s="46"/>
      <c r="AA150" s="46"/>
      <c r="AB150" s="46"/>
      <c r="AC150" s="46"/>
      <c r="AD150" s="655"/>
    </row>
    <row r="151" spans="1:30" ht="14" thickBot="1">
      <c r="A151" s="243" t="s">
        <v>591</v>
      </c>
      <c r="B151" s="244" t="e">
        <f>SUM(B141:B150)</f>
        <v>#DIV/0!</v>
      </c>
      <c r="C151" s="147"/>
      <c r="D151" s="147"/>
      <c r="E151" s="147"/>
      <c r="F151" s="8"/>
      <c r="G151" s="672"/>
      <c r="H151" s="672"/>
      <c r="I151" s="672"/>
      <c r="J151" s="672"/>
      <c r="K151" s="672"/>
      <c r="L151" s="672"/>
      <c r="M151" s="672"/>
      <c r="N151" s="672"/>
      <c r="O151" s="672"/>
      <c r="P151" s="672"/>
      <c r="Q151" s="672"/>
      <c r="R151" s="672"/>
      <c r="S151" s="672"/>
      <c r="T151" s="46"/>
      <c r="U151" s="46"/>
      <c r="V151" s="46"/>
      <c r="W151" s="46"/>
      <c r="X151" s="46"/>
      <c r="Y151" s="46"/>
      <c r="Z151" s="46"/>
      <c r="AA151" s="46"/>
      <c r="AB151" s="46"/>
      <c r="AC151" s="46"/>
      <c r="AD151" s="655"/>
    </row>
    <row r="152" spans="1:30" ht="14" thickBot="1">
      <c r="A152" s="245" t="s">
        <v>585</v>
      </c>
      <c r="B152" s="246">
        <f>+B137</f>
        <v>10</v>
      </c>
      <c r="C152" s="388"/>
      <c r="D152" s="388"/>
      <c r="E152" s="388"/>
      <c r="F152" s="8"/>
      <c r="G152" s="640"/>
      <c r="H152" s="640"/>
      <c r="I152" s="640"/>
      <c r="J152" s="640"/>
      <c r="K152" s="640"/>
      <c r="L152" s="640"/>
      <c r="M152" s="640"/>
      <c r="N152" s="640"/>
      <c r="O152" s="640"/>
      <c r="P152" s="640"/>
      <c r="Q152" s="640"/>
      <c r="R152" s="640"/>
      <c r="S152" s="640"/>
      <c r="T152" s="46"/>
      <c r="U152" s="46"/>
      <c r="V152" s="46"/>
      <c r="W152" s="46"/>
      <c r="X152" s="46"/>
      <c r="Y152" s="46"/>
      <c r="Z152" s="46"/>
      <c r="AA152" s="46"/>
      <c r="AB152" s="46"/>
      <c r="AC152" s="46"/>
      <c r="AD152" s="655"/>
    </row>
    <row r="153" spans="1:30" ht="14" thickBot="1">
      <c r="A153" s="247" t="s">
        <v>730</v>
      </c>
      <c r="B153" s="248" t="e">
        <f>+B151/B152</f>
        <v>#DIV/0!</v>
      </c>
      <c r="C153" s="113"/>
      <c r="D153" s="113"/>
      <c r="E153" s="113"/>
      <c r="F153" s="8"/>
      <c r="G153" s="681"/>
      <c r="H153" s="681"/>
      <c r="I153" s="681"/>
      <c r="J153" s="681"/>
      <c r="K153" s="681"/>
      <c r="L153" s="681"/>
      <c r="M153" s="681"/>
      <c r="N153" s="681"/>
      <c r="O153" s="681"/>
      <c r="P153" s="681"/>
      <c r="Q153" s="681"/>
      <c r="R153" s="681"/>
      <c r="S153" s="681"/>
      <c r="T153" s="46"/>
      <c r="U153" s="46"/>
      <c r="V153" s="46"/>
      <c r="W153" s="46"/>
      <c r="X153" s="46"/>
      <c r="Y153" s="46"/>
      <c r="Z153" s="46"/>
      <c r="AA153" s="46"/>
      <c r="AB153" s="46"/>
      <c r="AC153" s="46"/>
      <c r="AD153" s="655"/>
    </row>
    <row r="154" spans="1:30">
      <c r="A154" s="675"/>
      <c r="B154" s="676"/>
      <c r="C154" s="676"/>
      <c r="D154" s="676"/>
      <c r="E154" s="676"/>
      <c r="F154" s="8"/>
      <c r="G154" s="677"/>
      <c r="H154" s="677"/>
      <c r="I154" s="677"/>
      <c r="J154" s="677"/>
      <c r="K154" s="677"/>
      <c r="L154" s="677"/>
      <c r="M154" s="677"/>
      <c r="N154" s="677"/>
      <c r="O154" s="677"/>
      <c r="P154" s="677"/>
      <c r="Q154" s="677"/>
      <c r="R154" s="677"/>
      <c r="S154" s="677"/>
      <c r="T154" s="46"/>
      <c r="U154" s="46"/>
      <c r="V154" s="46"/>
      <c r="W154" s="46"/>
      <c r="X154" s="46"/>
      <c r="Y154" s="46"/>
      <c r="Z154" s="46"/>
      <c r="AA154" s="46"/>
      <c r="AB154" s="46"/>
      <c r="AC154" s="46"/>
      <c r="AD154" s="655"/>
    </row>
    <row r="155" spans="1:30">
      <c r="A155" s="675"/>
      <c r="B155" s="676"/>
      <c r="C155" s="676"/>
      <c r="D155" s="676"/>
      <c r="E155" s="676"/>
      <c r="F155" s="8"/>
      <c r="G155" s="677"/>
      <c r="H155" s="677"/>
      <c r="I155" s="677"/>
      <c r="J155" s="677"/>
      <c r="K155" s="677"/>
      <c r="L155" s="677"/>
      <c r="M155" s="677"/>
      <c r="N155" s="677"/>
      <c r="O155" s="677"/>
      <c r="P155" s="677"/>
      <c r="Q155" s="677"/>
      <c r="R155" s="677"/>
      <c r="S155" s="677"/>
      <c r="T155" s="46"/>
      <c r="U155" s="46"/>
      <c r="V155" s="46"/>
      <c r="W155" s="46"/>
      <c r="X155" s="46"/>
      <c r="Y155" s="46"/>
      <c r="Z155" s="46"/>
      <c r="AA155" s="46"/>
      <c r="AB155" s="46"/>
      <c r="AC155" s="46"/>
      <c r="AD155" s="655"/>
    </row>
    <row r="156" spans="1:30">
      <c r="A156" s="717" t="s">
        <v>909</v>
      </c>
      <c r="B156" s="184"/>
      <c r="C156" s="184"/>
      <c r="D156" s="184"/>
      <c r="E156" s="184"/>
      <c r="F156" s="8"/>
      <c r="G156" s="685"/>
      <c r="H156" s="685"/>
      <c r="I156" s="685"/>
      <c r="J156" s="685"/>
      <c r="K156" s="685"/>
      <c r="L156" s="685"/>
      <c r="M156" s="685"/>
      <c r="N156" s="685"/>
      <c r="O156" s="685"/>
      <c r="P156" s="685"/>
      <c r="Q156" s="685"/>
      <c r="R156" s="685"/>
      <c r="S156" s="685"/>
      <c r="T156" s="46"/>
      <c r="U156" s="46"/>
      <c r="V156" s="46"/>
      <c r="W156" s="46"/>
      <c r="X156" s="46"/>
      <c r="Y156" s="46"/>
      <c r="Z156" s="46"/>
      <c r="AA156" s="46"/>
      <c r="AB156" s="46"/>
      <c r="AC156" s="46"/>
      <c r="AD156" s="655"/>
    </row>
    <row r="157" spans="1:30">
      <c r="A157" s="711" t="s">
        <v>910</v>
      </c>
      <c r="B157" s="184"/>
      <c r="C157" s="184"/>
      <c r="D157" s="184"/>
      <c r="E157" s="184"/>
      <c r="F157" s="8"/>
      <c r="G157" s="685"/>
      <c r="H157" s="685"/>
      <c r="I157" s="685"/>
      <c r="J157" s="685"/>
      <c r="K157" s="685"/>
      <c r="L157" s="685"/>
      <c r="M157" s="685"/>
      <c r="N157" s="685"/>
      <c r="O157" s="685"/>
      <c r="P157" s="685"/>
      <c r="Q157" s="685"/>
      <c r="R157" s="685"/>
      <c r="S157" s="685"/>
      <c r="T157" s="46"/>
      <c r="U157" s="46"/>
      <c r="V157" s="46"/>
      <c r="W157" s="46"/>
      <c r="X157" s="46"/>
      <c r="Y157" s="46"/>
      <c r="Z157" s="46"/>
      <c r="AA157" s="46"/>
      <c r="AB157" s="46"/>
      <c r="AC157" s="46"/>
      <c r="AD157" s="655"/>
    </row>
    <row r="158" spans="1:30">
      <c r="A158" s="675"/>
      <c r="B158" s="676"/>
      <c r="C158" s="676"/>
      <c r="D158" s="676"/>
      <c r="E158" s="676"/>
      <c r="F158" s="8"/>
      <c r="G158" s="677"/>
      <c r="H158" s="677"/>
      <c r="I158" s="677"/>
      <c r="J158" s="677"/>
      <c r="K158" s="677"/>
      <c r="L158" s="677"/>
      <c r="M158" s="677"/>
      <c r="N158" s="677"/>
      <c r="O158" s="677"/>
      <c r="P158" s="677"/>
      <c r="Q158" s="677"/>
      <c r="R158" s="677"/>
      <c r="S158" s="677"/>
      <c r="T158" s="46"/>
      <c r="U158" s="46"/>
      <c r="V158" s="46"/>
      <c r="W158" s="46"/>
      <c r="X158" s="46"/>
      <c r="Y158" s="46"/>
      <c r="Z158" s="46"/>
      <c r="AA158" s="46"/>
      <c r="AB158" s="46"/>
      <c r="AC158" s="46"/>
      <c r="AD158" s="655"/>
    </row>
    <row r="159" spans="1:30">
      <c r="A159" s="675"/>
      <c r="B159" s="676"/>
      <c r="C159" s="676"/>
      <c r="D159" s="676"/>
      <c r="E159" s="676"/>
      <c r="F159" s="8"/>
      <c r="G159" s="677"/>
      <c r="H159" s="677"/>
      <c r="I159" s="677"/>
      <c r="J159" s="677"/>
      <c r="K159" s="677"/>
      <c r="L159" s="677"/>
      <c r="M159" s="677"/>
      <c r="N159" s="677"/>
      <c r="O159" s="677"/>
      <c r="P159" s="677"/>
      <c r="Q159" s="677"/>
      <c r="R159" s="677"/>
      <c r="S159" s="677"/>
      <c r="T159" s="46"/>
      <c r="U159" s="46"/>
      <c r="V159" s="46"/>
      <c r="W159" s="46"/>
      <c r="X159" s="46"/>
      <c r="Y159" s="46"/>
      <c r="Z159" s="46"/>
      <c r="AA159" s="46"/>
      <c r="AB159" s="46"/>
      <c r="AC159" s="46"/>
      <c r="AD159" s="655"/>
    </row>
    <row r="160" spans="1:30">
      <c r="A160" s="718" t="s">
        <v>801</v>
      </c>
      <c r="B160" s="167"/>
      <c r="C160" s="167"/>
      <c r="D160" s="167"/>
      <c r="E160" s="167"/>
      <c r="F160" s="8"/>
      <c r="G160" s="693"/>
      <c r="H160" s="693"/>
      <c r="I160" s="693"/>
      <c r="J160" s="693"/>
      <c r="K160" s="693"/>
      <c r="L160" s="693"/>
      <c r="M160" s="693"/>
      <c r="N160" s="693"/>
      <c r="O160" s="693"/>
      <c r="P160" s="693"/>
      <c r="Q160" s="693"/>
      <c r="R160" s="693"/>
      <c r="S160" s="693"/>
      <c r="T160" s="46"/>
      <c r="U160" s="46"/>
      <c r="V160" s="46"/>
      <c r="W160" s="46"/>
      <c r="X160" s="46"/>
      <c r="Y160" s="46"/>
      <c r="Z160" s="46"/>
      <c r="AA160" s="46"/>
      <c r="AB160" s="46"/>
      <c r="AC160" s="46"/>
      <c r="AD160" s="655"/>
    </row>
    <row r="161" spans="1:30">
      <c r="A161" s="675" t="s">
        <v>876</v>
      </c>
      <c r="B161" s="676"/>
      <c r="C161" s="676"/>
      <c r="D161" s="676"/>
      <c r="E161" s="676"/>
      <c r="F161" s="8"/>
      <c r="G161" s="677"/>
      <c r="H161" s="677"/>
      <c r="I161" s="677"/>
      <c r="J161" s="677"/>
      <c r="K161" s="677"/>
      <c r="L161" s="677"/>
      <c r="M161" s="677"/>
      <c r="N161" s="677"/>
      <c r="O161" s="677"/>
      <c r="P161" s="677"/>
      <c r="Q161" s="677"/>
      <c r="R161" s="677"/>
      <c r="S161" s="677"/>
      <c r="T161" s="46"/>
      <c r="U161" s="46"/>
      <c r="V161" s="46"/>
      <c r="W161" s="46"/>
      <c r="X161" s="46"/>
      <c r="Y161" s="46"/>
      <c r="Z161" s="46"/>
      <c r="AA161" s="46"/>
      <c r="AB161" s="46"/>
      <c r="AC161" s="46"/>
      <c r="AD161" s="655"/>
    </row>
    <row r="162" spans="1:30">
      <c r="A162" s="719"/>
      <c r="B162" s="167"/>
      <c r="C162" s="167"/>
      <c r="D162" s="167"/>
      <c r="E162" s="167"/>
      <c r="F162" s="8"/>
      <c r="G162" s="693"/>
      <c r="H162" s="693"/>
      <c r="I162" s="693"/>
      <c r="J162" s="693"/>
      <c r="K162" s="693"/>
      <c r="L162" s="693"/>
      <c r="M162" s="693"/>
      <c r="N162" s="693"/>
      <c r="O162" s="693"/>
      <c r="P162" s="693"/>
      <c r="Q162" s="693"/>
      <c r="R162" s="693"/>
      <c r="S162" s="693"/>
      <c r="T162" s="46"/>
      <c r="U162" s="46"/>
      <c r="V162" s="46"/>
      <c r="W162" s="46"/>
      <c r="X162" s="46"/>
      <c r="Y162" s="46"/>
      <c r="Z162" s="46"/>
      <c r="AA162" s="46"/>
      <c r="AB162" s="46"/>
      <c r="AC162" s="46"/>
      <c r="AD162" s="655"/>
    </row>
    <row r="163" spans="1:30">
      <c r="A163" s="720" t="s">
        <v>802</v>
      </c>
      <c r="B163" s="147"/>
      <c r="C163" s="147"/>
      <c r="D163" s="147"/>
      <c r="E163" s="147"/>
      <c r="F163" s="8"/>
      <c r="G163" s="672"/>
      <c r="H163" s="672"/>
      <c r="I163" s="672"/>
      <c r="J163" s="672"/>
      <c r="K163" s="672"/>
      <c r="L163" s="672"/>
      <c r="M163" s="672"/>
      <c r="N163" s="672"/>
      <c r="O163" s="672"/>
      <c r="P163" s="672"/>
      <c r="Q163" s="672"/>
      <c r="R163" s="672"/>
      <c r="S163" s="672"/>
      <c r="T163" s="46"/>
      <c r="U163" s="46"/>
      <c r="V163" s="46"/>
      <c r="W163" s="46"/>
      <c r="X163" s="46"/>
      <c r="Y163" s="46"/>
      <c r="Z163" s="46"/>
      <c r="AA163" s="46"/>
      <c r="AB163" s="46"/>
      <c r="AC163" s="46"/>
      <c r="AD163" s="655"/>
    </row>
    <row r="164" spans="1:30" ht="14" thickBot="1">
      <c r="A164" s="721" t="s">
        <v>876</v>
      </c>
      <c r="B164" s="722"/>
      <c r="C164" s="722"/>
      <c r="D164" s="722"/>
      <c r="E164" s="722"/>
      <c r="F164" s="723"/>
      <c r="G164" s="724"/>
      <c r="H164" s="724"/>
      <c r="I164" s="724"/>
      <c r="J164" s="724"/>
      <c r="K164" s="724"/>
      <c r="L164" s="724"/>
      <c r="M164" s="724"/>
      <c r="N164" s="724"/>
      <c r="O164" s="724"/>
      <c r="P164" s="724"/>
      <c r="Q164" s="724"/>
      <c r="R164" s="724"/>
      <c r="S164" s="724"/>
      <c r="T164" s="725"/>
      <c r="U164" s="725"/>
      <c r="V164" s="725"/>
      <c r="W164" s="725"/>
      <c r="X164" s="725"/>
      <c r="Y164" s="725"/>
      <c r="Z164" s="725"/>
      <c r="AA164" s="725"/>
      <c r="AB164" s="725"/>
      <c r="AC164" s="725"/>
      <c r="AD164" s="726"/>
    </row>
    <row r="165" spans="1:30">
      <c r="A165" s="729"/>
      <c r="B165" s="649"/>
      <c r="C165" s="649"/>
      <c r="D165" s="649"/>
      <c r="E165" s="649"/>
      <c r="F165" s="652"/>
      <c r="G165" s="730"/>
      <c r="H165" s="730"/>
      <c r="I165" s="730"/>
      <c r="J165" s="730"/>
      <c r="K165" s="730"/>
      <c r="L165" s="730"/>
      <c r="M165" s="730"/>
      <c r="N165" s="730"/>
      <c r="O165" s="730"/>
      <c r="P165" s="730"/>
      <c r="Q165" s="730"/>
      <c r="R165" s="730"/>
      <c r="S165" s="730"/>
      <c r="T165" s="731"/>
      <c r="U165" s="731"/>
      <c r="V165" s="731"/>
      <c r="W165" s="731"/>
      <c r="X165" s="731"/>
      <c r="Y165" s="731"/>
      <c r="Z165" s="731"/>
      <c r="AA165" s="731"/>
      <c r="AB165" s="731"/>
      <c r="AC165" s="731"/>
      <c r="AD165" s="732"/>
    </row>
    <row r="166" spans="1:30">
      <c r="A166" s="733" t="s">
        <v>888</v>
      </c>
      <c r="B166" s="113"/>
      <c r="C166" s="113"/>
      <c r="D166" s="113"/>
      <c r="E166" s="113"/>
      <c r="F166" s="8"/>
      <c r="G166" s="681"/>
      <c r="H166" s="681"/>
      <c r="I166" s="681"/>
      <c r="J166" s="681"/>
      <c r="K166" s="681"/>
      <c r="L166" s="681"/>
      <c r="M166" s="681"/>
      <c r="N166" s="681"/>
      <c r="O166" s="681"/>
      <c r="P166" s="681"/>
      <c r="Q166" s="681"/>
      <c r="R166" s="681"/>
      <c r="S166" s="681"/>
      <c r="T166" s="46"/>
      <c r="U166" s="46"/>
      <c r="V166" s="46"/>
      <c r="W166" s="46"/>
      <c r="X166" s="46"/>
      <c r="Y166" s="46"/>
      <c r="Z166" s="46"/>
      <c r="AA166" s="46"/>
      <c r="AB166" s="46"/>
      <c r="AC166" s="46"/>
      <c r="AD166" s="655"/>
    </row>
    <row r="167" spans="1:30">
      <c r="A167" s="264"/>
      <c r="B167" s="184"/>
      <c r="C167" s="184"/>
      <c r="D167" s="184"/>
      <c r="E167" s="184"/>
      <c r="F167" s="8"/>
      <c r="G167" s="685"/>
      <c r="H167" s="685"/>
      <c r="I167" s="685"/>
      <c r="J167" s="685"/>
      <c r="K167" s="685"/>
      <c r="L167" s="685"/>
      <c r="M167" s="685"/>
      <c r="N167" s="685"/>
      <c r="O167" s="685"/>
      <c r="P167" s="685"/>
      <c r="Q167" s="685"/>
      <c r="R167" s="685"/>
      <c r="S167" s="685"/>
      <c r="T167" s="46"/>
      <c r="U167" s="46"/>
      <c r="V167" s="46"/>
      <c r="W167" s="46"/>
      <c r="X167" s="46"/>
      <c r="Y167" s="46"/>
      <c r="Z167" s="46"/>
      <c r="AA167" s="46"/>
      <c r="AB167" s="46"/>
      <c r="AC167" s="46"/>
      <c r="AD167" s="655"/>
    </row>
    <row r="168" spans="1:30">
      <c r="A168" s="734" t="s">
        <v>447</v>
      </c>
      <c r="B168" s="167"/>
      <c r="C168" s="167"/>
      <c r="D168" s="167"/>
      <c r="E168" s="167"/>
      <c r="F168" s="8"/>
      <c r="G168" s="693"/>
      <c r="H168" s="693"/>
      <c r="I168" s="693"/>
      <c r="J168" s="693"/>
      <c r="K168" s="693"/>
      <c r="L168" s="693"/>
      <c r="M168" s="693"/>
      <c r="N168" s="693"/>
      <c r="O168" s="693"/>
      <c r="P168" s="693"/>
      <c r="Q168" s="693"/>
      <c r="R168" s="693"/>
      <c r="S168" s="693"/>
      <c r="T168" s="46"/>
      <c r="U168" s="46"/>
      <c r="V168" s="46"/>
      <c r="W168" s="46"/>
      <c r="X168" s="46"/>
      <c r="Y168" s="46"/>
      <c r="Z168" s="46"/>
      <c r="AA168" s="46"/>
      <c r="AB168" s="46"/>
      <c r="AC168" s="46"/>
      <c r="AD168" s="655"/>
    </row>
    <row r="169" spans="1:30">
      <c r="A169" s="675"/>
      <c r="B169" s="676"/>
      <c r="C169" s="676"/>
      <c r="D169" s="676"/>
      <c r="E169" s="676"/>
      <c r="F169" s="8"/>
      <c r="G169" s="677"/>
      <c r="H169" s="677"/>
      <c r="I169" s="677"/>
      <c r="J169" s="677"/>
      <c r="K169" s="677"/>
      <c r="L169" s="677"/>
      <c r="M169" s="677"/>
      <c r="N169" s="677"/>
      <c r="O169" s="677"/>
      <c r="P169" s="677"/>
      <c r="Q169" s="677"/>
      <c r="R169" s="677"/>
      <c r="S169" s="677"/>
      <c r="T169" s="46"/>
      <c r="U169" s="46"/>
      <c r="V169" s="46"/>
      <c r="W169" s="46"/>
      <c r="X169" s="46"/>
      <c r="Y169" s="46"/>
      <c r="Z169" s="46"/>
      <c r="AA169" s="46"/>
      <c r="AB169" s="46"/>
      <c r="AC169" s="46"/>
      <c r="AD169" s="655"/>
    </row>
    <row r="170" spans="1:30">
      <c r="A170" s="675"/>
      <c r="B170" s="676"/>
      <c r="C170" s="676"/>
      <c r="D170" s="676"/>
      <c r="E170" s="676"/>
      <c r="F170" s="8"/>
      <c r="G170" s="677"/>
      <c r="H170" s="677"/>
      <c r="I170" s="677"/>
      <c r="J170" s="677"/>
      <c r="K170" s="677"/>
      <c r="L170" s="677"/>
      <c r="M170" s="677"/>
      <c r="N170" s="677"/>
      <c r="O170" s="677"/>
      <c r="P170" s="677"/>
      <c r="Q170" s="677"/>
      <c r="R170" s="677"/>
      <c r="S170" s="677"/>
      <c r="T170" s="46"/>
      <c r="U170" s="46"/>
      <c r="V170" s="46"/>
      <c r="W170" s="46"/>
      <c r="X170" s="46"/>
      <c r="Y170" s="46"/>
      <c r="Z170" s="46"/>
      <c r="AA170" s="46"/>
      <c r="AB170" s="46"/>
      <c r="AC170" s="46"/>
      <c r="AD170" s="655"/>
    </row>
    <row r="171" spans="1:30">
      <c r="A171" s="675"/>
      <c r="B171" s="676"/>
      <c r="C171" s="676"/>
      <c r="D171" s="676"/>
      <c r="E171" s="676"/>
      <c r="F171" s="8"/>
      <c r="G171" s="677"/>
      <c r="H171" s="677"/>
      <c r="I171" s="677"/>
      <c r="J171" s="677"/>
      <c r="K171" s="677"/>
      <c r="L171" s="677"/>
      <c r="M171" s="677"/>
      <c r="N171" s="677"/>
      <c r="O171" s="677"/>
      <c r="P171" s="677"/>
      <c r="Q171" s="677"/>
      <c r="R171" s="677"/>
      <c r="S171" s="677"/>
      <c r="T171" s="46"/>
      <c r="U171" s="46"/>
      <c r="V171" s="46"/>
      <c r="W171" s="46"/>
      <c r="X171" s="46"/>
      <c r="Y171" s="46"/>
      <c r="Z171" s="46"/>
      <c r="AA171" s="46"/>
      <c r="AB171" s="46"/>
      <c r="AC171" s="46"/>
      <c r="AD171" s="655"/>
    </row>
    <row r="172" spans="1:30">
      <c r="A172" s="719" t="s">
        <v>539</v>
      </c>
      <c r="B172" s="487" t="s">
        <v>505</v>
      </c>
      <c r="C172" s="735" t="s">
        <v>423</v>
      </c>
      <c r="D172" s="509" t="s">
        <v>593</v>
      </c>
      <c r="E172" s="735" t="s">
        <v>346</v>
      </c>
      <c r="F172" s="8"/>
      <c r="G172" s="693"/>
      <c r="H172" s="693"/>
      <c r="I172" s="693"/>
      <c r="J172" s="693"/>
      <c r="K172" s="693"/>
      <c r="L172" s="693"/>
      <c r="M172" s="693"/>
      <c r="N172" s="693"/>
      <c r="O172" s="693"/>
      <c r="P172" s="693"/>
      <c r="Q172" s="693"/>
      <c r="R172" s="693"/>
      <c r="S172" s="693"/>
      <c r="T172" s="46"/>
      <c r="U172" s="46"/>
      <c r="V172" s="46"/>
      <c r="W172" s="46"/>
      <c r="X172" s="46"/>
      <c r="Y172" s="46"/>
      <c r="Z172" s="46"/>
      <c r="AA172" s="46"/>
      <c r="AB172" s="46"/>
      <c r="AC172" s="46"/>
      <c r="AD172" s="655"/>
    </row>
    <row r="173" spans="1:30">
      <c r="A173" s="719" t="s">
        <v>625</v>
      </c>
      <c r="B173" s="509" t="s">
        <v>505</v>
      </c>
      <c r="C173" s="735" t="s">
        <v>423</v>
      </c>
      <c r="D173" s="487" t="s">
        <v>505</v>
      </c>
      <c r="E173" s="735" t="s">
        <v>542</v>
      </c>
      <c r="F173" s="8"/>
      <c r="G173" s="736" t="s">
        <v>959</v>
      </c>
      <c r="H173" s="693"/>
      <c r="I173" s="693"/>
      <c r="J173" s="693"/>
      <c r="K173" s="693"/>
      <c r="L173" s="693"/>
      <c r="M173" s="693"/>
      <c r="N173" s="693"/>
      <c r="O173" s="693"/>
      <c r="P173" s="693"/>
      <c r="Q173" s="693"/>
      <c r="R173" s="693"/>
      <c r="S173" s="693"/>
      <c r="T173" s="46"/>
      <c r="U173" s="46"/>
      <c r="V173" s="46"/>
      <c r="W173" s="46"/>
      <c r="X173" s="46"/>
      <c r="Y173" s="46"/>
      <c r="Z173" s="46"/>
      <c r="AA173" s="46"/>
      <c r="AB173" s="46"/>
      <c r="AC173" s="46"/>
      <c r="AD173" s="655"/>
    </row>
    <row r="174" spans="1:30" ht="26">
      <c r="A174" s="719" t="s">
        <v>592</v>
      </c>
      <c r="B174" s="251" t="str">
        <f>+B53</f>
        <v>BOX</v>
      </c>
      <c r="C174" s="223" t="s">
        <v>503</v>
      </c>
      <c r="D174" s="251" t="str">
        <f>+D53</f>
        <v>BOX</v>
      </c>
      <c r="E174" s="737" t="s">
        <v>829</v>
      </c>
      <c r="F174" s="8"/>
      <c r="G174" s="693" t="s">
        <v>448</v>
      </c>
      <c r="H174" s="693"/>
      <c r="I174" s="693"/>
      <c r="J174" s="693"/>
      <c r="K174" s="693"/>
      <c r="L174" s="693"/>
      <c r="M174" s="693"/>
      <c r="N174" s="693"/>
      <c r="O174" s="693"/>
      <c r="P174" s="693"/>
      <c r="Q174" s="693"/>
      <c r="R174" s="693"/>
      <c r="S174" s="693"/>
      <c r="T174" s="46"/>
      <c r="U174" s="46"/>
      <c r="V174" s="46"/>
      <c r="W174" s="46"/>
      <c r="X174" s="46"/>
      <c r="Y174" s="46"/>
      <c r="Z174" s="46"/>
      <c r="AA174" s="46"/>
      <c r="AB174" s="46"/>
      <c r="AC174" s="46"/>
      <c r="AD174" s="655"/>
    </row>
    <row r="175" spans="1:30">
      <c r="A175" s="719" t="s">
        <v>504</v>
      </c>
      <c r="B175" s="251" t="str">
        <f>+B57</f>
        <v>BOX</v>
      </c>
      <c r="C175" s="223" t="s">
        <v>506</v>
      </c>
      <c r="D175" s="223"/>
      <c r="E175" s="167"/>
      <c r="F175" s="8"/>
      <c r="G175" s="693" t="s">
        <v>449</v>
      </c>
      <c r="H175" s="693"/>
      <c r="I175" s="693"/>
      <c r="J175" s="693"/>
      <c r="K175" s="693"/>
      <c r="L175" s="693"/>
      <c r="M175" s="693"/>
      <c r="N175" s="693"/>
      <c r="O175" s="693"/>
      <c r="P175" s="693"/>
      <c r="Q175" s="693"/>
      <c r="R175" s="693"/>
      <c r="S175" s="693"/>
      <c r="T175" s="46"/>
      <c r="U175" s="46"/>
      <c r="V175" s="46"/>
      <c r="W175" s="46"/>
      <c r="X175" s="46"/>
      <c r="Y175" s="46"/>
      <c r="Z175" s="46"/>
      <c r="AA175" s="46"/>
      <c r="AB175" s="46"/>
      <c r="AC175" s="46"/>
      <c r="AD175" s="655"/>
    </row>
    <row r="176" spans="1:30">
      <c r="A176" s="719"/>
      <c r="B176" s="251" t="str">
        <f t="shared" ref="B176:B179" si="15">+B58</f>
        <v>BOX</v>
      </c>
      <c r="C176" s="223" t="s">
        <v>507</v>
      </c>
      <c r="D176" s="167"/>
      <c r="E176" s="167"/>
      <c r="F176" s="8"/>
      <c r="G176" s="738"/>
      <c r="H176" s="738"/>
      <c r="I176" s="693"/>
      <c r="J176" s="693"/>
      <c r="K176" s="693"/>
      <c r="L176" s="693"/>
      <c r="M176" s="693"/>
      <c r="N176" s="693"/>
      <c r="O176" s="693"/>
      <c r="P176" s="693"/>
      <c r="Q176" s="693"/>
      <c r="R176" s="693"/>
      <c r="S176" s="693"/>
      <c r="T176" s="46"/>
      <c r="U176" s="46"/>
      <c r="V176" s="46"/>
      <c r="W176" s="46"/>
      <c r="X176" s="46"/>
      <c r="Y176" s="46"/>
      <c r="Z176" s="46"/>
      <c r="AA176" s="46"/>
      <c r="AB176" s="46"/>
      <c r="AC176" s="46"/>
      <c r="AD176" s="655"/>
    </row>
    <row r="177" spans="1:30">
      <c r="A177" s="719"/>
      <c r="B177" s="251" t="str">
        <f t="shared" si="15"/>
        <v>BOX</v>
      </c>
      <c r="C177" s="223" t="s">
        <v>508</v>
      </c>
      <c r="D177" s="167"/>
      <c r="E177" s="167"/>
      <c r="F177" s="8"/>
      <c r="G177" s="738"/>
      <c r="H177" s="738"/>
      <c r="I177" s="693"/>
      <c r="J177" s="693"/>
      <c r="K177" s="693"/>
      <c r="L177" s="693"/>
      <c r="M177" s="693"/>
      <c r="N177" s="693"/>
      <c r="O177" s="693"/>
      <c r="P177" s="693"/>
      <c r="Q177" s="693"/>
      <c r="R177" s="693"/>
      <c r="S177" s="693"/>
      <c r="T177" s="46"/>
      <c r="U177" s="46"/>
      <c r="V177" s="46"/>
      <c r="W177" s="46"/>
      <c r="X177" s="46"/>
      <c r="Y177" s="46"/>
      <c r="Z177" s="46"/>
      <c r="AA177" s="46"/>
      <c r="AB177" s="46"/>
      <c r="AC177" s="46"/>
      <c r="AD177" s="655"/>
    </row>
    <row r="178" spans="1:30">
      <c r="A178" s="719"/>
      <c r="B178" s="251" t="str">
        <f t="shared" si="15"/>
        <v>BOX</v>
      </c>
      <c r="C178" s="223" t="s">
        <v>509</v>
      </c>
      <c r="D178" s="167"/>
      <c r="E178" s="167"/>
      <c r="F178" s="8"/>
      <c r="G178" s="738"/>
      <c r="H178" s="738"/>
      <c r="I178" s="693"/>
      <c r="J178" s="693"/>
      <c r="K178" s="693"/>
      <c r="L178" s="693"/>
      <c r="M178" s="693"/>
      <c r="N178" s="693"/>
      <c r="O178" s="693"/>
      <c r="P178" s="693"/>
      <c r="Q178" s="693"/>
      <c r="R178" s="693"/>
      <c r="S178" s="693"/>
      <c r="T178" s="46"/>
      <c r="U178" s="46"/>
      <c r="V178" s="46"/>
      <c r="W178" s="46"/>
      <c r="X178" s="46"/>
      <c r="Y178" s="46"/>
      <c r="Z178" s="46"/>
      <c r="AA178" s="46"/>
      <c r="AB178" s="46"/>
      <c r="AC178" s="46"/>
      <c r="AD178" s="655"/>
    </row>
    <row r="179" spans="1:30">
      <c r="A179" s="719"/>
      <c r="B179" s="251" t="str">
        <f t="shared" si="15"/>
        <v>BOX</v>
      </c>
      <c r="C179" s="223" t="s">
        <v>510</v>
      </c>
      <c r="D179" s="167"/>
      <c r="E179" s="167"/>
      <c r="F179" s="8"/>
      <c r="G179" s="738"/>
      <c r="H179" s="738"/>
      <c r="I179" s="693"/>
      <c r="J179" s="693"/>
      <c r="K179" s="693"/>
      <c r="L179" s="693"/>
      <c r="M179" s="693"/>
      <c r="N179" s="693"/>
      <c r="O179" s="693"/>
      <c r="P179" s="693"/>
      <c r="Q179" s="693"/>
      <c r="R179" s="693"/>
      <c r="S179" s="693"/>
      <c r="T179" s="46"/>
      <c r="U179" s="46"/>
      <c r="V179" s="46"/>
      <c r="W179" s="46"/>
      <c r="X179" s="46"/>
      <c r="Y179" s="46"/>
      <c r="Z179" s="46"/>
      <c r="AA179" s="46"/>
      <c r="AB179" s="46"/>
      <c r="AC179" s="46"/>
      <c r="AD179" s="655"/>
    </row>
    <row r="180" spans="1:30" ht="14" thickBot="1">
      <c r="A180" s="719"/>
      <c r="B180" s="254"/>
      <c r="C180" s="223"/>
      <c r="D180" s="167"/>
      <c r="E180" s="167"/>
      <c r="F180" s="8"/>
      <c r="G180" s="738"/>
      <c r="H180" s="738"/>
      <c r="I180" s="693"/>
      <c r="J180" s="693"/>
      <c r="K180" s="693"/>
      <c r="L180" s="693"/>
      <c r="M180" s="693"/>
      <c r="N180" s="693"/>
      <c r="O180" s="693"/>
      <c r="P180" s="693"/>
      <c r="Q180" s="693"/>
      <c r="R180" s="693"/>
      <c r="S180" s="693"/>
      <c r="T180" s="46"/>
      <c r="U180" s="46"/>
      <c r="V180" s="46"/>
      <c r="W180" s="46"/>
      <c r="X180" s="46"/>
      <c r="Y180" s="46"/>
      <c r="Z180" s="46"/>
      <c r="AA180" s="46"/>
      <c r="AB180" s="46"/>
      <c r="AC180" s="46"/>
      <c r="AD180" s="655"/>
    </row>
    <row r="181" spans="1:30" ht="40" thickBot="1">
      <c r="A181" s="739" t="s">
        <v>837</v>
      </c>
      <c r="B181" s="414">
        <f>IF(SUM(B81:B90)&gt;=2,1,0)</f>
        <v>0</v>
      </c>
      <c r="C181" s="415"/>
      <c r="D181" s="665"/>
      <c r="E181" s="665"/>
      <c r="F181" s="8"/>
      <c r="G181" s="740" t="s">
        <v>838</v>
      </c>
      <c r="H181" s="738"/>
      <c r="I181" s="693"/>
      <c r="J181" s="693"/>
      <c r="K181" s="693"/>
      <c r="L181" s="693"/>
      <c r="M181" s="693"/>
      <c r="N181" s="693"/>
      <c r="O181" s="693"/>
      <c r="P181" s="693"/>
      <c r="Q181" s="693"/>
      <c r="R181" s="693"/>
      <c r="S181" s="693"/>
      <c r="T181" s="46"/>
      <c r="U181" s="46"/>
      <c r="V181" s="46"/>
      <c r="W181" s="46"/>
      <c r="X181" s="46"/>
      <c r="Y181" s="46"/>
      <c r="Z181" s="46"/>
      <c r="AA181" s="46"/>
      <c r="AB181" s="46"/>
      <c r="AC181" s="46"/>
      <c r="AD181" s="655"/>
    </row>
    <row r="182" spans="1:30" ht="27" thickBot="1">
      <c r="A182" s="741" t="s">
        <v>87</v>
      </c>
      <c r="B182" s="439">
        <f>IF(B76=1,B76,0)</f>
        <v>0</v>
      </c>
      <c r="C182" s="415"/>
      <c r="D182" s="665"/>
      <c r="E182" s="665"/>
      <c r="F182" s="8"/>
      <c r="G182" s="693" t="s">
        <v>448</v>
      </c>
      <c r="H182" s="738"/>
      <c r="I182" s="693"/>
      <c r="J182" s="693"/>
      <c r="K182" s="693"/>
      <c r="L182" s="693"/>
      <c r="M182" s="693"/>
      <c r="N182" s="693"/>
      <c r="O182" s="693"/>
      <c r="P182" s="693"/>
      <c r="Q182" s="693"/>
      <c r="R182" s="693"/>
      <c r="S182" s="693"/>
      <c r="T182" s="46"/>
      <c r="U182" s="46"/>
      <c r="V182" s="46"/>
      <c r="W182" s="46"/>
      <c r="X182" s="46"/>
      <c r="Y182" s="46"/>
      <c r="Z182" s="46"/>
      <c r="AA182" s="46"/>
      <c r="AB182" s="46"/>
      <c r="AC182" s="46"/>
      <c r="AD182" s="655"/>
    </row>
    <row r="183" spans="1:30">
      <c r="A183" s="719"/>
      <c r="B183" s="254"/>
      <c r="C183" s="223"/>
      <c r="D183" s="167"/>
      <c r="E183" s="167"/>
      <c r="F183" s="8"/>
      <c r="G183" s="738"/>
      <c r="H183" s="738"/>
      <c r="I183" s="693"/>
      <c r="J183" s="693"/>
      <c r="K183" s="693"/>
      <c r="L183" s="693"/>
      <c r="M183" s="693"/>
      <c r="N183" s="693"/>
      <c r="O183" s="693"/>
      <c r="P183" s="693"/>
      <c r="Q183" s="693"/>
      <c r="R183" s="693"/>
      <c r="S183" s="693"/>
      <c r="T183" s="46"/>
      <c r="U183" s="46"/>
      <c r="V183" s="46"/>
      <c r="W183" s="46"/>
      <c r="X183" s="46"/>
      <c r="Y183" s="46"/>
      <c r="Z183" s="46"/>
      <c r="AA183" s="46"/>
      <c r="AB183" s="46"/>
      <c r="AC183" s="46"/>
      <c r="AD183" s="655"/>
    </row>
    <row r="184" spans="1:30" ht="26">
      <c r="A184" s="742" t="s">
        <v>805</v>
      </c>
      <c r="B184" s="487" t="s">
        <v>505</v>
      </c>
      <c r="C184" s="735" t="s">
        <v>423</v>
      </c>
      <c r="D184" s="510" t="s">
        <v>593</v>
      </c>
      <c r="E184" s="735" t="s">
        <v>346</v>
      </c>
      <c r="F184" s="8"/>
      <c r="G184" s="743" t="s">
        <v>450</v>
      </c>
      <c r="H184" s="693"/>
      <c r="I184" s="693"/>
      <c r="J184" s="693"/>
      <c r="K184" s="693"/>
      <c r="L184" s="693"/>
      <c r="M184" s="693"/>
      <c r="N184" s="693"/>
      <c r="O184" s="743"/>
      <c r="P184" s="693"/>
      <c r="Q184" s="693"/>
      <c r="R184" s="693"/>
      <c r="S184" s="693"/>
      <c r="T184" s="46"/>
      <c r="U184" s="46"/>
      <c r="V184" s="46"/>
      <c r="W184" s="46"/>
      <c r="X184" s="46"/>
      <c r="Y184" s="46"/>
      <c r="Z184" s="46"/>
      <c r="AA184" s="46"/>
      <c r="AB184" s="46"/>
      <c r="AC184" s="46"/>
      <c r="AD184" s="655"/>
    </row>
    <row r="185" spans="1:30">
      <c r="A185" s="719" t="s">
        <v>627</v>
      </c>
      <c r="B185" s="487" t="s">
        <v>505</v>
      </c>
      <c r="C185" s="735" t="s">
        <v>628</v>
      </c>
      <c r="D185" s="744"/>
      <c r="E185" s="167"/>
      <c r="F185" s="8"/>
      <c r="G185" s="693"/>
      <c r="H185" s="693"/>
      <c r="I185" s="693"/>
      <c r="J185" s="693"/>
      <c r="K185" s="693"/>
      <c r="L185" s="693"/>
      <c r="M185" s="693"/>
      <c r="N185" s="693"/>
      <c r="O185" s="693"/>
      <c r="P185" s="693"/>
      <c r="Q185" s="693"/>
      <c r="R185" s="693"/>
      <c r="S185" s="693"/>
      <c r="T185" s="46"/>
      <c r="U185" s="46"/>
      <c r="V185" s="46"/>
      <c r="W185" s="46"/>
      <c r="X185" s="46"/>
      <c r="Y185" s="46"/>
      <c r="Z185" s="46"/>
      <c r="AA185" s="46"/>
      <c r="AB185" s="46"/>
      <c r="AC185" s="46"/>
      <c r="AD185" s="655"/>
    </row>
    <row r="186" spans="1:30">
      <c r="A186" s="719"/>
      <c r="B186" s="487" t="s">
        <v>505</v>
      </c>
      <c r="C186" s="735" t="s">
        <v>541</v>
      </c>
      <c r="D186" s="744"/>
      <c r="E186" s="167"/>
      <c r="F186" s="8"/>
      <c r="G186" s="693"/>
      <c r="H186" s="693"/>
      <c r="I186" s="693"/>
      <c r="J186" s="693"/>
      <c r="K186" s="693"/>
      <c r="L186" s="693"/>
      <c r="M186" s="693"/>
      <c r="N186" s="693"/>
      <c r="O186" s="693"/>
      <c r="P186" s="693"/>
      <c r="Q186" s="693"/>
      <c r="R186" s="693"/>
      <c r="S186" s="693"/>
      <c r="T186" s="46"/>
      <c r="U186" s="46"/>
      <c r="V186" s="46"/>
      <c r="W186" s="46"/>
      <c r="X186" s="46"/>
      <c r="Y186" s="46"/>
      <c r="Z186" s="46"/>
      <c r="AA186" s="46"/>
      <c r="AB186" s="46"/>
      <c r="AC186" s="46"/>
      <c r="AD186" s="655"/>
    </row>
    <row r="187" spans="1:30" ht="26">
      <c r="A187" s="719"/>
      <c r="B187" s="510" t="s">
        <v>505</v>
      </c>
      <c r="C187" s="745" t="s">
        <v>747</v>
      </c>
      <c r="D187" s="744"/>
      <c r="E187" s="167"/>
      <c r="F187" s="8"/>
      <c r="G187" s="693"/>
      <c r="H187" s="693"/>
      <c r="I187" s="693"/>
      <c r="J187" s="693"/>
      <c r="K187" s="693"/>
      <c r="L187" s="693"/>
      <c r="M187" s="693"/>
      <c r="N187" s="693"/>
      <c r="O187" s="693"/>
      <c r="P187" s="693"/>
      <c r="Q187" s="693"/>
      <c r="R187" s="693"/>
      <c r="S187" s="693"/>
      <c r="T187" s="46"/>
      <c r="U187" s="46"/>
      <c r="V187" s="46"/>
      <c r="W187" s="46"/>
      <c r="X187" s="46"/>
      <c r="Y187" s="46"/>
      <c r="Z187" s="46"/>
      <c r="AA187" s="46"/>
      <c r="AB187" s="46"/>
      <c r="AC187" s="46"/>
      <c r="AD187" s="655"/>
    </row>
    <row r="188" spans="1:30" ht="26">
      <c r="A188" s="746" t="s">
        <v>900</v>
      </c>
      <c r="B188" s="487" t="s">
        <v>505</v>
      </c>
      <c r="C188" s="747" t="s">
        <v>423</v>
      </c>
      <c r="D188" s="748"/>
      <c r="E188" s="665"/>
      <c r="F188" s="8"/>
      <c r="G188" s="728" t="s">
        <v>958</v>
      </c>
      <c r="H188" s="666"/>
      <c r="I188" s="677"/>
      <c r="J188" s="677"/>
      <c r="K188" s="677"/>
      <c r="L188" s="677"/>
      <c r="M188" s="677"/>
      <c r="N188" s="677"/>
      <c r="O188" s="677"/>
      <c r="P188" s="677"/>
      <c r="Q188" s="677"/>
      <c r="R188" s="677"/>
      <c r="S188" s="677"/>
      <c r="T188" s="46"/>
      <c r="U188" s="46"/>
      <c r="V188" s="46"/>
      <c r="W188" s="46"/>
      <c r="X188" s="46"/>
      <c r="Y188" s="46"/>
      <c r="Z188" s="46"/>
      <c r="AA188" s="46"/>
      <c r="AB188" s="46"/>
      <c r="AC188" s="46"/>
      <c r="AD188" s="655"/>
    </row>
    <row r="189" spans="1:30" ht="40" thickBot="1">
      <c r="A189" s="746" t="s">
        <v>875</v>
      </c>
      <c r="B189" s="487" t="s">
        <v>505</v>
      </c>
      <c r="C189" s="747" t="s">
        <v>423</v>
      </c>
      <c r="D189" s="748"/>
      <c r="E189" s="665"/>
      <c r="F189" s="8"/>
      <c r="G189" s="728" t="s">
        <v>944</v>
      </c>
      <c r="H189" s="666"/>
      <c r="I189" s="693"/>
      <c r="J189" s="693"/>
      <c r="K189" s="693"/>
      <c r="L189" s="693"/>
      <c r="M189" s="693"/>
      <c r="N189" s="693"/>
      <c r="O189" s="693"/>
      <c r="P189" s="693"/>
      <c r="Q189" s="693"/>
      <c r="R189" s="693"/>
      <c r="S189" s="693"/>
      <c r="T189" s="46"/>
      <c r="U189" s="46"/>
      <c r="V189" s="46"/>
      <c r="W189" s="46"/>
      <c r="X189" s="46"/>
      <c r="Y189" s="46"/>
      <c r="Z189" s="46"/>
      <c r="AA189" s="46"/>
      <c r="AB189" s="46"/>
      <c r="AC189" s="46"/>
      <c r="AD189" s="655"/>
    </row>
    <row r="190" spans="1:30" ht="14" thickBot="1">
      <c r="A190" s="746"/>
      <c r="B190" s="511"/>
      <c r="C190" s="747"/>
      <c r="D190" s="748"/>
      <c r="E190" s="665"/>
      <c r="F190" s="8"/>
      <c r="G190" s="666" t="s">
        <v>844</v>
      </c>
      <c r="H190" s="666"/>
      <c r="I190" s="693"/>
      <c r="J190" s="693"/>
      <c r="K190" s="693"/>
      <c r="L190" s="693"/>
      <c r="M190" s="693"/>
      <c r="N190" s="693"/>
      <c r="O190" s="693"/>
      <c r="P190" s="693"/>
      <c r="Q190" s="693"/>
      <c r="R190" s="693"/>
      <c r="S190" s="693"/>
      <c r="T190" s="46"/>
      <c r="U190" s="46"/>
      <c r="V190" s="46"/>
      <c r="W190" s="46"/>
      <c r="X190" s="46"/>
      <c r="Y190" s="46"/>
      <c r="Z190" s="46"/>
      <c r="AA190" s="46"/>
      <c r="AB190" s="46"/>
      <c r="AC190" s="46"/>
      <c r="AD190" s="655"/>
    </row>
    <row r="191" spans="1:30" ht="39">
      <c r="A191" s="746" t="s">
        <v>813</v>
      </c>
      <c r="B191" s="487" t="s">
        <v>505</v>
      </c>
      <c r="C191" s="747" t="s">
        <v>423</v>
      </c>
      <c r="D191" s="748"/>
      <c r="E191" s="665"/>
      <c r="F191" s="8"/>
      <c r="G191" s="666"/>
      <c r="H191" s="666"/>
      <c r="I191" s="693"/>
      <c r="J191" s="693"/>
      <c r="K191" s="693"/>
      <c r="L191" s="693"/>
      <c r="M191" s="693"/>
      <c r="N191" s="693"/>
      <c r="O191" s="693"/>
      <c r="P191" s="693"/>
      <c r="Q191" s="693"/>
      <c r="R191" s="693"/>
      <c r="S191" s="693"/>
      <c r="T191" s="46"/>
      <c r="U191" s="46"/>
      <c r="V191" s="46"/>
      <c r="W191" s="46"/>
      <c r="X191" s="46"/>
      <c r="Y191" s="46"/>
      <c r="Z191" s="46"/>
      <c r="AA191" s="46"/>
      <c r="AB191" s="46"/>
      <c r="AC191" s="46"/>
      <c r="AD191" s="655"/>
    </row>
    <row r="192" spans="1:30">
      <c r="A192" s="719" t="s">
        <v>543</v>
      </c>
      <c r="B192" s="510" t="s">
        <v>505</v>
      </c>
      <c r="C192" s="744" t="s">
        <v>423</v>
      </c>
      <c r="D192" s="510" t="s">
        <v>593</v>
      </c>
      <c r="E192" s="744" t="s">
        <v>544</v>
      </c>
      <c r="F192" s="8"/>
      <c r="G192" s="693"/>
      <c r="H192" s="693"/>
      <c r="I192" s="693"/>
      <c r="J192" s="693"/>
      <c r="K192" s="693"/>
      <c r="L192" s="693"/>
      <c r="M192" s="693"/>
      <c r="N192" s="693"/>
      <c r="O192" s="693"/>
      <c r="P192" s="693"/>
      <c r="Q192" s="693"/>
      <c r="R192" s="693"/>
      <c r="S192" s="693"/>
      <c r="T192" s="46"/>
      <c r="U192" s="46"/>
      <c r="V192" s="46"/>
      <c r="W192" s="46"/>
      <c r="X192" s="46"/>
      <c r="Y192" s="46"/>
      <c r="Z192" s="46"/>
      <c r="AA192" s="46"/>
      <c r="AB192" s="46"/>
      <c r="AC192" s="46"/>
      <c r="AD192" s="655"/>
    </row>
    <row r="193" spans="1:30">
      <c r="A193" s="719"/>
      <c r="B193" s="167"/>
      <c r="C193" s="167"/>
      <c r="D193" s="167"/>
      <c r="E193" s="167"/>
      <c r="F193" s="8"/>
      <c r="G193" s="693"/>
      <c r="H193" s="693"/>
      <c r="I193" s="693"/>
      <c r="J193" s="693"/>
      <c r="K193" s="693"/>
      <c r="L193" s="693"/>
      <c r="M193" s="693"/>
      <c r="N193" s="693"/>
      <c r="O193" s="693"/>
      <c r="P193" s="693"/>
      <c r="Q193" s="693"/>
      <c r="R193" s="693"/>
      <c r="S193" s="693"/>
      <c r="T193" s="46"/>
      <c r="U193" s="46"/>
      <c r="V193" s="46"/>
      <c r="W193" s="46"/>
      <c r="X193" s="46"/>
      <c r="Y193" s="46"/>
      <c r="Z193" s="46"/>
      <c r="AA193" s="46"/>
      <c r="AB193" s="46"/>
      <c r="AC193" s="46"/>
      <c r="AD193" s="655"/>
    </row>
    <row r="194" spans="1:30">
      <c r="A194" s="719"/>
      <c r="B194" s="167"/>
      <c r="C194" s="167"/>
      <c r="D194" s="167"/>
      <c r="E194" s="167"/>
      <c r="F194" s="8"/>
      <c r="G194" s="693"/>
      <c r="H194" s="693"/>
      <c r="I194" s="693"/>
      <c r="J194" s="693"/>
      <c r="K194" s="693"/>
      <c r="L194" s="693"/>
      <c r="M194" s="693"/>
      <c r="N194" s="693"/>
      <c r="O194" s="693"/>
      <c r="P194" s="693"/>
      <c r="Q194" s="693"/>
      <c r="R194" s="693"/>
      <c r="S194" s="693"/>
      <c r="T194" s="46"/>
      <c r="U194" s="46"/>
      <c r="V194" s="46"/>
      <c r="W194" s="46"/>
      <c r="X194" s="46"/>
      <c r="Y194" s="46"/>
      <c r="Z194" s="46"/>
      <c r="AA194" s="46"/>
      <c r="AB194" s="46"/>
      <c r="AC194" s="46"/>
      <c r="AD194" s="655"/>
    </row>
    <row r="195" spans="1:30">
      <c r="A195" s="719" t="s">
        <v>320</v>
      </c>
      <c r="B195" s="749" t="e">
        <f>+B172+D173+B181+B182+B188+B189+B191+B184</f>
        <v>#VALUE!</v>
      </c>
      <c r="C195" s="167"/>
      <c r="D195" s="167"/>
      <c r="E195" s="167"/>
      <c r="F195" s="8"/>
      <c r="G195" s="693"/>
      <c r="H195" s="693"/>
      <c r="I195" s="693"/>
      <c r="J195" s="693"/>
      <c r="K195" s="693"/>
      <c r="L195" s="693"/>
      <c r="M195" s="693"/>
      <c r="N195" s="693"/>
      <c r="O195" s="693"/>
      <c r="P195" s="693"/>
      <c r="Q195" s="693"/>
      <c r="R195" s="693"/>
      <c r="S195" s="693"/>
      <c r="T195" s="46"/>
      <c r="U195" s="46"/>
      <c r="V195" s="46"/>
      <c r="W195" s="46"/>
      <c r="X195" s="46"/>
      <c r="Y195" s="46"/>
      <c r="Z195" s="46"/>
      <c r="AA195" s="46"/>
      <c r="AB195" s="46"/>
      <c r="AC195" s="46"/>
      <c r="AD195" s="655"/>
    </row>
    <row r="196" spans="1:30">
      <c r="A196" s="719"/>
      <c r="B196" s="749"/>
      <c r="C196" s="167"/>
      <c r="D196" s="167"/>
      <c r="E196" s="167"/>
      <c r="F196" s="8"/>
      <c r="G196" s="693"/>
      <c r="H196" s="693"/>
      <c r="I196" s="693"/>
      <c r="J196" s="693"/>
      <c r="K196" s="693"/>
      <c r="L196" s="693"/>
      <c r="M196" s="693"/>
      <c r="N196" s="693"/>
      <c r="O196" s="693"/>
      <c r="P196" s="693"/>
      <c r="Q196" s="693"/>
      <c r="R196" s="693"/>
      <c r="S196" s="693"/>
      <c r="T196" s="46"/>
      <c r="U196" s="46"/>
      <c r="V196" s="46"/>
      <c r="W196" s="46"/>
      <c r="X196" s="46"/>
      <c r="Y196" s="46"/>
      <c r="Z196" s="46"/>
      <c r="AA196" s="46"/>
      <c r="AB196" s="46"/>
      <c r="AC196" s="46"/>
      <c r="AD196" s="655"/>
    </row>
    <row r="197" spans="1:30">
      <c r="A197" s="750" t="s">
        <v>451</v>
      </c>
      <c r="B197" s="751" t="e">
        <f>IF(B195=8,1)</f>
        <v>#VALUE!</v>
      </c>
      <c r="C197" s="166" t="s">
        <v>492</v>
      </c>
      <c r="D197" s="147"/>
      <c r="E197" s="147"/>
      <c r="F197" s="8"/>
      <c r="G197" s="672"/>
      <c r="H197" s="672"/>
      <c r="I197" s="672"/>
      <c r="J197" s="672"/>
      <c r="K197" s="672"/>
      <c r="L197" s="672"/>
      <c r="M197" s="672"/>
      <c r="N197" s="672"/>
      <c r="O197" s="672"/>
      <c r="P197" s="672"/>
      <c r="Q197" s="672"/>
      <c r="R197" s="672"/>
      <c r="S197" s="672"/>
      <c r="T197" s="46"/>
      <c r="U197" s="46"/>
      <c r="V197" s="46"/>
      <c r="W197" s="46"/>
      <c r="X197" s="46"/>
      <c r="Y197" s="46"/>
      <c r="Z197" s="46"/>
      <c r="AA197" s="46"/>
      <c r="AB197" s="46"/>
      <c r="AC197" s="46"/>
      <c r="AD197" s="655"/>
    </row>
    <row r="198" spans="1:30">
      <c r="A198" s="678"/>
      <c r="B198" s="147"/>
      <c r="C198" s="147"/>
      <c r="D198" s="147"/>
      <c r="E198" s="147"/>
      <c r="F198" s="8"/>
      <c r="G198" s="672"/>
      <c r="H198" s="672"/>
      <c r="I198" s="672"/>
      <c r="J198" s="672"/>
      <c r="K198" s="672"/>
      <c r="L198" s="672"/>
      <c r="M198" s="672"/>
      <c r="N198" s="672"/>
      <c r="O198" s="672"/>
      <c r="P198" s="672"/>
      <c r="Q198" s="672"/>
      <c r="R198" s="672"/>
      <c r="S198" s="672"/>
      <c r="T198" s="46"/>
      <c r="U198" s="46"/>
      <c r="V198" s="46"/>
      <c r="W198" s="46"/>
      <c r="X198" s="46"/>
      <c r="Y198" s="46"/>
      <c r="Z198" s="46"/>
      <c r="AA198" s="46"/>
      <c r="AB198" s="46"/>
      <c r="AC198" s="46"/>
      <c r="AD198" s="655"/>
    </row>
    <row r="199" spans="1:30" ht="14" thickBot="1">
      <c r="A199" s="727" t="s">
        <v>943</v>
      </c>
      <c r="B199" s="723"/>
      <c r="C199" s="723"/>
      <c r="D199" s="723"/>
      <c r="E199" s="723"/>
      <c r="F199" s="723"/>
      <c r="G199" s="725"/>
      <c r="H199" s="725"/>
      <c r="I199" s="725"/>
      <c r="J199" s="725"/>
      <c r="K199" s="725"/>
      <c r="L199" s="725"/>
      <c r="M199" s="725"/>
      <c r="N199" s="725"/>
      <c r="O199" s="725"/>
      <c r="P199" s="725"/>
      <c r="Q199" s="725"/>
      <c r="R199" s="725"/>
      <c r="S199" s="725"/>
      <c r="T199" s="725"/>
      <c r="U199" s="725"/>
      <c r="V199" s="725"/>
      <c r="W199" s="725"/>
      <c r="X199" s="725"/>
      <c r="Y199" s="725"/>
      <c r="Z199" s="725"/>
      <c r="AA199" s="725"/>
      <c r="AB199" s="725"/>
      <c r="AC199" s="725"/>
      <c r="AD199" s="726"/>
    </row>
    <row r="200" spans="1:30">
      <c r="A200" s="752"/>
      <c r="B200" s="652"/>
      <c r="C200" s="652"/>
      <c r="D200" s="652"/>
      <c r="E200" s="652"/>
      <c r="F200" s="652"/>
      <c r="G200" s="731"/>
      <c r="H200" s="731"/>
      <c r="I200" s="731"/>
      <c r="J200" s="731"/>
      <c r="K200" s="731"/>
      <c r="L200" s="731"/>
      <c r="M200" s="731"/>
      <c r="N200" s="731"/>
      <c r="O200" s="731"/>
      <c r="P200" s="731"/>
      <c r="Q200" s="731"/>
      <c r="R200" s="731"/>
      <c r="S200" s="731"/>
      <c r="T200" s="731"/>
      <c r="U200" s="731"/>
      <c r="V200" s="731"/>
      <c r="W200" s="731"/>
      <c r="X200" s="731"/>
      <c r="Y200" s="731"/>
      <c r="Z200" s="731"/>
      <c r="AA200" s="731"/>
      <c r="AB200" s="731"/>
      <c r="AC200" s="731"/>
      <c r="AD200" s="732"/>
    </row>
    <row r="201" spans="1:30">
      <c r="A201" s="667"/>
      <c r="B201" s="8"/>
      <c r="C201" s="8"/>
      <c r="D201" s="8"/>
      <c r="E201" s="8"/>
      <c r="F201" s="8"/>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655"/>
    </row>
    <row r="202" spans="1:30">
      <c r="A202" s="753"/>
      <c r="B202" s="149"/>
      <c r="C202" s="147"/>
      <c r="D202" s="147"/>
      <c r="E202" s="147"/>
      <c r="F202" s="8"/>
      <c r="G202" s="672"/>
      <c r="H202" s="672"/>
      <c r="I202" s="672"/>
      <c r="J202" s="672"/>
      <c r="K202" s="672"/>
      <c r="L202" s="672"/>
      <c r="M202" s="672"/>
      <c r="N202" s="672"/>
      <c r="O202" s="672"/>
      <c r="P202" s="672"/>
      <c r="Q202" s="672"/>
      <c r="R202" s="672"/>
      <c r="S202" s="672"/>
      <c r="T202" s="46"/>
      <c r="U202" s="46"/>
      <c r="V202" s="46"/>
      <c r="W202" s="46"/>
      <c r="X202" s="46"/>
      <c r="Y202" s="46"/>
      <c r="Z202" s="46"/>
      <c r="AA202" s="46"/>
      <c r="AB202" s="46"/>
      <c r="AC202" s="46"/>
      <c r="AD202" s="655"/>
    </row>
    <row r="203" spans="1:30">
      <c r="A203" s="678"/>
      <c r="B203" s="147"/>
      <c r="C203" s="147"/>
      <c r="D203" s="147"/>
      <c r="E203" s="147"/>
      <c r="F203" s="8"/>
      <c r="G203" s="672"/>
      <c r="H203" s="672"/>
      <c r="I203" s="672"/>
      <c r="J203" s="672"/>
      <c r="K203" s="672"/>
      <c r="L203" s="672"/>
      <c r="M203" s="672"/>
      <c r="N203" s="672"/>
      <c r="O203" s="672"/>
      <c r="P203" s="672"/>
      <c r="Q203" s="672"/>
      <c r="R203" s="672"/>
      <c r="S203" s="672"/>
      <c r="T203" s="46"/>
      <c r="U203" s="46"/>
      <c r="V203" s="46"/>
      <c r="W203" s="46"/>
      <c r="X203" s="46"/>
      <c r="Y203" s="46"/>
      <c r="Z203" s="46"/>
      <c r="AA203" s="46"/>
      <c r="AB203" s="46"/>
      <c r="AC203" s="46"/>
      <c r="AD203" s="655"/>
    </row>
    <row r="204" spans="1:30">
      <c r="A204" s="707" t="s">
        <v>493</v>
      </c>
      <c r="B204" s="388"/>
      <c r="C204" s="388"/>
      <c r="D204" s="388"/>
      <c r="E204" s="388"/>
      <c r="F204" s="8"/>
      <c r="G204" s="640"/>
      <c r="H204" s="640"/>
      <c r="I204" s="640"/>
      <c r="J204" s="640"/>
      <c r="K204" s="640"/>
      <c r="L204" s="640"/>
      <c r="M204" s="640"/>
      <c r="N204" s="640"/>
      <c r="O204" s="640"/>
      <c r="P204" s="640"/>
      <c r="Q204" s="640"/>
      <c r="R204" s="640"/>
      <c r="S204" s="640"/>
      <c r="T204" s="46"/>
      <c r="U204" s="46"/>
      <c r="V204" s="46"/>
      <c r="W204" s="46"/>
      <c r="X204" s="46"/>
      <c r="Y204" s="46"/>
      <c r="Z204" s="46"/>
      <c r="AA204" s="46"/>
      <c r="AB204" s="46"/>
      <c r="AC204" s="46"/>
      <c r="AD204" s="655"/>
    </row>
    <row r="205" spans="1:30">
      <c r="A205" s="675"/>
      <c r="B205" s="676"/>
      <c r="C205" s="676"/>
      <c r="D205" s="676"/>
      <c r="E205" s="676"/>
      <c r="F205" s="8"/>
      <c r="G205" s="677"/>
      <c r="H205" s="677"/>
      <c r="I205" s="677"/>
      <c r="J205" s="677"/>
      <c r="K205" s="677"/>
      <c r="L205" s="677"/>
      <c r="M205" s="677"/>
      <c r="N205" s="677"/>
      <c r="O205" s="677"/>
      <c r="P205" s="677"/>
      <c r="Q205" s="677"/>
      <c r="R205" s="677"/>
      <c r="S205" s="677"/>
      <c r="T205" s="46"/>
      <c r="U205" s="46"/>
      <c r="V205" s="46"/>
      <c r="W205" s="46"/>
      <c r="X205" s="46"/>
      <c r="Y205" s="46"/>
      <c r="Z205" s="46"/>
      <c r="AA205" s="46"/>
      <c r="AB205" s="46"/>
      <c r="AC205" s="46"/>
      <c r="AD205" s="655"/>
    </row>
    <row r="206" spans="1:30">
      <c r="A206" s="754" t="s">
        <v>748</v>
      </c>
      <c r="B206" s="755">
        <f>+G20</f>
        <v>0</v>
      </c>
      <c r="C206" s="113" t="s">
        <v>494</v>
      </c>
      <c r="D206" s="113"/>
      <c r="E206" s="113"/>
      <c r="F206" s="8"/>
      <c r="G206" s="681" t="s">
        <v>584</v>
      </c>
      <c r="H206" s="681"/>
      <c r="I206" s="681"/>
      <c r="J206" s="681"/>
      <c r="K206" s="681"/>
      <c r="L206" s="681"/>
      <c r="M206" s="681"/>
      <c r="N206" s="681"/>
      <c r="O206" s="681"/>
      <c r="P206" s="681"/>
      <c r="Q206" s="681"/>
      <c r="R206" s="681"/>
      <c r="S206" s="681"/>
      <c r="T206" s="46"/>
      <c r="U206" s="46"/>
      <c r="V206" s="46"/>
      <c r="W206" s="46"/>
      <c r="X206" s="46"/>
      <c r="Y206" s="46"/>
      <c r="Z206" s="46"/>
      <c r="AA206" s="46"/>
      <c r="AB206" s="46"/>
      <c r="AC206" s="46"/>
      <c r="AD206" s="655"/>
    </row>
    <row r="207" spans="1:30">
      <c r="A207" s="675"/>
      <c r="B207" s="676"/>
      <c r="C207" s="676"/>
      <c r="D207" s="676"/>
      <c r="E207" s="676"/>
      <c r="F207" s="8"/>
      <c r="G207" s="677"/>
      <c r="H207" s="677"/>
      <c r="I207" s="677"/>
      <c r="J207" s="677"/>
      <c r="K207" s="677"/>
      <c r="L207" s="677"/>
      <c r="M207" s="677"/>
      <c r="N207" s="677"/>
      <c r="O207" s="677"/>
      <c r="P207" s="677"/>
      <c r="Q207" s="677"/>
      <c r="R207" s="677"/>
      <c r="S207" s="677"/>
      <c r="T207" s="46"/>
      <c r="U207" s="46"/>
      <c r="V207" s="46"/>
      <c r="W207" s="46"/>
      <c r="X207" s="46"/>
      <c r="Y207" s="46"/>
      <c r="Z207" s="46"/>
      <c r="AA207" s="46"/>
      <c r="AB207" s="46"/>
      <c r="AC207" s="46"/>
      <c r="AD207" s="655"/>
    </row>
    <row r="208" spans="1:30">
      <c r="A208" s="756" t="s">
        <v>749</v>
      </c>
      <c r="B208" s="757">
        <f>+B206-1</f>
        <v>-1</v>
      </c>
      <c r="C208" s="184" t="s">
        <v>661</v>
      </c>
      <c r="D208" s="757"/>
      <c r="E208" s="184"/>
      <c r="F208" s="184"/>
      <c r="G208" s="685"/>
      <c r="H208" s="685"/>
      <c r="I208" s="685"/>
      <c r="J208" s="685"/>
      <c r="K208" s="685"/>
      <c r="L208" s="685"/>
      <c r="M208" s="685"/>
      <c r="N208" s="685"/>
      <c r="O208" s="685"/>
      <c r="P208" s="685"/>
      <c r="Q208" s="685"/>
      <c r="R208" s="685"/>
      <c r="S208" s="685"/>
      <c r="T208" s="46"/>
      <c r="U208" s="46"/>
      <c r="V208" s="46"/>
      <c r="W208" s="46"/>
      <c r="X208" s="46"/>
      <c r="Y208" s="46"/>
      <c r="Z208" s="46"/>
      <c r="AA208" s="46"/>
      <c r="AB208" s="46"/>
      <c r="AC208" s="46"/>
      <c r="AD208" s="655"/>
    </row>
    <row r="209" spans="1:30" ht="14" thickBot="1">
      <c r="A209" s="294"/>
      <c r="B209" s="758" t="s">
        <v>252</v>
      </c>
      <c r="C209" s="184"/>
      <c r="D209" s="758" t="s">
        <v>252</v>
      </c>
      <c r="E209" s="184"/>
      <c r="F209" s="758" t="s">
        <v>252</v>
      </c>
      <c r="G209" s="685"/>
      <c r="H209" s="685"/>
      <c r="I209" s="685"/>
      <c r="J209" s="685"/>
      <c r="K209" s="685"/>
      <c r="L209" s="685"/>
      <c r="M209" s="685"/>
      <c r="N209" s="685"/>
      <c r="O209" s="685"/>
      <c r="P209" s="685"/>
      <c r="Q209" s="685"/>
      <c r="R209" s="685"/>
      <c r="S209" s="685"/>
      <c r="T209" s="46"/>
      <c r="U209" s="46"/>
      <c r="V209" s="46"/>
      <c r="W209" s="46"/>
      <c r="X209" s="46"/>
      <c r="Y209" s="46"/>
      <c r="Z209" s="46"/>
      <c r="AA209" s="46"/>
      <c r="AB209" s="46"/>
      <c r="AC209" s="46"/>
      <c r="AD209" s="655"/>
    </row>
    <row r="210" spans="1:30" ht="14" thickBot="1">
      <c r="A210" s="294" t="s">
        <v>662</v>
      </c>
      <c r="B210" s="260" t="s">
        <v>663</v>
      </c>
      <c r="C210" s="261" t="s">
        <v>664</v>
      </c>
      <c r="D210" s="396" t="s">
        <v>780</v>
      </c>
      <c r="E210" s="449" t="s">
        <v>841</v>
      </c>
      <c r="F210" s="467" t="s">
        <v>209</v>
      </c>
      <c r="G210" s="693"/>
      <c r="H210" s="693"/>
      <c r="I210" s="693"/>
      <c r="J210" s="693"/>
      <c r="K210" s="693"/>
      <c r="L210" s="693"/>
      <c r="M210" s="693"/>
      <c r="N210" s="693"/>
      <c r="O210" s="693"/>
      <c r="P210" s="693"/>
      <c r="Q210" s="693"/>
      <c r="R210" s="693"/>
      <c r="S210" s="693"/>
      <c r="T210" s="46"/>
      <c r="U210" s="46"/>
      <c r="V210" s="46"/>
      <c r="W210" s="46"/>
      <c r="X210" s="46"/>
      <c r="Y210" s="46"/>
      <c r="Z210" s="46"/>
      <c r="AA210" s="46"/>
      <c r="AB210" s="46"/>
      <c r="AC210" s="46"/>
      <c r="AD210" s="655"/>
    </row>
    <row r="211" spans="1:30" ht="14" thickBot="1">
      <c r="A211" s="759"/>
      <c r="B211" s="161" t="s">
        <v>665</v>
      </c>
      <c r="C211" s="162" t="s">
        <v>666</v>
      </c>
      <c r="D211" s="163"/>
      <c r="E211" s="450" t="s">
        <v>840</v>
      </c>
      <c r="F211" s="468"/>
      <c r="G211" s="672"/>
      <c r="H211" s="672"/>
      <c r="I211" s="672"/>
      <c r="J211" s="672"/>
      <c r="K211" s="672"/>
      <c r="L211" s="672"/>
      <c r="M211" s="672"/>
      <c r="N211" s="672"/>
      <c r="O211" s="672"/>
      <c r="P211" s="672"/>
      <c r="Q211" s="672"/>
      <c r="R211" s="672"/>
      <c r="S211" s="672"/>
      <c r="T211" s="46"/>
      <c r="U211" s="46"/>
      <c r="V211" s="46"/>
      <c r="W211" s="46"/>
      <c r="X211" s="46"/>
      <c r="Y211" s="46"/>
      <c r="Z211" s="46"/>
      <c r="AA211" s="46"/>
      <c r="AB211" s="46"/>
      <c r="AC211" s="46"/>
      <c r="AD211" s="655"/>
    </row>
    <row r="212" spans="1:30">
      <c r="A212" s="678" t="s">
        <v>739</v>
      </c>
      <c r="B212" s="118" t="e">
        <f>+'SCOPE 2 CALCS - IGNORE'!E110</f>
        <v>#DIV/0!</v>
      </c>
      <c r="C212" s="172">
        <f>+C240</f>
        <v>-3</v>
      </c>
      <c r="D212" s="459" t="e">
        <f>+D26</f>
        <v>#DIV/0!</v>
      </c>
      <c r="E212" s="289" t="e">
        <f>IF(B212&gt;0,(F38+E38+D38)/3,FALSE)</f>
        <v>#DIV/0!</v>
      </c>
      <c r="F212" s="469" t="e">
        <f>+D24</f>
        <v>#DIV/0!</v>
      </c>
      <c r="G212" s="728" t="s">
        <v>138</v>
      </c>
      <c r="H212" s="681"/>
      <c r="I212" s="681"/>
      <c r="J212" s="681"/>
      <c r="K212" s="681"/>
      <c r="L212" s="681"/>
      <c r="M212" s="681"/>
      <c r="N212" s="681"/>
      <c r="O212" s="681"/>
      <c r="P212" s="681"/>
      <c r="Q212" s="681"/>
      <c r="R212" s="681"/>
      <c r="S212" s="681"/>
      <c r="T212" s="46"/>
      <c r="U212" s="46"/>
      <c r="V212" s="46"/>
      <c r="W212" s="46"/>
      <c r="X212" s="46"/>
      <c r="Y212" s="46"/>
      <c r="Z212" s="46"/>
      <c r="AA212" s="46"/>
      <c r="AB212" s="46"/>
      <c r="AC212" s="46"/>
      <c r="AD212" s="655"/>
    </row>
    <row r="213" spans="1:30">
      <c r="A213" s="682" t="s">
        <v>738</v>
      </c>
      <c r="B213" s="264" t="e">
        <f>+'SCOPE 2 CALCS - IGNORE'!E111</f>
        <v>#DIV/0!</v>
      </c>
      <c r="C213" s="265">
        <f>+C241</f>
        <v>-4</v>
      </c>
      <c r="D213" s="460" t="e">
        <f>+C26</f>
        <v>#DIV/0!</v>
      </c>
      <c r="E213" s="451" t="e">
        <f>IF(B213&gt;0,(+E212*3+C38)/4,FALSE)</f>
        <v>#DIV/0!</v>
      </c>
      <c r="F213" s="471" t="e">
        <f>+C24</f>
        <v>#DIV/0!</v>
      </c>
      <c r="G213" s="728" t="s">
        <v>953</v>
      </c>
      <c r="H213" s="693"/>
      <c r="I213" s="693"/>
      <c r="J213" s="693"/>
      <c r="K213" s="693"/>
      <c r="L213" s="693"/>
      <c r="M213" s="693"/>
      <c r="N213" s="693"/>
      <c r="O213" s="693"/>
      <c r="P213" s="693"/>
      <c r="Q213" s="693"/>
      <c r="R213" s="693"/>
      <c r="S213" s="693"/>
      <c r="T213" s="46"/>
      <c r="U213" s="46"/>
      <c r="V213" s="46"/>
      <c r="W213" s="46"/>
      <c r="X213" s="46"/>
      <c r="Y213" s="46"/>
      <c r="Z213" s="46"/>
      <c r="AA213" s="46"/>
      <c r="AB213" s="46"/>
      <c r="AC213" s="46"/>
      <c r="AD213" s="655"/>
    </row>
    <row r="214" spans="1:30" ht="14" thickBot="1">
      <c r="A214" s="719" t="s">
        <v>798</v>
      </c>
      <c r="B214" s="161" t="e">
        <f>+'SCOPE 2 CALCS - IGNORE'!E112</f>
        <v>#DIV/0!</v>
      </c>
      <c r="C214" s="165">
        <f>+C242</f>
        <v>-5</v>
      </c>
      <c r="D214" s="461" t="e">
        <f>+B26</f>
        <v>#DIV/0!</v>
      </c>
      <c r="E214" s="171" t="e">
        <f>IF(B214&gt;0,(+E213*4+B38)/5,FALSE)</f>
        <v>#DIV/0!</v>
      </c>
      <c r="F214" s="470" t="e">
        <f>+B24</f>
        <v>#DIV/0!</v>
      </c>
      <c r="G214" s="728" t="s">
        <v>954</v>
      </c>
      <c r="H214" s="640"/>
      <c r="I214" s="640"/>
      <c r="J214" s="640"/>
      <c r="K214" s="640"/>
      <c r="L214" s="640"/>
      <c r="M214" s="640"/>
      <c r="N214" s="640"/>
      <c r="O214" s="640"/>
      <c r="P214" s="640"/>
      <c r="Q214" s="640"/>
      <c r="R214" s="640"/>
      <c r="S214" s="640"/>
      <c r="T214" s="46"/>
      <c r="U214" s="46"/>
      <c r="V214" s="46"/>
      <c r="W214" s="46"/>
      <c r="X214" s="46"/>
      <c r="Y214" s="46"/>
      <c r="Z214" s="46"/>
      <c r="AA214" s="46"/>
      <c r="AB214" s="46"/>
      <c r="AC214" s="46"/>
      <c r="AD214" s="655"/>
    </row>
    <row r="215" spans="1:30">
      <c r="A215" s="285"/>
      <c r="B215" s="109"/>
      <c r="C215" s="113"/>
      <c r="D215" s="113"/>
      <c r="E215" s="113"/>
      <c r="F215" s="113"/>
      <c r="G215" s="681"/>
      <c r="H215" s="681"/>
      <c r="I215" s="681"/>
      <c r="J215" s="681"/>
      <c r="K215" s="681"/>
      <c r="L215" s="681"/>
      <c r="M215" s="681"/>
      <c r="N215" s="681"/>
      <c r="O215" s="681"/>
      <c r="P215" s="681"/>
      <c r="Q215" s="681"/>
      <c r="R215" s="681"/>
      <c r="S215" s="681"/>
      <c r="T215" s="46"/>
      <c r="U215" s="46"/>
      <c r="V215" s="46"/>
      <c r="W215" s="46"/>
      <c r="X215" s="46"/>
      <c r="Y215" s="46"/>
      <c r="Z215" s="46"/>
      <c r="AA215" s="46"/>
      <c r="AB215" s="46"/>
      <c r="AC215" s="46"/>
      <c r="AD215" s="655"/>
    </row>
    <row r="216" spans="1:30">
      <c r="A216" s="285"/>
      <c r="B216" s="443" t="s">
        <v>895</v>
      </c>
      <c r="C216" s="448" t="s">
        <v>896</v>
      </c>
      <c r="D216" s="113"/>
      <c r="E216" s="113"/>
      <c r="F216" s="113"/>
      <c r="G216" s="681"/>
      <c r="H216" s="681"/>
      <c r="I216" s="681"/>
      <c r="J216" s="681"/>
      <c r="K216" s="681"/>
      <c r="L216" s="681"/>
      <c r="M216" s="681"/>
      <c r="N216" s="681"/>
      <c r="O216" s="681"/>
      <c r="P216" s="681"/>
      <c r="Q216" s="681"/>
      <c r="R216" s="681"/>
      <c r="S216" s="681"/>
      <c r="T216" s="46"/>
      <c r="U216" s="46"/>
      <c r="V216" s="46"/>
      <c r="W216" s="46"/>
      <c r="X216" s="46"/>
      <c r="Y216" s="46"/>
      <c r="Z216" s="46"/>
      <c r="AA216" s="46"/>
      <c r="AB216" s="46"/>
      <c r="AC216" s="46"/>
      <c r="AD216" s="655"/>
    </row>
    <row r="217" spans="1:30">
      <c r="A217" s="682" t="s">
        <v>907</v>
      </c>
      <c r="B217" s="39" t="e">
        <f>MAX(B212:B214)</f>
        <v>#DIV/0!</v>
      </c>
      <c r="C217" s="447" t="e">
        <f>MAX(E212:E214)</f>
        <v>#DIV/0!</v>
      </c>
      <c r="D217" s="184"/>
      <c r="E217" s="39"/>
      <c r="F217" s="184"/>
      <c r="G217" s="685"/>
      <c r="H217" s="685"/>
      <c r="I217" s="685"/>
      <c r="J217" s="685"/>
      <c r="K217" s="685"/>
      <c r="L217" s="685"/>
      <c r="M217" s="685"/>
      <c r="N217" s="685"/>
      <c r="O217" s="685"/>
      <c r="P217" s="685"/>
      <c r="Q217" s="685"/>
      <c r="R217" s="685"/>
      <c r="S217" s="685"/>
      <c r="T217" s="46"/>
      <c r="U217" s="46"/>
      <c r="V217" s="46"/>
      <c r="W217" s="46"/>
      <c r="X217" s="46"/>
      <c r="Y217" s="46"/>
      <c r="Z217" s="46"/>
      <c r="AA217" s="46"/>
      <c r="AB217" s="46"/>
      <c r="AC217" s="46"/>
      <c r="AD217" s="655"/>
    </row>
    <row r="218" spans="1:30">
      <c r="A218" s="711"/>
      <c r="B218" s="184"/>
      <c r="C218" s="184"/>
      <c r="D218" s="184"/>
      <c r="E218" s="184"/>
      <c r="F218" s="184"/>
      <c r="G218" s="685"/>
      <c r="H218" s="685"/>
      <c r="I218" s="685"/>
      <c r="J218" s="685"/>
      <c r="K218" s="685"/>
      <c r="L218" s="685"/>
      <c r="M218" s="685"/>
      <c r="N218" s="685"/>
      <c r="O218" s="685"/>
      <c r="P218" s="685"/>
      <c r="Q218" s="685"/>
      <c r="R218" s="685"/>
      <c r="S218" s="685"/>
      <c r="T218" s="46"/>
      <c r="U218" s="46"/>
      <c r="V218" s="46"/>
      <c r="W218" s="46"/>
      <c r="X218" s="46"/>
      <c r="Y218" s="46"/>
      <c r="Z218" s="46"/>
      <c r="AA218" s="46"/>
      <c r="AB218" s="46"/>
      <c r="AC218" s="46"/>
      <c r="AD218" s="655"/>
    </row>
    <row r="219" spans="1:30">
      <c r="A219" s="701" t="s">
        <v>750</v>
      </c>
      <c r="B219" s="512" t="s">
        <v>105</v>
      </c>
      <c r="C219" s="760" t="s">
        <v>353</v>
      </c>
      <c r="D219" s="167"/>
      <c r="E219" s="167"/>
      <c r="F219" s="8"/>
      <c r="G219" s="761" t="s">
        <v>799</v>
      </c>
      <c r="H219" s="762"/>
      <c r="I219" s="672"/>
      <c r="J219" s="672"/>
      <c r="K219" s="672"/>
      <c r="L219" s="672"/>
      <c r="M219" s="672"/>
      <c r="N219" s="672"/>
      <c r="O219" s="672"/>
      <c r="P219" s="672"/>
      <c r="Q219" s="672"/>
      <c r="R219" s="672"/>
      <c r="S219" s="672"/>
      <c r="T219" s="46"/>
      <c r="U219" s="46"/>
      <c r="V219" s="46"/>
      <c r="W219" s="46"/>
      <c r="X219" s="46"/>
      <c r="Y219" s="46"/>
      <c r="Z219" s="46"/>
      <c r="AA219" s="46"/>
      <c r="AB219" s="46"/>
      <c r="AC219" s="46"/>
      <c r="AD219" s="655"/>
    </row>
    <row r="220" spans="1:30">
      <c r="A220" s="715"/>
      <c r="B220" s="147"/>
      <c r="C220" s="147"/>
      <c r="D220" s="147"/>
      <c r="E220" s="147"/>
      <c r="F220" s="8"/>
      <c r="G220" s="672" t="s">
        <v>742</v>
      </c>
      <c r="H220" s="672"/>
      <c r="I220" s="672"/>
      <c r="J220" s="672"/>
      <c r="K220" s="672"/>
      <c r="L220" s="672"/>
      <c r="M220" s="672"/>
      <c r="N220" s="672"/>
      <c r="O220" s="672"/>
      <c r="P220" s="672"/>
      <c r="Q220" s="672"/>
      <c r="R220" s="672"/>
      <c r="S220" s="672"/>
      <c r="T220" s="46"/>
      <c r="U220" s="46"/>
      <c r="V220" s="46"/>
      <c r="W220" s="46"/>
      <c r="X220" s="46"/>
      <c r="Y220" s="46"/>
      <c r="Z220" s="46"/>
      <c r="AA220" s="46"/>
      <c r="AB220" s="46"/>
      <c r="AC220" s="46"/>
      <c r="AD220" s="655"/>
    </row>
    <row r="221" spans="1:30">
      <c r="A221" s="703" t="s">
        <v>354</v>
      </c>
      <c r="B221" s="763" t="e">
        <f>+B206-B219</f>
        <v>#VALUE!</v>
      </c>
      <c r="C221" s="764" t="s">
        <v>222</v>
      </c>
      <c r="D221" s="113"/>
      <c r="E221" s="113"/>
      <c r="F221" s="8"/>
      <c r="G221" s="681"/>
      <c r="H221" s="681"/>
      <c r="I221" s="681"/>
      <c r="J221" s="681"/>
      <c r="K221" s="681"/>
      <c r="L221" s="681"/>
      <c r="M221" s="681"/>
      <c r="N221" s="681"/>
      <c r="O221" s="681"/>
      <c r="P221" s="681"/>
      <c r="Q221" s="681"/>
      <c r="R221" s="681"/>
      <c r="S221" s="681"/>
      <c r="T221" s="46"/>
      <c r="U221" s="46"/>
      <c r="V221" s="46"/>
      <c r="W221" s="46"/>
      <c r="X221" s="46"/>
      <c r="Y221" s="46"/>
      <c r="Z221" s="46"/>
      <c r="AA221" s="46"/>
      <c r="AB221" s="46"/>
      <c r="AC221" s="46"/>
      <c r="AD221" s="655"/>
    </row>
    <row r="222" spans="1:30">
      <c r="A222" s="705"/>
      <c r="B222" s="765"/>
      <c r="C222" s="766"/>
      <c r="D222" s="184"/>
      <c r="E222" s="184"/>
      <c r="F222" s="8"/>
      <c r="G222" s="685"/>
      <c r="H222" s="685"/>
      <c r="I222" s="685"/>
      <c r="J222" s="685"/>
      <c r="K222" s="685"/>
      <c r="L222" s="685"/>
      <c r="M222" s="685"/>
      <c r="N222" s="685"/>
      <c r="O222" s="685"/>
      <c r="P222" s="685"/>
      <c r="Q222" s="685"/>
      <c r="R222" s="685"/>
      <c r="S222" s="685"/>
      <c r="T222" s="46"/>
      <c r="U222" s="46"/>
      <c r="V222" s="46"/>
      <c r="W222" s="46"/>
      <c r="X222" s="46"/>
      <c r="Y222" s="46"/>
      <c r="Z222" s="46"/>
      <c r="AA222" s="46"/>
      <c r="AB222" s="46"/>
      <c r="AC222" s="46"/>
      <c r="AD222" s="655"/>
    </row>
    <row r="223" spans="1:30">
      <c r="A223" s="767" t="s">
        <v>293</v>
      </c>
      <c r="B223" s="513" t="s">
        <v>294</v>
      </c>
      <c r="C223" s="779" t="s">
        <v>285</v>
      </c>
      <c r="D223" s="768"/>
      <c r="E223" s="769"/>
      <c r="F223" s="8"/>
      <c r="G223" s="770" t="s">
        <v>336</v>
      </c>
      <c r="H223" s="770"/>
      <c r="I223" s="770"/>
      <c r="J223" s="770"/>
      <c r="K223" s="46"/>
      <c r="L223" s="46"/>
      <c r="M223" s="46"/>
      <c r="N223" s="46"/>
      <c r="O223" s="640"/>
      <c r="P223" s="640"/>
      <c r="Q223" s="640"/>
      <c r="R223" s="640"/>
      <c r="S223" s="640"/>
      <c r="T223" s="46"/>
      <c r="U223" s="46"/>
      <c r="V223" s="46"/>
      <c r="W223" s="46"/>
      <c r="X223" s="46"/>
      <c r="Y223" s="46"/>
      <c r="Z223" s="46"/>
      <c r="AA223" s="46"/>
      <c r="AB223" s="46"/>
      <c r="AC223" s="46"/>
      <c r="AD223" s="655"/>
    </row>
    <row r="224" spans="1:30">
      <c r="A224" s="667"/>
      <c r="B224" s="771"/>
      <c r="C224" s="43" t="s">
        <v>253</v>
      </c>
      <c r="D224" s="43"/>
      <c r="E224" s="43"/>
      <c r="F224" s="8"/>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655"/>
    </row>
    <row r="225" spans="1:30">
      <c r="A225" s="772" t="s">
        <v>91</v>
      </c>
      <c r="B225" s="514" t="s">
        <v>295</v>
      </c>
      <c r="C225" s="779" t="s">
        <v>285</v>
      </c>
      <c r="D225" s="768"/>
      <c r="E225" s="769"/>
      <c r="F225" s="8"/>
      <c r="G225" s="773" t="s">
        <v>370</v>
      </c>
      <c r="H225" s="640"/>
      <c r="I225" s="640"/>
      <c r="J225" s="640"/>
      <c r="K225" s="640"/>
      <c r="L225" s="640"/>
      <c r="M225" s="640"/>
      <c r="N225" s="640"/>
      <c r="O225" s="640"/>
      <c r="P225" s="640"/>
      <c r="Q225" s="640"/>
      <c r="R225" s="640"/>
      <c r="S225" s="640"/>
      <c r="T225" s="46"/>
      <c r="U225" s="46"/>
      <c r="V225" s="46"/>
      <c r="W225" s="46"/>
      <c r="X225" s="46"/>
      <c r="Y225" s="46"/>
      <c r="Z225" s="46"/>
      <c r="AA225" s="46"/>
      <c r="AB225" s="46"/>
      <c r="AC225" s="46"/>
      <c r="AD225" s="655"/>
    </row>
    <row r="226" spans="1:30">
      <c r="A226" s="704"/>
      <c r="B226" s="263"/>
      <c r="C226" s="765" t="s">
        <v>254</v>
      </c>
      <c r="D226" s="184"/>
      <c r="E226" s="774"/>
      <c r="F226" s="167"/>
      <c r="G226" s="693"/>
      <c r="H226" s="693"/>
      <c r="I226" s="693"/>
      <c r="J226" s="693"/>
      <c r="K226" s="693"/>
      <c r="L226" s="693"/>
      <c r="M226" s="693"/>
      <c r="N226" s="693"/>
      <c r="O226" s="693"/>
      <c r="P226" s="693"/>
      <c r="Q226" s="693"/>
      <c r="R226" s="693"/>
      <c r="S226" s="693"/>
      <c r="T226" s="46"/>
      <c r="U226" s="46"/>
      <c r="V226" s="46"/>
      <c r="W226" s="46"/>
      <c r="X226" s="46"/>
      <c r="Y226" s="46"/>
      <c r="Z226" s="46"/>
      <c r="AA226" s="46"/>
      <c r="AB226" s="46"/>
      <c r="AC226" s="46"/>
      <c r="AD226" s="655"/>
    </row>
    <row r="227" spans="1:30">
      <c r="A227" s="775" t="s">
        <v>535</v>
      </c>
      <c r="B227" s="147"/>
      <c r="C227" s="147"/>
      <c r="D227" s="147"/>
      <c r="E227" s="147"/>
      <c r="F227" s="147"/>
      <c r="G227" s="672"/>
      <c r="H227" s="672"/>
      <c r="I227" s="672"/>
      <c r="J227" s="672"/>
      <c r="K227" s="672"/>
      <c r="L227" s="672"/>
      <c r="M227" s="672"/>
      <c r="N227" s="672"/>
      <c r="O227" s="672"/>
      <c r="P227" s="672"/>
      <c r="Q227" s="672"/>
      <c r="R227" s="672"/>
      <c r="S227" s="672"/>
      <c r="T227" s="46"/>
      <c r="U227" s="46"/>
      <c r="V227" s="46"/>
      <c r="W227" s="46"/>
      <c r="X227" s="46"/>
      <c r="Y227" s="46"/>
      <c r="Z227" s="46"/>
      <c r="AA227" s="46"/>
      <c r="AB227" s="46"/>
      <c r="AC227" s="46"/>
      <c r="AD227" s="655"/>
    </row>
    <row r="228" spans="1:30" ht="14" thickBot="1">
      <c r="A228" s="776"/>
      <c r="B228" s="777"/>
      <c r="C228" s="777"/>
      <c r="D228" s="777"/>
      <c r="E228" s="777"/>
      <c r="F228" s="777"/>
      <c r="G228" s="778"/>
      <c r="H228" s="778"/>
      <c r="I228" s="778"/>
      <c r="J228" s="778"/>
      <c r="K228" s="778"/>
      <c r="L228" s="778"/>
      <c r="M228" s="778"/>
      <c r="N228" s="778"/>
      <c r="O228" s="778"/>
      <c r="P228" s="778"/>
      <c r="Q228" s="778"/>
      <c r="R228" s="778"/>
      <c r="S228" s="778"/>
      <c r="T228" s="725"/>
      <c r="U228" s="725"/>
      <c r="V228" s="725"/>
      <c r="W228" s="725"/>
      <c r="X228" s="725"/>
      <c r="Y228" s="725"/>
      <c r="Z228" s="725"/>
      <c r="AA228" s="725"/>
      <c r="AB228" s="725"/>
      <c r="AC228" s="725"/>
      <c r="AD228" s="726"/>
    </row>
    <row r="229" spans="1:30">
      <c r="A229" s="793"/>
      <c r="B229" s="794"/>
      <c r="C229" s="794"/>
      <c r="D229" s="794"/>
      <c r="E229" s="794"/>
      <c r="F229" s="794"/>
      <c r="G229" s="795"/>
      <c r="H229" s="795"/>
      <c r="I229" s="795"/>
      <c r="J229" s="795"/>
      <c r="K229" s="795"/>
      <c r="L229" s="795"/>
      <c r="M229" s="795"/>
      <c r="N229" s="795"/>
      <c r="O229" s="795"/>
      <c r="P229" s="795"/>
      <c r="Q229" s="795"/>
      <c r="R229" s="795"/>
      <c r="S229" s="795"/>
      <c r="T229" s="731"/>
      <c r="U229" s="731"/>
      <c r="V229" s="731"/>
      <c r="W229" s="731"/>
      <c r="X229" s="731"/>
      <c r="Y229" s="731"/>
      <c r="Z229" s="731"/>
      <c r="AA229" s="731"/>
      <c r="AB229" s="731"/>
      <c r="AC229" s="731"/>
      <c r="AD229" s="732"/>
    </row>
    <row r="230" spans="1:30">
      <c r="A230" s="707" t="s">
        <v>536</v>
      </c>
      <c r="B230" s="388"/>
      <c r="C230" s="388"/>
      <c r="D230" s="388"/>
      <c r="E230" s="388"/>
      <c r="F230" s="388"/>
      <c r="G230" s="640"/>
      <c r="H230" s="640"/>
      <c r="I230" s="640"/>
      <c r="J230" s="640"/>
      <c r="K230" s="640"/>
      <c r="L230" s="640"/>
      <c r="M230" s="640"/>
      <c r="N230" s="640"/>
      <c r="O230" s="640"/>
      <c r="P230" s="640"/>
      <c r="Q230" s="640"/>
      <c r="R230" s="640"/>
      <c r="S230" s="640"/>
      <c r="T230" s="46"/>
      <c r="U230" s="46"/>
      <c r="V230" s="46"/>
      <c r="W230" s="46"/>
      <c r="X230" s="46"/>
      <c r="Y230" s="46"/>
      <c r="Z230" s="46"/>
      <c r="AA230" s="46"/>
      <c r="AB230" s="46"/>
      <c r="AC230" s="46"/>
      <c r="AD230" s="655"/>
    </row>
    <row r="231" spans="1:30">
      <c r="A231" s="285"/>
      <c r="B231" s="388"/>
      <c r="C231" s="388"/>
      <c r="D231" s="388"/>
      <c r="E231" s="388"/>
      <c r="F231" s="388"/>
      <c r="G231" s="640"/>
      <c r="H231" s="640"/>
      <c r="I231" s="640"/>
      <c r="J231" s="640"/>
      <c r="K231" s="640"/>
      <c r="L231" s="640"/>
      <c r="M231" s="640"/>
      <c r="N231" s="640"/>
      <c r="O231" s="640"/>
      <c r="P231" s="640"/>
      <c r="Q231" s="640"/>
      <c r="R231" s="640"/>
      <c r="S231" s="640"/>
      <c r="T231" s="46"/>
      <c r="U231" s="46"/>
      <c r="V231" s="46"/>
      <c r="W231" s="46"/>
      <c r="X231" s="46"/>
      <c r="Y231" s="46"/>
      <c r="Z231" s="46"/>
      <c r="AA231" s="46"/>
      <c r="AB231" s="46"/>
      <c r="AC231" s="46"/>
      <c r="AD231" s="655"/>
    </row>
    <row r="232" spans="1:30">
      <c r="A232" s="675"/>
      <c r="B232" s="676"/>
      <c r="C232" s="676"/>
      <c r="D232" s="676"/>
      <c r="E232" s="676"/>
      <c r="F232" s="676"/>
      <c r="G232" s="677"/>
      <c r="H232" s="677"/>
      <c r="I232" s="677"/>
      <c r="J232" s="677"/>
      <c r="K232" s="677"/>
      <c r="L232" s="677"/>
      <c r="M232" s="677"/>
      <c r="N232" s="677"/>
      <c r="O232" s="677"/>
      <c r="P232" s="677"/>
      <c r="Q232" s="677"/>
      <c r="R232" s="677"/>
      <c r="S232" s="677"/>
      <c r="T232" s="46"/>
      <c r="U232" s="46"/>
      <c r="V232" s="46"/>
      <c r="W232" s="46"/>
      <c r="X232" s="46"/>
      <c r="Y232" s="46"/>
      <c r="Z232" s="46"/>
      <c r="AA232" s="46"/>
      <c r="AB232" s="46"/>
      <c r="AC232" s="46"/>
      <c r="AD232" s="655"/>
    </row>
    <row r="233" spans="1:30">
      <c r="A233" s="796"/>
      <c r="B233" s="113"/>
      <c r="C233" s="113"/>
      <c r="D233" s="113"/>
      <c r="E233" s="113"/>
      <c r="F233" s="797"/>
      <c r="G233" s="681"/>
      <c r="H233" s="681"/>
      <c r="I233" s="681"/>
      <c r="J233" s="681"/>
      <c r="K233" s="681"/>
      <c r="L233" s="681"/>
      <c r="M233" s="681"/>
      <c r="N233" s="681"/>
      <c r="O233" s="681"/>
      <c r="P233" s="681"/>
      <c r="Q233" s="681"/>
      <c r="R233" s="681"/>
      <c r="S233" s="681"/>
      <c r="T233" s="46"/>
      <c r="U233" s="46"/>
      <c r="V233" s="46"/>
      <c r="W233" s="46"/>
      <c r="X233" s="46"/>
      <c r="Y233" s="46"/>
      <c r="Z233" s="46"/>
      <c r="AA233" s="46"/>
      <c r="AB233" s="46"/>
      <c r="AC233" s="46"/>
      <c r="AD233" s="655"/>
    </row>
    <row r="234" spans="1:30">
      <c r="A234" s="798" t="s">
        <v>956</v>
      </c>
      <c r="B234" s="167"/>
      <c r="C234" s="167"/>
      <c r="D234" s="167"/>
      <c r="E234" s="167"/>
      <c r="F234" s="167"/>
      <c r="G234" s="693"/>
      <c r="H234" s="693"/>
      <c r="I234" s="693"/>
      <c r="J234" s="693"/>
      <c r="K234" s="693"/>
      <c r="L234" s="693"/>
      <c r="M234" s="693"/>
      <c r="N234" s="693"/>
      <c r="O234" s="693"/>
      <c r="P234" s="693"/>
      <c r="Q234" s="693"/>
      <c r="R234" s="693"/>
      <c r="S234" s="693"/>
      <c r="T234" s="46"/>
      <c r="U234" s="46"/>
      <c r="V234" s="46"/>
      <c r="W234" s="46"/>
      <c r="X234" s="46"/>
      <c r="Y234" s="46"/>
      <c r="Z234" s="46"/>
      <c r="AA234" s="46"/>
      <c r="AB234" s="46"/>
      <c r="AC234" s="46"/>
      <c r="AD234" s="655"/>
    </row>
    <row r="235" spans="1:30">
      <c r="A235" s="719" t="s">
        <v>88</v>
      </c>
      <c r="B235" s="509" t="s">
        <v>505</v>
      </c>
      <c r="C235" s="735" t="s">
        <v>423</v>
      </c>
      <c r="D235" s="509" t="s">
        <v>593</v>
      </c>
      <c r="E235" s="735" t="s">
        <v>346</v>
      </c>
      <c r="F235" s="167"/>
      <c r="G235" s="743" t="s">
        <v>622</v>
      </c>
      <c r="H235" s="693"/>
      <c r="I235" s="693"/>
      <c r="J235" s="693"/>
      <c r="K235" s="693"/>
      <c r="L235" s="693"/>
      <c r="M235" s="693"/>
      <c r="N235" s="693"/>
      <c r="O235" s="693"/>
      <c r="P235" s="693"/>
      <c r="Q235" s="693"/>
      <c r="R235" s="693"/>
      <c r="S235" s="693"/>
      <c r="T235" s="46"/>
      <c r="U235" s="46"/>
      <c r="V235" s="46"/>
      <c r="W235" s="46"/>
      <c r="X235" s="46"/>
      <c r="Y235" s="46"/>
      <c r="Z235" s="46"/>
      <c r="AA235" s="46"/>
      <c r="AB235" s="46"/>
      <c r="AC235" s="46"/>
      <c r="AD235" s="655"/>
    </row>
    <row r="236" spans="1:30">
      <c r="A236" s="719"/>
      <c r="B236" s="735"/>
      <c r="C236" s="735"/>
      <c r="D236" s="735"/>
      <c r="E236" s="167"/>
      <c r="F236" s="735"/>
      <c r="G236" s="743"/>
      <c r="H236" s="693"/>
      <c r="I236" s="693"/>
      <c r="J236" s="693"/>
      <c r="K236" s="693"/>
      <c r="L236" s="693"/>
      <c r="M236" s="693"/>
      <c r="N236" s="693"/>
      <c r="O236" s="693"/>
      <c r="P236" s="693"/>
      <c r="Q236" s="693"/>
      <c r="R236" s="693"/>
      <c r="S236" s="693"/>
      <c r="T236" s="46"/>
      <c r="U236" s="46"/>
      <c r="V236" s="46"/>
      <c r="W236" s="46"/>
      <c r="X236" s="46"/>
      <c r="Y236" s="46"/>
      <c r="Z236" s="46"/>
      <c r="AA236" s="46"/>
      <c r="AB236" s="46"/>
      <c r="AC236" s="46"/>
      <c r="AD236" s="655"/>
    </row>
    <row r="237" spans="1:30">
      <c r="A237" s="798" t="s">
        <v>89</v>
      </c>
      <c r="B237" s="167"/>
      <c r="C237" s="167"/>
      <c r="D237" s="167"/>
      <c r="E237" s="167"/>
      <c r="F237" s="167"/>
      <c r="G237" s="693"/>
      <c r="H237" s="693"/>
      <c r="I237" s="693"/>
      <c r="J237" s="693"/>
      <c r="K237" s="693"/>
      <c r="L237" s="693"/>
      <c r="M237" s="693"/>
      <c r="N237" s="693"/>
      <c r="O237" s="693"/>
      <c r="P237" s="693"/>
      <c r="Q237" s="693"/>
      <c r="R237" s="693"/>
      <c r="S237" s="693"/>
      <c r="T237" s="46"/>
      <c r="U237" s="46"/>
      <c r="V237" s="46"/>
      <c r="W237" s="46"/>
      <c r="X237" s="46"/>
      <c r="Y237" s="46"/>
      <c r="Z237" s="46"/>
      <c r="AA237" s="46"/>
      <c r="AB237" s="46"/>
      <c r="AC237" s="46"/>
      <c r="AD237" s="655"/>
    </row>
    <row r="238" spans="1:30" ht="14" thickBot="1">
      <c r="A238" s="799"/>
      <c r="B238" s="167"/>
      <c r="C238" s="167"/>
      <c r="D238" s="167"/>
      <c r="E238" s="8"/>
      <c r="F238" s="8"/>
      <c r="G238" s="46"/>
      <c r="H238" s="46"/>
      <c r="I238" s="693"/>
      <c r="J238" s="693"/>
      <c r="K238" s="693"/>
      <c r="L238" s="693"/>
      <c r="M238" s="693"/>
      <c r="N238" s="693"/>
      <c r="O238" s="693"/>
      <c r="P238" s="693"/>
      <c r="Q238" s="693"/>
      <c r="R238" s="693"/>
      <c r="S238" s="693"/>
      <c r="T238" s="46"/>
      <c r="U238" s="46"/>
      <c r="V238" s="46"/>
      <c r="W238" s="46"/>
      <c r="X238" s="46"/>
      <c r="Y238" s="46"/>
      <c r="Z238" s="46"/>
      <c r="AA238" s="46"/>
      <c r="AB238" s="46"/>
      <c r="AC238" s="46"/>
      <c r="AD238" s="655"/>
    </row>
    <row r="239" spans="1:30" ht="27" thickBot="1">
      <c r="A239" s="800" t="s">
        <v>674</v>
      </c>
      <c r="B239" s="283" t="s">
        <v>744</v>
      </c>
      <c r="C239" s="388" t="s">
        <v>745</v>
      </c>
      <c r="D239" s="388"/>
      <c r="E239" s="8"/>
      <c r="F239" s="8"/>
      <c r="G239" s="46"/>
      <c r="H239" s="46"/>
      <c r="I239" s="640"/>
      <c r="J239" s="640"/>
      <c r="K239" s="640"/>
      <c r="L239" s="640"/>
      <c r="M239" s="640"/>
      <c r="N239" s="640"/>
      <c r="O239" s="640"/>
      <c r="P239" s="640"/>
      <c r="Q239" s="640"/>
      <c r="R239" s="640"/>
      <c r="S239" s="640"/>
      <c r="T239" s="46"/>
      <c r="U239" s="46"/>
      <c r="V239" s="46"/>
      <c r="W239" s="46"/>
      <c r="X239" s="46"/>
      <c r="Y239" s="46"/>
      <c r="Z239" s="46"/>
      <c r="AA239" s="46"/>
      <c r="AB239" s="46"/>
      <c r="AC239" s="46"/>
      <c r="AD239" s="655"/>
    </row>
    <row r="240" spans="1:30" ht="14" thickBot="1">
      <c r="A240" s="285" t="s">
        <v>751</v>
      </c>
      <c r="B240" s="446" t="e">
        <f>+'SCOPE 2 CALCS - IGNORE'!F51</f>
        <v>#DIV/0!</v>
      </c>
      <c r="C240" s="175">
        <f>+'Summary IGNORE'!D20</f>
        <v>-3</v>
      </c>
      <c r="D240" s="388"/>
      <c r="E240" s="1011" t="s">
        <v>332</v>
      </c>
      <c r="F240" s="1011"/>
      <c r="G240" s="1011"/>
      <c r="H240" s="1011"/>
      <c r="I240" s="640"/>
      <c r="J240" s="640"/>
      <c r="K240" s="640"/>
      <c r="L240" s="640"/>
      <c r="M240" s="640"/>
      <c r="N240" s="640"/>
      <c r="O240" s="640"/>
      <c r="P240" s="640"/>
      <c r="Q240" s="640"/>
      <c r="R240" s="640"/>
      <c r="S240" s="640"/>
      <c r="T240" s="46"/>
      <c r="U240" s="46"/>
      <c r="V240" s="46"/>
      <c r="W240" s="46"/>
      <c r="X240" s="46"/>
      <c r="Y240" s="46"/>
      <c r="Z240" s="46"/>
      <c r="AA240" s="46"/>
      <c r="AB240" s="46"/>
      <c r="AC240" s="46"/>
      <c r="AD240" s="655"/>
    </row>
    <row r="241" spans="1:30" ht="14" thickBot="1">
      <c r="A241" s="285" t="s">
        <v>752</v>
      </c>
      <c r="B241" s="446" t="e">
        <f>+'SCOPE 2 CALCS - IGNORE'!F52</f>
        <v>#DIV/0!</v>
      </c>
      <c r="C241" s="172">
        <f>+'Summary IGNORE'!C20</f>
        <v>-4</v>
      </c>
      <c r="D241" s="388"/>
      <c r="E241" s="1011" t="s">
        <v>257</v>
      </c>
      <c r="F241" s="1011"/>
      <c r="G241" s="1011"/>
      <c r="H241" s="1011"/>
      <c r="I241" s="640"/>
      <c r="J241" s="640"/>
      <c r="K241" s="640"/>
      <c r="L241" s="640"/>
      <c r="M241" s="640"/>
      <c r="N241" s="640"/>
      <c r="O241" s="640"/>
      <c r="P241" s="640"/>
      <c r="Q241" s="640"/>
      <c r="R241" s="640"/>
      <c r="S241" s="640"/>
      <c r="T241" s="46"/>
      <c r="U241" s="46"/>
      <c r="V241" s="46"/>
      <c r="W241" s="46"/>
      <c r="X241" s="46"/>
      <c r="Y241" s="46"/>
      <c r="Z241" s="46"/>
      <c r="AA241" s="46"/>
      <c r="AB241" s="46"/>
      <c r="AC241" s="46"/>
      <c r="AD241" s="655"/>
    </row>
    <row r="242" spans="1:30" ht="14" thickBot="1">
      <c r="A242" s="285" t="s">
        <v>390</v>
      </c>
      <c r="B242" s="890" t="e">
        <f>+'SCOPE 2 CALCS - IGNORE'!F53</f>
        <v>#DIV/0!</v>
      </c>
      <c r="C242" s="171">
        <f>+'Summary IGNORE'!B20</f>
        <v>-5</v>
      </c>
      <c r="D242" s="388"/>
      <c r="E242" s="388"/>
      <c r="F242" s="388"/>
      <c r="G242" s="640"/>
      <c r="H242" s="640"/>
      <c r="I242" s="640"/>
      <c r="J242" s="640"/>
      <c r="K242" s="640"/>
      <c r="L242" s="640"/>
      <c r="M242" s="640"/>
      <c r="N242" s="640"/>
      <c r="O242" s="640"/>
      <c r="P242" s="640"/>
      <c r="Q242" s="640"/>
      <c r="R242" s="640"/>
      <c r="S242" s="640"/>
      <c r="T242" s="46"/>
      <c r="U242" s="46"/>
      <c r="V242" s="46"/>
      <c r="W242" s="46"/>
      <c r="X242" s="46"/>
      <c r="Y242" s="46"/>
      <c r="Z242" s="46"/>
      <c r="AA242" s="46"/>
      <c r="AB242" s="46"/>
      <c r="AC242" s="46"/>
      <c r="AD242" s="655"/>
    </row>
    <row r="243" spans="1:30">
      <c r="A243" s="799"/>
      <c r="B243" s="167"/>
      <c r="C243" s="167"/>
      <c r="D243" s="167"/>
      <c r="E243" s="167"/>
      <c r="F243" s="167"/>
      <c r="G243" s="693"/>
      <c r="H243" s="693"/>
      <c r="I243" s="693"/>
      <c r="J243" s="693"/>
      <c r="K243" s="693"/>
      <c r="L243" s="693"/>
      <c r="M243" s="693"/>
      <c r="N243" s="693"/>
      <c r="O243" s="693"/>
      <c r="P243" s="693"/>
      <c r="Q243" s="693"/>
      <c r="R243" s="693"/>
      <c r="S243" s="693"/>
      <c r="T243" s="46"/>
      <c r="U243" s="46"/>
      <c r="V243" s="46"/>
      <c r="W243" s="46"/>
      <c r="X243" s="46"/>
      <c r="Y243" s="46"/>
      <c r="Z243" s="46"/>
      <c r="AA243" s="46"/>
      <c r="AB243" s="46"/>
      <c r="AC243" s="46"/>
      <c r="AD243" s="655"/>
    </row>
    <row r="244" spans="1:30">
      <c r="A244" s="801" t="s">
        <v>679</v>
      </c>
      <c r="B244" s="147"/>
      <c r="C244" s="147"/>
      <c r="D244" s="147"/>
      <c r="E244" s="147"/>
      <c r="F244" s="147"/>
      <c r="G244" s="672"/>
      <c r="H244" s="672"/>
      <c r="I244" s="672"/>
      <c r="J244" s="672"/>
      <c r="K244" s="672"/>
      <c r="L244" s="672"/>
      <c r="M244" s="672"/>
      <c r="N244" s="672"/>
      <c r="O244" s="672"/>
      <c r="P244" s="672"/>
      <c r="Q244" s="672"/>
      <c r="R244" s="672"/>
      <c r="S244" s="672"/>
      <c r="T244" s="46"/>
      <c r="U244" s="46"/>
      <c r="V244" s="46"/>
      <c r="W244" s="46"/>
      <c r="X244" s="46"/>
      <c r="Y244" s="46"/>
      <c r="Z244" s="46"/>
      <c r="AA244" s="46"/>
      <c r="AB244" s="46"/>
      <c r="AC244" s="46"/>
      <c r="AD244" s="655"/>
    </row>
    <row r="245" spans="1:30">
      <c r="A245" s="802" t="s">
        <v>36</v>
      </c>
      <c r="B245" s="388"/>
      <c r="C245" s="388"/>
      <c r="D245" s="388"/>
      <c r="E245" s="388"/>
      <c r="F245" s="388"/>
      <c r="G245" s="640"/>
      <c r="H245" s="640"/>
      <c r="I245" s="640"/>
      <c r="J245" s="640"/>
      <c r="K245" s="640"/>
      <c r="L245" s="640"/>
      <c r="M245" s="640"/>
      <c r="N245" s="640"/>
      <c r="O245" s="640"/>
      <c r="P245" s="640"/>
      <c r="Q245" s="640"/>
      <c r="R245" s="640"/>
      <c r="S245" s="640"/>
      <c r="T245" s="46"/>
      <c r="U245" s="46"/>
      <c r="V245" s="46"/>
      <c r="W245" s="46"/>
      <c r="X245" s="46"/>
      <c r="Y245" s="46"/>
      <c r="Z245" s="46"/>
      <c r="AA245" s="46"/>
      <c r="AB245" s="46"/>
      <c r="AC245" s="46"/>
      <c r="AD245" s="655"/>
    </row>
    <row r="246" spans="1:30">
      <c r="A246" s="803" t="s">
        <v>696</v>
      </c>
      <c r="B246" s="288" t="e">
        <f>IF(SUM(B240:B242)&gt;=1,1,0)</f>
        <v>#DIV/0!</v>
      </c>
      <c r="C246" s="804" t="s">
        <v>423</v>
      </c>
      <c r="D246" s="804" t="e">
        <f>IF(SUM(B240:B242)=0,1,0)</f>
        <v>#DIV/0!</v>
      </c>
      <c r="E246" s="804" t="s">
        <v>542</v>
      </c>
      <c r="F246" s="113"/>
      <c r="G246" s="681"/>
      <c r="H246" s="681"/>
      <c r="I246" s="681"/>
      <c r="J246" s="681"/>
      <c r="K246" s="681"/>
      <c r="L246" s="681"/>
      <c r="M246" s="681"/>
      <c r="N246" s="681"/>
      <c r="O246" s="681"/>
      <c r="P246" s="681"/>
      <c r="Q246" s="681"/>
      <c r="R246" s="681"/>
      <c r="S246" s="681"/>
      <c r="T246" s="46"/>
      <c r="U246" s="46"/>
      <c r="V246" s="46"/>
      <c r="W246" s="46"/>
      <c r="X246" s="46"/>
      <c r="Y246" s="46"/>
      <c r="Z246" s="46"/>
      <c r="AA246" s="46"/>
      <c r="AB246" s="46"/>
      <c r="AC246" s="46"/>
      <c r="AD246" s="655"/>
    </row>
    <row r="247" spans="1:30">
      <c r="A247" s="805" t="s">
        <v>697</v>
      </c>
      <c r="B247" s="765"/>
      <c r="C247" s="765"/>
      <c r="D247" s="765"/>
      <c r="E247" s="184"/>
      <c r="F247" s="774"/>
      <c r="G247" s="693"/>
      <c r="H247" s="693"/>
      <c r="I247" s="693"/>
      <c r="J247" s="693"/>
      <c r="K247" s="693"/>
      <c r="L247" s="693"/>
      <c r="M247" s="693"/>
      <c r="N247" s="693"/>
      <c r="O247" s="693"/>
      <c r="P247" s="693"/>
      <c r="Q247" s="693"/>
      <c r="R247" s="693"/>
      <c r="S247" s="693"/>
      <c r="T247" s="46"/>
      <c r="U247" s="46"/>
      <c r="V247" s="46"/>
      <c r="W247" s="46"/>
      <c r="X247" s="46"/>
      <c r="Y247" s="46"/>
      <c r="Z247" s="46"/>
      <c r="AA247" s="46"/>
      <c r="AB247" s="46"/>
      <c r="AC247" s="46"/>
      <c r="AD247" s="655"/>
    </row>
    <row r="248" spans="1:30">
      <c r="A248" s="1014" t="s">
        <v>955</v>
      </c>
      <c r="B248" s="1015"/>
      <c r="C248" s="1015"/>
      <c r="D248" s="1015"/>
      <c r="E248" s="1015"/>
      <c r="F248" s="1015"/>
      <c r="G248" s="1015"/>
      <c r="H248" s="35"/>
      <c r="I248" s="35"/>
      <c r="J248" s="35"/>
      <c r="K248" s="35"/>
      <c r="L248" s="35"/>
      <c r="M248" s="35"/>
      <c r="N248" s="35"/>
      <c r="O248" s="35"/>
      <c r="P248" s="35"/>
      <c r="Q248" s="35"/>
      <c r="R248" s="35"/>
      <c r="S248" s="35"/>
      <c r="T248" s="35"/>
      <c r="U248" s="35"/>
      <c r="V248" s="35"/>
      <c r="W248" s="35"/>
      <c r="X248" s="35"/>
      <c r="Y248" s="35"/>
      <c r="Z248" s="35"/>
      <c r="AA248" s="35"/>
      <c r="AB248" s="35"/>
      <c r="AC248" s="35"/>
      <c r="AD248" s="780"/>
    </row>
    <row r="249" spans="1:30">
      <c r="A249" s="805"/>
      <c r="B249" s="388"/>
      <c r="C249" s="388"/>
      <c r="D249" s="388"/>
      <c r="E249" s="388"/>
      <c r="F249" s="388"/>
      <c r="G249" s="640"/>
      <c r="H249" s="640"/>
      <c r="I249" s="640"/>
      <c r="J249" s="640"/>
      <c r="K249" s="640"/>
      <c r="L249" s="640"/>
      <c r="M249" s="640"/>
      <c r="N249" s="640"/>
      <c r="O249" s="640"/>
      <c r="P249" s="640"/>
      <c r="Q249" s="640"/>
      <c r="R249" s="640"/>
      <c r="S249" s="640"/>
      <c r="T249" s="46"/>
      <c r="U249" s="46"/>
      <c r="V249" s="46"/>
      <c r="W249" s="46"/>
      <c r="X249" s="46"/>
      <c r="Y249" s="46"/>
      <c r="Z249" s="46"/>
      <c r="AA249" s="46"/>
      <c r="AB249" s="46"/>
      <c r="AC249" s="46"/>
      <c r="AD249" s="655"/>
    </row>
    <row r="250" spans="1:30">
      <c r="A250" s="806" t="s">
        <v>37</v>
      </c>
      <c r="B250" s="113"/>
      <c r="C250" s="113"/>
      <c r="D250" s="113"/>
      <c r="E250" s="113"/>
      <c r="F250" s="113"/>
      <c r="G250" s="681"/>
      <c r="H250" s="681"/>
      <c r="I250" s="681"/>
      <c r="J250" s="681"/>
      <c r="K250" s="681"/>
      <c r="L250" s="681"/>
      <c r="M250" s="681"/>
      <c r="N250" s="681"/>
      <c r="O250" s="681"/>
      <c r="P250" s="681"/>
      <c r="Q250" s="681"/>
      <c r="R250" s="681"/>
      <c r="S250" s="681"/>
      <c r="T250" s="46"/>
      <c r="U250" s="46"/>
      <c r="V250" s="46"/>
      <c r="W250" s="46"/>
      <c r="X250" s="46"/>
      <c r="Y250" s="46"/>
      <c r="Z250" s="46"/>
      <c r="AA250" s="46"/>
      <c r="AB250" s="46"/>
      <c r="AC250" s="46"/>
      <c r="AD250" s="655"/>
    </row>
    <row r="251" spans="1:30">
      <c r="A251" s="807"/>
      <c r="B251" s="676"/>
      <c r="C251" s="676"/>
      <c r="D251" s="676"/>
      <c r="E251" s="676"/>
      <c r="F251" s="676"/>
      <c r="G251" s="677"/>
      <c r="H251" s="677"/>
      <c r="I251" s="677"/>
      <c r="J251" s="677"/>
      <c r="K251" s="677"/>
      <c r="L251" s="677"/>
      <c r="M251" s="677"/>
      <c r="N251" s="677"/>
      <c r="O251" s="677"/>
      <c r="P251" s="677"/>
      <c r="Q251" s="677"/>
      <c r="R251" s="677"/>
      <c r="S251" s="677"/>
      <c r="T251" s="46"/>
      <c r="U251" s="46"/>
      <c r="V251" s="46"/>
      <c r="W251" s="46"/>
      <c r="X251" s="46"/>
      <c r="Y251" s="46"/>
      <c r="Z251" s="46"/>
      <c r="AA251" s="46"/>
      <c r="AB251" s="46"/>
      <c r="AC251" s="46"/>
      <c r="AD251" s="655"/>
    </row>
    <row r="252" spans="1:30">
      <c r="A252" s="808" t="s">
        <v>38</v>
      </c>
      <c r="B252" s="167"/>
      <c r="C252" s="167"/>
      <c r="D252" s="167"/>
      <c r="E252" s="167"/>
      <c r="F252" s="167"/>
      <c r="G252" s="693"/>
      <c r="H252" s="693"/>
      <c r="I252" s="693"/>
      <c r="J252" s="693"/>
      <c r="K252" s="693"/>
      <c r="L252" s="693"/>
      <c r="M252" s="693"/>
      <c r="N252" s="693"/>
      <c r="O252" s="693"/>
      <c r="P252" s="693"/>
      <c r="Q252" s="693"/>
      <c r="R252" s="693"/>
      <c r="S252" s="693"/>
      <c r="T252" s="46"/>
      <c r="U252" s="46"/>
      <c r="V252" s="46"/>
      <c r="W252" s="46"/>
      <c r="X252" s="46"/>
      <c r="Y252" s="46"/>
      <c r="Z252" s="46"/>
      <c r="AA252" s="46"/>
      <c r="AB252" s="46"/>
      <c r="AC252" s="46"/>
      <c r="AD252" s="655"/>
    </row>
    <row r="253" spans="1:30">
      <c r="A253" s="781" t="s">
        <v>957</v>
      </c>
      <c r="B253" s="167"/>
      <c r="C253" s="167"/>
      <c r="D253" s="167"/>
      <c r="E253" s="167"/>
      <c r="F253" s="676"/>
      <c r="G253" s="677"/>
      <c r="H253" s="677"/>
      <c r="I253" s="677"/>
      <c r="J253" s="677"/>
      <c r="K253" s="677"/>
      <c r="L253" s="677"/>
      <c r="M253" s="677"/>
      <c r="N253" s="677"/>
      <c r="O253" s="677"/>
      <c r="P253" s="677"/>
      <c r="Q253" s="677"/>
      <c r="R253" s="677"/>
      <c r="S253" s="677"/>
      <c r="T253" s="46"/>
      <c r="U253" s="46"/>
      <c r="V253" s="46"/>
      <c r="W253" s="46"/>
      <c r="X253" s="46"/>
      <c r="Y253" s="46"/>
      <c r="Z253" s="46"/>
      <c r="AA253" s="46"/>
      <c r="AB253" s="46"/>
      <c r="AC253" s="46"/>
      <c r="AD253" s="655"/>
    </row>
    <row r="254" spans="1:30" ht="14" thickBot="1">
      <c r="A254" s="806" t="s">
        <v>39</v>
      </c>
      <c r="B254" s="809"/>
      <c r="C254" s="809"/>
      <c r="D254" s="809"/>
      <c r="E254" s="809"/>
      <c r="F254" s="147"/>
      <c r="G254" s="672"/>
      <c r="H254" s="672"/>
      <c r="I254" s="672"/>
      <c r="J254" s="672"/>
      <c r="K254" s="672"/>
      <c r="L254" s="672"/>
      <c r="M254" s="672"/>
      <c r="N254" s="672"/>
      <c r="O254" s="672"/>
      <c r="P254" s="672"/>
      <c r="Q254" s="672"/>
      <c r="R254" s="672"/>
      <c r="S254" s="672"/>
      <c r="T254" s="46"/>
      <c r="U254" s="46"/>
      <c r="V254" s="46"/>
      <c r="W254" s="46"/>
      <c r="X254" s="46"/>
      <c r="Y254" s="46"/>
      <c r="Z254" s="46"/>
      <c r="AA254" s="46"/>
      <c r="AB254" s="46"/>
      <c r="AC254" s="46"/>
      <c r="AD254" s="655"/>
    </row>
    <row r="255" spans="1:30">
      <c r="A255" s="810" t="s">
        <v>92</v>
      </c>
      <c r="B255" s="585" t="s">
        <v>93</v>
      </c>
      <c r="C255" s="586" t="s">
        <v>94</v>
      </c>
      <c r="D255" s="469" t="s">
        <v>95</v>
      </c>
      <c r="E255" s="587" t="s">
        <v>96</v>
      </c>
      <c r="F255" s="113"/>
      <c r="G255" s="681"/>
      <c r="H255" s="681"/>
      <c r="I255" s="681"/>
      <c r="J255" s="681"/>
      <c r="K255" s="681"/>
      <c r="L255" s="681"/>
      <c r="M255" s="681"/>
      <c r="N255" s="681"/>
      <c r="O255" s="681"/>
      <c r="P255" s="681"/>
      <c r="Q255" s="681"/>
      <c r="R255" s="681"/>
      <c r="S255" s="681"/>
      <c r="T255" s="46"/>
      <c r="U255" s="46"/>
      <c r="V255" s="46"/>
      <c r="W255" s="46"/>
      <c r="X255" s="46"/>
      <c r="Y255" s="46"/>
      <c r="Z255" s="46"/>
      <c r="AA255" s="46"/>
      <c r="AB255" s="46"/>
      <c r="AC255" s="46"/>
      <c r="AD255" s="655"/>
    </row>
    <row r="256" spans="1:30" ht="14" thickBot="1">
      <c r="A256" s="811"/>
      <c r="B256" s="588" t="s">
        <v>97</v>
      </c>
      <c r="C256" s="589" t="s">
        <v>98</v>
      </c>
      <c r="D256" s="590" t="s">
        <v>99</v>
      </c>
      <c r="E256" s="591" t="s">
        <v>100</v>
      </c>
      <c r="F256" s="184"/>
      <c r="G256" s="685"/>
      <c r="H256" s="786"/>
      <c r="I256" s="685"/>
      <c r="J256" s="685"/>
      <c r="K256" s="685"/>
      <c r="L256" s="685"/>
      <c r="M256" s="685"/>
      <c r="N256" s="685"/>
      <c r="O256" s="685"/>
      <c r="P256" s="685"/>
      <c r="Q256" s="685"/>
      <c r="R256" s="685"/>
      <c r="S256" s="685"/>
      <c r="T256" s="46"/>
      <c r="U256" s="46"/>
      <c r="V256" s="46"/>
      <c r="W256" s="46"/>
      <c r="X256" s="46"/>
      <c r="Y256" s="46"/>
      <c r="Z256" s="46"/>
      <c r="AA256" s="46"/>
      <c r="AB256" s="46"/>
      <c r="AC256" s="46"/>
      <c r="AD256" s="655"/>
    </row>
    <row r="257" spans="1:30" ht="14" thickBot="1">
      <c r="A257" s="711" t="s">
        <v>773</v>
      </c>
      <c r="B257" s="294"/>
      <c r="C257" s="184"/>
      <c r="D257" s="295" t="str">
        <f>+'SCOPE 2 CALCS - IGNORE'!F65</f>
        <v>BOX</v>
      </c>
      <c r="E257" s="296" t="s">
        <v>709</v>
      </c>
      <c r="F257" s="184"/>
      <c r="G257" s="786"/>
      <c r="H257" s="787"/>
      <c r="I257" s="786"/>
      <c r="J257" s="685"/>
      <c r="K257" s="685"/>
      <c r="L257" s="685"/>
      <c r="M257" s="685"/>
      <c r="N257" s="685"/>
      <c r="O257" s="685"/>
      <c r="P257" s="685"/>
      <c r="Q257" s="685"/>
      <c r="R257" s="685"/>
      <c r="S257" s="685"/>
      <c r="T257" s="46"/>
      <c r="U257" s="46"/>
      <c r="V257" s="46"/>
      <c r="W257" s="46"/>
      <c r="X257" s="46"/>
      <c r="Y257" s="46"/>
      <c r="Z257" s="46"/>
      <c r="AA257" s="46"/>
      <c r="AB257" s="46"/>
      <c r="AC257" s="46"/>
      <c r="AD257" s="655"/>
    </row>
    <row r="258" spans="1:30">
      <c r="A258" s="711" t="s">
        <v>639</v>
      </c>
      <c r="B258" s="294" t="e">
        <f>+'SCOPE 2 CALCS - IGNORE'!F88</f>
        <v>#DIV/0!</v>
      </c>
      <c r="C258" s="297">
        <f>+'Summary IGNORE'!F20</f>
        <v>-1</v>
      </c>
      <c r="D258" s="298" t="e">
        <f>+'SCOPE 2 CALCS - IGNORE'!E67</f>
        <v>#DIV/0!</v>
      </c>
      <c r="E258" s="299" t="e">
        <f>+'SCOPE 2 CALCS - IGNORE'!F79</f>
        <v>#DIV/0!</v>
      </c>
      <c r="F258" s="184"/>
      <c r="G258" s="788"/>
      <c r="H258" s="787"/>
      <c r="I258" s="788"/>
      <c r="J258" s="685"/>
      <c r="K258" s="685"/>
      <c r="L258" s="685"/>
      <c r="M258" s="685"/>
      <c r="N258" s="685"/>
      <c r="O258" s="685"/>
      <c r="P258" s="685"/>
      <c r="Q258" s="685"/>
      <c r="R258" s="685"/>
      <c r="S258" s="685"/>
      <c r="T258" s="46"/>
      <c r="U258" s="46"/>
      <c r="V258" s="46"/>
      <c r="W258" s="46"/>
      <c r="X258" s="46"/>
      <c r="Y258" s="46"/>
      <c r="Z258" s="46"/>
      <c r="AA258" s="46"/>
      <c r="AB258" s="46"/>
      <c r="AC258" s="46"/>
      <c r="AD258" s="655"/>
    </row>
    <row r="259" spans="1:30">
      <c r="A259" s="711" t="s">
        <v>640</v>
      </c>
      <c r="B259" s="294" t="e">
        <f>+'SCOPE 2 CALCS - IGNORE'!F89</f>
        <v>#DIV/0!</v>
      </c>
      <c r="C259" s="265">
        <f>+'Summary IGNORE'!E20</f>
        <v>-2</v>
      </c>
      <c r="D259" s="300" t="e">
        <f>+'SCOPE 2 CALCS - IGNORE'!E68</f>
        <v>#DIV/0!</v>
      </c>
      <c r="E259" s="293" t="e">
        <f>+'SCOPE 2 CALCS - IGNORE'!F80</f>
        <v>#DIV/0!</v>
      </c>
      <c r="F259" s="184"/>
      <c r="G259" s="788"/>
      <c r="H259" s="787"/>
      <c r="I259" s="788"/>
      <c r="J259" s="685"/>
      <c r="K259" s="685"/>
      <c r="L259" s="685"/>
      <c r="M259" s="685"/>
      <c r="N259" s="685"/>
      <c r="O259" s="685"/>
      <c r="P259" s="685"/>
      <c r="Q259" s="685"/>
      <c r="R259" s="685"/>
      <c r="S259" s="685"/>
      <c r="T259" s="46"/>
      <c r="U259" s="46"/>
      <c r="V259" s="46"/>
      <c r="W259" s="46"/>
      <c r="X259" s="46"/>
      <c r="Y259" s="46"/>
      <c r="Z259" s="46"/>
      <c r="AA259" s="46"/>
      <c r="AB259" s="46"/>
      <c r="AC259" s="46"/>
      <c r="AD259" s="655"/>
    </row>
    <row r="260" spans="1:30">
      <c r="A260" s="711" t="s">
        <v>641</v>
      </c>
      <c r="B260" s="294" t="e">
        <f>+'SCOPE 2 CALCS - IGNORE'!F90</f>
        <v>#DIV/0!</v>
      </c>
      <c r="C260" s="265">
        <f>+'Summary IGNORE'!D20</f>
        <v>-3</v>
      </c>
      <c r="D260" s="300" t="e">
        <f>+'SCOPE 2 CALCS - IGNORE'!E69</f>
        <v>#DIV/0!</v>
      </c>
      <c r="E260" s="293" t="e">
        <f>+'SCOPE 2 CALCS - IGNORE'!F81</f>
        <v>#DIV/0!</v>
      </c>
      <c r="F260" s="184"/>
      <c r="G260" s="788"/>
      <c r="H260" s="787"/>
      <c r="I260" s="788"/>
      <c r="J260" s="685"/>
      <c r="K260" s="685"/>
      <c r="L260" s="685"/>
      <c r="M260" s="685"/>
      <c r="N260" s="685"/>
      <c r="O260" s="685"/>
      <c r="P260" s="685"/>
      <c r="Q260" s="685"/>
      <c r="R260" s="685"/>
      <c r="S260" s="685"/>
      <c r="T260" s="46"/>
      <c r="U260" s="46"/>
      <c r="V260" s="46"/>
      <c r="W260" s="46"/>
      <c r="X260" s="46"/>
      <c r="Y260" s="46"/>
      <c r="Z260" s="46"/>
      <c r="AA260" s="46"/>
      <c r="AB260" s="46"/>
      <c r="AC260" s="46"/>
      <c r="AD260" s="655"/>
    </row>
    <row r="261" spans="1:30">
      <c r="A261" s="711" t="s">
        <v>642</v>
      </c>
      <c r="B261" s="294" t="e">
        <f>+'SCOPE 2 CALCS - IGNORE'!F91</f>
        <v>#DIV/0!</v>
      </c>
      <c r="C261" s="265">
        <f>+'Summary IGNORE'!C20</f>
        <v>-4</v>
      </c>
      <c r="D261" s="300" t="e">
        <f>+'SCOPE 2 CALCS - IGNORE'!E70</f>
        <v>#DIV/0!</v>
      </c>
      <c r="E261" s="293" t="e">
        <f>+'SCOPE 2 CALCS - IGNORE'!F82</f>
        <v>#DIV/0!</v>
      </c>
      <c r="F261" s="184"/>
      <c r="G261" s="788"/>
      <c r="H261" s="787"/>
      <c r="I261" s="788"/>
      <c r="J261" s="685"/>
      <c r="K261" s="685"/>
      <c r="L261" s="685"/>
      <c r="M261" s="685"/>
      <c r="N261" s="685"/>
      <c r="O261" s="685"/>
      <c r="P261" s="685"/>
      <c r="Q261" s="685"/>
      <c r="R261" s="685"/>
      <c r="S261" s="685"/>
      <c r="T261" s="46"/>
      <c r="U261" s="46"/>
      <c r="V261" s="46"/>
      <c r="W261" s="46"/>
      <c r="X261" s="46"/>
      <c r="Y261" s="46"/>
      <c r="Z261" s="46"/>
      <c r="AA261" s="46"/>
      <c r="AB261" s="46"/>
      <c r="AC261" s="46"/>
      <c r="AD261" s="655"/>
    </row>
    <row r="262" spans="1:30" ht="14" thickBot="1">
      <c r="A262" s="711" t="s">
        <v>574</v>
      </c>
      <c r="B262" s="301" t="e">
        <f>+'SCOPE 2 CALCS - IGNORE'!F92</f>
        <v>#DIV/0!</v>
      </c>
      <c r="C262" s="292">
        <f>+'Summary IGNORE'!B20</f>
        <v>-5</v>
      </c>
      <c r="D262" s="302" t="e">
        <f>+'SCOPE 2 CALCS - IGNORE'!E71</f>
        <v>#DIV/0!</v>
      </c>
      <c r="E262" s="303" t="e">
        <f>+'SCOPE 2 CALCS - IGNORE'!F83</f>
        <v>#DIV/0!</v>
      </c>
      <c r="F262" s="184"/>
      <c r="G262" s="788"/>
      <c r="H262" s="787"/>
      <c r="I262" s="788"/>
      <c r="J262" s="685"/>
      <c r="K262" s="685"/>
      <c r="L262" s="685"/>
      <c r="M262" s="685"/>
      <c r="N262" s="685"/>
      <c r="O262" s="685"/>
      <c r="P262" s="685"/>
      <c r="Q262" s="685"/>
      <c r="R262" s="685"/>
      <c r="S262" s="685"/>
      <c r="T262" s="46"/>
      <c r="U262" s="46"/>
      <c r="V262" s="46"/>
      <c r="W262" s="46"/>
      <c r="X262" s="46"/>
      <c r="Y262" s="46"/>
      <c r="Z262" s="46"/>
      <c r="AA262" s="46"/>
      <c r="AB262" s="46"/>
      <c r="AC262" s="46"/>
      <c r="AD262" s="655"/>
    </row>
    <row r="263" spans="1:30" ht="14" thickBot="1">
      <c r="A263" s="812"/>
      <c r="B263" s="167"/>
      <c r="C263" s="167"/>
      <c r="D263" s="167"/>
      <c r="E263" s="167"/>
      <c r="F263" s="167"/>
      <c r="G263" s="693"/>
      <c r="H263" s="786"/>
      <c r="I263" s="693"/>
      <c r="J263" s="693"/>
      <c r="K263" s="693"/>
      <c r="L263" s="693"/>
      <c r="M263" s="693"/>
      <c r="N263" s="693"/>
      <c r="O263" s="693"/>
      <c r="P263" s="693"/>
      <c r="Q263" s="693"/>
      <c r="R263" s="693"/>
      <c r="S263" s="693"/>
      <c r="T263" s="46"/>
      <c r="U263" s="46"/>
      <c r="V263" s="46"/>
      <c r="W263" s="46"/>
      <c r="X263" s="46"/>
      <c r="Y263" s="46"/>
      <c r="Z263" s="46"/>
      <c r="AA263" s="46"/>
      <c r="AB263" s="46"/>
      <c r="AC263" s="46"/>
      <c r="AD263" s="655"/>
    </row>
    <row r="264" spans="1:30" ht="14" thickBot="1">
      <c r="A264" s="801" t="s">
        <v>575</v>
      </c>
      <c r="B264" s="163" t="e">
        <f>IF('SCOPE 2 CALCS - IGNORE'!E157=0,0,1)</f>
        <v>#DIV/0!</v>
      </c>
      <c r="C264" s="813" t="s">
        <v>423</v>
      </c>
      <c r="D264" s="304" t="e">
        <f>IF('SCOPE 2 CALCS - IGNORE'!E157=0,1,0)</f>
        <v>#DIV/0!</v>
      </c>
      <c r="E264" s="804" t="s">
        <v>542</v>
      </c>
      <c r="F264" s="113"/>
      <c r="G264" s="681"/>
      <c r="H264" s="681"/>
      <c r="I264" s="681"/>
      <c r="J264" s="681"/>
      <c r="K264" s="681"/>
      <c r="L264" s="681"/>
      <c r="M264" s="681"/>
      <c r="N264" s="681"/>
      <c r="O264" s="681"/>
      <c r="P264" s="681"/>
      <c r="Q264" s="681"/>
      <c r="R264" s="681"/>
      <c r="S264" s="681"/>
      <c r="T264" s="46"/>
      <c r="U264" s="46"/>
      <c r="V264" s="46"/>
      <c r="W264" s="46"/>
      <c r="X264" s="46"/>
      <c r="Y264" s="46"/>
      <c r="Z264" s="46"/>
      <c r="AA264" s="46"/>
      <c r="AB264" s="46"/>
      <c r="AC264" s="46"/>
      <c r="AD264" s="655"/>
    </row>
    <row r="265" spans="1:30" ht="14" thickBot="1">
      <c r="A265" s="801"/>
      <c r="B265" s="147"/>
      <c r="C265" s="813"/>
      <c r="D265" s="388"/>
      <c r="E265" s="804"/>
      <c r="F265" s="113"/>
      <c r="G265" s="681"/>
      <c r="H265" s="681"/>
      <c r="I265" s="681"/>
      <c r="J265" s="681"/>
      <c r="K265" s="681"/>
      <c r="L265" s="681"/>
      <c r="M265" s="681"/>
      <c r="N265" s="681"/>
      <c r="O265" s="681"/>
      <c r="P265" s="681"/>
      <c r="Q265" s="681"/>
      <c r="R265" s="681"/>
      <c r="S265" s="681"/>
      <c r="T265" s="46"/>
      <c r="U265" s="46"/>
      <c r="V265" s="46"/>
      <c r="W265" s="46"/>
      <c r="X265" s="46"/>
      <c r="Y265" s="46"/>
      <c r="Z265" s="46"/>
      <c r="AA265" s="46"/>
      <c r="AB265" s="46"/>
      <c r="AC265" s="46"/>
      <c r="AD265" s="655"/>
    </row>
    <row r="266" spans="1:30" ht="14" thickBot="1">
      <c r="A266" s="814" t="s">
        <v>371</v>
      </c>
      <c r="B266" s="783" t="e">
        <f>IF('SCOPE 2 CALCS - IGNORE'!E157=2,1,0)</f>
        <v>#DIV/0!</v>
      </c>
      <c r="C266" s="815" t="s">
        <v>372</v>
      </c>
      <c r="D266" s="467" t="e">
        <f>IF(B266=1,0,B268)</f>
        <v>#DIV/0!</v>
      </c>
      <c r="E266" s="815" t="s">
        <v>373</v>
      </c>
      <c r="F266" s="113"/>
      <c r="G266" s="681"/>
      <c r="H266" s="681"/>
      <c r="I266" s="681"/>
      <c r="J266" s="681"/>
      <c r="K266" s="681"/>
      <c r="L266" s="681"/>
      <c r="M266" s="681"/>
      <c r="N266" s="681"/>
      <c r="O266" s="681"/>
      <c r="P266" s="681"/>
      <c r="Q266" s="681"/>
      <c r="R266" s="681"/>
      <c r="S266" s="681"/>
      <c r="T266" s="46"/>
      <c r="U266" s="46"/>
      <c r="V266" s="46"/>
      <c r="W266" s="46"/>
      <c r="X266" s="46"/>
      <c r="Y266" s="46"/>
      <c r="Z266" s="46"/>
      <c r="AA266" s="46"/>
      <c r="AB266" s="46"/>
      <c r="AC266" s="46"/>
      <c r="AD266" s="655"/>
    </row>
    <row r="267" spans="1:30" ht="14" thickBot="1">
      <c r="A267" s="756"/>
      <c r="B267" s="184"/>
      <c r="C267" s="184"/>
      <c r="D267" s="184"/>
      <c r="E267" s="184"/>
      <c r="F267" s="184"/>
      <c r="G267" s="685"/>
      <c r="H267" s="685"/>
      <c r="I267" s="685"/>
      <c r="J267" s="685"/>
      <c r="K267" s="685"/>
      <c r="L267" s="685"/>
      <c r="M267" s="685"/>
      <c r="N267" s="685"/>
      <c r="O267" s="685"/>
      <c r="P267" s="685"/>
      <c r="Q267" s="685"/>
      <c r="R267" s="685"/>
      <c r="S267" s="685"/>
      <c r="T267" s="46"/>
      <c r="U267" s="46"/>
      <c r="V267" s="46"/>
      <c r="W267" s="46"/>
      <c r="X267" s="46"/>
      <c r="Y267" s="46"/>
      <c r="Z267" s="46"/>
      <c r="AA267" s="46"/>
      <c r="AB267" s="46"/>
      <c r="AC267" s="46"/>
      <c r="AD267" s="655"/>
    </row>
    <row r="268" spans="1:30" ht="14" thickBot="1">
      <c r="A268" s="816" t="s">
        <v>658</v>
      </c>
      <c r="B268" s="784" t="e">
        <f>IF('SCOPE 2 CALCS - IGNORE'!E157=1,1,0)</f>
        <v>#DIV/0!</v>
      </c>
      <c r="C268" s="774" t="s">
        <v>423</v>
      </c>
      <c r="D268" s="305" t="e">
        <f>IF(B268=1,0,1)</f>
        <v>#DIV/0!</v>
      </c>
      <c r="E268" s="774" t="s">
        <v>542</v>
      </c>
      <c r="F268" s="167"/>
      <c r="G268" s="693"/>
      <c r="H268" s="693"/>
      <c r="I268" s="693"/>
      <c r="J268" s="693"/>
      <c r="K268" s="693"/>
      <c r="L268" s="693"/>
      <c r="M268" s="693"/>
      <c r="N268" s="693"/>
      <c r="O268" s="693"/>
      <c r="P268" s="693"/>
      <c r="Q268" s="693"/>
      <c r="R268" s="693"/>
      <c r="S268" s="693"/>
      <c r="T268" s="46"/>
      <c r="U268" s="46"/>
      <c r="V268" s="46"/>
      <c r="W268" s="46"/>
      <c r="X268" s="46"/>
      <c r="Y268" s="46"/>
      <c r="Z268" s="46"/>
      <c r="AA268" s="46"/>
      <c r="AB268" s="46"/>
      <c r="AC268" s="46"/>
      <c r="AD268" s="655"/>
    </row>
    <row r="269" spans="1:30">
      <c r="A269" s="817" t="s">
        <v>659</v>
      </c>
      <c r="B269" s="147"/>
      <c r="C269" s="147"/>
      <c r="D269" s="147"/>
      <c r="E269" s="147"/>
      <c r="F269" s="147"/>
      <c r="G269" s="672"/>
      <c r="H269" s="672"/>
      <c r="I269" s="672"/>
      <c r="J269" s="672"/>
      <c r="K269" s="672"/>
      <c r="L269" s="672"/>
      <c r="M269" s="672"/>
      <c r="N269" s="672"/>
      <c r="O269" s="672"/>
      <c r="P269" s="672"/>
      <c r="Q269" s="672"/>
      <c r="R269" s="672"/>
      <c r="S269" s="672"/>
      <c r="T269" s="46"/>
      <c r="U269" s="46"/>
      <c r="V269" s="46"/>
      <c r="W269" s="46"/>
      <c r="X269" s="46"/>
      <c r="Y269" s="46"/>
      <c r="Z269" s="46"/>
      <c r="AA269" s="46"/>
      <c r="AB269" s="46"/>
      <c r="AC269" s="46"/>
      <c r="AD269" s="655"/>
    </row>
    <row r="270" spans="1:30" s="547" customFormat="1">
      <c r="A270" s="817"/>
      <c r="B270" s="147"/>
      <c r="C270" s="147"/>
      <c r="D270" s="147"/>
      <c r="E270" s="147"/>
      <c r="F270" s="147"/>
      <c r="G270" s="672"/>
      <c r="H270" s="672"/>
      <c r="I270" s="672"/>
      <c r="J270" s="672"/>
      <c r="K270" s="672"/>
      <c r="L270" s="672"/>
      <c r="M270" s="672"/>
      <c r="N270" s="672"/>
      <c r="O270" s="672"/>
      <c r="P270" s="672"/>
      <c r="Q270" s="672"/>
      <c r="R270" s="672"/>
      <c r="S270" s="672"/>
      <c r="T270" s="46"/>
      <c r="U270" s="46"/>
      <c r="V270" s="46"/>
      <c r="W270" s="46"/>
      <c r="X270" s="46"/>
      <c r="Y270" s="46"/>
      <c r="Z270" s="46"/>
      <c r="AA270" s="46"/>
      <c r="AB270" s="46"/>
      <c r="AC270" s="46"/>
      <c r="AD270" s="655"/>
    </row>
    <row r="271" spans="1:30" s="547" customFormat="1" ht="14" thickBot="1">
      <c r="A271" s="818" t="s">
        <v>101</v>
      </c>
      <c r="B271" s="582"/>
      <c r="C271" s="582"/>
      <c r="D271" s="582"/>
      <c r="E271" s="572"/>
      <c r="F271" s="572"/>
      <c r="G271" s="672"/>
      <c r="H271" s="672"/>
      <c r="I271" s="672"/>
      <c r="J271" s="672"/>
      <c r="K271" s="672"/>
      <c r="L271" s="672"/>
      <c r="M271" s="672"/>
      <c r="N271" s="672"/>
      <c r="O271" s="672"/>
      <c r="P271" s="672"/>
      <c r="Q271" s="672"/>
      <c r="R271" s="672"/>
      <c r="S271" s="672"/>
      <c r="T271" s="46"/>
      <c r="U271" s="46"/>
      <c r="V271" s="46"/>
      <c r="W271" s="46"/>
      <c r="X271" s="46"/>
      <c r="Y271" s="46"/>
      <c r="Z271" s="46"/>
      <c r="AA271" s="46"/>
      <c r="AB271" s="46"/>
      <c r="AC271" s="46"/>
      <c r="AD271" s="655"/>
    </row>
    <row r="272" spans="1:30" s="547" customFormat="1" ht="14" thickBot="1">
      <c r="A272" s="810" t="s">
        <v>102</v>
      </c>
      <c r="B272" s="556" t="e">
        <f>+B288</f>
        <v>#VALUE!</v>
      </c>
      <c r="C272" s="572"/>
      <c r="D272" s="8"/>
      <c r="E272" s="572"/>
      <c r="F272" s="572"/>
      <c r="G272" s="819" t="s">
        <v>103</v>
      </c>
      <c r="H272" s="672"/>
      <c r="I272" s="672"/>
      <c r="J272" s="672"/>
      <c r="K272" s="672"/>
      <c r="L272" s="672"/>
      <c r="M272" s="672"/>
      <c r="N272" s="672"/>
      <c r="O272" s="672"/>
      <c r="P272" s="672"/>
      <c r="Q272" s="672"/>
      <c r="R272" s="672"/>
      <c r="S272" s="672"/>
      <c r="T272" s="46"/>
      <c r="U272" s="46"/>
      <c r="V272" s="46"/>
      <c r="W272" s="46"/>
      <c r="X272" s="46"/>
      <c r="Y272" s="46"/>
      <c r="Z272" s="46"/>
      <c r="AA272" s="46"/>
      <c r="AB272" s="46"/>
      <c r="AC272" s="46"/>
      <c r="AD272" s="655"/>
    </row>
    <row r="273" spans="1:30" s="547" customFormat="1" ht="14" thickBot="1">
      <c r="A273" s="820"/>
      <c r="B273" s="594"/>
      <c r="C273" s="594"/>
      <c r="D273" s="594"/>
      <c r="E273" s="572"/>
      <c r="F273" s="572"/>
      <c r="G273" s="672"/>
      <c r="H273" s="672"/>
      <c r="I273" s="672"/>
      <c r="J273" s="672"/>
      <c r="K273" s="672"/>
      <c r="L273" s="672"/>
      <c r="M273" s="672"/>
      <c r="N273" s="672"/>
      <c r="O273" s="672"/>
      <c r="P273" s="672"/>
      <c r="Q273" s="672"/>
      <c r="R273" s="672"/>
      <c r="S273" s="672"/>
      <c r="T273" s="46"/>
      <c r="U273" s="46"/>
      <c r="V273" s="46"/>
      <c r="W273" s="46"/>
      <c r="X273" s="46"/>
      <c r="Y273" s="46"/>
      <c r="Z273" s="46"/>
      <c r="AA273" s="46"/>
      <c r="AB273" s="46"/>
      <c r="AC273" s="46"/>
      <c r="AD273" s="655"/>
    </row>
    <row r="274" spans="1:30" s="547" customFormat="1" ht="14" thickBot="1">
      <c r="A274" s="821" t="s">
        <v>104</v>
      </c>
      <c r="B274" s="592" t="e">
        <f>IF(B272=5,B24,IF(+B272=4,C24,IF(B272=3,D24,IF(B272=2,E24,B298))))</f>
        <v>#VALUE!</v>
      </c>
      <c r="C274" s="595"/>
      <c r="D274" s="595"/>
      <c r="E274" s="572"/>
      <c r="F274" s="572"/>
      <c r="G274" s="672"/>
      <c r="H274" s="672"/>
      <c r="I274" s="672"/>
      <c r="J274" s="672"/>
      <c r="K274" s="672"/>
      <c r="L274" s="672"/>
      <c r="M274" s="672"/>
      <c r="N274" s="672"/>
      <c r="O274" s="672"/>
      <c r="P274" s="672"/>
      <c r="Q274" s="672"/>
      <c r="R274" s="672"/>
      <c r="S274" s="672"/>
      <c r="T274" s="46"/>
      <c r="U274" s="46"/>
      <c r="V274" s="46"/>
      <c r="W274" s="46"/>
      <c r="X274" s="46"/>
      <c r="Y274" s="46"/>
      <c r="Z274" s="46"/>
      <c r="AA274" s="46"/>
      <c r="AB274" s="46"/>
      <c r="AC274" s="46"/>
      <c r="AD274" s="655"/>
    </row>
    <row r="275" spans="1:30" s="547" customFormat="1">
      <c r="A275" s="822"/>
      <c r="B275" s="823"/>
      <c r="C275" s="823"/>
      <c r="D275" s="823"/>
      <c r="E275" s="572"/>
      <c r="F275" s="572"/>
      <c r="G275" s="672"/>
      <c r="H275" s="672"/>
      <c r="I275" s="672"/>
      <c r="J275" s="672"/>
      <c r="K275" s="672"/>
      <c r="L275" s="672"/>
      <c r="M275" s="672"/>
      <c r="N275" s="672"/>
      <c r="O275" s="672"/>
      <c r="P275" s="672"/>
      <c r="Q275" s="672"/>
      <c r="R275" s="672"/>
      <c r="S275" s="672"/>
      <c r="T275" s="46"/>
      <c r="U275" s="46"/>
      <c r="V275" s="46"/>
      <c r="W275" s="46"/>
      <c r="X275" s="46"/>
      <c r="Y275" s="46"/>
      <c r="Z275" s="46"/>
      <c r="AA275" s="46"/>
      <c r="AB275" s="46"/>
      <c r="AC275" s="46"/>
      <c r="AD275" s="655"/>
    </row>
    <row r="276" spans="1:30">
      <c r="A276" s="785" t="s">
        <v>969</v>
      </c>
      <c r="B276" s="824"/>
      <c r="C276" s="824"/>
      <c r="D276" s="824"/>
      <c r="E276" s="699"/>
      <c r="F276" s="699"/>
      <c r="G276" s="699"/>
      <c r="H276" s="699"/>
      <c r="I276" s="699"/>
      <c r="J276" s="699"/>
      <c r="K276" s="699"/>
      <c r="L276" s="699"/>
      <c r="M276" s="699"/>
      <c r="N276" s="699"/>
      <c r="O276" s="699"/>
      <c r="P276" s="699"/>
      <c r="Q276" s="699"/>
      <c r="R276" s="699"/>
      <c r="S276" s="699"/>
      <c r="T276" s="35"/>
      <c r="U276" s="35"/>
      <c r="V276" s="35"/>
      <c r="W276" s="35"/>
      <c r="X276" s="35"/>
      <c r="Y276" s="35"/>
      <c r="Z276" s="35"/>
      <c r="AA276" s="35"/>
      <c r="AB276" s="35"/>
      <c r="AC276" s="35"/>
      <c r="AD276" s="780"/>
    </row>
    <row r="277" spans="1:30">
      <c r="A277" s="785" t="s">
        <v>970</v>
      </c>
      <c r="B277" s="825"/>
      <c r="C277" s="825"/>
      <c r="D277" s="825"/>
      <c r="E277" s="825"/>
      <c r="F277" s="825"/>
      <c r="G277" s="825"/>
      <c r="H277" s="825"/>
      <c r="I277" s="825"/>
      <c r="J277" s="825"/>
      <c r="K277" s="825"/>
      <c r="L277" s="826"/>
      <c r="M277" s="826"/>
      <c r="N277" s="699"/>
      <c r="O277" s="699"/>
      <c r="P277" s="699"/>
      <c r="Q277" s="699"/>
      <c r="R277" s="699"/>
      <c r="S277" s="699"/>
      <c r="T277" s="35"/>
      <c r="U277" s="35"/>
      <c r="V277" s="35"/>
      <c r="W277" s="35"/>
      <c r="X277" s="35"/>
      <c r="Y277" s="35"/>
      <c r="Z277" s="35"/>
      <c r="AA277" s="35"/>
      <c r="AB277" s="35"/>
      <c r="AC277" s="35"/>
      <c r="AD277" s="780"/>
    </row>
    <row r="278" spans="1:30">
      <c r="A278" s="827" t="s">
        <v>48</v>
      </c>
      <c r="B278" s="828"/>
      <c r="C278" s="828"/>
      <c r="D278" s="828"/>
      <c r="E278" s="828"/>
      <c r="F278" s="828"/>
      <c r="G278" s="829"/>
      <c r="H278" s="829"/>
      <c r="I278" s="829"/>
      <c r="J278" s="829"/>
      <c r="K278" s="829"/>
      <c r="L278" s="829"/>
      <c r="M278" s="829"/>
      <c r="N278" s="681"/>
      <c r="O278" s="681"/>
      <c r="P278" s="681"/>
      <c r="Q278" s="681"/>
      <c r="R278" s="681"/>
      <c r="S278" s="681"/>
      <c r="T278" s="46"/>
      <c r="U278" s="46"/>
      <c r="V278" s="46"/>
      <c r="W278" s="46"/>
      <c r="X278" s="46"/>
      <c r="Y278" s="46"/>
      <c r="Z278" s="46"/>
      <c r="AA278" s="46"/>
      <c r="AB278" s="46"/>
      <c r="AC278" s="46"/>
      <c r="AD278" s="655"/>
    </row>
    <row r="279" spans="1:30" ht="26">
      <c r="A279" s="830" t="s">
        <v>49</v>
      </c>
      <c r="B279" s="831" t="e">
        <f>IF(B268=1,C258)</f>
        <v>#DIV/0!</v>
      </c>
      <c r="C279" s="831" t="s">
        <v>50</v>
      </c>
      <c r="D279" s="831"/>
      <c r="E279" s="831"/>
      <c r="F279" s="831"/>
      <c r="G279" s="770"/>
      <c r="H279" s="770"/>
      <c r="I279" s="770"/>
      <c r="J279" s="770"/>
      <c r="K279" s="770"/>
      <c r="L279" s="770"/>
      <c r="M279" s="770"/>
      <c r="N279" s="685"/>
      <c r="O279" s="685"/>
      <c r="P279" s="685"/>
      <c r="Q279" s="685"/>
      <c r="R279" s="685"/>
      <c r="S279" s="685"/>
      <c r="T279" s="46"/>
      <c r="U279" s="46"/>
      <c r="V279" s="46"/>
      <c r="W279" s="46"/>
      <c r="X279" s="46"/>
      <c r="Y279" s="46"/>
      <c r="Z279" s="46"/>
      <c r="AA279" s="46"/>
      <c r="AB279" s="46"/>
      <c r="AC279" s="46"/>
      <c r="AD279" s="655"/>
    </row>
    <row r="280" spans="1:30">
      <c r="A280" s="832" t="s">
        <v>51</v>
      </c>
      <c r="B280" s="833" t="e">
        <f>IF(B268=1,D258)</f>
        <v>#DIV/0!</v>
      </c>
      <c r="C280" s="834"/>
      <c r="D280" s="834"/>
      <c r="E280" s="834"/>
      <c r="F280" s="834"/>
      <c r="G280" s="666"/>
      <c r="H280" s="666"/>
      <c r="I280" s="666"/>
      <c r="J280" s="666"/>
      <c r="K280" s="666"/>
      <c r="L280" s="666"/>
      <c r="M280" s="666"/>
      <c r="N280" s="693"/>
      <c r="O280" s="693"/>
      <c r="P280" s="693"/>
      <c r="Q280" s="693"/>
      <c r="R280" s="693"/>
      <c r="S280" s="693"/>
      <c r="T280" s="46"/>
      <c r="U280" s="46"/>
      <c r="V280" s="46"/>
      <c r="W280" s="46"/>
      <c r="X280" s="46"/>
      <c r="Y280" s="46"/>
      <c r="Z280" s="46"/>
      <c r="AA280" s="46"/>
      <c r="AB280" s="46"/>
      <c r="AC280" s="46"/>
      <c r="AD280" s="655"/>
    </row>
    <row r="281" spans="1:30">
      <c r="A281" s="835"/>
      <c r="B281" s="388"/>
      <c r="C281" s="388"/>
      <c r="D281" s="388"/>
      <c r="E281" s="388"/>
      <c r="F281" s="388"/>
      <c r="G281" s="640"/>
      <c r="H281" s="640"/>
      <c r="I281" s="640"/>
      <c r="J281" s="640"/>
      <c r="K281" s="640"/>
      <c r="L281" s="640"/>
      <c r="M281" s="640"/>
      <c r="N281" s="640"/>
      <c r="O281" s="640"/>
      <c r="P281" s="640"/>
      <c r="Q281" s="640"/>
      <c r="R281" s="640"/>
      <c r="S281" s="640"/>
      <c r="T281" s="46"/>
      <c r="U281" s="46"/>
      <c r="V281" s="46"/>
      <c r="W281" s="46"/>
      <c r="X281" s="46"/>
      <c r="Y281" s="46"/>
      <c r="Z281" s="46"/>
      <c r="AA281" s="46"/>
      <c r="AB281" s="46"/>
      <c r="AC281" s="46"/>
      <c r="AD281" s="655"/>
    </row>
    <row r="282" spans="1:30">
      <c r="A282" s="836" t="s">
        <v>680</v>
      </c>
      <c r="B282" s="184"/>
      <c r="C282" s="184"/>
      <c r="D282" s="184"/>
      <c r="E282" s="184"/>
      <c r="F282" s="184"/>
      <c r="G282" s="685"/>
      <c r="H282" s="685"/>
      <c r="I282" s="685"/>
      <c r="J282" s="685"/>
      <c r="K282" s="685"/>
      <c r="L282" s="685"/>
      <c r="M282" s="685"/>
      <c r="N282" s="685"/>
      <c r="O282" s="685"/>
      <c r="P282" s="685"/>
      <c r="Q282" s="685"/>
      <c r="R282" s="685"/>
      <c r="S282" s="685"/>
      <c r="T282" s="46"/>
      <c r="U282" s="46"/>
      <c r="V282" s="46"/>
      <c r="W282" s="46"/>
      <c r="X282" s="46"/>
      <c r="Y282" s="46"/>
      <c r="Z282" s="46"/>
      <c r="AA282" s="46"/>
      <c r="AB282" s="46"/>
      <c r="AC282" s="46"/>
      <c r="AD282" s="655"/>
    </row>
    <row r="283" spans="1:30">
      <c r="A283" s="837" t="s">
        <v>753</v>
      </c>
      <c r="B283" s="147"/>
      <c r="C283" s="147"/>
      <c r="D283" s="147"/>
      <c r="E283" s="147"/>
      <c r="F283" s="147"/>
      <c r="G283" s="672"/>
      <c r="H283" s="672"/>
      <c r="I283" s="672"/>
      <c r="J283" s="672"/>
      <c r="K283" s="672"/>
      <c r="L283" s="672"/>
      <c r="M283" s="672"/>
      <c r="N283" s="672"/>
      <c r="O283" s="672"/>
      <c r="P283" s="672"/>
      <c r="Q283" s="672"/>
      <c r="R283" s="672"/>
      <c r="S283" s="672"/>
      <c r="T283" s="46"/>
      <c r="U283" s="46"/>
      <c r="V283" s="46"/>
      <c r="W283" s="46"/>
      <c r="X283" s="46"/>
      <c r="Y283" s="46"/>
      <c r="Z283" s="46"/>
      <c r="AA283" s="46"/>
      <c r="AB283" s="46"/>
      <c r="AC283" s="46"/>
      <c r="AD283" s="655"/>
    </row>
    <row r="284" spans="1:30">
      <c r="A284" s="838" t="s">
        <v>52</v>
      </c>
      <c r="B284" s="839" t="e">
        <f>+'SCOPE 2 CALCS - IGNORE'!E164</f>
        <v>#DIV/0!</v>
      </c>
      <c r="C284" s="809" t="s">
        <v>53</v>
      </c>
      <c r="D284" s="388"/>
      <c r="E284" s="388"/>
      <c r="F284" s="8"/>
      <c r="G284" s="640" t="s">
        <v>331</v>
      </c>
      <c r="H284" s="640"/>
      <c r="I284" s="640"/>
      <c r="J284" s="640"/>
      <c r="K284" s="640"/>
      <c r="L284" s="640"/>
      <c r="M284" s="640"/>
      <c r="N284" s="640"/>
      <c r="O284" s="640"/>
      <c r="P284" s="640"/>
      <c r="Q284" s="640"/>
      <c r="R284" s="640"/>
      <c r="S284" s="640"/>
      <c r="T284" s="46"/>
      <c r="U284" s="46"/>
      <c r="V284" s="46"/>
      <c r="W284" s="46"/>
      <c r="X284" s="46"/>
      <c r="Y284" s="46"/>
      <c r="Z284" s="46"/>
      <c r="AA284" s="46"/>
      <c r="AB284" s="46"/>
      <c r="AC284" s="46"/>
      <c r="AD284" s="655"/>
    </row>
    <row r="285" spans="1:30">
      <c r="A285" s="840"/>
      <c r="B285" s="841"/>
      <c r="C285" s="842" t="s">
        <v>54</v>
      </c>
      <c r="D285" s="843"/>
      <c r="E285" s="843"/>
      <c r="F285" s="35"/>
      <c r="G285" s="843"/>
      <c r="H285" s="843"/>
      <c r="I285" s="843"/>
      <c r="J285" s="843"/>
      <c r="K285" s="843"/>
      <c r="L285" s="843"/>
      <c r="M285" s="843"/>
      <c r="N285" s="843"/>
      <c r="O285" s="843"/>
      <c r="P285" s="843"/>
      <c r="Q285" s="843"/>
      <c r="R285" s="843"/>
      <c r="S285" s="843"/>
      <c r="T285" s="35"/>
      <c r="U285" s="35"/>
      <c r="V285" s="35"/>
      <c r="W285" s="35"/>
      <c r="X285" s="35"/>
      <c r="Y285" s="35"/>
      <c r="Z285" s="35"/>
      <c r="AA285" s="35"/>
      <c r="AB285" s="35"/>
      <c r="AC285" s="35"/>
      <c r="AD285" s="780"/>
    </row>
    <row r="286" spans="1:30">
      <c r="A286" s="756" t="s">
        <v>615</v>
      </c>
      <c r="B286" s="515" t="s">
        <v>286</v>
      </c>
      <c r="C286" s="774"/>
      <c r="D286" s="167"/>
      <c r="E286" s="167"/>
      <c r="F286" s="8"/>
      <c r="G286" s="844" t="s">
        <v>803</v>
      </c>
      <c r="H286" s="845"/>
      <c r="I286" s="846"/>
      <c r="J286" s="846"/>
      <c r="K286" s="846"/>
      <c r="L286" s="846"/>
      <c r="M286" s="846"/>
      <c r="N286" s="846"/>
      <c r="O286" s="846"/>
      <c r="P286" s="846"/>
      <c r="Q286" s="846"/>
      <c r="R286" s="846"/>
      <c r="S286" s="846"/>
      <c r="T286" s="35"/>
      <c r="U286" s="35"/>
      <c r="V286" s="35"/>
      <c r="W286" s="35"/>
      <c r="X286" s="35"/>
      <c r="Y286" s="35"/>
      <c r="Z286" s="35"/>
      <c r="AA286" s="35"/>
      <c r="AB286" s="35"/>
      <c r="AC286" s="35"/>
      <c r="AD286" s="780"/>
    </row>
    <row r="287" spans="1:30">
      <c r="A287" s="715"/>
      <c r="B287" s="147"/>
      <c r="C287" s="147"/>
      <c r="D287" s="147"/>
      <c r="E287" s="147"/>
      <c r="F287" s="8"/>
      <c r="G287" s="847" t="s">
        <v>688</v>
      </c>
      <c r="H287" s="699"/>
      <c r="I287" s="848"/>
      <c r="J287" s="699"/>
      <c r="K287" s="699"/>
      <c r="L287" s="699"/>
      <c r="M287" s="699"/>
      <c r="N287" s="699"/>
      <c r="O287" s="699"/>
      <c r="P287" s="699"/>
      <c r="Q287" s="699"/>
      <c r="R287" s="699"/>
      <c r="S287" s="699"/>
      <c r="T287" s="35"/>
      <c r="U287" s="35"/>
      <c r="V287" s="35"/>
      <c r="W287" s="35"/>
      <c r="X287" s="35"/>
      <c r="Y287" s="35"/>
      <c r="Z287" s="35"/>
      <c r="AA287" s="35"/>
      <c r="AB287" s="35"/>
      <c r="AC287" s="35"/>
      <c r="AD287" s="780"/>
    </row>
    <row r="288" spans="1:30">
      <c r="A288" s="754" t="s">
        <v>616</v>
      </c>
      <c r="B288" s="797" t="e">
        <f>+B206-B286</f>
        <v>#VALUE!</v>
      </c>
      <c r="C288" s="708" t="s">
        <v>222</v>
      </c>
      <c r="D288" s="113"/>
      <c r="E288" s="113"/>
      <c r="F288" s="8"/>
      <c r="G288" s="681"/>
      <c r="H288" s="681"/>
      <c r="I288" s="849"/>
      <c r="J288" s="681"/>
      <c r="K288" s="681"/>
      <c r="L288" s="681"/>
      <c r="M288" s="681"/>
      <c r="N288" s="681"/>
      <c r="O288" s="681"/>
      <c r="P288" s="681"/>
      <c r="Q288" s="681"/>
      <c r="R288" s="681"/>
      <c r="S288" s="681"/>
      <c r="T288" s="46"/>
      <c r="U288" s="46"/>
      <c r="V288" s="46"/>
      <c r="W288" s="46"/>
      <c r="X288" s="46"/>
      <c r="Y288" s="46"/>
      <c r="Z288" s="46"/>
      <c r="AA288" s="46"/>
      <c r="AB288" s="46"/>
      <c r="AC288" s="46"/>
      <c r="AD288" s="655"/>
    </row>
    <row r="289" spans="1:30">
      <c r="A289" s="850"/>
      <c r="B289" s="113"/>
      <c r="C289" s="113"/>
      <c r="D289" s="113"/>
      <c r="E289" s="113"/>
      <c r="F289" s="8"/>
      <c r="G289" s="681"/>
      <c r="H289" s="681"/>
      <c r="I289" s="681"/>
      <c r="J289" s="681"/>
      <c r="K289" s="681"/>
      <c r="L289" s="681"/>
      <c r="M289" s="681"/>
      <c r="N289" s="681"/>
      <c r="O289" s="681"/>
      <c r="P289" s="681"/>
      <c r="Q289" s="681"/>
      <c r="R289" s="681"/>
      <c r="S289" s="681"/>
      <c r="T289" s="46"/>
      <c r="U289" s="46"/>
      <c r="V289" s="46"/>
      <c r="W289" s="46"/>
      <c r="X289" s="46"/>
      <c r="Y289" s="46"/>
      <c r="Z289" s="46"/>
      <c r="AA289" s="46"/>
      <c r="AB289" s="46"/>
      <c r="AC289" s="46"/>
      <c r="AD289" s="655"/>
    </row>
    <row r="290" spans="1:30">
      <c r="A290" s="851" t="s">
        <v>296</v>
      </c>
      <c r="B290" s="444"/>
      <c r="C290" s="444"/>
      <c r="D290" s="444"/>
      <c r="E290" s="444"/>
      <c r="F290" s="444"/>
      <c r="G290" s="647" t="s">
        <v>971</v>
      </c>
      <c r="H290" s="618"/>
      <c r="I290" s="618"/>
      <c r="J290" s="618"/>
      <c r="K290" s="618"/>
      <c r="L290" s="618"/>
      <c r="M290" s="618"/>
      <c r="N290" s="618"/>
      <c r="O290" s="618"/>
      <c r="P290" s="618"/>
      <c r="Q290" s="618"/>
      <c r="R290" s="618"/>
      <c r="S290" s="618"/>
      <c r="T290" s="728"/>
      <c r="U290" s="728"/>
      <c r="V290" s="46"/>
      <c r="W290" s="46"/>
      <c r="X290" s="46"/>
      <c r="Y290" s="46"/>
      <c r="Z290" s="46"/>
      <c r="AA290" s="46"/>
      <c r="AB290" s="46"/>
      <c r="AC290" s="46"/>
      <c r="AD290" s="655"/>
    </row>
    <row r="291" spans="1:30">
      <c r="A291" s="851"/>
      <c r="B291" s="444"/>
      <c r="C291" s="444"/>
      <c r="D291" s="444"/>
      <c r="E291" s="444"/>
      <c r="F291" s="444"/>
      <c r="G291" s="647" t="s">
        <v>960</v>
      </c>
      <c r="H291" s="618"/>
      <c r="I291" s="618"/>
      <c r="J291" s="618"/>
      <c r="K291" s="618"/>
      <c r="L291" s="618"/>
      <c r="M291" s="618"/>
      <c r="N291" s="618"/>
      <c r="O291" s="618"/>
      <c r="P291" s="618"/>
      <c r="Q291" s="618"/>
      <c r="R291" s="618"/>
      <c r="S291" s="618"/>
      <c r="T291" s="618"/>
      <c r="U291" s="618"/>
      <c r="V291" s="35"/>
      <c r="W291" s="35"/>
      <c r="X291" s="35"/>
      <c r="Y291" s="35"/>
      <c r="Z291" s="35"/>
      <c r="AA291" s="35"/>
      <c r="AB291" s="35"/>
      <c r="AC291" s="35"/>
      <c r="AD291" s="780"/>
    </row>
    <row r="292" spans="1:30">
      <c r="A292" s="852" t="s">
        <v>297</v>
      </c>
      <c r="B292" s="444"/>
      <c r="C292" s="444"/>
      <c r="D292" s="444"/>
      <c r="E292" s="444"/>
      <c r="F292" s="444"/>
      <c r="G292" s="647" t="s">
        <v>961</v>
      </c>
      <c r="H292" s="618"/>
      <c r="I292" s="618"/>
      <c r="J292" s="618"/>
      <c r="K292" s="618"/>
      <c r="L292" s="618"/>
      <c r="M292" s="618"/>
      <c r="N292" s="618"/>
      <c r="O292" s="618"/>
      <c r="P292" s="618"/>
      <c r="Q292" s="618"/>
      <c r="R292" s="618"/>
      <c r="S292" s="618"/>
      <c r="T292" s="728"/>
      <c r="U292" s="728"/>
      <c r="V292" s="46"/>
      <c r="W292" s="46"/>
      <c r="X292" s="46"/>
      <c r="Y292" s="46"/>
      <c r="Z292" s="46"/>
      <c r="AA292" s="46"/>
      <c r="AB292" s="46"/>
      <c r="AC292" s="46"/>
      <c r="AD292" s="655"/>
    </row>
    <row r="293" spans="1:30" ht="16">
      <c r="A293" s="853" t="s">
        <v>298</v>
      </c>
      <c r="B293" s="516" t="s">
        <v>505</v>
      </c>
      <c r="C293" s="854" t="s">
        <v>299</v>
      </c>
      <c r="D293" s="516" t="s">
        <v>505</v>
      </c>
      <c r="E293" s="444"/>
      <c r="F293" s="444"/>
      <c r="G293" s="728" t="s">
        <v>962</v>
      </c>
      <c r="H293" s="728"/>
      <c r="I293" s="728"/>
      <c r="J293" s="728"/>
      <c r="K293" s="728"/>
      <c r="L293" s="728"/>
      <c r="M293" s="728"/>
      <c r="N293" s="728"/>
      <c r="O293" s="728"/>
      <c r="P293" s="728"/>
      <c r="Q293" s="728"/>
      <c r="R293" s="728"/>
      <c r="S293" s="728"/>
      <c r="T293" s="728"/>
      <c r="U293" s="728"/>
      <c r="V293" s="46"/>
      <c r="W293" s="46"/>
      <c r="X293" s="46"/>
      <c r="Y293" s="46"/>
      <c r="Z293" s="46"/>
      <c r="AA293" s="46"/>
      <c r="AB293" s="46"/>
      <c r="AC293" s="46"/>
      <c r="AD293" s="655"/>
    </row>
    <row r="294" spans="1:30" ht="16">
      <c r="A294" s="853" t="s">
        <v>300</v>
      </c>
      <c r="B294" s="516" t="s">
        <v>505</v>
      </c>
      <c r="C294" s="854" t="s">
        <v>301</v>
      </c>
      <c r="D294" s="516" t="s">
        <v>505</v>
      </c>
      <c r="E294" s="444"/>
      <c r="F294" s="444"/>
      <c r="G294" s="46"/>
      <c r="H294" s="672"/>
      <c r="I294" s="672"/>
      <c r="J294" s="672"/>
      <c r="K294" s="672"/>
      <c r="L294" s="672"/>
      <c r="M294" s="672"/>
      <c r="N294" s="672"/>
      <c r="O294" s="672"/>
      <c r="P294" s="672"/>
      <c r="Q294" s="672"/>
      <c r="R294" s="672"/>
      <c r="S294" s="672"/>
      <c r="T294" s="46"/>
      <c r="U294" s="46"/>
      <c r="V294" s="46"/>
      <c r="W294" s="46"/>
      <c r="X294" s="46"/>
      <c r="Y294" s="46"/>
      <c r="Z294" s="46"/>
      <c r="AA294" s="46"/>
      <c r="AB294" s="46"/>
      <c r="AC294" s="46"/>
      <c r="AD294" s="655"/>
    </row>
    <row r="295" spans="1:30" ht="14">
      <c r="A295" s="855" t="s">
        <v>55</v>
      </c>
      <c r="B295" s="444"/>
      <c r="C295" s="444"/>
      <c r="D295" s="444"/>
      <c r="E295" s="444"/>
      <c r="F295" s="444"/>
      <c r="G295" s="46"/>
      <c r="H295" s="640"/>
      <c r="I295" s="640"/>
      <c r="J295" s="640"/>
      <c r="K295" s="640"/>
      <c r="L295" s="640"/>
      <c r="M295" s="640"/>
      <c r="N295" s="640"/>
      <c r="O295" s="640"/>
      <c r="P295" s="640"/>
      <c r="Q295" s="640"/>
      <c r="R295" s="640"/>
      <c r="S295" s="640"/>
      <c r="T295" s="46"/>
      <c r="U295" s="46"/>
      <c r="V295" s="46"/>
      <c r="W295" s="46"/>
      <c r="X295" s="46"/>
      <c r="Y295" s="46"/>
      <c r="Z295" s="46"/>
      <c r="AA295" s="46"/>
      <c r="AB295" s="46"/>
      <c r="AC295" s="46"/>
      <c r="AD295" s="655"/>
    </row>
    <row r="296" spans="1:30" ht="16">
      <c r="A296" s="853" t="s">
        <v>302</v>
      </c>
      <c r="B296" s="789">
        <f>+G24</f>
        <v>0</v>
      </c>
      <c r="C296" s="444"/>
      <c r="D296" s="444"/>
      <c r="E296" s="444"/>
      <c r="F296" s="444"/>
      <c r="G296" s="728" t="s">
        <v>963</v>
      </c>
      <c r="H296" s="46"/>
      <c r="I296" s="46"/>
      <c r="J296" s="640"/>
      <c r="K296" s="640"/>
      <c r="L296" s="640"/>
      <c r="M296" s="640"/>
      <c r="N296" s="640"/>
      <c r="O296" s="640"/>
      <c r="P296" s="640"/>
      <c r="Q296" s="640"/>
      <c r="R296" s="640"/>
      <c r="S296" s="640"/>
      <c r="T296" s="46"/>
      <c r="U296" s="46"/>
      <c r="V296" s="46"/>
      <c r="W296" s="46"/>
      <c r="X296" s="46"/>
      <c r="Y296" s="46"/>
      <c r="Z296" s="46"/>
      <c r="AA296" s="46"/>
      <c r="AB296" s="46"/>
      <c r="AC296" s="46"/>
      <c r="AD296" s="655"/>
    </row>
    <row r="297" spans="1:30" ht="16">
      <c r="A297" s="853" t="s">
        <v>204</v>
      </c>
      <c r="B297" s="790" t="e">
        <f>F24*B293/B294</f>
        <v>#DIV/0!</v>
      </c>
      <c r="C297" s="444"/>
      <c r="D297" s="444"/>
      <c r="E297" s="444"/>
      <c r="F297" s="444"/>
      <c r="G297" s="46"/>
      <c r="H297" s="640"/>
      <c r="I297" s="640"/>
      <c r="J297" s="640"/>
      <c r="K297" s="640"/>
      <c r="L297" s="640"/>
      <c r="M297" s="640"/>
      <c r="N297" s="640"/>
      <c r="O297" s="640"/>
      <c r="P297" s="640"/>
      <c r="Q297" s="640"/>
      <c r="R297" s="640"/>
      <c r="S297" s="640"/>
      <c r="T297" s="46"/>
      <c r="U297" s="46"/>
      <c r="V297" s="46"/>
      <c r="W297" s="46"/>
      <c r="X297" s="46"/>
      <c r="Y297" s="46"/>
      <c r="Z297" s="46"/>
      <c r="AA297" s="46"/>
      <c r="AB297" s="46"/>
      <c r="AC297" s="46"/>
      <c r="AD297" s="655"/>
    </row>
    <row r="298" spans="1:30" ht="15">
      <c r="A298" s="856" t="s">
        <v>255</v>
      </c>
      <c r="B298" s="791">
        <f>+G26</f>
        <v>0</v>
      </c>
      <c r="C298" s="444"/>
      <c r="D298" s="444"/>
      <c r="E298" s="444"/>
      <c r="F298" s="444"/>
      <c r="G298" s="46"/>
      <c r="H298" s="640"/>
      <c r="I298" s="640"/>
      <c r="J298" s="640"/>
      <c r="K298" s="640"/>
      <c r="L298" s="640"/>
      <c r="M298" s="640"/>
      <c r="N298" s="640"/>
      <c r="O298" s="640"/>
      <c r="P298" s="640"/>
      <c r="Q298" s="640"/>
      <c r="R298" s="640"/>
      <c r="S298" s="640"/>
      <c r="T298" s="46"/>
      <c r="U298" s="46"/>
      <c r="V298" s="46"/>
      <c r="W298" s="46"/>
      <c r="X298" s="46"/>
      <c r="Y298" s="46"/>
      <c r="Z298" s="46"/>
      <c r="AA298" s="46"/>
      <c r="AB298" s="46"/>
      <c r="AC298" s="46"/>
      <c r="AD298" s="655"/>
    </row>
    <row r="299" spans="1:30" ht="15">
      <c r="A299" s="856" t="s">
        <v>256</v>
      </c>
      <c r="B299" s="792" t="e">
        <f>F26*D293/D294</f>
        <v>#DIV/0!</v>
      </c>
      <c r="C299" s="444"/>
      <c r="D299" s="444"/>
      <c r="E299" s="444"/>
      <c r="F299" s="444"/>
      <c r="G299" s="46"/>
      <c r="H299" s="640"/>
      <c r="I299" s="640"/>
      <c r="J299" s="640"/>
      <c r="K299" s="640"/>
      <c r="L299" s="640"/>
      <c r="M299" s="640"/>
      <c r="N299" s="640"/>
      <c r="O299" s="640"/>
      <c r="P299" s="640"/>
      <c r="Q299" s="640"/>
      <c r="R299" s="640"/>
      <c r="S299" s="640"/>
      <c r="T299" s="46"/>
      <c r="U299" s="46"/>
      <c r="V299" s="46"/>
      <c r="W299" s="46"/>
      <c r="X299" s="46"/>
      <c r="Y299" s="46"/>
      <c r="Z299" s="46"/>
      <c r="AA299" s="46"/>
      <c r="AB299" s="46"/>
      <c r="AC299" s="46"/>
      <c r="AD299" s="655"/>
    </row>
    <row r="300" spans="1:30">
      <c r="A300" s="857"/>
      <c r="B300" s="444"/>
      <c r="C300" s="444"/>
      <c r="D300" s="444"/>
      <c r="E300" s="444"/>
      <c r="F300" s="444"/>
      <c r="G300" s="46"/>
      <c r="H300" s="640"/>
      <c r="I300" s="640"/>
      <c r="J300" s="640"/>
      <c r="K300" s="640"/>
      <c r="L300" s="640"/>
      <c r="M300" s="640"/>
      <c r="N300" s="640"/>
      <c r="O300" s="640"/>
      <c r="P300" s="640"/>
      <c r="Q300" s="640"/>
      <c r="R300" s="640"/>
      <c r="S300" s="640"/>
      <c r="T300" s="46"/>
      <c r="U300" s="46"/>
      <c r="V300" s="46"/>
      <c r="W300" s="46"/>
      <c r="X300" s="46"/>
      <c r="Y300" s="46"/>
      <c r="Z300" s="46"/>
      <c r="AA300" s="46"/>
      <c r="AB300" s="46"/>
      <c r="AC300" s="46"/>
      <c r="AD300" s="655"/>
    </row>
    <row r="301" spans="1:30">
      <c r="A301" s="858"/>
      <c r="B301" s="444"/>
      <c r="C301" s="444"/>
      <c r="D301" s="444"/>
      <c r="E301" s="444"/>
      <c r="F301" s="444"/>
      <c r="G301" s="46"/>
      <c r="H301" s="640"/>
      <c r="I301" s="640"/>
      <c r="J301" s="640"/>
      <c r="K301" s="640"/>
      <c r="L301" s="640"/>
      <c r="M301" s="640"/>
      <c r="N301" s="640"/>
      <c r="O301" s="640"/>
      <c r="P301" s="640"/>
      <c r="Q301" s="640"/>
      <c r="R301" s="640"/>
      <c r="S301" s="640"/>
      <c r="T301" s="46"/>
      <c r="U301" s="46"/>
      <c r="V301" s="46"/>
      <c r="W301" s="46"/>
      <c r="X301" s="46"/>
      <c r="Y301" s="46"/>
      <c r="Z301" s="46"/>
      <c r="AA301" s="46"/>
      <c r="AB301" s="46"/>
      <c r="AC301" s="46"/>
      <c r="AD301" s="655"/>
    </row>
    <row r="302" spans="1:30">
      <c r="A302" s="859" t="s">
        <v>538</v>
      </c>
      <c r="B302" s="444"/>
      <c r="C302" s="444"/>
      <c r="D302" s="444"/>
      <c r="E302" s="444"/>
      <c r="F302" s="444"/>
      <c r="G302" s="46"/>
      <c r="H302" s="640"/>
      <c r="I302" s="640"/>
      <c r="J302" s="640"/>
      <c r="K302" s="640"/>
      <c r="L302" s="640"/>
      <c r="M302" s="640"/>
      <c r="N302" s="640"/>
      <c r="O302" s="640"/>
      <c r="P302" s="640"/>
      <c r="Q302" s="640"/>
      <c r="R302" s="640"/>
      <c r="S302" s="640"/>
      <c r="T302" s="46"/>
      <c r="U302" s="46"/>
      <c r="V302" s="46"/>
      <c r="W302" s="46"/>
      <c r="X302" s="46"/>
      <c r="Y302" s="46"/>
      <c r="Z302" s="46"/>
      <c r="AA302" s="46"/>
      <c r="AB302" s="46"/>
      <c r="AC302" s="46"/>
      <c r="AD302" s="655"/>
    </row>
    <row r="303" spans="1:30">
      <c r="A303" s="860" t="s">
        <v>325</v>
      </c>
      <c r="B303" s="444"/>
      <c r="C303" s="444"/>
      <c r="D303" s="444"/>
      <c r="E303" s="444"/>
      <c r="F303" s="444"/>
      <c r="G303" s="46"/>
      <c r="H303" s="640"/>
      <c r="I303" s="640"/>
      <c r="J303" s="640"/>
      <c r="K303" s="640"/>
      <c r="L303" s="640"/>
      <c r="M303" s="640"/>
      <c r="N303" s="640"/>
      <c r="O303" s="640"/>
      <c r="P303" s="640"/>
      <c r="Q303" s="640"/>
      <c r="R303" s="640"/>
      <c r="S303" s="640"/>
      <c r="T303" s="46"/>
      <c r="U303" s="46"/>
      <c r="V303" s="46"/>
      <c r="W303" s="46"/>
      <c r="X303" s="46"/>
      <c r="Y303" s="46"/>
      <c r="Z303" s="46"/>
      <c r="AA303" s="46"/>
      <c r="AB303" s="46"/>
      <c r="AC303" s="46"/>
      <c r="AD303" s="655"/>
    </row>
    <row r="304" spans="1:30">
      <c r="A304" s="861" t="s">
        <v>56</v>
      </c>
      <c r="B304" s="444"/>
      <c r="C304" s="444"/>
      <c r="D304" s="444"/>
      <c r="E304" s="444"/>
      <c r="F304" s="444"/>
      <c r="G304" s="46"/>
      <c r="H304" s="640"/>
      <c r="I304" s="640"/>
      <c r="J304" s="640"/>
      <c r="K304" s="640"/>
      <c r="L304" s="640"/>
      <c r="M304" s="640"/>
      <c r="N304" s="640"/>
      <c r="O304" s="640"/>
      <c r="P304" s="640"/>
      <c r="Q304" s="640"/>
      <c r="R304" s="640"/>
      <c r="S304" s="640"/>
      <c r="T304" s="46"/>
      <c r="U304" s="46"/>
      <c r="V304" s="46"/>
      <c r="W304" s="46"/>
      <c r="X304" s="46"/>
      <c r="Y304" s="46"/>
      <c r="Z304" s="46"/>
      <c r="AA304" s="46"/>
      <c r="AB304" s="46"/>
      <c r="AC304" s="46"/>
      <c r="AD304" s="655"/>
    </row>
    <row r="305" spans="1:30">
      <c r="A305" s="862" t="s">
        <v>57</v>
      </c>
      <c r="B305" s="444"/>
      <c r="C305" s="444"/>
      <c r="D305" s="444"/>
      <c r="E305" s="444"/>
      <c r="F305" s="444"/>
      <c r="G305" s="46"/>
      <c r="H305" s="640"/>
      <c r="I305" s="640"/>
      <c r="J305" s="640"/>
      <c r="K305" s="640"/>
      <c r="L305" s="640"/>
      <c r="M305" s="640"/>
      <c r="N305" s="640"/>
      <c r="O305" s="640"/>
      <c r="P305" s="640"/>
      <c r="Q305" s="640"/>
      <c r="R305" s="640"/>
      <c r="S305" s="640"/>
      <c r="T305" s="46"/>
      <c r="U305" s="46"/>
      <c r="V305" s="46"/>
      <c r="W305" s="46"/>
      <c r="X305" s="46"/>
      <c r="Y305" s="46"/>
      <c r="Z305" s="46"/>
      <c r="AA305" s="46"/>
      <c r="AB305" s="46"/>
      <c r="AC305" s="46"/>
      <c r="AD305" s="655"/>
    </row>
    <row r="306" spans="1:30">
      <c r="A306" s="860" t="s">
        <v>697</v>
      </c>
      <c r="B306" s="444"/>
      <c r="C306" s="444"/>
      <c r="D306" s="444"/>
      <c r="E306" s="444"/>
      <c r="F306" s="444"/>
      <c r="G306" s="46"/>
      <c r="H306" s="640"/>
      <c r="I306" s="640"/>
      <c r="J306" s="640"/>
      <c r="K306" s="640"/>
      <c r="L306" s="640"/>
      <c r="M306" s="640"/>
      <c r="N306" s="640"/>
      <c r="O306" s="640"/>
      <c r="P306" s="640"/>
      <c r="Q306" s="640"/>
      <c r="R306" s="640"/>
      <c r="S306" s="640"/>
      <c r="T306" s="46"/>
      <c r="U306" s="46"/>
      <c r="V306" s="46"/>
      <c r="W306" s="46"/>
      <c r="X306" s="46"/>
      <c r="Y306" s="46"/>
      <c r="Z306" s="46"/>
      <c r="AA306" s="46"/>
      <c r="AB306" s="46"/>
      <c r="AC306" s="46"/>
      <c r="AD306" s="655"/>
    </row>
    <row r="307" spans="1:30">
      <c r="A307" s="860"/>
      <c r="B307" s="444"/>
      <c r="C307" s="444"/>
      <c r="D307" s="444"/>
      <c r="E307" s="444"/>
      <c r="F307" s="444"/>
      <c r="G307" s="46"/>
      <c r="H307" s="681"/>
      <c r="I307" s="681"/>
      <c r="J307" s="681"/>
      <c r="K307" s="681"/>
      <c r="L307" s="681"/>
      <c r="M307" s="681"/>
      <c r="N307" s="681"/>
      <c r="O307" s="681"/>
      <c r="P307" s="681"/>
      <c r="Q307" s="681"/>
      <c r="R307" s="681"/>
      <c r="S307" s="681"/>
      <c r="T307" s="46"/>
      <c r="U307" s="46"/>
      <c r="V307" s="46"/>
      <c r="W307" s="46"/>
      <c r="X307" s="46"/>
      <c r="Y307" s="46"/>
      <c r="Z307" s="46"/>
      <c r="AA307" s="46"/>
      <c r="AB307" s="46"/>
      <c r="AC307" s="46"/>
      <c r="AD307" s="655"/>
    </row>
    <row r="308" spans="1:30">
      <c r="A308" s="863" t="s">
        <v>181</v>
      </c>
      <c r="B308" s="864" t="e">
        <f>+B268</f>
        <v>#DIV/0!</v>
      </c>
      <c r="C308" s="864" t="s">
        <v>423</v>
      </c>
      <c r="D308" s="864" t="e">
        <f>+D268</f>
        <v>#DIV/0!</v>
      </c>
      <c r="E308" s="864" t="s">
        <v>542</v>
      </c>
      <c r="F308" s="864"/>
      <c r="G308" s="46"/>
      <c r="H308" s="685"/>
      <c r="I308" s="685"/>
      <c r="J308" s="685"/>
      <c r="K308" s="685"/>
      <c r="L308" s="685"/>
      <c r="M308" s="685"/>
      <c r="N308" s="685"/>
      <c r="O308" s="685"/>
      <c r="P308" s="685"/>
      <c r="Q308" s="685"/>
      <c r="R308" s="685"/>
      <c r="S308" s="685"/>
      <c r="T308" s="46"/>
      <c r="U308" s="46"/>
      <c r="V308" s="46"/>
      <c r="W308" s="46"/>
      <c r="X308" s="46"/>
      <c r="Y308" s="46"/>
      <c r="Z308" s="46"/>
      <c r="AA308" s="46"/>
      <c r="AB308" s="46"/>
      <c r="AC308" s="46"/>
      <c r="AD308" s="655"/>
    </row>
    <row r="309" spans="1:30">
      <c r="A309" s="865" t="s">
        <v>58</v>
      </c>
      <c r="B309" s="866" t="e">
        <f>IF((B296-B297+B298-B299)&lt;=0,1,0)</f>
        <v>#DIV/0!</v>
      </c>
      <c r="C309" s="864" t="s">
        <v>423</v>
      </c>
      <c r="D309" s="866" t="e">
        <f>IF((B296-B297+B298-B299)&gt;0,1,0)</f>
        <v>#DIV/0!</v>
      </c>
      <c r="E309" s="864" t="s">
        <v>542</v>
      </c>
      <c r="F309" s="444"/>
      <c r="G309" s="46"/>
      <c r="H309" s="693"/>
      <c r="I309" s="693"/>
      <c r="J309" s="693"/>
      <c r="K309" s="693"/>
      <c r="L309" s="693"/>
      <c r="M309" s="693"/>
      <c r="N309" s="693"/>
      <c r="O309" s="693"/>
      <c r="P309" s="693"/>
      <c r="Q309" s="693"/>
      <c r="R309" s="693"/>
      <c r="S309" s="693"/>
      <c r="T309" s="46"/>
      <c r="U309" s="46"/>
      <c r="V309" s="46"/>
      <c r="W309" s="46"/>
      <c r="X309" s="46"/>
      <c r="Y309" s="46"/>
      <c r="Z309" s="46"/>
      <c r="AA309" s="46"/>
      <c r="AB309" s="46"/>
      <c r="AC309" s="46"/>
      <c r="AD309" s="655"/>
    </row>
    <row r="310" spans="1:30">
      <c r="A310" s="863"/>
      <c r="B310" s="864"/>
      <c r="C310" s="864"/>
      <c r="D310" s="864"/>
      <c r="E310" s="864"/>
      <c r="F310" s="444"/>
      <c r="G310" s="46"/>
      <c r="H310" s="672"/>
      <c r="I310" s="672"/>
      <c r="J310" s="672"/>
      <c r="K310" s="672"/>
      <c r="L310" s="672"/>
      <c r="M310" s="672"/>
      <c r="N310" s="672"/>
      <c r="O310" s="672"/>
      <c r="P310" s="672"/>
      <c r="Q310" s="672"/>
      <c r="R310" s="672"/>
      <c r="S310" s="672"/>
      <c r="T310" s="46"/>
      <c r="U310" s="46"/>
      <c r="V310" s="46"/>
      <c r="W310" s="46"/>
      <c r="X310" s="46"/>
      <c r="Y310" s="46"/>
      <c r="Z310" s="46"/>
      <c r="AA310" s="46"/>
      <c r="AB310" s="46"/>
      <c r="AC310" s="46"/>
      <c r="AD310" s="655"/>
    </row>
    <row r="311" spans="1:30">
      <c r="A311" s="861" t="s">
        <v>59</v>
      </c>
      <c r="B311" s="444"/>
      <c r="C311" s="444"/>
      <c r="D311" s="444"/>
      <c r="E311" s="444"/>
      <c r="F311" s="444"/>
      <c r="G311" s="46"/>
      <c r="H311" s="693"/>
      <c r="I311" s="693"/>
      <c r="J311" s="693"/>
      <c r="K311" s="693"/>
      <c r="L311" s="693"/>
      <c r="M311" s="693"/>
      <c r="N311" s="693"/>
      <c r="O311" s="693"/>
      <c r="P311" s="693"/>
      <c r="Q311" s="693"/>
      <c r="R311" s="693"/>
      <c r="S311" s="693"/>
      <c r="T311" s="46"/>
      <c r="U311" s="46"/>
      <c r="V311" s="46"/>
      <c r="W311" s="46"/>
      <c r="X311" s="46"/>
      <c r="Y311" s="46"/>
      <c r="Z311" s="46"/>
      <c r="AA311" s="46"/>
      <c r="AB311" s="46"/>
      <c r="AC311" s="46"/>
      <c r="AD311" s="655"/>
    </row>
    <row r="312" spans="1:30">
      <c r="A312" s="860" t="s">
        <v>380</v>
      </c>
      <c r="B312" s="444"/>
      <c r="C312" s="444"/>
      <c r="D312" s="444"/>
      <c r="E312" s="444"/>
      <c r="F312" s="444"/>
      <c r="G312" s="46"/>
      <c r="H312" s="672"/>
      <c r="I312" s="672"/>
      <c r="J312" s="672"/>
      <c r="K312" s="672"/>
      <c r="L312" s="672"/>
      <c r="M312" s="672"/>
      <c r="N312" s="672"/>
      <c r="O312" s="672"/>
      <c r="P312" s="672"/>
      <c r="Q312" s="672"/>
      <c r="R312" s="672"/>
      <c r="S312" s="672"/>
      <c r="T312" s="46"/>
      <c r="U312" s="46"/>
      <c r="V312" s="46"/>
      <c r="W312" s="46"/>
      <c r="X312" s="46"/>
      <c r="Y312" s="46"/>
      <c r="Z312" s="46"/>
      <c r="AA312" s="46"/>
      <c r="AB312" s="46"/>
      <c r="AC312" s="46"/>
      <c r="AD312" s="655"/>
    </row>
    <row r="313" spans="1:30">
      <c r="A313" s="860" t="s">
        <v>697</v>
      </c>
      <c r="B313" s="864"/>
      <c r="C313" s="864"/>
      <c r="D313" s="864"/>
      <c r="E313" s="864"/>
      <c r="F313" s="444"/>
      <c r="G313" s="46"/>
      <c r="H313" s="640"/>
      <c r="I313" s="640"/>
      <c r="J313" s="640"/>
      <c r="K313" s="640"/>
      <c r="L313" s="640"/>
      <c r="M313" s="640"/>
      <c r="N313" s="640"/>
      <c r="O313" s="640"/>
      <c r="P313" s="640"/>
      <c r="Q313" s="640"/>
      <c r="R313" s="640"/>
      <c r="S313" s="640"/>
      <c r="T313" s="46"/>
      <c r="U313" s="46"/>
      <c r="V313" s="46"/>
      <c r="W313" s="46"/>
      <c r="X313" s="46"/>
      <c r="Y313" s="46"/>
      <c r="Z313" s="46"/>
      <c r="AA313" s="46"/>
      <c r="AB313" s="46"/>
      <c r="AC313" s="46"/>
      <c r="AD313" s="655"/>
    </row>
    <row r="314" spans="1:30">
      <c r="A314" s="867" t="s">
        <v>46</v>
      </c>
      <c r="B314" s="864"/>
      <c r="C314" s="864"/>
      <c r="D314" s="864"/>
      <c r="E314" s="864"/>
      <c r="F314" s="864"/>
      <c r="G314" s="46"/>
      <c r="H314" s="681"/>
      <c r="I314" s="681"/>
      <c r="J314" s="681"/>
      <c r="K314" s="681"/>
      <c r="L314" s="681"/>
      <c r="M314" s="681"/>
      <c r="N314" s="681"/>
      <c r="O314" s="681"/>
      <c r="P314" s="681"/>
      <c r="Q314" s="681"/>
      <c r="R314" s="681"/>
      <c r="S314" s="681"/>
      <c r="T314" s="46"/>
      <c r="U314" s="46"/>
      <c r="V314" s="46"/>
      <c r="W314" s="46"/>
      <c r="X314" s="46"/>
      <c r="Y314" s="46"/>
      <c r="Z314" s="46"/>
      <c r="AA314" s="46"/>
      <c r="AB314" s="46"/>
      <c r="AC314" s="46"/>
      <c r="AD314" s="655"/>
    </row>
    <row r="315" spans="1:30">
      <c r="A315" s="865" t="s">
        <v>47</v>
      </c>
      <c r="B315" s="866" t="e">
        <f>IF((B299-B298)/(B298*1)&gt;=B63,1,0)</f>
        <v>#DIV/0!</v>
      </c>
      <c r="C315" s="864" t="s">
        <v>423</v>
      </c>
      <c r="D315" s="866" t="e">
        <f>IF((B299-B298)/(B298*1)&lt;B63,1,0)</f>
        <v>#DIV/0!</v>
      </c>
      <c r="E315" s="864" t="s">
        <v>542</v>
      </c>
      <c r="F315" s="444"/>
      <c r="G315" s="46"/>
      <c r="H315" s="685"/>
      <c r="I315" s="685"/>
      <c r="J315" s="685"/>
      <c r="K315" s="685"/>
      <c r="L315" s="685"/>
      <c r="M315" s="685"/>
      <c r="N315" s="685"/>
      <c r="O315" s="685"/>
      <c r="P315" s="685"/>
      <c r="Q315" s="685"/>
      <c r="R315" s="685"/>
      <c r="S315" s="685"/>
      <c r="T315" s="46"/>
      <c r="U315" s="46"/>
      <c r="V315" s="46"/>
      <c r="W315" s="46"/>
      <c r="X315" s="46"/>
      <c r="Y315" s="46"/>
      <c r="Z315" s="46"/>
      <c r="AA315" s="46"/>
      <c r="AB315" s="46"/>
      <c r="AC315" s="46"/>
      <c r="AD315" s="655"/>
    </row>
    <row r="316" spans="1:30">
      <c r="A316" s="868" t="s">
        <v>182</v>
      </c>
      <c r="B316" s="869" t="e">
        <f>+(B299-B298)/(B298*1)</f>
        <v>#DIV/0!</v>
      </c>
      <c r="C316" s="444"/>
      <c r="D316" s="444"/>
      <c r="E316" s="444"/>
      <c r="F316" s="444"/>
      <c r="G316" s="46"/>
      <c r="H316" s="677"/>
      <c r="I316" s="677"/>
      <c r="J316" s="677"/>
      <c r="K316" s="677"/>
      <c r="L316" s="677"/>
      <c r="M316" s="677"/>
      <c r="N316" s="677"/>
      <c r="O316" s="677"/>
      <c r="P316" s="677"/>
      <c r="Q316" s="677"/>
      <c r="R316" s="677"/>
      <c r="S316" s="677"/>
      <c r="T316" s="46"/>
      <c r="U316" s="46"/>
      <c r="V316" s="46"/>
      <c r="W316" s="46"/>
      <c r="X316" s="46"/>
      <c r="Y316" s="46"/>
      <c r="Z316" s="46"/>
      <c r="AA316" s="46"/>
      <c r="AB316" s="46"/>
      <c r="AC316" s="46"/>
      <c r="AD316" s="655"/>
    </row>
    <row r="317" spans="1:30">
      <c r="A317" s="859"/>
      <c r="B317" s="444"/>
      <c r="C317" s="444"/>
      <c r="D317" s="444"/>
      <c r="E317" s="444"/>
      <c r="F317" s="444"/>
      <c r="G317" s="46"/>
      <c r="H317" s="693"/>
      <c r="I317" s="693"/>
      <c r="J317" s="693"/>
      <c r="K317" s="693"/>
      <c r="L317" s="693"/>
      <c r="M317" s="693"/>
      <c r="N317" s="693"/>
      <c r="O317" s="693"/>
      <c r="P317" s="693"/>
      <c r="Q317" s="693"/>
      <c r="R317" s="693"/>
      <c r="S317" s="693"/>
      <c r="T317" s="46"/>
      <c r="U317" s="46"/>
      <c r="V317" s="46"/>
      <c r="W317" s="46"/>
      <c r="X317" s="46"/>
      <c r="Y317" s="46"/>
      <c r="Z317" s="46"/>
      <c r="AA317" s="46"/>
      <c r="AB317" s="46"/>
      <c r="AC317" s="46"/>
      <c r="AD317" s="655"/>
    </row>
    <row r="318" spans="1:30">
      <c r="A318" s="870" t="s">
        <v>183</v>
      </c>
      <c r="B318" s="871" t="e">
        <f>IF((B315+B309)=2,1,0)</f>
        <v>#DIV/0!</v>
      </c>
      <c r="C318" s="444" t="s">
        <v>423</v>
      </c>
      <c r="D318" s="871" t="e">
        <f>IF((B315+B309)&lt;2,1,0)</f>
        <v>#DIV/0!</v>
      </c>
      <c r="E318" s="444" t="s">
        <v>542</v>
      </c>
      <c r="F318" s="444"/>
      <c r="G318" s="46"/>
      <c r="H318" s="672"/>
      <c r="I318" s="672"/>
      <c r="J318" s="672"/>
      <c r="K318" s="672"/>
      <c r="L318" s="672"/>
      <c r="M318" s="672"/>
      <c r="N318" s="672"/>
      <c r="O318" s="672"/>
      <c r="P318" s="672"/>
      <c r="Q318" s="672"/>
      <c r="R318" s="672"/>
      <c r="S318" s="672"/>
      <c r="T318" s="46"/>
      <c r="U318" s="46"/>
      <c r="V318" s="46"/>
      <c r="W318" s="46"/>
      <c r="X318" s="46"/>
      <c r="Y318" s="46"/>
      <c r="Z318" s="46"/>
      <c r="AA318" s="46"/>
      <c r="AB318" s="46"/>
      <c r="AC318" s="46"/>
      <c r="AD318" s="655"/>
    </row>
    <row r="319" spans="1:30">
      <c r="A319" s="872" t="s">
        <v>697</v>
      </c>
      <c r="B319" s="815"/>
      <c r="C319" s="815"/>
      <c r="D319" s="815"/>
      <c r="E319" s="815"/>
      <c r="F319" s="8"/>
      <c r="G319" s="46"/>
      <c r="H319" s="640"/>
      <c r="I319" s="640"/>
      <c r="J319" s="640"/>
      <c r="K319" s="640"/>
      <c r="L319" s="640"/>
      <c r="M319" s="640"/>
      <c r="N319" s="640"/>
      <c r="O319" s="640"/>
      <c r="P319" s="640"/>
      <c r="Q319" s="640"/>
      <c r="R319" s="640"/>
      <c r="S319" s="640"/>
      <c r="T319" s="46"/>
      <c r="U319" s="46"/>
      <c r="V319" s="46"/>
      <c r="W319" s="46"/>
      <c r="X319" s="46"/>
      <c r="Y319" s="46"/>
      <c r="Z319" s="46"/>
      <c r="AA319" s="46"/>
      <c r="AB319" s="46"/>
      <c r="AC319" s="46"/>
      <c r="AD319" s="655"/>
    </row>
    <row r="320" spans="1:30">
      <c r="A320" s="767"/>
      <c r="B320" s="815"/>
      <c r="C320" s="815"/>
      <c r="D320" s="815"/>
      <c r="E320" s="815"/>
      <c r="F320" s="8"/>
      <c r="G320" s="46"/>
      <c r="H320" s="681"/>
      <c r="I320" s="681"/>
      <c r="J320" s="681"/>
      <c r="K320" s="681"/>
      <c r="L320" s="681"/>
      <c r="M320" s="681"/>
      <c r="N320" s="681"/>
      <c r="O320" s="681"/>
      <c r="P320" s="681"/>
      <c r="Q320" s="681"/>
      <c r="R320" s="681"/>
      <c r="S320" s="681"/>
      <c r="T320" s="46"/>
      <c r="U320" s="46"/>
      <c r="V320" s="46"/>
      <c r="W320" s="46"/>
      <c r="X320" s="46"/>
      <c r="Y320" s="46"/>
      <c r="Z320" s="46"/>
      <c r="AA320" s="46"/>
      <c r="AB320" s="46"/>
      <c r="AC320" s="46"/>
      <c r="AD320" s="655"/>
    </row>
    <row r="321" spans="1:16384" ht="14" thickBot="1">
      <c r="A321" s="1012" t="s">
        <v>241</v>
      </c>
      <c r="B321" s="1013"/>
      <c r="C321" s="815"/>
      <c r="D321" s="815"/>
      <c r="E321" s="815"/>
      <c r="F321" s="8"/>
      <c r="G321" s="46"/>
      <c r="H321" s="685"/>
      <c r="I321" s="685"/>
      <c r="J321" s="685"/>
      <c r="K321" s="685"/>
      <c r="L321" s="685"/>
      <c r="M321" s="685"/>
      <c r="N321" s="685"/>
      <c r="O321" s="685"/>
      <c r="P321" s="685"/>
      <c r="Q321" s="685"/>
      <c r="R321" s="685"/>
      <c r="S321" s="685"/>
      <c r="T321" s="46"/>
      <c r="U321" s="46"/>
      <c r="V321" s="46"/>
      <c r="W321" s="46"/>
      <c r="X321" s="46"/>
      <c r="Y321" s="46"/>
      <c r="Z321" s="46"/>
      <c r="AA321" s="46"/>
      <c r="AB321" s="46"/>
      <c r="AC321" s="46"/>
      <c r="AD321" s="655"/>
    </row>
    <row r="322" spans="1:16384" ht="14" thickBot="1">
      <c r="A322" s="873" t="s">
        <v>242</v>
      </c>
      <c r="B322" s="472" t="e">
        <f>IF(B308=1,B318,B266)</f>
        <v>#DIV/0!</v>
      </c>
      <c r="C322" s="8"/>
      <c r="D322" s="8"/>
      <c r="E322" s="8"/>
      <c r="F322" s="8"/>
      <c r="G322" s="8"/>
      <c r="H322" s="184"/>
      <c r="I322" s="184"/>
      <c r="J322" s="184"/>
      <c r="K322" s="184"/>
      <c r="L322" s="184"/>
      <c r="M322" s="184"/>
      <c r="N322" s="184"/>
      <c r="O322" s="184"/>
      <c r="P322" s="184"/>
      <c r="Q322" s="184"/>
      <c r="R322" s="184"/>
      <c r="S322" s="184"/>
      <c r="T322" s="8"/>
      <c r="U322" s="8"/>
      <c r="V322" s="8"/>
      <c r="W322" s="8"/>
      <c r="X322" s="8"/>
      <c r="Y322" s="8"/>
      <c r="Z322" s="8"/>
      <c r="AA322" s="8"/>
      <c r="AB322" s="8"/>
      <c r="AC322" s="8"/>
      <c r="AD322" s="874"/>
    </row>
    <row r="323" spans="1:16384" s="547" customFormat="1">
      <c r="A323" s="873"/>
      <c r="B323" s="557"/>
      <c r="C323" s="8"/>
      <c r="D323" s="8"/>
      <c r="E323" s="8"/>
      <c r="F323" s="8"/>
      <c r="G323" s="8"/>
      <c r="H323" s="184"/>
      <c r="I323" s="184"/>
      <c r="J323" s="184"/>
      <c r="K323" s="184"/>
      <c r="L323" s="184"/>
      <c r="M323" s="184"/>
      <c r="N323" s="184"/>
      <c r="O323" s="184"/>
      <c r="P323" s="184"/>
      <c r="Q323" s="184"/>
      <c r="R323" s="184"/>
      <c r="S323" s="184"/>
      <c r="T323" s="8"/>
      <c r="U323" s="8"/>
      <c r="V323" s="8"/>
      <c r="W323" s="8"/>
      <c r="X323" s="8"/>
      <c r="Y323" s="8"/>
      <c r="Z323" s="8"/>
      <c r="AA323" s="8"/>
      <c r="AB323" s="8"/>
      <c r="AC323" s="8"/>
      <c r="AD323" s="874"/>
    </row>
    <row r="324" spans="1:16384" s="547" customFormat="1">
      <c r="A324" s="782" t="s">
        <v>968</v>
      </c>
      <c r="B324" s="598"/>
      <c r="C324" s="598"/>
      <c r="D324" s="598"/>
      <c r="E324" s="598"/>
      <c r="F324" s="598"/>
      <c r="G324" s="598"/>
      <c r="H324" s="598"/>
      <c r="I324" s="598"/>
      <c r="J324" s="599"/>
      <c r="K324" s="875"/>
      <c r="L324" s="876"/>
      <c r="M324" s="876"/>
      <c r="N324" s="876"/>
      <c r="O324" s="876"/>
      <c r="P324" s="388"/>
      <c r="Q324" s="388"/>
      <c r="R324" s="388"/>
      <c r="S324" s="388"/>
      <c r="T324" s="8"/>
      <c r="U324" s="8"/>
      <c r="V324" s="8"/>
      <c r="W324" s="8"/>
      <c r="X324" s="8"/>
      <c r="Y324" s="8"/>
      <c r="Z324" s="8"/>
      <c r="AA324" s="8"/>
      <c r="AB324" s="8"/>
      <c r="AC324" s="8"/>
      <c r="AD324" s="874"/>
    </row>
    <row r="325" spans="1:16384" s="547" customFormat="1">
      <c r="A325" s="877" t="s">
        <v>62</v>
      </c>
      <c r="B325" s="582"/>
      <c r="C325" s="582"/>
      <c r="D325" s="582"/>
      <c r="E325" s="582"/>
      <c r="F325" s="582"/>
      <c r="G325" s="582"/>
      <c r="H325" s="582"/>
      <c r="I325" s="582"/>
      <c r="J325" s="600"/>
      <c r="K325" s="875"/>
      <c r="L325" s="876"/>
      <c r="M325" s="876"/>
      <c r="N325" s="876"/>
      <c r="O325" s="876"/>
      <c r="P325" s="113"/>
      <c r="Q325" s="113"/>
      <c r="R325" s="113"/>
      <c r="S325" s="113"/>
      <c r="T325" s="8"/>
      <c r="U325" s="8"/>
      <c r="V325" s="8"/>
      <c r="W325" s="8"/>
      <c r="X325" s="8"/>
      <c r="Y325" s="8"/>
      <c r="Z325" s="8"/>
      <c r="AA325" s="8"/>
      <c r="AB325" s="8"/>
      <c r="AC325" s="8"/>
      <c r="AD325" s="874"/>
    </row>
    <row r="326" spans="1:16384" s="547" customFormat="1">
      <c r="A326" s="878"/>
      <c r="B326" s="572"/>
      <c r="C326" s="572"/>
      <c r="D326" s="572"/>
      <c r="E326" s="572"/>
      <c r="F326" s="572"/>
      <c r="G326" s="572"/>
      <c r="H326" s="572"/>
      <c r="I326" s="572"/>
      <c r="J326" s="601"/>
      <c r="K326" s="875"/>
      <c r="L326" s="876"/>
      <c r="M326" s="876"/>
      <c r="N326" s="876"/>
      <c r="O326" s="876"/>
      <c r="P326" s="184"/>
      <c r="Q326" s="184"/>
      <c r="R326" s="184"/>
      <c r="S326" s="184"/>
      <c r="T326" s="8"/>
      <c r="U326" s="8"/>
      <c r="V326" s="8"/>
      <c r="W326" s="8"/>
      <c r="X326" s="8"/>
      <c r="Y326" s="8"/>
      <c r="Z326" s="8"/>
      <c r="AA326" s="8"/>
      <c r="AB326" s="8"/>
      <c r="AC326" s="8"/>
      <c r="AD326" s="874"/>
    </row>
    <row r="327" spans="1:16384" s="547" customFormat="1">
      <c r="A327" s="879" t="s">
        <v>63</v>
      </c>
      <c r="B327" s="594"/>
      <c r="C327" s="594"/>
      <c r="D327" s="594"/>
      <c r="E327" s="594"/>
      <c r="F327" s="594"/>
      <c r="G327" s="594"/>
      <c r="H327" s="594"/>
      <c r="I327" s="594"/>
      <c r="J327" s="602"/>
      <c r="K327" s="875"/>
      <c r="L327" s="876"/>
      <c r="M327" s="876"/>
      <c r="N327" s="876"/>
      <c r="O327" s="876"/>
      <c r="P327" s="167"/>
      <c r="Q327" s="167"/>
      <c r="R327" s="167"/>
      <c r="S327" s="167"/>
      <c r="T327" s="8"/>
      <c r="U327" s="8"/>
      <c r="V327" s="8"/>
      <c r="W327" s="8"/>
      <c r="X327" s="8"/>
      <c r="Y327" s="8"/>
      <c r="Z327" s="8"/>
      <c r="AA327" s="8"/>
      <c r="AB327" s="8"/>
      <c r="AC327" s="8"/>
      <c r="AD327" s="874"/>
    </row>
    <row r="328" spans="1:16384" s="547" customFormat="1" ht="26">
      <c r="A328" s="880" t="s">
        <v>64</v>
      </c>
      <c r="B328" s="595" t="e">
        <f>+B274/(B63*B272+1)</f>
        <v>#VALUE!</v>
      </c>
      <c r="C328" s="595"/>
      <c r="D328" s="595"/>
      <c r="E328" s="595"/>
      <c r="F328" s="595"/>
      <c r="G328" s="595"/>
      <c r="H328" s="595"/>
      <c r="I328" s="595"/>
      <c r="J328" s="603"/>
      <c r="K328" s="875"/>
      <c r="L328" s="876"/>
      <c r="M328" s="876"/>
      <c r="N328" s="876"/>
      <c r="O328" s="876"/>
      <c r="P328" s="147"/>
      <c r="Q328" s="147"/>
      <c r="R328" s="147"/>
      <c r="S328" s="147"/>
      <c r="T328" s="8"/>
      <c r="U328" s="8"/>
      <c r="V328" s="8"/>
      <c r="W328" s="8"/>
      <c r="X328" s="8"/>
      <c r="Y328" s="8"/>
      <c r="Z328" s="8"/>
      <c r="AA328" s="8"/>
      <c r="AB328" s="8"/>
      <c r="AC328" s="8"/>
      <c r="AD328" s="874"/>
    </row>
    <row r="329" spans="1:16384" s="547" customFormat="1">
      <c r="A329" s="881"/>
      <c r="B329" s="442"/>
      <c r="C329" s="442"/>
      <c r="D329" s="442"/>
      <c r="E329" s="442"/>
      <c r="F329" s="442"/>
      <c r="G329" s="442"/>
      <c r="H329" s="442"/>
      <c r="I329" s="442"/>
      <c r="J329" s="604"/>
      <c r="K329" s="875"/>
      <c r="L329" s="876"/>
      <c r="M329" s="876"/>
      <c r="N329" s="876"/>
      <c r="O329" s="876"/>
      <c r="P329" s="167"/>
      <c r="Q329" s="167"/>
      <c r="R329" s="167"/>
      <c r="S329" s="167"/>
      <c r="T329" s="8"/>
      <c r="U329" s="8"/>
      <c r="V329" s="8"/>
      <c r="W329" s="8"/>
      <c r="X329" s="8"/>
      <c r="Y329" s="8"/>
      <c r="Z329" s="8"/>
      <c r="AA329" s="8"/>
      <c r="AB329" s="8"/>
      <c r="AC329" s="8"/>
      <c r="AD329" s="874"/>
    </row>
    <row r="330" spans="1:16384" s="547" customFormat="1">
      <c r="A330" s="882"/>
      <c r="B330" s="596" t="s">
        <v>65</v>
      </c>
      <c r="C330" s="596" t="s">
        <v>66</v>
      </c>
      <c r="D330" s="596" t="s">
        <v>67</v>
      </c>
      <c r="E330" s="596" t="s">
        <v>68</v>
      </c>
      <c r="F330" s="596" t="s">
        <v>69</v>
      </c>
      <c r="G330" s="596" t="s">
        <v>70</v>
      </c>
      <c r="H330" s="596" t="s">
        <v>71</v>
      </c>
      <c r="I330" s="596" t="s">
        <v>72</v>
      </c>
      <c r="J330" s="605" t="s">
        <v>73</v>
      </c>
      <c r="K330" s="875"/>
      <c r="L330" s="876"/>
      <c r="M330" s="876"/>
      <c r="N330" s="876"/>
      <c r="O330" s="876"/>
      <c r="P330" s="147"/>
      <c r="Q330" s="147"/>
      <c r="R330" s="147"/>
      <c r="S330" s="147"/>
      <c r="T330" s="8"/>
      <c r="U330" s="8"/>
      <c r="V330" s="8"/>
      <c r="W330" s="8"/>
      <c r="X330" s="8"/>
      <c r="Y330" s="8"/>
      <c r="Z330" s="8"/>
      <c r="AA330" s="8"/>
      <c r="AB330" s="8"/>
      <c r="AC330" s="8"/>
      <c r="AD330" s="874"/>
    </row>
    <row r="331" spans="1:16384" s="547" customFormat="1">
      <c r="A331" s="883" t="s">
        <v>74</v>
      </c>
      <c r="B331" s="597" t="e">
        <f t="shared" ref="B331:J331" si="16">IF(H24*$G22/H22&lt;=$B328,1,0)</f>
        <v>#DIV/0!</v>
      </c>
      <c r="C331" s="597" t="e">
        <f t="shared" si="16"/>
        <v>#DIV/0!</v>
      </c>
      <c r="D331" s="597" t="e">
        <f t="shared" si="16"/>
        <v>#DIV/0!</v>
      </c>
      <c r="E331" s="597" t="e">
        <f t="shared" si="16"/>
        <v>#DIV/0!</v>
      </c>
      <c r="F331" s="597" t="e">
        <f t="shared" si="16"/>
        <v>#DIV/0!</v>
      </c>
      <c r="G331" s="597" t="e">
        <f t="shared" si="16"/>
        <v>#DIV/0!</v>
      </c>
      <c r="H331" s="597" t="e">
        <f t="shared" si="16"/>
        <v>#DIV/0!</v>
      </c>
      <c r="I331" s="597" t="e">
        <f t="shared" si="16"/>
        <v>#DIV/0!</v>
      </c>
      <c r="J331" s="606" t="e">
        <f t="shared" si="16"/>
        <v>#DIV/0!</v>
      </c>
      <c r="K331" s="875"/>
      <c r="L331" s="876"/>
      <c r="M331" s="876"/>
      <c r="N331" s="876"/>
      <c r="O331" s="876"/>
      <c r="P331" s="388"/>
      <c r="Q331" s="388"/>
      <c r="R331" s="388"/>
      <c r="S331" s="388"/>
      <c r="T331" s="8"/>
      <c r="U331" s="8"/>
      <c r="V331" s="8"/>
      <c r="W331" s="8"/>
      <c r="X331" s="8"/>
      <c r="Y331" s="8"/>
      <c r="Z331" s="8"/>
      <c r="AA331" s="8"/>
      <c r="AB331" s="8"/>
      <c r="AC331" s="8"/>
      <c r="AD331" s="874"/>
    </row>
    <row r="332" spans="1:16384" s="547" customFormat="1">
      <c r="A332" s="884" t="s">
        <v>76</v>
      </c>
      <c r="B332" s="597"/>
      <c r="C332" s="597"/>
      <c r="D332" s="597"/>
      <c r="E332" s="597"/>
      <c r="F332" s="597"/>
      <c r="G332" s="597"/>
      <c r="H332" s="597"/>
      <c r="I332" s="597"/>
      <c r="J332" s="606"/>
      <c r="K332" s="875"/>
      <c r="L332" s="876"/>
      <c r="M332" s="876"/>
      <c r="N332" s="876"/>
      <c r="O332" s="876"/>
      <c r="P332" s="113"/>
      <c r="Q332" s="113"/>
      <c r="R332" s="113"/>
      <c r="S332" s="113"/>
      <c r="T332" s="8"/>
      <c r="U332" s="8"/>
      <c r="V332" s="8"/>
      <c r="W332" s="8"/>
      <c r="X332" s="8"/>
      <c r="Y332" s="8"/>
      <c r="Z332" s="8"/>
      <c r="AA332" s="8"/>
      <c r="AB332" s="8"/>
      <c r="AC332" s="8"/>
      <c r="AD332" s="874"/>
    </row>
    <row r="333" spans="1:16384" s="547" customFormat="1">
      <c r="A333" s="885" t="s">
        <v>75</v>
      </c>
      <c r="B333" s="597"/>
      <c r="C333" s="597"/>
      <c r="D333" s="597"/>
      <c r="E333" s="597"/>
      <c r="F333" s="597"/>
      <c r="G333" s="597"/>
      <c r="H333" s="597"/>
      <c r="I333" s="597"/>
      <c r="J333" s="606"/>
      <c r="K333" s="875"/>
      <c r="L333" s="876"/>
      <c r="M333" s="876"/>
      <c r="N333" s="876"/>
      <c r="O333" s="876"/>
      <c r="P333" s="184"/>
      <c r="Q333" s="184"/>
      <c r="R333" s="184"/>
      <c r="S333" s="184"/>
      <c r="T333" s="8"/>
      <c r="U333" s="8"/>
      <c r="V333" s="8"/>
      <c r="W333" s="8"/>
      <c r="X333" s="8"/>
      <c r="Y333" s="8"/>
      <c r="Z333" s="8"/>
      <c r="AA333" s="8"/>
      <c r="AB333" s="8"/>
      <c r="AC333" s="8"/>
      <c r="AD333" s="874"/>
    </row>
    <row r="334" spans="1:16384">
      <c r="A334" s="886"/>
      <c r="B334" s="607"/>
      <c r="C334" s="607"/>
      <c r="D334" s="607"/>
      <c r="E334" s="607"/>
      <c r="F334" s="607"/>
      <c r="G334" s="607"/>
      <c r="H334" s="607"/>
      <c r="I334" s="607"/>
      <c r="J334" s="608"/>
      <c r="K334" s="875"/>
      <c r="L334" s="876"/>
      <c r="M334" s="876"/>
      <c r="N334" s="876"/>
      <c r="O334" s="876"/>
      <c r="P334" s="676"/>
      <c r="Q334" s="676"/>
      <c r="R334" s="676"/>
      <c r="S334" s="676"/>
      <c r="T334" s="8"/>
      <c r="U334" s="8"/>
      <c r="V334" s="8"/>
      <c r="W334" s="8"/>
      <c r="X334" s="8"/>
      <c r="Y334" s="8"/>
      <c r="Z334" s="8"/>
      <c r="AA334" s="8"/>
      <c r="AB334" s="8"/>
      <c r="AC334" s="8"/>
      <c r="AD334" s="874"/>
      <c r="AE334" s="547"/>
      <c r="AF334" s="547"/>
      <c r="AG334" s="547"/>
      <c r="AH334" s="547"/>
      <c r="AI334" s="547"/>
      <c r="AJ334" s="547"/>
      <c r="AK334" s="547"/>
      <c r="AL334" s="547"/>
      <c r="AM334" s="547"/>
      <c r="AN334" s="547"/>
      <c r="AO334" s="547"/>
      <c r="AP334" s="547"/>
      <c r="AQ334" s="547"/>
      <c r="AR334" s="547"/>
      <c r="AS334" s="547"/>
      <c r="AT334" s="547"/>
      <c r="AU334" s="547"/>
      <c r="AV334" s="547"/>
      <c r="AW334" s="547"/>
      <c r="AX334" s="547"/>
      <c r="AY334" s="547"/>
      <c r="AZ334" s="547"/>
      <c r="BA334" s="547"/>
      <c r="BB334" s="547"/>
      <c r="BC334" s="547"/>
      <c r="BD334" s="547"/>
      <c r="BE334" s="547"/>
      <c r="BF334" s="547"/>
      <c r="BG334" s="547"/>
      <c r="BH334" s="547"/>
      <c r="BI334" s="547"/>
      <c r="BJ334" s="547"/>
      <c r="BK334" s="547"/>
      <c r="BL334" s="547"/>
      <c r="BM334" s="547"/>
      <c r="BN334" s="547"/>
      <c r="BO334" s="547"/>
      <c r="BP334" s="547"/>
      <c r="BQ334" s="547"/>
      <c r="BR334" s="547"/>
      <c r="BS334" s="547"/>
      <c r="BT334" s="547"/>
      <c r="BU334" s="547"/>
      <c r="BV334" s="547"/>
      <c r="BW334" s="547"/>
      <c r="BX334" s="547"/>
      <c r="BY334" s="547"/>
      <c r="BZ334" s="547"/>
      <c r="CA334" s="547"/>
      <c r="CB334" s="547"/>
      <c r="CC334" s="547"/>
      <c r="CD334" s="547"/>
      <c r="CE334" s="547"/>
      <c r="CF334" s="547"/>
      <c r="CG334" s="547"/>
      <c r="CH334" s="547"/>
      <c r="CI334" s="547"/>
      <c r="CJ334" s="547"/>
      <c r="CK334" s="547"/>
      <c r="CL334" s="547"/>
      <c r="CM334" s="547"/>
      <c r="CN334" s="547"/>
      <c r="CO334" s="547"/>
      <c r="CP334" s="547"/>
      <c r="CQ334" s="547"/>
      <c r="CR334" s="547"/>
      <c r="CS334" s="547"/>
      <c r="CT334" s="547"/>
      <c r="CU334" s="547"/>
      <c r="CV334" s="547"/>
      <c r="CW334" s="547"/>
      <c r="CX334" s="547"/>
      <c r="CY334" s="547"/>
      <c r="CZ334" s="547"/>
      <c r="DA334" s="547"/>
      <c r="DB334" s="547"/>
      <c r="DC334" s="547"/>
      <c r="DD334" s="547"/>
      <c r="DE334" s="547"/>
      <c r="DF334" s="547"/>
      <c r="DG334" s="547"/>
      <c r="DH334" s="547"/>
      <c r="DI334" s="547"/>
      <c r="DJ334" s="547"/>
      <c r="DK334" s="547"/>
      <c r="DL334" s="547"/>
      <c r="DM334" s="547"/>
      <c r="DN334" s="547"/>
      <c r="DO334" s="547"/>
      <c r="DP334" s="547"/>
      <c r="DQ334" s="547"/>
      <c r="DR334" s="547"/>
      <c r="DS334" s="547"/>
      <c r="DT334" s="547"/>
      <c r="DU334" s="547"/>
      <c r="DV334" s="547"/>
      <c r="DW334" s="547"/>
      <c r="DX334" s="547"/>
      <c r="DY334" s="547"/>
      <c r="DZ334" s="547"/>
      <c r="EA334" s="547"/>
      <c r="EB334" s="547"/>
      <c r="EC334" s="547"/>
      <c r="ED334" s="547"/>
      <c r="EE334" s="547"/>
      <c r="EF334" s="547"/>
      <c r="EG334" s="547"/>
      <c r="EH334" s="547"/>
      <c r="EI334" s="547"/>
      <c r="EJ334" s="547"/>
      <c r="EK334" s="547"/>
      <c r="EL334" s="547"/>
      <c r="EM334" s="547"/>
      <c r="EN334" s="547"/>
      <c r="EO334" s="547"/>
      <c r="EP334" s="547"/>
      <c r="EQ334" s="547"/>
      <c r="ER334" s="547"/>
      <c r="ES334" s="547"/>
      <c r="ET334" s="547"/>
      <c r="EU334" s="547"/>
      <c r="EV334" s="547"/>
      <c r="EW334" s="547"/>
      <c r="EX334" s="547"/>
      <c r="EY334" s="547"/>
      <c r="EZ334" s="547"/>
      <c r="FA334" s="547"/>
      <c r="FB334" s="547"/>
      <c r="FC334" s="547"/>
      <c r="FD334" s="547"/>
      <c r="FE334" s="547"/>
      <c r="FF334" s="547"/>
      <c r="FG334" s="547"/>
      <c r="FH334" s="547"/>
      <c r="FI334" s="547"/>
      <c r="FJ334" s="547"/>
      <c r="FK334" s="547"/>
      <c r="FL334" s="547"/>
      <c r="FM334" s="547"/>
      <c r="FN334" s="547"/>
      <c r="FO334" s="547"/>
      <c r="FP334" s="547"/>
      <c r="FQ334" s="547"/>
      <c r="FR334" s="547"/>
      <c r="FS334" s="547"/>
      <c r="FT334" s="547"/>
      <c r="FU334" s="547"/>
      <c r="FV334" s="547"/>
      <c r="FW334" s="547"/>
      <c r="FX334" s="547"/>
      <c r="FY334" s="547"/>
      <c r="FZ334" s="547"/>
      <c r="GA334" s="547"/>
      <c r="GB334" s="547"/>
      <c r="GC334" s="547"/>
      <c r="GD334" s="547"/>
      <c r="GE334" s="547"/>
      <c r="GF334" s="547"/>
      <c r="GG334" s="547"/>
      <c r="GH334" s="547"/>
      <c r="GI334" s="547"/>
      <c r="GJ334" s="547"/>
      <c r="GK334" s="547"/>
      <c r="GL334" s="547"/>
      <c r="GM334" s="547"/>
      <c r="GN334" s="547"/>
      <c r="GO334" s="547"/>
      <c r="GP334" s="547"/>
      <c r="GQ334" s="547"/>
      <c r="GR334" s="547"/>
      <c r="GS334" s="547"/>
      <c r="GT334" s="547"/>
      <c r="GU334" s="547"/>
      <c r="GV334" s="547"/>
      <c r="GW334" s="547"/>
      <c r="GX334" s="547"/>
      <c r="GY334" s="547"/>
      <c r="GZ334" s="547"/>
      <c r="HA334" s="547"/>
      <c r="HB334" s="547"/>
      <c r="HC334" s="547"/>
      <c r="HD334" s="547"/>
      <c r="HE334" s="547"/>
      <c r="HF334" s="547"/>
      <c r="HG334" s="547"/>
      <c r="HH334" s="547"/>
      <c r="HI334" s="547"/>
      <c r="HJ334" s="547"/>
      <c r="HK334" s="547"/>
      <c r="HL334" s="547"/>
      <c r="HM334" s="547"/>
      <c r="HN334" s="547"/>
      <c r="HO334" s="547"/>
      <c r="HP334" s="547"/>
      <c r="HQ334" s="547"/>
      <c r="HR334" s="547"/>
      <c r="HS334" s="547"/>
      <c r="HT334" s="547"/>
      <c r="HU334" s="547"/>
      <c r="HV334" s="547"/>
      <c r="HW334" s="547"/>
      <c r="HX334" s="547"/>
      <c r="HY334" s="547"/>
      <c r="HZ334" s="547"/>
      <c r="IA334" s="547"/>
      <c r="IB334" s="547"/>
      <c r="IC334" s="547"/>
      <c r="ID334" s="547"/>
      <c r="IE334" s="547"/>
      <c r="IF334" s="547"/>
      <c r="IG334" s="547"/>
      <c r="IH334" s="547"/>
      <c r="II334" s="547"/>
      <c r="IJ334" s="547"/>
      <c r="IK334" s="547"/>
      <c r="IL334" s="547"/>
      <c r="IM334" s="547"/>
      <c r="IN334" s="547"/>
      <c r="IO334" s="547"/>
      <c r="IP334" s="547"/>
      <c r="IQ334" s="547"/>
      <c r="IR334" s="547"/>
      <c r="IS334" s="547"/>
      <c r="IT334" s="547"/>
      <c r="IU334" s="547"/>
      <c r="IV334" s="547"/>
      <c r="IW334" s="547"/>
      <c r="IX334" s="547"/>
      <c r="IY334" s="547"/>
      <c r="IZ334" s="547"/>
      <c r="JA334" s="547"/>
      <c r="JB334" s="547"/>
      <c r="JC334" s="547"/>
      <c r="JD334" s="547"/>
      <c r="JE334" s="547"/>
      <c r="JF334" s="547"/>
      <c r="JG334" s="547"/>
      <c r="JH334" s="547"/>
      <c r="JI334" s="547"/>
      <c r="JJ334" s="547"/>
      <c r="JK334" s="547"/>
      <c r="JL334" s="547"/>
      <c r="JM334" s="547"/>
      <c r="JN334" s="547"/>
      <c r="JO334" s="547"/>
      <c r="JP334" s="547"/>
      <c r="JQ334" s="547"/>
      <c r="JR334" s="547"/>
      <c r="JS334" s="547"/>
      <c r="JT334" s="547"/>
      <c r="JU334" s="547"/>
      <c r="JV334" s="547"/>
      <c r="JW334" s="547"/>
      <c r="JX334" s="547"/>
      <c r="JY334" s="547"/>
      <c r="JZ334" s="547"/>
      <c r="KA334" s="547"/>
      <c r="KB334" s="547"/>
      <c r="KC334" s="547"/>
      <c r="KD334" s="547"/>
      <c r="KE334" s="547"/>
      <c r="KF334" s="547"/>
      <c r="KG334" s="547"/>
      <c r="KH334" s="547"/>
      <c r="KI334" s="547"/>
      <c r="KJ334" s="547"/>
      <c r="KK334" s="547"/>
      <c r="KL334" s="547"/>
      <c r="KM334" s="547"/>
      <c r="KN334" s="547"/>
      <c r="KO334" s="547"/>
      <c r="KP334" s="547"/>
      <c r="KQ334" s="547"/>
      <c r="KR334" s="547"/>
      <c r="KS334" s="547"/>
      <c r="KT334" s="547"/>
      <c r="KU334" s="547"/>
      <c r="KV334" s="547"/>
      <c r="KW334" s="547"/>
      <c r="KX334" s="547"/>
      <c r="KY334" s="547"/>
      <c r="KZ334" s="547"/>
      <c r="LA334" s="547"/>
      <c r="LB334" s="547"/>
      <c r="LC334" s="547"/>
      <c r="LD334" s="547"/>
      <c r="LE334" s="547"/>
      <c r="LF334" s="547"/>
      <c r="LG334" s="547"/>
      <c r="LH334" s="547"/>
      <c r="LI334" s="547"/>
      <c r="LJ334" s="547"/>
      <c r="LK334" s="547"/>
      <c r="LL334" s="547"/>
      <c r="LM334" s="547"/>
      <c r="LN334" s="547"/>
      <c r="LO334" s="547"/>
      <c r="LP334" s="547"/>
      <c r="LQ334" s="547"/>
      <c r="LR334" s="547"/>
      <c r="LS334" s="547"/>
      <c r="LT334" s="547"/>
      <c r="LU334" s="547"/>
      <c r="LV334" s="547"/>
      <c r="LW334" s="547"/>
      <c r="LX334" s="547"/>
      <c r="LY334" s="547"/>
      <c r="LZ334" s="547"/>
      <c r="MA334" s="547"/>
      <c r="MB334" s="547"/>
      <c r="MC334" s="547"/>
      <c r="MD334" s="547"/>
      <c r="ME334" s="547"/>
      <c r="MF334" s="547"/>
      <c r="MG334" s="547"/>
      <c r="MH334" s="547"/>
      <c r="MI334" s="547"/>
      <c r="MJ334" s="547"/>
      <c r="MK334" s="547"/>
      <c r="ML334" s="547"/>
      <c r="MM334" s="547"/>
      <c r="MN334" s="547"/>
      <c r="MO334" s="547"/>
      <c r="MP334" s="547"/>
      <c r="MQ334" s="547"/>
      <c r="MR334" s="547"/>
      <c r="MS334" s="547"/>
      <c r="MT334" s="547"/>
      <c r="MU334" s="547"/>
      <c r="MV334" s="547"/>
      <c r="MW334" s="547"/>
      <c r="MX334" s="547"/>
      <c r="MY334" s="547"/>
      <c r="MZ334" s="547"/>
      <c r="NA334" s="547"/>
      <c r="NB334" s="547"/>
      <c r="NC334" s="547"/>
      <c r="ND334" s="547"/>
      <c r="NE334" s="547"/>
      <c r="NF334" s="547"/>
      <c r="NG334" s="547"/>
      <c r="NH334" s="547"/>
      <c r="NI334" s="547"/>
      <c r="NJ334" s="547"/>
      <c r="NK334" s="547"/>
      <c r="NL334" s="547"/>
      <c r="NM334" s="547"/>
      <c r="NN334" s="547"/>
      <c r="NO334" s="547"/>
      <c r="NP334" s="547"/>
      <c r="NQ334" s="547"/>
      <c r="NR334" s="547"/>
      <c r="NS334" s="547"/>
      <c r="NT334" s="547"/>
      <c r="NU334" s="547"/>
      <c r="NV334" s="547"/>
      <c r="NW334" s="547"/>
      <c r="NX334" s="547"/>
      <c r="NY334" s="547"/>
      <c r="NZ334" s="547"/>
      <c r="OA334" s="547"/>
      <c r="OB334" s="547"/>
      <c r="OC334" s="547"/>
      <c r="OD334" s="547"/>
      <c r="OE334" s="547"/>
      <c r="OF334" s="547"/>
      <c r="OG334" s="547"/>
      <c r="OH334" s="547"/>
      <c r="OI334" s="547"/>
      <c r="OJ334" s="547"/>
      <c r="OK334" s="547"/>
      <c r="OL334" s="547"/>
      <c r="OM334" s="547"/>
      <c r="ON334" s="547"/>
      <c r="OO334" s="547"/>
      <c r="OP334" s="547"/>
      <c r="OQ334" s="547"/>
      <c r="OR334" s="547"/>
      <c r="OS334" s="547"/>
      <c r="OT334" s="547"/>
      <c r="OU334" s="547"/>
      <c r="OV334" s="547"/>
      <c r="OW334" s="547"/>
      <c r="OX334" s="547"/>
      <c r="OY334" s="547"/>
      <c r="OZ334" s="547"/>
      <c r="PA334" s="547"/>
      <c r="PB334" s="547"/>
      <c r="PC334" s="547"/>
      <c r="PD334" s="547"/>
      <c r="PE334" s="547"/>
      <c r="PF334" s="547"/>
      <c r="PG334" s="547"/>
      <c r="PH334" s="547"/>
      <c r="PI334" s="547"/>
      <c r="PJ334" s="547"/>
      <c r="PK334" s="547"/>
      <c r="PL334" s="547"/>
      <c r="PM334" s="547"/>
      <c r="PN334" s="547"/>
      <c r="PO334" s="547"/>
      <c r="PP334" s="547"/>
      <c r="PQ334" s="547"/>
      <c r="PR334" s="547"/>
      <c r="PS334" s="547"/>
      <c r="PT334" s="547"/>
      <c r="PU334" s="547"/>
      <c r="PV334" s="547"/>
      <c r="PW334" s="547"/>
      <c r="PX334" s="547"/>
      <c r="PY334" s="547"/>
      <c r="PZ334" s="547"/>
      <c r="QA334" s="547"/>
      <c r="QB334" s="547"/>
      <c r="QC334" s="547"/>
      <c r="QD334" s="547"/>
      <c r="QE334" s="547"/>
      <c r="QF334" s="547"/>
      <c r="QG334" s="547"/>
      <c r="QH334" s="547"/>
      <c r="QI334" s="547"/>
      <c r="QJ334" s="547"/>
      <c r="QK334" s="547"/>
      <c r="QL334" s="547"/>
      <c r="QM334" s="547"/>
      <c r="QN334" s="547"/>
      <c r="QO334" s="547"/>
      <c r="QP334" s="547"/>
      <c r="QQ334" s="547"/>
      <c r="QR334" s="547"/>
      <c r="QS334" s="547"/>
      <c r="QT334" s="547"/>
      <c r="QU334" s="547"/>
      <c r="QV334" s="547"/>
      <c r="QW334" s="547"/>
      <c r="QX334" s="547"/>
      <c r="QY334" s="547"/>
      <c r="QZ334" s="547"/>
      <c r="RA334" s="547"/>
      <c r="RB334" s="547"/>
      <c r="RC334" s="547"/>
      <c r="RD334" s="547"/>
      <c r="RE334" s="547"/>
      <c r="RF334" s="547"/>
      <c r="RG334" s="547"/>
      <c r="RH334" s="547"/>
      <c r="RI334" s="547"/>
      <c r="RJ334" s="547"/>
      <c r="RK334" s="547"/>
      <c r="RL334" s="547"/>
      <c r="RM334" s="547"/>
      <c r="RN334" s="547"/>
      <c r="RO334" s="547"/>
      <c r="RP334" s="547"/>
      <c r="RQ334" s="547"/>
      <c r="RR334" s="547"/>
      <c r="RS334" s="547"/>
      <c r="RT334" s="547"/>
      <c r="RU334" s="547"/>
      <c r="RV334" s="547"/>
      <c r="RW334" s="547"/>
      <c r="RX334" s="547"/>
      <c r="RY334" s="547"/>
      <c r="RZ334" s="547"/>
      <c r="SA334" s="547"/>
      <c r="SB334" s="547"/>
      <c r="SC334" s="547"/>
      <c r="SD334" s="547"/>
      <c r="SE334" s="547"/>
      <c r="SF334" s="547"/>
      <c r="SG334" s="547"/>
      <c r="SH334" s="547"/>
      <c r="SI334" s="547"/>
      <c r="SJ334" s="547"/>
      <c r="SK334" s="547"/>
      <c r="SL334" s="547"/>
      <c r="SM334" s="547"/>
      <c r="SN334" s="547"/>
      <c r="SO334" s="547"/>
      <c r="SP334" s="547"/>
      <c r="SQ334" s="547"/>
      <c r="SR334" s="547"/>
      <c r="SS334" s="547"/>
      <c r="ST334" s="547"/>
      <c r="SU334" s="547"/>
      <c r="SV334" s="547"/>
      <c r="SW334" s="547"/>
      <c r="SX334" s="547"/>
      <c r="SY334" s="547"/>
      <c r="SZ334" s="547"/>
      <c r="TA334" s="547"/>
      <c r="TB334" s="547"/>
      <c r="TC334" s="547"/>
      <c r="TD334" s="547"/>
      <c r="TE334" s="547"/>
      <c r="TF334" s="547"/>
      <c r="TG334" s="547"/>
      <c r="TH334" s="547"/>
      <c r="TI334" s="547"/>
      <c r="TJ334" s="547"/>
      <c r="TK334" s="547"/>
      <c r="TL334" s="547"/>
      <c r="TM334" s="547"/>
      <c r="TN334" s="547"/>
      <c r="TO334" s="547"/>
      <c r="TP334" s="547"/>
      <c r="TQ334" s="547"/>
      <c r="TR334" s="547"/>
      <c r="TS334" s="547"/>
      <c r="TT334" s="547"/>
      <c r="TU334" s="547"/>
      <c r="TV334" s="547"/>
      <c r="TW334" s="547"/>
      <c r="TX334" s="547"/>
      <c r="TY334" s="547"/>
      <c r="TZ334" s="547"/>
      <c r="UA334" s="547"/>
      <c r="UB334" s="547"/>
      <c r="UC334" s="547"/>
      <c r="UD334" s="547"/>
      <c r="UE334" s="547"/>
      <c r="UF334" s="547"/>
      <c r="UG334" s="547"/>
      <c r="UH334" s="547"/>
      <c r="UI334" s="547"/>
      <c r="UJ334" s="547"/>
      <c r="UK334" s="547"/>
      <c r="UL334" s="547"/>
      <c r="UM334" s="547"/>
      <c r="UN334" s="547"/>
      <c r="UO334" s="547"/>
      <c r="UP334" s="547"/>
      <c r="UQ334" s="547"/>
      <c r="UR334" s="547"/>
      <c r="US334" s="547"/>
      <c r="UT334" s="547"/>
      <c r="UU334" s="547"/>
      <c r="UV334" s="547"/>
      <c r="UW334" s="547"/>
      <c r="UX334" s="547"/>
      <c r="UY334" s="547"/>
      <c r="UZ334" s="547"/>
      <c r="VA334" s="547"/>
      <c r="VB334" s="547"/>
      <c r="VC334" s="547"/>
      <c r="VD334" s="547"/>
      <c r="VE334" s="547"/>
      <c r="VF334" s="547"/>
      <c r="VG334" s="547"/>
      <c r="VH334" s="547"/>
      <c r="VI334" s="547"/>
      <c r="VJ334" s="547"/>
      <c r="VK334" s="547"/>
      <c r="VL334" s="547"/>
      <c r="VM334" s="547"/>
      <c r="VN334" s="547"/>
      <c r="VO334" s="547"/>
      <c r="VP334" s="547"/>
      <c r="VQ334" s="547"/>
      <c r="VR334" s="547"/>
      <c r="VS334" s="547"/>
      <c r="VT334" s="547"/>
      <c r="VU334" s="547"/>
      <c r="VV334" s="547"/>
      <c r="VW334" s="547"/>
      <c r="VX334" s="547"/>
      <c r="VY334" s="547"/>
      <c r="VZ334" s="547"/>
      <c r="WA334" s="547"/>
      <c r="WB334" s="547"/>
      <c r="WC334" s="547"/>
      <c r="WD334" s="547"/>
      <c r="WE334" s="547"/>
      <c r="WF334" s="547"/>
      <c r="WG334" s="547"/>
      <c r="WH334" s="547"/>
      <c r="WI334" s="547"/>
      <c r="WJ334" s="547"/>
      <c r="WK334" s="547"/>
      <c r="WL334" s="547"/>
      <c r="WM334" s="547"/>
      <c r="WN334" s="547"/>
      <c r="WO334" s="547"/>
      <c r="WP334" s="547"/>
      <c r="WQ334" s="547"/>
      <c r="WR334" s="547"/>
      <c r="WS334" s="547"/>
      <c r="WT334" s="547"/>
      <c r="WU334" s="547"/>
      <c r="WV334" s="547"/>
      <c r="WW334" s="547"/>
      <c r="WX334" s="547"/>
      <c r="WY334" s="547"/>
      <c r="WZ334" s="547"/>
      <c r="XA334" s="547"/>
      <c r="XB334" s="547"/>
      <c r="XC334" s="547"/>
      <c r="XD334" s="547"/>
      <c r="XE334" s="547"/>
      <c r="XF334" s="547"/>
      <c r="XG334" s="547"/>
      <c r="XH334" s="547"/>
      <c r="XI334" s="547"/>
      <c r="XJ334" s="547"/>
      <c r="XK334" s="547"/>
      <c r="XL334" s="547"/>
      <c r="XM334" s="547"/>
      <c r="XN334" s="547"/>
      <c r="XO334" s="547"/>
      <c r="XP334" s="547"/>
      <c r="XQ334" s="547"/>
      <c r="XR334" s="547"/>
      <c r="XS334" s="547"/>
      <c r="XT334" s="547"/>
      <c r="XU334" s="547"/>
      <c r="XV334" s="547"/>
      <c r="XW334" s="547"/>
      <c r="XX334" s="547"/>
      <c r="XY334" s="547"/>
      <c r="XZ334" s="547"/>
      <c r="YA334" s="547"/>
      <c r="YB334" s="547"/>
      <c r="YC334" s="547"/>
      <c r="YD334" s="547"/>
      <c r="YE334" s="547"/>
      <c r="YF334" s="547"/>
      <c r="YG334" s="547"/>
      <c r="YH334" s="547"/>
      <c r="YI334" s="547"/>
      <c r="YJ334" s="547"/>
      <c r="YK334" s="547"/>
      <c r="YL334" s="547"/>
      <c r="YM334" s="547"/>
      <c r="YN334" s="547"/>
      <c r="YO334" s="547"/>
      <c r="YP334" s="547"/>
      <c r="YQ334" s="547"/>
      <c r="YR334" s="547"/>
      <c r="YS334" s="547"/>
      <c r="YT334" s="547"/>
      <c r="YU334" s="547"/>
      <c r="YV334" s="547"/>
      <c r="YW334" s="547"/>
      <c r="YX334" s="547"/>
      <c r="YY334" s="547"/>
      <c r="YZ334" s="547"/>
      <c r="ZA334" s="547"/>
      <c r="ZB334" s="547"/>
      <c r="ZC334" s="547"/>
      <c r="ZD334" s="547"/>
      <c r="ZE334" s="547"/>
      <c r="ZF334" s="547"/>
      <c r="ZG334" s="547"/>
      <c r="ZH334" s="547"/>
      <c r="ZI334" s="547"/>
      <c r="ZJ334" s="547"/>
      <c r="ZK334" s="547"/>
      <c r="ZL334" s="547"/>
      <c r="ZM334" s="547"/>
      <c r="ZN334" s="547"/>
      <c r="ZO334" s="547"/>
      <c r="ZP334" s="547"/>
      <c r="ZQ334" s="547"/>
      <c r="ZR334" s="547"/>
      <c r="ZS334" s="547"/>
      <c r="ZT334" s="547"/>
      <c r="ZU334" s="547"/>
      <c r="ZV334" s="547"/>
      <c r="ZW334" s="547"/>
      <c r="ZX334" s="547"/>
      <c r="ZY334" s="547"/>
      <c r="ZZ334" s="547"/>
      <c r="AAA334" s="547"/>
      <c r="AAB334" s="547"/>
      <c r="AAC334" s="547"/>
      <c r="AAD334" s="547"/>
      <c r="AAE334" s="547"/>
      <c r="AAF334" s="547"/>
      <c r="AAG334" s="547"/>
      <c r="AAH334" s="547"/>
      <c r="AAI334" s="547"/>
      <c r="AAJ334" s="547"/>
      <c r="AAK334" s="547"/>
      <c r="AAL334" s="547"/>
      <c r="AAM334" s="547"/>
      <c r="AAN334" s="547"/>
      <c r="AAO334" s="547"/>
      <c r="AAP334" s="547"/>
      <c r="AAQ334" s="547"/>
      <c r="AAR334" s="547"/>
      <c r="AAS334" s="547"/>
      <c r="AAT334" s="547"/>
      <c r="AAU334" s="547"/>
      <c r="AAV334" s="547"/>
      <c r="AAW334" s="547"/>
      <c r="AAX334" s="547"/>
      <c r="AAY334" s="547"/>
      <c r="AAZ334" s="547"/>
      <c r="ABA334" s="547"/>
      <c r="ABB334" s="547"/>
      <c r="ABC334" s="547"/>
      <c r="ABD334" s="547"/>
      <c r="ABE334" s="547"/>
      <c r="ABF334" s="547"/>
      <c r="ABG334" s="547"/>
      <c r="ABH334" s="547"/>
      <c r="ABI334" s="547"/>
      <c r="ABJ334" s="547"/>
      <c r="ABK334" s="547"/>
      <c r="ABL334" s="547"/>
      <c r="ABM334" s="547"/>
      <c r="ABN334" s="547"/>
      <c r="ABO334" s="547"/>
      <c r="ABP334" s="547"/>
      <c r="ABQ334" s="547"/>
      <c r="ABR334" s="547"/>
      <c r="ABS334" s="547"/>
      <c r="ABT334" s="547"/>
      <c r="ABU334" s="547"/>
      <c r="ABV334" s="547"/>
      <c r="ABW334" s="547"/>
      <c r="ABX334" s="547"/>
      <c r="ABY334" s="547"/>
      <c r="ABZ334" s="547"/>
      <c r="ACA334" s="547"/>
      <c r="ACB334" s="547"/>
      <c r="ACC334" s="547"/>
      <c r="ACD334" s="547"/>
      <c r="ACE334" s="547"/>
      <c r="ACF334" s="547"/>
      <c r="ACG334" s="547"/>
      <c r="ACH334" s="547"/>
      <c r="ACI334" s="547"/>
      <c r="ACJ334" s="547"/>
      <c r="ACK334" s="547"/>
      <c r="ACL334" s="547"/>
      <c r="ACM334" s="547"/>
      <c r="ACN334" s="547"/>
      <c r="ACO334" s="547"/>
      <c r="ACP334" s="547"/>
      <c r="ACQ334" s="547"/>
      <c r="ACR334" s="547"/>
      <c r="ACS334" s="547"/>
      <c r="ACT334" s="547"/>
      <c r="ACU334" s="547"/>
      <c r="ACV334" s="547"/>
      <c r="ACW334" s="547"/>
      <c r="ACX334" s="547"/>
      <c r="ACY334" s="547"/>
      <c r="ACZ334" s="547"/>
      <c r="ADA334" s="547"/>
      <c r="ADB334" s="547"/>
      <c r="ADC334" s="547"/>
      <c r="ADD334" s="547"/>
      <c r="ADE334" s="547"/>
      <c r="ADF334" s="547"/>
      <c r="ADG334" s="547"/>
      <c r="ADH334" s="547"/>
      <c r="ADI334" s="547"/>
      <c r="ADJ334" s="547"/>
      <c r="ADK334" s="547"/>
      <c r="ADL334" s="547"/>
      <c r="ADM334" s="547"/>
      <c r="ADN334" s="547"/>
      <c r="ADO334" s="547"/>
      <c r="ADP334" s="547"/>
      <c r="ADQ334" s="547"/>
      <c r="ADR334" s="547"/>
      <c r="ADS334" s="547"/>
      <c r="ADT334" s="547"/>
      <c r="ADU334" s="547"/>
      <c r="ADV334" s="547"/>
      <c r="ADW334" s="547"/>
      <c r="ADX334" s="547"/>
      <c r="ADY334" s="547"/>
      <c r="ADZ334" s="547"/>
      <c r="AEA334" s="547"/>
      <c r="AEB334" s="547"/>
      <c r="AEC334" s="547"/>
      <c r="AED334" s="547"/>
      <c r="AEE334" s="547"/>
      <c r="AEF334" s="547"/>
      <c r="AEG334" s="547"/>
      <c r="AEH334" s="547"/>
      <c r="AEI334" s="547"/>
      <c r="AEJ334" s="547"/>
      <c r="AEK334" s="547"/>
      <c r="AEL334" s="547"/>
      <c r="AEM334" s="547"/>
      <c r="AEN334" s="547"/>
      <c r="AEO334" s="547"/>
      <c r="AEP334" s="547"/>
      <c r="AEQ334" s="547"/>
      <c r="AER334" s="547"/>
      <c r="AES334" s="547"/>
      <c r="AET334" s="547"/>
      <c r="AEU334" s="547"/>
      <c r="AEV334" s="547"/>
      <c r="AEW334" s="547"/>
      <c r="AEX334" s="547"/>
      <c r="AEY334" s="547"/>
      <c r="AEZ334" s="547"/>
      <c r="AFA334" s="547"/>
      <c r="AFB334" s="547"/>
      <c r="AFC334" s="547"/>
      <c r="AFD334" s="547"/>
      <c r="AFE334" s="547"/>
      <c r="AFF334" s="547"/>
      <c r="AFG334" s="547"/>
      <c r="AFH334" s="547"/>
      <c r="AFI334" s="547"/>
      <c r="AFJ334" s="547"/>
      <c r="AFK334" s="547"/>
      <c r="AFL334" s="547"/>
      <c r="AFM334" s="547"/>
      <c r="AFN334" s="547"/>
      <c r="AFO334" s="547"/>
      <c r="AFP334" s="547"/>
      <c r="AFQ334" s="547"/>
      <c r="AFR334" s="547"/>
      <c r="AFS334" s="547"/>
      <c r="AFT334" s="547"/>
      <c r="AFU334" s="547"/>
      <c r="AFV334" s="547"/>
      <c r="AFW334" s="547"/>
      <c r="AFX334" s="547"/>
      <c r="AFY334" s="547"/>
      <c r="AFZ334" s="547"/>
      <c r="AGA334" s="547"/>
      <c r="AGB334" s="547"/>
      <c r="AGC334" s="547"/>
      <c r="AGD334" s="547"/>
      <c r="AGE334" s="547"/>
      <c r="AGF334" s="547"/>
      <c r="AGG334" s="547"/>
      <c r="AGH334" s="547"/>
      <c r="AGI334" s="547"/>
      <c r="AGJ334" s="547"/>
      <c r="AGK334" s="547"/>
      <c r="AGL334" s="547"/>
      <c r="AGM334" s="547"/>
      <c r="AGN334" s="547"/>
      <c r="AGO334" s="547"/>
      <c r="AGP334" s="547"/>
      <c r="AGQ334" s="547"/>
      <c r="AGR334" s="547"/>
      <c r="AGS334" s="547"/>
      <c r="AGT334" s="547"/>
      <c r="AGU334" s="547"/>
      <c r="AGV334" s="547"/>
      <c r="AGW334" s="547"/>
      <c r="AGX334" s="547"/>
      <c r="AGY334" s="547"/>
      <c r="AGZ334" s="547"/>
      <c r="AHA334" s="547"/>
      <c r="AHB334" s="547"/>
      <c r="AHC334" s="547"/>
      <c r="AHD334" s="547"/>
      <c r="AHE334" s="547"/>
      <c r="AHF334" s="547"/>
      <c r="AHG334" s="547"/>
      <c r="AHH334" s="547"/>
      <c r="AHI334" s="547"/>
      <c r="AHJ334" s="547"/>
      <c r="AHK334" s="547"/>
      <c r="AHL334" s="547"/>
      <c r="AHM334" s="547"/>
      <c r="AHN334" s="547"/>
      <c r="AHO334" s="547"/>
      <c r="AHP334" s="547"/>
      <c r="AHQ334" s="547"/>
      <c r="AHR334" s="547"/>
      <c r="AHS334" s="547"/>
      <c r="AHT334" s="547"/>
      <c r="AHU334" s="547"/>
      <c r="AHV334" s="547"/>
      <c r="AHW334" s="547"/>
      <c r="AHX334" s="547"/>
      <c r="AHY334" s="547"/>
      <c r="AHZ334" s="547"/>
      <c r="AIA334" s="547"/>
      <c r="AIB334" s="547"/>
      <c r="AIC334" s="547"/>
      <c r="AID334" s="547"/>
      <c r="AIE334" s="547"/>
      <c r="AIF334" s="547"/>
      <c r="AIG334" s="547"/>
      <c r="AIH334" s="547"/>
      <c r="AII334" s="547"/>
      <c r="AIJ334" s="547"/>
      <c r="AIK334" s="547"/>
      <c r="AIL334" s="547"/>
      <c r="AIM334" s="547"/>
      <c r="AIN334" s="547"/>
      <c r="AIO334" s="547"/>
      <c r="AIP334" s="547"/>
      <c r="AIQ334" s="547"/>
      <c r="AIR334" s="547"/>
      <c r="AIS334" s="547"/>
      <c r="AIT334" s="547"/>
      <c r="AIU334" s="547"/>
      <c r="AIV334" s="547"/>
      <c r="AIW334" s="547"/>
      <c r="AIX334" s="547"/>
      <c r="AIY334" s="547"/>
      <c r="AIZ334" s="547"/>
      <c r="AJA334" s="547"/>
      <c r="AJB334" s="547"/>
      <c r="AJC334" s="547"/>
      <c r="AJD334" s="547"/>
      <c r="AJE334" s="547"/>
      <c r="AJF334" s="547"/>
      <c r="AJG334" s="547"/>
      <c r="AJH334" s="547"/>
      <c r="AJI334" s="547"/>
      <c r="AJJ334" s="547"/>
      <c r="AJK334" s="547"/>
      <c r="AJL334" s="547"/>
      <c r="AJM334" s="547"/>
      <c r="AJN334" s="547"/>
      <c r="AJO334" s="547"/>
      <c r="AJP334" s="547"/>
      <c r="AJQ334" s="547"/>
      <c r="AJR334" s="547"/>
      <c r="AJS334" s="547"/>
      <c r="AJT334" s="547"/>
      <c r="AJU334" s="547"/>
      <c r="AJV334" s="547"/>
      <c r="AJW334" s="547"/>
      <c r="AJX334" s="547"/>
      <c r="AJY334" s="547"/>
      <c r="AJZ334" s="547"/>
      <c r="AKA334" s="547"/>
      <c r="AKB334" s="547"/>
      <c r="AKC334" s="547"/>
      <c r="AKD334" s="547"/>
      <c r="AKE334" s="547"/>
      <c r="AKF334" s="547"/>
      <c r="AKG334" s="547"/>
      <c r="AKH334" s="547"/>
      <c r="AKI334" s="547"/>
      <c r="AKJ334" s="547"/>
      <c r="AKK334" s="547"/>
      <c r="AKL334" s="547"/>
      <c r="AKM334" s="547"/>
      <c r="AKN334" s="547"/>
      <c r="AKO334" s="547"/>
      <c r="AKP334" s="547"/>
      <c r="AKQ334" s="547"/>
      <c r="AKR334" s="547"/>
      <c r="AKS334" s="547"/>
      <c r="AKT334" s="547"/>
      <c r="AKU334" s="547"/>
      <c r="AKV334" s="547"/>
      <c r="AKW334" s="547"/>
      <c r="AKX334" s="547"/>
      <c r="AKY334" s="547"/>
      <c r="AKZ334" s="547"/>
      <c r="ALA334" s="547"/>
      <c r="ALB334" s="547"/>
      <c r="ALC334" s="547"/>
      <c r="ALD334" s="547"/>
      <c r="ALE334" s="547"/>
      <c r="ALF334" s="547"/>
      <c r="ALG334" s="547"/>
      <c r="ALH334" s="547"/>
      <c r="ALI334" s="547"/>
      <c r="ALJ334" s="547"/>
      <c r="ALK334" s="547"/>
      <c r="ALL334" s="547"/>
      <c r="ALM334" s="547"/>
      <c r="ALN334" s="547"/>
      <c r="ALO334" s="547"/>
      <c r="ALP334" s="547"/>
      <c r="ALQ334" s="547"/>
      <c r="ALR334" s="547"/>
      <c r="ALS334" s="547"/>
      <c r="ALT334" s="547"/>
      <c r="ALU334" s="547"/>
      <c r="ALV334" s="547"/>
      <c r="ALW334" s="547"/>
      <c r="ALX334" s="547"/>
      <c r="ALY334" s="547"/>
      <c r="ALZ334" s="547"/>
      <c r="AMA334" s="547"/>
      <c r="AMB334" s="547"/>
      <c r="AMC334" s="547"/>
      <c r="AMD334" s="547"/>
      <c r="AME334" s="547"/>
      <c r="AMF334" s="547"/>
      <c r="AMG334" s="547"/>
      <c r="AMH334" s="547"/>
      <c r="AMI334" s="547"/>
      <c r="AMJ334" s="547"/>
      <c r="AMK334" s="547"/>
      <c r="AML334" s="547"/>
      <c r="AMM334" s="547"/>
      <c r="AMN334" s="547"/>
      <c r="AMO334" s="547"/>
      <c r="AMP334" s="547"/>
      <c r="AMQ334" s="547"/>
      <c r="AMR334" s="547"/>
      <c r="AMS334" s="547"/>
      <c r="AMT334" s="547"/>
      <c r="AMU334" s="547"/>
      <c r="AMV334" s="547"/>
      <c r="AMW334" s="547"/>
      <c r="AMX334" s="547"/>
      <c r="AMY334" s="547"/>
      <c r="AMZ334" s="547"/>
      <c r="ANA334" s="547"/>
      <c r="ANB334" s="547"/>
      <c r="ANC334" s="547"/>
      <c r="AND334" s="547"/>
      <c r="ANE334" s="547"/>
      <c r="ANF334" s="547"/>
      <c r="ANG334" s="547"/>
      <c r="ANH334" s="547"/>
      <c r="ANI334" s="547"/>
      <c r="ANJ334" s="547"/>
      <c r="ANK334" s="547"/>
      <c r="ANL334" s="547"/>
      <c r="ANM334" s="547"/>
      <c r="ANN334" s="547"/>
      <c r="ANO334" s="547"/>
      <c r="ANP334" s="547"/>
      <c r="ANQ334" s="547"/>
      <c r="ANR334" s="547"/>
      <c r="ANS334" s="547"/>
      <c r="ANT334" s="547"/>
      <c r="ANU334" s="547"/>
      <c r="ANV334" s="547"/>
      <c r="ANW334" s="547"/>
      <c r="ANX334" s="547"/>
      <c r="ANY334" s="547"/>
      <c r="ANZ334" s="547"/>
      <c r="AOA334" s="547"/>
      <c r="AOB334" s="547"/>
      <c r="AOC334" s="547"/>
      <c r="AOD334" s="547"/>
      <c r="AOE334" s="547"/>
      <c r="AOF334" s="547"/>
      <c r="AOG334" s="547"/>
      <c r="AOH334" s="547"/>
      <c r="AOI334" s="547"/>
      <c r="AOJ334" s="547"/>
      <c r="AOK334" s="547"/>
      <c r="AOL334" s="547"/>
      <c r="AOM334" s="547"/>
      <c r="AON334" s="547"/>
      <c r="AOO334" s="547"/>
      <c r="AOP334" s="547"/>
      <c r="AOQ334" s="547"/>
      <c r="AOR334" s="547"/>
      <c r="AOS334" s="547"/>
      <c r="AOT334" s="547"/>
      <c r="AOU334" s="547"/>
      <c r="AOV334" s="547"/>
      <c r="AOW334" s="547"/>
      <c r="AOX334" s="547"/>
      <c r="AOY334" s="547"/>
      <c r="AOZ334" s="547"/>
      <c r="APA334" s="547"/>
      <c r="APB334" s="547"/>
      <c r="APC334" s="547"/>
      <c r="APD334" s="547"/>
      <c r="APE334" s="547"/>
      <c r="APF334" s="547"/>
      <c r="APG334" s="547"/>
      <c r="APH334" s="547"/>
      <c r="API334" s="547"/>
      <c r="APJ334" s="547"/>
      <c r="APK334" s="547"/>
      <c r="APL334" s="547"/>
      <c r="APM334" s="547"/>
      <c r="APN334" s="547"/>
      <c r="APO334" s="547"/>
      <c r="APP334" s="547"/>
      <c r="APQ334" s="547"/>
      <c r="APR334" s="547"/>
      <c r="APS334" s="547"/>
      <c r="APT334" s="547"/>
      <c r="APU334" s="547"/>
      <c r="APV334" s="547"/>
      <c r="APW334" s="547"/>
      <c r="APX334" s="547"/>
      <c r="APY334" s="547"/>
      <c r="APZ334" s="547"/>
      <c r="AQA334" s="547"/>
      <c r="AQB334" s="547"/>
      <c r="AQC334" s="547"/>
      <c r="AQD334" s="547"/>
      <c r="AQE334" s="547"/>
      <c r="AQF334" s="547"/>
      <c r="AQG334" s="547"/>
      <c r="AQH334" s="547"/>
      <c r="AQI334" s="547"/>
      <c r="AQJ334" s="547"/>
      <c r="AQK334" s="547"/>
      <c r="AQL334" s="547"/>
      <c r="AQM334" s="547"/>
      <c r="AQN334" s="547"/>
      <c r="AQO334" s="547"/>
      <c r="AQP334" s="547"/>
      <c r="AQQ334" s="547"/>
      <c r="AQR334" s="547"/>
      <c r="AQS334" s="547"/>
      <c r="AQT334" s="547"/>
      <c r="AQU334" s="547"/>
      <c r="AQV334" s="547"/>
      <c r="AQW334" s="547"/>
      <c r="AQX334" s="547"/>
      <c r="AQY334" s="547"/>
      <c r="AQZ334" s="547"/>
      <c r="ARA334" s="547"/>
      <c r="ARB334" s="547"/>
      <c r="ARC334" s="547"/>
      <c r="ARD334" s="547"/>
      <c r="ARE334" s="547"/>
      <c r="ARF334" s="547"/>
      <c r="ARG334" s="547"/>
      <c r="ARH334" s="547"/>
      <c r="ARI334" s="547"/>
      <c r="ARJ334" s="547"/>
      <c r="ARK334" s="547"/>
      <c r="ARL334" s="547"/>
      <c r="ARM334" s="547"/>
      <c r="ARN334" s="547"/>
      <c r="ARO334" s="547"/>
      <c r="ARP334" s="547"/>
      <c r="ARQ334" s="547"/>
      <c r="ARR334" s="547"/>
      <c r="ARS334" s="547"/>
      <c r="ART334" s="547"/>
      <c r="ARU334" s="547"/>
      <c r="ARV334" s="547"/>
      <c r="ARW334" s="547"/>
      <c r="ARX334" s="547"/>
      <c r="ARY334" s="547"/>
      <c r="ARZ334" s="547"/>
      <c r="ASA334" s="547"/>
      <c r="ASB334" s="547"/>
      <c r="ASC334" s="547"/>
      <c r="ASD334" s="547"/>
      <c r="ASE334" s="547"/>
      <c r="ASF334" s="547"/>
      <c r="ASG334" s="547"/>
      <c r="ASH334" s="547"/>
      <c r="ASI334" s="547"/>
      <c r="ASJ334" s="547"/>
      <c r="ASK334" s="547"/>
      <c r="ASL334" s="547"/>
      <c r="ASM334" s="547"/>
      <c r="ASN334" s="547"/>
      <c r="ASO334" s="547"/>
      <c r="ASP334" s="547"/>
      <c r="ASQ334" s="547"/>
      <c r="ASR334" s="547"/>
      <c r="ASS334" s="547"/>
      <c r="AST334" s="547"/>
      <c r="ASU334" s="547"/>
      <c r="ASV334" s="547"/>
      <c r="ASW334" s="547"/>
      <c r="ASX334" s="547"/>
      <c r="ASY334" s="547"/>
      <c r="ASZ334" s="547"/>
      <c r="ATA334" s="547"/>
      <c r="ATB334" s="547"/>
      <c r="ATC334" s="547"/>
      <c r="ATD334" s="547"/>
      <c r="ATE334" s="547"/>
      <c r="ATF334" s="547"/>
      <c r="ATG334" s="547"/>
      <c r="ATH334" s="547"/>
      <c r="ATI334" s="547"/>
      <c r="ATJ334" s="547"/>
      <c r="ATK334" s="547"/>
      <c r="ATL334" s="547"/>
      <c r="ATM334" s="547"/>
      <c r="ATN334" s="547"/>
      <c r="ATO334" s="547"/>
      <c r="ATP334" s="547"/>
      <c r="ATQ334" s="547"/>
      <c r="ATR334" s="547"/>
      <c r="ATS334" s="547"/>
      <c r="ATT334" s="547"/>
      <c r="ATU334" s="547"/>
      <c r="ATV334" s="547"/>
      <c r="ATW334" s="547"/>
      <c r="ATX334" s="547"/>
      <c r="ATY334" s="547"/>
      <c r="ATZ334" s="547"/>
      <c r="AUA334" s="547"/>
      <c r="AUB334" s="547"/>
      <c r="AUC334" s="547"/>
      <c r="AUD334" s="547"/>
      <c r="AUE334" s="547"/>
      <c r="AUF334" s="547"/>
      <c r="AUG334" s="547"/>
      <c r="AUH334" s="547"/>
      <c r="AUI334" s="547"/>
      <c r="AUJ334" s="547"/>
      <c r="AUK334" s="547"/>
      <c r="AUL334" s="547"/>
      <c r="AUM334" s="547"/>
      <c r="AUN334" s="547"/>
      <c r="AUO334" s="547"/>
      <c r="AUP334" s="547"/>
      <c r="AUQ334" s="547"/>
      <c r="AUR334" s="547"/>
      <c r="AUS334" s="547"/>
      <c r="AUT334" s="547"/>
      <c r="AUU334" s="547"/>
      <c r="AUV334" s="547"/>
      <c r="AUW334" s="547"/>
      <c r="AUX334" s="547"/>
      <c r="AUY334" s="547"/>
      <c r="AUZ334" s="547"/>
      <c r="AVA334" s="547"/>
      <c r="AVB334" s="547"/>
      <c r="AVC334" s="547"/>
      <c r="AVD334" s="547"/>
      <c r="AVE334" s="547"/>
      <c r="AVF334" s="547"/>
      <c r="AVG334" s="547"/>
      <c r="AVH334" s="547"/>
      <c r="AVI334" s="547"/>
      <c r="AVJ334" s="547"/>
      <c r="AVK334" s="547"/>
      <c r="AVL334" s="547"/>
      <c r="AVM334" s="547"/>
      <c r="AVN334" s="547"/>
      <c r="AVO334" s="547"/>
      <c r="AVP334" s="547"/>
      <c r="AVQ334" s="547"/>
      <c r="AVR334" s="547"/>
      <c r="AVS334" s="547"/>
      <c r="AVT334" s="547"/>
      <c r="AVU334" s="547"/>
      <c r="AVV334" s="547"/>
      <c r="AVW334" s="547"/>
      <c r="AVX334" s="547"/>
      <c r="AVY334" s="547"/>
      <c r="AVZ334" s="547"/>
      <c r="AWA334" s="547"/>
      <c r="AWB334" s="547"/>
      <c r="AWC334" s="547"/>
      <c r="AWD334" s="547"/>
      <c r="AWE334" s="547"/>
      <c r="AWF334" s="547"/>
      <c r="AWG334" s="547"/>
      <c r="AWH334" s="547"/>
      <c r="AWI334" s="547"/>
      <c r="AWJ334" s="547"/>
      <c r="AWK334" s="547"/>
      <c r="AWL334" s="547"/>
      <c r="AWM334" s="547"/>
      <c r="AWN334" s="547"/>
      <c r="AWO334" s="547"/>
      <c r="AWP334" s="547"/>
      <c r="AWQ334" s="547"/>
      <c r="AWR334" s="547"/>
      <c r="AWS334" s="547"/>
      <c r="AWT334" s="547"/>
      <c r="AWU334" s="547"/>
      <c r="AWV334" s="547"/>
      <c r="AWW334" s="547"/>
      <c r="AWX334" s="547"/>
      <c r="AWY334" s="547"/>
      <c r="AWZ334" s="547"/>
      <c r="AXA334" s="547"/>
      <c r="AXB334" s="547"/>
      <c r="AXC334" s="547"/>
      <c r="AXD334" s="547"/>
      <c r="AXE334" s="547"/>
      <c r="AXF334" s="547"/>
      <c r="AXG334" s="547"/>
      <c r="AXH334" s="547"/>
      <c r="AXI334" s="547"/>
      <c r="AXJ334" s="547"/>
      <c r="AXK334" s="547"/>
      <c r="AXL334" s="547"/>
      <c r="AXM334" s="547"/>
      <c r="AXN334" s="547"/>
      <c r="AXO334" s="547"/>
      <c r="AXP334" s="547"/>
      <c r="AXQ334" s="547"/>
      <c r="AXR334" s="547"/>
      <c r="AXS334" s="547"/>
      <c r="AXT334" s="547"/>
      <c r="AXU334" s="547"/>
      <c r="AXV334" s="547"/>
      <c r="AXW334" s="547"/>
      <c r="AXX334" s="547"/>
      <c r="AXY334" s="547"/>
      <c r="AXZ334" s="547"/>
      <c r="AYA334" s="547"/>
      <c r="AYB334" s="547"/>
      <c r="AYC334" s="547"/>
      <c r="AYD334" s="547"/>
      <c r="AYE334" s="547"/>
      <c r="AYF334" s="547"/>
      <c r="AYG334" s="547"/>
      <c r="AYH334" s="547"/>
      <c r="AYI334" s="547"/>
      <c r="AYJ334" s="547"/>
      <c r="AYK334" s="547"/>
      <c r="AYL334" s="547"/>
      <c r="AYM334" s="547"/>
      <c r="AYN334" s="547"/>
      <c r="AYO334" s="547"/>
      <c r="AYP334" s="547"/>
      <c r="AYQ334" s="547"/>
      <c r="AYR334" s="547"/>
      <c r="AYS334" s="547"/>
      <c r="AYT334" s="547"/>
      <c r="AYU334" s="547"/>
      <c r="AYV334" s="547"/>
      <c r="AYW334" s="547"/>
      <c r="AYX334" s="547"/>
      <c r="AYY334" s="547"/>
      <c r="AYZ334" s="547"/>
      <c r="AZA334" s="547"/>
      <c r="AZB334" s="547"/>
      <c r="AZC334" s="547"/>
      <c r="AZD334" s="547"/>
      <c r="AZE334" s="547"/>
      <c r="AZF334" s="547"/>
      <c r="AZG334" s="547"/>
      <c r="AZH334" s="547"/>
      <c r="AZI334" s="547"/>
      <c r="AZJ334" s="547"/>
      <c r="AZK334" s="547"/>
      <c r="AZL334" s="547"/>
      <c r="AZM334" s="547"/>
      <c r="AZN334" s="547"/>
      <c r="AZO334" s="547"/>
      <c r="AZP334" s="547"/>
      <c r="AZQ334" s="547"/>
      <c r="AZR334" s="547"/>
      <c r="AZS334" s="547"/>
      <c r="AZT334" s="547"/>
      <c r="AZU334" s="547"/>
      <c r="AZV334" s="547"/>
      <c r="AZW334" s="547"/>
      <c r="AZX334" s="547"/>
      <c r="AZY334" s="547"/>
      <c r="AZZ334" s="547"/>
      <c r="BAA334" s="547"/>
      <c r="BAB334" s="547"/>
      <c r="BAC334" s="547"/>
      <c r="BAD334" s="547"/>
      <c r="BAE334" s="547"/>
      <c r="BAF334" s="547"/>
      <c r="BAG334" s="547"/>
      <c r="BAH334" s="547"/>
      <c r="BAI334" s="547"/>
      <c r="BAJ334" s="547"/>
      <c r="BAK334" s="547"/>
      <c r="BAL334" s="547"/>
      <c r="BAM334" s="547"/>
      <c r="BAN334" s="547"/>
      <c r="BAO334" s="547"/>
      <c r="BAP334" s="547"/>
      <c r="BAQ334" s="547"/>
      <c r="BAR334" s="547"/>
      <c r="BAS334" s="547"/>
      <c r="BAT334" s="547"/>
      <c r="BAU334" s="547"/>
      <c r="BAV334" s="547"/>
      <c r="BAW334" s="547"/>
      <c r="BAX334" s="547"/>
      <c r="BAY334" s="547"/>
      <c r="BAZ334" s="547"/>
      <c r="BBA334" s="547"/>
      <c r="BBB334" s="547"/>
      <c r="BBC334" s="547"/>
      <c r="BBD334" s="547"/>
      <c r="BBE334" s="547"/>
      <c r="BBF334" s="547"/>
      <c r="BBG334" s="547"/>
      <c r="BBH334" s="547"/>
      <c r="BBI334" s="547"/>
      <c r="BBJ334" s="547"/>
      <c r="BBK334" s="547"/>
      <c r="BBL334" s="547"/>
      <c r="BBM334" s="547"/>
      <c r="BBN334" s="547"/>
      <c r="BBO334" s="547"/>
      <c r="BBP334" s="547"/>
      <c r="BBQ334" s="547"/>
      <c r="BBR334" s="547"/>
      <c r="BBS334" s="547"/>
      <c r="BBT334" s="547"/>
      <c r="BBU334" s="547"/>
      <c r="BBV334" s="547"/>
      <c r="BBW334" s="547"/>
      <c r="BBX334" s="547"/>
      <c r="BBY334" s="547"/>
      <c r="BBZ334" s="547"/>
      <c r="BCA334" s="547"/>
      <c r="BCB334" s="547"/>
      <c r="BCC334" s="547"/>
      <c r="BCD334" s="547"/>
      <c r="BCE334" s="547"/>
      <c r="BCF334" s="547"/>
      <c r="BCG334" s="547"/>
      <c r="BCH334" s="547"/>
      <c r="BCI334" s="547"/>
      <c r="BCJ334" s="547"/>
      <c r="BCK334" s="547"/>
      <c r="BCL334" s="547"/>
      <c r="BCM334" s="547"/>
      <c r="BCN334" s="547"/>
      <c r="BCO334" s="547"/>
      <c r="BCP334" s="547"/>
      <c r="BCQ334" s="547"/>
      <c r="BCR334" s="547"/>
      <c r="BCS334" s="547"/>
      <c r="BCT334" s="547"/>
      <c r="BCU334" s="547"/>
      <c r="BCV334" s="547"/>
      <c r="BCW334" s="547"/>
      <c r="BCX334" s="547"/>
      <c r="BCY334" s="547"/>
      <c r="BCZ334" s="547"/>
      <c r="BDA334" s="547"/>
      <c r="BDB334" s="547"/>
      <c r="BDC334" s="547"/>
      <c r="BDD334" s="547"/>
      <c r="BDE334" s="547"/>
      <c r="BDF334" s="547"/>
      <c r="BDG334" s="547"/>
      <c r="BDH334" s="547"/>
      <c r="BDI334" s="547"/>
      <c r="BDJ334" s="547"/>
      <c r="BDK334" s="547"/>
      <c r="BDL334" s="547"/>
      <c r="BDM334" s="547"/>
      <c r="BDN334" s="547"/>
      <c r="BDO334" s="547"/>
      <c r="BDP334" s="547"/>
      <c r="BDQ334" s="547"/>
      <c r="BDR334" s="547"/>
      <c r="BDS334" s="547"/>
      <c r="BDT334" s="547"/>
      <c r="BDU334" s="547"/>
      <c r="BDV334" s="547"/>
      <c r="BDW334" s="547"/>
      <c r="BDX334" s="547"/>
      <c r="BDY334" s="547"/>
      <c r="BDZ334" s="547"/>
      <c r="BEA334" s="547"/>
      <c r="BEB334" s="547"/>
      <c r="BEC334" s="547"/>
      <c r="BED334" s="547"/>
      <c r="BEE334" s="547"/>
      <c r="BEF334" s="547"/>
      <c r="BEG334" s="547"/>
      <c r="BEH334" s="547"/>
      <c r="BEI334" s="547"/>
      <c r="BEJ334" s="547"/>
      <c r="BEK334" s="547"/>
      <c r="BEL334" s="547"/>
      <c r="BEM334" s="547"/>
      <c r="BEN334" s="547"/>
      <c r="BEO334" s="547"/>
      <c r="BEP334" s="547"/>
      <c r="BEQ334" s="547"/>
      <c r="BER334" s="547"/>
      <c r="BES334" s="547"/>
      <c r="BET334" s="547"/>
      <c r="BEU334" s="547"/>
      <c r="BEV334" s="547"/>
      <c r="BEW334" s="547"/>
      <c r="BEX334" s="547"/>
      <c r="BEY334" s="547"/>
      <c r="BEZ334" s="547"/>
      <c r="BFA334" s="547"/>
      <c r="BFB334" s="547"/>
      <c r="BFC334" s="547"/>
      <c r="BFD334" s="547"/>
      <c r="BFE334" s="547"/>
      <c r="BFF334" s="547"/>
      <c r="BFG334" s="547"/>
      <c r="BFH334" s="547"/>
      <c r="BFI334" s="547"/>
      <c r="BFJ334" s="547"/>
      <c r="BFK334" s="547"/>
      <c r="BFL334" s="547"/>
      <c r="BFM334" s="547"/>
      <c r="BFN334" s="547"/>
      <c r="BFO334" s="547"/>
      <c r="BFP334" s="547"/>
      <c r="BFQ334" s="547"/>
      <c r="BFR334" s="547"/>
      <c r="BFS334" s="547"/>
      <c r="BFT334" s="547"/>
      <c r="BFU334" s="547"/>
      <c r="BFV334" s="547"/>
      <c r="BFW334" s="547"/>
      <c r="BFX334" s="547"/>
      <c r="BFY334" s="547"/>
      <c r="BFZ334" s="547"/>
      <c r="BGA334" s="547"/>
      <c r="BGB334" s="547"/>
      <c r="BGC334" s="547"/>
      <c r="BGD334" s="547"/>
      <c r="BGE334" s="547"/>
      <c r="BGF334" s="547"/>
      <c r="BGG334" s="547"/>
      <c r="BGH334" s="547"/>
      <c r="BGI334" s="547"/>
      <c r="BGJ334" s="547"/>
      <c r="BGK334" s="547"/>
      <c r="BGL334" s="547"/>
      <c r="BGM334" s="547"/>
      <c r="BGN334" s="547"/>
      <c r="BGO334" s="547"/>
      <c r="BGP334" s="547"/>
      <c r="BGQ334" s="547"/>
      <c r="BGR334" s="547"/>
      <c r="BGS334" s="547"/>
      <c r="BGT334" s="547"/>
      <c r="BGU334" s="547"/>
      <c r="BGV334" s="547"/>
      <c r="BGW334" s="547"/>
      <c r="BGX334" s="547"/>
      <c r="BGY334" s="547"/>
      <c r="BGZ334" s="547"/>
      <c r="BHA334" s="547"/>
      <c r="BHB334" s="547"/>
      <c r="BHC334" s="547"/>
      <c r="BHD334" s="547"/>
      <c r="BHE334" s="547"/>
      <c r="BHF334" s="547"/>
      <c r="BHG334" s="547"/>
      <c r="BHH334" s="547"/>
      <c r="BHI334" s="547"/>
      <c r="BHJ334" s="547"/>
      <c r="BHK334" s="547"/>
      <c r="BHL334" s="547"/>
      <c r="BHM334" s="547"/>
      <c r="BHN334" s="547"/>
      <c r="BHO334" s="547"/>
      <c r="BHP334" s="547"/>
      <c r="BHQ334" s="547"/>
      <c r="BHR334" s="547"/>
      <c r="BHS334" s="547"/>
      <c r="BHT334" s="547"/>
      <c r="BHU334" s="547"/>
      <c r="BHV334" s="547"/>
      <c r="BHW334" s="547"/>
      <c r="BHX334" s="547"/>
      <c r="BHY334" s="547"/>
      <c r="BHZ334" s="547"/>
      <c r="BIA334" s="547"/>
      <c r="BIB334" s="547"/>
      <c r="BIC334" s="547"/>
      <c r="BID334" s="547"/>
      <c r="BIE334" s="547"/>
      <c r="BIF334" s="547"/>
      <c r="BIG334" s="547"/>
      <c r="BIH334" s="547"/>
      <c r="BII334" s="547"/>
      <c r="BIJ334" s="547"/>
      <c r="BIK334" s="547"/>
      <c r="BIL334" s="547"/>
      <c r="BIM334" s="547"/>
      <c r="BIN334" s="547"/>
      <c r="BIO334" s="547"/>
      <c r="BIP334" s="547"/>
      <c r="BIQ334" s="547"/>
      <c r="BIR334" s="547"/>
      <c r="BIS334" s="547"/>
      <c r="BIT334" s="547"/>
      <c r="BIU334" s="547"/>
      <c r="BIV334" s="547"/>
      <c r="BIW334" s="547"/>
      <c r="BIX334" s="547"/>
      <c r="BIY334" s="547"/>
      <c r="BIZ334" s="547"/>
      <c r="BJA334" s="547"/>
      <c r="BJB334" s="547"/>
      <c r="BJC334" s="547"/>
      <c r="BJD334" s="547"/>
      <c r="BJE334" s="547"/>
      <c r="BJF334" s="547"/>
      <c r="BJG334" s="547"/>
      <c r="BJH334" s="547"/>
      <c r="BJI334" s="547"/>
      <c r="BJJ334" s="547"/>
      <c r="BJK334" s="547"/>
      <c r="BJL334" s="547"/>
      <c r="BJM334" s="547"/>
      <c r="BJN334" s="547"/>
      <c r="BJO334" s="547"/>
      <c r="BJP334" s="547"/>
      <c r="BJQ334" s="547"/>
      <c r="BJR334" s="547"/>
      <c r="BJS334" s="547"/>
      <c r="BJT334" s="547"/>
      <c r="BJU334" s="547"/>
      <c r="BJV334" s="547"/>
      <c r="BJW334" s="547"/>
      <c r="BJX334" s="547"/>
      <c r="BJY334" s="547"/>
      <c r="BJZ334" s="547"/>
      <c r="BKA334" s="547"/>
      <c r="BKB334" s="547"/>
      <c r="BKC334" s="547"/>
      <c r="BKD334" s="547"/>
      <c r="BKE334" s="547"/>
      <c r="BKF334" s="547"/>
      <c r="BKG334" s="547"/>
      <c r="BKH334" s="547"/>
      <c r="BKI334" s="547"/>
      <c r="BKJ334" s="547"/>
      <c r="BKK334" s="547"/>
      <c r="BKL334" s="547"/>
      <c r="BKM334" s="547"/>
      <c r="BKN334" s="547"/>
      <c r="BKO334" s="547"/>
      <c r="BKP334" s="547"/>
      <c r="BKQ334" s="547"/>
      <c r="BKR334" s="547"/>
      <c r="BKS334" s="547"/>
      <c r="BKT334" s="547"/>
      <c r="BKU334" s="547"/>
      <c r="BKV334" s="547"/>
      <c r="BKW334" s="547"/>
      <c r="BKX334" s="547"/>
      <c r="BKY334" s="547"/>
      <c r="BKZ334" s="547"/>
      <c r="BLA334" s="547"/>
      <c r="BLB334" s="547"/>
      <c r="BLC334" s="547"/>
      <c r="BLD334" s="547"/>
      <c r="BLE334" s="547"/>
      <c r="BLF334" s="547"/>
      <c r="BLG334" s="547"/>
      <c r="BLH334" s="547"/>
      <c r="BLI334" s="547"/>
      <c r="BLJ334" s="547"/>
      <c r="BLK334" s="547"/>
      <c r="BLL334" s="547"/>
      <c r="BLM334" s="547"/>
      <c r="BLN334" s="547"/>
      <c r="BLO334" s="547"/>
      <c r="BLP334" s="547"/>
      <c r="BLQ334" s="547"/>
      <c r="BLR334" s="547"/>
      <c r="BLS334" s="547"/>
      <c r="BLT334" s="547"/>
      <c r="BLU334" s="547"/>
      <c r="BLV334" s="547"/>
      <c r="BLW334" s="547"/>
      <c r="BLX334" s="547"/>
      <c r="BLY334" s="547"/>
      <c r="BLZ334" s="547"/>
      <c r="BMA334" s="547"/>
      <c r="BMB334" s="547"/>
      <c r="BMC334" s="547"/>
      <c r="BMD334" s="547"/>
      <c r="BME334" s="547"/>
      <c r="BMF334" s="547"/>
      <c r="BMG334" s="547"/>
      <c r="BMH334" s="547"/>
      <c r="BMI334" s="547"/>
      <c r="BMJ334" s="547"/>
      <c r="BMK334" s="547"/>
      <c r="BML334" s="547"/>
      <c r="BMM334" s="547"/>
      <c r="BMN334" s="547"/>
      <c r="BMO334" s="547"/>
      <c r="BMP334" s="547"/>
      <c r="BMQ334" s="547"/>
      <c r="BMR334" s="547"/>
      <c r="BMS334" s="547"/>
      <c r="BMT334" s="547"/>
      <c r="BMU334" s="547"/>
      <c r="BMV334" s="547"/>
      <c r="BMW334" s="547"/>
      <c r="BMX334" s="547"/>
      <c r="BMY334" s="547"/>
      <c r="BMZ334" s="547"/>
      <c r="BNA334" s="547"/>
      <c r="BNB334" s="547"/>
      <c r="BNC334" s="547"/>
      <c r="BND334" s="547"/>
      <c r="BNE334" s="547"/>
      <c r="BNF334" s="547"/>
      <c r="BNG334" s="547"/>
      <c r="BNH334" s="547"/>
      <c r="BNI334" s="547"/>
      <c r="BNJ334" s="547"/>
      <c r="BNK334" s="547"/>
      <c r="BNL334" s="547"/>
      <c r="BNM334" s="547"/>
      <c r="BNN334" s="547"/>
      <c r="BNO334" s="547"/>
      <c r="BNP334" s="547"/>
      <c r="BNQ334" s="547"/>
      <c r="BNR334" s="547"/>
      <c r="BNS334" s="547"/>
      <c r="BNT334" s="547"/>
      <c r="BNU334" s="547"/>
      <c r="BNV334" s="547"/>
      <c r="BNW334" s="547"/>
      <c r="BNX334" s="547"/>
      <c r="BNY334" s="547"/>
      <c r="BNZ334" s="547"/>
      <c r="BOA334" s="547"/>
      <c r="BOB334" s="547"/>
      <c r="BOC334" s="547"/>
      <c r="BOD334" s="547"/>
      <c r="BOE334" s="547"/>
      <c r="BOF334" s="547"/>
      <c r="BOG334" s="547"/>
      <c r="BOH334" s="547"/>
      <c r="BOI334" s="547"/>
      <c r="BOJ334" s="547"/>
      <c r="BOK334" s="547"/>
      <c r="BOL334" s="547"/>
      <c r="BOM334" s="547"/>
      <c r="BON334" s="547"/>
      <c r="BOO334" s="547"/>
      <c r="BOP334" s="547"/>
      <c r="BOQ334" s="547"/>
      <c r="BOR334" s="547"/>
      <c r="BOS334" s="547"/>
      <c r="BOT334" s="547"/>
      <c r="BOU334" s="547"/>
      <c r="BOV334" s="547"/>
      <c r="BOW334" s="547"/>
      <c r="BOX334" s="547"/>
      <c r="BOY334" s="547"/>
      <c r="BOZ334" s="547"/>
      <c r="BPA334" s="547"/>
      <c r="BPB334" s="547"/>
      <c r="BPC334" s="547"/>
      <c r="BPD334" s="547"/>
      <c r="BPE334" s="547"/>
      <c r="BPF334" s="547"/>
      <c r="BPG334" s="547"/>
      <c r="BPH334" s="547"/>
      <c r="BPI334" s="547"/>
      <c r="BPJ334" s="547"/>
      <c r="BPK334" s="547"/>
      <c r="BPL334" s="547"/>
      <c r="BPM334" s="547"/>
      <c r="BPN334" s="547"/>
      <c r="BPO334" s="547"/>
      <c r="BPP334" s="547"/>
      <c r="BPQ334" s="547"/>
      <c r="BPR334" s="547"/>
      <c r="BPS334" s="547"/>
      <c r="BPT334" s="547"/>
      <c r="BPU334" s="547"/>
      <c r="BPV334" s="547"/>
      <c r="BPW334" s="547"/>
      <c r="BPX334" s="547"/>
      <c r="BPY334" s="547"/>
      <c r="BPZ334" s="547"/>
      <c r="BQA334" s="547"/>
      <c r="BQB334" s="547"/>
      <c r="BQC334" s="547"/>
      <c r="BQD334" s="547"/>
      <c r="BQE334" s="547"/>
      <c r="BQF334" s="547"/>
      <c r="BQG334" s="547"/>
      <c r="BQH334" s="547"/>
      <c r="BQI334" s="547"/>
      <c r="BQJ334" s="547"/>
      <c r="BQK334" s="547"/>
      <c r="BQL334" s="547"/>
      <c r="BQM334" s="547"/>
      <c r="BQN334" s="547"/>
      <c r="BQO334" s="547"/>
      <c r="BQP334" s="547"/>
      <c r="BQQ334" s="547"/>
      <c r="BQR334" s="547"/>
      <c r="BQS334" s="547"/>
      <c r="BQT334" s="547"/>
      <c r="BQU334" s="547"/>
      <c r="BQV334" s="547"/>
      <c r="BQW334" s="547"/>
      <c r="BQX334" s="547"/>
      <c r="BQY334" s="547"/>
      <c r="BQZ334" s="547"/>
      <c r="BRA334" s="547"/>
      <c r="BRB334" s="547"/>
      <c r="BRC334" s="547"/>
      <c r="BRD334" s="547"/>
      <c r="BRE334" s="547"/>
      <c r="BRF334" s="547"/>
      <c r="BRG334" s="547"/>
      <c r="BRH334" s="547"/>
      <c r="BRI334" s="547"/>
      <c r="BRJ334" s="547"/>
      <c r="BRK334" s="547"/>
      <c r="BRL334" s="547"/>
      <c r="BRM334" s="547"/>
      <c r="BRN334" s="547"/>
      <c r="BRO334" s="547"/>
      <c r="BRP334" s="547"/>
      <c r="BRQ334" s="547"/>
      <c r="BRR334" s="547"/>
      <c r="BRS334" s="547"/>
      <c r="BRT334" s="547"/>
      <c r="BRU334" s="547"/>
      <c r="BRV334" s="547"/>
      <c r="BRW334" s="547"/>
      <c r="BRX334" s="547"/>
      <c r="BRY334" s="547"/>
      <c r="BRZ334" s="547"/>
      <c r="BSA334" s="547"/>
      <c r="BSB334" s="547"/>
      <c r="BSC334" s="547"/>
      <c r="BSD334" s="547"/>
      <c r="BSE334" s="547"/>
      <c r="BSF334" s="547"/>
      <c r="BSG334" s="547"/>
      <c r="BSH334" s="547"/>
      <c r="BSI334" s="547"/>
      <c r="BSJ334" s="547"/>
      <c r="BSK334" s="547"/>
      <c r="BSL334" s="547"/>
      <c r="BSM334" s="547"/>
      <c r="BSN334" s="547"/>
      <c r="BSO334" s="547"/>
      <c r="BSP334" s="547"/>
      <c r="BSQ334" s="547"/>
      <c r="BSR334" s="547"/>
      <c r="BSS334" s="547"/>
      <c r="BST334" s="547"/>
      <c r="BSU334" s="547"/>
      <c r="BSV334" s="547"/>
      <c r="BSW334" s="547"/>
      <c r="BSX334" s="547"/>
      <c r="BSY334" s="547"/>
      <c r="BSZ334" s="547"/>
      <c r="BTA334" s="547"/>
      <c r="BTB334" s="547"/>
      <c r="BTC334" s="547"/>
      <c r="BTD334" s="547"/>
      <c r="BTE334" s="547"/>
      <c r="BTF334" s="547"/>
      <c r="BTG334" s="547"/>
      <c r="BTH334" s="547"/>
      <c r="BTI334" s="547"/>
      <c r="BTJ334" s="547"/>
      <c r="BTK334" s="547"/>
      <c r="BTL334" s="547"/>
      <c r="BTM334" s="547"/>
      <c r="BTN334" s="547"/>
      <c r="BTO334" s="547"/>
      <c r="BTP334" s="547"/>
      <c r="BTQ334" s="547"/>
      <c r="BTR334" s="547"/>
      <c r="BTS334" s="547"/>
      <c r="BTT334" s="547"/>
      <c r="BTU334" s="547"/>
      <c r="BTV334" s="547"/>
      <c r="BTW334" s="547"/>
      <c r="BTX334" s="547"/>
      <c r="BTY334" s="547"/>
      <c r="BTZ334" s="547"/>
      <c r="BUA334" s="547"/>
      <c r="BUB334" s="547"/>
      <c r="BUC334" s="547"/>
      <c r="BUD334" s="547"/>
      <c r="BUE334" s="547"/>
      <c r="BUF334" s="547"/>
      <c r="BUG334" s="547"/>
      <c r="BUH334" s="547"/>
      <c r="BUI334" s="547"/>
      <c r="BUJ334" s="547"/>
      <c r="BUK334" s="547"/>
      <c r="BUL334" s="547"/>
      <c r="BUM334" s="547"/>
      <c r="BUN334" s="547"/>
      <c r="BUO334" s="547"/>
      <c r="BUP334" s="547"/>
      <c r="BUQ334" s="547"/>
      <c r="BUR334" s="547"/>
      <c r="BUS334" s="547"/>
      <c r="BUT334" s="547"/>
      <c r="BUU334" s="547"/>
      <c r="BUV334" s="547"/>
      <c r="BUW334" s="547"/>
      <c r="BUX334" s="547"/>
      <c r="BUY334" s="547"/>
      <c r="BUZ334" s="547"/>
      <c r="BVA334" s="547"/>
      <c r="BVB334" s="547"/>
      <c r="BVC334" s="547"/>
      <c r="BVD334" s="547"/>
      <c r="BVE334" s="547"/>
      <c r="BVF334" s="547"/>
      <c r="BVG334" s="547"/>
      <c r="BVH334" s="547"/>
      <c r="BVI334" s="547"/>
      <c r="BVJ334" s="547"/>
      <c r="BVK334" s="547"/>
      <c r="BVL334" s="547"/>
      <c r="BVM334" s="547"/>
      <c r="BVN334" s="547"/>
      <c r="BVO334" s="547"/>
      <c r="BVP334" s="547"/>
      <c r="BVQ334" s="547"/>
      <c r="BVR334" s="547"/>
      <c r="BVS334" s="547"/>
      <c r="BVT334" s="547"/>
      <c r="BVU334" s="547"/>
      <c r="BVV334" s="547"/>
      <c r="BVW334" s="547"/>
      <c r="BVX334" s="547"/>
      <c r="BVY334" s="547"/>
      <c r="BVZ334" s="547"/>
      <c r="BWA334" s="547"/>
      <c r="BWB334" s="547"/>
      <c r="BWC334" s="547"/>
      <c r="BWD334" s="547"/>
      <c r="BWE334" s="547"/>
      <c r="BWF334" s="547"/>
      <c r="BWG334" s="547"/>
      <c r="BWH334" s="547"/>
      <c r="BWI334" s="547"/>
      <c r="BWJ334" s="547"/>
      <c r="BWK334" s="547"/>
      <c r="BWL334" s="547"/>
      <c r="BWM334" s="547"/>
      <c r="BWN334" s="547"/>
      <c r="BWO334" s="547"/>
      <c r="BWP334" s="547"/>
      <c r="BWQ334" s="547"/>
      <c r="BWR334" s="547"/>
      <c r="BWS334" s="547"/>
      <c r="BWT334" s="547"/>
      <c r="BWU334" s="547"/>
      <c r="BWV334" s="547"/>
      <c r="BWW334" s="547"/>
      <c r="BWX334" s="547"/>
      <c r="BWY334" s="547"/>
      <c r="BWZ334" s="547"/>
      <c r="BXA334" s="547"/>
      <c r="BXB334" s="547"/>
      <c r="BXC334" s="547"/>
      <c r="BXD334" s="547"/>
      <c r="BXE334" s="547"/>
      <c r="BXF334" s="547"/>
      <c r="BXG334" s="547"/>
      <c r="BXH334" s="547"/>
      <c r="BXI334" s="547"/>
      <c r="BXJ334" s="547"/>
      <c r="BXK334" s="547"/>
      <c r="BXL334" s="547"/>
      <c r="BXM334" s="547"/>
      <c r="BXN334" s="547"/>
      <c r="BXO334" s="547"/>
      <c r="BXP334" s="547"/>
      <c r="BXQ334" s="547"/>
      <c r="BXR334" s="547"/>
      <c r="BXS334" s="547"/>
      <c r="BXT334" s="547"/>
      <c r="BXU334" s="547"/>
      <c r="BXV334" s="547"/>
      <c r="BXW334" s="547"/>
      <c r="BXX334" s="547"/>
      <c r="BXY334" s="547"/>
      <c r="BXZ334" s="547"/>
      <c r="BYA334" s="547"/>
      <c r="BYB334" s="547"/>
      <c r="BYC334" s="547"/>
      <c r="BYD334" s="547"/>
      <c r="BYE334" s="547"/>
      <c r="BYF334" s="547"/>
      <c r="BYG334" s="547"/>
      <c r="BYH334" s="547"/>
      <c r="BYI334" s="547"/>
      <c r="BYJ334" s="547"/>
      <c r="BYK334" s="547"/>
      <c r="BYL334" s="547"/>
      <c r="BYM334" s="547"/>
      <c r="BYN334" s="547"/>
      <c r="BYO334" s="547"/>
      <c r="BYP334" s="547"/>
      <c r="BYQ334" s="547"/>
      <c r="BYR334" s="547"/>
      <c r="BYS334" s="547"/>
      <c r="BYT334" s="547"/>
      <c r="BYU334" s="547"/>
      <c r="BYV334" s="547"/>
      <c r="BYW334" s="547"/>
      <c r="BYX334" s="547"/>
      <c r="BYY334" s="547"/>
      <c r="BYZ334" s="547"/>
      <c r="BZA334" s="547"/>
      <c r="BZB334" s="547"/>
      <c r="BZC334" s="547"/>
      <c r="BZD334" s="547"/>
      <c r="BZE334" s="547"/>
      <c r="BZF334" s="547"/>
      <c r="BZG334" s="547"/>
      <c r="BZH334" s="547"/>
      <c r="BZI334" s="547"/>
      <c r="BZJ334" s="547"/>
      <c r="BZK334" s="547"/>
      <c r="BZL334" s="547"/>
      <c r="BZM334" s="547"/>
      <c r="BZN334" s="547"/>
      <c r="BZO334" s="547"/>
      <c r="BZP334" s="547"/>
      <c r="BZQ334" s="547"/>
      <c r="BZR334" s="547"/>
      <c r="BZS334" s="547"/>
      <c r="BZT334" s="547"/>
      <c r="BZU334" s="547"/>
      <c r="BZV334" s="547"/>
      <c r="BZW334" s="547"/>
      <c r="BZX334" s="547"/>
      <c r="BZY334" s="547"/>
      <c r="BZZ334" s="547"/>
      <c r="CAA334" s="547"/>
      <c r="CAB334" s="547"/>
      <c r="CAC334" s="547"/>
      <c r="CAD334" s="547"/>
      <c r="CAE334" s="547"/>
      <c r="CAF334" s="547"/>
      <c r="CAG334" s="547"/>
      <c r="CAH334" s="547"/>
      <c r="CAI334" s="547"/>
      <c r="CAJ334" s="547"/>
      <c r="CAK334" s="547"/>
      <c r="CAL334" s="547"/>
      <c r="CAM334" s="547"/>
      <c r="CAN334" s="547"/>
      <c r="CAO334" s="547"/>
      <c r="CAP334" s="547"/>
      <c r="CAQ334" s="547"/>
      <c r="CAR334" s="547"/>
      <c r="CAS334" s="547"/>
      <c r="CAT334" s="547"/>
      <c r="CAU334" s="547"/>
      <c r="CAV334" s="547"/>
      <c r="CAW334" s="547"/>
      <c r="CAX334" s="547"/>
      <c r="CAY334" s="547"/>
      <c r="CAZ334" s="547"/>
      <c r="CBA334" s="547"/>
      <c r="CBB334" s="547"/>
      <c r="CBC334" s="547"/>
      <c r="CBD334" s="547"/>
      <c r="CBE334" s="547"/>
      <c r="CBF334" s="547"/>
      <c r="CBG334" s="547"/>
      <c r="CBH334" s="547"/>
      <c r="CBI334" s="547"/>
      <c r="CBJ334" s="547"/>
      <c r="CBK334" s="547"/>
      <c r="CBL334" s="547"/>
      <c r="CBM334" s="547"/>
      <c r="CBN334" s="547"/>
      <c r="CBO334" s="547"/>
      <c r="CBP334" s="547"/>
      <c r="CBQ334" s="547"/>
      <c r="CBR334" s="547"/>
      <c r="CBS334" s="547"/>
      <c r="CBT334" s="547"/>
      <c r="CBU334" s="547"/>
      <c r="CBV334" s="547"/>
      <c r="CBW334" s="547"/>
      <c r="CBX334" s="547"/>
      <c r="CBY334" s="547"/>
      <c r="CBZ334" s="547"/>
      <c r="CCA334" s="547"/>
      <c r="CCB334" s="547"/>
      <c r="CCC334" s="547"/>
      <c r="CCD334" s="547"/>
      <c r="CCE334" s="547"/>
      <c r="CCF334" s="547"/>
      <c r="CCG334" s="547"/>
      <c r="CCH334" s="547"/>
      <c r="CCI334" s="547"/>
      <c r="CCJ334" s="547"/>
      <c r="CCK334" s="547"/>
      <c r="CCL334" s="547"/>
      <c r="CCM334" s="547"/>
      <c r="CCN334" s="547"/>
      <c r="CCO334" s="547"/>
      <c r="CCP334" s="547"/>
      <c r="CCQ334" s="547"/>
      <c r="CCR334" s="547"/>
      <c r="CCS334" s="547"/>
      <c r="CCT334" s="547"/>
      <c r="CCU334" s="547"/>
      <c r="CCV334" s="547"/>
      <c r="CCW334" s="547"/>
      <c r="CCX334" s="547"/>
      <c r="CCY334" s="547"/>
      <c r="CCZ334" s="547"/>
      <c r="CDA334" s="547"/>
      <c r="CDB334" s="547"/>
      <c r="CDC334" s="547"/>
      <c r="CDD334" s="547"/>
      <c r="CDE334" s="547"/>
      <c r="CDF334" s="547"/>
      <c r="CDG334" s="547"/>
      <c r="CDH334" s="547"/>
      <c r="CDI334" s="547"/>
      <c r="CDJ334" s="547"/>
      <c r="CDK334" s="547"/>
      <c r="CDL334" s="547"/>
      <c r="CDM334" s="547"/>
      <c r="CDN334" s="547"/>
      <c r="CDO334" s="547"/>
      <c r="CDP334" s="547"/>
      <c r="CDQ334" s="547"/>
      <c r="CDR334" s="547"/>
      <c r="CDS334" s="547"/>
      <c r="CDT334" s="547"/>
      <c r="CDU334" s="547"/>
      <c r="CDV334" s="547"/>
      <c r="CDW334" s="547"/>
      <c r="CDX334" s="547"/>
      <c r="CDY334" s="547"/>
      <c r="CDZ334" s="547"/>
      <c r="CEA334" s="547"/>
      <c r="CEB334" s="547"/>
      <c r="CEC334" s="547"/>
      <c r="CED334" s="547"/>
      <c r="CEE334" s="547"/>
      <c r="CEF334" s="547"/>
      <c r="CEG334" s="547"/>
      <c r="CEH334" s="547"/>
      <c r="CEI334" s="547"/>
      <c r="CEJ334" s="547"/>
      <c r="CEK334" s="547"/>
      <c r="CEL334" s="547"/>
      <c r="CEM334" s="547"/>
      <c r="CEN334" s="547"/>
      <c r="CEO334" s="547"/>
      <c r="CEP334" s="547"/>
      <c r="CEQ334" s="547"/>
      <c r="CER334" s="547"/>
      <c r="CES334" s="547"/>
      <c r="CET334" s="547"/>
      <c r="CEU334" s="547"/>
      <c r="CEV334" s="547"/>
      <c r="CEW334" s="547"/>
      <c r="CEX334" s="547"/>
      <c r="CEY334" s="547"/>
      <c r="CEZ334" s="547"/>
      <c r="CFA334" s="547"/>
      <c r="CFB334" s="547"/>
      <c r="CFC334" s="547"/>
      <c r="CFD334" s="547"/>
      <c r="CFE334" s="547"/>
      <c r="CFF334" s="547"/>
      <c r="CFG334" s="547"/>
      <c r="CFH334" s="547"/>
      <c r="CFI334" s="547"/>
      <c r="CFJ334" s="547"/>
      <c r="CFK334" s="547"/>
      <c r="CFL334" s="547"/>
      <c r="CFM334" s="547"/>
      <c r="CFN334" s="547"/>
      <c r="CFO334" s="547"/>
      <c r="CFP334" s="547"/>
      <c r="CFQ334" s="547"/>
      <c r="CFR334" s="547"/>
      <c r="CFS334" s="547"/>
      <c r="CFT334" s="547"/>
      <c r="CFU334" s="547"/>
      <c r="CFV334" s="547"/>
      <c r="CFW334" s="547"/>
      <c r="CFX334" s="547"/>
      <c r="CFY334" s="547"/>
      <c r="CFZ334" s="547"/>
      <c r="CGA334" s="547"/>
      <c r="CGB334" s="547"/>
      <c r="CGC334" s="547"/>
      <c r="CGD334" s="547"/>
      <c r="CGE334" s="547"/>
      <c r="CGF334" s="547"/>
      <c r="CGG334" s="547"/>
      <c r="CGH334" s="547"/>
      <c r="CGI334" s="547"/>
      <c r="CGJ334" s="547"/>
      <c r="CGK334" s="547"/>
      <c r="CGL334" s="547"/>
      <c r="CGM334" s="547"/>
      <c r="CGN334" s="547"/>
      <c r="CGO334" s="547"/>
      <c r="CGP334" s="547"/>
      <c r="CGQ334" s="547"/>
      <c r="CGR334" s="547"/>
      <c r="CGS334" s="547"/>
      <c r="CGT334" s="547"/>
      <c r="CGU334" s="547"/>
      <c r="CGV334" s="547"/>
      <c r="CGW334" s="547"/>
      <c r="CGX334" s="547"/>
      <c r="CGY334" s="547"/>
      <c r="CGZ334" s="547"/>
      <c r="CHA334" s="547"/>
      <c r="CHB334" s="547"/>
      <c r="CHC334" s="547"/>
      <c r="CHD334" s="547"/>
      <c r="CHE334" s="547"/>
      <c r="CHF334" s="547"/>
      <c r="CHG334" s="547"/>
      <c r="CHH334" s="547"/>
      <c r="CHI334" s="547"/>
      <c r="CHJ334" s="547"/>
      <c r="CHK334" s="547"/>
      <c r="CHL334" s="547"/>
      <c r="CHM334" s="547"/>
      <c r="CHN334" s="547"/>
      <c r="CHO334" s="547"/>
      <c r="CHP334" s="547"/>
      <c r="CHQ334" s="547"/>
      <c r="CHR334" s="547"/>
      <c r="CHS334" s="547"/>
      <c r="CHT334" s="547"/>
      <c r="CHU334" s="547"/>
      <c r="CHV334" s="547"/>
      <c r="CHW334" s="547"/>
      <c r="CHX334" s="547"/>
      <c r="CHY334" s="547"/>
      <c r="CHZ334" s="547"/>
      <c r="CIA334" s="547"/>
      <c r="CIB334" s="547"/>
      <c r="CIC334" s="547"/>
      <c r="CID334" s="547"/>
      <c r="CIE334" s="547"/>
      <c r="CIF334" s="547"/>
      <c r="CIG334" s="547"/>
      <c r="CIH334" s="547"/>
      <c r="CII334" s="547"/>
      <c r="CIJ334" s="547"/>
      <c r="CIK334" s="547"/>
      <c r="CIL334" s="547"/>
      <c r="CIM334" s="547"/>
      <c r="CIN334" s="547"/>
      <c r="CIO334" s="547"/>
      <c r="CIP334" s="547"/>
      <c r="CIQ334" s="547"/>
      <c r="CIR334" s="547"/>
      <c r="CIS334" s="547"/>
      <c r="CIT334" s="547"/>
      <c r="CIU334" s="547"/>
      <c r="CIV334" s="547"/>
      <c r="CIW334" s="547"/>
      <c r="CIX334" s="547"/>
      <c r="CIY334" s="547"/>
      <c r="CIZ334" s="547"/>
      <c r="CJA334" s="547"/>
      <c r="CJB334" s="547"/>
      <c r="CJC334" s="547"/>
      <c r="CJD334" s="547"/>
      <c r="CJE334" s="547"/>
      <c r="CJF334" s="547"/>
      <c r="CJG334" s="547"/>
      <c r="CJH334" s="547"/>
      <c r="CJI334" s="547"/>
      <c r="CJJ334" s="547"/>
      <c r="CJK334" s="547"/>
      <c r="CJL334" s="547"/>
      <c r="CJM334" s="547"/>
      <c r="CJN334" s="547"/>
      <c r="CJO334" s="547"/>
      <c r="CJP334" s="547"/>
      <c r="CJQ334" s="547"/>
      <c r="CJR334" s="547"/>
      <c r="CJS334" s="547"/>
      <c r="CJT334" s="547"/>
      <c r="CJU334" s="547"/>
      <c r="CJV334" s="547"/>
      <c r="CJW334" s="547"/>
      <c r="CJX334" s="547"/>
      <c r="CJY334" s="547"/>
      <c r="CJZ334" s="547"/>
      <c r="CKA334" s="547"/>
      <c r="CKB334" s="547"/>
      <c r="CKC334" s="547"/>
      <c r="CKD334" s="547"/>
      <c r="CKE334" s="547"/>
      <c r="CKF334" s="547"/>
      <c r="CKG334" s="547"/>
      <c r="CKH334" s="547"/>
      <c r="CKI334" s="547"/>
      <c r="CKJ334" s="547"/>
      <c r="CKK334" s="547"/>
      <c r="CKL334" s="547"/>
      <c r="CKM334" s="547"/>
      <c r="CKN334" s="547"/>
      <c r="CKO334" s="547"/>
      <c r="CKP334" s="547"/>
      <c r="CKQ334" s="547"/>
      <c r="CKR334" s="547"/>
      <c r="CKS334" s="547"/>
      <c r="CKT334" s="547"/>
      <c r="CKU334" s="547"/>
      <c r="CKV334" s="547"/>
      <c r="CKW334" s="547"/>
      <c r="CKX334" s="547"/>
      <c r="CKY334" s="547"/>
      <c r="CKZ334" s="547"/>
      <c r="CLA334" s="547"/>
      <c r="CLB334" s="547"/>
      <c r="CLC334" s="547"/>
      <c r="CLD334" s="547"/>
      <c r="CLE334" s="547"/>
      <c r="CLF334" s="547"/>
      <c r="CLG334" s="547"/>
      <c r="CLH334" s="547"/>
      <c r="CLI334" s="547"/>
      <c r="CLJ334" s="547"/>
      <c r="CLK334" s="547"/>
      <c r="CLL334" s="547"/>
      <c r="CLM334" s="547"/>
      <c r="CLN334" s="547"/>
      <c r="CLO334" s="547"/>
      <c r="CLP334" s="547"/>
      <c r="CLQ334" s="547"/>
      <c r="CLR334" s="547"/>
      <c r="CLS334" s="547"/>
      <c r="CLT334" s="547"/>
      <c r="CLU334" s="547"/>
      <c r="CLV334" s="547"/>
      <c r="CLW334" s="547"/>
      <c r="CLX334" s="547"/>
      <c r="CLY334" s="547"/>
      <c r="CLZ334" s="547"/>
      <c r="CMA334" s="547"/>
      <c r="CMB334" s="547"/>
      <c r="CMC334" s="547"/>
      <c r="CMD334" s="547"/>
      <c r="CME334" s="547"/>
      <c r="CMF334" s="547"/>
      <c r="CMG334" s="547"/>
      <c r="CMH334" s="547"/>
      <c r="CMI334" s="547"/>
      <c r="CMJ334" s="547"/>
      <c r="CMK334" s="547"/>
      <c r="CML334" s="547"/>
      <c r="CMM334" s="547"/>
      <c r="CMN334" s="547"/>
      <c r="CMO334" s="547"/>
      <c r="CMP334" s="547"/>
      <c r="CMQ334" s="547"/>
      <c r="CMR334" s="547"/>
      <c r="CMS334" s="547"/>
      <c r="CMT334" s="547"/>
      <c r="CMU334" s="547"/>
      <c r="CMV334" s="547"/>
      <c r="CMW334" s="547"/>
      <c r="CMX334" s="547"/>
      <c r="CMY334" s="547"/>
      <c r="CMZ334" s="547"/>
      <c r="CNA334" s="547"/>
      <c r="CNB334" s="547"/>
      <c r="CNC334" s="547"/>
      <c r="CND334" s="547"/>
      <c r="CNE334" s="547"/>
      <c r="CNF334" s="547"/>
      <c r="CNG334" s="547"/>
      <c r="CNH334" s="547"/>
      <c r="CNI334" s="547"/>
      <c r="CNJ334" s="547"/>
      <c r="CNK334" s="547"/>
      <c r="CNL334" s="547"/>
      <c r="CNM334" s="547"/>
      <c r="CNN334" s="547"/>
      <c r="CNO334" s="547"/>
      <c r="CNP334" s="547"/>
      <c r="CNQ334" s="547"/>
      <c r="CNR334" s="547"/>
      <c r="CNS334" s="547"/>
      <c r="CNT334" s="547"/>
      <c r="CNU334" s="547"/>
      <c r="CNV334" s="547"/>
      <c r="CNW334" s="547"/>
      <c r="CNX334" s="547"/>
      <c r="CNY334" s="547"/>
      <c r="CNZ334" s="547"/>
      <c r="COA334" s="547"/>
      <c r="COB334" s="547"/>
      <c r="COC334" s="547"/>
      <c r="COD334" s="547"/>
      <c r="COE334" s="547"/>
      <c r="COF334" s="547"/>
      <c r="COG334" s="547"/>
      <c r="COH334" s="547"/>
      <c r="COI334" s="547"/>
      <c r="COJ334" s="547"/>
      <c r="COK334" s="547"/>
      <c r="COL334" s="547"/>
      <c r="COM334" s="547"/>
      <c r="CON334" s="547"/>
      <c r="COO334" s="547"/>
      <c r="COP334" s="547"/>
      <c r="COQ334" s="547"/>
      <c r="COR334" s="547"/>
      <c r="COS334" s="547"/>
      <c r="COT334" s="547"/>
      <c r="COU334" s="547"/>
      <c r="COV334" s="547"/>
      <c r="COW334" s="547"/>
      <c r="COX334" s="547"/>
      <c r="COY334" s="547"/>
      <c r="COZ334" s="547"/>
      <c r="CPA334" s="547"/>
      <c r="CPB334" s="547"/>
      <c r="CPC334" s="547"/>
      <c r="CPD334" s="547"/>
      <c r="CPE334" s="547"/>
      <c r="CPF334" s="547"/>
      <c r="CPG334" s="547"/>
      <c r="CPH334" s="547"/>
      <c r="CPI334" s="547"/>
      <c r="CPJ334" s="547"/>
      <c r="CPK334" s="547"/>
      <c r="CPL334" s="547"/>
      <c r="CPM334" s="547"/>
      <c r="CPN334" s="547"/>
      <c r="CPO334" s="547"/>
      <c r="CPP334" s="547"/>
      <c r="CPQ334" s="547"/>
      <c r="CPR334" s="547"/>
      <c r="CPS334" s="547"/>
      <c r="CPT334" s="547"/>
      <c r="CPU334" s="547"/>
      <c r="CPV334" s="547"/>
      <c r="CPW334" s="547"/>
      <c r="CPX334" s="547"/>
      <c r="CPY334" s="547"/>
      <c r="CPZ334" s="547"/>
      <c r="CQA334" s="547"/>
      <c r="CQB334" s="547"/>
      <c r="CQC334" s="547"/>
      <c r="CQD334" s="547"/>
      <c r="CQE334" s="547"/>
      <c r="CQF334" s="547"/>
      <c r="CQG334" s="547"/>
      <c r="CQH334" s="547"/>
      <c r="CQI334" s="547"/>
      <c r="CQJ334" s="547"/>
      <c r="CQK334" s="547"/>
      <c r="CQL334" s="547"/>
      <c r="CQM334" s="547"/>
      <c r="CQN334" s="547"/>
      <c r="CQO334" s="547"/>
      <c r="CQP334" s="547"/>
      <c r="CQQ334" s="547"/>
      <c r="CQR334" s="547"/>
      <c r="CQS334" s="547"/>
      <c r="CQT334" s="547"/>
      <c r="CQU334" s="547"/>
      <c r="CQV334" s="547"/>
      <c r="CQW334" s="547"/>
      <c r="CQX334" s="547"/>
      <c r="CQY334" s="547"/>
      <c r="CQZ334" s="547"/>
      <c r="CRA334" s="547"/>
      <c r="CRB334" s="547"/>
      <c r="CRC334" s="547"/>
      <c r="CRD334" s="547"/>
      <c r="CRE334" s="547"/>
      <c r="CRF334" s="547"/>
      <c r="CRG334" s="547"/>
      <c r="CRH334" s="547"/>
      <c r="CRI334" s="547"/>
      <c r="CRJ334" s="547"/>
      <c r="CRK334" s="547"/>
      <c r="CRL334" s="547"/>
      <c r="CRM334" s="547"/>
      <c r="CRN334" s="547"/>
      <c r="CRO334" s="547"/>
      <c r="CRP334" s="547"/>
      <c r="CRQ334" s="547"/>
      <c r="CRR334" s="547"/>
      <c r="CRS334" s="547"/>
      <c r="CRT334" s="547"/>
      <c r="CRU334" s="547"/>
      <c r="CRV334" s="547"/>
      <c r="CRW334" s="547"/>
      <c r="CRX334" s="547"/>
      <c r="CRY334" s="547"/>
      <c r="CRZ334" s="547"/>
      <c r="CSA334" s="547"/>
      <c r="CSB334" s="547"/>
      <c r="CSC334" s="547"/>
      <c r="CSD334" s="547"/>
      <c r="CSE334" s="547"/>
      <c r="CSF334" s="547"/>
      <c r="CSG334" s="547"/>
      <c r="CSH334" s="547"/>
      <c r="CSI334" s="547"/>
      <c r="CSJ334" s="547"/>
      <c r="CSK334" s="547"/>
      <c r="CSL334" s="547"/>
      <c r="CSM334" s="547"/>
      <c r="CSN334" s="547"/>
      <c r="CSO334" s="547"/>
      <c r="CSP334" s="547"/>
      <c r="CSQ334" s="547"/>
      <c r="CSR334" s="547"/>
      <c r="CSS334" s="547"/>
      <c r="CST334" s="547"/>
      <c r="CSU334" s="547"/>
      <c r="CSV334" s="547"/>
      <c r="CSW334" s="547"/>
      <c r="CSX334" s="547"/>
      <c r="CSY334" s="547"/>
      <c r="CSZ334" s="547"/>
      <c r="CTA334" s="547"/>
      <c r="CTB334" s="547"/>
      <c r="CTC334" s="547"/>
      <c r="CTD334" s="547"/>
      <c r="CTE334" s="547"/>
      <c r="CTF334" s="547"/>
      <c r="CTG334" s="547"/>
      <c r="CTH334" s="547"/>
      <c r="CTI334" s="547"/>
      <c r="CTJ334" s="547"/>
      <c r="CTK334" s="547"/>
      <c r="CTL334" s="547"/>
      <c r="CTM334" s="547"/>
      <c r="CTN334" s="547"/>
      <c r="CTO334" s="547"/>
      <c r="CTP334" s="547"/>
      <c r="CTQ334" s="547"/>
      <c r="CTR334" s="547"/>
      <c r="CTS334" s="547"/>
      <c r="CTT334" s="547"/>
      <c r="CTU334" s="547"/>
      <c r="CTV334" s="547"/>
      <c r="CTW334" s="547"/>
      <c r="CTX334" s="547"/>
      <c r="CTY334" s="547"/>
      <c r="CTZ334" s="547"/>
      <c r="CUA334" s="547"/>
      <c r="CUB334" s="547"/>
      <c r="CUC334" s="547"/>
      <c r="CUD334" s="547"/>
      <c r="CUE334" s="547"/>
      <c r="CUF334" s="547"/>
      <c r="CUG334" s="547"/>
      <c r="CUH334" s="547"/>
      <c r="CUI334" s="547"/>
      <c r="CUJ334" s="547"/>
      <c r="CUK334" s="547"/>
      <c r="CUL334" s="547"/>
      <c r="CUM334" s="547"/>
      <c r="CUN334" s="547"/>
      <c r="CUO334" s="547"/>
      <c r="CUP334" s="547"/>
      <c r="CUQ334" s="547"/>
      <c r="CUR334" s="547"/>
      <c r="CUS334" s="547"/>
      <c r="CUT334" s="547"/>
      <c r="CUU334" s="547"/>
      <c r="CUV334" s="547"/>
      <c r="CUW334" s="547"/>
      <c r="CUX334" s="547"/>
      <c r="CUY334" s="547"/>
      <c r="CUZ334" s="547"/>
      <c r="CVA334" s="547"/>
      <c r="CVB334" s="547"/>
      <c r="CVC334" s="547"/>
      <c r="CVD334" s="547"/>
      <c r="CVE334" s="547"/>
      <c r="CVF334" s="547"/>
      <c r="CVG334" s="547"/>
      <c r="CVH334" s="547"/>
      <c r="CVI334" s="547"/>
      <c r="CVJ334" s="547"/>
      <c r="CVK334" s="547"/>
      <c r="CVL334" s="547"/>
      <c r="CVM334" s="547"/>
      <c r="CVN334" s="547"/>
      <c r="CVO334" s="547"/>
      <c r="CVP334" s="547"/>
      <c r="CVQ334" s="547"/>
      <c r="CVR334" s="547"/>
      <c r="CVS334" s="547"/>
      <c r="CVT334" s="547"/>
      <c r="CVU334" s="547"/>
      <c r="CVV334" s="547"/>
      <c r="CVW334" s="547"/>
      <c r="CVX334" s="547"/>
      <c r="CVY334" s="547"/>
      <c r="CVZ334" s="547"/>
      <c r="CWA334" s="547"/>
      <c r="CWB334" s="547"/>
      <c r="CWC334" s="547"/>
      <c r="CWD334" s="547"/>
      <c r="CWE334" s="547"/>
      <c r="CWF334" s="547"/>
      <c r="CWG334" s="547"/>
      <c r="CWH334" s="547"/>
      <c r="CWI334" s="547"/>
      <c r="CWJ334" s="547"/>
      <c r="CWK334" s="547"/>
      <c r="CWL334" s="547"/>
      <c r="CWM334" s="547"/>
      <c r="CWN334" s="547"/>
      <c r="CWO334" s="547"/>
      <c r="CWP334" s="547"/>
      <c r="CWQ334" s="547"/>
      <c r="CWR334" s="547"/>
      <c r="CWS334" s="547"/>
      <c r="CWT334" s="547"/>
      <c r="CWU334" s="547"/>
      <c r="CWV334" s="547"/>
      <c r="CWW334" s="547"/>
      <c r="CWX334" s="547"/>
      <c r="CWY334" s="547"/>
      <c r="CWZ334" s="547"/>
      <c r="CXA334" s="547"/>
      <c r="CXB334" s="547"/>
      <c r="CXC334" s="547"/>
      <c r="CXD334" s="547"/>
      <c r="CXE334" s="547"/>
      <c r="CXF334" s="547"/>
      <c r="CXG334" s="547"/>
      <c r="CXH334" s="547"/>
      <c r="CXI334" s="547"/>
      <c r="CXJ334" s="547"/>
      <c r="CXK334" s="547"/>
      <c r="CXL334" s="547"/>
      <c r="CXM334" s="547"/>
      <c r="CXN334" s="547"/>
      <c r="CXO334" s="547"/>
      <c r="CXP334" s="547"/>
      <c r="CXQ334" s="547"/>
      <c r="CXR334" s="547"/>
      <c r="CXS334" s="547"/>
      <c r="CXT334" s="547"/>
      <c r="CXU334" s="547"/>
      <c r="CXV334" s="547"/>
      <c r="CXW334" s="547"/>
      <c r="CXX334" s="547"/>
      <c r="CXY334" s="547"/>
      <c r="CXZ334" s="547"/>
      <c r="CYA334" s="547"/>
      <c r="CYB334" s="547"/>
      <c r="CYC334" s="547"/>
      <c r="CYD334" s="547"/>
      <c r="CYE334" s="547"/>
      <c r="CYF334" s="547"/>
      <c r="CYG334" s="547"/>
      <c r="CYH334" s="547"/>
      <c r="CYI334" s="547"/>
      <c r="CYJ334" s="547"/>
      <c r="CYK334" s="547"/>
      <c r="CYL334" s="547"/>
      <c r="CYM334" s="547"/>
      <c r="CYN334" s="547"/>
      <c r="CYO334" s="547"/>
      <c r="CYP334" s="547"/>
      <c r="CYQ334" s="547"/>
      <c r="CYR334" s="547"/>
      <c r="CYS334" s="547"/>
      <c r="CYT334" s="547"/>
      <c r="CYU334" s="547"/>
      <c r="CYV334" s="547"/>
      <c r="CYW334" s="547"/>
      <c r="CYX334" s="547"/>
      <c r="CYY334" s="547"/>
      <c r="CYZ334" s="547"/>
      <c r="CZA334" s="547"/>
      <c r="CZB334" s="547"/>
      <c r="CZC334" s="547"/>
      <c r="CZD334" s="547"/>
      <c r="CZE334" s="547"/>
      <c r="CZF334" s="547"/>
      <c r="CZG334" s="547"/>
      <c r="CZH334" s="547"/>
      <c r="CZI334" s="547"/>
      <c r="CZJ334" s="547"/>
      <c r="CZK334" s="547"/>
      <c r="CZL334" s="547"/>
      <c r="CZM334" s="547"/>
      <c r="CZN334" s="547"/>
      <c r="CZO334" s="547"/>
      <c r="CZP334" s="547"/>
      <c r="CZQ334" s="547"/>
      <c r="CZR334" s="547"/>
      <c r="CZS334" s="547"/>
      <c r="CZT334" s="547"/>
      <c r="CZU334" s="547"/>
      <c r="CZV334" s="547"/>
      <c r="CZW334" s="547"/>
      <c r="CZX334" s="547"/>
      <c r="CZY334" s="547"/>
      <c r="CZZ334" s="547"/>
      <c r="DAA334" s="547"/>
      <c r="DAB334" s="547"/>
      <c r="DAC334" s="547"/>
      <c r="DAD334" s="547"/>
      <c r="DAE334" s="547"/>
      <c r="DAF334" s="547"/>
      <c r="DAG334" s="547"/>
      <c r="DAH334" s="547"/>
      <c r="DAI334" s="547"/>
      <c r="DAJ334" s="547"/>
      <c r="DAK334" s="547"/>
      <c r="DAL334" s="547"/>
      <c r="DAM334" s="547"/>
      <c r="DAN334" s="547"/>
      <c r="DAO334" s="547"/>
      <c r="DAP334" s="547"/>
      <c r="DAQ334" s="547"/>
      <c r="DAR334" s="547"/>
      <c r="DAS334" s="547"/>
      <c r="DAT334" s="547"/>
      <c r="DAU334" s="547"/>
      <c r="DAV334" s="547"/>
      <c r="DAW334" s="547"/>
      <c r="DAX334" s="547"/>
      <c r="DAY334" s="547"/>
      <c r="DAZ334" s="547"/>
      <c r="DBA334" s="547"/>
      <c r="DBB334" s="547"/>
      <c r="DBC334" s="547"/>
      <c r="DBD334" s="547"/>
      <c r="DBE334" s="547"/>
      <c r="DBF334" s="547"/>
      <c r="DBG334" s="547"/>
      <c r="DBH334" s="547"/>
      <c r="DBI334" s="547"/>
      <c r="DBJ334" s="547"/>
      <c r="DBK334" s="547"/>
      <c r="DBL334" s="547"/>
      <c r="DBM334" s="547"/>
      <c r="DBN334" s="547"/>
      <c r="DBO334" s="547"/>
      <c r="DBP334" s="547"/>
      <c r="DBQ334" s="547"/>
      <c r="DBR334" s="547"/>
      <c r="DBS334" s="547"/>
      <c r="DBT334" s="547"/>
      <c r="DBU334" s="547"/>
      <c r="DBV334" s="547"/>
      <c r="DBW334" s="547"/>
      <c r="DBX334" s="547"/>
      <c r="DBY334" s="547"/>
      <c r="DBZ334" s="547"/>
      <c r="DCA334" s="547"/>
      <c r="DCB334" s="547"/>
      <c r="DCC334" s="547"/>
      <c r="DCD334" s="547"/>
      <c r="DCE334" s="547"/>
      <c r="DCF334" s="547"/>
      <c r="DCG334" s="547"/>
      <c r="DCH334" s="547"/>
      <c r="DCI334" s="547"/>
      <c r="DCJ334" s="547"/>
      <c r="DCK334" s="547"/>
      <c r="DCL334" s="547"/>
      <c r="DCM334" s="547"/>
      <c r="DCN334" s="547"/>
      <c r="DCO334" s="547"/>
      <c r="DCP334" s="547"/>
      <c r="DCQ334" s="547"/>
      <c r="DCR334" s="547"/>
      <c r="DCS334" s="547"/>
      <c r="DCT334" s="547"/>
      <c r="DCU334" s="547"/>
      <c r="DCV334" s="547"/>
      <c r="DCW334" s="547"/>
      <c r="DCX334" s="547"/>
      <c r="DCY334" s="547"/>
      <c r="DCZ334" s="547"/>
      <c r="DDA334" s="547"/>
      <c r="DDB334" s="547"/>
      <c r="DDC334" s="547"/>
      <c r="DDD334" s="547"/>
      <c r="DDE334" s="547"/>
      <c r="DDF334" s="547"/>
      <c r="DDG334" s="547"/>
      <c r="DDH334" s="547"/>
      <c r="DDI334" s="547"/>
      <c r="DDJ334" s="547"/>
      <c r="DDK334" s="547"/>
      <c r="DDL334" s="547"/>
      <c r="DDM334" s="547"/>
      <c r="DDN334" s="547"/>
      <c r="DDO334" s="547"/>
      <c r="DDP334" s="547"/>
      <c r="DDQ334" s="547"/>
      <c r="DDR334" s="547"/>
      <c r="DDS334" s="547"/>
      <c r="DDT334" s="547"/>
      <c r="DDU334" s="547"/>
      <c r="DDV334" s="547"/>
      <c r="DDW334" s="547"/>
      <c r="DDX334" s="547"/>
      <c r="DDY334" s="547"/>
      <c r="DDZ334" s="547"/>
      <c r="DEA334" s="547"/>
      <c r="DEB334" s="547"/>
      <c r="DEC334" s="547"/>
      <c r="DED334" s="547"/>
      <c r="DEE334" s="547"/>
      <c r="DEF334" s="547"/>
      <c r="DEG334" s="547"/>
      <c r="DEH334" s="547"/>
      <c r="DEI334" s="547"/>
      <c r="DEJ334" s="547"/>
      <c r="DEK334" s="547"/>
      <c r="DEL334" s="547"/>
      <c r="DEM334" s="547"/>
      <c r="DEN334" s="547"/>
      <c r="DEO334" s="547"/>
      <c r="DEP334" s="547"/>
      <c r="DEQ334" s="547"/>
      <c r="DER334" s="547"/>
      <c r="DES334" s="547"/>
      <c r="DET334" s="547"/>
      <c r="DEU334" s="547"/>
      <c r="DEV334" s="547"/>
      <c r="DEW334" s="547"/>
      <c r="DEX334" s="547"/>
      <c r="DEY334" s="547"/>
      <c r="DEZ334" s="547"/>
      <c r="DFA334" s="547"/>
      <c r="DFB334" s="547"/>
      <c r="DFC334" s="547"/>
      <c r="DFD334" s="547"/>
      <c r="DFE334" s="547"/>
      <c r="DFF334" s="547"/>
      <c r="DFG334" s="547"/>
      <c r="DFH334" s="547"/>
      <c r="DFI334" s="547"/>
      <c r="DFJ334" s="547"/>
      <c r="DFK334" s="547"/>
      <c r="DFL334" s="547"/>
      <c r="DFM334" s="547"/>
      <c r="DFN334" s="547"/>
      <c r="DFO334" s="547"/>
      <c r="DFP334" s="547"/>
      <c r="DFQ334" s="547"/>
      <c r="DFR334" s="547"/>
      <c r="DFS334" s="547"/>
      <c r="DFT334" s="547"/>
      <c r="DFU334" s="547"/>
      <c r="DFV334" s="547"/>
      <c r="DFW334" s="547"/>
      <c r="DFX334" s="547"/>
      <c r="DFY334" s="547"/>
      <c r="DFZ334" s="547"/>
      <c r="DGA334" s="547"/>
      <c r="DGB334" s="547"/>
      <c r="DGC334" s="547"/>
      <c r="DGD334" s="547"/>
      <c r="DGE334" s="547"/>
      <c r="DGF334" s="547"/>
      <c r="DGG334" s="547"/>
      <c r="DGH334" s="547"/>
      <c r="DGI334" s="547"/>
      <c r="DGJ334" s="547"/>
      <c r="DGK334" s="547"/>
      <c r="DGL334" s="547"/>
      <c r="DGM334" s="547"/>
      <c r="DGN334" s="547"/>
      <c r="DGO334" s="547"/>
      <c r="DGP334" s="547"/>
      <c r="DGQ334" s="547"/>
      <c r="DGR334" s="547"/>
      <c r="DGS334" s="547"/>
      <c r="DGT334" s="547"/>
      <c r="DGU334" s="547"/>
      <c r="DGV334" s="547"/>
      <c r="DGW334" s="547"/>
      <c r="DGX334" s="547"/>
      <c r="DGY334" s="547"/>
      <c r="DGZ334" s="547"/>
      <c r="DHA334" s="547"/>
      <c r="DHB334" s="547"/>
      <c r="DHC334" s="547"/>
      <c r="DHD334" s="547"/>
      <c r="DHE334" s="547"/>
      <c r="DHF334" s="547"/>
      <c r="DHG334" s="547"/>
      <c r="DHH334" s="547"/>
      <c r="DHI334" s="547"/>
      <c r="DHJ334" s="547"/>
      <c r="DHK334" s="547"/>
      <c r="DHL334" s="547"/>
      <c r="DHM334" s="547"/>
      <c r="DHN334" s="547"/>
      <c r="DHO334" s="547"/>
      <c r="DHP334" s="547"/>
      <c r="DHQ334" s="547"/>
      <c r="DHR334" s="547"/>
      <c r="DHS334" s="547"/>
      <c r="DHT334" s="547"/>
      <c r="DHU334" s="547"/>
      <c r="DHV334" s="547"/>
      <c r="DHW334" s="547"/>
      <c r="DHX334" s="547"/>
      <c r="DHY334" s="547"/>
      <c r="DHZ334" s="547"/>
      <c r="DIA334" s="547"/>
      <c r="DIB334" s="547"/>
      <c r="DIC334" s="547"/>
      <c r="DID334" s="547"/>
      <c r="DIE334" s="547"/>
      <c r="DIF334" s="547"/>
      <c r="DIG334" s="547"/>
      <c r="DIH334" s="547"/>
      <c r="DII334" s="547"/>
      <c r="DIJ334" s="547"/>
      <c r="DIK334" s="547"/>
      <c r="DIL334" s="547"/>
      <c r="DIM334" s="547"/>
      <c r="DIN334" s="547"/>
      <c r="DIO334" s="547"/>
      <c r="DIP334" s="547"/>
      <c r="DIQ334" s="547"/>
      <c r="DIR334" s="547"/>
      <c r="DIS334" s="547"/>
      <c r="DIT334" s="547"/>
      <c r="DIU334" s="547"/>
      <c r="DIV334" s="547"/>
      <c r="DIW334" s="547"/>
      <c r="DIX334" s="547"/>
      <c r="DIY334" s="547"/>
      <c r="DIZ334" s="547"/>
      <c r="DJA334" s="547"/>
      <c r="DJB334" s="547"/>
      <c r="DJC334" s="547"/>
      <c r="DJD334" s="547"/>
      <c r="DJE334" s="547"/>
      <c r="DJF334" s="547"/>
      <c r="DJG334" s="547"/>
      <c r="DJH334" s="547"/>
      <c r="DJI334" s="547"/>
      <c r="DJJ334" s="547"/>
      <c r="DJK334" s="547"/>
      <c r="DJL334" s="547"/>
      <c r="DJM334" s="547"/>
      <c r="DJN334" s="547"/>
      <c r="DJO334" s="547"/>
      <c r="DJP334" s="547"/>
      <c r="DJQ334" s="547"/>
      <c r="DJR334" s="547"/>
      <c r="DJS334" s="547"/>
      <c r="DJT334" s="547"/>
      <c r="DJU334" s="547"/>
      <c r="DJV334" s="547"/>
      <c r="DJW334" s="547"/>
      <c r="DJX334" s="547"/>
      <c r="DJY334" s="547"/>
      <c r="DJZ334" s="547"/>
      <c r="DKA334" s="547"/>
      <c r="DKB334" s="547"/>
      <c r="DKC334" s="547"/>
      <c r="DKD334" s="547"/>
      <c r="DKE334" s="547"/>
      <c r="DKF334" s="547"/>
      <c r="DKG334" s="547"/>
      <c r="DKH334" s="547"/>
      <c r="DKI334" s="547"/>
      <c r="DKJ334" s="547"/>
      <c r="DKK334" s="547"/>
      <c r="DKL334" s="547"/>
      <c r="DKM334" s="547"/>
      <c r="DKN334" s="547"/>
      <c r="DKO334" s="547"/>
      <c r="DKP334" s="547"/>
      <c r="DKQ334" s="547"/>
      <c r="DKR334" s="547"/>
      <c r="DKS334" s="547"/>
      <c r="DKT334" s="547"/>
      <c r="DKU334" s="547"/>
      <c r="DKV334" s="547"/>
      <c r="DKW334" s="547"/>
      <c r="DKX334" s="547"/>
      <c r="DKY334" s="547"/>
      <c r="DKZ334" s="547"/>
      <c r="DLA334" s="547"/>
      <c r="DLB334" s="547"/>
      <c r="DLC334" s="547"/>
      <c r="DLD334" s="547"/>
      <c r="DLE334" s="547"/>
      <c r="DLF334" s="547"/>
      <c r="DLG334" s="547"/>
      <c r="DLH334" s="547"/>
      <c r="DLI334" s="547"/>
      <c r="DLJ334" s="547"/>
      <c r="DLK334" s="547"/>
      <c r="DLL334" s="547"/>
      <c r="DLM334" s="547"/>
      <c r="DLN334" s="547"/>
      <c r="DLO334" s="547"/>
      <c r="DLP334" s="547"/>
      <c r="DLQ334" s="547"/>
      <c r="DLR334" s="547"/>
      <c r="DLS334" s="547"/>
      <c r="DLT334" s="547"/>
      <c r="DLU334" s="547"/>
      <c r="DLV334" s="547"/>
      <c r="DLW334" s="547"/>
      <c r="DLX334" s="547"/>
      <c r="DLY334" s="547"/>
      <c r="DLZ334" s="547"/>
      <c r="DMA334" s="547"/>
      <c r="DMB334" s="547"/>
      <c r="DMC334" s="547"/>
      <c r="DMD334" s="547"/>
      <c r="DME334" s="547"/>
      <c r="DMF334" s="547"/>
      <c r="DMG334" s="547"/>
      <c r="DMH334" s="547"/>
      <c r="DMI334" s="547"/>
      <c r="DMJ334" s="547"/>
      <c r="DMK334" s="547"/>
      <c r="DML334" s="547"/>
      <c r="DMM334" s="547"/>
      <c r="DMN334" s="547"/>
      <c r="DMO334" s="547"/>
      <c r="DMP334" s="547"/>
      <c r="DMQ334" s="547"/>
      <c r="DMR334" s="547"/>
      <c r="DMS334" s="547"/>
      <c r="DMT334" s="547"/>
      <c r="DMU334" s="547"/>
      <c r="DMV334" s="547"/>
      <c r="DMW334" s="547"/>
      <c r="DMX334" s="547"/>
      <c r="DMY334" s="547"/>
      <c r="DMZ334" s="547"/>
      <c r="DNA334" s="547"/>
      <c r="DNB334" s="547"/>
      <c r="DNC334" s="547"/>
      <c r="DND334" s="547"/>
      <c r="DNE334" s="547"/>
      <c r="DNF334" s="547"/>
      <c r="DNG334" s="547"/>
      <c r="DNH334" s="547"/>
      <c r="DNI334" s="547"/>
      <c r="DNJ334" s="547"/>
      <c r="DNK334" s="547"/>
      <c r="DNL334" s="547"/>
      <c r="DNM334" s="547"/>
      <c r="DNN334" s="547"/>
      <c r="DNO334" s="547"/>
      <c r="DNP334" s="547"/>
      <c r="DNQ334" s="547"/>
      <c r="DNR334" s="547"/>
      <c r="DNS334" s="547"/>
      <c r="DNT334" s="547"/>
      <c r="DNU334" s="547"/>
      <c r="DNV334" s="547"/>
      <c r="DNW334" s="547"/>
      <c r="DNX334" s="547"/>
      <c r="DNY334" s="547"/>
      <c r="DNZ334" s="547"/>
      <c r="DOA334" s="547"/>
      <c r="DOB334" s="547"/>
      <c r="DOC334" s="547"/>
      <c r="DOD334" s="547"/>
      <c r="DOE334" s="547"/>
      <c r="DOF334" s="547"/>
      <c r="DOG334" s="547"/>
      <c r="DOH334" s="547"/>
      <c r="DOI334" s="547"/>
      <c r="DOJ334" s="547"/>
      <c r="DOK334" s="547"/>
      <c r="DOL334" s="547"/>
      <c r="DOM334" s="547"/>
      <c r="DON334" s="547"/>
      <c r="DOO334" s="547"/>
      <c r="DOP334" s="547"/>
      <c r="DOQ334" s="547"/>
      <c r="DOR334" s="547"/>
      <c r="DOS334" s="547"/>
      <c r="DOT334" s="547"/>
      <c r="DOU334" s="547"/>
      <c r="DOV334" s="547"/>
      <c r="DOW334" s="547"/>
      <c r="DOX334" s="547"/>
      <c r="DOY334" s="547"/>
      <c r="DOZ334" s="547"/>
      <c r="DPA334" s="547"/>
      <c r="DPB334" s="547"/>
      <c r="DPC334" s="547"/>
      <c r="DPD334" s="547"/>
      <c r="DPE334" s="547"/>
      <c r="DPF334" s="547"/>
      <c r="DPG334" s="547"/>
      <c r="DPH334" s="547"/>
      <c r="DPI334" s="547"/>
      <c r="DPJ334" s="547"/>
      <c r="DPK334" s="547"/>
      <c r="DPL334" s="547"/>
      <c r="DPM334" s="547"/>
      <c r="DPN334" s="547"/>
      <c r="DPO334" s="547"/>
      <c r="DPP334" s="547"/>
      <c r="DPQ334" s="547"/>
      <c r="DPR334" s="547"/>
      <c r="DPS334" s="547"/>
      <c r="DPT334" s="547"/>
      <c r="DPU334" s="547"/>
      <c r="DPV334" s="547"/>
      <c r="DPW334" s="547"/>
      <c r="DPX334" s="547"/>
      <c r="DPY334" s="547"/>
      <c r="DPZ334" s="547"/>
      <c r="DQA334" s="547"/>
      <c r="DQB334" s="547"/>
      <c r="DQC334" s="547"/>
      <c r="DQD334" s="547"/>
      <c r="DQE334" s="547"/>
      <c r="DQF334" s="547"/>
      <c r="DQG334" s="547"/>
      <c r="DQH334" s="547"/>
      <c r="DQI334" s="547"/>
      <c r="DQJ334" s="547"/>
      <c r="DQK334" s="547"/>
      <c r="DQL334" s="547"/>
      <c r="DQM334" s="547"/>
      <c r="DQN334" s="547"/>
      <c r="DQO334" s="547"/>
      <c r="DQP334" s="547"/>
      <c r="DQQ334" s="547"/>
      <c r="DQR334" s="547"/>
      <c r="DQS334" s="547"/>
      <c r="DQT334" s="547"/>
      <c r="DQU334" s="547"/>
      <c r="DQV334" s="547"/>
      <c r="DQW334" s="547"/>
      <c r="DQX334" s="547"/>
      <c r="DQY334" s="547"/>
      <c r="DQZ334" s="547"/>
      <c r="DRA334" s="547"/>
      <c r="DRB334" s="547"/>
      <c r="DRC334" s="547"/>
      <c r="DRD334" s="547"/>
      <c r="DRE334" s="547"/>
      <c r="DRF334" s="547"/>
      <c r="DRG334" s="547"/>
      <c r="DRH334" s="547"/>
      <c r="DRI334" s="547"/>
      <c r="DRJ334" s="547"/>
      <c r="DRK334" s="547"/>
      <c r="DRL334" s="547"/>
      <c r="DRM334" s="547"/>
      <c r="DRN334" s="547"/>
      <c r="DRO334" s="547"/>
      <c r="DRP334" s="547"/>
      <c r="DRQ334" s="547"/>
      <c r="DRR334" s="547"/>
      <c r="DRS334" s="547"/>
      <c r="DRT334" s="547"/>
      <c r="DRU334" s="547"/>
      <c r="DRV334" s="547"/>
      <c r="DRW334" s="547"/>
      <c r="DRX334" s="547"/>
      <c r="DRY334" s="547"/>
      <c r="DRZ334" s="547"/>
      <c r="DSA334" s="547"/>
      <c r="DSB334" s="547"/>
      <c r="DSC334" s="547"/>
      <c r="DSD334" s="547"/>
      <c r="DSE334" s="547"/>
      <c r="DSF334" s="547"/>
      <c r="DSG334" s="547"/>
      <c r="DSH334" s="547"/>
      <c r="DSI334" s="547"/>
      <c r="DSJ334" s="547"/>
      <c r="DSK334" s="547"/>
      <c r="DSL334" s="547"/>
      <c r="DSM334" s="547"/>
      <c r="DSN334" s="547"/>
      <c r="DSO334" s="547"/>
      <c r="DSP334" s="547"/>
      <c r="DSQ334" s="547"/>
      <c r="DSR334" s="547"/>
      <c r="DSS334" s="547"/>
      <c r="DST334" s="547"/>
      <c r="DSU334" s="547"/>
      <c r="DSV334" s="547"/>
      <c r="DSW334" s="547"/>
      <c r="DSX334" s="547"/>
      <c r="DSY334" s="547"/>
      <c r="DSZ334" s="547"/>
      <c r="DTA334" s="547"/>
      <c r="DTB334" s="547"/>
      <c r="DTC334" s="547"/>
      <c r="DTD334" s="547"/>
      <c r="DTE334" s="547"/>
      <c r="DTF334" s="547"/>
      <c r="DTG334" s="547"/>
      <c r="DTH334" s="547"/>
      <c r="DTI334" s="547"/>
      <c r="DTJ334" s="547"/>
      <c r="DTK334" s="547"/>
      <c r="DTL334" s="547"/>
      <c r="DTM334" s="547"/>
      <c r="DTN334" s="547"/>
      <c r="DTO334" s="547"/>
      <c r="DTP334" s="547"/>
      <c r="DTQ334" s="547"/>
      <c r="DTR334" s="547"/>
      <c r="DTS334" s="547"/>
      <c r="DTT334" s="547"/>
      <c r="DTU334" s="547"/>
      <c r="DTV334" s="547"/>
      <c r="DTW334" s="547"/>
      <c r="DTX334" s="547"/>
      <c r="DTY334" s="547"/>
      <c r="DTZ334" s="547"/>
      <c r="DUA334" s="547"/>
      <c r="DUB334" s="547"/>
      <c r="DUC334" s="547"/>
      <c r="DUD334" s="547"/>
      <c r="DUE334" s="547"/>
      <c r="DUF334" s="547"/>
      <c r="DUG334" s="547"/>
      <c r="DUH334" s="547"/>
      <c r="DUI334" s="547"/>
      <c r="DUJ334" s="547"/>
      <c r="DUK334" s="547"/>
      <c r="DUL334" s="547"/>
      <c r="DUM334" s="547"/>
      <c r="DUN334" s="547"/>
      <c r="DUO334" s="547"/>
      <c r="DUP334" s="547"/>
      <c r="DUQ334" s="547"/>
      <c r="DUR334" s="547"/>
      <c r="DUS334" s="547"/>
      <c r="DUT334" s="547"/>
      <c r="DUU334" s="547"/>
      <c r="DUV334" s="547"/>
      <c r="DUW334" s="547"/>
      <c r="DUX334" s="547"/>
      <c r="DUY334" s="547"/>
      <c r="DUZ334" s="547"/>
      <c r="DVA334" s="547"/>
      <c r="DVB334" s="547"/>
      <c r="DVC334" s="547"/>
      <c r="DVD334" s="547"/>
      <c r="DVE334" s="547"/>
      <c r="DVF334" s="547"/>
      <c r="DVG334" s="547"/>
      <c r="DVH334" s="547"/>
      <c r="DVI334" s="547"/>
      <c r="DVJ334" s="547"/>
      <c r="DVK334" s="547"/>
      <c r="DVL334" s="547"/>
      <c r="DVM334" s="547"/>
      <c r="DVN334" s="547"/>
      <c r="DVO334" s="547"/>
      <c r="DVP334" s="547"/>
      <c r="DVQ334" s="547"/>
      <c r="DVR334" s="547"/>
      <c r="DVS334" s="547"/>
      <c r="DVT334" s="547"/>
      <c r="DVU334" s="547"/>
      <c r="DVV334" s="547"/>
      <c r="DVW334" s="547"/>
      <c r="DVX334" s="547"/>
      <c r="DVY334" s="547"/>
      <c r="DVZ334" s="547"/>
      <c r="DWA334" s="547"/>
      <c r="DWB334" s="547"/>
      <c r="DWC334" s="547"/>
      <c r="DWD334" s="547"/>
      <c r="DWE334" s="547"/>
      <c r="DWF334" s="547"/>
      <c r="DWG334" s="547"/>
      <c r="DWH334" s="547"/>
      <c r="DWI334" s="547"/>
      <c r="DWJ334" s="547"/>
      <c r="DWK334" s="547"/>
      <c r="DWL334" s="547"/>
      <c r="DWM334" s="547"/>
      <c r="DWN334" s="547"/>
      <c r="DWO334" s="547"/>
      <c r="DWP334" s="547"/>
      <c r="DWQ334" s="547"/>
      <c r="DWR334" s="547"/>
      <c r="DWS334" s="547"/>
      <c r="DWT334" s="547"/>
      <c r="DWU334" s="547"/>
      <c r="DWV334" s="547"/>
      <c r="DWW334" s="547"/>
      <c r="DWX334" s="547"/>
      <c r="DWY334" s="547"/>
      <c r="DWZ334" s="547"/>
      <c r="DXA334" s="547"/>
      <c r="DXB334" s="547"/>
      <c r="DXC334" s="547"/>
      <c r="DXD334" s="547"/>
      <c r="DXE334" s="547"/>
      <c r="DXF334" s="547"/>
      <c r="DXG334" s="547"/>
      <c r="DXH334" s="547"/>
      <c r="DXI334" s="547"/>
      <c r="DXJ334" s="547"/>
      <c r="DXK334" s="547"/>
      <c r="DXL334" s="547"/>
      <c r="DXM334" s="547"/>
      <c r="DXN334" s="547"/>
      <c r="DXO334" s="547"/>
      <c r="DXP334" s="547"/>
      <c r="DXQ334" s="547"/>
      <c r="DXR334" s="547"/>
      <c r="DXS334" s="547"/>
      <c r="DXT334" s="547"/>
      <c r="DXU334" s="547"/>
      <c r="DXV334" s="547"/>
      <c r="DXW334" s="547"/>
      <c r="DXX334" s="547"/>
      <c r="DXY334" s="547"/>
      <c r="DXZ334" s="547"/>
      <c r="DYA334" s="547"/>
      <c r="DYB334" s="547"/>
      <c r="DYC334" s="547"/>
      <c r="DYD334" s="547"/>
      <c r="DYE334" s="547"/>
      <c r="DYF334" s="547"/>
      <c r="DYG334" s="547"/>
      <c r="DYH334" s="547"/>
      <c r="DYI334" s="547"/>
      <c r="DYJ334" s="547"/>
      <c r="DYK334" s="547"/>
      <c r="DYL334" s="547"/>
      <c r="DYM334" s="547"/>
      <c r="DYN334" s="547"/>
      <c r="DYO334" s="547"/>
      <c r="DYP334" s="547"/>
      <c r="DYQ334" s="547"/>
      <c r="DYR334" s="547"/>
      <c r="DYS334" s="547"/>
      <c r="DYT334" s="547"/>
      <c r="DYU334" s="547"/>
      <c r="DYV334" s="547"/>
      <c r="DYW334" s="547"/>
      <c r="DYX334" s="547"/>
      <c r="DYY334" s="547"/>
      <c r="DYZ334" s="547"/>
      <c r="DZA334" s="547"/>
      <c r="DZB334" s="547"/>
      <c r="DZC334" s="547"/>
      <c r="DZD334" s="547"/>
      <c r="DZE334" s="547"/>
      <c r="DZF334" s="547"/>
      <c r="DZG334" s="547"/>
      <c r="DZH334" s="547"/>
      <c r="DZI334" s="547"/>
      <c r="DZJ334" s="547"/>
      <c r="DZK334" s="547"/>
      <c r="DZL334" s="547"/>
      <c r="DZM334" s="547"/>
      <c r="DZN334" s="547"/>
      <c r="DZO334" s="547"/>
      <c r="DZP334" s="547"/>
      <c r="DZQ334" s="547"/>
      <c r="DZR334" s="547"/>
      <c r="DZS334" s="547"/>
      <c r="DZT334" s="547"/>
      <c r="DZU334" s="547"/>
      <c r="DZV334" s="547"/>
      <c r="DZW334" s="547"/>
      <c r="DZX334" s="547"/>
      <c r="DZY334" s="547"/>
      <c r="DZZ334" s="547"/>
      <c r="EAA334" s="547"/>
      <c r="EAB334" s="547"/>
      <c r="EAC334" s="547"/>
      <c r="EAD334" s="547"/>
      <c r="EAE334" s="547"/>
      <c r="EAF334" s="547"/>
      <c r="EAG334" s="547"/>
      <c r="EAH334" s="547"/>
      <c r="EAI334" s="547"/>
      <c r="EAJ334" s="547"/>
      <c r="EAK334" s="547"/>
      <c r="EAL334" s="547"/>
      <c r="EAM334" s="547"/>
      <c r="EAN334" s="547"/>
      <c r="EAO334" s="547"/>
      <c r="EAP334" s="547"/>
      <c r="EAQ334" s="547"/>
      <c r="EAR334" s="547"/>
      <c r="EAS334" s="547"/>
      <c r="EAT334" s="547"/>
      <c r="EAU334" s="547"/>
      <c r="EAV334" s="547"/>
      <c r="EAW334" s="547"/>
      <c r="EAX334" s="547"/>
      <c r="EAY334" s="547"/>
      <c r="EAZ334" s="547"/>
      <c r="EBA334" s="547"/>
      <c r="EBB334" s="547"/>
      <c r="EBC334" s="547"/>
      <c r="EBD334" s="547"/>
      <c r="EBE334" s="547"/>
      <c r="EBF334" s="547"/>
      <c r="EBG334" s="547"/>
      <c r="EBH334" s="547"/>
      <c r="EBI334" s="547"/>
      <c r="EBJ334" s="547"/>
      <c r="EBK334" s="547"/>
      <c r="EBL334" s="547"/>
      <c r="EBM334" s="547"/>
      <c r="EBN334" s="547"/>
      <c r="EBO334" s="547"/>
      <c r="EBP334" s="547"/>
      <c r="EBQ334" s="547"/>
      <c r="EBR334" s="547"/>
      <c r="EBS334" s="547"/>
      <c r="EBT334" s="547"/>
      <c r="EBU334" s="547"/>
      <c r="EBV334" s="547"/>
      <c r="EBW334" s="547"/>
      <c r="EBX334" s="547"/>
      <c r="EBY334" s="547"/>
      <c r="EBZ334" s="547"/>
      <c r="ECA334" s="547"/>
      <c r="ECB334" s="547"/>
      <c r="ECC334" s="547"/>
      <c r="ECD334" s="547"/>
      <c r="ECE334" s="547"/>
      <c r="ECF334" s="547"/>
      <c r="ECG334" s="547"/>
      <c r="ECH334" s="547"/>
      <c r="ECI334" s="547"/>
      <c r="ECJ334" s="547"/>
      <c r="ECK334" s="547"/>
      <c r="ECL334" s="547"/>
      <c r="ECM334" s="547"/>
      <c r="ECN334" s="547"/>
      <c r="ECO334" s="547"/>
      <c r="ECP334" s="547"/>
      <c r="ECQ334" s="547"/>
      <c r="ECR334" s="547"/>
      <c r="ECS334" s="547"/>
      <c r="ECT334" s="547"/>
      <c r="ECU334" s="547"/>
      <c r="ECV334" s="547"/>
      <c r="ECW334" s="547"/>
      <c r="ECX334" s="547"/>
      <c r="ECY334" s="547"/>
      <c r="ECZ334" s="547"/>
      <c r="EDA334" s="547"/>
      <c r="EDB334" s="547"/>
      <c r="EDC334" s="547"/>
      <c r="EDD334" s="547"/>
      <c r="EDE334" s="547"/>
      <c r="EDF334" s="547"/>
      <c r="EDG334" s="547"/>
      <c r="EDH334" s="547"/>
      <c r="EDI334" s="547"/>
      <c r="EDJ334" s="547"/>
      <c r="EDK334" s="547"/>
      <c r="EDL334" s="547"/>
      <c r="EDM334" s="547"/>
      <c r="EDN334" s="547"/>
      <c r="EDO334" s="547"/>
      <c r="EDP334" s="547"/>
      <c r="EDQ334" s="547"/>
      <c r="EDR334" s="547"/>
      <c r="EDS334" s="547"/>
      <c r="EDT334" s="547"/>
      <c r="EDU334" s="547"/>
      <c r="EDV334" s="547"/>
      <c r="EDW334" s="547"/>
      <c r="EDX334" s="547"/>
      <c r="EDY334" s="547"/>
      <c r="EDZ334" s="547"/>
      <c r="EEA334" s="547"/>
      <c r="EEB334" s="547"/>
      <c r="EEC334" s="547"/>
      <c r="EED334" s="547"/>
      <c r="EEE334" s="547"/>
      <c r="EEF334" s="547"/>
      <c r="EEG334" s="547"/>
      <c r="EEH334" s="547"/>
      <c r="EEI334" s="547"/>
      <c r="EEJ334" s="547"/>
      <c r="EEK334" s="547"/>
      <c r="EEL334" s="547"/>
      <c r="EEM334" s="547"/>
      <c r="EEN334" s="547"/>
      <c r="EEO334" s="547"/>
      <c r="EEP334" s="547"/>
      <c r="EEQ334" s="547"/>
      <c r="EER334" s="547"/>
      <c r="EES334" s="547"/>
      <c r="EET334" s="547"/>
      <c r="EEU334" s="547"/>
      <c r="EEV334" s="547"/>
      <c r="EEW334" s="547"/>
      <c r="EEX334" s="547"/>
      <c r="EEY334" s="547"/>
      <c r="EEZ334" s="547"/>
      <c r="EFA334" s="547"/>
      <c r="EFB334" s="547"/>
      <c r="EFC334" s="547"/>
      <c r="EFD334" s="547"/>
      <c r="EFE334" s="547"/>
      <c r="EFF334" s="547"/>
      <c r="EFG334" s="547"/>
      <c r="EFH334" s="547"/>
      <c r="EFI334" s="547"/>
      <c r="EFJ334" s="547"/>
      <c r="EFK334" s="547"/>
      <c r="EFL334" s="547"/>
      <c r="EFM334" s="547"/>
      <c r="EFN334" s="547"/>
      <c r="EFO334" s="547"/>
      <c r="EFP334" s="547"/>
      <c r="EFQ334" s="547"/>
      <c r="EFR334" s="547"/>
      <c r="EFS334" s="547"/>
      <c r="EFT334" s="547"/>
      <c r="EFU334" s="547"/>
      <c r="EFV334" s="547"/>
      <c r="EFW334" s="547"/>
      <c r="EFX334" s="547"/>
      <c r="EFY334" s="547"/>
      <c r="EFZ334" s="547"/>
      <c r="EGA334" s="547"/>
      <c r="EGB334" s="547"/>
      <c r="EGC334" s="547"/>
      <c r="EGD334" s="547"/>
      <c r="EGE334" s="547"/>
      <c r="EGF334" s="547"/>
      <c r="EGG334" s="547"/>
      <c r="EGH334" s="547"/>
      <c r="EGI334" s="547"/>
      <c r="EGJ334" s="547"/>
      <c r="EGK334" s="547"/>
      <c r="EGL334" s="547"/>
      <c r="EGM334" s="547"/>
      <c r="EGN334" s="547"/>
      <c r="EGO334" s="547"/>
      <c r="EGP334" s="547"/>
      <c r="EGQ334" s="547"/>
      <c r="EGR334" s="547"/>
      <c r="EGS334" s="547"/>
      <c r="EGT334" s="547"/>
      <c r="EGU334" s="547"/>
      <c r="EGV334" s="547"/>
      <c r="EGW334" s="547"/>
      <c r="EGX334" s="547"/>
      <c r="EGY334" s="547"/>
      <c r="EGZ334" s="547"/>
      <c r="EHA334" s="547"/>
      <c r="EHB334" s="547"/>
      <c r="EHC334" s="547"/>
      <c r="EHD334" s="547"/>
      <c r="EHE334" s="547"/>
      <c r="EHF334" s="547"/>
      <c r="EHG334" s="547"/>
      <c r="EHH334" s="547"/>
      <c r="EHI334" s="547"/>
      <c r="EHJ334" s="547"/>
      <c r="EHK334" s="547"/>
      <c r="EHL334" s="547"/>
      <c r="EHM334" s="547"/>
      <c r="EHN334" s="547"/>
      <c r="EHO334" s="547"/>
      <c r="EHP334" s="547"/>
      <c r="EHQ334" s="547"/>
      <c r="EHR334" s="547"/>
      <c r="EHS334" s="547"/>
      <c r="EHT334" s="547"/>
      <c r="EHU334" s="547"/>
      <c r="EHV334" s="547"/>
      <c r="EHW334" s="547"/>
      <c r="EHX334" s="547"/>
      <c r="EHY334" s="547"/>
      <c r="EHZ334" s="547"/>
      <c r="EIA334" s="547"/>
      <c r="EIB334" s="547"/>
      <c r="EIC334" s="547"/>
      <c r="EID334" s="547"/>
      <c r="EIE334" s="547"/>
      <c r="EIF334" s="547"/>
      <c r="EIG334" s="547"/>
      <c r="EIH334" s="547"/>
      <c r="EII334" s="547"/>
      <c r="EIJ334" s="547"/>
      <c r="EIK334" s="547"/>
      <c r="EIL334" s="547"/>
      <c r="EIM334" s="547"/>
      <c r="EIN334" s="547"/>
      <c r="EIO334" s="547"/>
      <c r="EIP334" s="547"/>
      <c r="EIQ334" s="547"/>
      <c r="EIR334" s="547"/>
      <c r="EIS334" s="547"/>
      <c r="EIT334" s="547"/>
      <c r="EIU334" s="547"/>
      <c r="EIV334" s="547"/>
      <c r="EIW334" s="547"/>
      <c r="EIX334" s="547"/>
      <c r="EIY334" s="547"/>
      <c r="EIZ334" s="547"/>
      <c r="EJA334" s="547"/>
      <c r="EJB334" s="547"/>
      <c r="EJC334" s="547"/>
      <c r="EJD334" s="547"/>
      <c r="EJE334" s="547"/>
      <c r="EJF334" s="547"/>
      <c r="EJG334" s="547"/>
      <c r="EJH334" s="547"/>
      <c r="EJI334" s="547"/>
      <c r="EJJ334" s="547"/>
      <c r="EJK334" s="547"/>
      <c r="EJL334" s="547"/>
      <c r="EJM334" s="547"/>
      <c r="EJN334" s="547"/>
      <c r="EJO334" s="547"/>
      <c r="EJP334" s="547"/>
      <c r="EJQ334" s="547"/>
      <c r="EJR334" s="547"/>
      <c r="EJS334" s="547"/>
      <c r="EJT334" s="547"/>
      <c r="EJU334" s="547"/>
      <c r="EJV334" s="547"/>
      <c r="EJW334" s="547"/>
      <c r="EJX334" s="547"/>
      <c r="EJY334" s="547"/>
      <c r="EJZ334" s="547"/>
      <c r="EKA334" s="547"/>
      <c r="EKB334" s="547"/>
      <c r="EKC334" s="547"/>
      <c r="EKD334" s="547"/>
      <c r="EKE334" s="547"/>
      <c r="EKF334" s="547"/>
      <c r="EKG334" s="547"/>
      <c r="EKH334" s="547"/>
      <c r="EKI334" s="547"/>
      <c r="EKJ334" s="547"/>
      <c r="EKK334" s="547"/>
      <c r="EKL334" s="547"/>
      <c r="EKM334" s="547"/>
      <c r="EKN334" s="547"/>
      <c r="EKO334" s="547"/>
      <c r="EKP334" s="547"/>
      <c r="EKQ334" s="547"/>
      <c r="EKR334" s="547"/>
      <c r="EKS334" s="547"/>
      <c r="EKT334" s="547"/>
      <c r="EKU334" s="547"/>
      <c r="EKV334" s="547"/>
      <c r="EKW334" s="547"/>
      <c r="EKX334" s="547"/>
      <c r="EKY334" s="547"/>
      <c r="EKZ334" s="547"/>
      <c r="ELA334" s="547"/>
      <c r="ELB334" s="547"/>
      <c r="ELC334" s="547"/>
      <c r="ELD334" s="547"/>
      <c r="ELE334" s="547"/>
      <c r="ELF334" s="547"/>
      <c r="ELG334" s="547"/>
      <c r="ELH334" s="547"/>
      <c r="ELI334" s="547"/>
      <c r="ELJ334" s="547"/>
      <c r="ELK334" s="547"/>
      <c r="ELL334" s="547"/>
      <c r="ELM334" s="547"/>
      <c r="ELN334" s="547"/>
      <c r="ELO334" s="547"/>
      <c r="ELP334" s="547"/>
      <c r="ELQ334" s="547"/>
      <c r="ELR334" s="547"/>
      <c r="ELS334" s="547"/>
      <c r="ELT334" s="547"/>
      <c r="ELU334" s="547"/>
      <c r="ELV334" s="547"/>
      <c r="ELW334" s="547"/>
      <c r="ELX334" s="547"/>
      <c r="ELY334" s="547"/>
      <c r="ELZ334" s="547"/>
      <c r="EMA334" s="547"/>
      <c r="EMB334" s="547"/>
      <c r="EMC334" s="547"/>
      <c r="EMD334" s="547"/>
      <c r="EME334" s="547"/>
      <c r="EMF334" s="547"/>
      <c r="EMG334" s="547"/>
      <c r="EMH334" s="547"/>
      <c r="EMI334" s="547"/>
      <c r="EMJ334" s="547"/>
      <c r="EMK334" s="547"/>
      <c r="EML334" s="547"/>
      <c r="EMM334" s="547"/>
      <c r="EMN334" s="547"/>
      <c r="EMO334" s="547"/>
      <c r="EMP334" s="547"/>
      <c r="EMQ334" s="547"/>
      <c r="EMR334" s="547"/>
      <c r="EMS334" s="547"/>
      <c r="EMT334" s="547"/>
      <c r="EMU334" s="547"/>
      <c r="EMV334" s="547"/>
      <c r="EMW334" s="547"/>
      <c r="EMX334" s="547"/>
      <c r="EMY334" s="547"/>
      <c r="EMZ334" s="547"/>
      <c r="ENA334" s="547"/>
      <c r="ENB334" s="547"/>
      <c r="ENC334" s="547"/>
      <c r="END334" s="547"/>
      <c r="ENE334" s="547"/>
      <c r="ENF334" s="547"/>
      <c r="ENG334" s="547"/>
      <c r="ENH334" s="547"/>
      <c r="ENI334" s="547"/>
      <c r="ENJ334" s="547"/>
      <c r="ENK334" s="547"/>
      <c r="ENL334" s="547"/>
      <c r="ENM334" s="547"/>
      <c r="ENN334" s="547"/>
      <c r="ENO334" s="547"/>
      <c r="ENP334" s="547"/>
      <c r="ENQ334" s="547"/>
      <c r="ENR334" s="547"/>
      <c r="ENS334" s="547"/>
      <c r="ENT334" s="547"/>
      <c r="ENU334" s="547"/>
      <c r="ENV334" s="547"/>
      <c r="ENW334" s="547"/>
      <c r="ENX334" s="547"/>
      <c r="ENY334" s="547"/>
      <c r="ENZ334" s="547"/>
      <c r="EOA334" s="547"/>
      <c r="EOB334" s="547"/>
      <c r="EOC334" s="547"/>
      <c r="EOD334" s="547"/>
      <c r="EOE334" s="547"/>
      <c r="EOF334" s="547"/>
      <c r="EOG334" s="547"/>
      <c r="EOH334" s="547"/>
      <c r="EOI334" s="547"/>
      <c r="EOJ334" s="547"/>
      <c r="EOK334" s="547"/>
      <c r="EOL334" s="547"/>
      <c r="EOM334" s="547"/>
      <c r="EON334" s="547"/>
      <c r="EOO334" s="547"/>
      <c r="EOP334" s="547"/>
      <c r="EOQ334" s="547"/>
      <c r="EOR334" s="547"/>
      <c r="EOS334" s="547"/>
      <c r="EOT334" s="547"/>
      <c r="EOU334" s="547"/>
      <c r="EOV334" s="547"/>
      <c r="EOW334" s="547"/>
      <c r="EOX334" s="547"/>
      <c r="EOY334" s="547"/>
      <c r="EOZ334" s="547"/>
      <c r="EPA334" s="547"/>
      <c r="EPB334" s="547"/>
      <c r="EPC334" s="547"/>
      <c r="EPD334" s="547"/>
      <c r="EPE334" s="547"/>
      <c r="EPF334" s="547"/>
      <c r="EPG334" s="547"/>
      <c r="EPH334" s="547"/>
      <c r="EPI334" s="547"/>
      <c r="EPJ334" s="547"/>
      <c r="EPK334" s="547"/>
      <c r="EPL334" s="547"/>
      <c r="EPM334" s="547"/>
      <c r="EPN334" s="547"/>
      <c r="EPO334" s="547"/>
      <c r="EPP334" s="547"/>
      <c r="EPQ334" s="547"/>
      <c r="EPR334" s="547"/>
      <c r="EPS334" s="547"/>
      <c r="EPT334" s="547"/>
      <c r="EPU334" s="547"/>
      <c r="EPV334" s="547"/>
      <c r="EPW334" s="547"/>
      <c r="EPX334" s="547"/>
      <c r="EPY334" s="547"/>
      <c r="EPZ334" s="547"/>
      <c r="EQA334" s="547"/>
      <c r="EQB334" s="547"/>
      <c r="EQC334" s="547"/>
      <c r="EQD334" s="547"/>
      <c r="EQE334" s="547"/>
      <c r="EQF334" s="547"/>
      <c r="EQG334" s="547"/>
      <c r="EQH334" s="547"/>
      <c r="EQI334" s="547"/>
      <c r="EQJ334" s="547"/>
      <c r="EQK334" s="547"/>
      <c r="EQL334" s="547"/>
      <c r="EQM334" s="547"/>
      <c r="EQN334" s="547"/>
      <c r="EQO334" s="547"/>
      <c r="EQP334" s="547"/>
      <c r="EQQ334" s="547"/>
      <c r="EQR334" s="547"/>
      <c r="EQS334" s="547"/>
      <c r="EQT334" s="547"/>
      <c r="EQU334" s="547"/>
      <c r="EQV334" s="547"/>
      <c r="EQW334" s="547"/>
      <c r="EQX334" s="547"/>
      <c r="EQY334" s="547"/>
      <c r="EQZ334" s="547"/>
      <c r="ERA334" s="547"/>
      <c r="ERB334" s="547"/>
      <c r="ERC334" s="547"/>
      <c r="ERD334" s="547"/>
      <c r="ERE334" s="547"/>
      <c r="ERF334" s="547"/>
      <c r="ERG334" s="547"/>
      <c r="ERH334" s="547"/>
      <c r="ERI334" s="547"/>
      <c r="ERJ334" s="547"/>
      <c r="ERK334" s="547"/>
      <c r="ERL334" s="547"/>
      <c r="ERM334" s="547"/>
      <c r="ERN334" s="547"/>
      <c r="ERO334" s="547"/>
      <c r="ERP334" s="547"/>
      <c r="ERQ334" s="547"/>
      <c r="ERR334" s="547"/>
      <c r="ERS334" s="547"/>
      <c r="ERT334" s="547"/>
      <c r="ERU334" s="547"/>
      <c r="ERV334" s="547"/>
      <c r="ERW334" s="547"/>
      <c r="ERX334" s="547"/>
      <c r="ERY334" s="547"/>
      <c r="ERZ334" s="547"/>
      <c r="ESA334" s="547"/>
      <c r="ESB334" s="547"/>
      <c r="ESC334" s="547"/>
      <c r="ESD334" s="547"/>
      <c r="ESE334" s="547"/>
      <c r="ESF334" s="547"/>
      <c r="ESG334" s="547"/>
      <c r="ESH334" s="547"/>
      <c r="ESI334" s="547"/>
      <c r="ESJ334" s="547"/>
      <c r="ESK334" s="547"/>
      <c r="ESL334" s="547"/>
      <c r="ESM334" s="547"/>
      <c r="ESN334" s="547"/>
      <c r="ESO334" s="547"/>
      <c r="ESP334" s="547"/>
      <c r="ESQ334" s="547"/>
      <c r="ESR334" s="547"/>
      <c r="ESS334" s="547"/>
      <c r="EST334" s="547"/>
      <c r="ESU334" s="547"/>
      <c r="ESV334" s="547"/>
      <c r="ESW334" s="547"/>
      <c r="ESX334" s="547"/>
      <c r="ESY334" s="547"/>
      <c r="ESZ334" s="547"/>
      <c r="ETA334" s="547"/>
      <c r="ETB334" s="547"/>
      <c r="ETC334" s="547"/>
      <c r="ETD334" s="547"/>
      <c r="ETE334" s="547"/>
      <c r="ETF334" s="547"/>
      <c r="ETG334" s="547"/>
      <c r="ETH334" s="547"/>
      <c r="ETI334" s="547"/>
      <c r="ETJ334" s="547"/>
      <c r="ETK334" s="547"/>
      <c r="ETL334" s="547"/>
      <c r="ETM334" s="547"/>
      <c r="ETN334" s="547"/>
      <c r="ETO334" s="547"/>
      <c r="ETP334" s="547"/>
      <c r="ETQ334" s="547"/>
      <c r="ETR334" s="547"/>
      <c r="ETS334" s="547"/>
      <c r="ETT334" s="547"/>
      <c r="ETU334" s="547"/>
      <c r="ETV334" s="547"/>
      <c r="ETW334" s="547"/>
      <c r="ETX334" s="547"/>
      <c r="ETY334" s="547"/>
      <c r="ETZ334" s="547"/>
      <c r="EUA334" s="547"/>
      <c r="EUB334" s="547"/>
      <c r="EUC334" s="547"/>
      <c r="EUD334" s="547"/>
      <c r="EUE334" s="547"/>
      <c r="EUF334" s="547"/>
      <c r="EUG334" s="547"/>
      <c r="EUH334" s="547"/>
      <c r="EUI334" s="547"/>
      <c r="EUJ334" s="547"/>
      <c r="EUK334" s="547"/>
      <c r="EUL334" s="547"/>
      <c r="EUM334" s="547"/>
      <c r="EUN334" s="547"/>
      <c r="EUO334" s="547"/>
      <c r="EUP334" s="547"/>
      <c r="EUQ334" s="547"/>
      <c r="EUR334" s="547"/>
      <c r="EUS334" s="547"/>
      <c r="EUT334" s="547"/>
      <c r="EUU334" s="547"/>
      <c r="EUV334" s="547"/>
      <c r="EUW334" s="547"/>
      <c r="EUX334" s="547"/>
      <c r="EUY334" s="547"/>
      <c r="EUZ334" s="547"/>
      <c r="EVA334" s="547"/>
      <c r="EVB334" s="547"/>
      <c r="EVC334" s="547"/>
      <c r="EVD334" s="547"/>
      <c r="EVE334" s="547"/>
      <c r="EVF334" s="547"/>
      <c r="EVG334" s="547"/>
      <c r="EVH334" s="547"/>
      <c r="EVI334" s="547"/>
      <c r="EVJ334" s="547"/>
      <c r="EVK334" s="547"/>
      <c r="EVL334" s="547"/>
      <c r="EVM334" s="547"/>
      <c r="EVN334" s="547"/>
      <c r="EVO334" s="547"/>
      <c r="EVP334" s="547"/>
      <c r="EVQ334" s="547"/>
      <c r="EVR334" s="547"/>
      <c r="EVS334" s="547"/>
      <c r="EVT334" s="547"/>
      <c r="EVU334" s="547"/>
      <c r="EVV334" s="547"/>
      <c r="EVW334" s="547"/>
      <c r="EVX334" s="547"/>
      <c r="EVY334" s="547"/>
      <c r="EVZ334" s="547"/>
      <c r="EWA334" s="547"/>
      <c r="EWB334" s="547"/>
      <c r="EWC334" s="547"/>
      <c r="EWD334" s="547"/>
      <c r="EWE334" s="547"/>
      <c r="EWF334" s="547"/>
      <c r="EWG334" s="547"/>
      <c r="EWH334" s="547"/>
      <c r="EWI334" s="547"/>
      <c r="EWJ334" s="547"/>
      <c r="EWK334" s="547"/>
      <c r="EWL334" s="547"/>
      <c r="EWM334" s="547"/>
      <c r="EWN334" s="547"/>
      <c r="EWO334" s="547"/>
      <c r="EWP334" s="547"/>
      <c r="EWQ334" s="547"/>
      <c r="EWR334" s="547"/>
      <c r="EWS334" s="547"/>
      <c r="EWT334" s="547"/>
      <c r="EWU334" s="547"/>
      <c r="EWV334" s="547"/>
      <c r="EWW334" s="547"/>
      <c r="EWX334" s="547"/>
      <c r="EWY334" s="547"/>
      <c r="EWZ334" s="547"/>
      <c r="EXA334" s="547"/>
      <c r="EXB334" s="547"/>
      <c r="EXC334" s="547"/>
      <c r="EXD334" s="547"/>
      <c r="EXE334" s="547"/>
      <c r="EXF334" s="547"/>
      <c r="EXG334" s="547"/>
      <c r="EXH334" s="547"/>
      <c r="EXI334" s="547"/>
      <c r="EXJ334" s="547"/>
      <c r="EXK334" s="547"/>
      <c r="EXL334" s="547"/>
      <c r="EXM334" s="547"/>
      <c r="EXN334" s="547"/>
      <c r="EXO334" s="547"/>
      <c r="EXP334" s="547"/>
      <c r="EXQ334" s="547"/>
      <c r="EXR334" s="547"/>
      <c r="EXS334" s="547"/>
      <c r="EXT334" s="547"/>
      <c r="EXU334" s="547"/>
      <c r="EXV334" s="547"/>
      <c r="EXW334" s="547"/>
      <c r="EXX334" s="547"/>
      <c r="EXY334" s="547"/>
      <c r="EXZ334" s="547"/>
      <c r="EYA334" s="547"/>
      <c r="EYB334" s="547"/>
      <c r="EYC334" s="547"/>
      <c r="EYD334" s="547"/>
      <c r="EYE334" s="547"/>
      <c r="EYF334" s="547"/>
      <c r="EYG334" s="547"/>
      <c r="EYH334" s="547"/>
      <c r="EYI334" s="547"/>
      <c r="EYJ334" s="547"/>
      <c r="EYK334" s="547"/>
      <c r="EYL334" s="547"/>
      <c r="EYM334" s="547"/>
      <c r="EYN334" s="547"/>
      <c r="EYO334" s="547"/>
      <c r="EYP334" s="547"/>
      <c r="EYQ334" s="547"/>
      <c r="EYR334" s="547"/>
      <c r="EYS334" s="547"/>
      <c r="EYT334" s="547"/>
      <c r="EYU334" s="547"/>
      <c r="EYV334" s="547"/>
      <c r="EYW334" s="547"/>
      <c r="EYX334" s="547"/>
      <c r="EYY334" s="547"/>
      <c r="EYZ334" s="547"/>
      <c r="EZA334" s="547"/>
      <c r="EZB334" s="547"/>
      <c r="EZC334" s="547"/>
      <c r="EZD334" s="547"/>
      <c r="EZE334" s="547"/>
      <c r="EZF334" s="547"/>
      <c r="EZG334" s="547"/>
      <c r="EZH334" s="547"/>
      <c r="EZI334" s="547"/>
      <c r="EZJ334" s="547"/>
      <c r="EZK334" s="547"/>
      <c r="EZL334" s="547"/>
      <c r="EZM334" s="547"/>
      <c r="EZN334" s="547"/>
      <c r="EZO334" s="547"/>
      <c r="EZP334" s="547"/>
      <c r="EZQ334" s="547"/>
      <c r="EZR334" s="547"/>
      <c r="EZS334" s="547"/>
      <c r="EZT334" s="547"/>
      <c r="EZU334" s="547"/>
      <c r="EZV334" s="547"/>
      <c r="EZW334" s="547"/>
      <c r="EZX334" s="547"/>
      <c r="EZY334" s="547"/>
      <c r="EZZ334" s="547"/>
      <c r="FAA334" s="547"/>
      <c r="FAB334" s="547"/>
      <c r="FAC334" s="547"/>
      <c r="FAD334" s="547"/>
      <c r="FAE334" s="547"/>
      <c r="FAF334" s="547"/>
      <c r="FAG334" s="547"/>
      <c r="FAH334" s="547"/>
      <c r="FAI334" s="547"/>
      <c r="FAJ334" s="547"/>
      <c r="FAK334" s="547"/>
      <c r="FAL334" s="547"/>
      <c r="FAM334" s="547"/>
      <c r="FAN334" s="547"/>
      <c r="FAO334" s="547"/>
      <c r="FAP334" s="547"/>
      <c r="FAQ334" s="547"/>
      <c r="FAR334" s="547"/>
      <c r="FAS334" s="547"/>
      <c r="FAT334" s="547"/>
      <c r="FAU334" s="547"/>
      <c r="FAV334" s="547"/>
      <c r="FAW334" s="547"/>
      <c r="FAX334" s="547"/>
      <c r="FAY334" s="547"/>
      <c r="FAZ334" s="547"/>
      <c r="FBA334" s="547"/>
      <c r="FBB334" s="547"/>
      <c r="FBC334" s="547"/>
      <c r="FBD334" s="547"/>
      <c r="FBE334" s="547"/>
      <c r="FBF334" s="547"/>
      <c r="FBG334" s="547"/>
      <c r="FBH334" s="547"/>
      <c r="FBI334" s="547"/>
      <c r="FBJ334" s="547"/>
      <c r="FBK334" s="547"/>
      <c r="FBL334" s="547"/>
      <c r="FBM334" s="547"/>
      <c r="FBN334" s="547"/>
      <c r="FBO334" s="547"/>
      <c r="FBP334" s="547"/>
      <c r="FBQ334" s="547"/>
      <c r="FBR334" s="547"/>
      <c r="FBS334" s="547"/>
      <c r="FBT334" s="547"/>
      <c r="FBU334" s="547"/>
      <c r="FBV334" s="547"/>
      <c r="FBW334" s="547"/>
      <c r="FBX334" s="547"/>
      <c r="FBY334" s="547"/>
      <c r="FBZ334" s="547"/>
      <c r="FCA334" s="547"/>
      <c r="FCB334" s="547"/>
      <c r="FCC334" s="547"/>
      <c r="FCD334" s="547"/>
      <c r="FCE334" s="547"/>
      <c r="FCF334" s="547"/>
      <c r="FCG334" s="547"/>
      <c r="FCH334" s="547"/>
      <c r="FCI334" s="547"/>
      <c r="FCJ334" s="547"/>
      <c r="FCK334" s="547"/>
      <c r="FCL334" s="547"/>
      <c r="FCM334" s="547"/>
      <c r="FCN334" s="547"/>
      <c r="FCO334" s="547"/>
      <c r="FCP334" s="547"/>
      <c r="FCQ334" s="547"/>
      <c r="FCR334" s="547"/>
      <c r="FCS334" s="547"/>
      <c r="FCT334" s="547"/>
      <c r="FCU334" s="547"/>
      <c r="FCV334" s="547"/>
      <c r="FCW334" s="547"/>
      <c r="FCX334" s="547"/>
      <c r="FCY334" s="547"/>
      <c r="FCZ334" s="547"/>
      <c r="FDA334" s="547"/>
      <c r="FDB334" s="547"/>
      <c r="FDC334" s="547"/>
      <c r="FDD334" s="547"/>
      <c r="FDE334" s="547"/>
      <c r="FDF334" s="547"/>
      <c r="FDG334" s="547"/>
      <c r="FDH334" s="547"/>
      <c r="FDI334" s="547"/>
      <c r="FDJ334" s="547"/>
      <c r="FDK334" s="547"/>
      <c r="FDL334" s="547"/>
      <c r="FDM334" s="547"/>
      <c r="FDN334" s="547"/>
      <c r="FDO334" s="547"/>
      <c r="FDP334" s="547"/>
      <c r="FDQ334" s="547"/>
      <c r="FDR334" s="547"/>
      <c r="FDS334" s="547"/>
      <c r="FDT334" s="547"/>
      <c r="FDU334" s="547"/>
      <c r="FDV334" s="547"/>
      <c r="FDW334" s="547"/>
      <c r="FDX334" s="547"/>
      <c r="FDY334" s="547"/>
      <c r="FDZ334" s="547"/>
      <c r="FEA334" s="547"/>
      <c r="FEB334" s="547"/>
      <c r="FEC334" s="547"/>
      <c r="FED334" s="547"/>
      <c r="FEE334" s="547"/>
      <c r="FEF334" s="547"/>
      <c r="FEG334" s="547"/>
      <c r="FEH334" s="547"/>
      <c r="FEI334" s="547"/>
      <c r="FEJ334" s="547"/>
      <c r="FEK334" s="547"/>
      <c r="FEL334" s="547"/>
      <c r="FEM334" s="547"/>
      <c r="FEN334" s="547"/>
      <c r="FEO334" s="547"/>
      <c r="FEP334" s="547"/>
      <c r="FEQ334" s="547"/>
      <c r="FER334" s="547"/>
      <c r="FES334" s="547"/>
      <c r="FET334" s="547"/>
      <c r="FEU334" s="547"/>
      <c r="FEV334" s="547"/>
      <c r="FEW334" s="547"/>
      <c r="FEX334" s="547"/>
      <c r="FEY334" s="547"/>
      <c r="FEZ334" s="547"/>
      <c r="FFA334" s="547"/>
      <c r="FFB334" s="547"/>
      <c r="FFC334" s="547"/>
      <c r="FFD334" s="547"/>
      <c r="FFE334" s="547"/>
      <c r="FFF334" s="547"/>
      <c r="FFG334" s="547"/>
      <c r="FFH334" s="547"/>
      <c r="FFI334" s="547"/>
      <c r="FFJ334" s="547"/>
      <c r="FFK334" s="547"/>
      <c r="FFL334" s="547"/>
      <c r="FFM334" s="547"/>
      <c r="FFN334" s="547"/>
      <c r="FFO334" s="547"/>
      <c r="FFP334" s="547"/>
      <c r="FFQ334" s="547"/>
      <c r="FFR334" s="547"/>
      <c r="FFS334" s="547"/>
      <c r="FFT334" s="547"/>
      <c r="FFU334" s="547"/>
      <c r="FFV334" s="547"/>
      <c r="FFW334" s="547"/>
      <c r="FFX334" s="547"/>
      <c r="FFY334" s="547"/>
      <c r="FFZ334" s="547"/>
      <c r="FGA334" s="547"/>
      <c r="FGB334" s="547"/>
      <c r="FGC334" s="547"/>
      <c r="FGD334" s="547"/>
      <c r="FGE334" s="547"/>
      <c r="FGF334" s="547"/>
      <c r="FGG334" s="547"/>
      <c r="FGH334" s="547"/>
      <c r="FGI334" s="547"/>
      <c r="FGJ334" s="547"/>
      <c r="FGK334" s="547"/>
      <c r="FGL334" s="547"/>
      <c r="FGM334" s="547"/>
      <c r="FGN334" s="547"/>
      <c r="FGO334" s="547"/>
      <c r="FGP334" s="547"/>
      <c r="FGQ334" s="547"/>
      <c r="FGR334" s="547"/>
      <c r="FGS334" s="547"/>
      <c r="FGT334" s="547"/>
      <c r="FGU334" s="547"/>
      <c r="FGV334" s="547"/>
      <c r="FGW334" s="547"/>
      <c r="FGX334" s="547"/>
      <c r="FGY334" s="547"/>
      <c r="FGZ334" s="547"/>
      <c r="FHA334" s="547"/>
      <c r="FHB334" s="547"/>
      <c r="FHC334" s="547"/>
      <c r="FHD334" s="547"/>
      <c r="FHE334" s="547"/>
      <c r="FHF334" s="547"/>
      <c r="FHG334" s="547"/>
      <c r="FHH334" s="547"/>
      <c r="FHI334" s="547"/>
      <c r="FHJ334" s="547"/>
      <c r="FHK334" s="547"/>
      <c r="FHL334" s="547"/>
      <c r="FHM334" s="547"/>
      <c r="FHN334" s="547"/>
      <c r="FHO334" s="547"/>
      <c r="FHP334" s="547"/>
      <c r="FHQ334" s="547"/>
      <c r="FHR334" s="547"/>
      <c r="FHS334" s="547"/>
      <c r="FHT334" s="547"/>
      <c r="FHU334" s="547"/>
      <c r="FHV334" s="547"/>
      <c r="FHW334" s="547"/>
      <c r="FHX334" s="547"/>
      <c r="FHY334" s="547"/>
      <c r="FHZ334" s="547"/>
      <c r="FIA334" s="547"/>
      <c r="FIB334" s="547"/>
      <c r="FIC334" s="547"/>
      <c r="FID334" s="547"/>
      <c r="FIE334" s="547"/>
      <c r="FIF334" s="547"/>
      <c r="FIG334" s="547"/>
      <c r="FIH334" s="547"/>
      <c r="FII334" s="547"/>
      <c r="FIJ334" s="547"/>
      <c r="FIK334" s="547"/>
      <c r="FIL334" s="547"/>
      <c r="FIM334" s="547"/>
      <c r="FIN334" s="547"/>
      <c r="FIO334" s="547"/>
      <c r="FIP334" s="547"/>
      <c r="FIQ334" s="547"/>
      <c r="FIR334" s="547"/>
      <c r="FIS334" s="547"/>
      <c r="FIT334" s="547"/>
      <c r="FIU334" s="547"/>
      <c r="FIV334" s="547"/>
      <c r="FIW334" s="547"/>
      <c r="FIX334" s="547"/>
      <c r="FIY334" s="547"/>
      <c r="FIZ334" s="547"/>
      <c r="FJA334" s="547"/>
      <c r="FJB334" s="547"/>
      <c r="FJC334" s="547"/>
      <c r="FJD334" s="547"/>
      <c r="FJE334" s="547"/>
      <c r="FJF334" s="547"/>
      <c r="FJG334" s="547"/>
      <c r="FJH334" s="547"/>
      <c r="FJI334" s="547"/>
      <c r="FJJ334" s="547"/>
      <c r="FJK334" s="547"/>
      <c r="FJL334" s="547"/>
      <c r="FJM334" s="547"/>
      <c r="FJN334" s="547"/>
      <c r="FJO334" s="547"/>
      <c r="FJP334" s="547"/>
      <c r="FJQ334" s="547"/>
      <c r="FJR334" s="547"/>
      <c r="FJS334" s="547"/>
      <c r="FJT334" s="547"/>
      <c r="FJU334" s="547"/>
      <c r="FJV334" s="547"/>
      <c r="FJW334" s="547"/>
      <c r="FJX334" s="547"/>
      <c r="FJY334" s="547"/>
      <c r="FJZ334" s="547"/>
      <c r="FKA334" s="547"/>
      <c r="FKB334" s="547"/>
      <c r="FKC334" s="547"/>
      <c r="FKD334" s="547"/>
      <c r="FKE334" s="547"/>
      <c r="FKF334" s="547"/>
      <c r="FKG334" s="547"/>
      <c r="FKH334" s="547"/>
      <c r="FKI334" s="547"/>
      <c r="FKJ334" s="547"/>
      <c r="FKK334" s="547"/>
      <c r="FKL334" s="547"/>
      <c r="FKM334" s="547"/>
      <c r="FKN334" s="547"/>
      <c r="FKO334" s="547"/>
      <c r="FKP334" s="547"/>
      <c r="FKQ334" s="547"/>
      <c r="FKR334" s="547"/>
      <c r="FKS334" s="547"/>
      <c r="FKT334" s="547"/>
      <c r="FKU334" s="547"/>
      <c r="FKV334" s="547"/>
      <c r="FKW334" s="547"/>
      <c r="FKX334" s="547"/>
      <c r="FKY334" s="547"/>
      <c r="FKZ334" s="547"/>
      <c r="FLA334" s="547"/>
      <c r="FLB334" s="547"/>
      <c r="FLC334" s="547"/>
      <c r="FLD334" s="547"/>
      <c r="FLE334" s="547"/>
      <c r="FLF334" s="547"/>
      <c r="FLG334" s="547"/>
      <c r="FLH334" s="547"/>
      <c r="FLI334" s="547"/>
      <c r="FLJ334" s="547"/>
      <c r="FLK334" s="547"/>
      <c r="FLL334" s="547"/>
      <c r="FLM334" s="547"/>
      <c r="FLN334" s="547"/>
      <c r="FLO334" s="547"/>
      <c r="FLP334" s="547"/>
      <c r="FLQ334" s="547"/>
      <c r="FLR334" s="547"/>
      <c r="FLS334" s="547"/>
      <c r="FLT334" s="547"/>
      <c r="FLU334" s="547"/>
      <c r="FLV334" s="547"/>
      <c r="FLW334" s="547"/>
      <c r="FLX334" s="547"/>
      <c r="FLY334" s="547"/>
      <c r="FLZ334" s="547"/>
      <c r="FMA334" s="547"/>
      <c r="FMB334" s="547"/>
      <c r="FMC334" s="547"/>
      <c r="FMD334" s="547"/>
      <c r="FME334" s="547"/>
      <c r="FMF334" s="547"/>
      <c r="FMG334" s="547"/>
      <c r="FMH334" s="547"/>
      <c r="FMI334" s="547"/>
      <c r="FMJ334" s="547"/>
      <c r="FMK334" s="547"/>
      <c r="FML334" s="547"/>
      <c r="FMM334" s="547"/>
      <c r="FMN334" s="547"/>
      <c r="FMO334" s="547"/>
      <c r="FMP334" s="547"/>
      <c r="FMQ334" s="547"/>
      <c r="FMR334" s="547"/>
      <c r="FMS334" s="547"/>
      <c r="FMT334" s="547"/>
      <c r="FMU334" s="547"/>
      <c r="FMV334" s="547"/>
      <c r="FMW334" s="547"/>
      <c r="FMX334" s="547"/>
      <c r="FMY334" s="547"/>
      <c r="FMZ334" s="547"/>
      <c r="FNA334" s="547"/>
      <c r="FNB334" s="547"/>
      <c r="FNC334" s="547"/>
      <c r="FND334" s="547"/>
      <c r="FNE334" s="547"/>
      <c r="FNF334" s="547"/>
      <c r="FNG334" s="547"/>
      <c r="FNH334" s="547"/>
      <c r="FNI334" s="547"/>
      <c r="FNJ334" s="547"/>
      <c r="FNK334" s="547"/>
      <c r="FNL334" s="547"/>
      <c r="FNM334" s="547"/>
      <c r="FNN334" s="547"/>
      <c r="FNO334" s="547"/>
      <c r="FNP334" s="547"/>
      <c r="FNQ334" s="547"/>
      <c r="FNR334" s="547"/>
      <c r="FNS334" s="547"/>
      <c r="FNT334" s="547"/>
      <c r="FNU334" s="547"/>
      <c r="FNV334" s="547"/>
      <c r="FNW334" s="547"/>
      <c r="FNX334" s="547"/>
      <c r="FNY334" s="547"/>
      <c r="FNZ334" s="547"/>
      <c r="FOA334" s="547"/>
      <c r="FOB334" s="547"/>
      <c r="FOC334" s="547"/>
      <c r="FOD334" s="547"/>
      <c r="FOE334" s="547"/>
      <c r="FOF334" s="547"/>
      <c r="FOG334" s="547"/>
      <c r="FOH334" s="547"/>
      <c r="FOI334" s="547"/>
      <c r="FOJ334" s="547"/>
      <c r="FOK334" s="547"/>
      <c r="FOL334" s="547"/>
      <c r="FOM334" s="547"/>
      <c r="FON334" s="547"/>
      <c r="FOO334" s="547"/>
      <c r="FOP334" s="547"/>
      <c r="FOQ334" s="547"/>
      <c r="FOR334" s="547"/>
      <c r="FOS334" s="547"/>
      <c r="FOT334" s="547"/>
      <c r="FOU334" s="547"/>
      <c r="FOV334" s="547"/>
      <c r="FOW334" s="547"/>
      <c r="FOX334" s="547"/>
      <c r="FOY334" s="547"/>
      <c r="FOZ334" s="547"/>
      <c r="FPA334" s="547"/>
      <c r="FPB334" s="547"/>
      <c r="FPC334" s="547"/>
      <c r="FPD334" s="547"/>
      <c r="FPE334" s="547"/>
      <c r="FPF334" s="547"/>
      <c r="FPG334" s="547"/>
      <c r="FPH334" s="547"/>
      <c r="FPI334" s="547"/>
      <c r="FPJ334" s="547"/>
      <c r="FPK334" s="547"/>
      <c r="FPL334" s="547"/>
      <c r="FPM334" s="547"/>
      <c r="FPN334" s="547"/>
      <c r="FPO334" s="547"/>
      <c r="FPP334" s="547"/>
      <c r="FPQ334" s="547"/>
      <c r="FPR334" s="547"/>
      <c r="FPS334" s="547"/>
      <c r="FPT334" s="547"/>
      <c r="FPU334" s="547"/>
      <c r="FPV334" s="547"/>
      <c r="FPW334" s="547"/>
      <c r="FPX334" s="547"/>
      <c r="FPY334" s="547"/>
      <c r="FPZ334" s="547"/>
      <c r="FQA334" s="547"/>
      <c r="FQB334" s="547"/>
      <c r="FQC334" s="547"/>
      <c r="FQD334" s="547"/>
      <c r="FQE334" s="547"/>
      <c r="FQF334" s="547"/>
      <c r="FQG334" s="547"/>
      <c r="FQH334" s="547"/>
      <c r="FQI334" s="547"/>
      <c r="FQJ334" s="547"/>
      <c r="FQK334" s="547"/>
      <c r="FQL334" s="547"/>
      <c r="FQM334" s="547"/>
      <c r="FQN334" s="547"/>
      <c r="FQO334" s="547"/>
      <c r="FQP334" s="547"/>
      <c r="FQQ334" s="547"/>
      <c r="FQR334" s="547"/>
      <c r="FQS334" s="547"/>
      <c r="FQT334" s="547"/>
      <c r="FQU334" s="547"/>
      <c r="FQV334" s="547"/>
      <c r="FQW334" s="547"/>
      <c r="FQX334" s="547"/>
      <c r="FQY334" s="547"/>
      <c r="FQZ334" s="547"/>
      <c r="FRA334" s="547"/>
      <c r="FRB334" s="547"/>
      <c r="FRC334" s="547"/>
      <c r="FRD334" s="547"/>
      <c r="FRE334" s="547"/>
      <c r="FRF334" s="547"/>
      <c r="FRG334" s="547"/>
      <c r="FRH334" s="547"/>
      <c r="FRI334" s="547"/>
      <c r="FRJ334" s="547"/>
      <c r="FRK334" s="547"/>
      <c r="FRL334" s="547"/>
      <c r="FRM334" s="547"/>
      <c r="FRN334" s="547"/>
      <c r="FRO334" s="547"/>
      <c r="FRP334" s="547"/>
      <c r="FRQ334" s="547"/>
      <c r="FRR334" s="547"/>
      <c r="FRS334" s="547"/>
      <c r="FRT334" s="547"/>
      <c r="FRU334" s="547"/>
      <c r="FRV334" s="547"/>
      <c r="FRW334" s="547"/>
      <c r="FRX334" s="547"/>
      <c r="FRY334" s="547"/>
      <c r="FRZ334" s="547"/>
      <c r="FSA334" s="547"/>
      <c r="FSB334" s="547"/>
      <c r="FSC334" s="547"/>
      <c r="FSD334" s="547"/>
      <c r="FSE334" s="547"/>
      <c r="FSF334" s="547"/>
      <c r="FSG334" s="547"/>
      <c r="FSH334" s="547"/>
      <c r="FSI334" s="547"/>
      <c r="FSJ334" s="547"/>
      <c r="FSK334" s="547"/>
      <c r="FSL334" s="547"/>
      <c r="FSM334" s="547"/>
      <c r="FSN334" s="547"/>
      <c r="FSO334" s="547"/>
      <c r="FSP334" s="547"/>
      <c r="FSQ334" s="547"/>
      <c r="FSR334" s="547"/>
      <c r="FSS334" s="547"/>
      <c r="FST334" s="547"/>
      <c r="FSU334" s="547"/>
      <c r="FSV334" s="547"/>
      <c r="FSW334" s="547"/>
      <c r="FSX334" s="547"/>
      <c r="FSY334" s="547"/>
      <c r="FSZ334" s="547"/>
      <c r="FTA334" s="547"/>
      <c r="FTB334" s="547"/>
      <c r="FTC334" s="547"/>
      <c r="FTD334" s="547"/>
      <c r="FTE334" s="547"/>
      <c r="FTF334" s="547"/>
      <c r="FTG334" s="547"/>
      <c r="FTH334" s="547"/>
      <c r="FTI334" s="547"/>
      <c r="FTJ334" s="547"/>
      <c r="FTK334" s="547"/>
      <c r="FTL334" s="547"/>
      <c r="FTM334" s="547"/>
      <c r="FTN334" s="547"/>
      <c r="FTO334" s="547"/>
      <c r="FTP334" s="547"/>
      <c r="FTQ334" s="547"/>
      <c r="FTR334" s="547"/>
      <c r="FTS334" s="547"/>
      <c r="FTT334" s="547"/>
      <c r="FTU334" s="547"/>
      <c r="FTV334" s="547"/>
      <c r="FTW334" s="547"/>
      <c r="FTX334" s="547"/>
      <c r="FTY334" s="547"/>
      <c r="FTZ334" s="547"/>
      <c r="FUA334" s="547"/>
      <c r="FUB334" s="547"/>
      <c r="FUC334" s="547"/>
      <c r="FUD334" s="547"/>
      <c r="FUE334" s="547"/>
      <c r="FUF334" s="547"/>
      <c r="FUG334" s="547"/>
      <c r="FUH334" s="547"/>
      <c r="FUI334" s="547"/>
      <c r="FUJ334" s="547"/>
      <c r="FUK334" s="547"/>
      <c r="FUL334" s="547"/>
      <c r="FUM334" s="547"/>
      <c r="FUN334" s="547"/>
      <c r="FUO334" s="547"/>
      <c r="FUP334" s="547"/>
      <c r="FUQ334" s="547"/>
      <c r="FUR334" s="547"/>
      <c r="FUS334" s="547"/>
      <c r="FUT334" s="547"/>
      <c r="FUU334" s="547"/>
      <c r="FUV334" s="547"/>
      <c r="FUW334" s="547"/>
      <c r="FUX334" s="547"/>
      <c r="FUY334" s="547"/>
      <c r="FUZ334" s="547"/>
      <c r="FVA334" s="547"/>
      <c r="FVB334" s="547"/>
      <c r="FVC334" s="547"/>
      <c r="FVD334" s="547"/>
      <c r="FVE334" s="547"/>
      <c r="FVF334" s="547"/>
      <c r="FVG334" s="547"/>
      <c r="FVH334" s="547"/>
      <c r="FVI334" s="547"/>
      <c r="FVJ334" s="547"/>
      <c r="FVK334" s="547"/>
      <c r="FVL334" s="547"/>
      <c r="FVM334" s="547"/>
      <c r="FVN334" s="547"/>
      <c r="FVO334" s="547"/>
      <c r="FVP334" s="547"/>
      <c r="FVQ334" s="547"/>
      <c r="FVR334" s="547"/>
      <c r="FVS334" s="547"/>
      <c r="FVT334" s="547"/>
      <c r="FVU334" s="547"/>
      <c r="FVV334" s="547"/>
      <c r="FVW334" s="547"/>
      <c r="FVX334" s="547"/>
      <c r="FVY334" s="547"/>
      <c r="FVZ334" s="547"/>
      <c r="FWA334" s="547"/>
      <c r="FWB334" s="547"/>
      <c r="FWC334" s="547"/>
      <c r="FWD334" s="547"/>
      <c r="FWE334" s="547"/>
      <c r="FWF334" s="547"/>
      <c r="FWG334" s="547"/>
      <c r="FWH334" s="547"/>
      <c r="FWI334" s="547"/>
      <c r="FWJ334" s="547"/>
      <c r="FWK334" s="547"/>
      <c r="FWL334" s="547"/>
      <c r="FWM334" s="547"/>
      <c r="FWN334" s="547"/>
      <c r="FWO334" s="547"/>
      <c r="FWP334" s="547"/>
      <c r="FWQ334" s="547"/>
      <c r="FWR334" s="547"/>
      <c r="FWS334" s="547"/>
      <c r="FWT334" s="547"/>
      <c r="FWU334" s="547"/>
      <c r="FWV334" s="547"/>
      <c r="FWW334" s="547"/>
      <c r="FWX334" s="547"/>
      <c r="FWY334" s="547"/>
      <c r="FWZ334" s="547"/>
      <c r="FXA334" s="547"/>
      <c r="FXB334" s="547"/>
      <c r="FXC334" s="547"/>
      <c r="FXD334" s="547"/>
      <c r="FXE334" s="547"/>
      <c r="FXF334" s="547"/>
      <c r="FXG334" s="547"/>
      <c r="FXH334" s="547"/>
      <c r="FXI334" s="547"/>
      <c r="FXJ334" s="547"/>
      <c r="FXK334" s="547"/>
      <c r="FXL334" s="547"/>
      <c r="FXM334" s="547"/>
      <c r="FXN334" s="547"/>
      <c r="FXO334" s="547"/>
      <c r="FXP334" s="547"/>
      <c r="FXQ334" s="547"/>
      <c r="FXR334" s="547"/>
      <c r="FXS334" s="547"/>
      <c r="FXT334" s="547"/>
      <c r="FXU334" s="547"/>
      <c r="FXV334" s="547"/>
      <c r="FXW334" s="547"/>
      <c r="FXX334" s="547"/>
      <c r="FXY334" s="547"/>
      <c r="FXZ334" s="547"/>
      <c r="FYA334" s="547"/>
      <c r="FYB334" s="547"/>
      <c r="FYC334" s="547"/>
      <c r="FYD334" s="547"/>
      <c r="FYE334" s="547"/>
      <c r="FYF334" s="547"/>
      <c r="FYG334" s="547"/>
      <c r="FYH334" s="547"/>
      <c r="FYI334" s="547"/>
      <c r="FYJ334" s="547"/>
      <c r="FYK334" s="547"/>
      <c r="FYL334" s="547"/>
      <c r="FYM334" s="547"/>
      <c r="FYN334" s="547"/>
      <c r="FYO334" s="547"/>
      <c r="FYP334" s="547"/>
      <c r="FYQ334" s="547"/>
      <c r="FYR334" s="547"/>
      <c r="FYS334" s="547"/>
      <c r="FYT334" s="547"/>
      <c r="FYU334" s="547"/>
      <c r="FYV334" s="547"/>
      <c r="FYW334" s="547"/>
      <c r="FYX334" s="547"/>
      <c r="FYY334" s="547"/>
      <c r="FYZ334" s="547"/>
      <c r="FZA334" s="547"/>
      <c r="FZB334" s="547"/>
      <c r="FZC334" s="547"/>
      <c r="FZD334" s="547"/>
      <c r="FZE334" s="547"/>
      <c r="FZF334" s="547"/>
      <c r="FZG334" s="547"/>
      <c r="FZH334" s="547"/>
      <c r="FZI334" s="547"/>
      <c r="FZJ334" s="547"/>
      <c r="FZK334" s="547"/>
      <c r="FZL334" s="547"/>
      <c r="FZM334" s="547"/>
      <c r="FZN334" s="547"/>
      <c r="FZO334" s="547"/>
      <c r="FZP334" s="547"/>
      <c r="FZQ334" s="547"/>
      <c r="FZR334" s="547"/>
      <c r="FZS334" s="547"/>
      <c r="FZT334" s="547"/>
      <c r="FZU334" s="547"/>
      <c r="FZV334" s="547"/>
      <c r="FZW334" s="547"/>
      <c r="FZX334" s="547"/>
      <c r="FZY334" s="547"/>
      <c r="FZZ334" s="547"/>
      <c r="GAA334" s="547"/>
      <c r="GAB334" s="547"/>
      <c r="GAC334" s="547"/>
      <c r="GAD334" s="547"/>
      <c r="GAE334" s="547"/>
      <c r="GAF334" s="547"/>
      <c r="GAG334" s="547"/>
      <c r="GAH334" s="547"/>
      <c r="GAI334" s="547"/>
      <c r="GAJ334" s="547"/>
      <c r="GAK334" s="547"/>
      <c r="GAL334" s="547"/>
      <c r="GAM334" s="547"/>
      <c r="GAN334" s="547"/>
      <c r="GAO334" s="547"/>
      <c r="GAP334" s="547"/>
      <c r="GAQ334" s="547"/>
      <c r="GAR334" s="547"/>
      <c r="GAS334" s="547"/>
      <c r="GAT334" s="547"/>
      <c r="GAU334" s="547"/>
      <c r="GAV334" s="547"/>
      <c r="GAW334" s="547"/>
      <c r="GAX334" s="547"/>
      <c r="GAY334" s="547"/>
      <c r="GAZ334" s="547"/>
      <c r="GBA334" s="547"/>
      <c r="GBB334" s="547"/>
      <c r="GBC334" s="547"/>
      <c r="GBD334" s="547"/>
      <c r="GBE334" s="547"/>
      <c r="GBF334" s="547"/>
      <c r="GBG334" s="547"/>
      <c r="GBH334" s="547"/>
      <c r="GBI334" s="547"/>
      <c r="GBJ334" s="547"/>
      <c r="GBK334" s="547"/>
      <c r="GBL334" s="547"/>
      <c r="GBM334" s="547"/>
      <c r="GBN334" s="547"/>
      <c r="GBO334" s="547"/>
      <c r="GBP334" s="547"/>
      <c r="GBQ334" s="547"/>
      <c r="GBR334" s="547"/>
      <c r="GBS334" s="547"/>
      <c r="GBT334" s="547"/>
      <c r="GBU334" s="547"/>
      <c r="GBV334" s="547"/>
      <c r="GBW334" s="547"/>
      <c r="GBX334" s="547"/>
      <c r="GBY334" s="547"/>
      <c r="GBZ334" s="547"/>
      <c r="GCA334" s="547"/>
      <c r="GCB334" s="547"/>
      <c r="GCC334" s="547"/>
      <c r="GCD334" s="547"/>
      <c r="GCE334" s="547"/>
      <c r="GCF334" s="547"/>
      <c r="GCG334" s="547"/>
      <c r="GCH334" s="547"/>
      <c r="GCI334" s="547"/>
      <c r="GCJ334" s="547"/>
      <c r="GCK334" s="547"/>
      <c r="GCL334" s="547"/>
      <c r="GCM334" s="547"/>
      <c r="GCN334" s="547"/>
      <c r="GCO334" s="547"/>
      <c r="GCP334" s="547"/>
      <c r="GCQ334" s="547"/>
      <c r="GCR334" s="547"/>
      <c r="GCS334" s="547"/>
      <c r="GCT334" s="547"/>
      <c r="GCU334" s="547"/>
      <c r="GCV334" s="547"/>
      <c r="GCW334" s="547"/>
      <c r="GCX334" s="547"/>
      <c r="GCY334" s="547"/>
      <c r="GCZ334" s="547"/>
      <c r="GDA334" s="547"/>
      <c r="GDB334" s="547"/>
      <c r="GDC334" s="547"/>
      <c r="GDD334" s="547"/>
      <c r="GDE334" s="547"/>
      <c r="GDF334" s="547"/>
      <c r="GDG334" s="547"/>
      <c r="GDH334" s="547"/>
      <c r="GDI334" s="547"/>
      <c r="GDJ334" s="547"/>
      <c r="GDK334" s="547"/>
      <c r="GDL334" s="547"/>
      <c r="GDM334" s="547"/>
      <c r="GDN334" s="547"/>
      <c r="GDO334" s="547"/>
      <c r="GDP334" s="547"/>
      <c r="GDQ334" s="547"/>
      <c r="GDR334" s="547"/>
      <c r="GDS334" s="547"/>
      <c r="GDT334" s="547"/>
      <c r="GDU334" s="547"/>
      <c r="GDV334" s="547"/>
      <c r="GDW334" s="547"/>
      <c r="GDX334" s="547"/>
      <c r="GDY334" s="547"/>
      <c r="GDZ334" s="547"/>
      <c r="GEA334" s="547"/>
      <c r="GEB334" s="547"/>
      <c r="GEC334" s="547"/>
      <c r="GED334" s="547"/>
      <c r="GEE334" s="547"/>
      <c r="GEF334" s="547"/>
      <c r="GEG334" s="547"/>
      <c r="GEH334" s="547"/>
      <c r="GEI334" s="547"/>
      <c r="GEJ334" s="547"/>
      <c r="GEK334" s="547"/>
      <c r="GEL334" s="547"/>
      <c r="GEM334" s="547"/>
      <c r="GEN334" s="547"/>
      <c r="GEO334" s="547"/>
      <c r="GEP334" s="547"/>
      <c r="GEQ334" s="547"/>
      <c r="GER334" s="547"/>
      <c r="GES334" s="547"/>
      <c r="GET334" s="547"/>
      <c r="GEU334" s="547"/>
      <c r="GEV334" s="547"/>
      <c r="GEW334" s="547"/>
      <c r="GEX334" s="547"/>
      <c r="GEY334" s="547"/>
      <c r="GEZ334" s="547"/>
      <c r="GFA334" s="547"/>
      <c r="GFB334" s="547"/>
      <c r="GFC334" s="547"/>
      <c r="GFD334" s="547"/>
      <c r="GFE334" s="547"/>
      <c r="GFF334" s="547"/>
      <c r="GFG334" s="547"/>
      <c r="GFH334" s="547"/>
      <c r="GFI334" s="547"/>
      <c r="GFJ334" s="547"/>
      <c r="GFK334" s="547"/>
      <c r="GFL334" s="547"/>
      <c r="GFM334" s="547"/>
      <c r="GFN334" s="547"/>
      <c r="GFO334" s="547"/>
      <c r="GFP334" s="547"/>
      <c r="GFQ334" s="547"/>
      <c r="GFR334" s="547"/>
      <c r="GFS334" s="547"/>
      <c r="GFT334" s="547"/>
      <c r="GFU334" s="547"/>
      <c r="GFV334" s="547"/>
      <c r="GFW334" s="547"/>
      <c r="GFX334" s="547"/>
      <c r="GFY334" s="547"/>
      <c r="GFZ334" s="547"/>
      <c r="GGA334" s="547"/>
      <c r="GGB334" s="547"/>
      <c r="GGC334" s="547"/>
      <c r="GGD334" s="547"/>
      <c r="GGE334" s="547"/>
      <c r="GGF334" s="547"/>
      <c r="GGG334" s="547"/>
      <c r="GGH334" s="547"/>
      <c r="GGI334" s="547"/>
      <c r="GGJ334" s="547"/>
      <c r="GGK334" s="547"/>
      <c r="GGL334" s="547"/>
      <c r="GGM334" s="547"/>
      <c r="GGN334" s="547"/>
      <c r="GGO334" s="547"/>
      <c r="GGP334" s="547"/>
      <c r="GGQ334" s="547"/>
      <c r="GGR334" s="547"/>
      <c r="GGS334" s="547"/>
      <c r="GGT334" s="547"/>
      <c r="GGU334" s="547"/>
      <c r="GGV334" s="547"/>
      <c r="GGW334" s="547"/>
      <c r="GGX334" s="547"/>
      <c r="GGY334" s="547"/>
      <c r="GGZ334" s="547"/>
      <c r="GHA334" s="547"/>
      <c r="GHB334" s="547"/>
      <c r="GHC334" s="547"/>
      <c r="GHD334" s="547"/>
      <c r="GHE334" s="547"/>
      <c r="GHF334" s="547"/>
      <c r="GHG334" s="547"/>
      <c r="GHH334" s="547"/>
      <c r="GHI334" s="547"/>
      <c r="GHJ334" s="547"/>
      <c r="GHK334" s="547"/>
      <c r="GHL334" s="547"/>
      <c r="GHM334" s="547"/>
      <c r="GHN334" s="547"/>
      <c r="GHO334" s="547"/>
      <c r="GHP334" s="547"/>
      <c r="GHQ334" s="547"/>
      <c r="GHR334" s="547"/>
      <c r="GHS334" s="547"/>
      <c r="GHT334" s="547"/>
      <c r="GHU334" s="547"/>
      <c r="GHV334" s="547"/>
      <c r="GHW334" s="547"/>
      <c r="GHX334" s="547"/>
      <c r="GHY334" s="547"/>
      <c r="GHZ334" s="547"/>
      <c r="GIA334" s="547"/>
      <c r="GIB334" s="547"/>
      <c r="GIC334" s="547"/>
      <c r="GID334" s="547"/>
      <c r="GIE334" s="547"/>
      <c r="GIF334" s="547"/>
      <c r="GIG334" s="547"/>
      <c r="GIH334" s="547"/>
      <c r="GII334" s="547"/>
      <c r="GIJ334" s="547"/>
      <c r="GIK334" s="547"/>
      <c r="GIL334" s="547"/>
      <c r="GIM334" s="547"/>
      <c r="GIN334" s="547"/>
      <c r="GIO334" s="547"/>
      <c r="GIP334" s="547"/>
      <c r="GIQ334" s="547"/>
      <c r="GIR334" s="547"/>
      <c r="GIS334" s="547"/>
      <c r="GIT334" s="547"/>
      <c r="GIU334" s="547"/>
      <c r="GIV334" s="547"/>
      <c r="GIW334" s="547"/>
      <c r="GIX334" s="547"/>
      <c r="GIY334" s="547"/>
      <c r="GIZ334" s="547"/>
      <c r="GJA334" s="547"/>
      <c r="GJB334" s="547"/>
      <c r="GJC334" s="547"/>
      <c r="GJD334" s="547"/>
      <c r="GJE334" s="547"/>
      <c r="GJF334" s="547"/>
      <c r="GJG334" s="547"/>
      <c r="GJH334" s="547"/>
      <c r="GJI334" s="547"/>
      <c r="GJJ334" s="547"/>
      <c r="GJK334" s="547"/>
      <c r="GJL334" s="547"/>
      <c r="GJM334" s="547"/>
      <c r="GJN334" s="547"/>
      <c r="GJO334" s="547"/>
      <c r="GJP334" s="547"/>
      <c r="GJQ334" s="547"/>
      <c r="GJR334" s="547"/>
      <c r="GJS334" s="547"/>
      <c r="GJT334" s="547"/>
      <c r="GJU334" s="547"/>
      <c r="GJV334" s="547"/>
      <c r="GJW334" s="547"/>
      <c r="GJX334" s="547"/>
      <c r="GJY334" s="547"/>
      <c r="GJZ334" s="547"/>
      <c r="GKA334" s="547"/>
      <c r="GKB334" s="547"/>
      <c r="GKC334" s="547"/>
      <c r="GKD334" s="547"/>
      <c r="GKE334" s="547"/>
      <c r="GKF334" s="547"/>
      <c r="GKG334" s="547"/>
      <c r="GKH334" s="547"/>
      <c r="GKI334" s="547"/>
      <c r="GKJ334" s="547"/>
      <c r="GKK334" s="547"/>
      <c r="GKL334" s="547"/>
      <c r="GKM334" s="547"/>
      <c r="GKN334" s="547"/>
      <c r="GKO334" s="547"/>
      <c r="GKP334" s="547"/>
      <c r="GKQ334" s="547"/>
      <c r="GKR334" s="547"/>
      <c r="GKS334" s="547"/>
      <c r="GKT334" s="547"/>
      <c r="GKU334" s="547"/>
      <c r="GKV334" s="547"/>
      <c r="GKW334" s="547"/>
      <c r="GKX334" s="547"/>
      <c r="GKY334" s="547"/>
      <c r="GKZ334" s="547"/>
      <c r="GLA334" s="547"/>
      <c r="GLB334" s="547"/>
      <c r="GLC334" s="547"/>
      <c r="GLD334" s="547"/>
      <c r="GLE334" s="547"/>
      <c r="GLF334" s="547"/>
      <c r="GLG334" s="547"/>
      <c r="GLH334" s="547"/>
      <c r="GLI334" s="547"/>
      <c r="GLJ334" s="547"/>
      <c r="GLK334" s="547"/>
      <c r="GLL334" s="547"/>
      <c r="GLM334" s="547"/>
      <c r="GLN334" s="547"/>
      <c r="GLO334" s="547"/>
      <c r="GLP334" s="547"/>
      <c r="GLQ334" s="547"/>
      <c r="GLR334" s="547"/>
      <c r="GLS334" s="547"/>
      <c r="GLT334" s="547"/>
      <c r="GLU334" s="547"/>
      <c r="GLV334" s="547"/>
      <c r="GLW334" s="547"/>
      <c r="GLX334" s="547"/>
      <c r="GLY334" s="547"/>
      <c r="GLZ334" s="547"/>
      <c r="GMA334" s="547"/>
      <c r="GMB334" s="547"/>
      <c r="GMC334" s="547"/>
      <c r="GMD334" s="547"/>
      <c r="GME334" s="547"/>
      <c r="GMF334" s="547"/>
      <c r="GMG334" s="547"/>
      <c r="GMH334" s="547"/>
      <c r="GMI334" s="547"/>
      <c r="GMJ334" s="547"/>
      <c r="GMK334" s="547"/>
      <c r="GML334" s="547"/>
      <c r="GMM334" s="547"/>
      <c r="GMN334" s="547"/>
      <c r="GMO334" s="547"/>
      <c r="GMP334" s="547"/>
      <c r="GMQ334" s="547"/>
      <c r="GMR334" s="547"/>
      <c r="GMS334" s="547"/>
      <c r="GMT334" s="547"/>
      <c r="GMU334" s="547"/>
      <c r="GMV334" s="547"/>
      <c r="GMW334" s="547"/>
      <c r="GMX334" s="547"/>
      <c r="GMY334" s="547"/>
      <c r="GMZ334" s="547"/>
      <c r="GNA334" s="547"/>
      <c r="GNB334" s="547"/>
      <c r="GNC334" s="547"/>
      <c r="GND334" s="547"/>
      <c r="GNE334" s="547"/>
      <c r="GNF334" s="547"/>
      <c r="GNG334" s="547"/>
      <c r="GNH334" s="547"/>
      <c r="GNI334" s="547"/>
      <c r="GNJ334" s="547"/>
      <c r="GNK334" s="547"/>
      <c r="GNL334" s="547"/>
      <c r="GNM334" s="547"/>
      <c r="GNN334" s="547"/>
      <c r="GNO334" s="547"/>
      <c r="GNP334" s="547"/>
      <c r="GNQ334" s="547"/>
      <c r="GNR334" s="547"/>
      <c r="GNS334" s="547"/>
      <c r="GNT334" s="547"/>
      <c r="GNU334" s="547"/>
      <c r="GNV334" s="547"/>
      <c r="GNW334" s="547"/>
      <c r="GNX334" s="547"/>
      <c r="GNY334" s="547"/>
      <c r="GNZ334" s="547"/>
      <c r="GOA334" s="547"/>
      <c r="GOB334" s="547"/>
      <c r="GOC334" s="547"/>
      <c r="GOD334" s="547"/>
      <c r="GOE334" s="547"/>
      <c r="GOF334" s="547"/>
      <c r="GOG334" s="547"/>
      <c r="GOH334" s="547"/>
      <c r="GOI334" s="547"/>
      <c r="GOJ334" s="547"/>
      <c r="GOK334" s="547"/>
      <c r="GOL334" s="547"/>
      <c r="GOM334" s="547"/>
      <c r="GON334" s="547"/>
      <c r="GOO334" s="547"/>
      <c r="GOP334" s="547"/>
      <c r="GOQ334" s="547"/>
      <c r="GOR334" s="547"/>
      <c r="GOS334" s="547"/>
      <c r="GOT334" s="547"/>
      <c r="GOU334" s="547"/>
      <c r="GOV334" s="547"/>
      <c r="GOW334" s="547"/>
      <c r="GOX334" s="547"/>
      <c r="GOY334" s="547"/>
      <c r="GOZ334" s="547"/>
      <c r="GPA334" s="547"/>
      <c r="GPB334" s="547"/>
      <c r="GPC334" s="547"/>
      <c r="GPD334" s="547"/>
      <c r="GPE334" s="547"/>
      <c r="GPF334" s="547"/>
      <c r="GPG334" s="547"/>
      <c r="GPH334" s="547"/>
      <c r="GPI334" s="547"/>
      <c r="GPJ334" s="547"/>
      <c r="GPK334" s="547"/>
      <c r="GPL334" s="547"/>
      <c r="GPM334" s="547"/>
      <c r="GPN334" s="547"/>
      <c r="GPO334" s="547"/>
      <c r="GPP334" s="547"/>
      <c r="GPQ334" s="547"/>
      <c r="GPR334" s="547"/>
      <c r="GPS334" s="547"/>
      <c r="GPT334" s="547"/>
      <c r="GPU334" s="547"/>
      <c r="GPV334" s="547"/>
      <c r="GPW334" s="547"/>
      <c r="GPX334" s="547"/>
      <c r="GPY334" s="547"/>
      <c r="GPZ334" s="547"/>
      <c r="GQA334" s="547"/>
      <c r="GQB334" s="547"/>
      <c r="GQC334" s="547"/>
      <c r="GQD334" s="547"/>
      <c r="GQE334" s="547"/>
      <c r="GQF334" s="547"/>
      <c r="GQG334" s="547"/>
      <c r="GQH334" s="547"/>
      <c r="GQI334" s="547"/>
      <c r="GQJ334" s="547"/>
      <c r="GQK334" s="547"/>
      <c r="GQL334" s="547"/>
      <c r="GQM334" s="547"/>
      <c r="GQN334" s="547"/>
      <c r="GQO334" s="547"/>
      <c r="GQP334" s="547"/>
      <c r="GQQ334" s="547"/>
      <c r="GQR334" s="547"/>
      <c r="GQS334" s="547"/>
      <c r="GQT334" s="547"/>
      <c r="GQU334" s="547"/>
      <c r="GQV334" s="547"/>
      <c r="GQW334" s="547"/>
      <c r="GQX334" s="547"/>
      <c r="GQY334" s="547"/>
      <c r="GQZ334" s="547"/>
      <c r="GRA334" s="547"/>
      <c r="GRB334" s="547"/>
      <c r="GRC334" s="547"/>
      <c r="GRD334" s="547"/>
      <c r="GRE334" s="547"/>
      <c r="GRF334" s="547"/>
      <c r="GRG334" s="547"/>
      <c r="GRH334" s="547"/>
      <c r="GRI334" s="547"/>
      <c r="GRJ334" s="547"/>
      <c r="GRK334" s="547"/>
      <c r="GRL334" s="547"/>
      <c r="GRM334" s="547"/>
      <c r="GRN334" s="547"/>
      <c r="GRO334" s="547"/>
      <c r="GRP334" s="547"/>
      <c r="GRQ334" s="547"/>
      <c r="GRR334" s="547"/>
      <c r="GRS334" s="547"/>
      <c r="GRT334" s="547"/>
      <c r="GRU334" s="547"/>
      <c r="GRV334" s="547"/>
      <c r="GRW334" s="547"/>
      <c r="GRX334" s="547"/>
      <c r="GRY334" s="547"/>
      <c r="GRZ334" s="547"/>
      <c r="GSA334" s="547"/>
      <c r="GSB334" s="547"/>
      <c r="GSC334" s="547"/>
      <c r="GSD334" s="547"/>
      <c r="GSE334" s="547"/>
      <c r="GSF334" s="547"/>
      <c r="GSG334" s="547"/>
      <c r="GSH334" s="547"/>
      <c r="GSI334" s="547"/>
      <c r="GSJ334" s="547"/>
      <c r="GSK334" s="547"/>
      <c r="GSL334" s="547"/>
      <c r="GSM334" s="547"/>
      <c r="GSN334" s="547"/>
      <c r="GSO334" s="547"/>
      <c r="GSP334" s="547"/>
      <c r="GSQ334" s="547"/>
      <c r="GSR334" s="547"/>
      <c r="GSS334" s="547"/>
      <c r="GST334" s="547"/>
      <c r="GSU334" s="547"/>
      <c r="GSV334" s="547"/>
      <c r="GSW334" s="547"/>
      <c r="GSX334" s="547"/>
      <c r="GSY334" s="547"/>
      <c r="GSZ334" s="547"/>
      <c r="GTA334" s="547"/>
      <c r="GTB334" s="547"/>
      <c r="GTC334" s="547"/>
      <c r="GTD334" s="547"/>
      <c r="GTE334" s="547"/>
      <c r="GTF334" s="547"/>
      <c r="GTG334" s="547"/>
      <c r="GTH334" s="547"/>
      <c r="GTI334" s="547"/>
      <c r="GTJ334" s="547"/>
      <c r="GTK334" s="547"/>
      <c r="GTL334" s="547"/>
      <c r="GTM334" s="547"/>
      <c r="GTN334" s="547"/>
      <c r="GTO334" s="547"/>
      <c r="GTP334" s="547"/>
      <c r="GTQ334" s="547"/>
      <c r="GTR334" s="547"/>
      <c r="GTS334" s="547"/>
      <c r="GTT334" s="547"/>
      <c r="GTU334" s="547"/>
      <c r="GTV334" s="547"/>
      <c r="GTW334" s="547"/>
      <c r="GTX334" s="547"/>
      <c r="GTY334" s="547"/>
      <c r="GTZ334" s="547"/>
      <c r="GUA334" s="547"/>
      <c r="GUB334" s="547"/>
      <c r="GUC334" s="547"/>
      <c r="GUD334" s="547"/>
      <c r="GUE334" s="547"/>
      <c r="GUF334" s="547"/>
      <c r="GUG334" s="547"/>
      <c r="GUH334" s="547"/>
      <c r="GUI334" s="547"/>
      <c r="GUJ334" s="547"/>
      <c r="GUK334" s="547"/>
      <c r="GUL334" s="547"/>
      <c r="GUM334" s="547"/>
      <c r="GUN334" s="547"/>
      <c r="GUO334" s="547"/>
      <c r="GUP334" s="547"/>
      <c r="GUQ334" s="547"/>
      <c r="GUR334" s="547"/>
      <c r="GUS334" s="547"/>
      <c r="GUT334" s="547"/>
      <c r="GUU334" s="547"/>
      <c r="GUV334" s="547"/>
      <c r="GUW334" s="547"/>
      <c r="GUX334" s="547"/>
      <c r="GUY334" s="547"/>
      <c r="GUZ334" s="547"/>
      <c r="GVA334" s="547"/>
      <c r="GVB334" s="547"/>
      <c r="GVC334" s="547"/>
      <c r="GVD334" s="547"/>
      <c r="GVE334" s="547"/>
      <c r="GVF334" s="547"/>
      <c r="GVG334" s="547"/>
      <c r="GVH334" s="547"/>
      <c r="GVI334" s="547"/>
      <c r="GVJ334" s="547"/>
      <c r="GVK334" s="547"/>
      <c r="GVL334" s="547"/>
      <c r="GVM334" s="547"/>
      <c r="GVN334" s="547"/>
      <c r="GVO334" s="547"/>
      <c r="GVP334" s="547"/>
      <c r="GVQ334" s="547"/>
      <c r="GVR334" s="547"/>
      <c r="GVS334" s="547"/>
      <c r="GVT334" s="547"/>
      <c r="GVU334" s="547"/>
      <c r="GVV334" s="547"/>
      <c r="GVW334" s="547"/>
      <c r="GVX334" s="547"/>
      <c r="GVY334" s="547"/>
      <c r="GVZ334" s="547"/>
      <c r="GWA334" s="547"/>
      <c r="GWB334" s="547"/>
      <c r="GWC334" s="547"/>
      <c r="GWD334" s="547"/>
      <c r="GWE334" s="547"/>
      <c r="GWF334" s="547"/>
      <c r="GWG334" s="547"/>
      <c r="GWH334" s="547"/>
      <c r="GWI334" s="547"/>
      <c r="GWJ334" s="547"/>
      <c r="GWK334" s="547"/>
      <c r="GWL334" s="547"/>
      <c r="GWM334" s="547"/>
      <c r="GWN334" s="547"/>
      <c r="GWO334" s="547"/>
      <c r="GWP334" s="547"/>
      <c r="GWQ334" s="547"/>
      <c r="GWR334" s="547"/>
      <c r="GWS334" s="547"/>
      <c r="GWT334" s="547"/>
      <c r="GWU334" s="547"/>
      <c r="GWV334" s="547"/>
      <c r="GWW334" s="547"/>
      <c r="GWX334" s="547"/>
      <c r="GWY334" s="547"/>
      <c r="GWZ334" s="547"/>
      <c r="GXA334" s="547"/>
      <c r="GXB334" s="547"/>
      <c r="GXC334" s="547"/>
      <c r="GXD334" s="547"/>
      <c r="GXE334" s="547"/>
      <c r="GXF334" s="547"/>
      <c r="GXG334" s="547"/>
      <c r="GXH334" s="547"/>
      <c r="GXI334" s="547"/>
      <c r="GXJ334" s="547"/>
      <c r="GXK334" s="547"/>
      <c r="GXL334" s="547"/>
      <c r="GXM334" s="547"/>
      <c r="GXN334" s="547"/>
      <c r="GXO334" s="547"/>
      <c r="GXP334" s="547"/>
      <c r="GXQ334" s="547"/>
      <c r="GXR334" s="547"/>
      <c r="GXS334" s="547"/>
      <c r="GXT334" s="547"/>
      <c r="GXU334" s="547"/>
      <c r="GXV334" s="547"/>
      <c r="GXW334" s="547"/>
      <c r="GXX334" s="547"/>
      <c r="GXY334" s="547"/>
      <c r="GXZ334" s="547"/>
      <c r="GYA334" s="547"/>
      <c r="GYB334" s="547"/>
      <c r="GYC334" s="547"/>
      <c r="GYD334" s="547"/>
      <c r="GYE334" s="547"/>
      <c r="GYF334" s="547"/>
      <c r="GYG334" s="547"/>
      <c r="GYH334" s="547"/>
      <c r="GYI334" s="547"/>
      <c r="GYJ334" s="547"/>
      <c r="GYK334" s="547"/>
      <c r="GYL334" s="547"/>
      <c r="GYM334" s="547"/>
      <c r="GYN334" s="547"/>
      <c r="GYO334" s="547"/>
      <c r="GYP334" s="547"/>
      <c r="GYQ334" s="547"/>
      <c r="GYR334" s="547"/>
      <c r="GYS334" s="547"/>
      <c r="GYT334" s="547"/>
      <c r="GYU334" s="547"/>
      <c r="GYV334" s="547"/>
      <c r="GYW334" s="547"/>
      <c r="GYX334" s="547"/>
      <c r="GYY334" s="547"/>
      <c r="GYZ334" s="547"/>
      <c r="GZA334" s="547"/>
      <c r="GZB334" s="547"/>
      <c r="GZC334" s="547"/>
      <c r="GZD334" s="547"/>
      <c r="GZE334" s="547"/>
      <c r="GZF334" s="547"/>
      <c r="GZG334" s="547"/>
      <c r="GZH334" s="547"/>
      <c r="GZI334" s="547"/>
      <c r="GZJ334" s="547"/>
      <c r="GZK334" s="547"/>
      <c r="GZL334" s="547"/>
      <c r="GZM334" s="547"/>
      <c r="GZN334" s="547"/>
      <c r="GZO334" s="547"/>
      <c r="GZP334" s="547"/>
      <c r="GZQ334" s="547"/>
      <c r="GZR334" s="547"/>
      <c r="GZS334" s="547"/>
      <c r="GZT334" s="547"/>
      <c r="GZU334" s="547"/>
      <c r="GZV334" s="547"/>
      <c r="GZW334" s="547"/>
      <c r="GZX334" s="547"/>
      <c r="GZY334" s="547"/>
      <c r="GZZ334" s="547"/>
      <c r="HAA334" s="547"/>
      <c r="HAB334" s="547"/>
      <c r="HAC334" s="547"/>
      <c r="HAD334" s="547"/>
      <c r="HAE334" s="547"/>
      <c r="HAF334" s="547"/>
      <c r="HAG334" s="547"/>
      <c r="HAH334" s="547"/>
      <c r="HAI334" s="547"/>
      <c r="HAJ334" s="547"/>
      <c r="HAK334" s="547"/>
      <c r="HAL334" s="547"/>
      <c r="HAM334" s="547"/>
      <c r="HAN334" s="547"/>
      <c r="HAO334" s="547"/>
      <c r="HAP334" s="547"/>
      <c r="HAQ334" s="547"/>
      <c r="HAR334" s="547"/>
      <c r="HAS334" s="547"/>
      <c r="HAT334" s="547"/>
      <c r="HAU334" s="547"/>
      <c r="HAV334" s="547"/>
      <c r="HAW334" s="547"/>
      <c r="HAX334" s="547"/>
      <c r="HAY334" s="547"/>
      <c r="HAZ334" s="547"/>
      <c r="HBA334" s="547"/>
      <c r="HBB334" s="547"/>
      <c r="HBC334" s="547"/>
      <c r="HBD334" s="547"/>
      <c r="HBE334" s="547"/>
      <c r="HBF334" s="547"/>
      <c r="HBG334" s="547"/>
      <c r="HBH334" s="547"/>
      <c r="HBI334" s="547"/>
      <c r="HBJ334" s="547"/>
      <c r="HBK334" s="547"/>
      <c r="HBL334" s="547"/>
      <c r="HBM334" s="547"/>
      <c r="HBN334" s="547"/>
      <c r="HBO334" s="547"/>
      <c r="HBP334" s="547"/>
      <c r="HBQ334" s="547"/>
      <c r="HBR334" s="547"/>
      <c r="HBS334" s="547"/>
      <c r="HBT334" s="547"/>
      <c r="HBU334" s="547"/>
      <c r="HBV334" s="547"/>
      <c r="HBW334" s="547"/>
      <c r="HBX334" s="547"/>
      <c r="HBY334" s="547"/>
      <c r="HBZ334" s="547"/>
      <c r="HCA334" s="547"/>
      <c r="HCB334" s="547"/>
      <c r="HCC334" s="547"/>
      <c r="HCD334" s="547"/>
      <c r="HCE334" s="547"/>
      <c r="HCF334" s="547"/>
      <c r="HCG334" s="547"/>
      <c r="HCH334" s="547"/>
      <c r="HCI334" s="547"/>
      <c r="HCJ334" s="547"/>
      <c r="HCK334" s="547"/>
      <c r="HCL334" s="547"/>
      <c r="HCM334" s="547"/>
      <c r="HCN334" s="547"/>
      <c r="HCO334" s="547"/>
      <c r="HCP334" s="547"/>
      <c r="HCQ334" s="547"/>
      <c r="HCR334" s="547"/>
      <c r="HCS334" s="547"/>
      <c r="HCT334" s="547"/>
      <c r="HCU334" s="547"/>
      <c r="HCV334" s="547"/>
      <c r="HCW334" s="547"/>
      <c r="HCX334" s="547"/>
      <c r="HCY334" s="547"/>
      <c r="HCZ334" s="547"/>
      <c r="HDA334" s="547"/>
      <c r="HDB334" s="547"/>
      <c r="HDC334" s="547"/>
      <c r="HDD334" s="547"/>
      <c r="HDE334" s="547"/>
      <c r="HDF334" s="547"/>
      <c r="HDG334" s="547"/>
      <c r="HDH334" s="547"/>
      <c r="HDI334" s="547"/>
      <c r="HDJ334" s="547"/>
      <c r="HDK334" s="547"/>
      <c r="HDL334" s="547"/>
      <c r="HDM334" s="547"/>
      <c r="HDN334" s="547"/>
      <c r="HDO334" s="547"/>
      <c r="HDP334" s="547"/>
      <c r="HDQ334" s="547"/>
      <c r="HDR334" s="547"/>
      <c r="HDS334" s="547"/>
      <c r="HDT334" s="547"/>
      <c r="HDU334" s="547"/>
      <c r="HDV334" s="547"/>
      <c r="HDW334" s="547"/>
      <c r="HDX334" s="547"/>
      <c r="HDY334" s="547"/>
      <c r="HDZ334" s="547"/>
      <c r="HEA334" s="547"/>
      <c r="HEB334" s="547"/>
      <c r="HEC334" s="547"/>
      <c r="HED334" s="547"/>
      <c r="HEE334" s="547"/>
      <c r="HEF334" s="547"/>
      <c r="HEG334" s="547"/>
      <c r="HEH334" s="547"/>
      <c r="HEI334" s="547"/>
      <c r="HEJ334" s="547"/>
      <c r="HEK334" s="547"/>
      <c r="HEL334" s="547"/>
      <c r="HEM334" s="547"/>
      <c r="HEN334" s="547"/>
      <c r="HEO334" s="547"/>
      <c r="HEP334" s="547"/>
      <c r="HEQ334" s="547"/>
      <c r="HER334" s="547"/>
      <c r="HES334" s="547"/>
      <c r="HET334" s="547"/>
      <c r="HEU334" s="547"/>
      <c r="HEV334" s="547"/>
      <c r="HEW334" s="547"/>
      <c r="HEX334" s="547"/>
      <c r="HEY334" s="547"/>
      <c r="HEZ334" s="547"/>
      <c r="HFA334" s="547"/>
      <c r="HFB334" s="547"/>
      <c r="HFC334" s="547"/>
      <c r="HFD334" s="547"/>
      <c r="HFE334" s="547"/>
      <c r="HFF334" s="547"/>
      <c r="HFG334" s="547"/>
      <c r="HFH334" s="547"/>
      <c r="HFI334" s="547"/>
      <c r="HFJ334" s="547"/>
      <c r="HFK334" s="547"/>
      <c r="HFL334" s="547"/>
      <c r="HFM334" s="547"/>
      <c r="HFN334" s="547"/>
      <c r="HFO334" s="547"/>
      <c r="HFP334" s="547"/>
      <c r="HFQ334" s="547"/>
      <c r="HFR334" s="547"/>
      <c r="HFS334" s="547"/>
      <c r="HFT334" s="547"/>
      <c r="HFU334" s="547"/>
      <c r="HFV334" s="547"/>
      <c r="HFW334" s="547"/>
      <c r="HFX334" s="547"/>
      <c r="HFY334" s="547"/>
      <c r="HFZ334" s="547"/>
      <c r="HGA334" s="547"/>
      <c r="HGB334" s="547"/>
      <c r="HGC334" s="547"/>
      <c r="HGD334" s="547"/>
      <c r="HGE334" s="547"/>
      <c r="HGF334" s="547"/>
      <c r="HGG334" s="547"/>
      <c r="HGH334" s="547"/>
      <c r="HGI334" s="547"/>
      <c r="HGJ334" s="547"/>
      <c r="HGK334" s="547"/>
      <c r="HGL334" s="547"/>
      <c r="HGM334" s="547"/>
      <c r="HGN334" s="547"/>
      <c r="HGO334" s="547"/>
      <c r="HGP334" s="547"/>
      <c r="HGQ334" s="547"/>
      <c r="HGR334" s="547"/>
      <c r="HGS334" s="547"/>
      <c r="HGT334" s="547"/>
      <c r="HGU334" s="547"/>
      <c r="HGV334" s="547"/>
      <c r="HGW334" s="547"/>
      <c r="HGX334" s="547"/>
      <c r="HGY334" s="547"/>
      <c r="HGZ334" s="547"/>
      <c r="HHA334" s="547"/>
      <c r="HHB334" s="547"/>
      <c r="HHC334" s="547"/>
      <c r="HHD334" s="547"/>
      <c r="HHE334" s="547"/>
      <c r="HHF334" s="547"/>
      <c r="HHG334" s="547"/>
      <c r="HHH334" s="547"/>
      <c r="HHI334" s="547"/>
      <c r="HHJ334" s="547"/>
      <c r="HHK334" s="547"/>
      <c r="HHL334" s="547"/>
      <c r="HHM334" s="547"/>
      <c r="HHN334" s="547"/>
      <c r="HHO334" s="547"/>
      <c r="HHP334" s="547"/>
      <c r="HHQ334" s="547"/>
      <c r="HHR334" s="547"/>
      <c r="HHS334" s="547"/>
      <c r="HHT334" s="547"/>
      <c r="HHU334" s="547"/>
      <c r="HHV334" s="547"/>
      <c r="HHW334" s="547"/>
      <c r="HHX334" s="547"/>
      <c r="HHY334" s="547"/>
      <c r="HHZ334" s="547"/>
      <c r="HIA334" s="547"/>
      <c r="HIB334" s="547"/>
      <c r="HIC334" s="547"/>
      <c r="HID334" s="547"/>
      <c r="HIE334" s="547"/>
      <c r="HIF334" s="547"/>
      <c r="HIG334" s="547"/>
      <c r="HIH334" s="547"/>
      <c r="HII334" s="547"/>
      <c r="HIJ334" s="547"/>
      <c r="HIK334" s="547"/>
      <c r="HIL334" s="547"/>
      <c r="HIM334" s="547"/>
      <c r="HIN334" s="547"/>
      <c r="HIO334" s="547"/>
      <c r="HIP334" s="547"/>
      <c r="HIQ334" s="547"/>
      <c r="HIR334" s="547"/>
      <c r="HIS334" s="547"/>
      <c r="HIT334" s="547"/>
      <c r="HIU334" s="547"/>
      <c r="HIV334" s="547"/>
      <c r="HIW334" s="547"/>
      <c r="HIX334" s="547"/>
      <c r="HIY334" s="547"/>
      <c r="HIZ334" s="547"/>
      <c r="HJA334" s="547"/>
      <c r="HJB334" s="547"/>
      <c r="HJC334" s="547"/>
      <c r="HJD334" s="547"/>
      <c r="HJE334" s="547"/>
      <c r="HJF334" s="547"/>
      <c r="HJG334" s="547"/>
      <c r="HJH334" s="547"/>
      <c r="HJI334" s="547"/>
      <c r="HJJ334" s="547"/>
      <c r="HJK334" s="547"/>
      <c r="HJL334" s="547"/>
      <c r="HJM334" s="547"/>
      <c r="HJN334" s="547"/>
      <c r="HJO334" s="547"/>
      <c r="HJP334" s="547"/>
      <c r="HJQ334" s="547"/>
      <c r="HJR334" s="547"/>
      <c r="HJS334" s="547"/>
      <c r="HJT334" s="547"/>
      <c r="HJU334" s="547"/>
      <c r="HJV334" s="547"/>
      <c r="HJW334" s="547"/>
      <c r="HJX334" s="547"/>
      <c r="HJY334" s="547"/>
      <c r="HJZ334" s="547"/>
      <c r="HKA334" s="547"/>
      <c r="HKB334" s="547"/>
      <c r="HKC334" s="547"/>
      <c r="HKD334" s="547"/>
      <c r="HKE334" s="547"/>
      <c r="HKF334" s="547"/>
      <c r="HKG334" s="547"/>
      <c r="HKH334" s="547"/>
      <c r="HKI334" s="547"/>
      <c r="HKJ334" s="547"/>
      <c r="HKK334" s="547"/>
      <c r="HKL334" s="547"/>
      <c r="HKM334" s="547"/>
      <c r="HKN334" s="547"/>
      <c r="HKO334" s="547"/>
      <c r="HKP334" s="547"/>
      <c r="HKQ334" s="547"/>
      <c r="HKR334" s="547"/>
      <c r="HKS334" s="547"/>
      <c r="HKT334" s="547"/>
      <c r="HKU334" s="547"/>
      <c r="HKV334" s="547"/>
      <c r="HKW334" s="547"/>
      <c r="HKX334" s="547"/>
      <c r="HKY334" s="547"/>
      <c r="HKZ334" s="547"/>
      <c r="HLA334" s="547"/>
      <c r="HLB334" s="547"/>
      <c r="HLC334" s="547"/>
      <c r="HLD334" s="547"/>
      <c r="HLE334" s="547"/>
      <c r="HLF334" s="547"/>
      <c r="HLG334" s="547"/>
      <c r="HLH334" s="547"/>
      <c r="HLI334" s="547"/>
      <c r="HLJ334" s="547"/>
      <c r="HLK334" s="547"/>
      <c r="HLL334" s="547"/>
      <c r="HLM334" s="547"/>
      <c r="HLN334" s="547"/>
      <c r="HLO334" s="547"/>
      <c r="HLP334" s="547"/>
      <c r="HLQ334" s="547"/>
      <c r="HLR334" s="547"/>
      <c r="HLS334" s="547"/>
      <c r="HLT334" s="547"/>
      <c r="HLU334" s="547"/>
      <c r="HLV334" s="547"/>
      <c r="HLW334" s="547"/>
      <c r="HLX334" s="547"/>
      <c r="HLY334" s="547"/>
      <c r="HLZ334" s="547"/>
      <c r="HMA334" s="547"/>
      <c r="HMB334" s="547"/>
      <c r="HMC334" s="547"/>
      <c r="HMD334" s="547"/>
      <c r="HME334" s="547"/>
      <c r="HMF334" s="547"/>
      <c r="HMG334" s="547"/>
      <c r="HMH334" s="547"/>
      <c r="HMI334" s="547"/>
      <c r="HMJ334" s="547"/>
      <c r="HMK334" s="547"/>
      <c r="HML334" s="547"/>
      <c r="HMM334" s="547"/>
      <c r="HMN334" s="547"/>
      <c r="HMO334" s="547"/>
      <c r="HMP334" s="547"/>
      <c r="HMQ334" s="547"/>
      <c r="HMR334" s="547"/>
      <c r="HMS334" s="547"/>
      <c r="HMT334" s="547"/>
      <c r="HMU334" s="547"/>
      <c r="HMV334" s="547"/>
      <c r="HMW334" s="547"/>
      <c r="HMX334" s="547"/>
      <c r="HMY334" s="547"/>
      <c r="HMZ334" s="547"/>
      <c r="HNA334" s="547"/>
      <c r="HNB334" s="547"/>
      <c r="HNC334" s="547"/>
      <c r="HND334" s="547"/>
      <c r="HNE334" s="547"/>
      <c r="HNF334" s="547"/>
      <c r="HNG334" s="547"/>
      <c r="HNH334" s="547"/>
      <c r="HNI334" s="547"/>
      <c r="HNJ334" s="547"/>
      <c r="HNK334" s="547"/>
      <c r="HNL334" s="547"/>
      <c r="HNM334" s="547"/>
      <c r="HNN334" s="547"/>
      <c r="HNO334" s="547"/>
      <c r="HNP334" s="547"/>
      <c r="HNQ334" s="547"/>
      <c r="HNR334" s="547"/>
      <c r="HNS334" s="547"/>
      <c r="HNT334" s="547"/>
      <c r="HNU334" s="547"/>
      <c r="HNV334" s="547"/>
      <c r="HNW334" s="547"/>
      <c r="HNX334" s="547"/>
      <c r="HNY334" s="547"/>
      <c r="HNZ334" s="547"/>
      <c r="HOA334" s="547"/>
      <c r="HOB334" s="547"/>
      <c r="HOC334" s="547"/>
      <c r="HOD334" s="547"/>
      <c r="HOE334" s="547"/>
      <c r="HOF334" s="547"/>
      <c r="HOG334" s="547"/>
      <c r="HOH334" s="547"/>
      <c r="HOI334" s="547"/>
      <c r="HOJ334" s="547"/>
      <c r="HOK334" s="547"/>
      <c r="HOL334" s="547"/>
      <c r="HOM334" s="547"/>
      <c r="HON334" s="547"/>
      <c r="HOO334" s="547"/>
      <c r="HOP334" s="547"/>
      <c r="HOQ334" s="547"/>
      <c r="HOR334" s="547"/>
      <c r="HOS334" s="547"/>
      <c r="HOT334" s="547"/>
      <c r="HOU334" s="547"/>
      <c r="HOV334" s="547"/>
      <c r="HOW334" s="547"/>
      <c r="HOX334" s="547"/>
      <c r="HOY334" s="547"/>
      <c r="HOZ334" s="547"/>
      <c r="HPA334" s="547"/>
      <c r="HPB334" s="547"/>
      <c r="HPC334" s="547"/>
      <c r="HPD334" s="547"/>
      <c r="HPE334" s="547"/>
      <c r="HPF334" s="547"/>
      <c r="HPG334" s="547"/>
      <c r="HPH334" s="547"/>
      <c r="HPI334" s="547"/>
      <c r="HPJ334" s="547"/>
      <c r="HPK334" s="547"/>
      <c r="HPL334" s="547"/>
      <c r="HPM334" s="547"/>
      <c r="HPN334" s="547"/>
      <c r="HPO334" s="547"/>
      <c r="HPP334" s="547"/>
      <c r="HPQ334" s="547"/>
      <c r="HPR334" s="547"/>
      <c r="HPS334" s="547"/>
      <c r="HPT334" s="547"/>
      <c r="HPU334" s="547"/>
      <c r="HPV334" s="547"/>
      <c r="HPW334" s="547"/>
      <c r="HPX334" s="547"/>
      <c r="HPY334" s="547"/>
      <c r="HPZ334" s="547"/>
      <c r="HQA334" s="547"/>
      <c r="HQB334" s="547"/>
      <c r="HQC334" s="547"/>
      <c r="HQD334" s="547"/>
      <c r="HQE334" s="547"/>
      <c r="HQF334" s="547"/>
      <c r="HQG334" s="547"/>
      <c r="HQH334" s="547"/>
      <c r="HQI334" s="547"/>
      <c r="HQJ334" s="547"/>
      <c r="HQK334" s="547"/>
      <c r="HQL334" s="547"/>
      <c r="HQM334" s="547"/>
      <c r="HQN334" s="547"/>
      <c r="HQO334" s="547"/>
      <c r="HQP334" s="547"/>
      <c r="HQQ334" s="547"/>
      <c r="HQR334" s="547"/>
      <c r="HQS334" s="547"/>
      <c r="HQT334" s="547"/>
      <c r="HQU334" s="547"/>
      <c r="HQV334" s="547"/>
      <c r="HQW334" s="547"/>
      <c r="HQX334" s="547"/>
      <c r="HQY334" s="547"/>
      <c r="HQZ334" s="547"/>
      <c r="HRA334" s="547"/>
      <c r="HRB334" s="547"/>
      <c r="HRC334" s="547"/>
      <c r="HRD334" s="547"/>
      <c r="HRE334" s="547"/>
      <c r="HRF334" s="547"/>
      <c r="HRG334" s="547"/>
      <c r="HRH334" s="547"/>
      <c r="HRI334" s="547"/>
      <c r="HRJ334" s="547"/>
      <c r="HRK334" s="547"/>
      <c r="HRL334" s="547"/>
      <c r="HRM334" s="547"/>
      <c r="HRN334" s="547"/>
      <c r="HRO334" s="547"/>
      <c r="HRP334" s="547"/>
      <c r="HRQ334" s="547"/>
      <c r="HRR334" s="547"/>
      <c r="HRS334" s="547"/>
      <c r="HRT334" s="547"/>
      <c r="HRU334" s="547"/>
      <c r="HRV334" s="547"/>
      <c r="HRW334" s="547"/>
      <c r="HRX334" s="547"/>
      <c r="HRY334" s="547"/>
      <c r="HRZ334" s="547"/>
      <c r="HSA334" s="547"/>
      <c r="HSB334" s="547"/>
      <c r="HSC334" s="547"/>
      <c r="HSD334" s="547"/>
      <c r="HSE334" s="547"/>
      <c r="HSF334" s="547"/>
      <c r="HSG334" s="547"/>
      <c r="HSH334" s="547"/>
      <c r="HSI334" s="547"/>
      <c r="HSJ334" s="547"/>
      <c r="HSK334" s="547"/>
      <c r="HSL334" s="547"/>
      <c r="HSM334" s="547"/>
      <c r="HSN334" s="547"/>
      <c r="HSO334" s="547"/>
      <c r="HSP334" s="547"/>
      <c r="HSQ334" s="547"/>
      <c r="HSR334" s="547"/>
      <c r="HSS334" s="547"/>
      <c r="HST334" s="547"/>
      <c r="HSU334" s="547"/>
      <c r="HSV334" s="547"/>
      <c r="HSW334" s="547"/>
      <c r="HSX334" s="547"/>
      <c r="HSY334" s="547"/>
      <c r="HSZ334" s="547"/>
      <c r="HTA334" s="547"/>
      <c r="HTB334" s="547"/>
      <c r="HTC334" s="547"/>
      <c r="HTD334" s="547"/>
      <c r="HTE334" s="547"/>
      <c r="HTF334" s="547"/>
      <c r="HTG334" s="547"/>
      <c r="HTH334" s="547"/>
      <c r="HTI334" s="547"/>
      <c r="HTJ334" s="547"/>
      <c r="HTK334" s="547"/>
      <c r="HTL334" s="547"/>
      <c r="HTM334" s="547"/>
      <c r="HTN334" s="547"/>
      <c r="HTO334" s="547"/>
      <c r="HTP334" s="547"/>
      <c r="HTQ334" s="547"/>
      <c r="HTR334" s="547"/>
      <c r="HTS334" s="547"/>
      <c r="HTT334" s="547"/>
      <c r="HTU334" s="547"/>
      <c r="HTV334" s="547"/>
      <c r="HTW334" s="547"/>
      <c r="HTX334" s="547"/>
      <c r="HTY334" s="547"/>
      <c r="HTZ334" s="547"/>
      <c r="HUA334" s="547"/>
      <c r="HUB334" s="547"/>
      <c r="HUC334" s="547"/>
      <c r="HUD334" s="547"/>
      <c r="HUE334" s="547"/>
      <c r="HUF334" s="547"/>
      <c r="HUG334" s="547"/>
      <c r="HUH334" s="547"/>
      <c r="HUI334" s="547"/>
      <c r="HUJ334" s="547"/>
      <c r="HUK334" s="547"/>
      <c r="HUL334" s="547"/>
      <c r="HUM334" s="547"/>
      <c r="HUN334" s="547"/>
      <c r="HUO334" s="547"/>
      <c r="HUP334" s="547"/>
      <c r="HUQ334" s="547"/>
      <c r="HUR334" s="547"/>
      <c r="HUS334" s="547"/>
      <c r="HUT334" s="547"/>
      <c r="HUU334" s="547"/>
      <c r="HUV334" s="547"/>
      <c r="HUW334" s="547"/>
      <c r="HUX334" s="547"/>
      <c r="HUY334" s="547"/>
      <c r="HUZ334" s="547"/>
      <c r="HVA334" s="547"/>
      <c r="HVB334" s="547"/>
      <c r="HVC334" s="547"/>
      <c r="HVD334" s="547"/>
      <c r="HVE334" s="547"/>
      <c r="HVF334" s="547"/>
      <c r="HVG334" s="547"/>
      <c r="HVH334" s="547"/>
      <c r="HVI334" s="547"/>
      <c r="HVJ334" s="547"/>
      <c r="HVK334" s="547"/>
      <c r="HVL334" s="547"/>
      <c r="HVM334" s="547"/>
      <c r="HVN334" s="547"/>
      <c r="HVO334" s="547"/>
      <c r="HVP334" s="547"/>
      <c r="HVQ334" s="547"/>
      <c r="HVR334" s="547"/>
      <c r="HVS334" s="547"/>
      <c r="HVT334" s="547"/>
      <c r="HVU334" s="547"/>
      <c r="HVV334" s="547"/>
      <c r="HVW334" s="547"/>
      <c r="HVX334" s="547"/>
      <c r="HVY334" s="547"/>
      <c r="HVZ334" s="547"/>
      <c r="HWA334" s="547"/>
      <c r="HWB334" s="547"/>
      <c r="HWC334" s="547"/>
      <c r="HWD334" s="547"/>
      <c r="HWE334" s="547"/>
      <c r="HWF334" s="547"/>
      <c r="HWG334" s="547"/>
      <c r="HWH334" s="547"/>
      <c r="HWI334" s="547"/>
      <c r="HWJ334" s="547"/>
      <c r="HWK334" s="547"/>
      <c r="HWL334" s="547"/>
      <c r="HWM334" s="547"/>
      <c r="HWN334" s="547"/>
      <c r="HWO334" s="547"/>
      <c r="HWP334" s="547"/>
      <c r="HWQ334" s="547"/>
      <c r="HWR334" s="547"/>
      <c r="HWS334" s="547"/>
      <c r="HWT334" s="547"/>
      <c r="HWU334" s="547"/>
      <c r="HWV334" s="547"/>
      <c r="HWW334" s="547"/>
      <c r="HWX334" s="547"/>
      <c r="HWY334" s="547"/>
      <c r="HWZ334" s="547"/>
      <c r="HXA334" s="547"/>
      <c r="HXB334" s="547"/>
      <c r="HXC334" s="547"/>
      <c r="HXD334" s="547"/>
      <c r="HXE334" s="547"/>
      <c r="HXF334" s="547"/>
      <c r="HXG334" s="547"/>
      <c r="HXH334" s="547"/>
      <c r="HXI334" s="547"/>
      <c r="HXJ334" s="547"/>
      <c r="HXK334" s="547"/>
      <c r="HXL334" s="547"/>
      <c r="HXM334" s="547"/>
      <c r="HXN334" s="547"/>
      <c r="HXO334" s="547"/>
      <c r="HXP334" s="547"/>
      <c r="HXQ334" s="547"/>
      <c r="HXR334" s="547"/>
      <c r="HXS334" s="547"/>
      <c r="HXT334" s="547"/>
      <c r="HXU334" s="547"/>
      <c r="HXV334" s="547"/>
      <c r="HXW334" s="547"/>
      <c r="HXX334" s="547"/>
      <c r="HXY334" s="547"/>
      <c r="HXZ334" s="547"/>
      <c r="HYA334" s="547"/>
      <c r="HYB334" s="547"/>
      <c r="HYC334" s="547"/>
      <c r="HYD334" s="547"/>
      <c r="HYE334" s="547"/>
      <c r="HYF334" s="547"/>
      <c r="HYG334" s="547"/>
      <c r="HYH334" s="547"/>
      <c r="HYI334" s="547"/>
      <c r="HYJ334" s="547"/>
      <c r="HYK334" s="547"/>
      <c r="HYL334" s="547"/>
      <c r="HYM334" s="547"/>
      <c r="HYN334" s="547"/>
      <c r="HYO334" s="547"/>
      <c r="HYP334" s="547"/>
      <c r="HYQ334" s="547"/>
      <c r="HYR334" s="547"/>
      <c r="HYS334" s="547"/>
      <c r="HYT334" s="547"/>
      <c r="HYU334" s="547"/>
      <c r="HYV334" s="547"/>
      <c r="HYW334" s="547"/>
      <c r="HYX334" s="547"/>
      <c r="HYY334" s="547"/>
      <c r="HYZ334" s="547"/>
      <c r="HZA334" s="547"/>
      <c r="HZB334" s="547"/>
      <c r="HZC334" s="547"/>
      <c r="HZD334" s="547"/>
      <c r="HZE334" s="547"/>
      <c r="HZF334" s="547"/>
      <c r="HZG334" s="547"/>
      <c r="HZH334" s="547"/>
      <c r="HZI334" s="547"/>
      <c r="HZJ334" s="547"/>
      <c r="HZK334" s="547"/>
      <c r="HZL334" s="547"/>
      <c r="HZM334" s="547"/>
      <c r="HZN334" s="547"/>
      <c r="HZO334" s="547"/>
      <c r="HZP334" s="547"/>
      <c r="HZQ334" s="547"/>
      <c r="HZR334" s="547"/>
      <c r="HZS334" s="547"/>
      <c r="HZT334" s="547"/>
      <c r="HZU334" s="547"/>
      <c r="HZV334" s="547"/>
      <c r="HZW334" s="547"/>
      <c r="HZX334" s="547"/>
      <c r="HZY334" s="547"/>
      <c r="HZZ334" s="547"/>
      <c r="IAA334" s="547"/>
      <c r="IAB334" s="547"/>
      <c r="IAC334" s="547"/>
      <c r="IAD334" s="547"/>
      <c r="IAE334" s="547"/>
      <c r="IAF334" s="547"/>
      <c r="IAG334" s="547"/>
      <c r="IAH334" s="547"/>
      <c r="IAI334" s="547"/>
      <c r="IAJ334" s="547"/>
      <c r="IAK334" s="547"/>
      <c r="IAL334" s="547"/>
      <c r="IAM334" s="547"/>
      <c r="IAN334" s="547"/>
      <c r="IAO334" s="547"/>
      <c r="IAP334" s="547"/>
      <c r="IAQ334" s="547"/>
      <c r="IAR334" s="547"/>
      <c r="IAS334" s="547"/>
      <c r="IAT334" s="547"/>
      <c r="IAU334" s="547"/>
      <c r="IAV334" s="547"/>
      <c r="IAW334" s="547"/>
      <c r="IAX334" s="547"/>
      <c r="IAY334" s="547"/>
      <c r="IAZ334" s="547"/>
      <c r="IBA334" s="547"/>
      <c r="IBB334" s="547"/>
      <c r="IBC334" s="547"/>
      <c r="IBD334" s="547"/>
      <c r="IBE334" s="547"/>
      <c r="IBF334" s="547"/>
      <c r="IBG334" s="547"/>
      <c r="IBH334" s="547"/>
      <c r="IBI334" s="547"/>
      <c r="IBJ334" s="547"/>
      <c r="IBK334" s="547"/>
      <c r="IBL334" s="547"/>
      <c r="IBM334" s="547"/>
      <c r="IBN334" s="547"/>
      <c r="IBO334" s="547"/>
      <c r="IBP334" s="547"/>
      <c r="IBQ334" s="547"/>
      <c r="IBR334" s="547"/>
      <c r="IBS334" s="547"/>
      <c r="IBT334" s="547"/>
      <c r="IBU334" s="547"/>
      <c r="IBV334" s="547"/>
      <c r="IBW334" s="547"/>
      <c r="IBX334" s="547"/>
      <c r="IBY334" s="547"/>
      <c r="IBZ334" s="547"/>
      <c r="ICA334" s="547"/>
      <c r="ICB334" s="547"/>
      <c r="ICC334" s="547"/>
      <c r="ICD334" s="547"/>
      <c r="ICE334" s="547"/>
      <c r="ICF334" s="547"/>
      <c r="ICG334" s="547"/>
      <c r="ICH334" s="547"/>
      <c r="ICI334" s="547"/>
      <c r="ICJ334" s="547"/>
      <c r="ICK334" s="547"/>
      <c r="ICL334" s="547"/>
      <c r="ICM334" s="547"/>
      <c r="ICN334" s="547"/>
      <c r="ICO334" s="547"/>
      <c r="ICP334" s="547"/>
      <c r="ICQ334" s="547"/>
      <c r="ICR334" s="547"/>
      <c r="ICS334" s="547"/>
      <c r="ICT334" s="547"/>
      <c r="ICU334" s="547"/>
      <c r="ICV334" s="547"/>
      <c r="ICW334" s="547"/>
      <c r="ICX334" s="547"/>
      <c r="ICY334" s="547"/>
      <c r="ICZ334" s="547"/>
      <c r="IDA334" s="547"/>
      <c r="IDB334" s="547"/>
      <c r="IDC334" s="547"/>
      <c r="IDD334" s="547"/>
      <c r="IDE334" s="547"/>
      <c r="IDF334" s="547"/>
      <c r="IDG334" s="547"/>
      <c r="IDH334" s="547"/>
      <c r="IDI334" s="547"/>
      <c r="IDJ334" s="547"/>
      <c r="IDK334" s="547"/>
      <c r="IDL334" s="547"/>
      <c r="IDM334" s="547"/>
      <c r="IDN334" s="547"/>
      <c r="IDO334" s="547"/>
      <c r="IDP334" s="547"/>
      <c r="IDQ334" s="547"/>
      <c r="IDR334" s="547"/>
      <c r="IDS334" s="547"/>
      <c r="IDT334" s="547"/>
      <c r="IDU334" s="547"/>
      <c r="IDV334" s="547"/>
      <c r="IDW334" s="547"/>
      <c r="IDX334" s="547"/>
      <c r="IDY334" s="547"/>
      <c r="IDZ334" s="547"/>
      <c r="IEA334" s="547"/>
      <c r="IEB334" s="547"/>
      <c r="IEC334" s="547"/>
      <c r="IED334" s="547"/>
      <c r="IEE334" s="547"/>
      <c r="IEF334" s="547"/>
      <c r="IEG334" s="547"/>
      <c r="IEH334" s="547"/>
      <c r="IEI334" s="547"/>
      <c r="IEJ334" s="547"/>
      <c r="IEK334" s="547"/>
      <c r="IEL334" s="547"/>
      <c r="IEM334" s="547"/>
      <c r="IEN334" s="547"/>
      <c r="IEO334" s="547"/>
      <c r="IEP334" s="547"/>
      <c r="IEQ334" s="547"/>
      <c r="IER334" s="547"/>
      <c r="IES334" s="547"/>
      <c r="IET334" s="547"/>
      <c r="IEU334" s="547"/>
      <c r="IEV334" s="547"/>
      <c r="IEW334" s="547"/>
      <c r="IEX334" s="547"/>
      <c r="IEY334" s="547"/>
      <c r="IEZ334" s="547"/>
      <c r="IFA334" s="547"/>
      <c r="IFB334" s="547"/>
      <c r="IFC334" s="547"/>
      <c r="IFD334" s="547"/>
      <c r="IFE334" s="547"/>
      <c r="IFF334" s="547"/>
      <c r="IFG334" s="547"/>
      <c r="IFH334" s="547"/>
      <c r="IFI334" s="547"/>
      <c r="IFJ334" s="547"/>
      <c r="IFK334" s="547"/>
      <c r="IFL334" s="547"/>
      <c r="IFM334" s="547"/>
      <c r="IFN334" s="547"/>
      <c r="IFO334" s="547"/>
      <c r="IFP334" s="547"/>
      <c r="IFQ334" s="547"/>
      <c r="IFR334" s="547"/>
      <c r="IFS334" s="547"/>
      <c r="IFT334" s="547"/>
      <c r="IFU334" s="547"/>
      <c r="IFV334" s="547"/>
      <c r="IFW334" s="547"/>
      <c r="IFX334" s="547"/>
      <c r="IFY334" s="547"/>
      <c r="IFZ334" s="547"/>
      <c r="IGA334" s="547"/>
      <c r="IGB334" s="547"/>
      <c r="IGC334" s="547"/>
      <c r="IGD334" s="547"/>
      <c r="IGE334" s="547"/>
      <c r="IGF334" s="547"/>
      <c r="IGG334" s="547"/>
      <c r="IGH334" s="547"/>
      <c r="IGI334" s="547"/>
      <c r="IGJ334" s="547"/>
      <c r="IGK334" s="547"/>
      <c r="IGL334" s="547"/>
      <c r="IGM334" s="547"/>
      <c r="IGN334" s="547"/>
      <c r="IGO334" s="547"/>
      <c r="IGP334" s="547"/>
      <c r="IGQ334" s="547"/>
      <c r="IGR334" s="547"/>
      <c r="IGS334" s="547"/>
      <c r="IGT334" s="547"/>
      <c r="IGU334" s="547"/>
      <c r="IGV334" s="547"/>
      <c r="IGW334" s="547"/>
      <c r="IGX334" s="547"/>
      <c r="IGY334" s="547"/>
      <c r="IGZ334" s="547"/>
      <c r="IHA334" s="547"/>
      <c r="IHB334" s="547"/>
      <c r="IHC334" s="547"/>
      <c r="IHD334" s="547"/>
      <c r="IHE334" s="547"/>
      <c r="IHF334" s="547"/>
      <c r="IHG334" s="547"/>
      <c r="IHH334" s="547"/>
      <c r="IHI334" s="547"/>
      <c r="IHJ334" s="547"/>
      <c r="IHK334" s="547"/>
      <c r="IHL334" s="547"/>
      <c r="IHM334" s="547"/>
      <c r="IHN334" s="547"/>
      <c r="IHO334" s="547"/>
      <c r="IHP334" s="547"/>
      <c r="IHQ334" s="547"/>
      <c r="IHR334" s="547"/>
      <c r="IHS334" s="547"/>
      <c r="IHT334" s="547"/>
      <c r="IHU334" s="547"/>
      <c r="IHV334" s="547"/>
      <c r="IHW334" s="547"/>
      <c r="IHX334" s="547"/>
      <c r="IHY334" s="547"/>
      <c r="IHZ334" s="547"/>
      <c r="IIA334" s="547"/>
      <c r="IIB334" s="547"/>
      <c r="IIC334" s="547"/>
      <c r="IID334" s="547"/>
      <c r="IIE334" s="547"/>
      <c r="IIF334" s="547"/>
      <c r="IIG334" s="547"/>
      <c r="IIH334" s="547"/>
      <c r="III334" s="547"/>
      <c r="IIJ334" s="547"/>
      <c r="IIK334" s="547"/>
      <c r="IIL334" s="547"/>
      <c r="IIM334" s="547"/>
      <c r="IIN334" s="547"/>
      <c r="IIO334" s="547"/>
      <c r="IIP334" s="547"/>
      <c r="IIQ334" s="547"/>
      <c r="IIR334" s="547"/>
      <c r="IIS334" s="547"/>
      <c r="IIT334" s="547"/>
      <c r="IIU334" s="547"/>
      <c r="IIV334" s="547"/>
      <c r="IIW334" s="547"/>
      <c r="IIX334" s="547"/>
      <c r="IIY334" s="547"/>
      <c r="IIZ334" s="547"/>
      <c r="IJA334" s="547"/>
      <c r="IJB334" s="547"/>
      <c r="IJC334" s="547"/>
      <c r="IJD334" s="547"/>
      <c r="IJE334" s="547"/>
      <c r="IJF334" s="547"/>
      <c r="IJG334" s="547"/>
      <c r="IJH334" s="547"/>
      <c r="IJI334" s="547"/>
      <c r="IJJ334" s="547"/>
      <c r="IJK334" s="547"/>
      <c r="IJL334" s="547"/>
      <c r="IJM334" s="547"/>
      <c r="IJN334" s="547"/>
      <c r="IJO334" s="547"/>
      <c r="IJP334" s="547"/>
      <c r="IJQ334" s="547"/>
      <c r="IJR334" s="547"/>
      <c r="IJS334" s="547"/>
      <c r="IJT334" s="547"/>
      <c r="IJU334" s="547"/>
      <c r="IJV334" s="547"/>
      <c r="IJW334" s="547"/>
      <c r="IJX334" s="547"/>
      <c r="IJY334" s="547"/>
      <c r="IJZ334" s="547"/>
      <c r="IKA334" s="547"/>
      <c r="IKB334" s="547"/>
      <c r="IKC334" s="547"/>
      <c r="IKD334" s="547"/>
      <c r="IKE334" s="547"/>
      <c r="IKF334" s="547"/>
      <c r="IKG334" s="547"/>
      <c r="IKH334" s="547"/>
      <c r="IKI334" s="547"/>
      <c r="IKJ334" s="547"/>
      <c r="IKK334" s="547"/>
      <c r="IKL334" s="547"/>
      <c r="IKM334" s="547"/>
      <c r="IKN334" s="547"/>
      <c r="IKO334" s="547"/>
      <c r="IKP334" s="547"/>
      <c r="IKQ334" s="547"/>
      <c r="IKR334" s="547"/>
      <c r="IKS334" s="547"/>
      <c r="IKT334" s="547"/>
      <c r="IKU334" s="547"/>
      <c r="IKV334" s="547"/>
      <c r="IKW334" s="547"/>
      <c r="IKX334" s="547"/>
      <c r="IKY334" s="547"/>
      <c r="IKZ334" s="547"/>
      <c r="ILA334" s="547"/>
      <c r="ILB334" s="547"/>
      <c r="ILC334" s="547"/>
      <c r="ILD334" s="547"/>
      <c r="ILE334" s="547"/>
      <c r="ILF334" s="547"/>
      <c r="ILG334" s="547"/>
      <c r="ILH334" s="547"/>
      <c r="ILI334" s="547"/>
      <c r="ILJ334" s="547"/>
      <c r="ILK334" s="547"/>
      <c r="ILL334" s="547"/>
      <c r="ILM334" s="547"/>
      <c r="ILN334" s="547"/>
      <c r="ILO334" s="547"/>
      <c r="ILP334" s="547"/>
      <c r="ILQ334" s="547"/>
      <c r="ILR334" s="547"/>
      <c r="ILS334" s="547"/>
      <c r="ILT334" s="547"/>
      <c r="ILU334" s="547"/>
      <c r="ILV334" s="547"/>
      <c r="ILW334" s="547"/>
      <c r="ILX334" s="547"/>
      <c r="ILY334" s="547"/>
      <c r="ILZ334" s="547"/>
      <c r="IMA334" s="547"/>
      <c r="IMB334" s="547"/>
      <c r="IMC334" s="547"/>
      <c r="IMD334" s="547"/>
      <c r="IME334" s="547"/>
      <c r="IMF334" s="547"/>
      <c r="IMG334" s="547"/>
      <c r="IMH334" s="547"/>
      <c r="IMI334" s="547"/>
      <c r="IMJ334" s="547"/>
      <c r="IMK334" s="547"/>
      <c r="IML334" s="547"/>
      <c r="IMM334" s="547"/>
      <c r="IMN334" s="547"/>
      <c r="IMO334" s="547"/>
      <c r="IMP334" s="547"/>
      <c r="IMQ334" s="547"/>
      <c r="IMR334" s="547"/>
      <c r="IMS334" s="547"/>
      <c r="IMT334" s="547"/>
      <c r="IMU334" s="547"/>
      <c r="IMV334" s="547"/>
      <c r="IMW334" s="547"/>
      <c r="IMX334" s="547"/>
      <c r="IMY334" s="547"/>
      <c r="IMZ334" s="547"/>
      <c r="INA334" s="547"/>
      <c r="INB334" s="547"/>
      <c r="INC334" s="547"/>
      <c r="IND334" s="547"/>
      <c r="INE334" s="547"/>
      <c r="INF334" s="547"/>
      <c r="ING334" s="547"/>
      <c r="INH334" s="547"/>
      <c r="INI334" s="547"/>
      <c r="INJ334" s="547"/>
      <c r="INK334" s="547"/>
      <c r="INL334" s="547"/>
      <c r="INM334" s="547"/>
      <c r="INN334" s="547"/>
      <c r="INO334" s="547"/>
      <c r="INP334" s="547"/>
      <c r="INQ334" s="547"/>
      <c r="INR334" s="547"/>
      <c r="INS334" s="547"/>
      <c r="INT334" s="547"/>
      <c r="INU334" s="547"/>
      <c r="INV334" s="547"/>
      <c r="INW334" s="547"/>
      <c r="INX334" s="547"/>
      <c r="INY334" s="547"/>
      <c r="INZ334" s="547"/>
      <c r="IOA334" s="547"/>
      <c r="IOB334" s="547"/>
      <c r="IOC334" s="547"/>
      <c r="IOD334" s="547"/>
      <c r="IOE334" s="547"/>
      <c r="IOF334" s="547"/>
      <c r="IOG334" s="547"/>
      <c r="IOH334" s="547"/>
      <c r="IOI334" s="547"/>
      <c r="IOJ334" s="547"/>
      <c r="IOK334" s="547"/>
      <c r="IOL334" s="547"/>
      <c r="IOM334" s="547"/>
      <c r="ION334" s="547"/>
      <c r="IOO334" s="547"/>
      <c r="IOP334" s="547"/>
      <c r="IOQ334" s="547"/>
      <c r="IOR334" s="547"/>
      <c r="IOS334" s="547"/>
      <c r="IOT334" s="547"/>
      <c r="IOU334" s="547"/>
      <c r="IOV334" s="547"/>
      <c r="IOW334" s="547"/>
      <c r="IOX334" s="547"/>
      <c r="IOY334" s="547"/>
      <c r="IOZ334" s="547"/>
      <c r="IPA334" s="547"/>
      <c r="IPB334" s="547"/>
      <c r="IPC334" s="547"/>
      <c r="IPD334" s="547"/>
      <c r="IPE334" s="547"/>
      <c r="IPF334" s="547"/>
      <c r="IPG334" s="547"/>
      <c r="IPH334" s="547"/>
      <c r="IPI334" s="547"/>
      <c r="IPJ334" s="547"/>
      <c r="IPK334" s="547"/>
      <c r="IPL334" s="547"/>
      <c r="IPM334" s="547"/>
      <c r="IPN334" s="547"/>
      <c r="IPO334" s="547"/>
      <c r="IPP334" s="547"/>
      <c r="IPQ334" s="547"/>
      <c r="IPR334" s="547"/>
      <c r="IPS334" s="547"/>
      <c r="IPT334" s="547"/>
      <c r="IPU334" s="547"/>
      <c r="IPV334" s="547"/>
      <c r="IPW334" s="547"/>
      <c r="IPX334" s="547"/>
      <c r="IPY334" s="547"/>
      <c r="IPZ334" s="547"/>
      <c r="IQA334" s="547"/>
      <c r="IQB334" s="547"/>
      <c r="IQC334" s="547"/>
      <c r="IQD334" s="547"/>
      <c r="IQE334" s="547"/>
      <c r="IQF334" s="547"/>
      <c r="IQG334" s="547"/>
      <c r="IQH334" s="547"/>
      <c r="IQI334" s="547"/>
      <c r="IQJ334" s="547"/>
      <c r="IQK334" s="547"/>
      <c r="IQL334" s="547"/>
      <c r="IQM334" s="547"/>
      <c r="IQN334" s="547"/>
      <c r="IQO334" s="547"/>
      <c r="IQP334" s="547"/>
      <c r="IQQ334" s="547"/>
      <c r="IQR334" s="547"/>
      <c r="IQS334" s="547"/>
      <c r="IQT334" s="547"/>
      <c r="IQU334" s="547"/>
      <c r="IQV334" s="547"/>
      <c r="IQW334" s="547"/>
      <c r="IQX334" s="547"/>
      <c r="IQY334" s="547"/>
      <c r="IQZ334" s="547"/>
      <c r="IRA334" s="547"/>
      <c r="IRB334" s="547"/>
      <c r="IRC334" s="547"/>
      <c r="IRD334" s="547"/>
      <c r="IRE334" s="547"/>
      <c r="IRF334" s="547"/>
      <c r="IRG334" s="547"/>
      <c r="IRH334" s="547"/>
      <c r="IRI334" s="547"/>
      <c r="IRJ334" s="547"/>
      <c r="IRK334" s="547"/>
      <c r="IRL334" s="547"/>
      <c r="IRM334" s="547"/>
      <c r="IRN334" s="547"/>
      <c r="IRO334" s="547"/>
      <c r="IRP334" s="547"/>
      <c r="IRQ334" s="547"/>
      <c r="IRR334" s="547"/>
      <c r="IRS334" s="547"/>
      <c r="IRT334" s="547"/>
      <c r="IRU334" s="547"/>
      <c r="IRV334" s="547"/>
      <c r="IRW334" s="547"/>
      <c r="IRX334" s="547"/>
      <c r="IRY334" s="547"/>
      <c r="IRZ334" s="547"/>
      <c r="ISA334" s="547"/>
      <c r="ISB334" s="547"/>
      <c r="ISC334" s="547"/>
      <c r="ISD334" s="547"/>
      <c r="ISE334" s="547"/>
      <c r="ISF334" s="547"/>
      <c r="ISG334" s="547"/>
      <c r="ISH334" s="547"/>
      <c r="ISI334" s="547"/>
      <c r="ISJ334" s="547"/>
      <c r="ISK334" s="547"/>
      <c r="ISL334" s="547"/>
      <c r="ISM334" s="547"/>
      <c r="ISN334" s="547"/>
      <c r="ISO334" s="547"/>
      <c r="ISP334" s="547"/>
      <c r="ISQ334" s="547"/>
      <c r="ISR334" s="547"/>
      <c r="ISS334" s="547"/>
      <c r="IST334" s="547"/>
      <c r="ISU334" s="547"/>
      <c r="ISV334" s="547"/>
      <c r="ISW334" s="547"/>
      <c r="ISX334" s="547"/>
      <c r="ISY334" s="547"/>
      <c r="ISZ334" s="547"/>
      <c r="ITA334" s="547"/>
      <c r="ITB334" s="547"/>
      <c r="ITC334" s="547"/>
      <c r="ITD334" s="547"/>
      <c r="ITE334" s="547"/>
      <c r="ITF334" s="547"/>
      <c r="ITG334" s="547"/>
      <c r="ITH334" s="547"/>
      <c r="ITI334" s="547"/>
      <c r="ITJ334" s="547"/>
      <c r="ITK334" s="547"/>
      <c r="ITL334" s="547"/>
      <c r="ITM334" s="547"/>
      <c r="ITN334" s="547"/>
      <c r="ITO334" s="547"/>
      <c r="ITP334" s="547"/>
      <c r="ITQ334" s="547"/>
      <c r="ITR334" s="547"/>
      <c r="ITS334" s="547"/>
      <c r="ITT334" s="547"/>
      <c r="ITU334" s="547"/>
      <c r="ITV334" s="547"/>
      <c r="ITW334" s="547"/>
      <c r="ITX334" s="547"/>
      <c r="ITY334" s="547"/>
      <c r="ITZ334" s="547"/>
      <c r="IUA334" s="547"/>
      <c r="IUB334" s="547"/>
      <c r="IUC334" s="547"/>
      <c r="IUD334" s="547"/>
      <c r="IUE334" s="547"/>
      <c r="IUF334" s="547"/>
      <c r="IUG334" s="547"/>
      <c r="IUH334" s="547"/>
      <c r="IUI334" s="547"/>
      <c r="IUJ334" s="547"/>
      <c r="IUK334" s="547"/>
      <c r="IUL334" s="547"/>
      <c r="IUM334" s="547"/>
      <c r="IUN334" s="547"/>
      <c r="IUO334" s="547"/>
      <c r="IUP334" s="547"/>
      <c r="IUQ334" s="547"/>
      <c r="IUR334" s="547"/>
      <c r="IUS334" s="547"/>
      <c r="IUT334" s="547"/>
      <c r="IUU334" s="547"/>
      <c r="IUV334" s="547"/>
      <c r="IUW334" s="547"/>
      <c r="IUX334" s="547"/>
      <c r="IUY334" s="547"/>
      <c r="IUZ334" s="547"/>
      <c r="IVA334" s="547"/>
      <c r="IVB334" s="547"/>
      <c r="IVC334" s="547"/>
      <c r="IVD334" s="547"/>
      <c r="IVE334" s="547"/>
      <c r="IVF334" s="547"/>
      <c r="IVG334" s="547"/>
      <c r="IVH334" s="547"/>
      <c r="IVI334" s="547"/>
      <c r="IVJ334" s="547"/>
      <c r="IVK334" s="547"/>
      <c r="IVL334" s="547"/>
      <c r="IVM334" s="547"/>
      <c r="IVN334" s="547"/>
      <c r="IVO334" s="547"/>
      <c r="IVP334" s="547"/>
      <c r="IVQ334" s="547"/>
      <c r="IVR334" s="547"/>
      <c r="IVS334" s="547"/>
      <c r="IVT334" s="547"/>
      <c r="IVU334" s="547"/>
      <c r="IVV334" s="547"/>
      <c r="IVW334" s="547"/>
      <c r="IVX334" s="547"/>
      <c r="IVY334" s="547"/>
      <c r="IVZ334" s="547"/>
      <c r="IWA334" s="547"/>
      <c r="IWB334" s="547"/>
      <c r="IWC334" s="547"/>
      <c r="IWD334" s="547"/>
      <c r="IWE334" s="547"/>
      <c r="IWF334" s="547"/>
      <c r="IWG334" s="547"/>
      <c r="IWH334" s="547"/>
      <c r="IWI334" s="547"/>
      <c r="IWJ334" s="547"/>
      <c r="IWK334" s="547"/>
      <c r="IWL334" s="547"/>
      <c r="IWM334" s="547"/>
      <c r="IWN334" s="547"/>
      <c r="IWO334" s="547"/>
      <c r="IWP334" s="547"/>
      <c r="IWQ334" s="547"/>
      <c r="IWR334" s="547"/>
      <c r="IWS334" s="547"/>
      <c r="IWT334" s="547"/>
      <c r="IWU334" s="547"/>
      <c r="IWV334" s="547"/>
      <c r="IWW334" s="547"/>
      <c r="IWX334" s="547"/>
      <c r="IWY334" s="547"/>
      <c r="IWZ334" s="547"/>
      <c r="IXA334" s="547"/>
      <c r="IXB334" s="547"/>
      <c r="IXC334" s="547"/>
      <c r="IXD334" s="547"/>
      <c r="IXE334" s="547"/>
      <c r="IXF334" s="547"/>
      <c r="IXG334" s="547"/>
      <c r="IXH334" s="547"/>
      <c r="IXI334" s="547"/>
      <c r="IXJ334" s="547"/>
      <c r="IXK334" s="547"/>
      <c r="IXL334" s="547"/>
      <c r="IXM334" s="547"/>
      <c r="IXN334" s="547"/>
      <c r="IXO334" s="547"/>
      <c r="IXP334" s="547"/>
      <c r="IXQ334" s="547"/>
      <c r="IXR334" s="547"/>
      <c r="IXS334" s="547"/>
      <c r="IXT334" s="547"/>
      <c r="IXU334" s="547"/>
      <c r="IXV334" s="547"/>
      <c r="IXW334" s="547"/>
      <c r="IXX334" s="547"/>
      <c r="IXY334" s="547"/>
      <c r="IXZ334" s="547"/>
      <c r="IYA334" s="547"/>
      <c r="IYB334" s="547"/>
      <c r="IYC334" s="547"/>
      <c r="IYD334" s="547"/>
      <c r="IYE334" s="547"/>
      <c r="IYF334" s="547"/>
      <c r="IYG334" s="547"/>
      <c r="IYH334" s="547"/>
      <c r="IYI334" s="547"/>
      <c r="IYJ334" s="547"/>
      <c r="IYK334" s="547"/>
      <c r="IYL334" s="547"/>
      <c r="IYM334" s="547"/>
      <c r="IYN334" s="547"/>
      <c r="IYO334" s="547"/>
      <c r="IYP334" s="547"/>
      <c r="IYQ334" s="547"/>
      <c r="IYR334" s="547"/>
      <c r="IYS334" s="547"/>
      <c r="IYT334" s="547"/>
      <c r="IYU334" s="547"/>
      <c r="IYV334" s="547"/>
      <c r="IYW334" s="547"/>
      <c r="IYX334" s="547"/>
      <c r="IYY334" s="547"/>
      <c r="IYZ334" s="547"/>
      <c r="IZA334" s="547"/>
      <c r="IZB334" s="547"/>
      <c r="IZC334" s="547"/>
      <c r="IZD334" s="547"/>
      <c r="IZE334" s="547"/>
      <c r="IZF334" s="547"/>
      <c r="IZG334" s="547"/>
      <c r="IZH334" s="547"/>
      <c r="IZI334" s="547"/>
      <c r="IZJ334" s="547"/>
      <c r="IZK334" s="547"/>
      <c r="IZL334" s="547"/>
      <c r="IZM334" s="547"/>
      <c r="IZN334" s="547"/>
      <c r="IZO334" s="547"/>
      <c r="IZP334" s="547"/>
      <c r="IZQ334" s="547"/>
      <c r="IZR334" s="547"/>
      <c r="IZS334" s="547"/>
      <c r="IZT334" s="547"/>
      <c r="IZU334" s="547"/>
      <c r="IZV334" s="547"/>
      <c r="IZW334" s="547"/>
      <c r="IZX334" s="547"/>
      <c r="IZY334" s="547"/>
      <c r="IZZ334" s="547"/>
      <c r="JAA334" s="547"/>
      <c r="JAB334" s="547"/>
      <c r="JAC334" s="547"/>
      <c r="JAD334" s="547"/>
      <c r="JAE334" s="547"/>
      <c r="JAF334" s="547"/>
      <c r="JAG334" s="547"/>
      <c r="JAH334" s="547"/>
      <c r="JAI334" s="547"/>
      <c r="JAJ334" s="547"/>
      <c r="JAK334" s="547"/>
      <c r="JAL334" s="547"/>
      <c r="JAM334" s="547"/>
      <c r="JAN334" s="547"/>
      <c r="JAO334" s="547"/>
      <c r="JAP334" s="547"/>
      <c r="JAQ334" s="547"/>
      <c r="JAR334" s="547"/>
      <c r="JAS334" s="547"/>
      <c r="JAT334" s="547"/>
      <c r="JAU334" s="547"/>
      <c r="JAV334" s="547"/>
      <c r="JAW334" s="547"/>
      <c r="JAX334" s="547"/>
      <c r="JAY334" s="547"/>
      <c r="JAZ334" s="547"/>
      <c r="JBA334" s="547"/>
      <c r="JBB334" s="547"/>
      <c r="JBC334" s="547"/>
      <c r="JBD334" s="547"/>
      <c r="JBE334" s="547"/>
      <c r="JBF334" s="547"/>
      <c r="JBG334" s="547"/>
      <c r="JBH334" s="547"/>
      <c r="JBI334" s="547"/>
      <c r="JBJ334" s="547"/>
      <c r="JBK334" s="547"/>
      <c r="JBL334" s="547"/>
      <c r="JBM334" s="547"/>
      <c r="JBN334" s="547"/>
      <c r="JBO334" s="547"/>
      <c r="JBP334" s="547"/>
      <c r="JBQ334" s="547"/>
      <c r="JBR334" s="547"/>
      <c r="JBS334" s="547"/>
      <c r="JBT334" s="547"/>
      <c r="JBU334" s="547"/>
      <c r="JBV334" s="547"/>
      <c r="JBW334" s="547"/>
      <c r="JBX334" s="547"/>
      <c r="JBY334" s="547"/>
      <c r="JBZ334" s="547"/>
      <c r="JCA334" s="547"/>
      <c r="JCB334" s="547"/>
      <c r="JCC334" s="547"/>
      <c r="JCD334" s="547"/>
      <c r="JCE334" s="547"/>
      <c r="JCF334" s="547"/>
      <c r="JCG334" s="547"/>
      <c r="JCH334" s="547"/>
      <c r="JCI334" s="547"/>
      <c r="JCJ334" s="547"/>
      <c r="JCK334" s="547"/>
      <c r="JCL334" s="547"/>
      <c r="JCM334" s="547"/>
      <c r="JCN334" s="547"/>
      <c r="JCO334" s="547"/>
      <c r="JCP334" s="547"/>
      <c r="JCQ334" s="547"/>
      <c r="JCR334" s="547"/>
      <c r="JCS334" s="547"/>
      <c r="JCT334" s="547"/>
      <c r="JCU334" s="547"/>
      <c r="JCV334" s="547"/>
      <c r="JCW334" s="547"/>
      <c r="JCX334" s="547"/>
      <c r="JCY334" s="547"/>
      <c r="JCZ334" s="547"/>
      <c r="JDA334" s="547"/>
      <c r="JDB334" s="547"/>
      <c r="JDC334" s="547"/>
      <c r="JDD334" s="547"/>
      <c r="JDE334" s="547"/>
      <c r="JDF334" s="547"/>
      <c r="JDG334" s="547"/>
      <c r="JDH334" s="547"/>
      <c r="JDI334" s="547"/>
      <c r="JDJ334" s="547"/>
      <c r="JDK334" s="547"/>
      <c r="JDL334" s="547"/>
      <c r="JDM334" s="547"/>
      <c r="JDN334" s="547"/>
      <c r="JDO334" s="547"/>
      <c r="JDP334" s="547"/>
      <c r="JDQ334" s="547"/>
      <c r="JDR334" s="547"/>
      <c r="JDS334" s="547"/>
      <c r="JDT334" s="547"/>
      <c r="JDU334" s="547"/>
      <c r="JDV334" s="547"/>
      <c r="JDW334" s="547"/>
      <c r="JDX334" s="547"/>
      <c r="JDY334" s="547"/>
      <c r="JDZ334" s="547"/>
      <c r="JEA334" s="547"/>
      <c r="JEB334" s="547"/>
      <c r="JEC334" s="547"/>
      <c r="JED334" s="547"/>
      <c r="JEE334" s="547"/>
      <c r="JEF334" s="547"/>
      <c r="JEG334" s="547"/>
      <c r="JEH334" s="547"/>
      <c r="JEI334" s="547"/>
      <c r="JEJ334" s="547"/>
      <c r="JEK334" s="547"/>
      <c r="JEL334" s="547"/>
      <c r="JEM334" s="547"/>
      <c r="JEN334" s="547"/>
      <c r="JEO334" s="547"/>
      <c r="JEP334" s="547"/>
      <c r="JEQ334" s="547"/>
      <c r="JER334" s="547"/>
      <c r="JES334" s="547"/>
      <c r="JET334" s="547"/>
      <c r="JEU334" s="547"/>
      <c r="JEV334" s="547"/>
      <c r="JEW334" s="547"/>
      <c r="JEX334" s="547"/>
      <c r="JEY334" s="547"/>
      <c r="JEZ334" s="547"/>
      <c r="JFA334" s="547"/>
      <c r="JFB334" s="547"/>
      <c r="JFC334" s="547"/>
      <c r="JFD334" s="547"/>
      <c r="JFE334" s="547"/>
      <c r="JFF334" s="547"/>
      <c r="JFG334" s="547"/>
      <c r="JFH334" s="547"/>
      <c r="JFI334" s="547"/>
      <c r="JFJ334" s="547"/>
      <c r="JFK334" s="547"/>
      <c r="JFL334" s="547"/>
      <c r="JFM334" s="547"/>
      <c r="JFN334" s="547"/>
      <c r="JFO334" s="547"/>
      <c r="JFP334" s="547"/>
      <c r="JFQ334" s="547"/>
      <c r="JFR334" s="547"/>
      <c r="JFS334" s="547"/>
      <c r="JFT334" s="547"/>
      <c r="JFU334" s="547"/>
      <c r="JFV334" s="547"/>
      <c r="JFW334" s="547"/>
      <c r="JFX334" s="547"/>
      <c r="JFY334" s="547"/>
      <c r="JFZ334" s="547"/>
      <c r="JGA334" s="547"/>
      <c r="JGB334" s="547"/>
      <c r="JGC334" s="547"/>
      <c r="JGD334" s="547"/>
      <c r="JGE334" s="547"/>
      <c r="JGF334" s="547"/>
      <c r="JGG334" s="547"/>
      <c r="JGH334" s="547"/>
      <c r="JGI334" s="547"/>
      <c r="JGJ334" s="547"/>
      <c r="JGK334" s="547"/>
      <c r="JGL334" s="547"/>
      <c r="JGM334" s="547"/>
      <c r="JGN334" s="547"/>
      <c r="JGO334" s="547"/>
      <c r="JGP334" s="547"/>
      <c r="JGQ334" s="547"/>
      <c r="JGR334" s="547"/>
      <c r="JGS334" s="547"/>
      <c r="JGT334" s="547"/>
      <c r="JGU334" s="547"/>
      <c r="JGV334" s="547"/>
      <c r="JGW334" s="547"/>
      <c r="JGX334" s="547"/>
      <c r="JGY334" s="547"/>
      <c r="JGZ334" s="547"/>
      <c r="JHA334" s="547"/>
      <c r="JHB334" s="547"/>
      <c r="JHC334" s="547"/>
      <c r="JHD334" s="547"/>
      <c r="JHE334" s="547"/>
      <c r="JHF334" s="547"/>
      <c r="JHG334" s="547"/>
      <c r="JHH334" s="547"/>
      <c r="JHI334" s="547"/>
      <c r="JHJ334" s="547"/>
      <c r="JHK334" s="547"/>
      <c r="JHL334" s="547"/>
      <c r="JHM334" s="547"/>
      <c r="JHN334" s="547"/>
      <c r="JHO334" s="547"/>
      <c r="JHP334" s="547"/>
      <c r="JHQ334" s="547"/>
      <c r="JHR334" s="547"/>
      <c r="JHS334" s="547"/>
      <c r="JHT334" s="547"/>
      <c r="JHU334" s="547"/>
      <c r="JHV334" s="547"/>
      <c r="JHW334" s="547"/>
      <c r="JHX334" s="547"/>
      <c r="JHY334" s="547"/>
      <c r="JHZ334" s="547"/>
      <c r="JIA334" s="547"/>
      <c r="JIB334" s="547"/>
      <c r="JIC334" s="547"/>
      <c r="JID334" s="547"/>
      <c r="JIE334" s="547"/>
      <c r="JIF334" s="547"/>
      <c r="JIG334" s="547"/>
      <c r="JIH334" s="547"/>
      <c r="JII334" s="547"/>
      <c r="JIJ334" s="547"/>
      <c r="JIK334" s="547"/>
      <c r="JIL334" s="547"/>
      <c r="JIM334" s="547"/>
      <c r="JIN334" s="547"/>
      <c r="JIO334" s="547"/>
      <c r="JIP334" s="547"/>
      <c r="JIQ334" s="547"/>
      <c r="JIR334" s="547"/>
      <c r="JIS334" s="547"/>
      <c r="JIT334" s="547"/>
      <c r="JIU334" s="547"/>
      <c r="JIV334" s="547"/>
      <c r="JIW334" s="547"/>
      <c r="JIX334" s="547"/>
      <c r="JIY334" s="547"/>
      <c r="JIZ334" s="547"/>
      <c r="JJA334" s="547"/>
      <c r="JJB334" s="547"/>
      <c r="JJC334" s="547"/>
      <c r="JJD334" s="547"/>
      <c r="JJE334" s="547"/>
      <c r="JJF334" s="547"/>
      <c r="JJG334" s="547"/>
      <c r="JJH334" s="547"/>
      <c r="JJI334" s="547"/>
      <c r="JJJ334" s="547"/>
      <c r="JJK334" s="547"/>
      <c r="JJL334" s="547"/>
      <c r="JJM334" s="547"/>
      <c r="JJN334" s="547"/>
      <c r="JJO334" s="547"/>
      <c r="JJP334" s="547"/>
      <c r="JJQ334" s="547"/>
      <c r="JJR334" s="547"/>
      <c r="JJS334" s="547"/>
      <c r="JJT334" s="547"/>
      <c r="JJU334" s="547"/>
      <c r="JJV334" s="547"/>
      <c r="JJW334" s="547"/>
      <c r="JJX334" s="547"/>
      <c r="JJY334" s="547"/>
      <c r="JJZ334" s="547"/>
      <c r="JKA334" s="547"/>
      <c r="JKB334" s="547"/>
      <c r="JKC334" s="547"/>
      <c r="JKD334" s="547"/>
      <c r="JKE334" s="547"/>
      <c r="JKF334" s="547"/>
      <c r="JKG334" s="547"/>
      <c r="JKH334" s="547"/>
      <c r="JKI334" s="547"/>
      <c r="JKJ334" s="547"/>
      <c r="JKK334" s="547"/>
      <c r="JKL334" s="547"/>
      <c r="JKM334" s="547"/>
      <c r="JKN334" s="547"/>
      <c r="JKO334" s="547"/>
      <c r="JKP334" s="547"/>
      <c r="JKQ334" s="547"/>
      <c r="JKR334" s="547"/>
      <c r="JKS334" s="547"/>
      <c r="JKT334" s="547"/>
      <c r="JKU334" s="547"/>
      <c r="JKV334" s="547"/>
      <c r="JKW334" s="547"/>
      <c r="JKX334" s="547"/>
      <c r="JKY334" s="547"/>
      <c r="JKZ334" s="547"/>
      <c r="JLA334" s="547"/>
      <c r="JLB334" s="547"/>
      <c r="JLC334" s="547"/>
      <c r="JLD334" s="547"/>
      <c r="JLE334" s="547"/>
      <c r="JLF334" s="547"/>
      <c r="JLG334" s="547"/>
      <c r="JLH334" s="547"/>
      <c r="JLI334" s="547"/>
      <c r="JLJ334" s="547"/>
      <c r="JLK334" s="547"/>
      <c r="JLL334" s="547"/>
      <c r="JLM334" s="547"/>
      <c r="JLN334" s="547"/>
      <c r="JLO334" s="547"/>
      <c r="JLP334" s="547"/>
      <c r="JLQ334" s="547"/>
      <c r="JLR334" s="547"/>
      <c r="JLS334" s="547"/>
      <c r="JLT334" s="547"/>
      <c r="JLU334" s="547"/>
      <c r="JLV334" s="547"/>
      <c r="JLW334" s="547"/>
      <c r="JLX334" s="547"/>
      <c r="JLY334" s="547"/>
      <c r="JLZ334" s="547"/>
      <c r="JMA334" s="547"/>
      <c r="JMB334" s="547"/>
      <c r="JMC334" s="547"/>
      <c r="JMD334" s="547"/>
      <c r="JME334" s="547"/>
      <c r="JMF334" s="547"/>
      <c r="JMG334" s="547"/>
      <c r="JMH334" s="547"/>
      <c r="JMI334" s="547"/>
      <c r="JMJ334" s="547"/>
      <c r="JMK334" s="547"/>
      <c r="JML334" s="547"/>
      <c r="JMM334" s="547"/>
      <c r="JMN334" s="547"/>
      <c r="JMO334" s="547"/>
      <c r="JMP334" s="547"/>
      <c r="JMQ334" s="547"/>
      <c r="JMR334" s="547"/>
      <c r="JMS334" s="547"/>
      <c r="JMT334" s="547"/>
      <c r="JMU334" s="547"/>
      <c r="JMV334" s="547"/>
      <c r="JMW334" s="547"/>
      <c r="JMX334" s="547"/>
      <c r="JMY334" s="547"/>
      <c r="JMZ334" s="547"/>
      <c r="JNA334" s="547"/>
      <c r="JNB334" s="547"/>
      <c r="JNC334" s="547"/>
      <c r="JND334" s="547"/>
      <c r="JNE334" s="547"/>
      <c r="JNF334" s="547"/>
      <c r="JNG334" s="547"/>
      <c r="JNH334" s="547"/>
      <c r="JNI334" s="547"/>
      <c r="JNJ334" s="547"/>
      <c r="JNK334" s="547"/>
      <c r="JNL334" s="547"/>
      <c r="JNM334" s="547"/>
      <c r="JNN334" s="547"/>
      <c r="JNO334" s="547"/>
      <c r="JNP334" s="547"/>
      <c r="JNQ334" s="547"/>
      <c r="JNR334" s="547"/>
      <c r="JNS334" s="547"/>
      <c r="JNT334" s="547"/>
      <c r="JNU334" s="547"/>
      <c r="JNV334" s="547"/>
      <c r="JNW334" s="547"/>
      <c r="JNX334" s="547"/>
      <c r="JNY334" s="547"/>
      <c r="JNZ334" s="547"/>
      <c r="JOA334" s="547"/>
      <c r="JOB334" s="547"/>
      <c r="JOC334" s="547"/>
      <c r="JOD334" s="547"/>
      <c r="JOE334" s="547"/>
      <c r="JOF334" s="547"/>
      <c r="JOG334" s="547"/>
      <c r="JOH334" s="547"/>
      <c r="JOI334" s="547"/>
      <c r="JOJ334" s="547"/>
      <c r="JOK334" s="547"/>
      <c r="JOL334" s="547"/>
      <c r="JOM334" s="547"/>
      <c r="JON334" s="547"/>
      <c r="JOO334" s="547"/>
      <c r="JOP334" s="547"/>
      <c r="JOQ334" s="547"/>
      <c r="JOR334" s="547"/>
      <c r="JOS334" s="547"/>
      <c r="JOT334" s="547"/>
      <c r="JOU334" s="547"/>
      <c r="JOV334" s="547"/>
      <c r="JOW334" s="547"/>
      <c r="JOX334" s="547"/>
      <c r="JOY334" s="547"/>
      <c r="JOZ334" s="547"/>
      <c r="JPA334" s="547"/>
      <c r="JPB334" s="547"/>
      <c r="JPC334" s="547"/>
      <c r="JPD334" s="547"/>
      <c r="JPE334" s="547"/>
      <c r="JPF334" s="547"/>
      <c r="JPG334" s="547"/>
      <c r="JPH334" s="547"/>
      <c r="JPI334" s="547"/>
      <c r="JPJ334" s="547"/>
      <c r="JPK334" s="547"/>
      <c r="JPL334" s="547"/>
      <c r="JPM334" s="547"/>
      <c r="JPN334" s="547"/>
      <c r="JPO334" s="547"/>
      <c r="JPP334" s="547"/>
      <c r="JPQ334" s="547"/>
      <c r="JPR334" s="547"/>
      <c r="JPS334" s="547"/>
      <c r="JPT334" s="547"/>
      <c r="JPU334" s="547"/>
      <c r="JPV334" s="547"/>
      <c r="JPW334" s="547"/>
      <c r="JPX334" s="547"/>
      <c r="JPY334" s="547"/>
      <c r="JPZ334" s="547"/>
      <c r="JQA334" s="547"/>
      <c r="JQB334" s="547"/>
      <c r="JQC334" s="547"/>
      <c r="JQD334" s="547"/>
      <c r="JQE334" s="547"/>
      <c r="JQF334" s="547"/>
      <c r="JQG334" s="547"/>
      <c r="JQH334" s="547"/>
      <c r="JQI334" s="547"/>
      <c r="JQJ334" s="547"/>
      <c r="JQK334" s="547"/>
      <c r="JQL334" s="547"/>
      <c r="JQM334" s="547"/>
      <c r="JQN334" s="547"/>
      <c r="JQO334" s="547"/>
      <c r="JQP334" s="547"/>
      <c r="JQQ334" s="547"/>
      <c r="JQR334" s="547"/>
      <c r="JQS334" s="547"/>
      <c r="JQT334" s="547"/>
      <c r="JQU334" s="547"/>
      <c r="JQV334" s="547"/>
      <c r="JQW334" s="547"/>
      <c r="JQX334" s="547"/>
      <c r="JQY334" s="547"/>
      <c r="JQZ334" s="547"/>
      <c r="JRA334" s="547"/>
      <c r="JRB334" s="547"/>
      <c r="JRC334" s="547"/>
      <c r="JRD334" s="547"/>
      <c r="JRE334" s="547"/>
      <c r="JRF334" s="547"/>
      <c r="JRG334" s="547"/>
      <c r="JRH334" s="547"/>
      <c r="JRI334" s="547"/>
      <c r="JRJ334" s="547"/>
      <c r="JRK334" s="547"/>
      <c r="JRL334" s="547"/>
      <c r="JRM334" s="547"/>
      <c r="JRN334" s="547"/>
      <c r="JRO334" s="547"/>
      <c r="JRP334" s="547"/>
      <c r="JRQ334" s="547"/>
      <c r="JRR334" s="547"/>
      <c r="JRS334" s="547"/>
      <c r="JRT334" s="547"/>
      <c r="JRU334" s="547"/>
      <c r="JRV334" s="547"/>
      <c r="JRW334" s="547"/>
      <c r="JRX334" s="547"/>
      <c r="JRY334" s="547"/>
      <c r="JRZ334" s="547"/>
      <c r="JSA334" s="547"/>
      <c r="JSB334" s="547"/>
      <c r="JSC334" s="547"/>
      <c r="JSD334" s="547"/>
      <c r="JSE334" s="547"/>
      <c r="JSF334" s="547"/>
      <c r="JSG334" s="547"/>
      <c r="JSH334" s="547"/>
      <c r="JSI334" s="547"/>
      <c r="JSJ334" s="547"/>
      <c r="JSK334" s="547"/>
      <c r="JSL334" s="547"/>
      <c r="JSM334" s="547"/>
      <c r="JSN334" s="547"/>
      <c r="JSO334" s="547"/>
      <c r="JSP334" s="547"/>
      <c r="JSQ334" s="547"/>
      <c r="JSR334" s="547"/>
      <c r="JSS334" s="547"/>
      <c r="JST334" s="547"/>
      <c r="JSU334" s="547"/>
      <c r="JSV334" s="547"/>
      <c r="JSW334" s="547"/>
      <c r="JSX334" s="547"/>
      <c r="JSY334" s="547"/>
      <c r="JSZ334" s="547"/>
      <c r="JTA334" s="547"/>
      <c r="JTB334" s="547"/>
      <c r="JTC334" s="547"/>
      <c r="JTD334" s="547"/>
      <c r="JTE334" s="547"/>
      <c r="JTF334" s="547"/>
      <c r="JTG334" s="547"/>
      <c r="JTH334" s="547"/>
      <c r="JTI334" s="547"/>
      <c r="JTJ334" s="547"/>
      <c r="JTK334" s="547"/>
      <c r="JTL334" s="547"/>
      <c r="JTM334" s="547"/>
      <c r="JTN334" s="547"/>
      <c r="JTO334" s="547"/>
      <c r="JTP334" s="547"/>
      <c r="JTQ334" s="547"/>
      <c r="JTR334" s="547"/>
      <c r="JTS334" s="547"/>
      <c r="JTT334" s="547"/>
      <c r="JTU334" s="547"/>
      <c r="JTV334" s="547"/>
      <c r="JTW334" s="547"/>
      <c r="JTX334" s="547"/>
      <c r="JTY334" s="547"/>
      <c r="JTZ334" s="547"/>
      <c r="JUA334" s="547"/>
      <c r="JUB334" s="547"/>
      <c r="JUC334" s="547"/>
      <c r="JUD334" s="547"/>
      <c r="JUE334" s="547"/>
      <c r="JUF334" s="547"/>
      <c r="JUG334" s="547"/>
      <c r="JUH334" s="547"/>
      <c r="JUI334" s="547"/>
      <c r="JUJ334" s="547"/>
      <c r="JUK334" s="547"/>
      <c r="JUL334" s="547"/>
      <c r="JUM334" s="547"/>
      <c r="JUN334" s="547"/>
      <c r="JUO334" s="547"/>
      <c r="JUP334" s="547"/>
      <c r="JUQ334" s="547"/>
      <c r="JUR334" s="547"/>
      <c r="JUS334" s="547"/>
      <c r="JUT334" s="547"/>
      <c r="JUU334" s="547"/>
      <c r="JUV334" s="547"/>
      <c r="JUW334" s="547"/>
      <c r="JUX334" s="547"/>
      <c r="JUY334" s="547"/>
      <c r="JUZ334" s="547"/>
      <c r="JVA334" s="547"/>
      <c r="JVB334" s="547"/>
      <c r="JVC334" s="547"/>
      <c r="JVD334" s="547"/>
      <c r="JVE334" s="547"/>
      <c r="JVF334" s="547"/>
      <c r="JVG334" s="547"/>
      <c r="JVH334" s="547"/>
      <c r="JVI334" s="547"/>
      <c r="JVJ334" s="547"/>
      <c r="JVK334" s="547"/>
      <c r="JVL334" s="547"/>
      <c r="JVM334" s="547"/>
      <c r="JVN334" s="547"/>
      <c r="JVO334" s="547"/>
      <c r="JVP334" s="547"/>
      <c r="JVQ334" s="547"/>
      <c r="JVR334" s="547"/>
      <c r="JVS334" s="547"/>
      <c r="JVT334" s="547"/>
      <c r="JVU334" s="547"/>
      <c r="JVV334" s="547"/>
      <c r="JVW334" s="547"/>
      <c r="JVX334" s="547"/>
      <c r="JVY334" s="547"/>
      <c r="JVZ334" s="547"/>
      <c r="JWA334" s="547"/>
      <c r="JWB334" s="547"/>
      <c r="JWC334" s="547"/>
      <c r="JWD334" s="547"/>
      <c r="JWE334" s="547"/>
      <c r="JWF334" s="547"/>
      <c r="JWG334" s="547"/>
      <c r="JWH334" s="547"/>
      <c r="JWI334" s="547"/>
      <c r="JWJ334" s="547"/>
      <c r="JWK334" s="547"/>
      <c r="JWL334" s="547"/>
      <c r="JWM334" s="547"/>
      <c r="JWN334" s="547"/>
      <c r="JWO334" s="547"/>
      <c r="JWP334" s="547"/>
      <c r="JWQ334" s="547"/>
      <c r="JWR334" s="547"/>
      <c r="JWS334" s="547"/>
      <c r="JWT334" s="547"/>
      <c r="JWU334" s="547"/>
      <c r="JWV334" s="547"/>
      <c r="JWW334" s="547"/>
      <c r="JWX334" s="547"/>
      <c r="JWY334" s="547"/>
      <c r="JWZ334" s="547"/>
      <c r="JXA334" s="547"/>
      <c r="JXB334" s="547"/>
      <c r="JXC334" s="547"/>
      <c r="JXD334" s="547"/>
      <c r="JXE334" s="547"/>
      <c r="JXF334" s="547"/>
      <c r="JXG334" s="547"/>
      <c r="JXH334" s="547"/>
      <c r="JXI334" s="547"/>
      <c r="JXJ334" s="547"/>
      <c r="JXK334" s="547"/>
      <c r="JXL334" s="547"/>
      <c r="JXM334" s="547"/>
      <c r="JXN334" s="547"/>
      <c r="JXO334" s="547"/>
      <c r="JXP334" s="547"/>
      <c r="JXQ334" s="547"/>
      <c r="JXR334" s="547"/>
      <c r="JXS334" s="547"/>
      <c r="JXT334" s="547"/>
      <c r="JXU334" s="547"/>
      <c r="JXV334" s="547"/>
      <c r="JXW334" s="547"/>
      <c r="JXX334" s="547"/>
      <c r="JXY334" s="547"/>
      <c r="JXZ334" s="547"/>
      <c r="JYA334" s="547"/>
      <c r="JYB334" s="547"/>
      <c r="JYC334" s="547"/>
      <c r="JYD334" s="547"/>
      <c r="JYE334" s="547"/>
      <c r="JYF334" s="547"/>
      <c r="JYG334" s="547"/>
      <c r="JYH334" s="547"/>
      <c r="JYI334" s="547"/>
      <c r="JYJ334" s="547"/>
      <c r="JYK334" s="547"/>
      <c r="JYL334" s="547"/>
      <c r="JYM334" s="547"/>
      <c r="JYN334" s="547"/>
      <c r="JYO334" s="547"/>
      <c r="JYP334" s="547"/>
      <c r="JYQ334" s="547"/>
      <c r="JYR334" s="547"/>
      <c r="JYS334" s="547"/>
      <c r="JYT334" s="547"/>
      <c r="JYU334" s="547"/>
      <c r="JYV334" s="547"/>
      <c r="JYW334" s="547"/>
      <c r="JYX334" s="547"/>
      <c r="JYY334" s="547"/>
      <c r="JYZ334" s="547"/>
      <c r="JZA334" s="547"/>
      <c r="JZB334" s="547"/>
      <c r="JZC334" s="547"/>
      <c r="JZD334" s="547"/>
      <c r="JZE334" s="547"/>
      <c r="JZF334" s="547"/>
      <c r="JZG334" s="547"/>
      <c r="JZH334" s="547"/>
      <c r="JZI334" s="547"/>
      <c r="JZJ334" s="547"/>
      <c r="JZK334" s="547"/>
      <c r="JZL334" s="547"/>
      <c r="JZM334" s="547"/>
      <c r="JZN334" s="547"/>
      <c r="JZO334" s="547"/>
      <c r="JZP334" s="547"/>
      <c r="JZQ334" s="547"/>
      <c r="JZR334" s="547"/>
      <c r="JZS334" s="547"/>
      <c r="JZT334" s="547"/>
      <c r="JZU334" s="547"/>
      <c r="JZV334" s="547"/>
      <c r="JZW334" s="547"/>
      <c r="JZX334" s="547"/>
      <c r="JZY334" s="547"/>
      <c r="JZZ334" s="547"/>
      <c r="KAA334" s="547"/>
      <c r="KAB334" s="547"/>
      <c r="KAC334" s="547"/>
      <c r="KAD334" s="547"/>
      <c r="KAE334" s="547"/>
      <c r="KAF334" s="547"/>
      <c r="KAG334" s="547"/>
      <c r="KAH334" s="547"/>
      <c r="KAI334" s="547"/>
      <c r="KAJ334" s="547"/>
      <c r="KAK334" s="547"/>
      <c r="KAL334" s="547"/>
      <c r="KAM334" s="547"/>
      <c r="KAN334" s="547"/>
      <c r="KAO334" s="547"/>
      <c r="KAP334" s="547"/>
      <c r="KAQ334" s="547"/>
      <c r="KAR334" s="547"/>
      <c r="KAS334" s="547"/>
      <c r="KAT334" s="547"/>
      <c r="KAU334" s="547"/>
      <c r="KAV334" s="547"/>
      <c r="KAW334" s="547"/>
      <c r="KAX334" s="547"/>
      <c r="KAY334" s="547"/>
      <c r="KAZ334" s="547"/>
      <c r="KBA334" s="547"/>
      <c r="KBB334" s="547"/>
      <c r="KBC334" s="547"/>
      <c r="KBD334" s="547"/>
      <c r="KBE334" s="547"/>
      <c r="KBF334" s="547"/>
      <c r="KBG334" s="547"/>
      <c r="KBH334" s="547"/>
      <c r="KBI334" s="547"/>
      <c r="KBJ334" s="547"/>
      <c r="KBK334" s="547"/>
      <c r="KBL334" s="547"/>
      <c r="KBM334" s="547"/>
      <c r="KBN334" s="547"/>
      <c r="KBO334" s="547"/>
      <c r="KBP334" s="547"/>
      <c r="KBQ334" s="547"/>
      <c r="KBR334" s="547"/>
      <c r="KBS334" s="547"/>
      <c r="KBT334" s="547"/>
      <c r="KBU334" s="547"/>
      <c r="KBV334" s="547"/>
      <c r="KBW334" s="547"/>
      <c r="KBX334" s="547"/>
      <c r="KBY334" s="547"/>
      <c r="KBZ334" s="547"/>
      <c r="KCA334" s="547"/>
      <c r="KCB334" s="547"/>
      <c r="KCC334" s="547"/>
      <c r="KCD334" s="547"/>
      <c r="KCE334" s="547"/>
      <c r="KCF334" s="547"/>
      <c r="KCG334" s="547"/>
      <c r="KCH334" s="547"/>
      <c r="KCI334" s="547"/>
      <c r="KCJ334" s="547"/>
      <c r="KCK334" s="547"/>
      <c r="KCL334" s="547"/>
      <c r="KCM334" s="547"/>
      <c r="KCN334" s="547"/>
      <c r="KCO334" s="547"/>
      <c r="KCP334" s="547"/>
      <c r="KCQ334" s="547"/>
      <c r="KCR334" s="547"/>
      <c r="KCS334" s="547"/>
      <c r="KCT334" s="547"/>
      <c r="KCU334" s="547"/>
      <c r="KCV334" s="547"/>
      <c r="KCW334" s="547"/>
      <c r="KCX334" s="547"/>
      <c r="KCY334" s="547"/>
      <c r="KCZ334" s="547"/>
      <c r="KDA334" s="547"/>
      <c r="KDB334" s="547"/>
      <c r="KDC334" s="547"/>
      <c r="KDD334" s="547"/>
      <c r="KDE334" s="547"/>
      <c r="KDF334" s="547"/>
      <c r="KDG334" s="547"/>
      <c r="KDH334" s="547"/>
      <c r="KDI334" s="547"/>
      <c r="KDJ334" s="547"/>
      <c r="KDK334" s="547"/>
      <c r="KDL334" s="547"/>
      <c r="KDM334" s="547"/>
      <c r="KDN334" s="547"/>
      <c r="KDO334" s="547"/>
      <c r="KDP334" s="547"/>
      <c r="KDQ334" s="547"/>
      <c r="KDR334" s="547"/>
      <c r="KDS334" s="547"/>
      <c r="KDT334" s="547"/>
      <c r="KDU334" s="547"/>
      <c r="KDV334" s="547"/>
      <c r="KDW334" s="547"/>
      <c r="KDX334" s="547"/>
      <c r="KDY334" s="547"/>
      <c r="KDZ334" s="547"/>
      <c r="KEA334" s="547"/>
      <c r="KEB334" s="547"/>
      <c r="KEC334" s="547"/>
      <c r="KED334" s="547"/>
      <c r="KEE334" s="547"/>
      <c r="KEF334" s="547"/>
      <c r="KEG334" s="547"/>
      <c r="KEH334" s="547"/>
      <c r="KEI334" s="547"/>
      <c r="KEJ334" s="547"/>
      <c r="KEK334" s="547"/>
      <c r="KEL334" s="547"/>
      <c r="KEM334" s="547"/>
      <c r="KEN334" s="547"/>
      <c r="KEO334" s="547"/>
      <c r="KEP334" s="547"/>
      <c r="KEQ334" s="547"/>
      <c r="KER334" s="547"/>
      <c r="KES334" s="547"/>
      <c r="KET334" s="547"/>
      <c r="KEU334" s="547"/>
      <c r="KEV334" s="547"/>
      <c r="KEW334" s="547"/>
      <c r="KEX334" s="547"/>
      <c r="KEY334" s="547"/>
      <c r="KEZ334" s="547"/>
      <c r="KFA334" s="547"/>
      <c r="KFB334" s="547"/>
      <c r="KFC334" s="547"/>
      <c r="KFD334" s="547"/>
      <c r="KFE334" s="547"/>
      <c r="KFF334" s="547"/>
      <c r="KFG334" s="547"/>
      <c r="KFH334" s="547"/>
      <c r="KFI334" s="547"/>
      <c r="KFJ334" s="547"/>
      <c r="KFK334" s="547"/>
      <c r="KFL334" s="547"/>
      <c r="KFM334" s="547"/>
      <c r="KFN334" s="547"/>
      <c r="KFO334" s="547"/>
      <c r="KFP334" s="547"/>
      <c r="KFQ334" s="547"/>
      <c r="KFR334" s="547"/>
      <c r="KFS334" s="547"/>
      <c r="KFT334" s="547"/>
      <c r="KFU334" s="547"/>
      <c r="KFV334" s="547"/>
      <c r="KFW334" s="547"/>
      <c r="KFX334" s="547"/>
      <c r="KFY334" s="547"/>
      <c r="KFZ334" s="547"/>
      <c r="KGA334" s="547"/>
      <c r="KGB334" s="547"/>
      <c r="KGC334" s="547"/>
      <c r="KGD334" s="547"/>
      <c r="KGE334" s="547"/>
      <c r="KGF334" s="547"/>
      <c r="KGG334" s="547"/>
      <c r="KGH334" s="547"/>
      <c r="KGI334" s="547"/>
      <c r="KGJ334" s="547"/>
      <c r="KGK334" s="547"/>
      <c r="KGL334" s="547"/>
      <c r="KGM334" s="547"/>
      <c r="KGN334" s="547"/>
      <c r="KGO334" s="547"/>
      <c r="KGP334" s="547"/>
      <c r="KGQ334" s="547"/>
      <c r="KGR334" s="547"/>
      <c r="KGS334" s="547"/>
      <c r="KGT334" s="547"/>
      <c r="KGU334" s="547"/>
      <c r="KGV334" s="547"/>
      <c r="KGW334" s="547"/>
      <c r="KGX334" s="547"/>
      <c r="KGY334" s="547"/>
      <c r="KGZ334" s="547"/>
      <c r="KHA334" s="547"/>
      <c r="KHB334" s="547"/>
      <c r="KHC334" s="547"/>
      <c r="KHD334" s="547"/>
      <c r="KHE334" s="547"/>
      <c r="KHF334" s="547"/>
      <c r="KHG334" s="547"/>
      <c r="KHH334" s="547"/>
      <c r="KHI334" s="547"/>
      <c r="KHJ334" s="547"/>
      <c r="KHK334" s="547"/>
      <c r="KHL334" s="547"/>
      <c r="KHM334" s="547"/>
      <c r="KHN334" s="547"/>
      <c r="KHO334" s="547"/>
      <c r="KHP334" s="547"/>
      <c r="KHQ334" s="547"/>
      <c r="KHR334" s="547"/>
      <c r="KHS334" s="547"/>
      <c r="KHT334" s="547"/>
      <c r="KHU334" s="547"/>
      <c r="KHV334" s="547"/>
      <c r="KHW334" s="547"/>
      <c r="KHX334" s="547"/>
      <c r="KHY334" s="547"/>
      <c r="KHZ334" s="547"/>
      <c r="KIA334" s="547"/>
      <c r="KIB334" s="547"/>
      <c r="KIC334" s="547"/>
      <c r="KID334" s="547"/>
      <c r="KIE334" s="547"/>
      <c r="KIF334" s="547"/>
      <c r="KIG334" s="547"/>
      <c r="KIH334" s="547"/>
      <c r="KII334" s="547"/>
      <c r="KIJ334" s="547"/>
      <c r="KIK334" s="547"/>
      <c r="KIL334" s="547"/>
      <c r="KIM334" s="547"/>
      <c r="KIN334" s="547"/>
      <c r="KIO334" s="547"/>
      <c r="KIP334" s="547"/>
      <c r="KIQ334" s="547"/>
      <c r="KIR334" s="547"/>
      <c r="KIS334" s="547"/>
      <c r="KIT334" s="547"/>
      <c r="KIU334" s="547"/>
      <c r="KIV334" s="547"/>
      <c r="KIW334" s="547"/>
      <c r="KIX334" s="547"/>
      <c r="KIY334" s="547"/>
      <c r="KIZ334" s="547"/>
      <c r="KJA334" s="547"/>
      <c r="KJB334" s="547"/>
      <c r="KJC334" s="547"/>
      <c r="KJD334" s="547"/>
      <c r="KJE334" s="547"/>
      <c r="KJF334" s="547"/>
      <c r="KJG334" s="547"/>
      <c r="KJH334" s="547"/>
      <c r="KJI334" s="547"/>
      <c r="KJJ334" s="547"/>
      <c r="KJK334" s="547"/>
      <c r="KJL334" s="547"/>
      <c r="KJM334" s="547"/>
      <c r="KJN334" s="547"/>
      <c r="KJO334" s="547"/>
      <c r="KJP334" s="547"/>
      <c r="KJQ334" s="547"/>
      <c r="KJR334" s="547"/>
      <c r="KJS334" s="547"/>
      <c r="KJT334" s="547"/>
      <c r="KJU334" s="547"/>
      <c r="KJV334" s="547"/>
      <c r="KJW334" s="547"/>
      <c r="KJX334" s="547"/>
      <c r="KJY334" s="547"/>
      <c r="KJZ334" s="547"/>
      <c r="KKA334" s="547"/>
      <c r="KKB334" s="547"/>
      <c r="KKC334" s="547"/>
      <c r="KKD334" s="547"/>
      <c r="KKE334" s="547"/>
      <c r="KKF334" s="547"/>
      <c r="KKG334" s="547"/>
      <c r="KKH334" s="547"/>
      <c r="KKI334" s="547"/>
      <c r="KKJ334" s="547"/>
      <c r="KKK334" s="547"/>
      <c r="KKL334" s="547"/>
      <c r="KKM334" s="547"/>
      <c r="KKN334" s="547"/>
      <c r="KKO334" s="547"/>
      <c r="KKP334" s="547"/>
      <c r="KKQ334" s="547"/>
      <c r="KKR334" s="547"/>
      <c r="KKS334" s="547"/>
      <c r="KKT334" s="547"/>
      <c r="KKU334" s="547"/>
      <c r="KKV334" s="547"/>
      <c r="KKW334" s="547"/>
      <c r="KKX334" s="547"/>
      <c r="KKY334" s="547"/>
      <c r="KKZ334" s="547"/>
      <c r="KLA334" s="547"/>
      <c r="KLB334" s="547"/>
      <c r="KLC334" s="547"/>
      <c r="KLD334" s="547"/>
      <c r="KLE334" s="547"/>
      <c r="KLF334" s="547"/>
      <c r="KLG334" s="547"/>
      <c r="KLH334" s="547"/>
      <c r="KLI334" s="547"/>
      <c r="KLJ334" s="547"/>
      <c r="KLK334" s="547"/>
      <c r="KLL334" s="547"/>
      <c r="KLM334" s="547"/>
      <c r="KLN334" s="547"/>
      <c r="KLO334" s="547"/>
      <c r="KLP334" s="547"/>
      <c r="KLQ334" s="547"/>
      <c r="KLR334" s="547"/>
      <c r="KLS334" s="547"/>
      <c r="KLT334" s="547"/>
      <c r="KLU334" s="547"/>
      <c r="KLV334" s="547"/>
      <c r="KLW334" s="547"/>
      <c r="KLX334" s="547"/>
      <c r="KLY334" s="547"/>
      <c r="KLZ334" s="547"/>
      <c r="KMA334" s="547"/>
      <c r="KMB334" s="547"/>
      <c r="KMC334" s="547"/>
      <c r="KMD334" s="547"/>
      <c r="KME334" s="547"/>
      <c r="KMF334" s="547"/>
      <c r="KMG334" s="547"/>
      <c r="KMH334" s="547"/>
      <c r="KMI334" s="547"/>
      <c r="KMJ334" s="547"/>
      <c r="KMK334" s="547"/>
      <c r="KML334" s="547"/>
      <c r="KMM334" s="547"/>
      <c r="KMN334" s="547"/>
      <c r="KMO334" s="547"/>
      <c r="KMP334" s="547"/>
      <c r="KMQ334" s="547"/>
      <c r="KMR334" s="547"/>
      <c r="KMS334" s="547"/>
      <c r="KMT334" s="547"/>
      <c r="KMU334" s="547"/>
      <c r="KMV334" s="547"/>
      <c r="KMW334" s="547"/>
      <c r="KMX334" s="547"/>
      <c r="KMY334" s="547"/>
      <c r="KMZ334" s="547"/>
      <c r="KNA334" s="547"/>
      <c r="KNB334" s="547"/>
      <c r="KNC334" s="547"/>
      <c r="KND334" s="547"/>
      <c r="KNE334" s="547"/>
      <c r="KNF334" s="547"/>
      <c r="KNG334" s="547"/>
      <c r="KNH334" s="547"/>
      <c r="KNI334" s="547"/>
      <c r="KNJ334" s="547"/>
      <c r="KNK334" s="547"/>
      <c r="KNL334" s="547"/>
      <c r="KNM334" s="547"/>
      <c r="KNN334" s="547"/>
      <c r="KNO334" s="547"/>
      <c r="KNP334" s="547"/>
      <c r="KNQ334" s="547"/>
      <c r="KNR334" s="547"/>
      <c r="KNS334" s="547"/>
      <c r="KNT334" s="547"/>
      <c r="KNU334" s="547"/>
      <c r="KNV334" s="547"/>
      <c r="KNW334" s="547"/>
      <c r="KNX334" s="547"/>
      <c r="KNY334" s="547"/>
      <c r="KNZ334" s="547"/>
      <c r="KOA334" s="547"/>
      <c r="KOB334" s="547"/>
      <c r="KOC334" s="547"/>
      <c r="KOD334" s="547"/>
      <c r="KOE334" s="547"/>
      <c r="KOF334" s="547"/>
      <c r="KOG334" s="547"/>
      <c r="KOH334" s="547"/>
      <c r="KOI334" s="547"/>
      <c r="KOJ334" s="547"/>
      <c r="KOK334" s="547"/>
      <c r="KOL334" s="547"/>
      <c r="KOM334" s="547"/>
      <c r="KON334" s="547"/>
      <c r="KOO334" s="547"/>
      <c r="KOP334" s="547"/>
      <c r="KOQ334" s="547"/>
      <c r="KOR334" s="547"/>
      <c r="KOS334" s="547"/>
      <c r="KOT334" s="547"/>
      <c r="KOU334" s="547"/>
      <c r="KOV334" s="547"/>
      <c r="KOW334" s="547"/>
      <c r="KOX334" s="547"/>
      <c r="KOY334" s="547"/>
      <c r="KOZ334" s="547"/>
      <c r="KPA334" s="547"/>
      <c r="KPB334" s="547"/>
      <c r="KPC334" s="547"/>
      <c r="KPD334" s="547"/>
      <c r="KPE334" s="547"/>
      <c r="KPF334" s="547"/>
      <c r="KPG334" s="547"/>
      <c r="KPH334" s="547"/>
      <c r="KPI334" s="547"/>
      <c r="KPJ334" s="547"/>
      <c r="KPK334" s="547"/>
      <c r="KPL334" s="547"/>
      <c r="KPM334" s="547"/>
      <c r="KPN334" s="547"/>
      <c r="KPO334" s="547"/>
      <c r="KPP334" s="547"/>
      <c r="KPQ334" s="547"/>
      <c r="KPR334" s="547"/>
      <c r="KPS334" s="547"/>
      <c r="KPT334" s="547"/>
      <c r="KPU334" s="547"/>
      <c r="KPV334" s="547"/>
      <c r="KPW334" s="547"/>
      <c r="KPX334" s="547"/>
      <c r="KPY334" s="547"/>
      <c r="KPZ334" s="547"/>
      <c r="KQA334" s="547"/>
      <c r="KQB334" s="547"/>
      <c r="KQC334" s="547"/>
      <c r="KQD334" s="547"/>
      <c r="KQE334" s="547"/>
      <c r="KQF334" s="547"/>
      <c r="KQG334" s="547"/>
      <c r="KQH334" s="547"/>
      <c r="KQI334" s="547"/>
      <c r="KQJ334" s="547"/>
      <c r="KQK334" s="547"/>
      <c r="KQL334" s="547"/>
      <c r="KQM334" s="547"/>
      <c r="KQN334" s="547"/>
      <c r="KQO334" s="547"/>
      <c r="KQP334" s="547"/>
      <c r="KQQ334" s="547"/>
      <c r="KQR334" s="547"/>
      <c r="KQS334" s="547"/>
      <c r="KQT334" s="547"/>
      <c r="KQU334" s="547"/>
      <c r="KQV334" s="547"/>
      <c r="KQW334" s="547"/>
      <c r="KQX334" s="547"/>
      <c r="KQY334" s="547"/>
      <c r="KQZ334" s="547"/>
      <c r="KRA334" s="547"/>
      <c r="KRB334" s="547"/>
      <c r="KRC334" s="547"/>
      <c r="KRD334" s="547"/>
      <c r="KRE334" s="547"/>
      <c r="KRF334" s="547"/>
      <c r="KRG334" s="547"/>
      <c r="KRH334" s="547"/>
      <c r="KRI334" s="547"/>
      <c r="KRJ334" s="547"/>
      <c r="KRK334" s="547"/>
      <c r="KRL334" s="547"/>
      <c r="KRM334" s="547"/>
      <c r="KRN334" s="547"/>
      <c r="KRO334" s="547"/>
      <c r="KRP334" s="547"/>
      <c r="KRQ334" s="547"/>
      <c r="KRR334" s="547"/>
      <c r="KRS334" s="547"/>
      <c r="KRT334" s="547"/>
      <c r="KRU334" s="547"/>
      <c r="KRV334" s="547"/>
      <c r="KRW334" s="547"/>
      <c r="KRX334" s="547"/>
      <c r="KRY334" s="547"/>
      <c r="KRZ334" s="547"/>
      <c r="KSA334" s="547"/>
      <c r="KSB334" s="547"/>
      <c r="KSC334" s="547"/>
      <c r="KSD334" s="547"/>
      <c r="KSE334" s="547"/>
      <c r="KSF334" s="547"/>
      <c r="KSG334" s="547"/>
      <c r="KSH334" s="547"/>
      <c r="KSI334" s="547"/>
      <c r="KSJ334" s="547"/>
      <c r="KSK334" s="547"/>
      <c r="KSL334" s="547"/>
      <c r="KSM334" s="547"/>
      <c r="KSN334" s="547"/>
      <c r="KSO334" s="547"/>
      <c r="KSP334" s="547"/>
      <c r="KSQ334" s="547"/>
      <c r="KSR334" s="547"/>
      <c r="KSS334" s="547"/>
      <c r="KST334" s="547"/>
      <c r="KSU334" s="547"/>
      <c r="KSV334" s="547"/>
      <c r="KSW334" s="547"/>
      <c r="KSX334" s="547"/>
      <c r="KSY334" s="547"/>
      <c r="KSZ334" s="547"/>
      <c r="KTA334" s="547"/>
      <c r="KTB334" s="547"/>
      <c r="KTC334" s="547"/>
      <c r="KTD334" s="547"/>
      <c r="KTE334" s="547"/>
      <c r="KTF334" s="547"/>
      <c r="KTG334" s="547"/>
      <c r="KTH334" s="547"/>
      <c r="KTI334" s="547"/>
      <c r="KTJ334" s="547"/>
      <c r="KTK334" s="547"/>
      <c r="KTL334" s="547"/>
      <c r="KTM334" s="547"/>
      <c r="KTN334" s="547"/>
      <c r="KTO334" s="547"/>
      <c r="KTP334" s="547"/>
      <c r="KTQ334" s="547"/>
      <c r="KTR334" s="547"/>
      <c r="KTS334" s="547"/>
      <c r="KTT334" s="547"/>
      <c r="KTU334" s="547"/>
      <c r="KTV334" s="547"/>
      <c r="KTW334" s="547"/>
      <c r="KTX334" s="547"/>
      <c r="KTY334" s="547"/>
      <c r="KTZ334" s="547"/>
      <c r="KUA334" s="547"/>
      <c r="KUB334" s="547"/>
      <c r="KUC334" s="547"/>
      <c r="KUD334" s="547"/>
      <c r="KUE334" s="547"/>
      <c r="KUF334" s="547"/>
      <c r="KUG334" s="547"/>
      <c r="KUH334" s="547"/>
      <c r="KUI334" s="547"/>
      <c r="KUJ334" s="547"/>
      <c r="KUK334" s="547"/>
      <c r="KUL334" s="547"/>
      <c r="KUM334" s="547"/>
      <c r="KUN334" s="547"/>
      <c r="KUO334" s="547"/>
      <c r="KUP334" s="547"/>
      <c r="KUQ334" s="547"/>
      <c r="KUR334" s="547"/>
      <c r="KUS334" s="547"/>
      <c r="KUT334" s="547"/>
      <c r="KUU334" s="547"/>
      <c r="KUV334" s="547"/>
      <c r="KUW334" s="547"/>
      <c r="KUX334" s="547"/>
      <c r="KUY334" s="547"/>
      <c r="KUZ334" s="547"/>
      <c r="KVA334" s="547"/>
      <c r="KVB334" s="547"/>
      <c r="KVC334" s="547"/>
      <c r="KVD334" s="547"/>
      <c r="KVE334" s="547"/>
      <c r="KVF334" s="547"/>
      <c r="KVG334" s="547"/>
      <c r="KVH334" s="547"/>
      <c r="KVI334" s="547"/>
      <c r="KVJ334" s="547"/>
      <c r="KVK334" s="547"/>
      <c r="KVL334" s="547"/>
      <c r="KVM334" s="547"/>
      <c r="KVN334" s="547"/>
      <c r="KVO334" s="547"/>
      <c r="KVP334" s="547"/>
      <c r="KVQ334" s="547"/>
      <c r="KVR334" s="547"/>
      <c r="KVS334" s="547"/>
      <c r="KVT334" s="547"/>
      <c r="KVU334" s="547"/>
      <c r="KVV334" s="547"/>
      <c r="KVW334" s="547"/>
      <c r="KVX334" s="547"/>
      <c r="KVY334" s="547"/>
      <c r="KVZ334" s="547"/>
      <c r="KWA334" s="547"/>
      <c r="KWB334" s="547"/>
      <c r="KWC334" s="547"/>
      <c r="KWD334" s="547"/>
      <c r="KWE334" s="547"/>
      <c r="KWF334" s="547"/>
      <c r="KWG334" s="547"/>
      <c r="KWH334" s="547"/>
      <c r="KWI334" s="547"/>
      <c r="KWJ334" s="547"/>
      <c r="KWK334" s="547"/>
      <c r="KWL334" s="547"/>
      <c r="KWM334" s="547"/>
      <c r="KWN334" s="547"/>
      <c r="KWO334" s="547"/>
      <c r="KWP334" s="547"/>
      <c r="KWQ334" s="547"/>
      <c r="KWR334" s="547"/>
      <c r="KWS334" s="547"/>
      <c r="KWT334" s="547"/>
      <c r="KWU334" s="547"/>
      <c r="KWV334" s="547"/>
      <c r="KWW334" s="547"/>
      <c r="KWX334" s="547"/>
      <c r="KWY334" s="547"/>
      <c r="KWZ334" s="547"/>
      <c r="KXA334" s="547"/>
      <c r="KXB334" s="547"/>
      <c r="KXC334" s="547"/>
      <c r="KXD334" s="547"/>
      <c r="KXE334" s="547"/>
      <c r="KXF334" s="547"/>
      <c r="KXG334" s="547"/>
      <c r="KXH334" s="547"/>
      <c r="KXI334" s="547"/>
      <c r="KXJ334" s="547"/>
      <c r="KXK334" s="547"/>
      <c r="KXL334" s="547"/>
      <c r="KXM334" s="547"/>
      <c r="KXN334" s="547"/>
      <c r="KXO334" s="547"/>
      <c r="KXP334" s="547"/>
      <c r="KXQ334" s="547"/>
      <c r="KXR334" s="547"/>
      <c r="KXS334" s="547"/>
      <c r="KXT334" s="547"/>
      <c r="KXU334" s="547"/>
      <c r="KXV334" s="547"/>
      <c r="KXW334" s="547"/>
      <c r="KXX334" s="547"/>
      <c r="KXY334" s="547"/>
      <c r="KXZ334" s="547"/>
      <c r="KYA334" s="547"/>
      <c r="KYB334" s="547"/>
      <c r="KYC334" s="547"/>
      <c r="KYD334" s="547"/>
      <c r="KYE334" s="547"/>
      <c r="KYF334" s="547"/>
      <c r="KYG334" s="547"/>
      <c r="KYH334" s="547"/>
      <c r="KYI334" s="547"/>
      <c r="KYJ334" s="547"/>
      <c r="KYK334" s="547"/>
      <c r="KYL334" s="547"/>
      <c r="KYM334" s="547"/>
      <c r="KYN334" s="547"/>
      <c r="KYO334" s="547"/>
      <c r="KYP334" s="547"/>
      <c r="KYQ334" s="547"/>
      <c r="KYR334" s="547"/>
      <c r="KYS334" s="547"/>
      <c r="KYT334" s="547"/>
      <c r="KYU334" s="547"/>
      <c r="KYV334" s="547"/>
      <c r="KYW334" s="547"/>
      <c r="KYX334" s="547"/>
      <c r="KYY334" s="547"/>
      <c r="KYZ334" s="547"/>
      <c r="KZA334" s="547"/>
      <c r="KZB334" s="547"/>
      <c r="KZC334" s="547"/>
      <c r="KZD334" s="547"/>
      <c r="KZE334" s="547"/>
      <c r="KZF334" s="547"/>
      <c r="KZG334" s="547"/>
      <c r="KZH334" s="547"/>
      <c r="KZI334" s="547"/>
      <c r="KZJ334" s="547"/>
      <c r="KZK334" s="547"/>
      <c r="KZL334" s="547"/>
      <c r="KZM334" s="547"/>
      <c r="KZN334" s="547"/>
      <c r="KZO334" s="547"/>
      <c r="KZP334" s="547"/>
      <c r="KZQ334" s="547"/>
      <c r="KZR334" s="547"/>
      <c r="KZS334" s="547"/>
      <c r="KZT334" s="547"/>
      <c r="KZU334" s="547"/>
      <c r="KZV334" s="547"/>
      <c r="KZW334" s="547"/>
      <c r="KZX334" s="547"/>
      <c r="KZY334" s="547"/>
      <c r="KZZ334" s="547"/>
      <c r="LAA334" s="547"/>
      <c r="LAB334" s="547"/>
      <c r="LAC334" s="547"/>
      <c r="LAD334" s="547"/>
      <c r="LAE334" s="547"/>
      <c r="LAF334" s="547"/>
      <c r="LAG334" s="547"/>
      <c r="LAH334" s="547"/>
      <c r="LAI334" s="547"/>
      <c r="LAJ334" s="547"/>
      <c r="LAK334" s="547"/>
      <c r="LAL334" s="547"/>
      <c r="LAM334" s="547"/>
      <c r="LAN334" s="547"/>
      <c r="LAO334" s="547"/>
      <c r="LAP334" s="547"/>
      <c r="LAQ334" s="547"/>
      <c r="LAR334" s="547"/>
      <c r="LAS334" s="547"/>
      <c r="LAT334" s="547"/>
      <c r="LAU334" s="547"/>
      <c r="LAV334" s="547"/>
      <c r="LAW334" s="547"/>
      <c r="LAX334" s="547"/>
      <c r="LAY334" s="547"/>
      <c r="LAZ334" s="547"/>
      <c r="LBA334" s="547"/>
      <c r="LBB334" s="547"/>
      <c r="LBC334" s="547"/>
      <c r="LBD334" s="547"/>
      <c r="LBE334" s="547"/>
      <c r="LBF334" s="547"/>
      <c r="LBG334" s="547"/>
      <c r="LBH334" s="547"/>
      <c r="LBI334" s="547"/>
      <c r="LBJ334" s="547"/>
      <c r="LBK334" s="547"/>
      <c r="LBL334" s="547"/>
      <c r="LBM334" s="547"/>
      <c r="LBN334" s="547"/>
      <c r="LBO334" s="547"/>
      <c r="LBP334" s="547"/>
      <c r="LBQ334" s="547"/>
      <c r="LBR334" s="547"/>
      <c r="LBS334" s="547"/>
      <c r="LBT334" s="547"/>
      <c r="LBU334" s="547"/>
      <c r="LBV334" s="547"/>
      <c r="LBW334" s="547"/>
      <c r="LBX334" s="547"/>
      <c r="LBY334" s="547"/>
      <c r="LBZ334" s="547"/>
      <c r="LCA334" s="547"/>
      <c r="LCB334" s="547"/>
      <c r="LCC334" s="547"/>
      <c r="LCD334" s="547"/>
      <c r="LCE334" s="547"/>
      <c r="LCF334" s="547"/>
      <c r="LCG334" s="547"/>
      <c r="LCH334" s="547"/>
      <c r="LCI334" s="547"/>
      <c r="LCJ334" s="547"/>
      <c r="LCK334" s="547"/>
      <c r="LCL334" s="547"/>
      <c r="LCM334" s="547"/>
      <c r="LCN334" s="547"/>
      <c r="LCO334" s="547"/>
      <c r="LCP334" s="547"/>
      <c r="LCQ334" s="547"/>
      <c r="LCR334" s="547"/>
      <c r="LCS334" s="547"/>
      <c r="LCT334" s="547"/>
      <c r="LCU334" s="547"/>
      <c r="LCV334" s="547"/>
      <c r="LCW334" s="547"/>
      <c r="LCX334" s="547"/>
      <c r="LCY334" s="547"/>
      <c r="LCZ334" s="547"/>
      <c r="LDA334" s="547"/>
      <c r="LDB334" s="547"/>
      <c r="LDC334" s="547"/>
      <c r="LDD334" s="547"/>
      <c r="LDE334" s="547"/>
      <c r="LDF334" s="547"/>
      <c r="LDG334" s="547"/>
      <c r="LDH334" s="547"/>
      <c r="LDI334" s="547"/>
      <c r="LDJ334" s="547"/>
      <c r="LDK334" s="547"/>
      <c r="LDL334" s="547"/>
      <c r="LDM334" s="547"/>
      <c r="LDN334" s="547"/>
      <c r="LDO334" s="547"/>
      <c r="LDP334" s="547"/>
      <c r="LDQ334" s="547"/>
      <c r="LDR334" s="547"/>
      <c r="LDS334" s="547"/>
      <c r="LDT334" s="547"/>
      <c r="LDU334" s="547"/>
      <c r="LDV334" s="547"/>
      <c r="LDW334" s="547"/>
      <c r="LDX334" s="547"/>
      <c r="LDY334" s="547"/>
      <c r="LDZ334" s="547"/>
      <c r="LEA334" s="547"/>
      <c r="LEB334" s="547"/>
      <c r="LEC334" s="547"/>
      <c r="LED334" s="547"/>
      <c r="LEE334" s="547"/>
      <c r="LEF334" s="547"/>
      <c r="LEG334" s="547"/>
      <c r="LEH334" s="547"/>
      <c r="LEI334" s="547"/>
      <c r="LEJ334" s="547"/>
      <c r="LEK334" s="547"/>
      <c r="LEL334" s="547"/>
      <c r="LEM334" s="547"/>
      <c r="LEN334" s="547"/>
      <c r="LEO334" s="547"/>
      <c r="LEP334" s="547"/>
      <c r="LEQ334" s="547"/>
      <c r="LER334" s="547"/>
      <c r="LES334" s="547"/>
      <c r="LET334" s="547"/>
      <c r="LEU334" s="547"/>
      <c r="LEV334" s="547"/>
      <c r="LEW334" s="547"/>
      <c r="LEX334" s="547"/>
      <c r="LEY334" s="547"/>
      <c r="LEZ334" s="547"/>
      <c r="LFA334" s="547"/>
      <c r="LFB334" s="547"/>
      <c r="LFC334" s="547"/>
      <c r="LFD334" s="547"/>
      <c r="LFE334" s="547"/>
      <c r="LFF334" s="547"/>
      <c r="LFG334" s="547"/>
      <c r="LFH334" s="547"/>
      <c r="LFI334" s="547"/>
      <c r="LFJ334" s="547"/>
      <c r="LFK334" s="547"/>
      <c r="LFL334" s="547"/>
      <c r="LFM334" s="547"/>
      <c r="LFN334" s="547"/>
      <c r="LFO334" s="547"/>
      <c r="LFP334" s="547"/>
      <c r="LFQ334" s="547"/>
      <c r="LFR334" s="547"/>
      <c r="LFS334" s="547"/>
      <c r="LFT334" s="547"/>
      <c r="LFU334" s="547"/>
      <c r="LFV334" s="547"/>
      <c r="LFW334" s="547"/>
      <c r="LFX334" s="547"/>
      <c r="LFY334" s="547"/>
      <c r="LFZ334" s="547"/>
      <c r="LGA334" s="547"/>
      <c r="LGB334" s="547"/>
      <c r="LGC334" s="547"/>
      <c r="LGD334" s="547"/>
      <c r="LGE334" s="547"/>
      <c r="LGF334" s="547"/>
      <c r="LGG334" s="547"/>
      <c r="LGH334" s="547"/>
      <c r="LGI334" s="547"/>
      <c r="LGJ334" s="547"/>
      <c r="LGK334" s="547"/>
      <c r="LGL334" s="547"/>
      <c r="LGM334" s="547"/>
      <c r="LGN334" s="547"/>
      <c r="LGO334" s="547"/>
      <c r="LGP334" s="547"/>
      <c r="LGQ334" s="547"/>
      <c r="LGR334" s="547"/>
      <c r="LGS334" s="547"/>
      <c r="LGT334" s="547"/>
      <c r="LGU334" s="547"/>
      <c r="LGV334" s="547"/>
      <c r="LGW334" s="547"/>
      <c r="LGX334" s="547"/>
      <c r="LGY334" s="547"/>
      <c r="LGZ334" s="547"/>
      <c r="LHA334" s="547"/>
      <c r="LHB334" s="547"/>
      <c r="LHC334" s="547"/>
      <c r="LHD334" s="547"/>
      <c r="LHE334" s="547"/>
      <c r="LHF334" s="547"/>
      <c r="LHG334" s="547"/>
      <c r="LHH334" s="547"/>
      <c r="LHI334" s="547"/>
      <c r="LHJ334" s="547"/>
      <c r="LHK334" s="547"/>
      <c r="LHL334" s="547"/>
      <c r="LHM334" s="547"/>
      <c r="LHN334" s="547"/>
      <c r="LHO334" s="547"/>
      <c r="LHP334" s="547"/>
      <c r="LHQ334" s="547"/>
      <c r="LHR334" s="547"/>
      <c r="LHS334" s="547"/>
      <c r="LHT334" s="547"/>
      <c r="LHU334" s="547"/>
      <c r="LHV334" s="547"/>
      <c r="LHW334" s="547"/>
      <c r="LHX334" s="547"/>
      <c r="LHY334" s="547"/>
      <c r="LHZ334" s="547"/>
      <c r="LIA334" s="547"/>
      <c r="LIB334" s="547"/>
      <c r="LIC334" s="547"/>
      <c r="LID334" s="547"/>
      <c r="LIE334" s="547"/>
      <c r="LIF334" s="547"/>
      <c r="LIG334" s="547"/>
      <c r="LIH334" s="547"/>
      <c r="LII334" s="547"/>
      <c r="LIJ334" s="547"/>
      <c r="LIK334" s="547"/>
      <c r="LIL334" s="547"/>
      <c r="LIM334" s="547"/>
      <c r="LIN334" s="547"/>
      <c r="LIO334" s="547"/>
      <c r="LIP334" s="547"/>
      <c r="LIQ334" s="547"/>
      <c r="LIR334" s="547"/>
      <c r="LIS334" s="547"/>
      <c r="LIT334" s="547"/>
      <c r="LIU334" s="547"/>
      <c r="LIV334" s="547"/>
      <c r="LIW334" s="547"/>
      <c r="LIX334" s="547"/>
      <c r="LIY334" s="547"/>
      <c r="LIZ334" s="547"/>
      <c r="LJA334" s="547"/>
      <c r="LJB334" s="547"/>
      <c r="LJC334" s="547"/>
      <c r="LJD334" s="547"/>
      <c r="LJE334" s="547"/>
      <c r="LJF334" s="547"/>
      <c r="LJG334" s="547"/>
      <c r="LJH334" s="547"/>
      <c r="LJI334" s="547"/>
      <c r="LJJ334" s="547"/>
      <c r="LJK334" s="547"/>
      <c r="LJL334" s="547"/>
      <c r="LJM334" s="547"/>
      <c r="LJN334" s="547"/>
      <c r="LJO334" s="547"/>
      <c r="LJP334" s="547"/>
      <c r="LJQ334" s="547"/>
      <c r="LJR334" s="547"/>
      <c r="LJS334" s="547"/>
      <c r="LJT334" s="547"/>
      <c r="LJU334" s="547"/>
      <c r="LJV334" s="547"/>
      <c r="LJW334" s="547"/>
      <c r="LJX334" s="547"/>
      <c r="LJY334" s="547"/>
      <c r="LJZ334" s="547"/>
      <c r="LKA334" s="547"/>
      <c r="LKB334" s="547"/>
      <c r="LKC334" s="547"/>
      <c r="LKD334" s="547"/>
      <c r="LKE334" s="547"/>
      <c r="LKF334" s="547"/>
      <c r="LKG334" s="547"/>
      <c r="LKH334" s="547"/>
      <c r="LKI334" s="547"/>
      <c r="LKJ334" s="547"/>
      <c r="LKK334" s="547"/>
      <c r="LKL334" s="547"/>
      <c r="LKM334" s="547"/>
      <c r="LKN334" s="547"/>
      <c r="LKO334" s="547"/>
      <c r="LKP334" s="547"/>
      <c r="LKQ334" s="547"/>
      <c r="LKR334" s="547"/>
      <c r="LKS334" s="547"/>
      <c r="LKT334" s="547"/>
      <c r="LKU334" s="547"/>
      <c r="LKV334" s="547"/>
      <c r="LKW334" s="547"/>
      <c r="LKX334" s="547"/>
      <c r="LKY334" s="547"/>
      <c r="LKZ334" s="547"/>
      <c r="LLA334" s="547"/>
      <c r="LLB334" s="547"/>
      <c r="LLC334" s="547"/>
      <c r="LLD334" s="547"/>
      <c r="LLE334" s="547"/>
      <c r="LLF334" s="547"/>
      <c r="LLG334" s="547"/>
      <c r="LLH334" s="547"/>
      <c r="LLI334" s="547"/>
      <c r="LLJ334" s="547"/>
      <c r="LLK334" s="547"/>
      <c r="LLL334" s="547"/>
      <c r="LLM334" s="547"/>
      <c r="LLN334" s="547"/>
      <c r="LLO334" s="547"/>
      <c r="LLP334" s="547"/>
      <c r="LLQ334" s="547"/>
      <c r="LLR334" s="547"/>
      <c r="LLS334" s="547"/>
      <c r="LLT334" s="547"/>
      <c r="LLU334" s="547"/>
      <c r="LLV334" s="547"/>
      <c r="LLW334" s="547"/>
      <c r="LLX334" s="547"/>
      <c r="LLY334" s="547"/>
      <c r="LLZ334" s="547"/>
      <c r="LMA334" s="547"/>
      <c r="LMB334" s="547"/>
      <c r="LMC334" s="547"/>
      <c r="LMD334" s="547"/>
      <c r="LME334" s="547"/>
      <c r="LMF334" s="547"/>
      <c r="LMG334" s="547"/>
      <c r="LMH334" s="547"/>
      <c r="LMI334" s="547"/>
      <c r="LMJ334" s="547"/>
      <c r="LMK334" s="547"/>
      <c r="LML334" s="547"/>
      <c r="LMM334" s="547"/>
      <c r="LMN334" s="547"/>
      <c r="LMO334" s="547"/>
      <c r="LMP334" s="547"/>
      <c r="LMQ334" s="547"/>
      <c r="LMR334" s="547"/>
      <c r="LMS334" s="547"/>
      <c r="LMT334" s="547"/>
      <c r="LMU334" s="547"/>
      <c r="LMV334" s="547"/>
      <c r="LMW334" s="547"/>
      <c r="LMX334" s="547"/>
      <c r="LMY334" s="547"/>
      <c r="LMZ334" s="547"/>
      <c r="LNA334" s="547"/>
      <c r="LNB334" s="547"/>
      <c r="LNC334" s="547"/>
      <c r="LND334" s="547"/>
      <c r="LNE334" s="547"/>
      <c r="LNF334" s="547"/>
      <c r="LNG334" s="547"/>
      <c r="LNH334" s="547"/>
      <c r="LNI334" s="547"/>
      <c r="LNJ334" s="547"/>
      <c r="LNK334" s="547"/>
      <c r="LNL334" s="547"/>
      <c r="LNM334" s="547"/>
      <c r="LNN334" s="547"/>
      <c r="LNO334" s="547"/>
      <c r="LNP334" s="547"/>
      <c r="LNQ334" s="547"/>
      <c r="LNR334" s="547"/>
      <c r="LNS334" s="547"/>
      <c r="LNT334" s="547"/>
      <c r="LNU334" s="547"/>
      <c r="LNV334" s="547"/>
      <c r="LNW334" s="547"/>
      <c r="LNX334" s="547"/>
      <c r="LNY334" s="547"/>
      <c r="LNZ334" s="547"/>
      <c r="LOA334" s="547"/>
      <c r="LOB334" s="547"/>
      <c r="LOC334" s="547"/>
      <c r="LOD334" s="547"/>
      <c r="LOE334" s="547"/>
      <c r="LOF334" s="547"/>
      <c r="LOG334" s="547"/>
      <c r="LOH334" s="547"/>
      <c r="LOI334" s="547"/>
      <c r="LOJ334" s="547"/>
      <c r="LOK334" s="547"/>
      <c r="LOL334" s="547"/>
      <c r="LOM334" s="547"/>
      <c r="LON334" s="547"/>
      <c r="LOO334" s="547"/>
      <c r="LOP334" s="547"/>
      <c r="LOQ334" s="547"/>
      <c r="LOR334" s="547"/>
      <c r="LOS334" s="547"/>
      <c r="LOT334" s="547"/>
      <c r="LOU334" s="547"/>
      <c r="LOV334" s="547"/>
      <c r="LOW334" s="547"/>
      <c r="LOX334" s="547"/>
      <c r="LOY334" s="547"/>
      <c r="LOZ334" s="547"/>
      <c r="LPA334" s="547"/>
      <c r="LPB334" s="547"/>
      <c r="LPC334" s="547"/>
      <c r="LPD334" s="547"/>
      <c r="LPE334" s="547"/>
      <c r="LPF334" s="547"/>
      <c r="LPG334" s="547"/>
      <c r="LPH334" s="547"/>
      <c r="LPI334" s="547"/>
      <c r="LPJ334" s="547"/>
      <c r="LPK334" s="547"/>
      <c r="LPL334" s="547"/>
      <c r="LPM334" s="547"/>
      <c r="LPN334" s="547"/>
      <c r="LPO334" s="547"/>
      <c r="LPP334" s="547"/>
      <c r="LPQ334" s="547"/>
      <c r="LPR334" s="547"/>
      <c r="LPS334" s="547"/>
      <c r="LPT334" s="547"/>
      <c r="LPU334" s="547"/>
      <c r="LPV334" s="547"/>
      <c r="LPW334" s="547"/>
      <c r="LPX334" s="547"/>
      <c r="LPY334" s="547"/>
      <c r="LPZ334" s="547"/>
      <c r="LQA334" s="547"/>
      <c r="LQB334" s="547"/>
      <c r="LQC334" s="547"/>
      <c r="LQD334" s="547"/>
      <c r="LQE334" s="547"/>
      <c r="LQF334" s="547"/>
      <c r="LQG334" s="547"/>
      <c r="LQH334" s="547"/>
      <c r="LQI334" s="547"/>
      <c r="LQJ334" s="547"/>
      <c r="LQK334" s="547"/>
      <c r="LQL334" s="547"/>
      <c r="LQM334" s="547"/>
      <c r="LQN334" s="547"/>
      <c r="LQO334" s="547"/>
      <c r="LQP334" s="547"/>
      <c r="LQQ334" s="547"/>
      <c r="LQR334" s="547"/>
      <c r="LQS334" s="547"/>
      <c r="LQT334" s="547"/>
      <c r="LQU334" s="547"/>
      <c r="LQV334" s="547"/>
      <c r="LQW334" s="547"/>
      <c r="LQX334" s="547"/>
      <c r="LQY334" s="547"/>
      <c r="LQZ334" s="547"/>
      <c r="LRA334" s="547"/>
      <c r="LRB334" s="547"/>
      <c r="LRC334" s="547"/>
      <c r="LRD334" s="547"/>
      <c r="LRE334" s="547"/>
      <c r="LRF334" s="547"/>
      <c r="LRG334" s="547"/>
      <c r="LRH334" s="547"/>
      <c r="LRI334" s="547"/>
      <c r="LRJ334" s="547"/>
      <c r="LRK334" s="547"/>
      <c r="LRL334" s="547"/>
      <c r="LRM334" s="547"/>
      <c r="LRN334" s="547"/>
      <c r="LRO334" s="547"/>
      <c r="LRP334" s="547"/>
      <c r="LRQ334" s="547"/>
      <c r="LRR334" s="547"/>
      <c r="LRS334" s="547"/>
      <c r="LRT334" s="547"/>
      <c r="LRU334" s="547"/>
      <c r="LRV334" s="547"/>
      <c r="LRW334" s="547"/>
      <c r="LRX334" s="547"/>
      <c r="LRY334" s="547"/>
      <c r="LRZ334" s="547"/>
      <c r="LSA334" s="547"/>
      <c r="LSB334" s="547"/>
      <c r="LSC334" s="547"/>
      <c r="LSD334" s="547"/>
      <c r="LSE334" s="547"/>
      <c r="LSF334" s="547"/>
      <c r="LSG334" s="547"/>
      <c r="LSH334" s="547"/>
      <c r="LSI334" s="547"/>
      <c r="LSJ334" s="547"/>
      <c r="LSK334" s="547"/>
      <c r="LSL334" s="547"/>
      <c r="LSM334" s="547"/>
      <c r="LSN334" s="547"/>
      <c r="LSO334" s="547"/>
      <c r="LSP334" s="547"/>
      <c r="LSQ334" s="547"/>
      <c r="LSR334" s="547"/>
      <c r="LSS334" s="547"/>
      <c r="LST334" s="547"/>
      <c r="LSU334" s="547"/>
      <c r="LSV334" s="547"/>
      <c r="LSW334" s="547"/>
      <c r="LSX334" s="547"/>
      <c r="LSY334" s="547"/>
      <c r="LSZ334" s="547"/>
      <c r="LTA334" s="547"/>
      <c r="LTB334" s="547"/>
      <c r="LTC334" s="547"/>
      <c r="LTD334" s="547"/>
      <c r="LTE334" s="547"/>
      <c r="LTF334" s="547"/>
      <c r="LTG334" s="547"/>
      <c r="LTH334" s="547"/>
      <c r="LTI334" s="547"/>
      <c r="LTJ334" s="547"/>
      <c r="LTK334" s="547"/>
      <c r="LTL334" s="547"/>
      <c r="LTM334" s="547"/>
      <c r="LTN334" s="547"/>
      <c r="LTO334" s="547"/>
      <c r="LTP334" s="547"/>
      <c r="LTQ334" s="547"/>
      <c r="LTR334" s="547"/>
      <c r="LTS334" s="547"/>
      <c r="LTT334" s="547"/>
      <c r="LTU334" s="547"/>
      <c r="LTV334" s="547"/>
      <c r="LTW334" s="547"/>
      <c r="LTX334" s="547"/>
      <c r="LTY334" s="547"/>
      <c r="LTZ334" s="547"/>
      <c r="LUA334" s="547"/>
      <c r="LUB334" s="547"/>
      <c r="LUC334" s="547"/>
      <c r="LUD334" s="547"/>
      <c r="LUE334" s="547"/>
      <c r="LUF334" s="547"/>
      <c r="LUG334" s="547"/>
      <c r="LUH334" s="547"/>
      <c r="LUI334" s="547"/>
      <c r="LUJ334" s="547"/>
      <c r="LUK334" s="547"/>
      <c r="LUL334" s="547"/>
      <c r="LUM334" s="547"/>
      <c r="LUN334" s="547"/>
      <c r="LUO334" s="547"/>
      <c r="LUP334" s="547"/>
      <c r="LUQ334" s="547"/>
      <c r="LUR334" s="547"/>
      <c r="LUS334" s="547"/>
      <c r="LUT334" s="547"/>
      <c r="LUU334" s="547"/>
      <c r="LUV334" s="547"/>
      <c r="LUW334" s="547"/>
      <c r="LUX334" s="547"/>
      <c r="LUY334" s="547"/>
      <c r="LUZ334" s="547"/>
      <c r="LVA334" s="547"/>
      <c r="LVB334" s="547"/>
      <c r="LVC334" s="547"/>
      <c r="LVD334" s="547"/>
      <c r="LVE334" s="547"/>
      <c r="LVF334" s="547"/>
      <c r="LVG334" s="547"/>
      <c r="LVH334" s="547"/>
      <c r="LVI334" s="547"/>
      <c r="LVJ334" s="547"/>
      <c r="LVK334" s="547"/>
      <c r="LVL334" s="547"/>
      <c r="LVM334" s="547"/>
      <c r="LVN334" s="547"/>
      <c r="LVO334" s="547"/>
      <c r="LVP334" s="547"/>
      <c r="LVQ334" s="547"/>
      <c r="LVR334" s="547"/>
      <c r="LVS334" s="547"/>
      <c r="LVT334" s="547"/>
      <c r="LVU334" s="547"/>
      <c r="LVV334" s="547"/>
      <c r="LVW334" s="547"/>
      <c r="LVX334" s="547"/>
      <c r="LVY334" s="547"/>
      <c r="LVZ334" s="547"/>
      <c r="LWA334" s="547"/>
      <c r="LWB334" s="547"/>
      <c r="LWC334" s="547"/>
      <c r="LWD334" s="547"/>
      <c r="LWE334" s="547"/>
      <c r="LWF334" s="547"/>
      <c r="LWG334" s="547"/>
      <c r="LWH334" s="547"/>
      <c r="LWI334" s="547"/>
      <c r="LWJ334" s="547"/>
      <c r="LWK334" s="547"/>
      <c r="LWL334" s="547"/>
      <c r="LWM334" s="547"/>
      <c r="LWN334" s="547"/>
      <c r="LWO334" s="547"/>
      <c r="LWP334" s="547"/>
      <c r="LWQ334" s="547"/>
      <c r="LWR334" s="547"/>
      <c r="LWS334" s="547"/>
      <c r="LWT334" s="547"/>
      <c r="LWU334" s="547"/>
      <c r="LWV334" s="547"/>
      <c r="LWW334" s="547"/>
      <c r="LWX334" s="547"/>
      <c r="LWY334" s="547"/>
      <c r="LWZ334" s="547"/>
      <c r="LXA334" s="547"/>
      <c r="LXB334" s="547"/>
      <c r="LXC334" s="547"/>
      <c r="LXD334" s="547"/>
      <c r="LXE334" s="547"/>
      <c r="LXF334" s="547"/>
      <c r="LXG334" s="547"/>
      <c r="LXH334" s="547"/>
      <c r="LXI334" s="547"/>
      <c r="LXJ334" s="547"/>
      <c r="LXK334" s="547"/>
      <c r="LXL334" s="547"/>
      <c r="LXM334" s="547"/>
      <c r="LXN334" s="547"/>
      <c r="LXO334" s="547"/>
      <c r="LXP334" s="547"/>
      <c r="LXQ334" s="547"/>
      <c r="LXR334" s="547"/>
      <c r="LXS334" s="547"/>
      <c r="LXT334" s="547"/>
      <c r="LXU334" s="547"/>
      <c r="LXV334" s="547"/>
      <c r="LXW334" s="547"/>
      <c r="LXX334" s="547"/>
      <c r="LXY334" s="547"/>
      <c r="LXZ334" s="547"/>
      <c r="LYA334" s="547"/>
      <c r="LYB334" s="547"/>
      <c r="LYC334" s="547"/>
      <c r="LYD334" s="547"/>
      <c r="LYE334" s="547"/>
      <c r="LYF334" s="547"/>
      <c r="LYG334" s="547"/>
      <c r="LYH334" s="547"/>
      <c r="LYI334" s="547"/>
      <c r="LYJ334" s="547"/>
      <c r="LYK334" s="547"/>
      <c r="LYL334" s="547"/>
      <c r="LYM334" s="547"/>
      <c r="LYN334" s="547"/>
      <c r="LYO334" s="547"/>
      <c r="LYP334" s="547"/>
      <c r="LYQ334" s="547"/>
      <c r="LYR334" s="547"/>
      <c r="LYS334" s="547"/>
      <c r="LYT334" s="547"/>
      <c r="LYU334" s="547"/>
      <c r="LYV334" s="547"/>
      <c r="LYW334" s="547"/>
      <c r="LYX334" s="547"/>
      <c r="LYY334" s="547"/>
      <c r="LYZ334" s="547"/>
      <c r="LZA334" s="547"/>
      <c r="LZB334" s="547"/>
      <c r="LZC334" s="547"/>
      <c r="LZD334" s="547"/>
      <c r="LZE334" s="547"/>
      <c r="LZF334" s="547"/>
      <c r="LZG334" s="547"/>
      <c r="LZH334" s="547"/>
      <c r="LZI334" s="547"/>
      <c r="LZJ334" s="547"/>
      <c r="LZK334" s="547"/>
      <c r="LZL334" s="547"/>
      <c r="LZM334" s="547"/>
      <c r="LZN334" s="547"/>
      <c r="LZO334" s="547"/>
      <c r="LZP334" s="547"/>
      <c r="LZQ334" s="547"/>
      <c r="LZR334" s="547"/>
      <c r="LZS334" s="547"/>
      <c r="LZT334" s="547"/>
      <c r="LZU334" s="547"/>
      <c r="LZV334" s="547"/>
      <c r="LZW334" s="547"/>
      <c r="LZX334" s="547"/>
      <c r="LZY334" s="547"/>
      <c r="LZZ334" s="547"/>
      <c r="MAA334" s="547"/>
      <c r="MAB334" s="547"/>
      <c r="MAC334" s="547"/>
      <c r="MAD334" s="547"/>
      <c r="MAE334" s="547"/>
      <c r="MAF334" s="547"/>
      <c r="MAG334" s="547"/>
      <c r="MAH334" s="547"/>
      <c r="MAI334" s="547"/>
      <c r="MAJ334" s="547"/>
      <c r="MAK334" s="547"/>
      <c r="MAL334" s="547"/>
      <c r="MAM334" s="547"/>
      <c r="MAN334" s="547"/>
      <c r="MAO334" s="547"/>
      <c r="MAP334" s="547"/>
      <c r="MAQ334" s="547"/>
      <c r="MAR334" s="547"/>
      <c r="MAS334" s="547"/>
      <c r="MAT334" s="547"/>
      <c r="MAU334" s="547"/>
      <c r="MAV334" s="547"/>
      <c r="MAW334" s="547"/>
      <c r="MAX334" s="547"/>
      <c r="MAY334" s="547"/>
      <c r="MAZ334" s="547"/>
      <c r="MBA334" s="547"/>
      <c r="MBB334" s="547"/>
      <c r="MBC334" s="547"/>
      <c r="MBD334" s="547"/>
      <c r="MBE334" s="547"/>
      <c r="MBF334" s="547"/>
      <c r="MBG334" s="547"/>
      <c r="MBH334" s="547"/>
      <c r="MBI334" s="547"/>
      <c r="MBJ334" s="547"/>
      <c r="MBK334" s="547"/>
      <c r="MBL334" s="547"/>
      <c r="MBM334" s="547"/>
      <c r="MBN334" s="547"/>
      <c r="MBO334" s="547"/>
      <c r="MBP334" s="547"/>
      <c r="MBQ334" s="547"/>
      <c r="MBR334" s="547"/>
      <c r="MBS334" s="547"/>
      <c r="MBT334" s="547"/>
      <c r="MBU334" s="547"/>
      <c r="MBV334" s="547"/>
      <c r="MBW334" s="547"/>
      <c r="MBX334" s="547"/>
      <c r="MBY334" s="547"/>
      <c r="MBZ334" s="547"/>
      <c r="MCA334" s="547"/>
      <c r="MCB334" s="547"/>
      <c r="MCC334" s="547"/>
      <c r="MCD334" s="547"/>
      <c r="MCE334" s="547"/>
      <c r="MCF334" s="547"/>
      <c r="MCG334" s="547"/>
      <c r="MCH334" s="547"/>
      <c r="MCI334" s="547"/>
      <c r="MCJ334" s="547"/>
      <c r="MCK334" s="547"/>
      <c r="MCL334" s="547"/>
      <c r="MCM334" s="547"/>
      <c r="MCN334" s="547"/>
      <c r="MCO334" s="547"/>
      <c r="MCP334" s="547"/>
      <c r="MCQ334" s="547"/>
      <c r="MCR334" s="547"/>
      <c r="MCS334" s="547"/>
      <c r="MCT334" s="547"/>
      <c r="MCU334" s="547"/>
      <c r="MCV334" s="547"/>
      <c r="MCW334" s="547"/>
      <c r="MCX334" s="547"/>
      <c r="MCY334" s="547"/>
      <c r="MCZ334" s="547"/>
      <c r="MDA334" s="547"/>
      <c r="MDB334" s="547"/>
      <c r="MDC334" s="547"/>
      <c r="MDD334" s="547"/>
      <c r="MDE334" s="547"/>
      <c r="MDF334" s="547"/>
      <c r="MDG334" s="547"/>
      <c r="MDH334" s="547"/>
      <c r="MDI334" s="547"/>
      <c r="MDJ334" s="547"/>
      <c r="MDK334" s="547"/>
      <c r="MDL334" s="547"/>
      <c r="MDM334" s="547"/>
      <c r="MDN334" s="547"/>
      <c r="MDO334" s="547"/>
      <c r="MDP334" s="547"/>
      <c r="MDQ334" s="547"/>
      <c r="MDR334" s="547"/>
      <c r="MDS334" s="547"/>
      <c r="MDT334" s="547"/>
      <c r="MDU334" s="547"/>
      <c r="MDV334" s="547"/>
      <c r="MDW334" s="547"/>
      <c r="MDX334" s="547"/>
      <c r="MDY334" s="547"/>
      <c r="MDZ334" s="547"/>
      <c r="MEA334" s="547"/>
      <c r="MEB334" s="547"/>
      <c r="MEC334" s="547"/>
      <c r="MED334" s="547"/>
      <c r="MEE334" s="547"/>
      <c r="MEF334" s="547"/>
      <c r="MEG334" s="547"/>
      <c r="MEH334" s="547"/>
      <c r="MEI334" s="547"/>
      <c r="MEJ334" s="547"/>
      <c r="MEK334" s="547"/>
      <c r="MEL334" s="547"/>
      <c r="MEM334" s="547"/>
      <c r="MEN334" s="547"/>
      <c r="MEO334" s="547"/>
      <c r="MEP334" s="547"/>
      <c r="MEQ334" s="547"/>
      <c r="MER334" s="547"/>
      <c r="MES334" s="547"/>
      <c r="MET334" s="547"/>
      <c r="MEU334" s="547"/>
      <c r="MEV334" s="547"/>
      <c r="MEW334" s="547"/>
      <c r="MEX334" s="547"/>
      <c r="MEY334" s="547"/>
      <c r="MEZ334" s="547"/>
      <c r="MFA334" s="547"/>
      <c r="MFB334" s="547"/>
      <c r="MFC334" s="547"/>
      <c r="MFD334" s="547"/>
      <c r="MFE334" s="547"/>
      <c r="MFF334" s="547"/>
      <c r="MFG334" s="547"/>
      <c r="MFH334" s="547"/>
      <c r="MFI334" s="547"/>
      <c r="MFJ334" s="547"/>
      <c r="MFK334" s="547"/>
      <c r="MFL334" s="547"/>
      <c r="MFM334" s="547"/>
      <c r="MFN334" s="547"/>
      <c r="MFO334" s="547"/>
      <c r="MFP334" s="547"/>
      <c r="MFQ334" s="547"/>
      <c r="MFR334" s="547"/>
      <c r="MFS334" s="547"/>
      <c r="MFT334" s="547"/>
      <c r="MFU334" s="547"/>
      <c r="MFV334" s="547"/>
      <c r="MFW334" s="547"/>
      <c r="MFX334" s="547"/>
      <c r="MFY334" s="547"/>
      <c r="MFZ334" s="547"/>
      <c r="MGA334" s="547"/>
      <c r="MGB334" s="547"/>
      <c r="MGC334" s="547"/>
      <c r="MGD334" s="547"/>
      <c r="MGE334" s="547"/>
      <c r="MGF334" s="547"/>
      <c r="MGG334" s="547"/>
      <c r="MGH334" s="547"/>
      <c r="MGI334" s="547"/>
      <c r="MGJ334" s="547"/>
      <c r="MGK334" s="547"/>
      <c r="MGL334" s="547"/>
      <c r="MGM334" s="547"/>
      <c r="MGN334" s="547"/>
      <c r="MGO334" s="547"/>
      <c r="MGP334" s="547"/>
      <c r="MGQ334" s="547"/>
      <c r="MGR334" s="547"/>
      <c r="MGS334" s="547"/>
      <c r="MGT334" s="547"/>
      <c r="MGU334" s="547"/>
      <c r="MGV334" s="547"/>
      <c r="MGW334" s="547"/>
      <c r="MGX334" s="547"/>
      <c r="MGY334" s="547"/>
      <c r="MGZ334" s="547"/>
      <c r="MHA334" s="547"/>
      <c r="MHB334" s="547"/>
      <c r="MHC334" s="547"/>
      <c r="MHD334" s="547"/>
      <c r="MHE334" s="547"/>
      <c r="MHF334" s="547"/>
      <c r="MHG334" s="547"/>
      <c r="MHH334" s="547"/>
      <c r="MHI334" s="547"/>
      <c r="MHJ334" s="547"/>
      <c r="MHK334" s="547"/>
      <c r="MHL334" s="547"/>
      <c r="MHM334" s="547"/>
      <c r="MHN334" s="547"/>
      <c r="MHO334" s="547"/>
      <c r="MHP334" s="547"/>
      <c r="MHQ334" s="547"/>
      <c r="MHR334" s="547"/>
      <c r="MHS334" s="547"/>
      <c r="MHT334" s="547"/>
      <c r="MHU334" s="547"/>
      <c r="MHV334" s="547"/>
      <c r="MHW334" s="547"/>
      <c r="MHX334" s="547"/>
      <c r="MHY334" s="547"/>
      <c r="MHZ334" s="547"/>
      <c r="MIA334" s="547"/>
      <c r="MIB334" s="547"/>
      <c r="MIC334" s="547"/>
      <c r="MID334" s="547"/>
      <c r="MIE334" s="547"/>
      <c r="MIF334" s="547"/>
      <c r="MIG334" s="547"/>
      <c r="MIH334" s="547"/>
      <c r="MII334" s="547"/>
      <c r="MIJ334" s="547"/>
      <c r="MIK334" s="547"/>
      <c r="MIL334" s="547"/>
      <c r="MIM334" s="547"/>
      <c r="MIN334" s="547"/>
      <c r="MIO334" s="547"/>
      <c r="MIP334" s="547"/>
      <c r="MIQ334" s="547"/>
      <c r="MIR334" s="547"/>
      <c r="MIS334" s="547"/>
      <c r="MIT334" s="547"/>
      <c r="MIU334" s="547"/>
      <c r="MIV334" s="547"/>
      <c r="MIW334" s="547"/>
      <c r="MIX334" s="547"/>
      <c r="MIY334" s="547"/>
      <c r="MIZ334" s="547"/>
      <c r="MJA334" s="547"/>
      <c r="MJB334" s="547"/>
      <c r="MJC334" s="547"/>
      <c r="MJD334" s="547"/>
      <c r="MJE334" s="547"/>
      <c r="MJF334" s="547"/>
      <c r="MJG334" s="547"/>
      <c r="MJH334" s="547"/>
      <c r="MJI334" s="547"/>
      <c r="MJJ334" s="547"/>
      <c r="MJK334" s="547"/>
      <c r="MJL334" s="547"/>
      <c r="MJM334" s="547"/>
      <c r="MJN334" s="547"/>
      <c r="MJO334" s="547"/>
      <c r="MJP334" s="547"/>
      <c r="MJQ334" s="547"/>
      <c r="MJR334" s="547"/>
      <c r="MJS334" s="547"/>
      <c r="MJT334" s="547"/>
      <c r="MJU334" s="547"/>
      <c r="MJV334" s="547"/>
      <c r="MJW334" s="547"/>
      <c r="MJX334" s="547"/>
      <c r="MJY334" s="547"/>
      <c r="MJZ334" s="547"/>
      <c r="MKA334" s="547"/>
      <c r="MKB334" s="547"/>
      <c r="MKC334" s="547"/>
      <c r="MKD334" s="547"/>
      <c r="MKE334" s="547"/>
      <c r="MKF334" s="547"/>
      <c r="MKG334" s="547"/>
      <c r="MKH334" s="547"/>
      <c r="MKI334" s="547"/>
      <c r="MKJ334" s="547"/>
      <c r="MKK334" s="547"/>
      <c r="MKL334" s="547"/>
      <c r="MKM334" s="547"/>
      <c r="MKN334" s="547"/>
      <c r="MKO334" s="547"/>
      <c r="MKP334" s="547"/>
      <c r="MKQ334" s="547"/>
      <c r="MKR334" s="547"/>
      <c r="MKS334" s="547"/>
      <c r="MKT334" s="547"/>
      <c r="MKU334" s="547"/>
      <c r="MKV334" s="547"/>
      <c r="MKW334" s="547"/>
      <c r="MKX334" s="547"/>
      <c r="MKY334" s="547"/>
      <c r="MKZ334" s="547"/>
      <c r="MLA334" s="547"/>
      <c r="MLB334" s="547"/>
      <c r="MLC334" s="547"/>
      <c r="MLD334" s="547"/>
      <c r="MLE334" s="547"/>
      <c r="MLF334" s="547"/>
      <c r="MLG334" s="547"/>
      <c r="MLH334" s="547"/>
      <c r="MLI334" s="547"/>
      <c r="MLJ334" s="547"/>
      <c r="MLK334" s="547"/>
      <c r="MLL334" s="547"/>
      <c r="MLM334" s="547"/>
      <c r="MLN334" s="547"/>
      <c r="MLO334" s="547"/>
      <c r="MLP334" s="547"/>
      <c r="MLQ334" s="547"/>
      <c r="MLR334" s="547"/>
      <c r="MLS334" s="547"/>
      <c r="MLT334" s="547"/>
      <c r="MLU334" s="547"/>
      <c r="MLV334" s="547"/>
      <c r="MLW334" s="547"/>
      <c r="MLX334" s="547"/>
      <c r="MLY334" s="547"/>
      <c r="MLZ334" s="547"/>
      <c r="MMA334" s="547"/>
      <c r="MMB334" s="547"/>
      <c r="MMC334" s="547"/>
      <c r="MMD334" s="547"/>
      <c r="MME334" s="547"/>
      <c r="MMF334" s="547"/>
      <c r="MMG334" s="547"/>
      <c r="MMH334" s="547"/>
      <c r="MMI334" s="547"/>
      <c r="MMJ334" s="547"/>
      <c r="MMK334" s="547"/>
      <c r="MML334" s="547"/>
      <c r="MMM334" s="547"/>
      <c r="MMN334" s="547"/>
      <c r="MMO334" s="547"/>
      <c r="MMP334" s="547"/>
      <c r="MMQ334" s="547"/>
      <c r="MMR334" s="547"/>
      <c r="MMS334" s="547"/>
      <c r="MMT334" s="547"/>
      <c r="MMU334" s="547"/>
      <c r="MMV334" s="547"/>
      <c r="MMW334" s="547"/>
      <c r="MMX334" s="547"/>
      <c r="MMY334" s="547"/>
      <c r="MMZ334" s="547"/>
      <c r="MNA334" s="547"/>
      <c r="MNB334" s="547"/>
      <c r="MNC334" s="547"/>
      <c r="MND334" s="547"/>
      <c r="MNE334" s="547"/>
      <c r="MNF334" s="547"/>
      <c r="MNG334" s="547"/>
      <c r="MNH334" s="547"/>
      <c r="MNI334" s="547"/>
      <c r="MNJ334" s="547"/>
      <c r="MNK334" s="547"/>
      <c r="MNL334" s="547"/>
      <c r="MNM334" s="547"/>
      <c r="MNN334" s="547"/>
      <c r="MNO334" s="547"/>
      <c r="MNP334" s="547"/>
      <c r="MNQ334" s="547"/>
      <c r="MNR334" s="547"/>
      <c r="MNS334" s="547"/>
      <c r="MNT334" s="547"/>
      <c r="MNU334" s="547"/>
      <c r="MNV334" s="547"/>
      <c r="MNW334" s="547"/>
      <c r="MNX334" s="547"/>
      <c r="MNY334" s="547"/>
      <c r="MNZ334" s="547"/>
      <c r="MOA334" s="547"/>
      <c r="MOB334" s="547"/>
      <c r="MOC334" s="547"/>
      <c r="MOD334" s="547"/>
      <c r="MOE334" s="547"/>
      <c r="MOF334" s="547"/>
      <c r="MOG334" s="547"/>
      <c r="MOH334" s="547"/>
      <c r="MOI334" s="547"/>
      <c r="MOJ334" s="547"/>
      <c r="MOK334" s="547"/>
      <c r="MOL334" s="547"/>
      <c r="MOM334" s="547"/>
      <c r="MON334" s="547"/>
      <c r="MOO334" s="547"/>
      <c r="MOP334" s="547"/>
      <c r="MOQ334" s="547"/>
      <c r="MOR334" s="547"/>
      <c r="MOS334" s="547"/>
      <c r="MOT334" s="547"/>
      <c r="MOU334" s="547"/>
      <c r="MOV334" s="547"/>
      <c r="MOW334" s="547"/>
      <c r="MOX334" s="547"/>
      <c r="MOY334" s="547"/>
      <c r="MOZ334" s="547"/>
      <c r="MPA334" s="547"/>
      <c r="MPB334" s="547"/>
      <c r="MPC334" s="547"/>
      <c r="MPD334" s="547"/>
      <c r="MPE334" s="547"/>
      <c r="MPF334" s="547"/>
      <c r="MPG334" s="547"/>
      <c r="MPH334" s="547"/>
      <c r="MPI334" s="547"/>
      <c r="MPJ334" s="547"/>
      <c r="MPK334" s="547"/>
      <c r="MPL334" s="547"/>
      <c r="MPM334" s="547"/>
      <c r="MPN334" s="547"/>
      <c r="MPO334" s="547"/>
      <c r="MPP334" s="547"/>
      <c r="MPQ334" s="547"/>
      <c r="MPR334" s="547"/>
      <c r="MPS334" s="547"/>
      <c r="MPT334" s="547"/>
      <c r="MPU334" s="547"/>
      <c r="MPV334" s="547"/>
      <c r="MPW334" s="547"/>
      <c r="MPX334" s="547"/>
      <c r="MPY334" s="547"/>
      <c r="MPZ334" s="547"/>
      <c r="MQA334" s="547"/>
      <c r="MQB334" s="547"/>
      <c r="MQC334" s="547"/>
      <c r="MQD334" s="547"/>
      <c r="MQE334" s="547"/>
      <c r="MQF334" s="547"/>
      <c r="MQG334" s="547"/>
      <c r="MQH334" s="547"/>
      <c r="MQI334" s="547"/>
      <c r="MQJ334" s="547"/>
      <c r="MQK334" s="547"/>
      <c r="MQL334" s="547"/>
      <c r="MQM334" s="547"/>
      <c r="MQN334" s="547"/>
      <c r="MQO334" s="547"/>
      <c r="MQP334" s="547"/>
      <c r="MQQ334" s="547"/>
      <c r="MQR334" s="547"/>
      <c r="MQS334" s="547"/>
      <c r="MQT334" s="547"/>
      <c r="MQU334" s="547"/>
      <c r="MQV334" s="547"/>
      <c r="MQW334" s="547"/>
      <c r="MQX334" s="547"/>
      <c r="MQY334" s="547"/>
      <c r="MQZ334" s="547"/>
      <c r="MRA334" s="547"/>
      <c r="MRB334" s="547"/>
      <c r="MRC334" s="547"/>
      <c r="MRD334" s="547"/>
      <c r="MRE334" s="547"/>
      <c r="MRF334" s="547"/>
      <c r="MRG334" s="547"/>
      <c r="MRH334" s="547"/>
      <c r="MRI334" s="547"/>
      <c r="MRJ334" s="547"/>
      <c r="MRK334" s="547"/>
      <c r="MRL334" s="547"/>
      <c r="MRM334" s="547"/>
      <c r="MRN334" s="547"/>
      <c r="MRO334" s="547"/>
      <c r="MRP334" s="547"/>
      <c r="MRQ334" s="547"/>
      <c r="MRR334" s="547"/>
      <c r="MRS334" s="547"/>
      <c r="MRT334" s="547"/>
      <c r="MRU334" s="547"/>
      <c r="MRV334" s="547"/>
      <c r="MRW334" s="547"/>
      <c r="MRX334" s="547"/>
      <c r="MRY334" s="547"/>
      <c r="MRZ334" s="547"/>
      <c r="MSA334" s="547"/>
      <c r="MSB334" s="547"/>
      <c r="MSC334" s="547"/>
      <c r="MSD334" s="547"/>
      <c r="MSE334" s="547"/>
      <c r="MSF334" s="547"/>
      <c r="MSG334" s="547"/>
      <c r="MSH334" s="547"/>
      <c r="MSI334" s="547"/>
      <c r="MSJ334" s="547"/>
      <c r="MSK334" s="547"/>
      <c r="MSL334" s="547"/>
      <c r="MSM334" s="547"/>
      <c r="MSN334" s="547"/>
      <c r="MSO334" s="547"/>
      <c r="MSP334" s="547"/>
      <c r="MSQ334" s="547"/>
      <c r="MSR334" s="547"/>
      <c r="MSS334" s="547"/>
      <c r="MST334" s="547"/>
      <c r="MSU334" s="547"/>
      <c r="MSV334" s="547"/>
      <c r="MSW334" s="547"/>
      <c r="MSX334" s="547"/>
      <c r="MSY334" s="547"/>
      <c r="MSZ334" s="547"/>
      <c r="MTA334" s="547"/>
      <c r="MTB334" s="547"/>
      <c r="MTC334" s="547"/>
      <c r="MTD334" s="547"/>
      <c r="MTE334" s="547"/>
      <c r="MTF334" s="547"/>
      <c r="MTG334" s="547"/>
      <c r="MTH334" s="547"/>
      <c r="MTI334" s="547"/>
      <c r="MTJ334" s="547"/>
      <c r="MTK334" s="547"/>
      <c r="MTL334" s="547"/>
      <c r="MTM334" s="547"/>
      <c r="MTN334" s="547"/>
      <c r="MTO334" s="547"/>
      <c r="MTP334" s="547"/>
      <c r="MTQ334" s="547"/>
      <c r="MTR334" s="547"/>
      <c r="MTS334" s="547"/>
      <c r="MTT334" s="547"/>
      <c r="MTU334" s="547"/>
      <c r="MTV334" s="547"/>
      <c r="MTW334" s="547"/>
      <c r="MTX334" s="547"/>
      <c r="MTY334" s="547"/>
      <c r="MTZ334" s="547"/>
      <c r="MUA334" s="547"/>
      <c r="MUB334" s="547"/>
      <c r="MUC334" s="547"/>
      <c r="MUD334" s="547"/>
      <c r="MUE334" s="547"/>
      <c r="MUF334" s="547"/>
      <c r="MUG334" s="547"/>
      <c r="MUH334" s="547"/>
      <c r="MUI334" s="547"/>
      <c r="MUJ334" s="547"/>
      <c r="MUK334" s="547"/>
      <c r="MUL334" s="547"/>
      <c r="MUM334" s="547"/>
      <c r="MUN334" s="547"/>
      <c r="MUO334" s="547"/>
      <c r="MUP334" s="547"/>
      <c r="MUQ334" s="547"/>
      <c r="MUR334" s="547"/>
      <c r="MUS334" s="547"/>
      <c r="MUT334" s="547"/>
      <c r="MUU334" s="547"/>
      <c r="MUV334" s="547"/>
      <c r="MUW334" s="547"/>
      <c r="MUX334" s="547"/>
      <c r="MUY334" s="547"/>
      <c r="MUZ334" s="547"/>
      <c r="MVA334" s="547"/>
      <c r="MVB334" s="547"/>
      <c r="MVC334" s="547"/>
      <c r="MVD334" s="547"/>
      <c r="MVE334" s="547"/>
      <c r="MVF334" s="547"/>
      <c r="MVG334" s="547"/>
      <c r="MVH334" s="547"/>
      <c r="MVI334" s="547"/>
      <c r="MVJ334" s="547"/>
      <c r="MVK334" s="547"/>
      <c r="MVL334" s="547"/>
      <c r="MVM334" s="547"/>
      <c r="MVN334" s="547"/>
      <c r="MVO334" s="547"/>
      <c r="MVP334" s="547"/>
      <c r="MVQ334" s="547"/>
      <c r="MVR334" s="547"/>
      <c r="MVS334" s="547"/>
      <c r="MVT334" s="547"/>
      <c r="MVU334" s="547"/>
      <c r="MVV334" s="547"/>
      <c r="MVW334" s="547"/>
      <c r="MVX334" s="547"/>
      <c r="MVY334" s="547"/>
      <c r="MVZ334" s="547"/>
      <c r="MWA334" s="547"/>
      <c r="MWB334" s="547"/>
      <c r="MWC334" s="547"/>
      <c r="MWD334" s="547"/>
      <c r="MWE334" s="547"/>
      <c r="MWF334" s="547"/>
      <c r="MWG334" s="547"/>
      <c r="MWH334" s="547"/>
      <c r="MWI334" s="547"/>
      <c r="MWJ334" s="547"/>
      <c r="MWK334" s="547"/>
      <c r="MWL334" s="547"/>
      <c r="MWM334" s="547"/>
      <c r="MWN334" s="547"/>
      <c r="MWO334" s="547"/>
      <c r="MWP334" s="547"/>
      <c r="MWQ334" s="547"/>
      <c r="MWR334" s="547"/>
      <c r="MWS334" s="547"/>
      <c r="MWT334" s="547"/>
      <c r="MWU334" s="547"/>
      <c r="MWV334" s="547"/>
      <c r="MWW334" s="547"/>
      <c r="MWX334" s="547"/>
      <c r="MWY334" s="547"/>
      <c r="MWZ334" s="547"/>
      <c r="MXA334" s="547"/>
      <c r="MXB334" s="547"/>
      <c r="MXC334" s="547"/>
      <c r="MXD334" s="547"/>
      <c r="MXE334" s="547"/>
      <c r="MXF334" s="547"/>
      <c r="MXG334" s="547"/>
      <c r="MXH334" s="547"/>
      <c r="MXI334" s="547"/>
      <c r="MXJ334" s="547"/>
      <c r="MXK334" s="547"/>
      <c r="MXL334" s="547"/>
      <c r="MXM334" s="547"/>
      <c r="MXN334" s="547"/>
      <c r="MXO334" s="547"/>
      <c r="MXP334" s="547"/>
      <c r="MXQ334" s="547"/>
      <c r="MXR334" s="547"/>
      <c r="MXS334" s="547"/>
      <c r="MXT334" s="547"/>
      <c r="MXU334" s="547"/>
      <c r="MXV334" s="547"/>
      <c r="MXW334" s="547"/>
      <c r="MXX334" s="547"/>
      <c r="MXY334" s="547"/>
      <c r="MXZ334" s="547"/>
      <c r="MYA334" s="547"/>
      <c r="MYB334" s="547"/>
      <c r="MYC334" s="547"/>
      <c r="MYD334" s="547"/>
      <c r="MYE334" s="547"/>
      <c r="MYF334" s="547"/>
      <c r="MYG334" s="547"/>
      <c r="MYH334" s="547"/>
      <c r="MYI334" s="547"/>
      <c r="MYJ334" s="547"/>
      <c r="MYK334" s="547"/>
      <c r="MYL334" s="547"/>
      <c r="MYM334" s="547"/>
      <c r="MYN334" s="547"/>
      <c r="MYO334" s="547"/>
      <c r="MYP334" s="547"/>
      <c r="MYQ334" s="547"/>
      <c r="MYR334" s="547"/>
      <c r="MYS334" s="547"/>
      <c r="MYT334" s="547"/>
      <c r="MYU334" s="547"/>
      <c r="MYV334" s="547"/>
      <c r="MYW334" s="547"/>
      <c r="MYX334" s="547"/>
      <c r="MYY334" s="547"/>
      <c r="MYZ334" s="547"/>
      <c r="MZA334" s="547"/>
      <c r="MZB334" s="547"/>
      <c r="MZC334" s="547"/>
      <c r="MZD334" s="547"/>
      <c r="MZE334" s="547"/>
      <c r="MZF334" s="547"/>
      <c r="MZG334" s="547"/>
      <c r="MZH334" s="547"/>
      <c r="MZI334" s="547"/>
      <c r="MZJ334" s="547"/>
      <c r="MZK334" s="547"/>
      <c r="MZL334" s="547"/>
      <c r="MZM334" s="547"/>
      <c r="MZN334" s="547"/>
      <c r="MZO334" s="547"/>
      <c r="MZP334" s="547"/>
      <c r="MZQ334" s="547"/>
      <c r="MZR334" s="547"/>
      <c r="MZS334" s="547"/>
      <c r="MZT334" s="547"/>
      <c r="MZU334" s="547"/>
      <c r="MZV334" s="547"/>
      <c r="MZW334" s="547"/>
      <c r="MZX334" s="547"/>
      <c r="MZY334" s="547"/>
      <c r="MZZ334" s="547"/>
      <c r="NAA334" s="547"/>
      <c r="NAB334" s="547"/>
      <c r="NAC334" s="547"/>
      <c r="NAD334" s="547"/>
      <c r="NAE334" s="547"/>
      <c r="NAF334" s="547"/>
      <c r="NAG334" s="547"/>
      <c r="NAH334" s="547"/>
      <c r="NAI334" s="547"/>
      <c r="NAJ334" s="547"/>
      <c r="NAK334" s="547"/>
      <c r="NAL334" s="547"/>
      <c r="NAM334" s="547"/>
      <c r="NAN334" s="547"/>
      <c r="NAO334" s="547"/>
      <c r="NAP334" s="547"/>
      <c r="NAQ334" s="547"/>
      <c r="NAR334" s="547"/>
      <c r="NAS334" s="547"/>
      <c r="NAT334" s="547"/>
      <c r="NAU334" s="547"/>
      <c r="NAV334" s="547"/>
      <c r="NAW334" s="547"/>
      <c r="NAX334" s="547"/>
      <c r="NAY334" s="547"/>
      <c r="NAZ334" s="547"/>
      <c r="NBA334" s="547"/>
      <c r="NBB334" s="547"/>
      <c r="NBC334" s="547"/>
      <c r="NBD334" s="547"/>
      <c r="NBE334" s="547"/>
      <c r="NBF334" s="547"/>
      <c r="NBG334" s="547"/>
      <c r="NBH334" s="547"/>
      <c r="NBI334" s="547"/>
      <c r="NBJ334" s="547"/>
      <c r="NBK334" s="547"/>
      <c r="NBL334" s="547"/>
      <c r="NBM334" s="547"/>
      <c r="NBN334" s="547"/>
      <c r="NBO334" s="547"/>
      <c r="NBP334" s="547"/>
      <c r="NBQ334" s="547"/>
      <c r="NBR334" s="547"/>
      <c r="NBS334" s="547"/>
      <c r="NBT334" s="547"/>
      <c r="NBU334" s="547"/>
      <c r="NBV334" s="547"/>
      <c r="NBW334" s="547"/>
      <c r="NBX334" s="547"/>
      <c r="NBY334" s="547"/>
      <c r="NBZ334" s="547"/>
      <c r="NCA334" s="547"/>
      <c r="NCB334" s="547"/>
      <c r="NCC334" s="547"/>
      <c r="NCD334" s="547"/>
      <c r="NCE334" s="547"/>
      <c r="NCF334" s="547"/>
      <c r="NCG334" s="547"/>
      <c r="NCH334" s="547"/>
      <c r="NCI334" s="547"/>
      <c r="NCJ334" s="547"/>
      <c r="NCK334" s="547"/>
      <c r="NCL334" s="547"/>
      <c r="NCM334" s="547"/>
      <c r="NCN334" s="547"/>
      <c r="NCO334" s="547"/>
      <c r="NCP334" s="547"/>
      <c r="NCQ334" s="547"/>
      <c r="NCR334" s="547"/>
      <c r="NCS334" s="547"/>
      <c r="NCT334" s="547"/>
      <c r="NCU334" s="547"/>
      <c r="NCV334" s="547"/>
      <c r="NCW334" s="547"/>
      <c r="NCX334" s="547"/>
      <c r="NCY334" s="547"/>
      <c r="NCZ334" s="547"/>
      <c r="NDA334" s="547"/>
      <c r="NDB334" s="547"/>
      <c r="NDC334" s="547"/>
      <c r="NDD334" s="547"/>
      <c r="NDE334" s="547"/>
      <c r="NDF334" s="547"/>
      <c r="NDG334" s="547"/>
      <c r="NDH334" s="547"/>
      <c r="NDI334" s="547"/>
      <c r="NDJ334" s="547"/>
      <c r="NDK334" s="547"/>
      <c r="NDL334" s="547"/>
      <c r="NDM334" s="547"/>
      <c r="NDN334" s="547"/>
      <c r="NDO334" s="547"/>
      <c r="NDP334" s="547"/>
      <c r="NDQ334" s="547"/>
      <c r="NDR334" s="547"/>
      <c r="NDS334" s="547"/>
      <c r="NDT334" s="547"/>
      <c r="NDU334" s="547"/>
      <c r="NDV334" s="547"/>
      <c r="NDW334" s="547"/>
      <c r="NDX334" s="547"/>
      <c r="NDY334" s="547"/>
      <c r="NDZ334" s="547"/>
      <c r="NEA334" s="547"/>
      <c r="NEB334" s="547"/>
      <c r="NEC334" s="547"/>
      <c r="NED334" s="547"/>
      <c r="NEE334" s="547"/>
      <c r="NEF334" s="547"/>
      <c r="NEG334" s="547"/>
      <c r="NEH334" s="547"/>
      <c r="NEI334" s="547"/>
      <c r="NEJ334" s="547"/>
      <c r="NEK334" s="547"/>
      <c r="NEL334" s="547"/>
      <c r="NEM334" s="547"/>
      <c r="NEN334" s="547"/>
      <c r="NEO334" s="547"/>
      <c r="NEP334" s="547"/>
      <c r="NEQ334" s="547"/>
      <c r="NER334" s="547"/>
      <c r="NES334" s="547"/>
      <c r="NET334" s="547"/>
      <c r="NEU334" s="547"/>
      <c r="NEV334" s="547"/>
      <c r="NEW334" s="547"/>
      <c r="NEX334" s="547"/>
      <c r="NEY334" s="547"/>
      <c r="NEZ334" s="547"/>
      <c r="NFA334" s="547"/>
      <c r="NFB334" s="547"/>
      <c r="NFC334" s="547"/>
      <c r="NFD334" s="547"/>
      <c r="NFE334" s="547"/>
      <c r="NFF334" s="547"/>
      <c r="NFG334" s="547"/>
      <c r="NFH334" s="547"/>
      <c r="NFI334" s="547"/>
      <c r="NFJ334" s="547"/>
      <c r="NFK334" s="547"/>
      <c r="NFL334" s="547"/>
      <c r="NFM334" s="547"/>
      <c r="NFN334" s="547"/>
      <c r="NFO334" s="547"/>
      <c r="NFP334" s="547"/>
      <c r="NFQ334" s="547"/>
      <c r="NFR334" s="547"/>
      <c r="NFS334" s="547"/>
      <c r="NFT334" s="547"/>
      <c r="NFU334" s="547"/>
      <c r="NFV334" s="547"/>
      <c r="NFW334" s="547"/>
      <c r="NFX334" s="547"/>
      <c r="NFY334" s="547"/>
      <c r="NFZ334" s="547"/>
      <c r="NGA334" s="547"/>
      <c r="NGB334" s="547"/>
      <c r="NGC334" s="547"/>
      <c r="NGD334" s="547"/>
      <c r="NGE334" s="547"/>
      <c r="NGF334" s="547"/>
      <c r="NGG334" s="547"/>
      <c r="NGH334" s="547"/>
      <c r="NGI334" s="547"/>
      <c r="NGJ334" s="547"/>
      <c r="NGK334" s="547"/>
      <c r="NGL334" s="547"/>
      <c r="NGM334" s="547"/>
      <c r="NGN334" s="547"/>
      <c r="NGO334" s="547"/>
      <c r="NGP334" s="547"/>
      <c r="NGQ334" s="547"/>
      <c r="NGR334" s="547"/>
      <c r="NGS334" s="547"/>
      <c r="NGT334" s="547"/>
      <c r="NGU334" s="547"/>
      <c r="NGV334" s="547"/>
      <c r="NGW334" s="547"/>
      <c r="NGX334" s="547"/>
      <c r="NGY334" s="547"/>
      <c r="NGZ334" s="547"/>
      <c r="NHA334" s="547"/>
      <c r="NHB334" s="547"/>
      <c r="NHC334" s="547"/>
      <c r="NHD334" s="547"/>
      <c r="NHE334" s="547"/>
      <c r="NHF334" s="547"/>
      <c r="NHG334" s="547"/>
      <c r="NHH334" s="547"/>
      <c r="NHI334" s="547"/>
      <c r="NHJ334" s="547"/>
      <c r="NHK334" s="547"/>
      <c r="NHL334" s="547"/>
      <c r="NHM334" s="547"/>
      <c r="NHN334" s="547"/>
      <c r="NHO334" s="547"/>
      <c r="NHP334" s="547"/>
      <c r="NHQ334" s="547"/>
      <c r="NHR334" s="547"/>
      <c r="NHS334" s="547"/>
      <c r="NHT334" s="547"/>
      <c r="NHU334" s="547"/>
      <c r="NHV334" s="547"/>
      <c r="NHW334" s="547"/>
      <c r="NHX334" s="547"/>
      <c r="NHY334" s="547"/>
      <c r="NHZ334" s="547"/>
      <c r="NIA334" s="547"/>
      <c r="NIB334" s="547"/>
      <c r="NIC334" s="547"/>
      <c r="NID334" s="547"/>
      <c r="NIE334" s="547"/>
      <c r="NIF334" s="547"/>
      <c r="NIG334" s="547"/>
      <c r="NIH334" s="547"/>
      <c r="NII334" s="547"/>
      <c r="NIJ334" s="547"/>
      <c r="NIK334" s="547"/>
      <c r="NIL334" s="547"/>
      <c r="NIM334" s="547"/>
      <c r="NIN334" s="547"/>
      <c r="NIO334" s="547"/>
      <c r="NIP334" s="547"/>
      <c r="NIQ334" s="547"/>
      <c r="NIR334" s="547"/>
      <c r="NIS334" s="547"/>
      <c r="NIT334" s="547"/>
      <c r="NIU334" s="547"/>
      <c r="NIV334" s="547"/>
      <c r="NIW334" s="547"/>
      <c r="NIX334" s="547"/>
      <c r="NIY334" s="547"/>
      <c r="NIZ334" s="547"/>
      <c r="NJA334" s="547"/>
      <c r="NJB334" s="547"/>
      <c r="NJC334" s="547"/>
      <c r="NJD334" s="547"/>
      <c r="NJE334" s="547"/>
      <c r="NJF334" s="547"/>
      <c r="NJG334" s="547"/>
      <c r="NJH334" s="547"/>
      <c r="NJI334" s="547"/>
      <c r="NJJ334" s="547"/>
      <c r="NJK334" s="547"/>
      <c r="NJL334" s="547"/>
      <c r="NJM334" s="547"/>
      <c r="NJN334" s="547"/>
      <c r="NJO334" s="547"/>
      <c r="NJP334" s="547"/>
      <c r="NJQ334" s="547"/>
      <c r="NJR334" s="547"/>
      <c r="NJS334" s="547"/>
      <c r="NJT334" s="547"/>
      <c r="NJU334" s="547"/>
      <c r="NJV334" s="547"/>
      <c r="NJW334" s="547"/>
      <c r="NJX334" s="547"/>
      <c r="NJY334" s="547"/>
      <c r="NJZ334" s="547"/>
      <c r="NKA334" s="547"/>
      <c r="NKB334" s="547"/>
      <c r="NKC334" s="547"/>
      <c r="NKD334" s="547"/>
      <c r="NKE334" s="547"/>
      <c r="NKF334" s="547"/>
      <c r="NKG334" s="547"/>
      <c r="NKH334" s="547"/>
      <c r="NKI334" s="547"/>
      <c r="NKJ334" s="547"/>
      <c r="NKK334" s="547"/>
      <c r="NKL334" s="547"/>
      <c r="NKM334" s="547"/>
      <c r="NKN334" s="547"/>
      <c r="NKO334" s="547"/>
      <c r="NKP334" s="547"/>
      <c r="NKQ334" s="547"/>
      <c r="NKR334" s="547"/>
      <c r="NKS334" s="547"/>
      <c r="NKT334" s="547"/>
      <c r="NKU334" s="547"/>
      <c r="NKV334" s="547"/>
      <c r="NKW334" s="547"/>
      <c r="NKX334" s="547"/>
      <c r="NKY334" s="547"/>
      <c r="NKZ334" s="547"/>
      <c r="NLA334" s="547"/>
      <c r="NLB334" s="547"/>
      <c r="NLC334" s="547"/>
      <c r="NLD334" s="547"/>
      <c r="NLE334" s="547"/>
      <c r="NLF334" s="547"/>
      <c r="NLG334" s="547"/>
      <c r="NLH334" s="547"/>
      <c r="NLI334" s="547"/>
      <c r="NLJ334" s="547"/>
      <c r="NLK334" s="547"/>
      <c r="NLL334" s="547"/>
      <c r="NLM334" s="547"/>
      <c r="NLN334" s="547"/>
      <c r="NLO334" s="547"/>
      <c r="NLP334" s="547"/>
      <c r="NLQ334" s="547"/>
      <c r="NLR334" s="547"/>
      <c r="NLS334" s="547"/>
      <c r="NLT334" s="547"/>
      <c r="NLU334" s="547"/>
      <c r="NLV334" s="547"/>
      <c r="NLW334" s="547"/>
      <c r="NLX334" s="547"/>
      <c r="NLY334" s="547"/>
      <c r="NLZ334" s="547"/>
      <c r="NMA334" s="547"/>
      <c r="NMB334" s="547"/>
      <c r="NMC334" s="547"/>
      <c r="NMD334" s="547"/>
      <c r="NME334" s="547"/>
      <c r="NMF334" s="547"/>
      <c r="NMG334" s="547"/>
      <c r="NMH334" s="547"/>
      <c r="NMI334" s="547"/>
      <c r="NMJ334" s="547"/>
      <c r="NMK334" s="547"/>
      <c r="NML334" s="547"/>
      <c r="NMM334" s="547"/>
      <c r="NMN334" s="547"/>
      <c r="NMO334" s="547"/>
      <c r="NMP334" s="547"/>
      <c r="NMQ334" s="547"/>
      <c r="NMR334" s="547"/>
      <c r="NMS334" s="547"/>
      <c r="NMT334" s="547"/>
      <c r="NMU334" s="547"/>
      <c r="NMV334" s="547"/>
      <c r="NMW334" s="547"/>
      <c r="NMX334" s="547"/>
      <c r="NMY334" s="547"/>
      <c r="NMZ334" s="547"/>
      <c r="NNA334" s="547"/>
      <c r="NNB334" s="547"/>
      <c r="NNC334" s="547"/>
      <c r="NND334" s="547"/>
      <c r="NNE334" s="547"/>
      <c r="NNF334" s="547"/>
      <c r="NNG334" s="547"/>
      <c r="NNH334" s="547"/>
      <c r="NNI334" s="547"/>
      <c r="NNJ334" s="547"/>
      <c r="NNK334" s="547"/>
      <c r="NNL334" s="547"/>
      <c r="NNM334" s="547"/>
      <c r="NNN334" s="547"/>
      <c r="NNO334" s="547"/>
      <c r="NNP334" s="547"/>
      <c r="NNQ334" s="547"/>
      <c r="NNR334" s="547"/>
      <c r="NNS334" s="547"/>
      <c r="NNT334" s="547"/>
      <c r="NNU334" s="547"/>
      <c r="NNV334" s="547"/>
      <c r="NNW334" s="547"/>
      <c r="NNX334" s="547"/>
      <c r="NNY334" s="547"/>
      <c r="NNZ334" s="547"/>
      <c r="NOA334" s="547"/>
      <c r="NOB334" s="547"/>
      <c r="NOC334" s="547"/>
      <c r="NOD334" s="547"/>
      <c r="NOE334" s="547"/>
      <c r="NOF334" s="547"/>
      <c r="NOG334" s="547"/>
      <c r="NOH334" s="547"/>
      <c r="NOI334" s="547"/>
      <c r="NOJ334" s="547"/>
      <c r="NOK334" s="547"/>
      <c r="NOL334" s="547"/>
      <c r="NOM334" s="547"/>
      <c r="NON334" s="547"/>
      <c r="NOO334" s="547"/>
      <c r="NOP334" s="547"/>
      <c r="NOQ334" s="547"/>
      <c r="NOR334" s="547"/>
      <c r="NOS334" s="547"/>
      <c r="NOT334" s="547"/>
      <c r="NOU334" s="547"/>
      <c r="NOV334" s="547"/>
      <c r="NOW334" s="547"/>
      <c r="NOX334" s="547"/>
      <c r="NOY334" s="547"/>
      <c r="NOZ334" s="547"/>
      <c r="NPA334" s="547"/>
      <c r="NPB334" s="547"/>
      <c r="NPC334" s="547"/>
      <c r="NPD334" s="547"/>
      <c r="NPE334" s="547"/>
      <c r="NPF334" s="547"/>
      <c r="NPG334" s="547"/>
      <c r="NPH334" s="547"/>
      <c r="NPI334" s="547"/>
      <c r="NPJ334" s="547"/>
      <c r="NPK334" s="547"/>
      <c r="NPL334" s="547"/>
      <c r="NPM334" s="547"/>
      <c r="NPN334" s="547"/>
      <c r="NPO334" s="547"/>
      <c r="NPP334" s="547"/>
      <c r="NPQ334" s="547"/>
      <c r="NPR334" s="547"/>
      <c r="NPS334" s="547"/>
      <c r="NPT334" s="547"/>
      <c r="NPU334" s="547"/>
      <c r="NPV334" s="547"/>
      <c r="NPW334" s="547"/>
      <c r="NPX334" s="547"/>
      <c r="NPY334" s="547"/>
      <c r="NPZ334" s="547"/>
      <c r="NQA334" s="547"/>
      <c r="NQB334" s="547"/>
      <c r="NQC334" s="547"/>
      <c r="NQD334" s="547"/>
      <c r="NQE334" s="547"/>
      <c r="NQF334" s="547"/>
      <c r="NQG334" s="547"/>
      <c r="NQH334" s="547"/>
      <c r="NQI334" s="547"/>
      <c r="NQJ334" s="547"/>
      <c r="NQK334" s="547"/>
      <c r="NQL334" s="547"/>
      <c r="NQM334" s="547"/>
      <c r="NQN334" s="547"/>
      <c r="NQO334" s="547"/>
      <c r="NQP334" s="547"/>
      <c r="NQQ334" s="547"/>
      <c r="NQR334" s="547"/>
      <c r="NQS334" s="547"/>
      <c r="NQT334" s="547"/>
      <c r="NQU334" s="547"/>
      <c r="NQV334" s="547"/>
      <c r="NQW334" s="547"/>
      <c r="NQX334" s="547"/>
      <c r="NQY334" s="547"/>
      <c r="NQZ334" s="547"/>
      <c r="NRA334" s="547"/>
      <c r="NRB334" s="547"/>
      <c r="NRC334" s="547"/>
      <c r="NRD334" s="547"/>
      <c r="NRE334" s="547"/>
      <c r="NRF334" s="547"/>
      <c r="NRG334" s="547"/>
      <c r="NRH334" s="547"/>
      <c r="NRI334" s="547"/>
      <c r="NRJ334" s="547"/>
      <c r="NRK334" s="547"/>
      <c r="NRL334" s="547"/>
      <c r="NRM334" s="547"/>
      <c r="NRN334" s="547"/>
      <c r="NRO334" s="547"/>
      <c r="NRP334" s="547"/>
      <c r="NRQ334" s="547"/>
      <c r="NRR334" s="547"/>
      <c r="NRS334" s="547"/>
      <c r="NRT334" s="547"/>
      <c r="NRU334" s="547"/>
      <c r="NRV334" s="547"/>
      <c r="NRW334" s="547"/>
      <c r="NRX334" s="547"/>
      <c r="NRY334" s="547"/>
      <c r="NRZ334" s="547"/>
      <c r="NSA334" s="547"/>
      <c r="NSB334" s="547"/>
      <c r="NSC334" s="547"/>
      <c r="NSD334" s="547"/>
      <c r="NSE334" s="547"/>
      <c r="NSF334" s="547"/>
      <c r="NSG334" s="547"/>
      <c r="NSH334" s="547"/>
      <c r="NSI334" s="547"/>
      <c r="NSJ334" s="547"/>
      <c r="NSK334" s="547"/>
      <c r="NSL334" s="547"/>
      <c r="NSM334" s="547"/>
      <c r="NSN334" s="547"/>
      <c r="NSO334" s="547"/>
      <c r="NSP334" s="547"/>
      <c r="NSQ334" s="547"/>
      <c r="NSR334" s="547"/>
      <c r="NSS334" s="547"/>
      <c r="NST334" s="547"/>
      <c r="NSU334" s="547"/>
      <c r="NSV334" s="547"/>
      <c r="NSW334" s="547"/>
      <c r="NSX334" s="547"/>
      <c r="NSY334" s="547"/>
      <c r="NSZ334" s="547"/>
      <c r="NTA334" s="547"/>
      <c r="NTB334" s="547"/>
      <c r="NTC334" s="547"/>
      <c r="NTD334" s="547"/>
      <c r="NTE334" s="547"/>
      <c r="NTF334" s="547"/>
      <c r="NTG334" s="547"/>
      <c r="NTH334" s="547"/>
      <c r="NTI334" s="547"/>
      <c r="NTJ334" s="547"/>
      <c r="NTK334" s="547"/>
      <c r="NTL334" s="547"/>
      <c r="NTM334" s="547"/>
      <c r="NTN334" s="547"/>
      <c r="NTO334" s="547"/>
      <c r="NTP334" s="547"/>
      <c r="NTQ334" s="547"/>
      <c r="NTR334" s="547"/>
      <c r="NTS334" s="547"/>
      <c r="NTT334" s="547"/>
      <c r="NTU334" s="547"/>
      <c r="NTV334" s="547"/>
      <c r="NTW334" s="547"/>
      <c r="NTX334" s="547"/>
      <c r="NTY334" s="547"/>
      <c r="NTZ334" s="547"/>
      <c r="NUA334" s="547"/>
      <c r="NUB334" s="547"/>
      <c r="NUC334" s="547"/>
      <c r="NUD334" s="547"/>
      <c r="NUE334" s="547"/>
      <c r="NUF334" s="547"/>
      <c r="NUG334" s="547"/>
      <c r="NUH334" s="547"/>
      <c r="NUI334" s="547"/>
      <c r="NUJ334" s="547"/>
      <c r="NUK334" s="547"/>
      <c r="NUL334" s="547"/>
      <c r="NUM334" s="547"/>
      <c r="NUN334" s="547"/>
      <c r="NUO334" s="547"/>
      <c r="NUP334" s="547"/>
      <c r="NUQ334" s="547"/>
      <c r="NUR334" s="547"/>
      <c r="NUS334" s="547"/>
      <c r="NUT334" s="547"/>
      <c r="NUU334" s="547"/>
      <c r="NUV334" s="547"/>
      <c r="NUW334" s="547"/>
      <c r="NUX334" s="547"/>
      <c r="NUY334" s="547"/>
      <c r="NUZ334" s="547"/>
      <c r="NVA334" s="547"/>
      <c r="NVB334" s="547"/>
      <c r="NVC334" s="547"/>
      <c r="NVD334" s="547"/>
      <c r="NVE334" s="547"/>
      <c r="NVF334" s="547"/>
      <c r="NVG334" s="547"/>
      <c r="NVH334" s="547"/>
      <c r="NVI334" s="547"/>
      <c r="NVJ334" s="547"/>
      <c r="NVK334" s="547"/>
      <c r="NVL334" s="547"/>
      <c r="NVM334" s="547"/>
      <c r="NVN334" s="547"/>
      <c r="NVO334" s="547"/>
      <c r="NVP334" s="547"/>
      <c r="NVQ334" s="547"/>
      <c r="NVR334" s="547"/>
      <c r="NVS334" s="547"/>
      <c r="NVT334" s="547"/>
      <c r="NVU334" s="547"/>
      <c r="NVV334" s="547"/>
      <c r="NVW334" s="547"/>
      <c r="NVX334" s="547"/>
      <c r="NVY334" s="547"/>
      <c r="NVZ334" s="547"/>
      <c r="NWA334" s="547"/>
      <c r="NWB334" s="547"/>
      <c r="NWC334" s="547"/>
      <c r="NWD334" s="547"/>
      <c r="NWE334" s="547"/>
      <c r="NWF334" s="547"/>
      <c r="NWG334" s="547"/>
      <c r="NWH334" s="547"/>
      <c r="NWI334" s="547"/>
      <c r="NWJ334" s="547"/>
      <c r="NWK334" s="547"/>
      <c r="NWL334" s="547"/>
      <c r="NWM334" s="547"/>
      <c r="NWN334" s="547"/>
      <c r="NWO334" s="547"/>
      <c r="NWP334" s="547"/>
      <c r="NWQ334" s="547"/>
      <c r="NWR334" s="547"/>
      <c r="NWS334" s="547"/>
      <c r="NWT334" s="547"/>
      <c r="NWU334" s="547"/>
      <c r="NWV334" s="547"/>
      <c r="NWW334" s="547"/>
      <c r="NWX334" s="547"/>
      <c r="NWY334" s="547"/>
      <c r="NWZ334" s="547"/>
      <c r="NXA334" s="547"/>
      <c r="NXB334" s="547"/>
      <c r="NXC334" s="547"/>
      <c r="NXD334" s="547"/>
      <c r="NXE334" s="547"/>
      <c r="NXF334" s="547"/>
      <c r="NXG334" s="547"/>
      <c r="NXH334" s="547"/>
      <c r="NXI334" s="547"/>
      <c r="NXJ334" s="547"/>
      <c r="NXK334" s="547"/>
      <c r="NXL334" s="547"/>
      <c r="NXM334" s="547"/>
      <c r="NXN334" s="547"/>
      <c r="NXO334" s="547"/>
      <c r="NXP334" s="547"/>
      <c r="NXQ334" s="547"/>
      <c r="NXR334" s="547"/>
      <c r="NXS334" s="547"/>
      <c r="NXT334" s="547"/>
      <c r="NXU334" s="547"/>
      <c r="NXV334" s="547"/>
      <c r="NXW334" s="547"/>
      <c r="NXX334" s="547"/>
      <c r="NXY334" s="547"/>
      <c r="NXZ334" s="547"/>
      <c r="NYA334" s="547"/>
      <c r="NYB334" s="547"/>
      <c r="NYC334" s="547"/>
      <c r="NYD334" s="547"/>
      <c r="NYE334" s="547"/>
      <c r="NYF334" s="547"/>
      <c r="NYG334" s="547"/>
      <c r="NYH334" s="547"/>
      <c r="NYI334" s="547"/>
      <c r="NYJ334" s="547"/>
      <c r="NYK334" s="547"/>
      <c r="NYL334" s="547"/>
      <c r="NYM334" s="547"/>
      <c r="NYN334" s="547"/>
      <c r="NYO334" s="547"/>
      <c r="NYP334" s="547"/>
      <c r="NYQ334" s="547"/>
      <c r="NYR334" s="547"/>
      <c r="NYS334" s="547"/>
      <c r="NYT334" s="547"/>
      <c r="NYU334" s="547"/>
      <c r="NYV334" s="547"/>
      <c r="NYW334" s="547"/>
      <c r="NYX334" s="547"/>
      <c r="NYY334" s="547"/>
      <c r="NYZ334" s="547"/>
      <c r="NZA334" s="547"/>
      <c r="NZB334" s="547"/>
      <c r="NZC334" s="547"/>
      <c r="NZD334" s="547"/>
      <c r="NZE334" s="547"/>
      <c r="NZF334" s="547"/>
      <c r="NZG334" s="547"/>
      <c r="NZH334" s="547"/>
      <c r="NZI334" s="547"/>
      <c r="NZJ334" s="547"/>
      <c r="NZK334" s="547"/>
      <c r="NZL334" s="547"/>
      <c r="NZM334" s="547"/>
      <c r="NZN334" s="547"/>
      <c r="NZO334" s="547"/>
      <c r="NZP334" s="547"/>
      <c r="NZQ334" s="547"/>
      <c r="NZR334" s="547"/>
      <c r="NZS334" s="547"/>
      <c r="NZT334" s="547"/>
      <c r="NZU334" s="547"/>
      <c r="NZV334" s="547"/>
      <c r="NZW334" s="547"/>
      <c r="NZX334" s="547"/>
      <c r="NZY334" s="547"/>
      <c r="NZZ334" s="547"/>
      <c r="OAA334" s="547"/>
      <c r="OAB334" s="547"/>
      <c r="OAC334" s="547"/>
      <c r="OAD334" s="547"/>
      <c r="OAE334" s="547"/>
      <c r="OAF334" s="547"/>
      <c r="OAG334" s="547"/>
      <c r="OAH334" s="547"/>
      <c r="OAI334" s="547"/>
      <c r="OAJ334" s="547"/>
      <c r="OAK334" s="547"/>
      <c r="OAL334" s="547"/>
      <c r="OAM334" s="547"/>
      <c r="OAN334" s="547"/>
      <c r="OAO334" s="547"/>
      <c r="OAP334" s="547"/>
      <c r="OAQ334" s="547"/>
      <c r="OAR334" s="547"/>
      <c r="OAS334" s="547"/>
      <c r="OAT334" s="547"/>
      <c r="OAU334" s="547"/>
      <c r="OAV334" s="547"/>
      <c r="OAW334" s="547"/>
      <c r="OAX334" s="547"/>
      <c r="OAY334" s="547"/>
      <c r="OAZ334" s="547"/>
      <c r="OBA334" s="547"/>
      <c r="OBB334" s="547"/>
      <c r="OBC334" s="547"/>
      <c r="OBD334" s="547"/>
      <c r="OBE334" s="547"/>
      <c r="OBF334" s="547"/>
      <c r="OBG334" s="547"/>
      <c r="OBH334" s="547"/>
      <c r="OBI334" s="547"/>
      <c r="OBJ334" s="547"/>
      <c r="OBK334" s="547"/>
      <c r="OBL334" s="547"/>
      <c r="OBM334" s="547"/>
      <c r="OBN334" s="547"/>
      <c r="OBO334" s="547"/>
      <c r="OBP334" s="547"/>
      <c r="OBQ334" s="547"/>
      <c r="OBR334" s="547"/>
      <c r="OBS334" s="547"/>
      <c r="OBT334" s="547"/>
      <c r="OBU334" s="547"/>
      <c r="OBV334" s="547"/>
      <c r="OBW334" s="547"/>
      <c r="OBX334" s="547"/>
      <c r="OBY334" s="547"/>
      <c r="OBZ334" s="547"/>
      <c r="OCA334" s="547"/>
      <c r="OCB334" s="547"/>
      <c r="OCC334" s="547"/>
      <c r="OCD334" s="547"/>
      <c r="OCE334" s="547"/>
      <c r="OCF334" s="547"/>
      <c r="OCG334" s="547"/>
      <c r="OCH334" s="547"/>
      <c r="OCI334" s="547"/>
      <c r="OCJ334" s="547"/>
      <c r="OCK334" s="547"/>
      <c r="OCL334" s="547"/>
      <c r="OCM334" s="547"/>
      <c r="OCN334" s="547"/>
      <c r="OCO334" s="547"/>
      <c r="OCP334" s="547"/>
      <c r="OCQ334" s="547"/>
      <c r="OCR334" s="547"/>
      <c r="OCS334" s="547"/>
      <c r="OCT334" s="547"/>
      <c r="OCU334" s="547"/>
      <c r="OCV334" s="547"/>
      <c r="OCW334" s="547"/>
      <c r="OCX334" s="547"/>
      <c r="OCY334" s="547"/>
      <c r="OCZ334" s="547"/>
      <c r="ODA334" s="547"/>
      <c r="ODB334" s="547"/>
      <c r="ODC334" s="547"/>
      <c r="ODD334" s="547"/>
      <c r="ODE334" s="547"/>
      <c r="ODF334" s="547"/>
      <c r="ODG334" s="547"/>
      <c r="ODH334" s="547"/>
      <c r="ODI334" s="547"/>
      <c r="ODJ334" s="547"/>
      <c r="ODK334" s="547"/>
      <c r="ODL334" s="547"/>
      <c r="ODM334" s="547"/>
      <c r="ODN334" s="547"/>
      <c r="ODO334" s="547"/>
      <c r="ODP334" s="547"/>
      <c r="ODQ334" s="547"/>
      <c r="ODR334" s="547"/>
      <c r="ODS334" s="547"/>
      <c r="ODT334" s="547"/>
      <c r="ODU334" s="547"/>
      <c r="ODV334" s="547"/>
      <c r="ODW334" s="547"/>
      <c r="ODX334" s="547"/>
      <c r="ODY334" s="547"/>
      <c r="ODZ334" s="547"/>
      <c r="OEA334" s="547"/>
      <c r="OEB334" s="547"/>
      <c r="OEC334" s="547"/>
      <c r="OED334" s="547"/>
      <c r="OEE334" s="547"/>
      <c r="OEF334" s="547"/>
      <c r="OEG334" s="547"/>
      <c r="OEH334" s="547"/>
      <c r="OEI334" s="547"/>
      <c r="OEJ334" s="547"/>
      <c r="OEK334" s="547"/>
      <c r="OEL334" s="547"/>
      <c r="OEM334" s="547"/>
      <c r="OEN334" s="547"/>
      <c r="OEO334" s="547"/>
      <c r="OEP334" s="547"/>
      <c r="OEQ334" s="547"/>
      <c r="OER334" s="547"/>
      <c r="OES334" s="547"/>
      <c r="OET334" s="547"/>
      <c r="OEU334" s="547"/>
      <c r="OEV334" s="547"/>
      <c r="OEW334" s="547"/>
      <c r="OEX334" s="547"/>
      <c r="OEY334" s="547"/>
      <c r="OEZ334" s="547"/>
      <c r="OFA334" s="547"/>
      <c r="OFB334" s="547"/>
      <c r="OFC334" s="547"/>
      <c r="OFD334" s="547"/>
      <c r="OFE334" s="547"/>
      <c r="OFF334" s="547"/>
      <c r="OFG334" s="547"/>
      <c r="OFH334" s="547"/>
      <c r="OFI334" s="547"/>
      <c r="OFJ334" s="547"/>
      <c r="OFK334" s="547"/>
      <c r="OFL334" s="547"/>
      <c r="OFM334" s="547"/>
      <c r="OFN334" s="547"/>
      <c r="OFO334" s="547"/>
      <c r="OFP334" s="547"/>
      <c r="OFQ334" s="547"/>
      <c r="OFR334" s="547"/>
      <c r="OFS334" s="547"/>
      <c r="OFT334" s="547"/>
      <c r="OFU334" s="547"/>
      <c r="OFV334" s="547"/>
      <c r="OFW334" s="547"/>
      <c r="OFX334" s="547"/>
      <c r="OFY334" s="547"/>
      <c r="OFZ334" s="547"/>
      <c r="OGA334" s="547"/>
      <c r="OGB334" s="547"/>
      <c r="OGC334" s="547"/>
      <c r="OGD334" s="547"/>
      <c r="OGE334" s="547"/>
      <c r="OGF334" s="547"/>
      <c r="OGG334" s="547"/>
      <c r="OGH334" s="547"/>
      <c r="OGI334" s="547"/>
      <c r="OGJ334" s="547"/>
      <c r="OGK334" s="547"/>
      <c r="OGL334" s="547"/>
      <c r="OGM334" s="547"/>
      <c r="OGN334" s="547"/>
      <c r="OGO334" s="547"/>
      <c r="OGP334" s="547"/>
      <c r="OGQ334" s="547"/>
      <c r="OGR334" s="547"/>
      <c r="OGS334" s="547"/>
      <c r="OGT334" s="547"/>
      <c r="OGU334" s="547"/>
      <c r="OGV334" s="547"/>
      <c r="OGW334" s="547"/>
      <c r="OGX334" s="547"/>
      <c r="OGY334" s="547"/>
      <c r="OGZ334" s="547"/>
      <c r="OHA334" s="547"/>
      <c r="OHB334" s="547"/>
      <c r="OHC334" s="547"/>
      <c r="OHD334" s="547"/>
      <c r="OHE334" s="547"/>
      <c r="OHF334" s="547"/>
      <c r="OHG334" s="547"/>
      <c r="OHH334" s="547"/>
      <c r="OHI334" s="547"/>
      <c r="OHJ334" s="547"/>
      <c r="OHK334" s="547"/>
      <c r="OHL334" s="547"/>
      <c r="OHM334" s="547"/>
      <c r="OHN334" s="547"/>
      <c r="OHO334" s="547"/>
      <c r="OHP334" s="547"/>
      <c r="OHQ334" s="547"/>
      <c r="OHR334" s="547"/>
      <c r="OHS334" s="547"/>
      <c r="OHT334" s="547"/>
      <c r="OHU334" s="547"/>
      <c r="OHV334" s="547"/>
      <c r="OHW334" s="547"/>
      <c r="OHX334" s="547"/>
      <c r="OHY334" s="547"/>
      <c r="OHZ334" s="547"/>
      <c r="OIA334" s="547"/>
      <c r="OIB334" s="547"/>
      <c r="OIC334" s="547"/>
      <c r="OID334" s="547"/>
      <c r="OIE334" s="547"/>
      <c r="OIF334" s="547"/>
      <c r="OIG334" s="547"/>
      <c r="OIH334" s="547"/>
      <c r="OII334" s="547"/>
      <c r="OIJ334" s="547"/>
      <c r="OIK334" s="547"/>
      <c r="OIL334" s="547"/>
      <c r="OIM334" s="547"/>
      <c r="OIN334" s="547"/>
      <c r="OIO334" s="547"/>
      <c r="OIP334" s="547"/>
      <c r="OIQ334" s="547"/>
      <c r="OIR334" s="547"/>
      <c r="OIS334" s="547"/>
      <c r="OIT334" s="547"/>
      <c r="OIU334" s="547"/>
      <c r="OIV334" s="547"/>
      <c r="OIW334" s="547"/>
      <c r="OIX334" s="547"/>
      <c r="OIY334" s="547"/>
      <c r="OIZ334" s="547"/>
      <c r="OJA334" s="547"/>
      <c r="OJB334" s="547"/>
      <c r="OJC334" s="547"/>
      <c r="OJD334" s="547"/>
      <c r="OJE334" s="547"/>
      <c r="OJF334" s="547"/>
      <c r="OJG334" s="547"/>
      <c r="OJH334" s="547"/>
      <c r="OJI334" s="547"/>
      <c r="OJJ334" s="547"/>
      <c r="OJK334" s="547"/>
      <c r="OJL334" s="547"/>
      <c r="OJM334" s="547"/>
      <c r="OJN334" s="547"/>
      <c r="OJO334" s="547"/>
      <c r="OJP334" s="547"/>
      <c r="OJQ334" s="547"/>
      <c r="OJR334" s="547"/>
      <c r="OJS334" s="547"/>
      <c r="OJT334" s="547"/>
      <c r="OJU334" s="547"/>
      <c r="OJV334" s="547"/>
      <c r="OJW334" s="547"/>
      <c r="OJX334" s="547"/>
      <c r="OJY334" s="547"/>
      <c r="OJZ334" s="547"/>
      <c r="OKA334" s="547"/>
      <c r="OKB334" s="547"/>
      <c r="OKC334" s="547"/>
      <c r="OKD334" s="547"/>
      <c r="OKE334" s="547"/>
      <c r="OKF334" s="547"/>
      <c r="OKG334" s="547"/>
      <c r="OKH334" s="547"/>
      <c r="OKI334" s="547"/>
      <c r="OKJ334" s="547"/>
      <c r="OKK334" s="547"/>
      <c r="OKL334" s="547"/>
      <c r="OKM334" s="547"/>
      <c r="OKN334" s="547"/>
      <c r="OKO334" s="547"/>
      <c r="OKP334" s="547"/>
      <c r="OKQ334" s="547"/>
      <c r="OKR334" s="547"/>
      <c r="OKS334" s="547"/>
      <c r="OKT334" s="547"/>
      <c r="OKU334" s="547"/>
      <c r="OKV334" s="547"/>
      <c r="OKW334" s="547"/>
      <c r="OKX334" s="547"/>
      <c r="OKY334" s="547"/>
      <c r="OKZ334" s="547"/>
      <c r="OLA334" s="547"/>
      <c r="OLB334" s="547"/>
      <c r="OLC334" s="547"/>
      <c r="OLD334" s="547"/>
      <c r="OLE334" s="547"/>
      <c r="OLF334" s="547"/>
      <c r="OLG334" s="547"/>
      <c r="OLH334" s="547"/>
      <c r="OLI334" s="547"/>
      <c r="OLJ334" s="547"/>
      <c r="OLK334" s="547"/>
      <c r="OLL334" s="547"/>
      <c r="OLM334" s="547"/>
      <c r="OLN334" s="547"/>
      <c r="OLO334" s="547"/>
      <c r="OLP334" s="547"/>
      <c r="OLQ334" s="547"/>
      <c r="OLR334" s="547"/>
      <c r="OLS334" s="547"/>
      <c r="OLT334" s="547"/>
      <c r="OLU334" s="547"/>
      <c r="OLV334" s="547"/>
      <c r="OLW334" s="547"/>
      <c r="OLX334" s="547"/>
      <c r="OLY334" s="547"/>
      <c r="OLZ334" s="547"/>
      <c r="OMA334" s="547"/>
      <c r="OMB334" s="547"/>
      <c r="OMC334" s="547"/>
      <c r="OMD334" s="547"/>
      <c r="OME334" s="547"/>
      <c r="OMF334" s="547"/>
      <c r="OMG334" s="547"/>
      <c r="OMH334" s="547"/>
      <c r="OMI334" s="547"/>
      <c r="OMJ334" s="547"/>
      <c r="OMK334" s="547"/>
      <c r="OML334" s="547"/>
      <c r="OMM334" s="547"/>
      <c r="OMN334" s="547"/>
      <c r="OMO334" s="547"/>
      <c r="OMP334" s="547"/>
      <c r="OMQ334" s="547"/>
      <c r="OMR334" s="547"/>
      <c r="OMS334" s="547"/>
      <c r="OMT334" s="547"/>
      <c r="OMU334" s="547"/>
      <c r="OMV334" s="547"/>
      <c r="OMW334" s="547"/>
      <c r="OMX334" s="547"/>
      <c r="OMY334" s="547"/>
      <c r="OMZ334" s="547"/>
      <c r="ONA334" s="547"/>
      <c r="ONB334" s="547"/>
      <c r="ONC334" s="547"/>
      <c r="OND334" s="547"/>
      <c r="ONE334" s="547"/>
      <c r="ONF334" s="547"/>
      <c r="ONG334" s="547"/>
      <c r="ONH334" s="547"/>
      <c r="ONI334" s="547"/>
      <c r="ONJ334" s="547"/>
      <c r="ONK334" s="547"/>
      <c r="ONL334" s="547"/>
      <c r="ONM334" s="547"/>
      <c r="ONN334" s="547"/>
      <c r="ONO334" s="547"/>
      <c r="ONP334" s="547"/>
      <c r="ONQ334" s="547"/>
      <c r="ONR334" s="547"/>
      <c r="ONS334" s="547"/>
      <c r="ONT334" s="547"/>
      <c r="ONU334" s="547"/>
      <c r="ONV334" s="547"/>
      <c r="ONW334" s="547"/>
      <c r="ONX334" s="547"/>
      <c r="ONY334" s="547"/>
      <c r="ONZ334" s="547"/>
      <c r="OOA334" s="547"/>
      <c r="OOB334" s="547"/>
      <c r="OOC334" s="547"/>
      <c r="OOD334" s="547"/>
      <c r="OOE334" s="547"/>
      <c r="OOF334" s="547"/>
      <c r="OOG334" s="547"/>
      <c r="OOH334" s="547"/>
      <c r="OOI334" s="547"/>
      <c r="OOJ334" s="547"/>
      <c r="OOK334" s="547"/>
      <c r="OOL334" s="547"/>
      <c r="OOM334" s="547"/>
      <c r="OON334" s="547"/>
      <c r="OOO334" s="547"/>
      <c r="OOP334" s="547"/>
      <c r="OOQ334" s="547"/>
      <c r="OOR334" s="547"/>
      <c r="OOS334" s="547"/>
      <c r="OOT334" s="547"/>
      <c r="OOU334" s="547"/>
      <c r="OOV334" s="547"/>
      <c r="OOW334" s="547"/>
      <c r="OOX334" s="547"/>
      <c r="OOY334" s="547"/>
      <c r="OOZ334" s="547"/>
      <c r="OPA334" s="547"/>
      <c r="OPB334" s="547"/>
      <c r="OPC334" s="547"/>
      <c r="OPD334" s="547"/>
      <c r="OPE334" s="547"/>
      <c r="OPF334" s="547"/>
      <c r="OPG334" s="547"/>
      <c r="OPH334" s="547"/>
      <c r="OPI334" s="547"/>
      <c r="OPJ334" s="547"/>
      <c r="OPK334" s="547"/>
      <c r="OPL334" s="547"/>
      <c r="OPM334" s="547"/>
      <c r="OPN334" s="547"/>
      <c r="OPO334" s="547"/>
      <c r="OPP334" s="547"/>
      <c r="OPQ334" s="547"/>
      <c r="OPR334" s="547"/>
      <c r="OPS334" s="547"/>
      <c r="OPT334" s="547"/>
      <c r="OPU334" s="547"/>
      <c r="OPV334" s="547"/>
      <c r="OPW334" s="547"/>
      <c r="OPX334" s="547"/>
      <c r="OPY334" s="547"/>
      <c r="OPZ334" s="547"/>
      <c r="OQA334" s="547"/>
      <c r="OQB334" s="547"/>
      <c r="OQC334" s="547"/>
      <c r="OQD334" s="547"/>
      <c r="OQE334" s="547"/>
      <c r="OQF334" s="547"/>
      <c r="OQG334" s="547"/>
      <c r="OQH334" s="547"/>
      <c r="OQI334" s="547"/>
      <c r="OQJ334" s="547"/>
      <c r="OQK334" s="547"/>
      <c r="OQL334" s="547"/>
      <c r="OQM334" s="547"/>
      <c r="OQN334" s="547"/>
      <c r="OQO334" s="547"/>
      <c r="OQP334" s="547"/>
      <c r="OQQ334" s="547"/>
      <c r="OQR334" s="547"/>
      <c r="OQS334" s="547"/>
      <c r="OQT334" s="547"/>
      <c r="OQU334" s="547"/>
      <c r="OQV334" s="547"/>
      <c r="OQW334" s="547"/>
      <c r="OQX334" s="547"/>
      <c r="OQY334" s="547"/>
      <c r="OQZ334" s="547"/>
      <c r="ORA334" s="547"/>
      <c r="ORB334" s="547"/>
      <c r="ORC334" s="547"/>
      <c r="ORD334" s="547"/>
      <c r="ORE334" s="547"/>
      <c r="ORF334" s="547"/>
      <c r="ORG334" s="547"/>
      <c r="ORH334" s="547"/>
      <c r="ORI334" s="547"/>
      <c r="ORJ334" s="547"/>
      <c r="ORK334" s="547"/>
      <c r="ORL334" s="547"/>
      <c r="ORM334" s="547"/>
      <c r="ORN334" s="547"/>
      <c r="ORO334" s="547"/>
      <c r="ORP334" s="547"/>
      <c r="ORQ334" s="547"/>
      <c r="ORR334" s="547"/>
      <c r="ORS334" s="547"/>
      <c r="ORT334" s="547"/>
      <c r="ORU334" s="547"/>
      <c r="ORV334" s="547"/>
      <c r="ORW334" s="547"/>
      <c r="ORX334" s="547"/>
      <c r="ORY334" s="547"/>
      <c r="ORZ334" s="547"/>
      <c r="OSA334" s="547"/>
      <c r="OSB334" s="547"/>
      <c r="OSC334" s="547"/>
      <c r="OSD334" s="547"/>
      <c r="OSE334" s="547"/>
      <c r="OSF334" s="547"/>
      <c r="OSG334" s="547"/>
      <c r="OSH334" s="547"/>
      <c r="OSI334" s="547"/>
      <c r="OSJ334" s="547"/>
      <c r="OSK334" s="547"/>
      <c r="OSL334" s="547"/>
      <c r="OSM334" s="547"/>
      <c r="OSN334" s="547"/>
      <c r="OSO334" s="547"/>
      <c r="OSP334" s="547"/>
      <c r="OSQ334" s="547"/>
      <c r="OSR334" s="547"/>
      <c r="OSS334" s="547"/>
      <c r="OST334" s="547"/>
      <c r="OSU334" s="547"/>
      <c r="OSV334" s="547"/>
      <c r="OSW334" s="547"/>
      <c r="OSX334" s="547"/>
      <c r="OSY334" s="547"/>
      <c r="OSZ334" s="547"/>
      <c r="OTA334" s="547"/>
      <c r="OTB334" s="547"/>
      <c r="OTC334" s="547"/>
      <c r="OTD334" s="547"/>
      <c r="OTE334" s="547"/>
      <c r="OTF334" s="547"/>
      <c r="OTG334" s="547"/>
      <c r="OTH334" s="547"/>
      <c r="OTI334" s="547"/>
      <c r="OTJ334" s="547"/>
      <c r="OTK334" s="547"/>
      <c r="OTL334" s="547"/>
      <c r="OTM334" s="547"/>
      <c r="OTN334" s="547"/>
      <c r="OTO334" s="547"/>
      <c r="OTP334" s="547"/>
      <c r="OTQ334" s="547"/>
      <c r="OTR334" s="547"/>
      <c r="OTS334" s="547"/>
      <c r="OTT334" s="547"/>
      <c r="OTU334" s="547"/>
      <c r="OTV334" s="547"/>
      <c r="OTW334" s="547"/>
      <c r="OTX334" s="547"/>
      <c r="OTY334" s="547"/>
      <c r="OTZ334" s="547"/>
      <c r="OUA334" s="547"/>
      <c r="OUB334" s="547"/>
      <c r="OUC334" s="547"/>
      <c r="OUD334" s="547"/>
      <c r="OUE334" s="547"/>
      <c r="OUF334" s="547"/>
      <c r="OUG334" s="547"/>
      <c r="OUH334" s="547"/>
      <c r="OUI334" s="547"/>
      <c r="OUJ334" s="547"/>
      <c r="OUK334" s="547"/>
      <c r="OUL334" s="547"/>
      <c r="OUM334" s="547"/>
      <c r="OUN334" s="547"/>
      <c r="OUO334" s="547"/>
      <c r="OUP334" s="547"/>
      <c r="OUQ334" s="547"/>
      <c r="OUR334" s="547"/>
      <c r="OUS334" s="547"/>
      <c r="OUT334" s="547"/>
      <c r="OUU334" s="547"/>
      <c r="OUV334" s="547"/>
      <c r="OUW334" s="547"/>
      <c r="OUX334" s="547"/>
      <c r="OUY334" s="547"/>
      <c r="OUZ334" s="547"/>
      <c r="OVA334" s="547"/>
      <c r="OVB334" s="547"/>
      <c r="OVC334" s="547"/>
      <c r="OVD334" s="547"/>
      <c r="OVE334" s="547"/>
      <c r="OVF334" s="547"/>
      <c r="OVG334" s="547"/>
      <c r="OVH334" s="547"/>
      <c r="OVI334" s="547"/>
      <c r="OVJ334" s="547"/>
      <c r="OVK334" s="547"/>
      <c r="OVL334" s="547"/>
      <c r="OVM334" s="547"/>
      <c r="OVN334" s="547"/>
      <c r="OVO334" s="547"/>
      <c r="OVP334" s="547"/>
      <c r="OVQ334" s="547"/>
      <c r="OVR334" s="547"/>
      <c r="OVS334" s="547"/>
      <c r="OVT334" s="547"/>
      <c r="OVU334" s="547"/>
      <c r="OVV334" s="547"/>
      <c r="OVW334" s="547"/>
      <c r="OVX334" s="547"/>
      <c r="OVY334" s="547"/>
      <c r="OVZ334" s="547"/>
      <c r="OWA334" s="547"/>
      <c r="OWB334" s="547"/>
      <c r="OWC334" s="547"/>
      <c r="OWD334" s="547"/>
      <c r="OWE334" s="547"/>
      <c r="OWF334" s="547"/>
      <c r="OWG334" s="547"/>
      <c r="OWH334" s="547"/>
      <c r="OWI334" s="547"/>
      <c r="OWJ334" s="547"/>
      <c r="OWK334" s="547"/>
      <c r="OWL334" s="547"/>
      <c r="OWM334" s="547"/>
      <c r="OWN334" s="547"/>
      <c r="OWO334" s="547"/>
      <c r="OWP334" s="547"/>
      <c r="OWQ334" s="547"/>
      <c r="OWR334" s="547"/>
      <c r="OWS334" s="547"/>
      <c r="OWT334" s="547"/>
      <c r="OWU334" s="547"/>
      <c r="OWV334" s="547"/>
      <c r="OWW334" s="547"/>
      <c r="OWX334" s="547"/>
      <c r="OWY334" s="547"/>
      <c r="OWZ334" s="547"/>
      <c r="OXA334" s="547"/>
      <c r="OXB334" s="547"/>
      <c r="OXC334" s="547"/>
      <c r="OXD334" s="547"/>
      <c r="OXE334" s="547"/>
      <c r="OXF334" s="547"/>
      <c r="OXG334" s="547"/>
      <c r="OXH334" s="547"/>
      <c r="OXI334" s="547"/>
      <c r="OXJ334" s="547"/>
      <c r="OXK334" s="547"/>
      <c r="OXL334" s="547"/>
      <c r="OXM334" s="547"/>
      <c r="OXN334" s="547"/>
      <c r="OXO334" s="547"/>
      <c r="OXP334" s="547"/>
      <c r="OXQ334" s="547"/>
      <c r="OXR334" s="547"/>
      <c r="OXS334" s="547"/>
      <c r="OXT334" s="547"/>
      <c r="OXU334" s="547"/>
      <c r="OXV334" s="547"/>
      <c r="OXW334" s="547"/>
      <c r="OXX334" s="547"/>
      <c r="OXY334" s="547"/>
      <c r="OXZ334" s="547"/>
      <c r="OYA334" s="547"/>
      <c r="OYB334" s="547"/>
      <c r="OYC334" s="547"/>
      <c r="OYD334" s="547"/>
      <c r="OYE334" s="547"/>
      <c r="OYF334" s="547"/>
      <c r="OYG334" s="547"/>
      <c r="OYH334" s="547"/>
      <c r="OYI334" s="547"/>
      <c r="OYJ334" s="547"/>
      <c r="OYK334" s="547"/>
      <c r="OYL334" s="547"/>
      <c r="OYM334" s="547"/>
      <c r="OYN334" s="547"/>
      <c r="OYO334" s="547"/>
      <c r="OYP334" s="547"/>
      <c r="OYQ334" s="547"/>
      <c r="OYR334" s="547"/>
      <c r="OYS334" s="547"/>
      <c r="OYT334" s="547"/>
      <c r="OYU334" s="547"/>
      <c r="OYV334" s="547"/>
      <c r="OYW334" s="547"/>
      <c r="OYX334" s="547"/>
      <c r="OYY334" s="547"/>
      <c r="OYZ334" s="547"/>
      <c r="OZA334" s="547"/>
      <c r="OZB334" s="547"/>
      <c r="OZC334" s="547"/>
      <c r="OZD334" s="547"/>
      <c r="OZE334" s="547"/>
      <c r="OZF334" s="547"/>
      <c r="OZG334" s="547"/>
      <c r="OZH334" s="547"/>
      <c r="OZI334" s="547"/>
      <c r="OZJ334" s="547"/>
      <c r="OZK334" s="547"/>
      <c r="OZL334" s="547"/>
      <c r="OZM334" s="547"/>
      <c r="OZN334" s="547"/>
      <c r="OZO334" s="547"/>
      <c r="OZP334" s="547"/>
      <c r="OZQ334" s="547"/>
      <c r="OZR334" s="547"/>
      <c r="OZS334" s="547"/>
      <c r="OZT334" s="547"/>
      <c r="OZU334" s="547"/>
      <c r="OZV334" s="547"/>
      <c r="OZW334" s="547"/>
      <c r="OZX334" s="547"/>
      <c r="OZY334" s="547"/>
      <c r="OZZ334" s="547"/>
      <c r="PAA334" s="547"/>
      <c r="PAB334" s="547"/>
      <c r="PAC334" s="547"/>
      <c r="PAD334" s="547"/>
      <c r="PAE334" s="547"/>
      <c r="PAF334" s="547"/>
      <c r="PAG334" s="547"/>
      <c r="PAH334" s="547"/>
      <c r="PAI334" s="547"/>
      <c r="PAJ334" s="547"/>
      <c r="PAK334" s="547"/>
      <c r="PAL334" s="547"/>
      <c r="PAM334" s="547"/>
      <c r="PAN334" s="547"/>
      <c r="PAO334" s="547"/>
      <c r="PAP334" s="547"/>
      <c r="PAQ334" s="547"/>
      <c r="PAR334" s="547"/>
      <c r="PAS334" s="547"/>
      <c r="PAT334" s="547"/>
      <c r="PAU334" s="547"/>
      <c r="PAV334" s="547"/>
      <c r="PAW334" s="547"/>
      <c r="PAX334" s="547"/>
      <c r="PAY334" s="547"/>
      <c r="PAZ334" s="547"/>
      <c r="PBA334" s="547"/>
      <c r="PBB334" s="547"/>
      <c r="PBC334" s="547"/>
      <c r="PBD334" s="547"/>
      <c r="PBE334" s="547"/>
      <c r="PBF334" s="547"/>
      <c r="PBG334" s="547"/>
      <c r="PBH334" s="547"/>
      <c r="PBI334" s="547"/>
      <c r="PBJ334" s="547"/>
      <c r="PBK334" s="547"/>
      <c r="PBL334" s="547"/>
      <c r="PBM334" s="547"/>
      <c r="PBN334" s="547"/>
      <c r="PBO334" s="547"/>
      <c r="PBP334" s="547"/>
      <c r="PBQ334" s="547"/>
      <c r="PBR334" s="547"/>
      <c r="PBS334" s="547"/>
      <c r="PBT334" s="547"/>
      <c r="PBU334" s="547"/>
      <c r="PBV334" s="547"/>
      <c r="PBW334" s="547"/>
      <c r="PBX334" s="547"/>
      <c r="PBY334" s="547"/>
      <c r="PBZ334" s="547"/>
      <c r="PCA334" s="547"/>
      <c r="PCB334" s="547"/>
      <c r="PCC334" s="547"/>
      <c r="PCD334" s="547"/>
      <c r="PCE334" s="547"/>
      <c r="PCF334" s="547"/>
      <c r="PCG334" s="547"/>
      <c r="PCH334" s="547"/>
      <c r="PCI334" s="547"/>
      <c r="PCJ334" s="547"/>
      <c r="PCK334" s="547"/>
      <c r="PCL334" s="547"/>
      <c r="PCM334" s="547"/>
      <c r="PCN334" s="547"/>
      <c r="PCO334" s="547"/>
      <c r="PCP334" s="547"/>
      <c r="PCQ334" s="547"/>
      <c r="PCR334" s="547"/>
      <c r="PCS334" s="547"/>
      <c r="PCT334" s="547"/>
      <c r="PCU334" s="547"/>
      <c r="PCV334" s="547"/>
      <c r="PCW334" s="547"/>
      <c r="PCX334" s="547"/>
      <c r="PCY334" s="547"/>
      <c r="PCZ334" s="547"/>
      <c r="PDA334" s="547"/>
      <c r="PDB334" s="547"/>
      <c r="PDC334" s="547"/>
      <c r="PDD334" s="547"/>
      <c r="PDE334" s="547"/>
      <c r="PDF334" s="547"/>
      <c r="PDG334" s="547"/>
      <c r="PDH334" s="547"/>
      <c r="PDI334" s="547"/>
      <c r="PDJ334" s="547"/>
      <c r="PDK334" s="547"/>
      <c r="PDL334" s="547"/>
      <c r="PDM334" s="547"/>
      <c r="PDN334" s="547"/>
      <c r="PDO334" s="547"/>
      <c r="PDP334" s="547"/>
      <c r="PDQ334" s="547"/>
      <c r="PDR334" s="547"/>
      <c r="PDS334" s="547"/>
      <c r="PDT334" s="547"/>
      <c r="PDU334" s="547"/>
      <c r="PDV334" s="547"/>
      <c r="PDW334" s="547"/>
      <c r="PDX334" s="547"/>
      <c r="PDY334" s="547"/>
      <c r="PDZ334" s="547"/>
      <c r="PEA334" s="547"/>
      <c r="PEB334" s="547"/>
      <c r="PEC334" s="547"/>
      <c r="PED334" s="547"/>
      <c r="PEE334" s="547"/>
      <c r="PEF334" s="547"/>
      <c r="PEG334" s="547"/>
      <c r="PEH334" s="547"/>
      <c r="PEI334" s="547"/>
      <c r="PEJ334" s="547"/>
      <c r="PEK334" s="547"/>
      <c r="PEL334" s="547"/>
      <c r="PEM334" s="547"/>
      <c r="PEN334" s="547"/>
      <c r="PEO334" s="547"/>
      <c r="PEP334" s="547"/>
      <c r="PEQ334" s="547"/>
      <c r="PER334" s="547"/>
      <c r="PES334" s="547"/>
      <c r="PET334" s="547"/>
      <c r="PEU334" s="547"/>
      <c r="PEV334" s="547"/>
      <c r="PEW334" s="547"/>
      <c r="PEX334" s="547"/>
      <c r="PEY334" s="547"/>
      <c r="PEZ334" s="547"/>
      <c r="PFA334" s="547"/>
      <c r="PFB334" s="547"/>
      <c r="PFC334" s="547"/>
      <c r="PFD334" s="547"/>
      <c r="PFE334" s="547"/>
      <c r="PFF334" s="547"/>
      <c r="PFG334" s="547"/>
      <c r="PFH334" s="547"/>
      <c r="PFI334" s="547"/>
      <c r="PFJ334" s="547"/>
      <c r="PFK334" s="547"/>
      <c r="PFL334" s="547"/>
      <c r="PFM334" s="547"/>
      <c r="PFN334" s="547"/>
      <c r="PFO334" s="547"/>
      <c r="PFP334" s="547"/>
      <c r="PFQ334" s="547"/>
      <c r="PFR334" s="547"/>
      <c r="PFS334" s="547"/>
      <c r="PFT334" s="547"/>
      <c r="PFU334" s="547"/>
      <c r="PFV334" s="547"/>
      <c r="PFW334" s="547"/>
      <c r="PFX334" s="547"/>
      <c r="PFY334" s="547"/>
      <c r="PFZ334" s="547"/>
      <c r="PGA334" s="547"/>
      <c r="PGB334" s="547"/>
      <c r="PGC334" s="547"/>
      <c r="PGD334" s="547"/>
      <c r="PGE334" s="547"/>
      <c r="PGF334" s="547"/>
      <c r="PGG334" s="547"/>
      <c r="PGH334" s="547"/>
      <c r="PGI334" s="547"/>
      <c r="PGJ334" s="547"/>
      <c r="PGK334" s="547"/>
      <c r="PGL334" s="547"/>
      <c r="PGM334" s="547"/>
      <c r="PGN334" s="547"/>
      <c r="PGO334" s="547"/>
      <c r="PGP334" s="547"/>
      <c r="PGQ334" s="547"/>
      <c r="PGR334" s="547"/>
      <c r="PGS334" s="547"/>
      <c r="PGT334" s="547"/>
      <c r="PGU334" s="547"/>
      <c r="PGV334" s="547"/>
      <c r="PGW334" s="547"/>
      <c r="PGX334" s="547"/>
      <c r="PGY334" s="547"/>
      <c r="PGZ334" s="547"/>
      <c r="PHA334" s="547"/>
      <c r="PHB334" s="547"/>
      <c r="PHC334" s="547"/>
      <c r="PHD334" s="547"/>
      <c r="PHE334" s="547"/>
      <c r="PHF334" s="547"/>
      <c r="PHG334" s="547"/>
      <c r="PHH334" s="547"/>
      <c r="PHI334" s="547"/>
      <c r="PHJ334" s="547"/>
      <c r="PHK334" s="547"/>
      <c r="PHL334" s="547"/>
      <c r="PHM334" s="547"/>
      <c r="PHN334" s="547"/>
      <c r="PHO334" s="547"/>
      <c r="PHP334" s="547"/>
      <c r="PHQ334" s="547"/>
      <c r="PHR334" s="547"/>
      <c r="PHS334" s="547"/>
      <c r="PHT334" s="547"/>
      <c r="PHU334" s="547"/>
      <c r="PHV334" s="547"/>
      <c r="PHW334" s="547"/>
      <c r="PHX334" s="547"/>
      <c r="PHY334" s="547"/>
      <c r="PHZ334" s="547"/>
      <c r="PIA334" s="547"/>
      <c r="PIB334" s="547"/>
      <c r="PIC334" s="547"/>
      <c r="PID334" s="547"/>
      <c r="PIE334" s="547"/>
      <c r="PIF334" s="547"/>
      <c r="PIG334" s="547"/>
      <c r="PIH334" s="547"/>
      <c r="PII334" s="547"/>
      <c r="PIJ334" s="547"/>
      <c r="PIK334" s="547"/>
      <c r="PIL334" s="547"/>
      <c r="PIM334" s="547"/>
      <c r="PIN334" s="547"/>
      <c r="PIO334" s="547"/>
      <c r="PIP334" s="547"/>
      <c r="PIQ334" s="547"/>
      <c r="PIR334" s="547"/>
      <c r="PIS334" s="547"/>
      <c r="PIT334" s="547"/>
      <c r="PIU334" s="547"/>
      <c r="PIV334" s="547"/>
      <c r="PIW334" s="547"/>
      <c r="PIX334" s="547"/>
      <c r="PIY334" s="547"/>
      <c r="PIZ334" s="547"/>
      <c r="PJA334" s="547"/>
      <c r="PJB334" s="547"/>
      <c r="PJC334" s="547"/>
      <c r="PJD334" s="547"/>
      <c r="PJE334" s="547"/>
      <c r="PJF334" s="547"/>
      <c r="PJG334" s="547"/>
      <c r="PJH334" s="547"/>
      <c r="PJI334" s="547"/>
      <c r="PJJ334" s="547"/>
      <c r="PJK334" s="547"/>
      <c r="PJL334" s="547"/>
      <c r="PJM334" s="547"/>
      <c r="PJN334" s="547"/>
      <c r="PJO334" s="547"/>
      <c r="PJP334" s="547"/>
      <c r="PJQ334" s="547"/>
      <c r="PJR334" s="547"/>
      <c r="PJS334" s="547"/>
      <c r="PJT334" s="547"/>
      <c r="PJU334" s="547"/>
      <c r="PJV334" s="547"/>
      <c r="PJW334" s="547"/>
      <c r="PJX334" s="547"/>
      <c r="PJY334" s="547"/>
      <c r="PJZ334" s="547"/>
      <c r="PKA334" s="547"/>
      <c r="PKB334" s="547"/>
      <c r="PKC334" s="547"/>
      <c r="PKD334" s="547"/>
      <c r="PKE334" s="547"/>
      <c r="PKF334" s="547"/>
      <c r="PKG334" s="547"/>
      <c r="PKH334" s="547"/>
      <c r="PKI334" s="547"/>
      <c r="PKJ334" s="547"/>
      <c r="PKK334" s="547"/>
      <c r="PKL334" s="547"/>
      <c r="PKM334" s="547"/>
      <c r="PKN334" s="547"/>
      <c r="PKO334" s="547"/>
      <c r="PKP334" s="547"/>
      <c r="PKQ334" s="547"/>
      <c r="PKR334" s="547"/>
      <c r="PKS334" s="547"/>
      <c r="PKT334" s="547"/>
      <c r="PKU334" s="547"/>
      <c r="PKV334" s="547"/>
      <c r="PKW334" s="547"/>
      <c r="PKX334" s="547"/>
      <c r="PKY334" s="547"/>
      <c r="PKZ334" s="547"/>
      <c r="PLA334" s="547"/>
      <c r="PLB334" s="547"/>
      <c r="PLC334" s="547"/>
      <c r="PLD334" s="547"/>
      <c r="PLE334" s="547"/>
      <c r="PLF334" s="547"/>
      <c r="PLG334" s="547"/>
      <c r="PLH334" s="547"/>
      <c r="PLI334" s="547"/>
      <c r="PLJ334" s="547"/>
      <c r="PLK334" s="547"/>
      <c r="PLL334" s="547"/>
      <c r="PLM334" s="547"/>
      <c r="PLN334" s="547"/>
      <c r="PLO334" s="547"/>
      <c r="PLP334" s="547"/>
      <c r="PLQ334" s="547"/>
      <c r="PLR334" s="547"/>
      <c r="PLS334" s="547"/>
      <c r="PLT334" s="547"/>
      <c r="PLU334" s="547"/>
      <c r="PLV334" s="547"/>
      <c r="PLW334" s="547"/>
      <c r="PLX334" s="547"/>
      <c r="PLY334" s="547"/>
      <c r="PLZ334" s="547"/>
      <c r="PMA334" s="547"/>
      <c r="PMB334" s="547"/>
      <c r="PMC334" s="547"/>
      <c r="PMD334" s="547"/>
      <c r="PME334" s="547"/>
      <c r="PMF334" s="547"/>
      <c r="PMG334" s="547"/>
      <c r="PMH334" s="547"/>
      <c r="PMI334" s="547"/>
      <c r="PMJ334" s="547"/>
      <c r="PMK334" s="547"/>
      <c r="PML334" s="547"/>
      <c r="PMM334" s="547"/>
      <c r="PMN334" s="547"/>
      <c r="PMO334" s="547"/>
      <c r="PMP334" s="547"/>
      <c r="PMQ334" s="547"/>
      <c r="PMR334" s="547"/>
      <c r="PMS334" s="547"/>
      <c r="PMT334" s="547"/>
      <c r="PMU334" s="547"/>
      <c r="PMV334" s="547"/>
      <c r="PMW334" s="547"/>
      <c r="PMX334" s="547"/>
      <c r="PMY334" s="547"/>
      <c r="PMZ334" s="547"/>
      <c r="PNA334" s="547"/>
      <c r="PNB334" s="547"/>
      <c r="PNC334" s="547"/>
      <c r="PND334" s="547"/>
      <c r="PNE334" s="547"/>
      <c r="PNF334" s="547"/>
      <c r="PNG334" s="547"/>
      <c r="PNH334" s="547"/>
      <c r="PNI334" s="547"/>
      <c r="PNJ334" s="547"/>
      <c r="PNK334" s="547"/>
      <c r="PNL334" s="547"/>
      <c r="PNM334" s="547"/>
      <c r="PNN334" s="547"/>
      <c r="PNO334" s="547"/>
      <c r="PNP334" s="547"/>
      <c r="PNQ334" s="547"/>
      <c r="PNR334" s="547"/>
      <c r="PNS334" s="547"/>
      <c r="PNT334" s="547"/>
      <c r="PNU334" s="547"/>
      <c r="PNV334" s="547"/>
      <c r="PNW334" s="547"/>
      <c r="PNX334" s="547"/>
      <c r="PNY334" s="547"/>
      <c r="PNZ334" s="547"/>
      <c r="POA334" s="547"/>
      <c r="POB334" s="547"/>
      <c r="POC334" s="547"/>
      <c r="POD334" s="547"/>
      <c r="POE334" s="547"/>
      <c r="POF334" s="547"/>
      <c r="POG334" s="547"/>
      <c r="POH334" s="547"/>
      <c r="POI334" s="547"/>
      <c r="POJ334" s="547"/>
      <c r="POK334" s="547"/>
      <c r="POL334" s="547"/>
      <c r="POM334" s="547"/>
      <c r="PON334" s="547"/>
      <c r="POO334" s="547"/>
      <c r="POP334" s="547"/>
      <c r="POQ334" s="547"/>
      <c r="POR334" s="547"/>
      <c r="POS334" s="547"/>
      <c r="POT334" s="547"/>
      <c r="POU334" s="547"/>
      <c r="POV334" s="547"/>
      <c r="POW334" s="547"/>
      <c r="POX334" s="547"/>
      <c r="POY334" s="547"/>
      <c r="POZ334" s="547"/>
      <c r="PPA334" s="547"/>
      <c r="PPB334" s="547"/>
      <c r="PPC334" s="547"/>
      <c r="PPD334" s="547"/>
      <c r="PPE334" s="547"/>
      <c r="PPF334" s="547"/>
      <c r="PPG334" s="547"/>
      <c r="PPH334" s="547"/>
      <c r="PPI334" s="547"/>
      <c r="PPJ334" s="547"/>
      <c r="PPK334" s="547"/>
      <c r="PPL334" s="547"/>
      <c r="PPM334" s="547"/>
      <c r="PPN334" s="547"/>
      <c r="PPO334" s="547"/>
      <c r="PPP334" s="547"/>
      <c r="PPQ334" s="547"/>
      <c r="PPR334" s="547"/>
      <c r="PPS334" s="547"/>
      <c r="PPT334" s="547"/>
      <c r="PPU334" s="547"/>
      <c r="PPV334" s="547"/>
      <c r="PPW334" s="547"/>
      <c r="PPX334" s="547"/>
      <c r="PPY334" s="547"/>
      <c r="PPZ334" s="547"/>
      <c r="PQA334" s="547"/>
      <c r="PQB334" s="547"/>
      <c r="PQC334" s="547"/>
      <c r="PQD334" s="547"/>
      <c r="PQE334" s="547"/>
      <c r="PQF334" s="547"/>
      <c r="PQG334" s="547"/>
      <c r="PQH334" s="547"/>
      <c r="PQI334" s="547"/>
      <c r="PQJ334" s="547"/>
      <c r="PQK334" s="547"/>
      <c r="PQL334" s="547"/>
      <c r="PQM334" s="547"/>
      <c r="PQN334" s="547"/>
      <c r="PQO334" s="547"/>
      <c r="PQP334" s="547"/>
      <c r="PQQ334" s="547"/>
      <c r="PQR334" s="547"/>
      <c r="PQS334" s="547"/>
      <c r="PQT334" s="547"/>
      <c r="PQU334" s="547"/>
      <c r="PQV334" s="547"/>
      <c r="PQW334" s="547"/>
      <c r="PQX334" s="547"/>
      <c r="PQY334" s="547"/>
      <c r="PQZ334" s="547"/>
      <c r="PRA334" s="547"/>
      <c r="PRB334" s="547"/>
      <c r="PRC334" s="547"/>
      <c r="PRD334" s="547"/>
      <c r="PRE334" s="547"/>
      <c r="PRF334" s="547"/>
      <c r="PRG334" s="547"/>
      <c r="PRH334" s="547"/>
      <c r="PRI334" s="547"/>
      <c r="PRJ334" s="547"/>
      <c r="PRK334" s="547"/>
      <c r="PRL334" s="547"/>
      <c r="PRM334" s="547"/>
      <c r="PRN334" s="547"/>
      <c r="PRO334" s="547"/>
      <c r="PRP334" s="547"/>
      <c r="PRQ334" s="547"/>
      <c r="PRR334" s="547"/>
      <c r="PRS334" s="547"/>
      <c r="PRT334" s="547"/>
      <c r="PRU334" s="547"/>
      <c r="PRV334" s="547"/>
      <c r="PRW334" s="547"/>
      <c r="PRX334" s="547"/>
      <c r="PRY334" s="547"/>
      <c r="PRZ334" s="547"/>
      <c r="PSA334" s="547"/>
      <c r="PSB334" s="547"/>
      <c r="PSC334" s="547"/>
      <c r="PSD334" s="547"/>
      <c r="PSE334" s="547"/>
      <c r="PSF334" s="547"/>
      <c r="PSG334" s="547"/>
      <c r="PSH334" s="547"/>
      <c r="PSI334" s="547"/>
      <c r="PSJ334" s="547"/>
      <c r="PSK334" s="547"/>
      <c r="PSL334" s="547"/>
      <c r="PSM334" s="547"/>
      <c r="PSN334" s="547"/>
      <c r="PSO334" s="547"/>
      <c r="PSP334" s="547"/>
      <c r="PSQ334" s="547"/>
      <c r="PSR334" s="547"/>
      <c r="PSS334" s="547"/>
      <c r="PST334" s="547"/>
      <c r="PSU334" s="547"/>
      <c r="PSV334" s="547"/>
      <c r="PSW334" s="547"/>
      <c r="PSX334" s="547"/>
      <c r="PSY334" s="547"/>
      <c r="PSZ334" s="547"/>
      <c r="PTA334" s="547"/>
      <c r="PTB334" s="547"/>
      <c r="PTC334" s="547"/>
      <c r="PTD334" s="547"/>
      <c r="PTE334" s="547"/>
      <c r="PTF334" s="547"/>
      <c r="PTG334" s="547"/>
      <c r="PTH334" s="547"/>
      <c r="PTI334" s="547"/>
      <c r="PTJ334" s="547"/>
      <c r="PTK334" s="547"/>
      <c r="PTL334" s="547"/>
      <c r="PTM334" s="547"/>
      <c r="PTN334" s="547"/>
      <c r="PTO334" s="547"/>
      <c r="PTP334" s="547"/>
      <c r="PTQ334" s="547"/>
      <c r="PTR334" s="547"/>
      <c r="PTS334" s="547"/>
      <c r="PTT334" s="547"/>
      <c r="PTU334" s="547"/>
      <c r="PTV334" s="547"/>
      <c r="PTW334" s="547"/>
      <c r="PTX334" s="547"/>
      <c r="PTY334" s="547"/>
      <c r="PTZ334" s="547"/>
      <c r="PUA334" s="547"/>
      <c r="PUB334" s="547"/>
      <c r="PUC334" s="547"/>
      <c r="PUD334" s="547"/>
      <c r="PUE334" s="547"/>
      <c r="PUF334" s="547"/>
      <c r="PUG334" s="547"/>
      <c r="PUH334" s="547"/>
      <c r="PUI334" s="547"/>
      <c r="PUJ334" s="547"/>
      <c r="PUK334" s="547"/>
      <c r="PUL334" s="547"/>
      <c r="PUM334" s="547"/>
      <c r="PUN334" s="547"/>
      <c r="PUO334" s="547"/>
      <c r="PUP334" s="547"/>
      <c r="PUQ334" s="547"/>
      <c r="PUR334" s="547"/>
      <c r="PUS334" s="547"/>
      <c r="PUT334" s="547"/>
      <c r="PUU334" s="547"/>
      <c r="PUV334" s="547"/>
      <c r="PUW334" s="547"/>
      <c r="PUX334" s="547"/>
      <c r="PUY334" s="547"/>
      <c r="PUZ334" s="547"/>
      <c r="PVA334" s="547"/>
      <c r="PVB334" s="547"/>
      <c r="PVC334" s="547"/>
      <c r="PVD334" s="547"/>
      <c r="PVE334" s="547"/>
      <c r="PVF334" s="547"/>
      <c r="PVG334" s="547"/>
      <c r="PVH334" s="547"/>
      <c r="PVI334" s="547"/>
      <c r="PVJ334" s="547"/>
      <c r="PVK334" s="547"/>
      <c r="PVL334" s="547"/>
      <c r="PVM334" s="547"/>
      <c r="PVN334" s="547"/>
      <c r="PVO334" s="547"/>
      <c r="PVP334" s="547"/>
      <c r="PVQ334" s="547"/>
      <c r="PVR334" s="547"/>
      <c r="PVS334" s="547"/>
      <c r="PVT334" s="547"/>
      <c r="PVU334" s="547"/>
      <c r="PVV334" s="547"/>
      <c r="PVW334" s="547"/>
      <c r="PVX334" s="547"/>
      <c r="PVY334" s="547"/>
      <c r="PVZ334" s="547"/>
      <c r="PWA334" s="547"/>
      <c r="PWB334" s="547"/>
      <c r="PWC334" s="547"/>
      <c r="PWD334" s="547"/>
      <c r="PWE334" s="547"/>
      <c r="PWF334" s="547"/>
      <c r="PWG334" s="547"/>
      <c r="PWH334" s="547"/>
      <c r="PWI334" s="547"/>
      <c r="PWJ334" s="547"/>
      <c r="PWK334" s="547"/>
      <c r="PWL334" s="547"/>
      <c r="PWM334" s="547"/>
      <c r="PWN334" s="547"/>
      <c r="PWO334" s="547"/>
      <c r="PWP334" s="547"/>
      <c r="PWQ334" s="547"/>
      <c r="PWR334" s="547"/>
      <c r="PWS334" s="547"/>
      <c r="PWT334" s="547"/>
      <c r="PWU334" s="547"/>
      <c r="PWV334" s="547"/>
      <c r="PWW334" s="547"/>
      <c r="PWX334" s="547"/>
      <c r="PWY334" s="547"/>
      <c r="PWZ334" s="547"/>
      <c r="PXA334" s="547"/>
      <c r="PXB334" s="547"/>
      <c r="PXC334" s="547"/>
      <c r="PXD334" s="547"/>
      <c r="PXE334" s="547"/>
      <c r="PXF334" s="547"/>
      <c r="PXG334" s="547"/>
      <c r="PXH334" s="547"/>
      <c r="PXI334" s="547"/>
      <c r="PXJ334" s="547"/>
      <c r="PXK334" s="547"/>
      <c r="PXL334" s="547"/>
      <c r="PXM334" s="547"/>
      <c r="PXN334" s="547"/>
      <c r="PXO334" s="547"/>
      <c r="PXP334" s="547"/>
      <c r="PXQ334" s="547"/>
      <c r="PXR334" s="547"/>
      <c r="PXS334" s="547"/>
      <c r="PXT334" s="547"/>
      <c r="PXU334" s="547"/>
      <c r="PXV334" s="547"/>
      <c r="PXW334" s="547"/>
      <c r="PXX334" s="547"/>
      <c r="PXY334" s="547"/>
      <c r="PXZ334" s="547"/>
      <c r="PYA334" s="547"/>
      <c r="PYB334" s="547"/>
      <c r="PYC334" s="547"/>
      <c r="PYD334" s="547"/>
      <c r="PYE334" s="547"/>
      <c r="PYF334" s="547"/>
      <c r="PYG334" s="547"/>
      <c r="PYH334" s="547"/>
      <c r="PYI334" s="547"/>
      <c r="PYJ334" s="547"/>
      <c r="PYK334" s="547"/>
      <c r="PYL334" s="547"/>
      <c r="PYM334" s="547"/>
      <c r="PYN334" s="547"/>
      <c r="PYO334" s="547"/>
      <c r="PYP334" s="547"/>
      <c r="PYQ334" s="547"/>
      <c r="PYR334" s="547"/>
      <c r="PYS334" s="547"/>
      <c r="PYT334" s="547"/>
      <c r="PYU334" s="547"/>
      <c r="PYV334" s="547"/>
      <c r="PYW334" s="547"/>
      <c r="PYX334" s="547"/>
      <c r="PYY334" s="547"/>
      <c r="PYZ334" s="547"/>
      <c r="PZA334" s="547"/>
      <c r="PZB334" s="547"/>
      <c r="PZC334" s="547"/>
      <c r="PZD334" s="547"/>
      <c r="PZE334" s="547"/>
      <c r="PZF334" s="547"/>
      <c r="PZG334" s="547"/>
      <c r="PZH334" s="547"/>
      <c r="PZI334" s="547"/>
      <c r="PZJ334" s="547"/>
      <c r="PZK334" s="547"/>
      <c r="PZL334" s="547"/>
      <c r="PZM334" s="547"/>
      <c r="PZN334" s="547"/>
      <c r="PZO334" s="547"/>
      <c r="PZP334" s="547"/>
      <c r="PZQ334" s="547"/>
      <c r="PZR334" s="547"/>
      <c r="PZS334" s="547"/>
      <c r="PZT334" s="547"/>
      <c r="PZU334" s="547"/>
      <c r="PZV334" s="547"/>
      <c r="PZW334" s="547"/>
      <c r="PZX334" s="547"/>
      <c r="PZY334" s="547"/>
      <c r="PZZ334" s="547"/>
      <c r="QAA334" s="547"/>
      <c r="QAB334" s="547"/>
      <c r="QAC334" s="547"/>
      <c r="QAD334" s="547"/>
      <c r="QAE334" s="547"/>
      <c r="QAF334" s="547"/>
      <c r="QAG334" s="547"/>
      <c r="QAH334" s="547"/>
      <c r="QAI334" s="547"/>
      <c r="QAJ334" s="547"/>
      <c r="QAK334" s="547"/>
      <c r="QAL334" s="547"/>
      <c r="QAM334" s="547"/>
      <c r="QAN334" s="547"/>
      <c r="QAO334" s="547"/>
      <c r="QAP334" s="547"/>
      <c r="QAQ334" s="547"/>
      <c r="QAR334" s="547"/>
      <c r="QAS334" s="547"/>
      <c r="QAT334" s="547"/>
      <c r="QAU334" s="547"/>
      <c r="QAV334" s="547"/>
      <c r="QAW334" s="547"/>
      <c r="QAX334" s="547"/>
      <c r="QAY334" s="547"/>
      <c r="QAZ334" s="547"/>
      <c r="QBA334" s="547"/>
      <c r="QBB334" s="547"/>
      <c r="QBC334" s="547"/>
      <c r="QBD334" s="547"/>
      <c r="QBE334" s="547"/>
      <c r="QBF334" s="547"/>
      <c r="QBG334" s="547"/>
      <c r="QBH334" s="547"/>
      <c r="QBI334" s="547"/>
      <c r="QBJ334" s="547"/>
      <c r="QBK334" s="547"/>
      <c r="QBL334" s="547"/>
      <c r="QBM334" s="547"/>
      <c r="QBN334" s="547"/>
      <c r="QBO334" s="547"/>
      <c r="QBP334" s="547"/>
      <c r="QBQ334" s="547"/>
      <c r="QBR334" s="547"/>
      <c r="QBS334" s="547"/>
      <c r="QBT334" s="547"/>
      <c r="QBU334" s="547"/>
      <c r="QBV334" s="547"/>
      <c r="QBW334" s="547"/>
      <c r="QBX334" s="547"/>
      <c r="QBY334" s="547"/>
      <c r="QBZ334" s="547"/>
      <c r="QCA334" s="547"/>
      <c r="QCB334" s="547"/>
      <c r="QCC334" s="547"/>
      <c r="QCD334" s="547"/>
      <c r="QCE334" s="547"/>
      <c r="QCF334" s="547"/>
      <c r="QCG334" s="547"/>
      <c r="QCH334" s="547"/>
      <c r="QCI334" s="547"/>
      <c r="QCJ334" s="547"/>
      <c r="QCK334" s="547"/>
      <c r="QCL334" s="547"/>
      <c r="QCM334" s="547"/>
      <c r="QCN334" s="547"/>
      <c r="QCO334" s="547"/>
      <c r="QCP334" s="547"/>
      <c r="QCQ334" s="547"/>
      <c r="QCR334" s="547"/>
      <c r="QCS334" s="547"/>
      <c r="QCT334" s="547"/>
      <c r="QCU334" s="547"/>
      <c r="QCV334" s="547"/>
      <c r="QCW334" s="547"/>
      <c r="QCX334" s="547"/>
      <c r="QCY334" s="547"/>
      <c r="QCZ334" s="547"/>
      <c r="QDA334" s="547"/>
      <c r="QDB334" s="547"/>
      <c r="QDC334" s="547"/>
      <c r="QDD334" s="547"/>
      <c r="QDE334" s="547"/>
      <c r="QDF334" s="547"/>
      <c r="QDG334" s="547"/>
      <c r="QDH334" s="547"/>
      <c r="QDI334" s="547"/>
      <c r="QDJ334" s="547"/>
      <c r="QDK334" s="547"/>
      <c r="QDL334" s="547"/>
      <c r="QDM334" s="547"/>
      <c r="QDN334" s="547"/>
      <c r="QDO334" s="547"/>
      <c r="QDP334" s="547"/>
      <c r="QDQ334" s="547"/>
      <c r="QDR334" s="547"/>
      <c r="QDS334" s="547"/>
      <c r="QDT334" s="547"/>
      <c r="QDU334" s="547"/>
      <c r="QDV334" s="547"/>
      <c r="QDW334" s="547"/>
      <c r="QDX334" s="547"/>
      <c r="QDY334" s="547"/>
      <c r="QDZ334" s="547"/>
      <c r="QEA334" s="547"/>
      <c r="QEB334" s="547"/>
      <c r="QEC334" s="547"/>
      <c r="QED334" s="547"/>
      <c r="QEE334" s="547"/>
      <c r="QEF334" s="547"/>
      <c r="QEG334" s="547"/>
      <c r="QEH334" s="547"/>
      <c r="QEI334" s="547"/>
      <c r="QEJ334" s="547"/>
      <c r="QEK334" s="547"/>
      <c r="QEL334" s="547"/>
      <c r="QEM334" s="547"/>
      <c r="QEN334" s="547"/>
      <c r="QEO334" s="547"/>
      <c r="QEP334" s="547"/>
      <c r="QEQ334" s="547"/>
      <c r="QER334" s="547"/>
      <c r="QES334" s="547"/>
      <c r="QET334" s="547"/>
      <c r="QEU334" s="547"/>
      <c r="QEV334" s="547"/>
      <c r="QEW334" s="547"/>
      <c r="QEX334" s="547"/>
      <c r="QEY334" s="547"/>
      <c r="QEZ334" s="547"/>
      <c r="QFA334" s="547"/>
      <c r="QFB334" s="547"/>
      <c r="QFC334" s="547"/>
      <c r="QFD334" s="547"/>
      <c r="QFE334" s="547"/>
      <c r="QFF334" s="547"/>
      <c r="QFG334" s="547"/>
      <c r="QFH334" s="547"/>
      <c r="QFI334" s="547"/>
      <c r="QFJ334" s="547"/>
      <c r="QFK334" s="547"/>
      <c r="QFL334" s="547"/>
      <c r="QFM334" s="547"/>
      <c r="QFN334" s="547"/>
      <c r="QFO334" s="547"/>
      <c r="QFP334" s="547"/>
      <c r="QFQ334" s="547"/>
      <c r="QFR334" s="547"/>
      <c r="QFS334" s="547"/>
      <c r="QFT334" s="547"/>
      <c r="QFU334" s="547"/>
      <c r="QFV334" s="547"/>
      <c r="QFW334" s="547"/>
      <c r="QFX334" s="547"/>
      <c r="QFY334" s="547"/>
      <c r="QFZ334" s="547"/>
      <c r="QGA334" s="547"/>
      <c r="QGB334" s="547"/>
      <c r="QGC334" s="547"/>
      <c r="QGD334" s="547"/>
      <c r="QGE334" s="547"/>
      <c r="QGF334" s="547"/>
      <c r="QGG334" s="547"/>
      <c r="QGH334" s="547"/>
      <c r="QGI334" s="547"/>
      <c r="QGJ334" s="547"/>
      <c r="QGK334" s="547"/>
      <c r="QGL334" s="547"/>
      <c r="QGM334" s="547"/>
      <c r="QGN334" s="547"/>
      <c r="QGO334" s="547"/>
      <c r="QGP334" s="547"/>
      <c r="QGQ334" s="547"/>
      <c r="QGR334" s="547"/>
      <c r="QGS334" s="547"/>
      <c r="QGT334" s="547"/>
      <c r="QGU334" s="547"/>
      <c r="QGV334" s="547"/>
      <c r="QGW334" s="547"/>
      <c r="QGX334" s="547"/>
      <c r="QGY334" s="547"/>
      <c r="QGZ334" s="547"/>
      <c r="QHA334" s="547"/>
      <c r="QHB334" s="547"/>
      <c r="QHC334" s="547"/>
      <c r="QHD334" s="547"/>
      <c r="QHE334" s="547"/>
      <c r="QHF334" s="547"/>
      <c r="QHG334" s="547"/>
      <c r="QHH334" s="547"/>
      <c r="QHI334" s="547"/>
      <c r="QHJ334" s="547"/>
      <c r="QHK334" s="547"/>
      <c r="QHL334" s="547"/>
      <c r="QHM334" s="547"/>
      <c r="QHN334" s="547"/>
      <c r="QHO334" s="547"/>
      <c r="QHP334" s="547"/>
      <c r="QHQ334" s="547"/>
      <c r="QHR334" s="547"/>
      <c r="QHS334" s="547"/>
      <c r="QHT334" s="547"/>
      <c r="QHU334" s="547"/>
      <c r="QHV334" s="547"/>
      <c r="QHW334" s="547"/>
      <c r="QHX334" s="547"/>
      <c r="QHY334" s="547"/>
      <c r="QHZ334" s="547"/>
      <c r="QIA334" s="547"/>
      <c r="QIB334" s="547"/>
      <c r="QIC334" s="547"/>
      <c r="QID334" s="547"/>
      <c r="QIE334" s="547"/>
      <c r="QIF334" s="547"/>
      <c r="QIG334" s="547"/>
      <c r="QIH334" s="547"/>
      <c r="QII334" s="547"/>
      <c r="QIJ334" s="547"/>
      <c r="QIK334" s="547"/>
      <c r="QIL334" s="547"/>
      <c r="QIM334" s="547"/>
      <c r="QIN334" s="547"/>
      <c r="QIO334" s="547"/>
      <c r="QIP334" s="547"/>
      <c r="QIQ334" s="547"/>
      <c r="QIR334" s="547"/>
      <c r="QIS334" s="547"/>
      <c r="QIT334" s="547"/>
      <c r="QIU334" s="547"/>
      <c r="QIV334" s="547"/>
      <c r="QIW334" s="547"/>
      <c r="QIX334" s="547"/>
      <c r="QIY334" s="547"/>
      <c r="QIZ334" s="547"/>
      <c r="QJA334" s="547"/>
      <c r="QJB334" s="547"/>
      <c r="QJC334" s="547"/>
      <c r="QJD334" s="547"/>
      <c r="QJE334" s="547"/>
      <c r="QJF334" s="547"/>
      <c r="QJG334" s="547"/>
      <c r="QJH334" s="547"/>
      <c r="QJI334" s="547"/>
      <c r="QJJ334" s="547"/>
      <c r="QJK334" s="547"/>
      <c r="QJL334" s="547"/>
      <c r="QJM334" s="547"/>
      <c r="QJN334" s="547"/>
      <c r="QJO334" s="547"/>
      <c r="QJP334" s="547"/>
      <c r="QJQ334" s="547"/>
      <c r="QJR334" s="547"/>
      <c r="QJS334" s="547"/>
      <c r="QJT334" s="547"/>
      <c r="QJU334" s="547"/>
      <c r="QJV334" s="547"/>
      <c r="QJW334" s="547"/>
      <c r="QJX334" s="547"/>
      <c r="QJY334" s="547"/>
      <c r="QJZ334" s="547"/>
      <c r="QKA334" s="547"/>
      <c r="QKB334" s="547"/>
      <c r="QKC334" s="547"/>
      <c r="QKD334" s="547"/>
      <c r="QKE334" s="547"/>
      <c r="QKF334" s="547"/>
      <c r="QKG334" s="547"/>
      <c r="QKH334" s="547"/>
      <c r="QKI334" s="547"/>
      <c r="QKJ334" s="547"/>
      <c r="QKK334" s="547"/>
      <c r="QKL334" s="547"/>
      <c r="QKM334" s="547"/>
      <c r="QKN334" s="547"/>
      <c r="QKO334" s="547"/>
      <c r="QKP334" s="547"/>
      <c r="QKQ334" s="547"/>
      <c r="QKR334" s="547"/>
      <c r="QKS334" s="547"/>
      <c r="QKT334" s="547"/>
      <c r="QKU334" s="547"/>
      <c r="QKV334" s="547"/>
      <c r="QKW334" s="547"/>
      <c r="QKX334" s="547"/>
      <c r="QKY334" s="547"/>
      <c r="QKZ334" s="547"/>
      <c r="QLA334" s="547"/>
      <c r="QLB334" s="547"/>
      <c r="QLC334" s="547"/>
      <c r="QLD334" s="547"/>
      <c r="QLE334" s="547"/>
      <c r="QLF334" s="547"/>
      <c r="QLG334" s="547"/>
      <c r="QLH334" s="547"/>
      <c r="QLI334" s="547"/>
      <c r="QLJ334" s="547"/>
      <c r="QLK334" s="547"/>
      <c r="QLL334" s="547"/>
      <c r="QLM334" s="547"/>
      <c r="QLN334" s="547"/>
      <c r="QLO334" s="547"/>
      <c r="QLP334" s="547"/>
      <c r="QLQ334" s="547"/>
      <c r="QLR334" s="547"/>
      <c r="QLS334" s="547"/>
      <c r="QLT334" s="547"/>
      <c r="QLU334" s="547"/>
      <c r="QLV334" s="547"/>
      <c r="QLW334" s="547"/>
      <c r="QLX334" s="547"/>
      <c r="QLY334" s="547"/>
      <c r="QLZ334" s="547"/>
      <c r="QMA334" s="547"/>
      <c r="QMB334" s="547"/>
      <c r="QMC334" s="547"/>
      <c r="QMD334" s="547"/>
      <c r="QME334" s="547"/>
      <c r="QMF334" s="547"/>
      <c r="QMG334" s="547"/>
      <c r="QMH334" s="547"/>
      <c r="QMI334" s="547"/>
      <c r="QMJ334" s="547"/>
      <c r="QMK334" s="547"/>
      <c r="QML334" s="547"/>
      <c r="QMM334" s="547"/>
      <c r="QMN334" s="547"/>
      <c r="QMO334" s="547"/>
      <c r="QMP334" s="547"/>
      <c r="QMQ334" s="547"/>
      <c r="QMR334" s="547"/>
      <c r="QMS334" s="547"/>
      <c r="QMT334" s="547"/>
      <c r="QMU334" s="547"/>
      <c r="QMV334" s="547"/>
      <c r="QMW334" s="547"/>
      <c r="QMX334" s="547"/>
      <c r="QMY334" s="547"/>
      <c r="QMZ334" s="547"/>
      <c r="QNA334" s="547"/>
      <c r="QNB334" s="547"/>
      <c r="QNC334" s="547"/>
      <c r="QND334" s="547"/>
      <c r="QNE334" s="547"/>
      <c r="QNF334" s="547"/>
      <c r="QNG334" s="547"/>
      <c r="QNH334" s="547"/>
      <c r="QNI334" s="547"/>
      <c r="QNJ334" s="547"/>
      <c r="QNK334" s="547"/>
      <c r="QNL334" s="547"/>
      <c r="QNM334" s="547"/>
      <c r="QNN334" s="547"/>
      <c r="QNO334" s="547"/>
      <c r="QNP334" s="547"/>
      <c r="QNQ334" s="547"/>
      <c r="QNR334" s="547"/>
      <c r="QNS334" s="547"/>
      <c r="QNT334" s="547"/>
      <c r="QNU334" s="547"/>
      <c r="QNV334" s="547"/>
      <c r="QNW334" s="547"/>
      <c r="QNX334" s="547"/>
      <c r="QNY334" s="547"/>
      <c r="QNZ334" s="547"/>
      <c r="QOA334" s="547"/>
      <c r="QOB334" s="547"/>
      <c r="QOC334" s="547"/>
      <c r="QOD334" s="547"/>
      <c r="QOE334" s="547"/>
      <c r="QOF334" s="547"/>
      <c r="QOG334" s="547"/>
      <c r="QOH334" s="547"/>
      <c r="QOI334" s="547"/>
      <c r="QOJ334" s="547"/>
      <c r="QOK334" s="547"/>
      <c r="QOL334" s="547"/>
      <c r="QOM334" s="547"/>
      <c r="QON334" s="547"/>
      <c r="QOO334" s="547"/>
      <c r="QOP334" s="547"/>
      <c r="QOQ334" s="547"/>
      <c r="QOR334" s="547"/>
      <c r="QOS334" s="547"/>
      <c r="QOT334" s="547"/>
      <c r="QOU334" s="547"/>
      <c r="QOV334" s="547"/>
      <c r="QOW334" s="547"/>
      <c r="QOX334" s="547"/>
      <c r="QOY334" s="547"/>
      <c r="QOZ334" s="547"/>
      <c r="QPA334" s="547"/>
      <c r="QPB334" s="547"/>
      <c r="QPC334" s="547"/>
      <c r="QPD334" s="547"/>
      <c r="QPE334" s="547"/>
      <c r="QPF334" s="547"/>
      <c r="QPG334" s="547"/>
      <c r="QPH334" s="547"/>
      <c r="QPI334" s="547"/>
      <c r="QPJ334" s="547"/>
      <c r="QPK334" s="547"/>
      <c r="QPL334" s="547"/>
      <c r="QPM334" s="547"/>
      <c r="QPN334" s="547"/>
      <c r="QPO334" s="547"/>
      <c r="QPP334" s="547"/>
      <c r="QPQ334" s="547"/>
      <c r="QPR334" s="547"/>
      <c r="QPS334" s="547"/>
      <c r="QPT334" s="547"/>
      <c r="QPU334" s="547"/>
      <c r="QPV334" s="547"/>
      <c r="QPW334" s="547"/>
      <c r="QPX334" s="547"/>
      <c r="QPY334" s="547"/>
      <c r="QPZ334" s="547"/>
      <c r="QQA334" s="547"/>
      <c r="QQB334" s="547"/>
      <c r="QQC334" s="547"/>
      <c r="QQD334" s="547"/>
      <c r="QQE334" s="547"/>
      <c r="QQF334" s="547"/>
      <c r="QQG334" s="547"/>
      <c r="QQH334" s="547"/>
      <c r="QQI334" s="547"/>
      <c r="QQJ334" s="547"/>
      <c r="QQK334" s="547"/>
      <c r="QQL334" s="547"/>
      <c r="QQM334" s="547"/>
      <c r="QQN334" s="547"/>
      <c r="QQO334" s="547"/>
      <c r="QQP334" s="547"/>
      <c r="QQQ334" s="547"/>
      <c r="QQR334" s="547"/>
      <c r="QQS334" s="547"/>
      <c r="QQT334" s="547"/>
      <c r="QQU334" s="547"/>
      <c r="QQV334" s="547"/>
      <c r="QQW334" s="547"/>
      <c r="QQX334" s="547"/>
      <c r="QQY334" s="547"/>
      <c r="QQZ334" s="547"/>
      <c r="QRA334" s="547"/>
      <c r="QRB334" s="547"/>
      <c r="QRC334" s="547"/>
      <c r="QRD334" s="547"/>
      <c r="QRE334" s="547"/>
      <c r="QRF334" s="547"/>
      <c r="QRG334" s="547"/>
      <c r="QRH334" s="547"/>
      <c r="QRI334" s="547"/>
      <c r="QRJ334" s="547"/>
      <c r="QRK334" s="547"/>
      <c r="QRL334" s="547"/>
      <c r="QRM334" s="547"/>
      <c r="QRN334" s="547"/>
      <c r="QRO334" s="547"/>
      <c r="QRP334" s="547"/>
      <c r="QRQ334" s="547"/>
      <c r="QRR334" s="547"/>
      <c r="QRS334" s="547"/>
      <c r="QRT334" s="547"/>
      <c r="QRU334" s="547"/>
      <c r="QRV334" s="547"/>
      <c r="QRW334" s="547"/>
      <c r="QRX334" s="547"/>
      <c r="QRY334" s="547"/>
      <c r="QRZ334" s="547"/>
      <c r="QSA334" s="547"/>
      <c r="QSB334" s="547"/>
      <c r="QSC334" s="547"/>
      <c r="QSD334" s="547"/>
      <c r="QSE334" s="547"/>
      <c r="QSF334" s="547"/>
      <c r="QSG334" s="547"/>
      <c r="QSH334" s="547"/>
      <c r="QSI334" s="547"/>
      <c r="QSJ334" s="547"/>
      <c r="QSK334" s="547"/>
      <c r="QSL334" s="547"/>
      <c r="QSM334" s="547"/>
      <c r="QSN334" s="547"/>
      <c r="QSO334" s="547"/>
      <c r="QSP334" s="547"/>
      <c r="QSQ334" s="547"/>
      <c r="QSR334" s="547"/>
      <c r="QSS334" s="547"/>
      <c r="QST334" s="547"/>
      <c r="QSU334" s="547"/>
      <c r="QSV334" s="547"/>
      <c r="QSW334" s="547"/>
      <c r="QSX334" s="547"/>
      <c r="QSY334" s="547"/>
      <c r="QSZ334" s="547"/>
      <c r="QTA334" s="547"/>
      <c r="QTB334" s="547"/>
      <c r="QTC334" s="547"/>
      <c r="QTD334" s="547"/>
      <c r="QTE334" s="547"/>
      <c r="QTF334" s="547"/>
      <c r="QTG334" s="547"/>
      <c r="QTH334" s="547"/>
      <c r="QTI334" s="547"/>
      <c r="QTJ334" s="547"/>
      <c r="QTK334" s="547"/>
      <c r="QTL334" s="547"/>
      <c r="QTM334" s="547"/>
      <c r="QTN334" s="547"/>
      <c r="QTO334" s="547"/>
      <c r="QTP334" s="547"/>
      <c r="QTQ334" s="547"/>
      <c r="QTR334" s="547"/>
      <c r="QTS334" s="547"/>
      <c r="QTT334" s="547"/>
      <c r="QTU334" s="547"/>
      <c r="QTV334" s="547"/>
      <c r="QTW334" s="547"/>
      <c r="QTX334" s="547"/>
      <c r="QTY334" s="547"/>
      <c r="QTZ334" s="547"/>
      <c r="QUA334" s="547"/>
      <c r="QUB334" s="547"/>
      <c r="QUC334" s="547"/>
      <c r="QUD334" s="547"/>
      <c r="QUE334" s="547"/>
      <c r="QUF334" s="547"/>
      <c r="QUG334" s="547"/>
      <c r="QUH334" s="547"/>
      <c r="QUI334" s="547"/>
      <c r="QUJ334" s="547"/>
      <c r="QUK334" s="547"/>
      <c r="QUL334" s="547"/>
      <c r="QUM334" s="547"/>
      <c r="QUN334" s="547"/>
      <c r="QUO334" s="547"/>
      <c r="QUP334" s="547"/>
      <c r="QUQ334" s="547"/>
      <c r="QUR334" s="547"/>
      <c r="QUS334" s="547"/>
      <c r="QUT334" s="547"/>
      <c r="QUU334" s="547"/>
      <c r="QUV334" s="547"/>
      <c r="QUW334" s="547"/>
      <c r="QUX334" s="547"/>
      <c r="QUY334" s="547"/>
      <c r="QUZ334" s="547"/>
      <c r="QVA334" s="547"/>
      <c r="QVB334" s="547"/>
      <c r="QVC334" s="547"/>
      <c r="QVD334" s="547"/>
      <c r="QVE334" s="547"/>
      <c r="QVF334" s="547"/>
      <c r="QVG334" s="547"/>
      <c r="QVH334" s="547"/>
      <c r="QVI334" s="547"/>
      <c r="QVJ334" s="547"/>
      <c r="QVK334" s="547"/>
      <c r="QVL334" s="547"/>
      <c r="QVM334" s="547"/>
      <c r="QVN334" s="547"/>
      <c r="QVO334" s="547"/>
      <c r="QVP334" s="547"/>
      <c r="QVQ334" s="547"/>
      <c r="QVR334" s="547"/>
      <c r="QVS334" s="547"/>
      <c r="QVT334" s="547"/>
      <c r="QVU334" s="547"/>
      <c r="QVV334" s="547"/>
      <c r="QVW334" s="547"/>
      <c r="QVX334" s="547"/>
      <c r="QVY334" s="547"/>
      <c r="QVZ334" s="547"/>
      <c r="QWA334" s="547"/>
      <c r="QWB334" s="547"/>
      <c r="QWC334" s="547"/>
      <c r="QWD334" s="547"/>
      <c r="QWE334" s="547"/>
      <c r="QWF334" s="547"/>
      <c r="QWG334" s="547"/>
      <c r="QWH334" s="547"/>
      <c r="QWI334" s="547"/>
      <c r="QWJ334" s="547"/>
      <c r="QWK334" s="547"/>
      <c r="QWL334" s="547"/>
      <c r="QWM334" s="547"/>
      <c r="QWN334" s="547"/>
      <c r="QWO334" s="547"/>
      <c r="QWP334" s="547"/>
      <c r="QWQ334" s="547"/>
      <c r="QWR334" s="547"/>
      <c r="QWS334" s="547"/>
      <c r="QWT334" s="547"/>
      <c r="QWU334" s="547"/>
      <c r="QWV334" s="547"/>
      <c r="QWW334" s="547"/>
      <c r="QWX334" s="547"/>
      <c r="QWY334" s="547"/>
      <c r="QWZ334" s="547"/>
      <c r="QXA334" s="547"/>
      <c r="QXB334" s="547"/>
      <c r="QXC334" s="547"/>
      <c r="QXD334" s="547"/>
      <c r="QXE334" s="547"/>
      <c r="QXF334" s="547"/>
      <c r="QXG334" s="547"/>
      <c r="QXH334" s="547"/>
      <c r="QXI334" s="547"/>
      <c r="QXJ334" s="547"/>
      <c r="QXK334" s="547"/>
      <c r="QXL334" s="547"/>
      <c r="QXM334" s="547"/>
      <c r="QXN334" s="547"/>
      <c r="QXO334" s="547"/>
      <c r="QXP334" s="547"/>
      <c r="QXQ334" s="547"/>
      <c r="QXR334" s="547"/>
      <c r="QXS334" s="547"/>
      <c r="QXT334" s="547"/>
      <c r="QXU334" s="547"/>
      <c r="QXV334" s="547"/>
      <c r="QXW334" s="547"/>
      <c r="QXX334" s="547"/>
      <c r="QXY334" s="547"/>
      <c r="QXZ334" s="547"/>
      <c r="QYA334" s="547"/>
      <c r="QYB334" s="547"/>
      <c r="QYC334" s="547"/>
      <c r="QYD334" s="547"/>
      <c r="QYE334" s="547"/>
      <c r="QYF334" s="547"/>
      <c r="QYG334" s="547"/>
      <c r="QYH334" s="547"/>
      <c r="QYI334" s="547"/>
      <c r="QYJ334" s="547"/>
      <c r="QYK334" s="547"/>
      <c r="QYL334" s="547"/>
      <c r="QYM334" s="547"/>
      <c r="QYN334" s="547"/>
      <c r="QYO334" s="547"/>
      <c r="QYP334" s="547"/>
      <c r="QYQ334" s="547"/>
      <c r="QYR334" s="547"/>
      <c r="QYS334" s="547"/>
      <c r="QYT334" s="547"/>
      <c r="QYU334" s="547"/>
      <c r="QYV334" s="547"/>
      <c r="QYW334" s="547"/>
      <c r="QYX334" s="547"/>
      <c r="QYY334" s="547"/>
      <c r="QYZ334" s="547"/>
      <c r="QZA334" s="547"/>
      <c r="QZB334" s="547"/>
      <c r="QZC334" s="547"/>
      <c r="QZD334" s="547"/>
      <c r="QZE334" s="547"/>
      <c r="QZF334" s="547"/>
      <c r="QZG334" s="547"/>
      <c r="QZH334" s="547"/>
      <c r="QZI334" s="547"/>
      <c r="QZJ334" s="547"/>
      <c r="QZK334" s="547"/>
      <c r="QZL334" s="547"/>
      <c r="QZM334" s="547"/>
      <c r="QZN334" s="547"/>
      <c r="QZO334" s="547"/>
      <c r="QZP334" s="547"/>
      <c r="QZQ334" s="547"/>
      <c r="QZR334" s="547"/>
      <c r="QZS334" s="547"/>
      <c r="QZT334" s="547"/>
      <c r="QZU334" s="547"/>
      <c r="QZV334" s="547"/>
      <c r="QZW334" s="547"/>
      <c r="QZX334" s="547"/>
      <c r="QZY334" s="547"/>
      <c r="QZZ334" s="547"/>
      <c r="RAA334" s="547"/>
      <c r="RAB334" s="547"/>
      <c r="RAC334" s="547"/>
      <c r="RAD334" s="547"/>
      <c r="RAE334" s="547"/>
      <c r="RAF334" s="547"/>
      <c r="RAG334" s="547"/>
      <c r="RAH334" s="547"/>
      <c r="RAI334" s="547"/>
      <c r="RAJ334" s="547"/>
      <c r="RAK334" s="547"/>
      <c r="RAL334" s="547"/>
      <c r="RAM334" s="547"/>
      <c r="RAN334" s="547"/>
      <c r="RAO334" s="547"/>
      <c r="RAP334" s="547"/>
      <c r="RAQ334" s="547"/>
      <c r="RAR334" s="547"/>
      <c r="RAS334" s="547"/>
      <c r="RAT334" s="547"/>
      <c r="RAU334" s="547"/>
      <c r="RAV334" s="547"/>
      <c r="RAW334" s="547"/>
      <c r="RAX334" s="547"/>
      <c r="RAY334" s="547"/>
      <c r="RAZ334" s="547"/>
      <c r="RBA334" s="547"/>
      <c r="RBB334" s="547"/>
      <c r="RBC334" s="547"/>
      <c r="RBD334" s="547"/>
      <c r="RBE334" s="547"/>
      <c r="RBF334" s="547"/>
      <c r="RBG334" s="547"/>
      <c r="RBH334" s="547"/>
      <c r="RBI334" s="547"/>
      <c r="RBJ334" s="547"/>
      <c r="RBK334" s="547"/>
      <c r="RBL334" s="547"/>
      <c r="RBM334" s="547"/>
      <c r="RBN334" s="547"/>
      <c r="RBO334" s="547"/>
      <c r="RBP334" s="547"/>
      <c r="RBQ334" s="547"/>
      <c r="RBR334" s="547"/>
      <c r="RBS334" s="547"/>
      <c r="RBT334" s="547"/>
      <c r="RBU334" s="547"/>
      <c r="RBV334" s="547"/>
      <c r="RBW334" s="547"/>
      <c r="RBX334" s="547"/>
      <c r="RBY334" s="547"/>
      <c r="RBZ334" s="547"/>
      <c r="RCA334" s="547"/>
      <c r="RCB334" s="547"/>
      <c r="RCC334" s="547"/>
      <c r="RCD334" s="547"/>
      <c r="RCE334" s="547"/>
      <c r="RCF334" s="547"/>
      <c r="RCG334" s="547"/>
      <c r="RCH334" s="547"/>
      <c r="RCI334" s="547"/>
      <c r="RCJ334" s="547"/>
      <c r="RCK334" s="547"/>
      <c r="RCL334" s="547"/>
      <c r="RCM334" s="547"/>
      <c r="RCN334" s="547"/>
      <c r="RCO334" s="547"/>
      <c r="RCP334" s="547"/>
      <c r="RCQ334" s="547"/>
      <c r="RCR334" s="547"/>
      <c r="RCS334" s="547"/>
      <c r="RCT334" s="547"/>
      <c r="RCU334" s="547"/>
      <c r="RCV334" s="547"/>
      <c r="RCW334" s="547"/>
      <c r="RCX334" s="547"/>
      <c r="RCY334" s="547"/>
      <c r="RCZ334" s="547"/>
      <c r="RDA334" s="547"/>
      <c r="RDB334" s="547"/>
      <c r="RDC334" s="547"/>
      <c r="RDD334" s="547"/>
      <c r="RDE334" s="547"/>
      <c r="RDF334" s="547"/>
      <c r="RDG334" s="547"/>
      <c r="RDH334" s="547"/>
      <c r="RDI334" s="547"/>
      <c r="RDJ334" s="547"/>
      <c r="RDK334" s="547"/>
      <c r="RDL334" s="547"/>
      <c r="RDM334" s="547"/>
      <c r="RDN334" s="547"/>
      <c r="RDO334" s="547"/>
      <c r="RDP334" s="547"/>
      <c r="RDQ334" s="547"/>
      <c r="RDR334" s="547"/>
      <c r="RDS334" s="547"/>
      <c r="RDT334" s="547"/>
      <c r="RDU334" s="547"/>
      <c r="RDV334" s="547"/>
      <c r="RDW334" s="547"/>
      <c r="RDX334" s="547"/>
      <c r="RDY334" s="547"/>
      <c r="RDZ334" s="547"/>
      <c r="REA334" s="547"/>
      <c r="REB334" s="547"/>
      <c r="REC334" s="547"/>
      <c r="RED334" s="547"/>
      <c r="REE334" s="547"/>
      <c r="REF334" s="547"/>
      <c r="REG334" s="547"/>
      <c r="REH334" s="547"/>
      <c r="REI334" s="547"/>
      <c r="REJ334" s="547"/>
      <c r="REK334" s="547"/>
      <c r="REL334" s="547"/>
      <c r="REM334" s="547"/>
      <c r="REN334" s="547"/>
      <c r="REO334" s="547"/>
      <c r="REP334" s="547"/>
      <c r="REQ334" s="547"/>
      <c r="RER334" s="547"/>
      <c r="RES334" s="547"/>
      <c r="RET334" s="547"/>
      <c r="REU334" s="547"/>
      <c r="REV334" s="547"/>
      <c r="REW334" s="547"/>
      <c r="REX334" s="547"/>
      <c r="REY334" s="547"/>
      <c r="REZ334" s="547"/>
      <c r="RFA334" s="547"/>
      <c r="RFB334" s="547"/>
      <c r="RFC334" s="547"/>
      <c r="RFD334" s="547"/>
      <c r="RFE334" s="547"/>
      <c r="RFF334" s="547"/>
      <c r="RFG334" s="547"/>
      <c r="RFH334" s="547"/>
      <c r="RFI334" s="547"/>
      <c r="RFJ334" s="547"/>
      <c r="RFK334" s="547"/>
      <c r="RFL334" s="547"/>
      <c r="RFM334" s="547"/>
      <c r="RFN334" s="547"/>
      <c r="RFO334" s="547"/>
      <c r="RFP334" s="547"/>
      <c r="RFQ334" s="547"/>
      <c r="RFR334" s="547"/>
      <c r="RFS334" s="547"/>
      <c r="RFT334" s="547"/>
      <c r="RFU334" s="547"/>
      <c r="RFV334" s="547"/>
      <c r="RFW334" s="547"/>
      <c r="RFX334" s="547"/>
      <c r="RFY334" s="547"/>
      <c r="RFZ334" s="547"/>
      <c r="RGA334" s="547"/>
      <c r="RGB334" s="547"/>
      <c r="RGC334" s="547"/>
      <c r="RGD334" s="547"/>
      <c r="RGE334" s="547"/>
      <c r="RGF334" s="547"/>
      <c r="RGG334" s="547"/>
      <c r="RGH334" s="547"/>
      <c r="RGI334" s="547"/>
      <c r="RGJ334" s="547"/>
      <c r="RGK334" s="547"/>
      <c r="RGL334" s="547"/>
      <c r="RGM334" s="547"/>
      <c r="RGN334" s="547"/>
      <c r="RGO334" s="547"/>
      <c r="RGP334" s="547"/>
      <c r="RGQ334" s="547"/>
      <c r="RGR334" s="547"/>
      <c r="RGS334" s="547"/>
      <c r="RGT334" s="547"/>
      <c r="RGU334" s="547"/>
      <c r="RGV334" s="547"/>
      <c r="RGW334" s="547"/>
      <c r="RGX334" s="547"/>
      <c r="RGY334" s="547"/>
      <c r="RGZ334" s="547"/>
      <c r="RHA334" s="547"/>
      <c r="RHB334" s="547"/>
      <c r="RHC334" s="547"/>
      <c r="RHD334" s="547"/>
      <c r="RHE334" s="547"/>
      <c r="RHF334" s="547"/>
      <c r="RHG334" s="547"/>
      <c r="RHH334" s="547"/>
      <c r="RHI334" s="547"/>
      <c r="RHJ334" s="547"/>
      <c r="RHK334" s="547"/>
      <c r="RHL334" s="547"/>
      <c r="RHM334" s="547"/>
      <c r="RHN334" s="547"/>
      <c r="RHO334" s="547"/>
      <c r="RHP334" s="547"/>
      <c r="RHQ334" s="547"/>
      <c r="RHR334" s="547"/>
      <c r="RHS334" s="547"/>
      <c r="RHT334" s="547"/>
      <c r="RHU334" s="547"/>
      <c r="RHV334" s="547"/>
      <c r="RHW334" s="547"/>
      <c r="RHX334" s="547"/>
      <c r="RHY334" s="547"/>
      <c r="RHZ334" s="547"/>
      <c r="RIA334" s="547"/>
      <c r="RIB334" s="547"/>
      <c r="RIC334" s="547"/>
      <c r="RID334" s="547"/>
      <c r="RIE334" s="547"/>
      <c r="RIF334" s="547"/>
      <c r="RIG334" s="547"/>
      <c r="RIH334" s="547"/>
      <c r="RII334" s="547"/>
      <c r="RIJ334" s="547"/>
      <c r="RIK334" s="547"/>
      <c r="RIL334" s="547"/>
      <c r="RIM334" s="547"/>
      <c r="RIN334" s="547"/>
      <c r="RIO334" s="547"/>
      <c r="RIP334" s="547"/>
      <c r="RIQ334" s="547"/>
      <c r="RIR334" s="547"/>
      <c r="RIS334" s="547"/>
      <c r="RIT334" s="547"/>
      <c r="RIU334" s="547"/>
      <c r="RIV334" s="547"/>
      <c r="RIW334" s="547"/>
      <c r="RIX334" s="547"/>
      <c r="RIY334" s="547"/>
      <c r="RIZ334" s="547"/>
      <c r="RJA334" s="547"/>
      <c r="RJB334" s="547"/>
      <c r="RJC334" s="547"/>
      <c r="RJD334" s="547"/>
      <c r="RJE334" s="547"/>
      <c r="RJF334" s="547"/>
      <c r="RJG334" s="547"/>
      <c r="RJH334" s="547"/>
      <c r="RJI334" s="547"/>
      <c r="RJJ334" s="547"/>
      <c r="RJK334" s="547"/>
      <c r="RJL334" s="547"/>
      <c r="RJM334" s="547"/>
      <c r="RJN334" s="547"/>
      <c r="RJO334" s="547"/>
      <c r="RJP334" s="547"/>
      <c r="RJQ334" s="547"/>
      <c r="RJR334" s="547"/>
      <c r="RJS334" s="547"/>
      <c r="RJT334" s="547"/>
      <c r="RJU334" s="547"/>
      <c r="RJV334" s="547"/>
      <c r="RJW334" s="547"/>
      <c r="RJX334" s="547"/>
      <c r="RJY334" s="547"/>
      <c r="RJZ334" s="547"/>
      <c r="RKA334" s="547"/>
      <c r="RKB334" s="547"/>
      <c r="RKC334" s="547"/>
      <c r="RKD334" s="547"/>
      <c r="RKE334" s="547"/>
      <c r="RKF334" s="547"/>
      <c r="RKG334" s="547"/>
      <c r="RKH334" s="547"/>
      <c r="RKI334" s="547"/>
      <c r="RKJ334" s="547"/>
      <c r="RKK334" s="547"/>
      <c r="RKL334" s="547"/>
      <c r="RKM334" s="547"/>
      <c r="RKN334" s="547"/>
      <c r="RKO334" s="547"/>
      <c r="RKP334" s="547"/>
      <c r="RKQ334" s="547"/>
      <c r="RKR334" s="547"/>
      <c r="RKS334" s="547"/>
      <c r="RKT334" s="547"/>
      <c r="RKU334" s="547"/>
      <c r="RKV334" s="547"/>
      <c r="RKW334" s="547"/>
      <c r="RKX334" s="547"/>
      <c r="RKY334" s="547"/>
      <c r="RKZ334" s="547"/>
      <c r="RLA334" s="547"/>
      <c r="RLB334" s="547"/>
      <c r="RLC334" s="547"/>
      <c r="RLD334" s="547"/>
      <c r="RLE334" s="547"/>
      <c r="RLF334" s="547"/>
      <c r="RLG334" s="547"/>
      <c r="RLH334" s="547"/>
      <c r="RLI334" s="547"/>
      <c r="RLJ334" s="547"/>
      <c r="RLK334" s="547"/>
      <c r="RLL334" s="547"/>
      <c r="RLM334" s="547"/>
      <c r="RLN334" s="547"/>
      <c r="RLO334" s="547"/>
      <c r="RLP334" s="547"/>
      <c r="RLQ334" s="547"/>
      <c r="RLR334" s="547"/>
      <c r="RLS334" s="547"/>
      <c r="RLT334" s="547"/>
      <c r="RLU334" s="547"/>
      <c r="RLV334" s="547"/>
      <c r="RLW334" s="547"/>
      <c r="RLX334" s="547"/>
      <c r="RLY334" s="547"/>
      <c r="RLZ334" s="547"/>
      <c r="RMA334" s="547"/>
      <c r="RMB334" s="547"/>
      <c r="RMC334" s="547"/>
      <c r="RMD334" s="547"/>
      <c r="RME334" s="547"/>
      <c r="RMF334" s="547"/>
      <c r="RMG334" s="547"/>
      <c r="RMH334" s="547"/>
      <c r="RMI334" s="547"/>
      <c r="RMJ334" s="547"/>
      <c r="RMK334" s="547"/>
      <c r="RML334" s="547"/>
      <c r="RMM334" s="547"/>
      <c r="RMN334" s="547"/>
      <c r="RMO334" s="547"/>
      <c r="RMP334" s="547"/>
      <c r="RMQ334" s="547"/>
      <c r="RMR334" s="547"/>
      <c r="RMS334" s="547"/>
      <c r="RMT334" s="547"/>
      <c r="RMU334" s="547"/>
      <c r="RMV334" s="547"/>
      <c r="RMW334" s="547"/>
      <c r="RMX334" s="547"/>
      <c r="RMY334" s="547"/>
      <c r="RMZ334" s="547"/>
      <c r="RNA334" s="547"/>
      <c r="RNB334" s="547"/>
      <c r="RNC334" s="547"/>
      <c r="RND334" s="547"/>
      <c r="RNE334" s="547"/>
      <c r="RNF334" s="547"/>
      <c r="RNG334" s="547"/>
      <c r="RNH334" s="547"/>
      <c r="RNI334" s="547"/>
      <c r="RNJ334" s="547"/>
      <c r="RNK334" s="547"/>
      <c r="RNL334" s="547"/>
      <c r="RNM334" s="547"/>
      <c r="RNN334" s="547"/>
      <c r="RNO334" s="547"/>
      <c r="RNP334" s="547"/>
      <c r="RNQ334" s="547"/>
      <c r="RNR334" s="547"/>
      <c r="RNS334" s="547"/>
      <c r="RNT334" s="547"/>
      <c r="RNU334" s="547"/>
      <c r="RNV334" s="547"/>
      <c r="RNW334" s="547"/>
      <c r="RNX334" s="547"/>
      <c r="RNY334" s="547"/>
      <c r="RNZ334" s="547"/>
      <c r="ROA334" s="547"/>
      <c r="ROB334" s="547"/>
      <c r="ROC334" s="547"/>
      <c r="ROD334" s="547"/>
      <c r="ROE334" s="547"/>
      <c r="ROF334" s="547"/>
      <c r="ROG334" s="547"/>
      <c r="ROH334" s="547"/>
      <c r="ROI334" s="547"/>
      <c r="ROJ334" s="547"/>
      <c r="ROK334" s="547"/>
      <c r="ROL334" s="547"/>
      <c r="ROM334" s="547"/>
      <c r="RON334" s="547"/>
      <c r="ROO334" s="547"/>
      <c r="ROP334" s="547"/>
      <c r="ROQ334" s="547"/>
      <c r="ROR334" s="547"/>
      <c r="ROS334" s="547"/>
      <c r="ROT334" s="547"/>
      <c r="ROU334" s="547"/>
      <c r="ROV334" s="547"/>
      <c r="ROW334" s="547"/>
      <c r="ROX334" s="547"/>
      <c r="ROY334" s="547"/>
      <c r="ROZ334" s="547"/>
      <c r="RPA334" s="547"/>
      <c r="RPB334" s="547"/>
      <c r="RPC334" s="547"/>
      <c r="RPD334" s="547"/>
      <c r="RPE334" s="547"/>
      <c r="RPF334" s="547"/>
      <c r="RPG334" s="547"/>
      <c r="RPH334" s="547"/>
      <c r="RPI334" s="547"/>
      <c r="RPJ334" s="547"/>
      <c r="RPK334" s="547"/>
      <c r="RPL334" s="547"/>
      <c r="RPM334" s="547"/>
      <c r="RPN334" s="547"/>
      <c r="RPO334" s="547"/>
      <c r="RPP334" s="547"/>
      <c r="RPQ334" s="547"/>
      <c r="RPR334" s="547"/>
      <c r="RPS334" s="547"/>
      <c r="RPT334" s="547"/>
      <c r="RPU334" s="547"/>
      <c r="RPV334" s="547"/>
      <c r="RPW334" s="547"/>
      <c r="RPX334" s="547"/>
      <c r="RPY334" s="547"/>
      <c r="RPZ334" s="547"/>
      <c r="RQA334" s="547"/>
      <c r="RQB334" s="547"/>
      <c r="RQC334" s="547"/>
      <c r="RQD334" s="547"/>
      <c r="RQE334" s="547"/>
      <c r="RQF334" s="547"/>
      <c r="RQG334" s="547"/>
      <c r="RQH334" s="547"/>
      <c r="RQI334" s="547"/>
      <c r="RQJ334" s="547"/>
      <c r="RQK334" s="547"/>
      <c r="RQL334" s="547"/>
      <c r="RQM334" s="547"/>
      <c r="RQN334" s="547"/>
      <c r="RQO334" s="547"/>
      <c r="RQP334" s="547"/>
      <c r="RQQ334" s="547"/>
      <c r="RQR334" s="547"/>
      <c r="RQS334" s="547"/>
      <c r="RQT334" s="547"/>
      <c r="RQU334" s="547"/>
      <c r="RQV334" s="547"/>
      <c r="RQW334" s="547"/>
      <c r="RQX334" s="547"/>
      <c r="RQY334" s="547"/>
      <c r="RQZ334" s="547"/>
      <c r="RRA334" s="547"/>
      <c r="RRB334" s="547"/>
      <c r="RRC334" s="547"/>
      <c r="RRD334" s="547"/>
      <c r="RRE334" s="547"/>
      <c r="RRF334" s="547"/>
      <c r="RRG334" s="547"/>
      <c r="RRH334" s="547"/>
      <c r="RRI334" s="547"/>
      <c r="RRJ334" s="547"/>
      <c r="RRK334" s="547"/>
      <c r="RRL334" s="547"/>
      <c r="RRM334" s="547"/>
      <c r="RRN334" s="547"/>
      <c r="RRO334" s="547"/>
      <c r="RRP334" s="547"/>
      <c r="RRQ334" s="547"/>
      <c r="RRR334" s="547"/>
      <c r="RRS334" s="547"/>
      <c r="RRT334" s="547"/>
      <c r="RRU334" s="547"/>
      <c r="RRV334" s="547"/>
      <c r="RRW334" s="547"/>
      <c r="RRX334" s="547"/>
      <c r="RRY334" s="547"/>
      <c r="RRZ334" s="547"/>
      <c r="RSA334" s="547"/>
      <c r="RSB334" s="547"/>
      <c r="RSC334" s="547"/>
      <c r="RSD334" s="547"/>
      <c r="RSE334" s="547"/>
      <c r="RSF334" s="547"/>
      <c r="RSG334" s="547"/>
      <c r="RSH334" s="547"/>
      <c r="RSI334" s="547"/>
      <c r="RSJ334" s="547"/>
      <c r="RSK334" s="547"/>
      <c r="RSL334" s="547"/>
      <c r="RSM334" s="547"/>
      <c r="RSN334" s="547"/>
      <c r="RSO334" s="547"/>
      <c r="RSP334" s="547"/>
      <c r="RSQ334" s="547"/>
      <c r="RSR334" s="547"/>
      <c r="RSS334" s="547"/>
      <c r="RST334" s="547"/>
      <c r="RSU334" s="547"/>
      <c r="RSV334" s="547"/>
      <c r="RSW334" s="547"/>
      <c r="RSX334" s="547"/>
      <c r="RSY334" s="547"/>
      <c r="RSZ334" s="547"/>
      <c r="RTA334" s="547"/>
      <c r="RTB334" s="547"/>
      <c r="RTC334" s="547"/>
      <c r="RTD334" s="547"/>
      <c r="RTE334" s="547"/>
      <c r="RTF334" s="547"/>
      <c r="RTG334" s="547"/>
      <c r="RTH334" s="547"/>
      <c r="RTI334" s="547"/>
      <c r="RTJ334" s="547"/>
      <c r="RTK334" s="547"/>
      <c r="RTL334" s="547"/>
      <c r="RTM334" s="547"/>
      <c r="RTN334" s="547"/>
      <c r="RTO334" s="547"/>
      <c r="RTP334" s="547"/>
      <c r="RTQ334" s="547"/>
      <c r="RTR334" s="547"/>
      <c r="RTS334" s="547"/>
      <c r="RTT334" s="547"/>
      <c r="RTU334" s="547"/>
      <c r="RTV334" s="547"/>
      <c r="RTW334" s="547"/>
      <c r="RTX334" s="547"/>
      <c r="RTY334" s="547"/>
      <c r="RTZ334" s="547"/>
      <c r="RUA334" s="547"/>
      <c r="RUB334" s="547"/>
      <c r="RUC334" s="547"/>
      <c r="RUD334" s="547"/>
      <c r="RUE334" s="547"/>
      <c r="RUF334" s="547"/>
      <c r="RUG334" s="547"/>
      <c r="RUH334" s="547"/>
      <c r="RUI334" s="547"/>
      <c r="RUJ334" s="547"/>
      <c r="RUK334" s="547"/>
      <c r="RUL334" s="547"/>
      <c r="RUM334" s="547"/>
      <c r="RUN334" s="547"/>
      <c r="RUO334" s="547"/>
      <c r="RUP334" s="547"/>
      <c r="RUQ334" s="547"/>
      <c r="RUR334" s="547"/>
      <c r="RUS334" s="547"/>
      <c r="RUT334" s="547"/>
      <c r="RUU334" s="547"/>
      <c r="RUV334" s="547"/>
      <c r="RUW334" s="547"/>
      <c r="RUX334" s="547"/>
      <c r="RUY334" s="547"/>
      <c r="RUZ334" s="547"/>
      <c r="RVA334" s="547"/>
      <c r="RVB334" s="547"/>
      <c r="RVC334" s="547"/>
      <c r="RVD334" s="547"/>
      <c r="RVE334" s="547"/>
      <c r="RVF334" s="547"/>
      <c r="RVG334" s="547"/>
      <c r="RVH334" s="547"/>
      <c r="RVI334" s="547"/>
      <c r="RVJ334" s="547"/>
      <c r="RVK334" s="547"/>
      <c r="RVL334" s="547"/>
      <c r="RVM334" s="547"/>
      <c r="RVN334" s="547"/>
      <c r="RVO334" s="547"/>
      <c r="RVP334" s="547"/>
      <c r="RVQ334" s="547"/>
      <c r="RVR334" s="547"/>
      <c r="RVS334" s="547"/>
      <c r="RVT334" s="547"/>
      <c r="RVU334" s="547"/>
      <c r="RVV334" s="547"/>
      <c r="RVW334" s="547"/>
      <c r="RVX334" s="547"/>
      <c r="RVY334" s="547"/>
      <c r="RVZ334" s="547"/>
      <c r="RWA334" s="547"/>
      <c r="RWB334" s="547"/>
      <c r="RWC334" s="547"/>
      <c r="RWD334" s="547"/>
      <c r="RWE334" s="547"/>
      <c r="RWF334" s="547"/>
      <c r="RWG334" s="547"/>
      <c r="RWH334" s="547"/>
      <c r="RWI334" s="547"/>
      <c r="RWJ334" s="547"/>
      <c r="RWK334" s="547"/>
      <c r="RWL334" s="547"/>
      <c r="RWM334" s="547"/>
      <c r="RWN334" s="547"/>
      <c r="RWO334" s="547"/>
      <c r="RWP334" s="547"/>
      <c r="RWQ334" s="547"/>
      <c r="RWR334" s="547"/>
      <c r="RWS334" s="547"/>
      <c r="RWT334" s="547"/>
      <c r="RWU334" s="547"/>
      <c r="RWV334" s="547"/>
      <c r="RWW334" s="547"/>
      <c r="RWX334" s="547"/>
      <c r="RWY334" s="547"/>
      <c r="RWZ334" s="547"/>
      <c r="RXA334" s="547"/>
      <c r="RXB334" s="547"/>
      <c r="RXC334" s="547"/>
      <c r="RXD334" s="547"/>
      <c r="RXE334" s="547"/>
      <c r="RXF334" s="547"/>
      <c r="RXG334" s="547"/>
      <c r="RXH334" s="547"/>
      <c r="RXI334" s="547"/>
      <c r="RXJ334" s="547"/>
      <c r="RXK334" s="547"/>
      <c r="RXL334" s="547"/>
      <c r="RXM334" s="547"/>
      <c r="RXN334" s="547"/>
      <c r="RXO334" s="547"/>
      <c r="RXP334" s="547"/>
      <c r="RXQ334" s="547"/>
      <c r="RXR334" s="547"/>
      <c r="RXS334" s="547"/>
      <c r="RXT334" s="547"/>
      <c r="RXU334" s="547"/>
      <c r="RXV334" s="547"/>
      <c r="RXW334" s="547"/>
      <c r="RXX334" s="547"/>
      <c r="RXY334" s="547"/>
      <c r="RXZ334" s="547"/>
      <c r="RYA334" s="547"/>
      <c r="RYB334" s="547"/>
      <c r="RYC334" s="547"/>
      <c r="RYD334" s="547"/>
      <c r="RYE334" s="547"/>
      <c r="RYF334" s="547"/>
      <c r="RYG334" s="547"/>
      <c r="RYH334" s="547"/>
      <c r="RYI334" s="547"/>
      <c r="RYJ334" s="547"/>
      <c r="RYK334" s="547"/>
      <c r="RYL334" s="547"/>
      <c r="RYM334" s="547"/>
      <c r="RYN334" s="547"/>
      <c r="RYO334" s="547"/>
      <c r="RYP334" s="547"/>
      <c r="RYQ334" s="547"/>
      <c r="RYR334" s="547"/>
      <c r="RYS334" s="547"/>
      <c r="RYT334" s="547"/>
      <c r="RYU334" s="547"/>
      <c r="RYV334" s="547"/>
      <c r="RYW334" s="547"/>
      <c r="RYX334" s="547"/>
      <c r="RYY334" s="547"/>
      <c r="RYZ334" s="547"/>
      <c r="RZA334" s="547"/>
      <c r="RZB334" s="547"/>
      <c r="RZC334" s="547"/>
      <c r="RZD334" s="547"/>
      <c r="RZE334" s="547"/>
      <c r="RZF334" s="547"/>
      <c r="RZG334" s="547"/>
      <c r="RZH334" s="547"/>
      <c r="RZI334" s="547"/>
      <c r="RZJ334" s="547"/>
      <c r="RZK334" s="547"/>
      <c r="RZL334" s="547"/>
      <c r="RZM334" s="547"/>
      <c r="RZN334" s="547"/>
      <c r="RZO334" s="547"/>
      <c r="RZP334" s="547"/>
      <c r="RZQ334" s="547"/>
      <c r="RZR334" s="547"/>
      <c r="RZS334" s="547"/>
      <c r="RZT334" s="547"/>
      <c r="RZU334" s="547"/>
      <c r="RZV334" s="547"/>
      <c r="RZW334" s="547"/>
      <c r="RZX334" s="547"/>
      <c r="RZY334" s="547"/>
      <c r="RZZ334" s="547"/>
      <c r="SAA334" s="547"/>
      <c r="SAB334" s="547"/>
      <c r="SAC334" s="547"/>
      <c r="SAD334" s="547"/>
      <c r="SAE334" s="547"/>
      <c r="SAF334" s="547"/>
      <c r="SAG334" s="547"/>
      <c r="SAH334" s="547"/>
      <c r="SAI334" s="547"/>
      <c r="SAJ334" s="547"/>
      <c r="SAK334" s="547"/>
      <c r="SAL334" s="547"/>
      <c r="SAM334" s="547"/>
      <c r="SAN334" s="547"/>
      <c r="SAO334" s="547"/>
      <c r="SAP334" s="547"/>
      <c r="SAQ334" s="547"/>
      <c r="SAR334" s="547"/>
      <c r="SAS334" s="547"/>
      <c r="SAT334" s="547"/>
      <c r="SAU334" s="547"/>
      <c r="SAV334" s="547"/>
      <c r="SAW334" s="547"/>
      <c r="SAX334" s="547"/>
      <c r="SAY334" s="547"/>
      <c r="SAZ334" s="547"/>
      <c r="SBA334" s="547"/>
      <c r="SBB334" s="547"/>
      <c r="SBC334" s="547"/>
      <c r="SBD334" s="547"/>
      <c r="SBE334" s="547"/>
      <c r="SBF334" s="547"/>
      <c r="SBG334" s="547"/>
      <c r="SBH334" s="547"/>
      <c r="SBI334" s="547"/>
      <c r="SBJ334" s="547"/>
      <c r="SBK334" s="547"/>
      <c r="SBL334" s="547"/>
      <c r="SBM334" s="547"/>
      <c r="SBN334" s="547"/>
      <c r="SBO334" s="547"/>
      <c r="SBP334" s="547"/>
      <c r="SBQ334" s="547"/>
      <c r="SBR334" s="547"/>
      <c r="SBS334" s="547"/>
      <c r="SBT334" s="547"/>
      <c r="SBU334" s="547"/>
      <c r="SBV334" s="547"/>
      <c r="SBW334" s="547"/>
      <c r="SBX334" s="547"/>
      <c r="SBY334" s="547"/>
      <c r="SBZ334" s="547"/>
      <c r="SCA334" s="547"/>
      <c r="SCB334" s="547"/>
      <c r="SCC334" s="547"/>
      <c r="SCD334" s="547"/>
      <c r="SCE334" s="547"/>
      <c r="SCF334" s="547"/>
      <c r="SCG334" s="547"/>
      <c r="SCH334" s="547"/>
      <c r="SCI334" s="547"/>
      <c r="SCJ334" s="547"/>
      <c r="SCK334" s="547"/>
      <c r="SCL334" s="547"/>
      <c r="SCM334" s="547"/>
      <c r="SCN334" s="547"/>
      <c r="SCO334" s="547"/>
      <c r="SCP334" s="547"/>
      <c r="SCQ334" s="547"/>
      <c r="SCR334" s="547"/>
      <c r="SCS334" s="547"/>
      <c r="SCT334" s="547"/>
      <c r="SCU334" s="547"/>
      <c r="SCV334" s="547"/>
      <c r="SCW334" s="547"/>
      <c r="SCX334" s="547"/>
      <c r="SCY334" s="547"/>
      <c r="SCZ334" s="547"/>
      <c r="SDA334" s="547"/>
      <c r="SDB334" s="547"/>
      <c r="SDC334" s="547"/>
      <c r="SDD334" s="547"/>
      <c r="SDE334" s="547"/>
      <c r="SDF334" s="547"/>
      <c r="SDG334" s="547"/>
      <c r="SDH334" s="547"/>
      <c r="SDI334" s="547"/>
      <c r="SDJ334" s="547"/>
      <c r="SDK334" s="547"/>
      <c r="SDL334" s="547"/>
      <c r="SDM334" s="547"/>
      <c r="SDN334" s="547"/>
      <c r="SDO334" s="547"/>
      <c r="SDP334" s="547"/>
      <c r="SDQ334" s="547"/>
      <c r="SDR334" s="547"/>
      <c r="SDS334" s="547"/>
      <c r="SDT334" s="547"/>
      <c r="SDU334" s="547"/>
      <c r="SDV334" s="547"/>
      <c r="SDW334" s="547"/>
      <c r="SDX334" s="547"/>
      <c r="SDY334" s="547"/>
      <c r="SDZ334" s="547"/>
      <c r="SEA334" s="547"/>
      <c r="SEB334" s="547"/>
      <c r="SEC334" s="547"/>
      <c r="SED334" s="547"/>
      <c r="SEE334" s="547"/>
      <c r="SEF334" s="547"/>
      <c r="SEG334" s="547"/>
      <c r="SEH334" s="547"/>
      <c r="SEI334" s="547"/>
      <c r="SEJ334" s="547"/>
      <c r="SEK334" s="547"/>
      <c r="SEL334" s="547"/>
      <c r="SEM334" s="547"/>
      <c r="SEN334" s="547"/>
      <c r="SEO334" s="547"/>
      <c r="SEP334" s="547"/>
      <c r="SEQ334" s="547"/>
      <c r="SER334" s="547"/>
      <c r="SES334" s="547"/>
      <c r="SET334" s="547"/>
      <c r="SEU334" s="547"/>
      <c r="SEV334" s="547"/>
      <c r="SEW334" s="547"/>
      <c r="SEX334" s="547"/>
      <c r="SEY334" s="547"/>
      <c r="SEZ334" s="547"/>
      <c r="SFA334" s="547"/>
      <c r="SFB334" s="547"/>
      <c r="SFC334" s="547"/>
      <c r="SFD334" s="547"/>
      <c r="SFE334" s="547"/>
      <c r="SFF334" s="547"/>
      <c r="SFG334" s="547"/>
      <c r="SFH334" s="547"/>
      <c r="SFI334" s="547"/>
      <c r="SFJ334" s="547"/>
      <c r="SFK334" s="547"/>
      <c r="SFL334" s="547"/>
      <c r="SFM334" s="547"/>
      <c r="SFN334" s="547"/>
      <c r="SFO334" s="547"/>
      <c r="SFP334" s="547"/>
      <c r="SFQ334" s="547"/>
      <c r="SFR334" s="547"/>
      <c r="SFS334" s="547"/>
      <c r="SFT334" s="547"/>
      <c r="SFU334" s="547"/>
      <c r="SFV334" s="547"/>
      <c r="SFW334" s="547"/>
      <c r="SFX334" s="547"/>
      <c r="SFY334" s="547"/>
      <c r="SFZ334" s="547"/>
      <c r="SGA334" s="547"/>
      <c r="SGB334" s="547"/>
      <c r="SGC334" s="547"/>
      <c r="SGD334" s="547"/>
      <c r="SGE334" s="547"/>
      <c r="SGF334" s="547"/>
      <c r="SGG334" s="547"/>
      <c r="SGH334" s="547"/>
      <c r="SGI334" s="547"/>
      <c r="SGJ334" s="547"/>
      <c r="SGK334" s="547"/>
      <c r="SGL334" s="547"/>
      <c r="SGM334" s="547"/>
      <c r="SGN334" s="547"/>
      <c r="SGO334" s="547"/>
      <c r="SGP334" s="547"/>
      <c r="SGQ334" s="547"/>
      <c r="SGR334" s="547"/>
      <c r="SGS334" s="547"/>
      <c r="SGT334" s="547"/>
      <c r="SGU334" s="547"/>
      <c r="SGV334" s="547"/>
      <c r="SGW334" s="547"/>
      <c r="SGX334" s="547"/>
      <c r="SGY334" s="547"/>
      <c r="SGZ334" s="547"/>
      <c r="SHA334" s="547"/>
      <c r="SHB334" s="547"/>
      <c r="SHC334" s="547"/>
      <c r="SHD334" s="547"/>
      <c r="SHE334" s="547"/>
      <c r="SHF334" s="547"/>
      <c r="SHG334" s="547"/>
      <c r="SHH334" s="547"/>
      <c r="SHI334" s="547"/>
      <c r="SHJ334" s="547"/>
      <c r="SHK334" s="547"/>
      <c r="SHL334" s="547"/>
      <c r="SHM334" s="547"/>
      <c r="SHN334" s="547"/>
      <c r="SHO334" s="547"/>
      <c r="SHP334" s="547"/>
      <c r="SHQ334" s="547"/>
      <c r="SHR334" s="547"/>
      <c r="SHS334" s="547"/>
      <c r="SHT334" s="547"/>
      <c r="SHU334" s="547"/>
      <c r="SHV334" s="547"/>
      <c r="SHW334" s="547"/>
      <c r="SHX334" s="547"/>
      <c r="SHY334" s="547"/>
      <c r="SHZ334" s="547"/>
      <c r="SIA334" s="547"/>
      <c r="SIB334" s="547"/>
      <c r="SIC334" s="547"/>
      <c r="SID334" s="547"/>
      <c r="SIE334" s="547"/>
      <c r="SIF334" s="547"/>
      <c r="SIG334" s="547"/>
      <c r="SIH334" s="547"/>
      <c r="SII334" s="547"/>
      <c r="SIJ334" s="547"/>
      <c r="SIK334" s="547"/>
      <c r="SIL334" s="547"/>
      <c r="SIM334" s="547"/>
      <c r="SIN334" s="547"/>
      <c r="SIO334" s="547"/>
      <c r="SIP334" s="547"/>
      <c r="SIQ334" s="547"/>
      <c r="SIR334" s="547"/>
      <c r="SIS334" s="547"/>
      <c r="SIT334" s="547"/>
      <c r="SIU334" s="547"/>
      <c r="SIV334" s="547"/>
      <c r="SIW334" s="547"/>
      <c r="SIX334" s="547"/>
      <c r="SIY334" s="547"/>
      <c r="SIZ334" s="547"/>
      <c r="SJA334" s="547"/>
      <c r="SJB334" s="547"/>
      <c r="SJC334" s="547"/>
      <c r="SJD334" s="547"/>
      <c r="SJE334" s="547"/>
      <c r="SJF334" s="547"/>
      <c r="SJG334" s="547"/>
      <c r="SJH334" s="547"/>
      <c r="SJI334" s="547"/>
      <c r="SJJ334" s="547"/>
      <c r="SJK334" s="547"/>
      <c r="SJL334" s="547"/>
      <c r="SJM334" s="547"/>
      <c r="SJN334" s="547"/>
      <c r="SJO334" s="547"/>
      <c r="SJP334" s="547"/>
      <c r="SJQ334" s="547"/>
      <c r="SJR334" s="547"/>
      <c r="SJS334" s="547"/>
      <c r="SJT334" s="547"/>
      <c r="SJU334" s="547"/>
      <c r="SJV334" s="547"/>
      <c r="SJW334" s="547"/>
      <c r="SJX334" s="547"/>
      <c r="SJY334" s="547"/>
      <c r="SJZ334" s="547"/>
      <c r="SKA334" s="547"/>
      <c r="SKB334" s="547"/>
      <c r="SKC334" s="547"/>
      <c r="SKD334" s="547"/>
      <c r="SKE334" s="547"/>
      <c r="SKF334" s="547"/>
      <c r="SKG334" s="547"/>
      <c r="SKH334" s="547"/>
      <c r="SKI334" s="547"/>
      <c r="SKJ334" s="547"/>
      <c r="SKK334" s="547"/>
      <c r="SKL334" s="547"/>
      <c r="SKM334" s="547"/>
      <c r="SKN334" s="547"/>
      <c r="SKO334" s="547"/>
      <c r="SKP334" s="547"/>
      <c r="SKQ334" s="547"/>
      <c r="SKR334" s="547"/>
      <c r="SKS334" s="547"/>
      <c r="SKT334" s="547"/>
      <c r="SKU334" s="547"/>
      <c r="SKV334" s="547"/>
      <c r="SKW334" s="547"/>
      <c r="SKX334" s="547"/>
      <c r="SKY334" s="547"/>
      <c r="SKZ334" s="547"/>
      <c r="SLA334" s="547"/>
      <c r="SLB334" s="547"/>
      <c r="SLC334" s="547"/>
      <c r="SLD334" s="547"/>
      <c r="SLE334" s="547"/>
      <c r="SLF334" s="547"/>
      <c r="SLG334" s="547"/>
      <c r="SLH334" s="547"/>
      <c r="SLI334" s="547"/>
      <c r="SLJ334" s="547"/>
      <c r="SLK334" s="547"/>
      <c r="SLL334" s="547"/>
      <c r="SLM334" s="547"/>
      <c r="SLN334" s="547"/>
      <c r="SLO334" s="547"/>
      <c r="SLP334" s="547"/>
      <c r="SLQ334" s="547"/>
      <c r="SLR334" s="547"/>
      <c r="SLS334" s="547"/>
      <c r="SLT334" s="547"/>
      <c r="SLU334" s="547"/>
      <c r="SLV334" s="547"/>
      <c r="SLW334" s="547"/>
      <c r="SLX334" s="547"/>
      <c r="SLY334" s="547"/>
      <c r="SLZ334" s="547"/>
      <c r="SMA334" s="547"/>
      <c r="SMB334" s="547"/>
      <c r="SMC334" s="547"/>
      <c r="SMD334" s="547"/>
      <c r="SME334" s="547"/>
      <c r="SMF334" s="547"/>
      <c r="SMG334" s="547"/>
      <c r="SMH334" s="547"/>
      <c r="SMI334" s="547"/>
      <c r="SMJ334" s="547"/>
      <c r="SMK334" s="547"/>
      <c r="SML334" s="547"/>
      <c r="SMM334" s="547"/>
      <c r="SMN334" s="547"/>
      <c r="SMO334" s="547"/>
      <c r="SMP334" s="547"/>
      <c r="SMQ334" s="547"/>
      <c r="SMR334" s="547"/>
      <c r="SMS334" s="547"/>
      <c r="SMT334" s="547"/>
      <c r="SMU334" s="547"/>
      <c r="SMV334" s="547"/>
      <c r="SMW334" s="547"/>
      <c r="SMX334" s="547"/>
      <c r="SMY334" s="547"/>
      <c r="SMZ334" s="547"/>
      <c r="SNA334" s="547"/>
      <c r="SNB334" s="547"/>
      <c r="SNC334" s="547"/>
      <c r="SND334" s="547"/>
      <c r="SNE334" s="547"/>
      <c r="SNF334" s="547"/>
      <c r="SNG334" s="547"/>
      <c r="SNH334" s="547"/>
      <c r="SNI334" s="547"/>
      <c r="SNJ334" s="547"/>
      <c r="SNK334" s="547"/>
      <c r="SNL334" s="547"/>
      <c r="SNM334" s="547"/>
      <c r="SNN334" s="547"/>
      <c r="SNO334" s="547"/>
      <c r="SNP334" s="547"/>
      <c r="SNQ334" s="547"/>
      <c r="SNR334" s="547"/>
      <c r="SNS334" s="547"/>
      <c r="SNT334" s="547"/>
      <c r="SNU334" s="547"/>
      <c r="SNV334" s="547"/>
      <c r="SNW334" s="547"/>
      <c r="SNX334" s="547"/>
      <c r="SNY334" s="547"/>
      <c r="SNZ334" s="547"/>
      <c r="SOA334" s="547"/>
      <c r="SOB334" s="547"/>
      <c r="SOC334" s="547"/>
      <c r="SOD334" s="547"/>
      <c r="SOE334" s="547"/>
      <c r="SOF334" s="547"/>
      <c r="SOG334" s="547"/>
      <c r="SOH334" s="547"/>
      <c r="SOI334" s="547"/>
      <c r="SOJ334" s="547"/>
      <c r="SOK334" s="547"/>
      <c r="SOL334" s="547"/>
      <c r="SOM334" s="547"/>
      <c r="SON334" s="547"/>
      <c r="SOO334" s="547"/>
      <c r="SOP334" s="547"/>
      <c r="SOQ334" s="547"/>
      <c r="SOR334" s="547"/>
      <c r="SOS334" s="547"/>
      <c r="SOT334" s="547"/>
      <c r="SOU334" s="547"/>
      <c r="SOV334" s="547"/>
      <c r="SOW334" s="547"/>
      <c r="SOX334" s="547"/>
      <c r="SOY334" s="547"/>
      <c r="SOZ334" s="547"/>
      <c r="SPA334" s="547"/>
      <c r="SPB334" s="547"/>
      <c r="SPC334" s="547"/>
      <c r="SPD334" s="547"/>
      <c r="SPE334" s="547"/>
      <c r="SPF334" s="547"/>
      <c r="SPG334" s="547"/>
      <c r="SPH334" s="547"/>
      <c r="SPI334" s="547"/>
      <c r="SPJ334" s="547"/>
      <c r="SPK334" s="547"/>
      <c r="SPL334" s="547"/>
      <c r="SPM334" s="547"/>
      <c r="SPN334" s="547"/>
      <c r="SPO334" s="547"/>
      <c r="SPP334" s="547"/>
      <c r="SPQ334" s="547"/>
      <c r="SPR334" s="547"/>
      <c r="SPS334" s="547"/>
      <c r="SPT334" s="547"/>
      <c r="SPU334" s="547"/>
      <c r="SPV334" s="547"/>
      <c r="SPW334" s="547"/>
      <c r="SPX334" s="547"/>
      <c r="SPY334" s="547"/>
      <c r="SPZ334" s="547"/>
      <c r="SQA334" s="547"/>
      <c r="SQB334" s="547"/>
      <c r="SQC334" s="547"/>
      <c r="SQD334" s="547"/>
      <c r="SQE334" s="547"/>
      <c r="SQF334" s="547"/>
      <c r="SQG334" s="547"/>
      <c r="SQH334" s="547"/>
      <c r="SQI334" s="547"/>
      <c r="SQJ334" s="547"/>
      <c r="SQK334" s="547"/>
      <c r="SQL334" s="547"/>
      <c r="SQM334" s="547"/>
      <c r="SQN334" s="547"/>
      <c r="SQO334" s="547"/>
      <c r="SQP334" s="547"/>
      <c r="SQQ334" s="547"/>
      <c r="SQR334" s="547"/>
      <c r="SQS334" s="547"/>
      <c r="SQT334" s="547"/>
      <c r="SQU334" s="547"/>
      <c r="SQV334" s="547"/>
      <c r="SQW334" s="547"/>
      <c r="SQX334" s="547"/>
      <c r="SQY334" s="547"/>
      <c r="SQZ334" s="547"/>
      <c r="SRA334" s="547"/>
      <c r="SRB334" s="547"/>
      <c r="SRC334" s="547"/>
      <c r="SRD334" s="547"/>
      <c r="SRE334" s="547"/>
      <c r="SRF334" s="547"/>
      <c r="SRG334" s="547"/>
      <c r="SRH334" s="547"/>
      <c r="SRI334" s="547"/>
      <c r="SRJ334" s="547"/>
      <c r="SRK334" s="547"/>
      <c r="SRL334" s="547"/>
      <c r="SRM334" s="547"/>
      <c r="SRN334" s="547"/>
      <c r="SRO334" s="547"/>
      <c r="SRP334" s="547"/>
      <c r="SRQ334" s="547"/>
      <c r="SRR334" s="547"/>
      <c r="SRS334" s="547"/>
      <c r="SRT334" s="547"/>
      <c r="SRU334" s="547"/>
      <c r="SRV334" s="547"/>
      <c r="SRW334" s="547"/>
      <c r="SRX334" s="547"/>
      <c r="SRY334" s="547"/>
      <c r="SRZ334" s="547"/>
      <c r="SSA334" s="547"/>
      <c r="SSB334" s="547"/>
      <c r="SSC334" s="547"/>
      <c r="SSD334" s="547"/>
      <c r="SSE334" s="547"/>
      <c r="SSF334" s="547"/>
      <c r="SSG334" s="547"/>
      <c r="SSH334" s="547"/>
      <c r="SSI334" s="547"/>
      <c r="SSJ334" s="547"/>
      <c r="SSK334" s="547"/>
      <c r="SSL334" s="547"/>
      <c r="SSM334" s="547"/>
      <c r="SSN334" s="547"/>
      <c r="SSO334" s="547"/>
      <c r="SSP334" s="547"/>
      <c r="SSQ334" s="547"/>
      <c r="SSR334" s="547"/>
      <c r="SSS334" s="547"/>
      <c r="SST334" s="547"/>
      <c r="SSU334" s="547"/>
      <c r="SSV334" s="547"/>
      <c r="SSW334" s="547"/>
      <c r="SSX334" s="547"/>
      <c r="SSY334" s="547"/>
      <c r="SSZ334" s="547"/>
      <c r="STA334" s="547"/>
      <c r="STB334" s="547"/>
      <c r="STC334" s="547"/>
      <c r="STD334" s="547"/>
      <c r="STE334" s="547"/>
      <c r="STF334" s="547"/>
      <c r="STG334" s="547"/>
      <c r="STH334" s="547"/>
      <c r="STI334" s="547"/>
      <c r="STJ334" s="547"/>
      <c r="STK334" s="547"/>
      <c r="STL334" s="547"/>
      <c r="STM334" s="547"/>
      <c r="STN334" s="547"/>
      <c r="STO334" s="547"/>
      <c r="STP334" s="547"/>
      <c r="STQ334" s="547"/>
      <c r="STR334" s="547"/>
      <c r="STS334" s="547"/>
      <c r="STT334" s="547"/>
      <c r="STU334" s="547"/>
      <c r="STV334" s="547"/>
      <c r="STW334" s="547"/>
      <c r="STX334" s="547"/>
      <c r="STY334" s="547"/>
      <c r="STZ334" s="547"/>
      <c r="SUA334" s="547"/>
      <c r="SUB334" s="547"/>
      <c r="SUC334" s="547"/>
      <c r="SUD334" s="547"/>
      <c r="SUE334" s="547"/>
      <c r="SUF334" s="547"/>
      <c r="SUG334" s="547"/>
      <c r="SUH334" s="547"/>
      <c r="SUI334" s="547"/>
      <c r="SUJ334" s="547"/>
      <c r="SUK334" s="547"/>
      <c r="SUL334" s="547"/>
      <c r="SUM334" s="547"/>
      <c r="SUN334" s="547"/>
      <c r="SUO334" s="547"/>
      <c r="SUP334" s="547"/>
      <c r="SUQ334" s="547"/>
      <c r="SUR334" s="547"/>
      <c r="SUS334" s="547"/>
      <c r="SUT334" s="547"/>
      <c r="SUU334" s="547"/>
      <c r="SUV334" s="547"/>
      <c r="SUW334" s="547"/>
      <c r="SUX334" s="547"/>
      <c r="SUY334" s="547"/>
      <c r="SUZ334" s="547"/>
      <c r="SVA334" s="547"/>
      <c r="SVB334" s="547"/>
      <c r="SVC334" s="547"/>
      <c r="SVD334" s="547"/>
      <c r="SVE334" s="547"/>
      <c r="SVF334" s="547"/>
      <c r="SVG334" s="547"/>
      <c r="SVH334" s="547"/>
      <c r="SVI334" s="547"/>
      <c r="SVJ334" s="547"/>
      <c r="SVK334" s="547"/>
      <c r="SVL334" s="547"/>
      <c r="SVM334" s="547"/>
      <c r="SVN334" s="547"/>
      <c r="SVO334" s="547"/>
      <c r="SVP334" s="547"/>
      <c r="SVQ334" s="547"/>
      <c r="SVR334" s="547"/>
      <c r="SVS334" s="547"/>
      <c r="SVT334" s="547"/>
      <c r="SVU334" s="547"/>
      <c r="SVV334" s="547"/>
      <c r="SVW334" s="547"/>
      <c r="SVX334" s="547"/>
      <c r="SVY334" s="547"/>
      <c r="SVZ334" s="547"/>
      <c r="SWA334" s="547"/>
      <c r="SWB334" s="547"/>
      <c r="SWC334" s="547"/>
      <c r="SWD334" s="547"/>
      <c r="SWE334" s="547"/>
      <c r="SWF334" s="547"/>
      <c r="SWG334" s="547"/>
      <c r="SWH334" s="547"/>
      <c r="SWI334" s="547"/>
      <c r="SWJ334" s="547"/>
      <c r="SWK334" s="547"/>
      <c r="SWL334" s="547"/>
      <c r="SWM334" s="547"/>
      <c r="SWN334" s="547"/>
      <c r="SWO334" s="547"/>
      <c r="SWP334" s="547"/>
      <c r="SWQ334" s="547"/>
      <c r="SWR334" s="547"/>
      <c r="SWS334" s="547"/>
      <c r="SWT334" s="547"/>
      <c r="SWU334" s="547"/>
      <c r="SWV334" s="547"/>
      <c r="SWW334" s="547"/>
      <c r="SWX334" s="547"/>
      <c r="SWY334" s="547"/>
      <c r="SWZ334" s="547"/>
      <c r="SXA334" s="547"/>
      <c r="SXB334" s="547"/>
      <c r="SXC334" s="547"/>
      <c r="SXD334" s="547"/>
      <c r="SXE334" s="547"/>
      <c r="SXF334" s="547"/>
      <c r="SXG334" s="547"/>
      <c r="SXH334" s="547"/>
      <c r="SXI334" s="547"/>
      <c r="SXJ334" s="547"/>
      <c r="SXK334" s="547"/>
      <c r="SXL334" s="547"/>
      <c r="SXM334" s="547"/>
      <c r="SXN334" s="547"/>
      <c r="SXO334" s="547"/>
      <c r="SXP334" s="547"/>
      <c r="SXQ334" s="547"/>
      <c r="SXR334" s="547"/>
      <c r="SXS334" s="547"/>
      <c r="SXT334" s="547"/>
      <c r="SXU334" s="547"/>
      <c r="SXV334" s="547"/>
      <c r="SXW334" s="547"/>
      <c r="SXX334" s="547"/>
      <c r="SXY334" s="547"/>
      <c r="SXZ334" s="547"/>
      <c r="SYA334" s="547"/>
      <c r="SYB334" s="547"/>
      <c r="SYC334" s="547"/>
      <c r="SYD334" s="547"/>
      <c r="SYE334" s="547"/>
      <c r="SYF334" s="547"/>
      <c r="SYG334" s="547"/>
      <c r="SYH334" s="547"/>
      <c r="SYI334" s="547"/>
      <c r="SYJ334" s="547"/>
      <c r="SYK334" s="547"/>
      <c r="SYL334" s="547"/>
      <c r="SYM334" s="547"/>
      <c r="SYN334" s="547"/>
      <c r="SYO334" s="547"/>
      <c r="SYP334" s="547"/>
      <c r="SYQ334" s="547"/>
      <c r="SYR334" s="547"/>
      <c r="SYS334" s="547"/>
      <c r="SYT334" s="547"/>
      <c r="SYU334" s="547"/>
      <c r="SYV334" s="547"/>
      <c r="SYW334" s="547"/>
      <c r="SYX334" s="547"/>
      <c r="SYY334" s="547"/>
      <c r="SYZ334" s="547"/>
      <c r="SZA334" s="547"/>
      <c r="SZB334" s="547"/>
      <c r="SZC334" s="547"/>
      <c r="SZD334" s="547"/>
      <c r="SZE334" s="547"/>
      <c r="SZF334" s="547"/>
      <c r="SZG334" s="547"/>
      <c r="SZH334" s="547"/>
      <c r="SZI334" s="547"/>
      <c r="SZJ334" s="547"/>
      <c r="SZK334" s="547"/>
      <c r="SZL334" s="547"/>
      <c r="SZM334" s="547"/>
      <c r="SZN334" s="547"/>
      <c r="SZO334" s="547"/>
      <c r="SZP334" s="547"/>
      <c r="SZQ334" s="547"/>
      <c r="SZR334" s="547"/>
      <c r="SZS334" s="547"/>
      <c r="SZT334" s="547"/>
      <c r="SZU334" s="547"/>
      <c r="SZV334" s="547"/>
      <c r="SZW334" s="547"/>
      <c r="SZX334" s="547"/>
      <c r="SZY334" s="547"/>
      <c r="SZZ334" s="547"/>
      <c r="TAA334" s="547"/>
      <c r="TAB334" s="547"/>
      <c r="TAC334" s="547"/>
      <c r="TAD334" s="547"/>
      <c r="TAE334" s="547"/>
      <c r="TAF334" s="547"/>
      <c r="TAG334" s="547"/>
      <c r="TAH334" s="547"/>
      <c r="TAI334" s="547"/>
      <c r="TAJ334" s="547"/>
      <c r="TAK334" s="547"/>
      <c r="TAL334" s="547"/>
      <c r="TAM334" s="547"/>
      <c r="TAN334" s="547"/>
      <c r="TAO334" s="547"/>
      <c r="TAP334" s="547"/>
      <c r="TAQ334" s="547"/>
      <c r="TAR334" s="547"/>
      <c r="TAS334" s="547"/>
      <c r="TAT334" s="547"/>
      <c r="TAU334" s="547"/>
      <c r="TAV334" s="547"/>
      <c r="TAW334" s="547"/>
      <c r="TAX334" s="547"/>
      <c r="TAY334" s="547"/>
      <c r="TAZ334" s="547"/>
      <c r="TBA334" s="547"/>
      <c r="TBB334" s="547"/>
      <c r="TBC334" s="547"/>
      <c r="TBD334" s="547"/>
      <c r="TBE334" s="547"/>
      <c r="TBF334" s="547"/>
      <c r="TBG334" s="547"/>
      <c r="TBH334" s="547"/>
      <c r="TBI334" s="547"/>
      <c r="TBJ334" s="547"/>
      <c r="TBK334" s="547"/>
      <c r="TBL334" s="547"/>
      <c r="TBM334" s="547"/>
      <c r="TBN334" s="547"/>
      <c r="TBO334" s="547"/>
      <c r="TBP334" s="547"/>
      <c r="TBQ334" s="547"/>
      <c r="TBR334" s="547"/>
      <c r="TBS334" s="547"/>
      <c r="TBT334" s="547"/>
      <c r="TBU334" s="547"/>
      <c r="TBV334" s="547"/>
      <c r="TBW334" s="547"/>
      <c r="TBX334" s="547"/>
      <c r="TBY334" s="547"/>
      <c r="TBZ334" s="547"/>
      <c r="TCA334" s="547"/>
      <c r="TCB334" s="547"/>
      <c r="TCC334" s="547"/>
      <c r="TCD334" s="547"/>
      <c r="TCE334" s="547"/>
      <c r="TCF334" s="547"/>
      <c r="TCG334" s="547"/>
      <c r="TCH334" s="547"/>
      <c r="TCI334" s="547"/>
      <c r="TCJ334" s="547"/>
      <c r="TCK334" s="547"/>
      <c r="TCL334" s="547"/>
      <c r="TCM334" s="547"/>
      <c r="TCN334" s="547"/>
      <c r="TCO334" s="547"/>
      <c r="TCP334" s="547"/>
      <c r="TCQ334" s="547"/>
      <c r="TCR334" s="547"/>
      <c r="TCS334" s="547"/>
      <c r="TCT334" s="547"/>
      <c r="TCU334" s="547"/>
      <c r="TCV334" s="547"/>
      <c r="TCW334" s="547"/>
      <c r="TCX334" s="547"/>
      <c r="TCY334" s="547"/>
      <c r="TCZ334" s="547"/>
      <c r="TDA334" s="547"/>
      <c r="TDB334" s="547"/>
      <c r="TDC334" s="547"/>
      <c r="TDD334" s="547"/>
      <c r="TDE334" s="547"/>
      <c r="TDF334" s="547"/>
      <c r="TDG334" s="547"/>
      <c r="TDH334" s="547"/>
      <c r="TDI334" s="547"/>
      <c r="TDJ334" s="547"/>
      <c r="TDK334" s="547"/>
      <c r="TDL334" s="547"/>
      <c r="TDM334" s="547"/>
      <c r="TDN334" s="547"/>
      <c r="TDO334" s="547"/>
      <c r="TDP334" s="547"/>
      <c r="TDQ334" s="547"/>
      <c r="TDR334" s="547"/>
      <c r="TDS334" s="547"/>
      <c r="TDT334" s="547"/>
      <c r="TDU334" s="547"/>
      <c r="TDV334" s="547"/>
      <c r="TDW334" s="547"/>
      <c r="TDX334" s="547"/>
      <c r="TDY334" s="547"/>
      <c r="TDZ334" s="547"/>
      <c r="TEA334" s="547"/>
      <c r="TEB334" s="547"/>
      <c r="TEC334" s="547"/>
      <c r="TED334" s="547"/>
      <c r="TEE334" s="547"/>
      <c r="TEF334" s="547"/>
      <c r="TEG334" s="547"/>
      <c r="TEH334" s="547"/>
      <c r="TEI334" s="547"/>
      <c r="TEJ334" s="547"/>
      <c r="TEK334" s="547"/>
      <c r="TEL334" s="547"/>
      <c r="TEM334" s="547"/>
      <c r="TEN334" s="547"/>
      <c r="TEO334" s="547"/>
      <c r="TEP334" s="547"/>
      <c r="TEQ334" s="547"/>
      <c r="TER334" s="547"/>
      <c r="TES334" s="547"/>
      <c r="TET334" s="547"/>
      <c r="TEU334" s="547"/>
      <c r="TEV334" s="547"/>
      <c r="TEW334" s="547"/>
      <c r="TEX334" s="547"/>
      <c r="TEY334" s="547"/>
      <c r="TEZ334" s="547"/>
      <c r="TFA334" s="547"/>
      <c r="TFB334" s="547"/>
      <c r="TFC334" s="547"/>
      <c r="TFD334" s="547"/>
      <c r="TFE334" s="547"/>
      <c r="TFF334" s="547"/>
      <c r="TFG334" s="547"/>
      <c r="TFH334" s="547"/>
      <c r="TFI334" s="547"/>
      <c r="TFJ334" s="547"/>
      <c r="TFK334" s="547"/>
      <c r="TFL334" s="547"/>
      <c r="TFM334" s="547"/>
      <c r="TFN334" s="547"/>
      <c r="TFO334" s="547"/>
      <c r="TFP334" s="547"/>
      <c r="TFQ334" s="547"/>
      <c r="TFR334" s="547"/>
      <c r="TFS334" s="547"/>
      <c r="TFT334" s="547"/>
      <c r="TFU334" s="547"/>
      <c r="TFV334" s="547"/>
      <c r="TFW334" s="547"/>
      <c r="TFX334" s="547"/>
      <c r="TFY334" s="547"/>
      <c r="TFZ334" s="547"/>
      <c r="TGA334" s="547"/>
      <c r="TGB334" s="547"/>
      <c r="TGC334" s="547"/>
      <c r="TGD334" s="547"/>
      <c r="TGE334" s="547"/>
      <c r="TGF334" s="547"/>
      <c r="TGG334" s="547"/>
      <c r="TGH334" s="547"/>
      <c r="TGI334" s="547"/>
      <c r="TGJ334" s="547"/>
      <c r="TGK334" s="547"/>
      <c r="TGL334" s="547"/>
      <c r="TGM334" s="547"/>
      <c r="TGN334" s="547"/>
      <c r="TGO334" s="547"/>
      <c r="TGP334" s="547"/>
      <c r="TGQ334" s="547"/>
      <c r="TGR334" s="547"/>
      <c r="TGS334" s="547"/>
      <c r="TGT334" s="547"/>
      <c r="TGU334" s="547"/>
      <c r="TGV334" s="547"/>
      <c r="TGW334" s="547"/>
      <c r="TGX334" s="547"/>
      <c r="TGY334" s="547"/>
      <c r="TGZ334" s="547"/>
      <c r="THA334" s="547"/>
      <c r="THB334" s="547"/>
      <c r="THC334" s="547"/>
      <c r="THD334" s="547"/>
      <c r="THE334" s="547"/>
      <c r="THF334" s="547"/>
      <c r="THG334" s="547"/>
      <c r="THH334" s="547"/>
      <c r="THI334" s="547"/>
      <c r="THJ334" s="547"/>
      <c r="THK334" s="547"/>
      <c r="THL334" s="547"/>
      <c r="THM334" s="547"/>
      <c r="THN334" s="547"/>
      <c r="THO334" s="547"/>
      <c r="THP334" s="547"/>
      <c r="THQ334" s="547"/>
      <c r="THR334" s="547"/>
      <c r="THS334" s="547"/>
      <c r="THT334" s="547"/>
      <c r="THU334" s="547"/>
      <c r="THV334" s="547"/>
      <c r="THW334" s="547"/>
      <c r="THX334" s="547"/>
      <c r="THY334" s="547"/>
      <c r="THZ334" s="547"/>
      <c r="TIA334" s="547"/>
      <c r="TIB334" s="547"/>
      <c r="TIC334" s="547"/>
      <c r="TID334" s="547"/>
      <c r="TIE334" s="547"/>
      <c r="TIF334" s="547"/>
      <c r="TIG334" s="547"/>
      <c r="TIH334" s="547"/>
      <c r="TII334" s="547"/>
      <c r="TIJ334" s="547"/>
      <c r="TIK334" s="547"/>
      <c r="TIL334" s="547"/>
      <c r="TIM334" s="547"/>
      <c r="TIN334" s="547"/>
      <c r="TIO334" s="547"/>
      <c r="TIP334" s="547"/>
      <c r="TIQ334" s="547"/>
      <c r="TIR334" s="547"/>
      <c r="TIS334" s="547"/>
      <c r="TIT334" s="547"/>
      <c r="TIU334" s="547"/>
      <c r="TIV334" s="547"/>
      <c r="TIW334" s="547"/>
      <c r="TIX334" s="547"/>
      <c r="TIY334" s="547"/>
      <c r="TIZ334" s="547"/>
      <c r="TJA334" s="547"/>
      <c r="TJB334" s="547"/>
      <c r="TJC334" s="547"/>
      <c r="TJD334" s="547"/>
      <c r="TJE334" s="547"/>
      <c r="TJF334" s="547"/>
      <c r="TJG334" s="547"/>
      <c r="TJH334" s="547"/>
      <c r="TJI334" s="547"/>
      <c r="TJJ334" s="547"/>
      <c r="TJK334" s="547"/>
      <c r="TJL334" s="547"/>
      <c r="TJM334" s="547"/>
      <c r="TJN334" s="547"/>
      <c r="TJO334" s="547"/>
      <c r="TJP334" s="547"/>
      <c r="TJQ334" s="547"/>
      <c r="TJR334" s="547"/>
      <c r="TJS334" s="547"/>
      <c r="TJT334" s="547"/>
      <c r="TJU334" s="547"/>
      <c r="TJV334" s="547"/>
      <c r="TJW334" s="547"/>
      <c r="TJX334" s="547"/>
      <c r="TJY334" s="547"/>
      <c r="TJZ334" s="547"/>
      <c r="TKA334" s="547"/>
      <c r="TKB334" s="547"/>
      <c r="TKC334" s="547"/>
      <c r="TKD334" s="547"/>
      <c r="TKE334" s="547"/>
      <c r="TKF334" s="547"/>
      <c r="TKG334" s="547"/>
      <c r="TKH334" s="547"/>
      <c r="TKI334" s="547"/>
      <c r="TKJ334" s="547"/>
      <c r="TKK334" s="547"/>
      <c r="TKL334" s="547"/>
      <c r="TKM334" s="547"/>
      <c r="TKN334" s="547"/>
      <c r="TKO334" s="547"/>
      <c r="TKP334" s="547"/>
      <c r="TKQ334" s="547"/>
      <c r="TKR334" s="547"/>
      <c r="TKS334" s="547"/>
      <c r="TKT334" s="547"/>
      <c r="TKU334" s="547"/>
      <c r="TKV334" s="547"/>
      <c r="TKW334" s="547"/>
      <c r="TKX334" s="547"/>
      <c r="TKY334" s="547"/>
      <c r="TKZ334" s="547"/>
      <c r="TLA334" s="547"/>
      <c r="TLB334" s="547"/>
      <c r="TLC334" s="547"/>
      <c r="TLD334" s="547"/>
      <c r="TLE334" s="547"/>
      <c r="TLF334" s="547"/>
      <c r="TLG334" s="547"/>
      <c r="TLH334" s="547"/>
      <c r="TLI334" s="547"/>
      <c r="TLJ334" s="547"/>
      <c r="TLK334" s="547"/>
      <c r="TLL334" s="547"/>
      <c r="TLM334" s="547"/>
      <c r="TLN334" s="547"/>
      <c r="TLO334" s="547"/>
      <c r="TLP334" s="547"/>
      <c r="TLQ334" s="547"/>
      <c r="TLR334" s="547"/>
      <c r="TLS334" s="547"/>
      <c r="TLT334" s="547"/>
      <c r="TLU334" s="547"/>
      <c r="TLV334" s="547"/>
      <c r="TLW334" s="547"/>
      <c r="TLX334" s="547"/>
      <c r="TLY334" s="547"/>
      <c r="TLZ334" s="547"/>
      <c r="TMA334" s="547"/>
      <c r="TMB334" s="547"/>
      <c r="TMC334" s="547"/>
      <c r="TMD334" s="547"/>
      <c r="TME334" s="547"/>
      <c r="TMF334" s="547"/>
      <c r="TMG334" s="547"/>
      <c r="TMH334" s="547"/>
      <c r="TMI334" s="547"/>
      <c r="TMJ334" s="547"/>
      <c r="TMK334" s="547"/>
      <c r="TML334" s="547"/>
      <c r="TMM334" s="547"/>
      <c r="TMN334" s="547"/>
      <c r="TMO334" s="547"/>
      <c r="TMP334" s="547"/>
      <c r="TMQ334" s="547"/>
      <c r="TMR334" s="547"/>
      <c r="TMS334" s="547"/>
      <c r="TMT334" s="547"/>
      <c r="TMU334" s="547"/>
      <c r="TMV334" s="547"/>
      <c r="TMW334" s="547"/>
      <c r="TMX334" s="547"/>
      <c r="TMY334" s="547"/>
      <c r="TMZ334" s="547"/>
      <c r="TNA334" s="547"/>
      <c r="TNB334" s="547"/>
      <c r="TNC334" s="547"/>
      <c r="TND334" s="547"/>
      <c r="TNE334" s="547"/>
      <c r="TNF334" s="547"/>
      <c r="TNG334" s="547"/>
      <c r="TNH334" s="547"/>
      <c r="TNI334" s="547"/>
      <c r="TNJ334" s="547"/>
      <c r="TNK334" s="547"/>
      <c r="TNL334" s="547"/>
      <c r="TNM334" s="547"/>
      <c r="TNN334" s="547"/>
      <c r="TNO334" s="547"/>
      <c r="TNP334" s="547"/>
      <c r="TNQ334" s="547"/>
      <c r="TNR334" s="547"/>
      <c r="TNS334" s="547"/>
      <c r="TNT334" s="547"/>
      <c r="TNU334" s="547"/>
      <c r="TNV334" s="547"/>
      <c r="TNW334" s="547"/>
      <c r="TNX334" s="547"/>
      <c r="TNY334" s="547"/>
      <c r="TNZ334" s="547"/>
      <c r="TOA334" s="547"/>
      <c r="TOB334" s="547"/>
      <c r="TOC334" s="547"/>
      <c r="TOD334" s="547"/>
      <c r="TOE334" s="547"/>
      <c r="TOF334" s="547"/>
      <c r="TOG334" s="547"/>
      <c r="TOH334" s="547"/>
      <c r="TOI334" s="547"/>
      <c r="TOJ334" s="547"/>
      <c r="TOK334" s="547"/>
      <c r="TOL334" s="547"/>
      <c r="TOM334" s="547"/>
      <c r="TON334" s="547"/>
      <c r="TOO334" s="547"/>
      <c r="TOP334" s="547"/>
      <c r="TOQ334" s="547"/>
      <c r="TOR334" s="547"/>
      <c r="TOS334" s="547"/>
      <c r="TOT334" s="547"/>
      <c r="TOU334" s="547"/>
      <c r="TOV334" s="547"/>
      <c r="TOW334" s="547"/>
      <c r="TOX334" s="547"/>
      <c r="TOY334" s="547"/>
      <c r="TOZ334" s="547"/>
      <c r="TPA334" s="547"/>
      <c r="TPB334" s="547"/>
      <c r="TPC334" s="547"/>
      <c r="TPD334" s="547"/>
      <c r="TPE334" s="547"/>
      <c r="TPF334" s="547"/>
      <c r="TPG334" s="547"/>
      <c r="TPH334" s="547"/>
      <c r="TPI334" s="547"/>
      <c r="TPJ334" s="547"/>
      <c r="TPK334" s="547"/>
      <c r="TPL334" s="547"/>
      <c r="TPM334" s="547"/>
      <c r="TPN334" s="547"/>
      <c r="TPO334" s="547"/>
      <c r="TPP334" s="547"/>
      <c r="TPQ334" s="547"/>
      <c r="TPR334" s="547"/>
      <c r="TPS334" s="547"/>
      <c r="TPT334" s="547"/>
      <c r="TPU334" s="547"/>
      <c r="TPV334" s="547"/>
      <c r="TPW334" s="547"/>
      <c r="TPX334" s="547"/>
      <c r="TPY334" s="547"/>
      <c r="TPZ334" s="547"/>
      <c r="TQA334" s="547"/>
      <c r="TQB334" s="547"/>
      <c r="TQC334" s="547"/>
      <c r="TQD334" s="547"/>
      <c r="TQE334" s="547"/>
      <c r="TQF334" s="547"/>
      <c r="TQG334" s="547"/>
      <c r="TQH334" s="547"/>
      <c r="TQI334" s="547"/>
      <c r="TQJ334" s="547"/>
      <c r="TQK334" s="547"/>
      <c r="TQL334" s="547"/>
      <c r="TQM334" s="547"/>
      <c r="TQN334" s="547"/>
      <c r="TQO334" s="547"/>
      <c r="TQP334" s="547"/>
      <c r="TQQ334" s="547"/>
      <c r="TQR334" s="547"/>
      <c r="TQS334" s="547"/>
      <c r="TQT334" s="547"/>
      <c r="TQU334" s="547"/>
      <c r="TQV334" s="547"/>
      <c r="TQW334" s="547"/>
      <c r="TQX334" s="547"/>
      <c r="TQY334" s="547"/>
      <c r="TQZ334" s="547"/>
      <c r="TRA334" s="547"/>
      <c r="TRB334" s="547"/>
      <c r="TRC334" s="547"/>
      <c r="TRD334" s="547"/>
      <c r="TRE334" s="547"/>
      <c r="TRF334" s="547"/>
      <c r="TRG334" s="547"/>
      <c r="TRH334" s="547"/>
      <c r="TRI334" s="547"/>
      <c r="TRJ334" s="547"/>
      <c r="TRK334" s="547"/>
      <c r="TRL334" s="547"/>
      <c r="TRM334" s="547"/>
      <c r="TRN334" s="547"/>
      <c r="TRO334" s="547"/>
      <c r="TRP334" s="547"/>
      <c r="TRQ334" s="547"/>
      <c r="TRR334" s="547"/>
      <c r="TRS334" s="547"/>
      <c r="TRT334" s="547"/>
      <c r="TRU334" s="547"/>
      <c r="TRV334" s="547"/>
      <c r="TRW334" s="547"/>
      <c r="TRX334" s="547"/>
      <c r="TRY334" s="547"/>
      <c r="TRZ334" s="547"/>
      <c r="TSA334" s="547"/>
      <c r="TSB334" s="547"/>
      <c r="TSC334" s="547"/>
      <c r="TSD334" s="547"/>
      <c r="TSE334" s="547"/>
      <c r="TSF334" s="547"/>
      <c r="TSG334" s="547"/>
      <c r="TSH334" s="547"/>
      <c r="TSI334" s="547"/>
      <c r="TSJ334" s="547"/>
      <c r="TSK334" s="547"/>
      <c r="TSL334" s="547"/>
      <c r="TSM334" s="547"/>
      <c r="TSN334" s="547"/>
      <c r="TSO334" s="547"/>
      <c r="TSP334" s="547"/>
      <c r="TSQ334" s="547"/>
      <c r="TSR334" s="547"/>
      <c r="TSS334" s="547"/>
      <c r="TST334" s="547"/>
      <c r="TSU334" s="547"/>
      <c r="TSV334" s="547"/>
      <c r="TSW334" s="547"/>
      <c r="TSX334" s="547"/>
      <c r="TSY334" s="547"/>
      <c r="TSZ334" s="547"/>
      <c r="TTA334" s="547"/>
      <c r="TTB334" s="547"/>
      <c r="TTC334" s="547"/>
      <c r="TTD334" s="547"/>
      <c r="TTE334" s="547"/>
      <c r="TTF334" s="547"/>
      <c r="TTG334" s="547"/>
      <c r="TTH334" s="547"/>
      <c r="TTI334" s="547"/>
      <c r="TTJ334" s="547"/>
      <c r="TTK334" s="547"/>
      <c r="TTL334" s="547"/>
      <c r="TTM334" s="547"/>
      <c r="TTN334" s="547"/>
      <c r="TTO334" s="547"/>
      <c r="TTP334" s="547"/>
      <c r="TTQ334" s="547"/>
      <c r="TTR334" s="547"/>
      <c r="TTS334" s="547"/>
      <c r="TTT334" s="547"/>
      <c r="TTU334" s="547"/>
      <c r="TTV334" s="547"/>
      <c r="TTW334" s="547"/>
      <c r="TTX334" s="547"/>
      <c r="TTY334" s="547"/>
      <c r="TTZ334" s="547"/>
      <c r="TUA334" s="547"/>
      <c r="TUB334" s="547"/>
      <c r="TUC334" s="547"/>
      <c r="TUD334" s="547"/>
      <c r="TUE334" s="547"/>
      <c r="TUF334" s="547"/>
      <c r="TUG334" s="547"/>
      <c r="TUH334" s="547"/>
      <c r="TUI334" s="547"/>
      <c r="TUJ334" s="547"/>
      <c r="TUK334" s="547"/>
      <c r="TUL334" s="547"/>
      <c r="TUM334" s="547"/>
      <c r="TUN334" s="547"/>
      <c r="TUO334" s="547"/>
      <c r="TUP334" s="547"/>
      <c r="TUQ334" s="547"/>
      <c r="TUR334" s="547"/>
      <c r="TUS334" s="547"/>
      <c r="TUT334" s="547"/>
      <c r="TUU334" s="547"/>
      <c r="TUV334" s="547"/>
      <c r="TUW334" s="547"/>
      <c r="TUX334" s="547"/>
      <c r="TUY334" s="547"/>
      <c r="TUZ334" s="547"/>
      <c r="TVA334" s="547"/>
      <c r="TVB334" s="547"/>
      <c r="TVC334" s="547"/>
      <c r="TVD334" s="547"/>
      <c r="TVE334" s="547"/>
      <c r="TVF334" s="547"/>
      <c r="TVG334" s="547"/>
      <c r="TVH334" s="547"/>
      <c r="TVI334" s="547"/>
      <c r="TVJ334" s="547"/>
      <c r="TVK334" s="547"/>
      <c r="TVL334" s="547"/>
      <c r="TVM334" s="547"/>
      <c r="TVN334" s="547"/>
      <c r="TVO334" s="547"/>
      <c r="TVP334" s="547"/>
      <c r="TVQ334" s="547"/>
      <c r="TVR334" s="547"/>
      <c r="TVS334" s="547"/>
      <c r="TVT334" s="547"/>
      <c r="TVU334" s="547"/>
      <c r="TVV334" s="547"/>
      <c r="TVW334" s="547"/>
      <c r="TVX334" s="547"/>
      <c r="TVY334" s="547"/>
      <c r="TVZ334" s="547"/>
      <c r="TWA334" s="547"/>
      <c r="TWB334" s="547"/>
      <c r="TWC334" s="547"/>
      <c r="TWD334" s="547"/>
      <c r="TWE334" s="547"/>
      <c r="TWF334" s="547"/>
      <c r="TWG334" s="547"/>
      <c r="TWH334" s="547"/>
      <c r="TWI334" s="547"/>
      <c r="TWJ334" s="547"/>
      <c r="TWK334" s="547"/>
      <c r="TWL334" s="547"/>
      <c r="TWM334" s="547"/>
      <c r="TWN334" s="547"/>
      <c r="TWO334" s="547"/>
      <c r="TWP334" s="547"/>
      <c r="TWQ334" s="547"/>
      <c r="TWR334" s="547"/>
      <c r="TWS334" s="547"/>
      <c r="TWT334" s="547"/>
      <c r="TWU334" s="547"/>
      <c r="TWV334" s="547"/>
      <c r="TWW334" s="547"/>
      <c r="TWX334" s="547"/>
      <c r="TWY334" s="547"/>
      <c r="TWZ334" s="547"/>
      <c r="TXA334" s="547"/>
      <c r="TXB334" s="547"/>
      <c r="TXC334" s="547"/>
      <c r="TXD334" s="547"/>
      <c r="TXE334" s="547"/>
      <c r="TXF334" s="547"/>
      <c r="TXG334" s="547"/>
      <c r="TXH334" s="547"/>
      <c r="TXI334" s="547"/>
      <c r="TXJ334" s="547"/>
      <c r="TXK334" s="547"/>
      <c r="TXL334" s="547"/>
      <c r="TXM334" s="547"/>
      <c r="TXN334" s="547"/>
      <c r="TXO334" s="547"/>
      <c r="TXP334" s="547"/>
      <c r="TXQ334" s="547"/>
      <c r="TXR334" s="547"/>
      <c r="TXS334" s="547"/>
      <c r="TXT334" s="547"/>
      <c r="TXU334" s="547"/>
      <c r="TXV334" s="547"/>
      <c r="TXW334" s="547"/>
      <c r="TXX334" s="547"/>
      <c r="TXY334" s="547"/>
      <c r="TXZ334" s="547"/>
      <c r="TYA334" s="547"/>
      <c r="TYB334" s="547"/>
      <c r="TYC334" s="547"/>
      <c r="TYD334" s="547"/>
      <c r="TYE334" s="547"/>
      <c r="TYF334" s="547"/>
      <c r="TYG334" s="547"/>
      <c r="TYH334" s="547"/>
      <c r="TYI334" s="547"/>
      <c r="TYJ334" s="547"/>
      <c r="TYK334" s="547"/>
      <c r="TYL334" s="547"/>
      <c r="TYM334" s="547"/>
      <c r="TYN334" s="547"/>
      <c r="TYO334" s="547"/>
      <c r="TYP334" s="547"/>
      <c r="TYQ334" s="547"/>
      <c r="TYR334" s="547"/>
      <c r="TYS334" s="547"/>
      <c r="TYT334" s="547"/>
      <c r="TYU334" s="547"/>
      <c r="TYV334" s="547"/>
      <c r="TYW334" s="547"/>
      <c r="TYX334" s="547"/>
      <c r="TYY334" s="547"/>
      <c r="TYZ334" s="547"/>
      <c r="TZA334" s="547"/>
      <c r="TZB334" s="547"/>
      <c r="TZC334" s="547"/>
      <c r="TZD334" s="547"/>
      <c r="TZE334" s="547"/>
      <c r="TZF334" s="547"/>
      <c r="TZG334" s="547"/>
      <c r="TZH334" s="547"/>
      <c r="TZI334" s="547"/>
      <c r="TZJ334" s="547"/>
      <c r="TZK334" s="547"/>
      <c r="TZL334" s="547"/>
      <c r="TZM334" s="547"/>
      <c r="TZN334" s="547"/>
      <c r="TZO334" s="547"/>
      <c r="TZP334" s="547"/>
      <c r="TZQ334" s="547"/>
      <c r="TZR334" s="547"/>
      <c r="TZS334" s="547"/>
      <c r="TZT334" s="547"/>
      <c r="TZU334" s="547"/>
      <c r="TZV334" s="547"/>
      <c r="TZW334" s="547"/>
      <c r="TZX334" s="547"/>
      <c r="TZY334" s="547"/>
      <c r="TZZ334" s="547"/>
      <c r="UAA334" s="547"/>
      <c r="UAB334" s="547"/>
      <c r="UAC334" s="547"/>
      <c r="UAD334" s="547"/>
      <c r="UAE334" s="547"/>
      <c r="UAF334" s="547"/>
      <c r="UAG334" s="547"/>
      <c r="UAH334" s="547"/>
      <c r="UAI334" s="547"/>
      <c r="UAJ334" s="547"/>
      <c r="UAK334" s="547"/>
      <c r="UAL334" s="547"/>
      <c r="UAM334" s="547"/>
      <c r="UAN334" s="547"/>
      <c r="UAO334" s="547"/>
      <c r="UAP334" s="547"/>
      <c r="UAQ334" s="547"/>
      <c r="UAR334" s="547"/>
      <c r="UAS334" s="547"/>
      <c r="UAT334" s="547"/>
      <c r="UAU334" s="547"/>
      <c r="UAV334" s="547"/>
      <c r="UAW334" s="547"/>
      <c r="UAX334" s="547"/>
      <c r="UAY334" s="547"/>
      <c r="UAZ334" s="547"/>
      <c r="UBA334" s="547"/>
      <c r="UBB334" s="547"/>
      <c r="UBC334" s="547"/>
      <c r="UBD334" s="547"/>
      <c r="UBE334" s="547"/>
      <c r="UBF334" s="547"/>
      <c r="UBG334" s="547"/>
      <c r="UBH334" s="547"/>
      <c r="UBI334" s="547"/>
      <c r="UBJ334" s="547"/>
      <c r="UBK334" s="547"/>
      <c r="UBL334" s="547"/>
      <c r="UBM334" s="547"/>
      <c r="UBN334" s="547"/>
      <c r="UBO334" s="547"/>
      <c r="UBP334" s="547"/>
      <c r="UBQ334" s="547"/>
      <c r="UBR334" s="547"/>
      <c r="UBS334" s="547"/>
      <c r="UBT334" s="547"/>
      <c r="UBU334" s="547"/>
      <c r="UBV334" s="547"/>
      <c r="UBW334" s="547"/>
      <c r="UBX334" s="547"/>
      <c r="UBY334" s="547"/>
      <c r="UBZ334" s="547"/>
      <c r="UCA334" s="547"/>
      <c r="UCB334" s="547"/>
      <c r="UCC334" s="547"/>
      <c r="UCD334" s="547"/>
      <c r="UCE334" s="547"/>
      <c r="UCF334" s="547"/>
      <c r="UCG334" s="547"/>
      <c r="UCH334" s="547"/>
      <c r="UCI334" s="547"/>
      <c r="UCJ334" s="547"/>
      <c r="UCK334" s="547"/>
      <c r="UCL334" s="547"/>
      <c r="UCM334" s="547"/>
      <c r="UCN334" s="547"/>
      <c r="UCO334" s="547"/>
      <c r="UCP334" s="547"/>
      <c r="UCQ334" s="547"/>
      <c r="UCR334" s="547"/>
      <c r="UCS334" s="547"/>
      <c r="UCT334" s="547"/>
      <c r="UCU334" s="547"/>
      <c r="UCV334" s="547"/>
      <c r="UCW334" s="547"/>
      <c r="UCX334" s="547"/>
      <c r="UCY334" s="547"/>
      <c r="UCZ334" s="547"/>
      <c r="UDA334" s="547"/>
      <c r="UDB334" s="547"/>
      <c r="UDC334" s="547"/>
      <c r="UDD334" s="547"/>
      <c r="UDE334" s="547"/>
      <c r="UDF334" s="547"/>
      <c r="UDG334" s="547"/>
      <c r="UDH334" s="547"/>
      <c r="UDI334" s="547"/>
      <c r="UDJ334" s="547"/>
      <c r="UDK334" s="547"/>
      <c r="UDL334" s="547"/>
      <c r="UDM334" s="547"/>
      <c r="UDN334" s="547"/>
      <c r="UDO334" s="547"/>
      <c r="UDP334" s="547"/>
      <c r="UDQ334" s="547"/>
      <c r="UDR334" s="547"/>
      <c r="UDS334" s="547"/>
      <c r="UDT334" s="547"/>
      <c r="UDU334" s="547"/>
      <c r="UDV334" s="547"/>
      <c r="UDW334" s="547"/>
      <c r="UDX334" s="547"/>
      <c r="UDY334" s="547"/>
      <c r="UDZ334" s="547"/>
      <c r="UEA334" s="547"/>
      <c r="UEB334" s="547"/>
      <c r="UEC334" s="547"/>
      <c r="UED334" s="547"/>
      <c r="UEE334" s="547"/>
      <c r="UEF334" s="547"/>
      <c r="UEG334" s="547"/>
      <c r="UEH334" s="547"/>
      <c r="UEI334" s="547"/>
      <c r="UEJ334" s="547"/>
      <c r="UEK334" s="547"/>
      <c r="UEL334" s="547"/>
      <c r="UEM334" s="547"/>
      <c r="UEN334" s="547"/>
      <c r="UEO334" s="547"/>
      <c r="UEP334" s="547"/>
      <c r="UEQ334" s="547"/>
      <c r="UER334" s="547"/>
      <c r="UES334" s="547"/>
      <c r="UET334" s="547"/>
      <c r="UEU334" s="547"/>
      <c r="UEV334" s="547"/>
      <c r="UEW334" s="547"/>
      <c r="UEX334" s="547"/>
      <c r="UEY334" s="547"/>
      <c r="UEZ334" s="547"/>
      <c r="UFA334" s="547"/>
      <c r="UFB334" s="547"/>
      <c r="UFC334" s="547"/>
      <c r="UFD334" s="547"/>
      <c r="UFE334" s="547"/>
      <c r="UFF334" s="547"/>
      <c r="UFG334" s="547"/>
      <c r="UFH334" s="547"/>
      <c r="UFI334" s="547"/>
      <c r="UFJ334" s="547"/>
      <c r="UFK334" s="547"/>
      <c r="UFL334" s="547"/>
      <c r="UFM334" s="547"/>
      <c r="UFN334" s="547"/>
      <c r="UFO334" s="547"/>
      <c r="UFP334" s="547"/>
      <c r="UFQ334" s="547"/>
      <c r="UFR334" s="547"/>
      <c r="UFS334" s="547"/>
      <c r="UFT334" s="547"/>
      <c r="UFU334" s="547"/>
      <c r="UFV334" s="547"/>
      <c r="UFW334" s="547"/>
      <c r="UFX334" s="547"/>
      <c r="UFY334" s="547"/>
      <c r="UFZ334" s="547"/>
      <c r="UGA334" s="547"/>
      <c r="UGB334" s="547"/>
      <c r="UGC334" s="547"/>
      <c r="UGD334" s="547"/>
      <c r="UGE334" s="547"/>
      <c r="UGF334" s="547"/>
      <c r="UGG334" s="547"/>
      <c r="UGH334" s="547"/>
      <c r="UGI334" s="547"/>
      <c r="UGJ334" s="547"/>
      <c r="UGK334" s="547"/>
      <c r="UGL334" s="547"/>
      <c r="UGM334" s="547"/>
      <c r="UGN334" s="547"/>
      <c r="UGO334" s="547"/>
      <c r="UGP334" s="547"/>
      <c r="UGQ334" s="547"/>
      <c r="UGR334" s="547"/>
      <c r="UGS334" s="547"/>
      <c r="UGT334" s="547"/>
      <c r="UGU334" s="547"/>
      <c r="UGV334" s="547"/>
      <c r="UGW334" s="547"/>
      <c r="UGX334" s="547"/>
      <c r="UGY334" s="547"/>
      <c r="UGZ334" s="547"/>
      <c r="UHA334" s="547"/>
      <c r="UHB334" s="547"/>
      <c r="UHC334" s="547"/>
      <c r="UHD334" s="547"/>
      <c r="UHE334" s="547"/>
      <c r="UHF334" s="547"/>
      <c r="UHG334" s="547"/>
      <c r="UHH334" s="547"/>
      <c r="UHI334" s="547"/>
      <c r="UHJ334" s="547"/>
      <c r="UHK334" s="547"/>
      <c r="UHL334" s="547"/>
      <c r="UHM334" s="547"/>
      <c r="UHN334" s="547"/>
      <c r="UHO334" s="547"/>
      <c r="UHP334" s="547"/>
      <c r="UHQ334" s="547"/>
      <c r="UHR334" s="547"/>
      <c r="UHS334" s="547"/>
      <c r="UHT334" s="547"/>
      <c r="UHU334" s="547"/>
      <c r="UHV334" s="547"/>
      <c r="UHW334" s="547"/>
      <c r="UHX334" s="547"/>
      <c r="UHY334" s="547"/>
      <c r="UHZ334" s="547"/>
      <c r="UIA334" s="547"/>
      <c r="UIB334" s="547"/>
      <c r="UIC334" s="547"/>
      <c r="UID334" s="547"/>
      <c r="UIE334" s="547"/>
      <c r="UIF334" s="547"/>
      <c r="UIG334" s="547"/>
      <c r="UIH334" s="547"/>
      <c r="UII334" s="547"/>
      <c r="UIJ334" s="547"/>
      <c r="UIK334" s="547"/>
      <c r="UIL334" s="547"/>
      <c r="UIM334" s="547"/>
      <c r="UIN334" s="547"/>
      <c r="UIO334" s="547"/>
      <c r="UIP334" s="547"/>
      <c r="UIQ334" s="547"/>
      <c r="UIR334" s="547"/>
      <c r="UIS334" s="547"/>
      <c r="UIT334" s="547"/>
      <c r="UIU334" s="547"/>
      <c r="UIV334" s="547"/>
      <c r="UIW334" s="547"/>
      <c r="UIX334" s="547"/>
      <c r="UIY334" s="547"/>
      <c r="UIZ334" s="547"/>
      <c r="UJA334" s="547"/>
      <c r="UJB334" s="547"/>
      <c r="UJC334" s="547"/>
      <c r="UJD334" s="547"/>
      <c r="UJE334" s="547"/>
      <c r="UJF334" s="547"/>
      <c r="UJG334" s="547"/>
      <c r="UJH334" s="547"/>
      <c r="UJI334" s="547"/>
      <c r="UJJ334" s="547"/>
      <c r="UJK334" s="547"/>
      <c r="UJL334" s="547"/>
      <c r="UJM334" s="547"/>
      <c r="UJN334" s="547"/>
      <c r="UJO334" s="547"/>
      <c r="UJP334" s="547"/>
      <c r="UJQ334" s="547"/>
      <c r="UJR334" s="547"/>
      <c r="UJS334" s="547"/>
      <c r="UJT334" s="547"/>
      <c r="UJU334" s="547"/>
      <c r="UJV334" s="547"/>
      <c r="UJW334" s="547"/>
      <c r="UJX334" s="547"/>
      <c r="UJY334" s="547"/>
      <c r="UJZ334" s="547"/>
      <c r="UKA334" s="547"/>
      <c r="UKB334" s="547"/>
      <c r="UKC334" s="547"/>
      <c r="UKD334" s="547"/>
      <c r="UKE334" s="547"/>
      <c r="UKF334" s="547"/>
      <c r="UKG334" s="547"/>
      <c r="UKH334" s="547"/>
      <c r="UKI334" s="547"/>
      <c r="UKJ334" s="547"/>
      <c r="UKK334" s="547"/>
      <c r="UKL334" s="547"/>
      <c r="UKM334" s="547"/>
      <c r="UKN334" s="547"/>
      <c r="UKO334" s="547"/>
      <c r="UKP334" s="547"/>
      <c r="UKQ334" s="547"/>
      <c r="UKR334" s="547"/>
      <c r="UKS334" s="547"/>
      <c r="UKT334" s="547"/>
      <c r="UKU334" s="547"/>
      <c r="UKV334" s="547"/>
      <c r="UKW334" s="547"/>
      <c r="UKX334" s="547"/>
      <c r="UKY334" s="547"/>
      <c r="UKZ334" s="547"/>
      <c r="ULA334" s="547"/>
      <c r="ULB334" s="547"/>
      <c r="ULC334" s="547"/>
      <c r="ULD334" s="547"/>
      <c r="ULE334" s="547"/>
      <c r="ULF334" s="547"/>
      <c r="ULG334" s="547"/>
      <c r="ULH334" s="547"/>
      <c r="ULI334" s="547"/>
      <c r="ULJ334" s="547"/>
      <c r="ULK334" s="547"/>
      <c r="ULL334" s="547"/>
      <c r="ULM334" s="547"/>
      <c r="ULN334" s="547"/>
      <c r="ULO334" s="547"/>
      <c r="ULP334" s="547"/>
      <c r="ULQ334" s="547"/>
      <c r="ULR334" s="547"/>
      <c r="ULS334" s="547"/>
      <c r="ULT334" s="547"/>
      <c r="ULU334" s="547"/>
      <c r="ULV334" s="547"/>
      <c r="ULW334" s="547"/>
      <c r="ULX334" s="547"/>
      <c r="ULY334" s="547"/>
      <c r="ULZ334" s="547"/>
      <c r="UMA334" s="547"/>
      <c r="UMB334" s="547"/>
      <c r="UMC334" s="547"/>
      <c r="UMD334" s="547"/>
      <c r="UME334" s="547"/>
      <c r="UMF334" s="547"/>
      <c r="UMG334" s="547"/>
      <c r="UMH334" s="547"/>
      <c r="UMI334" s="547"/>
      <c r="UMJ334" s="547"/>
      <c r="UMK334" s="547"/>
      <c r="UML334" s="547"/>
      <c r="UMM334" s="547"/>
      <c r="UMN334" s="547"/>
      <c r="UMO334" s="547"/>
      <c r="UMP334" s="547"/>
      <c r="UMQ334" s="547"/>
      <c r="UMR334" s="547"/>
      <c r="UMS334" s="547"/>
      <c r="UMT334" s="547"/>
      <c r="UMU334" s="547"/>
      <c r="UMV334" s="547"/>
      <c r="UMW334" s="547"/>
      <c r="UMX334" s="547"/>
      <c r="UMY334" s="547"/>
      <c r="UMZ334" s="547"/>
      <c r="UNA334" s="547"/>
      <c r="UNB334" s="547"/>
      <c r="UNC334" s="547"/>
      <c r="UND334" s="547"/>
      <c r="UNE334" s="547"/>
      <c r="UNF334" s="547"/>
      <c r="UNG334" s="547"/>
      <c r="UNH334" s="547"/>
      <c r="UNI334" s="547"/>
      <c r="UNJ334" s="547"/>
      <c r="UNK334" s="547"/>
      <c r="UNL334" s="547"/>
      <c r="UNM334" s="547"/>
      <c r="UNN334" s="547"/>
      <c r="UNO334" s="547"/>
      <c r="UNP334" s="547"/>
      <c r="UNQ334" s="547"/>
      <c r="UNR334" s="547"/>
      <c r="UNS334" s="547"/>
      <c r="UNT334" s="547"/>
      <c r="UNU334" s="547"/>
      <c r="UNV334" s="547"/>
      <c r="UNW334" s="547"/>
      <c r="UNX334" s="547"/>
      <c r="UNY334" s="547"/>
      <c r="UNZ334" s="547"/>
      <c r="UOA334" s="547"/>
      <c r="UOB334" s="547"/>
      <c r="UOC334" s="547"/>
      <c r="UOD334" s="547"/>
      <c r="UOE334" s="547"/>
      <c r="UOF334" s="547"/>
      <c r="UOG334" s="547"/>
      <c r="UOH334" s="547"/>
      <c r="UOI334" s="547"/>
      <c r="UOJ334" s="547"/>
      <c r="UOK334" s="547"/>
      <c r="UOL334" s="547"/>
      <c r="UOM334" s="547"/>
      <c r="UON334" s="547"/>
      <c r="UOO334" s="547"/>
      <c r="UOP334" s="547"/>
      <c r="UOQ334" s="547"/>
      <c r="UOR334" s="547"/>
      <c r="UOS334" s="547"/>
      <c r="UOT334" s="547"/>
      <c r="UOU334" s="547"/>
      <c r="UOV334" s="547"/>
      <c r="UOW334" s="547"/>
      <c r="UOX334" s="547"/>
      <c r="UOY334" s="547"/>
      <c r="UOZ334" s="547"/>
      <c r="UPA334" s="547"/>
      <c r="UPB334" s="547"/>
      <c r="UPC334" s="547"/>
      <c r="UPD334" s="547"/>
      <c r="UPE334" s="547"/>
      <c r="UPF334" s="547"/>
      <c r="UPG334" s="547"/>
      <c r="UPH334" s="547"/>
      <c r="UPI334" s="547"/>
      <c r="UPJ334" s="547"/>
      <c r="UPK334" s="547"/>
      <c r="UPL334" s="547"/>
      <c r="UPM334" s="547"/>
      <c r="UPN334" s="547"/>
      <c r="UPO334" s="547"/>
      <c r="UPP334" s="547"/>
      <c r="UPQ334" s="547"/>
      <c r="UPR334" s="547"/>
      <c r="UPS334" s="547"/>
      <c r="UPT334" s="547"/>
      <c r="UPU334" s="547"/>
      <c r="UPV334" s="547"/>
      <c r="UPW334" s="547"/>
      <c r="UPX334" s="547"/>
      <c r="UPY334" s="547"/>
      <c r="UPZ334" s="547"/>
      <c r="UQA334" s="547"/>
      <c r="UQB334" s="547"/>
      <c r="UQC334" s="547"/>
      <c r="UQD334" s="547"/>
      <c r="UQE334" s="547"/>
      <c r="UQF334" s="547"/>
      <c r="UQG334" s="547"/>
      <c r="UQH334" s="547"/>
      <c r="UQI334" s="547"/>
      <c r="UQJ334" s="547"/>
      <c r="UQK334" s="547"/>
      <c r="UQL334" s="547"/>
      <c r="UQM334" s="547"/>
      <c r="UQN334" s="547"/>
      <c r="UQO334" s="547"/>
      <c r="UQP334" s="547"/>
      <c r="UQQ334" s="547"/>
      <c r="UQR334" s="547"/>
      <c r="UQS334" s="547"/>
      <c r="UQT334" s="547"/>
      <c r="UQU334" s="547"/>
      <c r="UQV334" s="547"/>
      <c r="UQW334" s="547"/>
      <c r="UQX334" s="547"/>
      <c r="UQY334" s="547"/>
      <c r="UQZ334" s="547"/>
      <c r="URA334" s="547"/>
      <c r="URB334" s="547"/>
      <c r="URC334" s="547"/>
      <c r="URD334" s="547"/>
      <c r="URE334" s="547"/>
      <c r="URF334" s="547"/>
      <c r="URG334" s="547"/>
      <c r="URH334" s="547"/>
      <c r="URI334" s="547"/>
      <c r="URJ334" s="547"/>
      <c r="URK334" s="547"/>
      <c r="URL334" s="547"/>
      <c r="URM334" s="547"/>
      <c r="URN334" s="547"/>
      <c r="URO334" s="547"/>
      <c r="URP334" s="547"/>
      <c r="URQ334" s="547"/>
      <c r="URR334" s="547"/>
      <c r="URS334" s="547"/>
      <c r="URT334" s="547"/>
      <c r="URU334" s="547"/>
      <c r="URV334" s="547"/>
      <c r="URW334" s="547"/>
      <c r="URX334" s="547"/>
      <c r="URY334" s="547"/>
      <c r="URZ334" s="547"/>
      <c r="USA334" s="547"/>
      <c r="USB334" s="547"/>
      <c r="USC334" s="547"/>
      <c r="USD334" s="547"/>
      <c r="USE334" s="547"/>
      <c r="USF334" s="547"/>
      <c r="USG334" s="547"/>
      <c r="USH334" s="547"/>
      <c r="USI334" s="547"/>
      <c r="USJ334" s="547"/>
      <c r="USK334" s="547"/>
      <c r="USL334" s="547"/>
      <c r="USM334" s="547"/>
      <c r="USN334" s="547"/>
      <c r="USO334" s="547"/>
      <c r="USP334" s="547"/>
      <c r="USQ334" s="547"/>
      <c r="USR334" s="547"/>
      <c r="USS334" s="547"/>
      <c r="UST334" s="547"/>
      <c r="USU334" s="547"/>
      <c r="USV334" s="547"/>
      <c r="USW334" s="547"/>
      <c r="USX334" s="547"/>
      <c r="USY334" s="547"/>
      <c r="USZ334" s="547"/>
      <c r="UTA334" s="547"/>
      <c r="UTB334" s="547"/>
      <c r="UTC334" s="547"/>
      <c r="UTD334" s="547"/>
      <c r="UTE334" s="547"/>
      <c r="UTF334" s="547"/>
      <c r="UTG334" s="547"/>
      <c r="UTH334" s="547"/>
      <c r="UTI334" s="547"/>
      <c r="UTJ334" s="547"/>
      <c r="UTK334" s="547"/>
      <c r="UTL334" s="547"/>
      <c r="UTM334" s="547"/>
      <c r="UTN334" s="547"/>
      <c r="UTO334" s="547"/>
      <c r="UTP334" s="547"/>
      <c r="UTQ334" s="547"/>
      <c r="UTR334" s="547"/>
      <c r="UTS334" s="547"/>
      <c r="UTT334" s="547"/>
      <c r="UTU334" s="547"/>
      <c r="UTV334" s="547"/>
      <c r="UTW334" s="547"/>
      <c r="UTX334" s="547"/>
      <c r="UTY334" s="547"/>
      <c r="UTZ334" s="547"/>
      <c r="UUA334" s="547"/>
      <c r="UUB334" s="547"/>
      <c r="UUC334" s="547"/>
      <c r="UUD334" s="547"/>
      <c r="UUE334" s="547"/>
      <c r="UUF334" s="547"/>
      <c r="UUG334" s="547"/>
      <c r="UUH334" s="547"/>
      <c r="UUI334" s="547"/>
      <c r="UUJ334" s="547"/>
      <c r="UUK334" s="547"/>
      <c r="UUL334" s="547"/>
      <c r="UUM334" s="547"/>
      <c r="UUN334" s="547"/>
      <c r="UUO334" s="547"/>
      <c r="UUP334" s="547"/>
      <c r="UUQ334" s="547"/>
      <c r="UUR334" s="547"/>
      <c r="UUS334" s="547"/>
      <c r="UUT334" s="547"/>
      <c r="UUU334" s="547"/>
      <c r="UUV334" s="547"/>
      <c r="UUW334" s="547"/>
      <c r="UUX334" s="547"/>
      <c r="UUY334" s="547"/>
      <c r="UUZ334" s="547"/>
      <c r="UVA334" s="547"/>
      <c r="UVB334" s="547"/>
      <c r="UVC334" s="547"/>
      <c r="UVD334" s="547"/>
      <c r="UVE334" s="547"/>
      <c r="UVF334" s="547"/>
      <c r="UVG334" s="547"/>
      <c r="UVH334" s="547"/>
      <c r="UVI334" s="547"/>
      <c r="UVJ334" s="547"/>
      <c r="UVK334" s="547"/>
      <c r="UVL334" s="547"/>
      <c r="UVM334" s="547"/>
      <c r="UVN334" s="547"/>
      <c r="UVO334" s="547"/>
      <c r="UVP334" s="547"/>
      <c r="UVQ334" s="547"/>
      <c r="UVR334" s="547"/>
      <c r="UVS334" s="547"/>
      <c r="UVT334" s="547"/>
      <c r="UVU334" s="547"/>
      <c r="UVV334" s="547"/>
      <c r="UVW334" s="547"/>
      <c r="UVX334" s="547"/>
      <c r="UVY334" s="547"/>
      <c r="UVZ334" s="547"/>
      <c r="UWA334" s="547"/>
      <c r="UWB334" s="547"/>
      <c r="UWC334" s="547"/>
      <c r="UWD334" s="547"/>
      <c r="UWE334" s="547"/>
      <c r="UWF334" s="547"/>
      <c r="UWG334" s="547"/>
      <c r="UWH334" s="547"/>
      <c r="UWI334" s="547"/>
      <c r="UWJ334" s="547"/>
      <c r="UWK334" s="547"/>
      <c r="UWL334" s="547"/>
      <c r="UWM334" s="547"/>
      <c r="UWN334" s="547"/>
      <c r="UWO334" s="547"/>
      <c r="UWP334" s="547"/>
      <c r="UWQ334" s="547"/>
      <c r="UWR334" s="547"/>
      <c r="UWS334" s="547"/>
      <c r="UWT334" s="547"/>
      <c r="UWU334" s="547"/>
      <c r="UWV334" s="547"/>
      <c r="UWW334" s="547"/>
      <c r="UWX334" s="547"/>
      <c r="UWY334" s="547"/>
      <c r="UWZ334" s="547"/>
      <c r="UXA334" s="547"/>
      <c r="UXB334" s="547"/>
      <c r="UXC334" s="547"/>
      <c r="UXD334" s="547"/>
      <c r="UXE334" s="547"/>
      <c r="UXF334" s="547"/>
      <c r="UXG334" s="547"/>
      <c r="UXH334" s="547"/>
      <c r="UXI334" s="547"/>
      <c r="UXJ334" s="547"/>
      <c r="UXK334" s="547"/>
      <c r="UXL334" s="547"/>
      <c r="UXM334" s="547"/>
      <c r="UXN334" s="547"/>
      <c r="UXO334" s="547"/>
      <c r="UXP334" s="547"/>
      <c r="UXQ334" s="547"/>
      <c r="UXR334" s="547"/>
      <c r="UXS334" s="547"/>
      <c r="UXT334" s="547"/>
      <c r="UXU334" s="547"/>
      <c r="UXV334" s="547"/>
      <c r="UXW334" s="547"/>
      <c r="UXX334" s="547"/>
      <c r="UXY334" s="547"/>
      <c r="UXZ334" s="547"/>
      <c r="UYA334" s="547"/>
      <c r="UYB334" s="547"/>
      <c r="UYC334" s="547"/>
      <c r="UYD334" s="547"/>
      <c r="UYE334" s="547"/>
      <c r="UYF334" s="547"/>
      <c r="UYG334" s="547"/>
      <c r="UYH334" s="547"/>
      <c r="UYI334" s="547"/>
      <c r="UYJ334" s="547"/>
      <c r="UYK334" s="547"/>
      <c r="UYL334" s="547"/>
      <c r="UYM334" s="547"/>
      <c r="UYN334" s="547"/>
      <c r="UYO334" s="547"/>
      <c r="UYP334" s="547"/>
      <c r="UYQ334" s="547"/>
      <c r="UYR334" s="547"/>
      <c r="UYS334" s="547"/>
      <c r="UYT334" s="547"/>
      <c r="UYU334" s="547"/>
      <c r="UYV334" s="547"/>
      <c r="UYW334" s="547"/>
      <c r="UYX334" s="547"/>
      <c r="UYY334" s="547"/>
      <c r="UYZ334" s="547"/>
      <c r="UZA334" s="547"/>
      <c r="UZB334" s="547"/>
      <c r="UZC334" s="547"/>
      <c r="UZD334" s="547"/>
      <c r="UZE334" s="547"/>
      <c r="UZF334" s="547"/>
      <c r="UZG334" s="547"/>
      <c r="UZH334" s="547"/>
      <c r="UZI334" s="547"/>
      <c r="UZJ334" s="547"/>
      <c r="UZK334" s="547"/>
      <c r="UZL334" s="547"/>
      <c r="UZM334" s="547"/>
      <c r="UZN334" s="547"/>
      <c r="UZO334" s="547"/>
      <c r="UZP334" s="547"/>
      <c r="UZQ334" s="547"/>
      <c r="UZR334" s="547"/>
      <c r="UZS334" s="547"/>
      <c r="UZT334" s="547"/>
      <c r="UZU334" s="547"/>
      <c r="UZV334" s="547"/>
      <c r="UZW334" s="547"/>
      <c r="UZX334" s="547"/>
      <c r="UZY334" s="547"/>
      <c r="UZZ334" s="547"/>
      <c r="VAA334" s="547"/>
      <c r="VAB334" s="547"/>
      <c r="VAC334" s="547"/>
      <c r="VAD334" s="547"/>
      <c r="VAE334" s="547"/>
      <c r="VAF334" s="547"/>
      <c r="VAG334" s="547"/>
      <c r="VAH334" s="547"/>
      <c r="VAI334" s="547"/>
      <c r="VAJ334" s="547"/>
      <c r="VAK334" s="547"/>
      <c r="VAL334" s="547"/>
      <c r="VAM334" s="547"/>
      <c r="VAN334" s="547"/>
      <c r="VAO334" s="547"/>
      <c r="VAP334" s="547"/>
      <c r="VAQ334" s="547"/>
      <c r="VAR334" s="547"/>
      <c r="VAS334" s="547"/>
      <c r="VAT334" s="547"/>
      <c r="VAU334" s="547"/>
      <c r="VAV334" s="547"/>
      <c r="VAW334" s="547"/>
      <c r="VAX334" s="547"/>
      <c r="VAY334" s="547"/>
      <c r="VAZ334" s="547"/>
      <c r="VBA334" s="547"/>
      <c r="VBB334" s="547"/>
      <c r="VBC334" s="547"/>
      <c r="VBD334" s="547"/>
      <c r="VBE334" s="547"/>
      <c r="VBF334" s="547"/>
      <c r="VBG334" s="547"/>
      <c r="VBH334" s="547"/>
      <c r="VBI334" s="547"/>
      <c r="VBJ334" s="547"/>
      <c r="VBK334" s="547"/>
      <c r="VBL334" s="547"/>
      <c r="VBM334" s="547"/>
      <c r="VBN334" s="547"/>
      <c r="VBO334" s="547"/>
      <c r="VBP334" s="547"/>
      <c r="VBQ334" s="547"/>
      <c r="VBR334" s="547"/>
      <c r="VBS334" s="547"/>
      <c r="VBT334" s="547"/>
      <c r="VBU334" s="547"/>
      <c r="VBV334" s="547"/>
      <c r="VBW334" s="547"/>
      <c r="VBX334" s="547"/>
      <c r="VBY334" s="547"/>
      <c r="VBZ334" s="547"/>
      <c r="VCA334" s="547"/>
      <c r="VCB334" s="547"/>
      <c r="VCC334" s="547"/>
      <c r="VCD334" s="547"/>
      <c r="VCE334" s="547"/>
      <c r="VCF334" s="547"/>
      <c r="VCG334" s="547"/>
      <c r="VCH334" s="547"/>
      <c r="VCI334" s="547"/>
      <c r="VCJ334" s="547"/>
      <c r="VCK334" s="547"/>
      <c r="VCL334" s="547"/>
      <c r="VCM334" s="547"/>
      <c r="VCN334" s="547"/>
      <c r="VCO334" s="547"/>
      <c r="VCP334" s="547"/>
      <c r="VCQ334" s="547"/>
      <c r="VCR334" s="547"/>
      <c r="VCS334" s="547"/>
      <c r="VCT334" s="547"/>
      <c r="VCU334" s="547"/>
      <c r="VCV334" s="547"/>
      <c r="VCW334" s="547"/>
      <c r="VCX334" s="547"/>
      <c r="VCY334" s="547"/>
      <c r="VCZ334" s="547"/>
      <c r="VDA334" s="547"/>
      <c r="VDB334" s="547"/>
      <c r="VDC334" s="547"/>
      <c r="VDD334" s="547"/>
      <c r="VDE334" s="547"/>
      <c r="VDF334" s="547"/>
      <c r="VDG334" s="547"/>
      <c r="VDH334" s="547"/>
      <c r="VDI334" s="547"/>
      <c r="VDJ334" s="547"/>
      <c r="VDK334" s="547"/>
      <c r="VDL334" s="547"/>
      <c r="VDM334" s="547"/>
      <c r="VDN334" s="547"/>
      <c r="VDO334" s="547"/>
      <c r="VDP334" s="547"/>
      <c r="VDQ334" s="547"/>
      <c r="VDR334" s="547"/>
      <c r="VDS334" s="547"/>
      <c r="VDT334" s="547"/>
      <c r="VDU334" s="547"/>
      <c r="VDV334" s="547"/>
      <c r="VDW334" s="547"/>
      <c r="VDX334" s="547"/>
      <c r="VDY334" s="547"/>
      <c r="VDZ334" s="547"/>
      <c r="VEA334" s="547"/>
      <c r="VEB334" s="547"/>
      <c r="VEC334" s="547"/>
      <c r="VED334" s="547"/>
      <c r="VEE334" s="547"/>
      <c r="VEF334" s="547"/>
      <c r="VEG334" s="547"/>
      <c r="VEH334" s="547"/>
      <c r="VEI334" s="547"/>
      <c r="VEJ334" s="547"/>
      <c r="VEK334" s="547"/>
      <c r="VEL334" s="547"/>
      <c r="VEM334" s="547"/>
      <c r="VEN334" s="547"/>
      <c r="VEO334" s="547"/>
      <c r="VEP334" s="547"/>
      <c r="VEQ334" s="547"/>
      <c r="VER334" s="547"/>
      <c r="VES334" s="547"/>
      <c r="VET334" s="547"/>
      <c r="VEU334" s="547"/>
      <c r="VEV334" s="547"/>
      <c r="VEW334" s="547"/>
      <c r="VEX334" s="547"/>
      <c r="VEY334" s="547"/>
      <c r="VEZ334" s="547"/>
      <c r="VFA334" s="547"/>
      <c r="VFB334" s="547"/>
      <c r="VFC334" s="547"/>
      <c r="VFD334" s="547"/>
      <c r="VFE334" s="547"/>
      <c r="VFF334" s="547"/>
      <c r="VFG334" s="547"/>
      <c r="VFH334" s="547"/>
      <c r="VFI334" s="547"/>
      <c r="VFJ334" s="547"/>
      <c r="VFK334" s="547"/>
      <c r="VFL334" s="547"/>
      <c r="VFM334" s="547"/>
      <c r="VFN334" s="547"/>
      <c r="VFO334" s="547"/>
      <c r="VFP334" s="547"/>
      <c r="VFQ334" s="547"/>
      <c r="VFR334" s="547"/>
      <c r="VFS334" s="547"/>
      <c r="VFT334" s="547"/>
      <c r="VFU334" s="547"/>
      <c r="VFV334" s="547"/>
      <c r="VFW334" s="547"/>
      <c r="VFX334" s="547"/>
      <c r="VFY334" s="547"/>
      <c r="VFZ334" s="547"/>
      <c r="VGA334" s="547"/>
      <c r="VGB334" s="547"/>
      <c r="VGC334" s="547"/>
      <c r="VGD334" s="547"/>
      <c r="VGE334" s="547"/>
      <c r="VGF334" s="547"/>
      <c r="VGG334" s="547"/>
      <c r="VGH334" s="547"/>
      <c r="VGI334" s="547"/>
      <c r="VGJ334" s="547"/>
      <c r="VGK334" s="547"/>
      <c r="VGL334" s="547"/>
      <c r="VGM334" s="547"/>
      <c r="VGN334" s="547"/>
      <c r="VGO334" s="547"/>
      <c r="VGP334" s="547"/>
      <c r="VGQ334" s="547"/>
      <c r="VGR334" s="547"/>
      <c r="VGS334" s="547"/>
      <c r="VGT334" s="547"/>
      <c r="VGU334" s="547"/>
      <c r="VGV334" s="547"/>
      <c r="VGW334" s="547"/>
      <c r="VGX334" s="547"/>
      <c r="VGY334" s="547"/>
      <c r="VGZ334" s="547"/>
      <c r="VHA334" s="547"/>
      <c r="VHB334" s="547"/>
      <c r="VHC334" s="547"/>
      <c r="VHD334" s="547"/>
      <c r="VHE334" s="547"/>
      <c r="VHF334" s="547"/>
      <c r="VHG334" s="547"/>
      <c r="VHH334" s="547"/>
      <c r="VHI334" s="547"/>
      <c r="VHJ334" s="547"/>
      <c r="VHK334" s="547"/>
      <c r="VHL334" s="547"/>
      <c r="VHM334" s="547"/>
      <c r="VHN334" s="547"/>
      <c r="VHO334" s="547"/>
      <c r="VHP334" s="547"/>
      <c r="VHQ334" s="547"/>
      <c r="VHR334" s="547"/>
      <c r="VHS334" s="547"/>
      <c r="VHT334" s="547"/>
      <c r="VHU334" s="547"/>
      <c r="VHV334" s="547"/>
      <c r="VHW334" s="547"/>
      <c r="VHX334" s="547"/>
      <c r="VHY334" s="547"/>
      <c r="VHZ334" s="547"/>
      <c r="VIA334" s="547"/>
      <c r="VIB334" s="547"/>
      <c r="VIC334" s="547"/>
      <c r="VID334" s="547"/>
      <c r="VIE334" s="547"/>
      <c r="VIF334" s="547"/>
      <c r="VIG334" s="547"/>
      <c r="VIH334" s="547"/>
      <c r="VII334" s="547"/>
      <c r="VIJ334" s="547"/>
      <c r="VIK334" s="547"/>
      <c r="VIL334" s="547"/>
      <c r="VIM334" s="547"/>
      <c r="VIN334" s="547"/>
      <c r="VIO334" s="547"/>
      <c r="VIP334" s="547"/>
      <c r="VIQ334" s="547"/>
      <c r="VIR334" s="547"/>
      <c r="VIS334" s="547"/>
      <c r="VIT334" s="547"/>
      <c r="VIU334" s="547"/>
      <c r="VIV334" s="547"/>
      <c r="VIW334" s="547"/>
      <c r="VIX334" s="547"/>
      <c r="VIY334" s="547"/>
      <c r="VIZ334" s="547"/>
      <c r="VJA334" s="547"/>
      <c r="VJB334" s="547"/>
      <c r="VJC334" s="547"/>
      <c r="VJD334" s="547"/>
      <c r="VJE334" s="547"/>
      <c r="VJF334" s="547"/>
      <c r="VJG334" s="547"/>
      <c r="VJH334" s="547"/>
      <c r="VJI334" s="547"/>
      <c r="VJJ334" s="547"/>
      <c r="VJK334" s="547"/>
      <c r="VJL334" s="547"/>
      <c r="VJM334" s="547"/>
      <c r="VJN334" s="547"/>
      <c r="VJO334" s="547"/>
      <c r="VJP334" s="547"/>
      <c r="VJQ334" s="547"/>
      <c r="VJR334" s="547"/>
      <c r="VJS334" s="547"/>
      <c r="VJT334" s="547"/>
      <c r="VJU334" s="547"/>
      <c r="VJV334" s="547"/>
      <c r="VJW334" s="547"/>
      <c r="VJX334" s="547"/>
      <c r="VJY334" s="547"/>
      <c r="VJZ334" s="547"/>
      <c r="VKA334" s="547"/>
      <c r="VKB334" s="547"/>
      <c r="VKC334" s="547"/>
      <c r="VKD334" s="547"/>
      <c r="VKE334" s="547"/>
      <c r="VKF334" s="547"/>
      <c r="VKG334" s="547"/>
      <c r="VKH334" s="547"/>
      <c r="VKI334" s="547"/>
      <c r="VKJ334" s="547"/>
      <c r="VKK334" s="547"/>
      <c r="VKL334" s="547"/>
      <c r="VKM334" s="547"/>
      <c r="VKN334" s="547"/>
      <c r="VKO334" s="547"/>
      <c r="VKP334" s="547"/>
      <c r="VKQ334" s="547"/>
      <c r="VKR334" s="547"/>
      <c r="VKS334" s="547"/>
      <c r="VKT334" s="547"/>
      <c r="VKU334" s="547"/>
      <c r="VKV334" s="547"/>
      <c r="VKW334" s="547"/>
      <c r="VKX334" s="547"/>
      <c r="VKY334" s="547"/>
      <c r="VKZ334" s="547"/>
      <c r="VLA334" s="547"/>
      <c r="VLB334" s="547"/>
      <c r="VLC334" s="547"/>
      <c r="VLD334" s="547"/>
      <c r="VLE334" s="547"/>
      <c r="VLF334" s="547"/>
      <c r="VLG334" s="547"/>
      <c r="VLH334" s="547"/>
      <c r="VLI334" s="547"/>
      <c r="VLJ334" s="547"/>
      <c r="VLK334" s="547"/>
      <c r="VLL334" s="547"/>
      <c r="VLM334" s="547"/>
      <c r="VLN334" s="547"/>
      <c r="VLO334" s="547"/>
      <c r="VLP334" s="547"/>
      <c r="VLQ334" s="547"/>
      <c r="VLR334" s="547"/>
      <c r="VLS334" s="547"/>
      <c r="VLT334" s="547"/>
      <c r="VLU334" s="547"/>
      <c r="VLV334" s="547"/>
      <c r="VLW334" s="547"/>
      <c r="VLX334" s="547"/>
      <c r="VLY334" s="547"/>
      <c r="VLZ334" s="547"/>
      <c r="VMA334" s="547"/>
      <c r="VMB334" s="547"/>
      <c r="VMC334" s="547"/>
      <c r="VMD334" s="547"/>
      <c r="VME334" s="547"/>
      <c r="VMF334" s="547"/>
      <c r="VMG334" s="547"/>
      <c r="VMH334" s="547"/>
      <c r="VMI334" s="547"/>
      <c r="VMJ334" s="547"/>
      <c r="VMK334" s="547"/>
      <c r="VML334" s="547"/>
      <c r="VMM334" s="547"/>
      <c r="VMN334" s="547"/>
      <c r="VMO334" s="547"/>
      <c r="VMP334" s="547"/>
      <c r="VMQ334" s="547"/>
      <c r="VMR334" s="547"/>
      <c r="VMS334" s="547"/>
      <c r="VMT334" s="547"/>
      <c r="VMU334" s="547"/>
      <c r="VMV334" s="547"/>
      <c r="VMW334" s="547"/>
      <c r="VMX334" s="547"/>
      <c r="VMY334" s="547"/>
      <c r="VMZ334" s="547"/>
      <c r="VNA334" s="547"/>
      <c r="VNB334" s="547"/>
      <c r="VNC334" s="547"/>
      <c r="VND334" s="547"/>
      <c r="VNE334" s="547"/>
      <c r="VNF334" s="547"/>
      <c r="VNG334" s="547"/>
      <c r="VNH334" s="547"/>
      <c r="VNI334" s="547"/>
      <c r="VNJ334" s="547"/>
      <c r="VNK334" s="547"/>
      <c r="VNL334" s="547"/>
      <c r="VNM334" s="547"/>
      <c r="VNN334" s="547"/>
      <c r="VNO334" s="547"/>
      <c r="VNP334" s="547"/>
      <c r="VNQ334" s="547"/>
      <c r="VNR334" s="547"/>
      <c r="VNS334" s="547"/>
      <c r="VNT334" s="547"/>
      <c r="VNU334" s="547"/>
      <c r="VNV334" s="547"/>
      <c r="VNW334" s="547"/>
      <c r="VNX334" s="547"/>
      <c r="VNY334" s="547"/>
      <c r="VNZ334" s="547"/>
      <c r="VOA334" s="547"/>
      <c r="VOB334" s="547"/>
      <c r="VOC334" s="547"/>
      <c r="VOD334" s="547"/>
      <c r="VOE334" s="547"/>
      <c r="VOF334" s="547"/>
      <c r="VOG334" s="547"/>
      <c r="VOH334" s="547"/>
      <c r="VOI334" s="547"/>
      <c r="VOJ334" s="547"/>
      <c r="VOK334" s="547"/>
      <c r="VOL334" s="547"/>
      <c r="VOM334" s="547"/>
      <c r="VON334" s="547"/>
      <c r="VOO334" s="547"/>
      <c r="VOP334" s="547"/>
      <c r="VOQ334" s="547"/>
      <c r="VOR334" s="547"/>
      <c r="VOS334" s="547"/>
      <c r="VOT334" s="547"/>
      <c r="VOU334" s="547"/>
      <c r="VOV334" s="547"/>
      <c r="VOW334" s="547"/>
      <c r="VOX334" s="547"/>
      <c r="VOY334" s="547"/>
      <c r="VOZ334" s="547"/>
      <c r="VPA334" s="547"/>
      <c r="VPB334" s="547"/>
      <c r="VPC334" s="547"/>
      <c r="VPD334" s="547"/>
      <c r="VPE334" s="547"/>
      <c r="VPF334" s="547"/>
      <c r="VPG334" s="547"/>
      <c r="VPH334" s="547"/>
      <c r="VPI334" s="547"/>
      <c r="VPJ334" s="547"/>
      <c r="VPK334" s="547"/>
      <c r="VPL334" s="547"/>
      <c r="VPM334" s="547"/>
      <c r="VPN334" s="547"/>
      <c r="VPO334" s="547"/>
      <c r="VPP334" s="547"/>
      <c r="VPQ334" s="547"/>
      <c r="VPR334" s="547"/>
      <c r="VPS334" s="547"/>
      <c r="VPT334" s="547"/>
      <c r="VPU334" s="547"/>
      <c r="VPV334" s="547"/>
      <c r="VPW334" s="547"/>
      <c r="VPX334" s="547"/>
      <c r="VPY334" s="547"/>
      <c r="VPZ334" s="547"/>
      <c r="VQA334" s="547"/>
      <c r="VQB334" s="547"/>
      <c r="VQC334" s="547"/>
      <c r="VQD334" s="547"/>
      <c r="VQE334" s="547"/>
      <c r="VQF334" s="547"/>
      <c r="VQG334" s="547"/>
      <c r="VQH334" s="547"/>
      <c r="VQI334" s="547"/>
      <c r="VQJ334" s="547"/>
      <c r="VQK334" s="547"/>
      <c r="VQL334" s="547"/>
      <c r="VQM334" s="547"/>
      <c r="VQN334" s="547"/>
      <c r="VQO334" s="547"/>
      <c r="VQP334" s="547"/>
      <c r="VQQ334" s="547"/>
      <c r="VQR334" s="547"/>
      <c r="VQS334" s="547"/>
      <c r="VQT334" s="547"/>
      <c r="VQU334" s="547"/>
      <c r="VQV334" s="547"/>
      <c r="VQW334" s="547"/>
      <c r="VQX334" s="547"/>
      <c r="VQY334" s="547"/>
      <c r="VQZ334" s="547"/>
      <c r="VRA334" s="547"/>
      <c r="VRB334" s="547"/>
      <c r="VRC334" s="547"/>
      <c r="VRD334" s="547"/>
      <c r="VRE334" s="547"/>
      <c r="VRF334" s="547"/>
      <c r="VRG334" s="547"/>
      <c r="VRH334" s="547"/>
      <c r="VRI334" s="547"/>
      <c r="VRJ334" s="547"/>
      <c r="VRK334" s="547"/>
      <c r="VRL334" s="547"/>
      <c r="VRM334" s="547"/>
      <c r="VRN334" s="547"/>
      <c r="VRO334" s="547"/>
      <c r="VRP334" s="547"/>
      <c r="VRQ334" s="547"/>
      <c r="VRR334" s="547"/>
      <c r="VRS334" s="547"/>
      <c r="VRT334" s="547"/>
      <c r="VRU334" s="547"/>
      <c r="VRV334" s="547"/>
      <c r="VRW334" s="547"/>
      <c r="VRX334" s="547"/>
      <c r="VRY334" s="547"/>
      <c r="VRZ334" s="547"/>
      <c r="VSA334" s="547"/>
      <c r="VSB334" s="547"/>
      <c r="VSC334" s="547"/>
      <c r="VSD334" s="547"/>
      <c r="VSE334" s="547"/>
      <c r="VSF334" s="547"/>
      <c r="VSG334" s="547"/>
      <c r="VSH334" s="547"/>
      <c r="VSI334" s="547"/>
      <c r="VSJ334" s="547"/>
      <c r="VSK334" s="547"/>
      <c r="VSL334" s="547"/>
      <c r="VSM334" s="547"/>
      <c r="VSN334" s="547"/>
      <c r="VSO334" s="547"/>
      <c r="VSP334" s="547"/>
      <c r="VSQ334" s="547"/>
      <c r="VSR334" s="547"/>
      <c r="VSS334" s="547"/>
      <c r="VST334" s="547"/>
      <c r="VSU334" s="547"/>
      <c r="VSV334" s="547"/>
      <c r="VSW334" s="547"/>
      <c r="VSX334" s="547"/>
      <c r="VSY334" s="547"/>
      <c r="VSZ334" s="547"/>
      <c r="VTA334" s="547"/>
      <c r="VTB334" s="547"/>
      <c r="VTC334" s="547"/>
      <c r="VTD334" s="547"/>
      <c r="VTE334" s="547"/>
      <c r="VTF334" s="547"/>
      <c r="VTG334" s="547"/>
      <c r="VTH334" s="547"/>
      <c r="VTI334" s="547"/>
      <c r="VTJ334" s="547"/>
      <c r="VTK334" s="547"/>
      <c r="VTL334" s="547"/>
      <c r="VTM334" s="547"/>
      <c r="VTN334" s="547"/>
      <c r="VTO334" s="547"/>
      <c r="VTP334" s="547"/>
      <c r="VTQ334" s="547"/>
      <c r="VTR334" s="547"/>
      <c r="VTS334" s="547"/>
      <c r="VTT334" s="547"/>
      <c r="VTU334" s="547"/>
      <c r="VTV334" s="547"/>
      <c r="VTW334" s="547"/>
      <c r="VTX334" s="547"/>
      <c r="VTY334" s="547"/>
      <c r="VTZ334" s="547"/>
      <c r="VUA334" s="547"/>
      <c r="VUB334" s="547"/>
      <c r="VUC334" s="547"/>
      <c r="VUD334" s="547"/>
      <c r="VUE334" s="547"/>
      <c r="VUF334" s="547"/>
      <c r="VUG334" s="547"/>
      <c r="VUH334" s="547"/>
      <c r="VUI334" s="547"/>
      <c r="VUJ334" s="547"/>
      <c r="VUK334" s="547"/>
      <c r="VUL334" s="547"/>
      <c r="VUM334" s="547"/>
      <c r="VUN334" s="547"/>
      <c r="VUO334" s="547"/>
      <c r="VUP334" s="547"/>
      <c r="VUQ334" s="547"/>
      <c r="VUR334" s="547"/>
      <c r="VUS334" s="547"/>
      <c r="VUT334" s="547"/>
      <c r="VUU334" s="547"/>
      <c r="VUV334" s="547"/>
      <c r="VUW334" s="547"/>
      <c r="VUX334" s="547"/>
      <c r="VUY334" s="547"/>
      <c r="VUZ334" s="547"/>
      <c r="VVA334" s="547"/>
      <c r="VVB334" s="547"/>
      <c r="VVC334" s="547"/>
      <c r="VVD334" s="547"/>
      <c r="VVE334" s="547"/>
      <c r="VVF334" s="547"/>
      <c r="VVG334" s="547"/>
      <c r="VVH334" s="547"/>
      <c r="VVI334" s="547"/>
      <c r="VVJ334" s="547"/>
      <c r="VVK334" s="547"/>
      <c r="VVL334" s="547"/>
      <c r="VVM334" s="547"/>
      <c r="VVN334" s="547"/>
      <c r="VVO334" s="547"/>
      <c r="VVP334" s="547"/>
      <c r="VVQ334" s="547"/>
      <c r="VVR334" s="547"/>
      <c r="VVS334" s="547"/>
      <c r="VVT334" s="547"/>
      <c r="VVU334" s="547"/>
      <c r="VVV334" s="547"/>
      <c r="VVW334" s="547"/>
      <c r="VVX334" s="547"/>
      <c r="VVY334" s="547"/>
      <c r="VVZ334" s="547"/>
      <c r="VWA334" s="547"/>
      <c r="VWB334" s="547"/>
      <c r="VWC334" s="547"/>
      <c r="VWD334" s="547"/>
      <c r="VWE334" s="547"/>
      <c r="VWF334" s="547"/>
      <c r="VWG334" s="547"/>
      <c r="VWH334" s="547"/>
      <c r="VWI334" s="547"/>
      <c r="VWJ334" s="547"/>
      <c r="VWK334" s="547"/>
      <c r="VWL334" s="547"/>
      <c r="VWM334" s="547"/>
      <c r="VWN334" s="547"/>
      <c r="VWO334" s="547"/>
      <c r="VWP334" s="547"/>
      <c r="VWQ334" s="547"/>
      <c r="VWR334" s="547"/>
      <c r="VWS334" s="547"/>
      <c r="VWT334" s="547"/>
      <c r="VWU334" s="547"/>
      <c r="VWV334" s="547"/>
      <c r="VWW334" s="547"/>
      <c r="VWX334" s="547"/>
      <c r="VWY334" s="547"/>
      <c r="VWZ334" s="547"/>
      <c r="VXA334" s="547"/>
      <c r="VXB334" s="547"/>
      <c r="VXC334" s="547"/>
      <c r="VXD334" s="547"/>
      <c r="VXE334" s="547"/>
      <c r="VXF334" s="547"/>
      <c r="VXG334" s="547"/>
      <c r="VXH334" s="547"/>
      <c r="VXI334" s="547"/>
      <c r="VXJ334" s="547"/>
      <c r="VXK334" s="547"/>
      <c r="VXL334" s="547"/>
      <c r="VXM334" s="547"/>
      <c r="VXN334" s="547"/>
      <c r="VXO334" s="547"/>
      <c r="VXP334" s="547"/>
      <c r="VXQ334" s="547"/>
      <c r="VXR334" s="547"/>
      <c r="VXS334" s="547"/>
      <c r="VXT334" s="547"/>
      <c r="VXU334" s="547"/>
      <c r="VXV334" s="547"/>
      <c r="VXW334" s="547"/>
      <c r="VXX334" s="547"/>
      <c r="VXY334" s="547"/>
      <c r="VXZ334" s="547"/>
      <c r="VYA334" s="547"/>
      <c r="VYB334" s="547"/>
      <c r="VYC334" s="547"/>
      <c r="VYD334" s="547"/>
      <c r="VYE334" s="547"/>
      <c r="VYF334" s="547"/>
      <c r="VYG334" s="547"/>
      <c r="VYH334" s="547"/>
      <c r="VYI334" s="547"/>
      <c r="VYJ334" s="547"/>
      <c r="VYK334" s="547"/>
      <c r="VYL334" s="547"/>
      <c r="VYM334" s="547"/>
      <c r="VYN334" s="547"/>
      <c r="VYO334" s="547"/>
      <c r="VYP334" s="547"/>
      <c r="VYQ334" s="547"/>
      <c r="VYR334" s="547"/>
      <c r="VYS334" s="547"/>
      <c r="VYT334" s="547"/>
      <c r="VYU334" s="547"/>
      <c r="VYV334" s="547"/>
      <c r="VYW334" s="547"/>
      <c r="VYX334" s="547"/>
      <c r="VYY334" s="547"/>
      <c r="VYZ334" s="547"/>
      <c r="VZA334" s="547"/>
      <c r="VZB334" s="547"/>
      <c r="VZC334" s="547"/>
      <c r="VZD334" s="547"/>
      <c r="VZE334" s="547"/>
      <c r="VZF334" s="547"/>
      <c r="VZG334" s="547"/>
      <c r="VZH334" s="547"/>
      <c r="VZI334" s="547"/>
      <c r="VZJ334" s="547"/>
      <c r="VZK334" s="547"/>
      <c r="VZL334" s="547"/>
      <c r="VZM334" s="547"/>
      <c r="VZN334" s="547"/>
      <c r="VZO334" s="547"/>
      <c r="VZP334" s="547"/>
      <c r="VZQ334" s="547"/>
      <c r="VZR334" s="547"/>
      <c r="VZS334" s="547"/>
      <c r="VZT334" s="547"/>
      <c r="VZU334" s="547"/>
      <c r="VZV334" s="547"/>
      <c r="VZW334" s="547"/>
      <c r="VZX334" s="547"/>
      <c r="VZY334" s="547"/>
      <c r="VZZ334" s="547"/>
      <c r="WAA334" s="547"/>
      <c r="WAB334" s="547"/>
      <c r="WAC334" s="547"/>
      <c r="WAD334" s="547"/>
      <c r="WAE334" s="547"/>
      <c r="WAF334" s="547"/>
      <c r="WAG334" s="547"/>
      <c r="WAH334" s="547"/>
      <c r="WAI334" s="547"/>
      <c r="WAJ334" s="547"/>
      <c r="WAK334" s="547"/>
      <c r="WAL334" s="547"/>
      <c r="WAM334" s="547"/>
      <c r="WAN334" s="547"/>
      <c r="WAO334" s="547"/>
      <c r="WAP334" s="547"/>
      <c r="WAQ334" s="547"/>
      <c r="WAR334" s="547"/>
      <c r="WAS334" s="547"/>
      <c r="WAT334" s="547"/>
      <c r="WAU334" s="547"/>
      <c r="WAV334" s="547"/>
      <c r="WAW334" s="547"/>
      <c r="WAX334" s="547"/>
      <c r="WAY334" s="547"/>
      <c r="WAZ334" s="547"/>
      <c r="WBA334" s="547"/>
      <c r="WBB334" s="547"/>
      <c r="WBC334" s="547"/>
      <c r="WBD334" s="547"/>
      <c r="WBE334" s="547"/>
      <c r="WBF334" s="547"/>
      <c r="WBG334" s="547"/>
      <c r="WBH334" s="547"/>
      <c r="WBI334" s="547"/>
      <c r="WBJ334" s="547"/>
      <c r="WBK334" s="547"/>
      <c r="WBL334" s="547"/>
      <c r="WBM334" s="547"/>
      <c r="WBN334" s="547"/>
      <c r="WBO334" s="547"/>
      <c r="WBP334" s="547"/>
      <c r="WBQ334" s="547"/>
      <c r="WBR334" s="547"/>
      <c r="WBS334" s="547"/>
      <c r="WBT334" s="547"/>
      <c r="WBU334" s="547"/>
      <c r="WBV334" s="547"/>
      <c r="WBW334" s="547"/>
      <c r="WBX334" s="547"/>
      <c r="WBY334" s="547"/>
      <c r="WBZ334" s="547"/>
      <c r="WCA334" s="547"/>
      <c r="WCB334" s="547"/>
      <c r="WCC334" s="547"/>
      <c r="WCD334" s="547"/>
      <c r="WCE334" s="547"/>
      <c r="WCF334" s="547"/>
      <c r="WCG334" s="547"/>
      <c r="WCH334" s="547"/>
      <c r="WCI334" s="547"/>
      <c r="WCJ334" s="547"/>
      <c r="WCK334" s="547"/>
      <c r="WCL334" s="547"/>
      <c r="WCM334" s="547"/>
      <c r="WCN334" s="547"/>
      <c r="WCO334" s="547"/>
      <c r="WCP334" s="547"/>
      <c r="WCQ334" s="547"/>
      <c r="WCR334" s="547"/>
      <c r="WCS334" s="547"/>
      <c r="WCT334" s="547"/>
      <c r="WCU334" s="547"/>
      <c r="WCV334" s="547"/>
      <c r="WCW334" s="547"/>
      <c r="WCX334" s="547"/>
      <c r="WCY334" s="547"/>
      <c r="WCZ334" s="547"/>
      <c r="WDA334" s="547"/>
      <c r="WDB334" s="547"/>
      <c r="WDC334" s="547"/>
      <c r="WDD334" s="547"/>
      <c r="WDE334" s="547"/>
      <c r="WDF334" s="547"/>
      <c r="WDG334" s="547"/>
      <c r="WDH334" s="547"/>
      <c r="WDI334" s="547"/>
      <c r="WDJ334" s="547"/>
      <c r="WDK334" s="547"/>
      <c r="WDL334" s="547"/>
      <c r="WDM334" s="547"/>
      <c r="WDN334" s="547"/>
      <c r="WDO334" s="547"/>
      <c r="WDP334" s="547"/>
      <c r="WDQ334" s="547"/>
      <c r="WDR334" s="547"/>
      <c r="WDS334" s="547"/>
      <c r="WDT334" s="547"/>
      <c r="WDU334" s="547"/>
      <c r="WDV334" s="547"/>
      <c r="WDW334" s="547"/>
      <c r="WDX334" s="547"/>
      <c r="WDY334" s="547"/>
      <c r="WDZ334" s="547"/>
      <c r="WEA334" s="547"/>
      <c r="WEB334" s="547"/>
      <c r="WEC334" s="547"/>
      <c r="WED334" s="547"/>
      <c r="WEE334" s="547"/>
      <c r="WEF334" s="547"/>
      <c r="WEG334" s="547"/>
      <c r="WEH334" s="547"/>
      <c r="WEI334" s="547"/>
      <c r="WEJ334" s="547"/>
      <c r="WEK334" s="547"/>
      <c r="WEL334" s="547"/>
      <c r="WEM334" s="547"/>
      <c r="WEN334" s="547"/>
      <c r="WEO334" s="547"/>
      <c r="WEP334" s="547"/>
      <c r="WEQ334" s="547"/>
      <c r="WER334" s="547"/>
      <c r="WES334" s="547"/>
      <c r="WET334" s="547"/>
      <c r="WEU334" s="547"/>
      <c r="WEV334" s="547"/>
      <c r="WEW334" s="547"/>
      <c r="WEX334" s="547"/>
      <c r="WEY334" s="547"/>
      <c r="WEZ334" s="547"/>
      <c r="WFA334" s="547"/>
      <c r="WFB334" s="547"/>
      <c r="WFC334" s="547"/>
      <c r="WFD334" s="547"/>
      <c r="WFE334" s="547"/>
      <c r="WFF334" s="547"/>
      <c r="WFG334" s="547"/>
      <c r="WFH334" s="547"/>
      <c r="WFI334" s="547"/>
      <c r="WFJ334" s="547"/>
      <c r="WFK334" s="547"/>
      <c r="WFL334" s="547"/>
      <c r="WFM334" s="547"/>
      <c r="WFN334" s="547"/>
      <c r="WFO334" s="547"/>
      <c r="WFP334" s="547"/>
      <c r="WFQ334" s="547"/>
      <c r="WFR334" s="547"/>
      <c r="WFS334" s="547"/>
      <c r="WFT334" s="547"/>
      <c r="WFU334" s="547"/>
      <c r="WFV334" s="547"/>
      <c r="WFW334" s="547"/>
      <c r="WFX334" s="547"/>
      <c r="WFY334" s="547"/>
      <c r="WFZ334" s="547"/>
      <c r="WGA334" s="547"/>
      <c r="WGB334" s="547"/>
      <c r="WGC334" s="547"/>
      <c r="WGD334" s="547"/>
      <c r="WGE334" s="547"/>
      <c r="WGF334" s="547"/>
      <c r="WGG334" s="547"/>
      <c r="WGH334" s="547"/>
      <c r="WGI334" s="547"/>
      <c r="WGJ334" s="547"/>
      <c r="WGK334" s="547"/>
      <c r="WGL334" s="547"/>
      <c r="WGM334" s="547"/>
      <c r="WGN334" s="547"/>
      <c r="WGO334" s="547"/>
      <c r="WGP334" s="547"/>
      <c r="WGQ334" s="547"/>
      <c r="WGR334" s="547"/>
      <c r="WGS334" s="547"/>
      <c r="WGT334" s="547"/>
      <c r="WGU334" s="547"/>
      <c r="WGV334" s="547"/>
      <c r="WGW334" s="547"/>
      <c r="WGX334" s="547"/>
      <c r="WGY334" s="547"/>
      <c r="WGZ334" s="547"/>
      <c r="WHA334" s="547"/>
      <c r="WHB334" s="547"/>
      <c r="WHC334" s="547"/>
      <c r="WHD334" s="547"/>
      <c r="WHE334" s="547"/>
      <c r="WHF334" s="547"/>
      <c r="WHG334" s="547"/>
      <c r="WHH334" s="547"/>
      <c r="WHI334" s="547"/>
      <c r="WHJ334" s="547"/>
      <c r="WHK334" s="547"/>
      <c r="WHL334" s="547"/>
      <c r="WHM334" s="547"/>
      <c r="WHN334" s="547"/>
      <c r="WHO334" s="547"/>
      <c r="WHP334" s="547"/>
      <c r="WHQ334" s="547"/>
      <c r="WHR334" s="547"/>
      <c r="WHS334" s="547"/>
      <c r="WHT334" s="547"/>
      <c r="WHU334" s="547"/>
      <c r="WHV334" s="547"/>
      <c r="WHW334" s="547"/>
      <c r="WHX334" s="547"/>
      <c r="WHY334" s="547"/>
      <c r="WHZ334" s="547"/>
      <c r="WIA334" s="547"/>
      <c r="WIB334" s="547"/>
      <c r="WIC334" s="547"/>
      <c r="WID334" s="547"/>
      <c r="WIE334" s="547"/>
      <c r="WIF334" s="547"/>
      <c r="WIG334" s="547"/>
      <c r="WIH334" s="547"/>
      <c r="WII334" s="547"/>
      <c r="WIJ334" s="547"/>
      <c r="WIK334" s="547"/>
      <c r="WIL334" s="547"/>
      <c r="WIM334" s="547"/>
      <c r="WIN334" s="547"/>
      <c r="WIO334" s="547"/>
      <c r="WIP334" s="547"/>
      <c r="WIQ334" s="547"/>
      <c r="WIR334" s="547"/>
      <c r="WIS334" s="547"/>
      <c r="WIT334" s="547"/>
      <c r="WIU334" s="547"/>
      <c r="WIV334" s="547"/>
      <c r="WIW334" s="547"/>
      <c r="WIX334" s="547"/>
      <c r="WIY334" s="547"/>
      <c r="WIZ334" s="547"/>
      <c r="WJA334" s="547"/>
      <c r="WJB334" s="547"/>
      <c r="WJC334" s="547"/>
      <c r="WJD334" s="547"/>
      <c r="WJE334" s="547"/>
      <c r="WJF334" s="547"/>
      <c r="WJG334" s="547"/>
      <c r="WJH334" s="547"/>
      <c r="WJI334" s="547"/>
      <c r="WJJ334" s="547"/>
      <c r="WJK334" s="547"/>
      <c r="WJL334" s="547"/>
      <c r="WJM334" s="547"/>
      <c r="WJN334" s="547"/>
      <c r="WJO334" s="547"/>
      <c r="WJP334" s="547"/>
      <c r="WJQ334" s="547"/>
      <c r="WJR334" s="547"/>
      <c r="WJS334" s="547"/>
      <c r="WJT334" s="547"/>
      <c r="WJU334" s="547"/>
      <c r="WJV334" s="547"/>
      <c r="WJW334" s="547"/>
      <c r="WJX334" s="547"/>
      <c r="WJY334" s="547"/>
      <c r="WJZ334" s="547"/>
      <c r="WKA334" s="547"/>
      <c r="WKB334" s="547"/>
      <c r="WKC334" s="547"/>
      <c r="WKD334" s="547"/>
      <c r="WKE334" s="547"/>
      <c r="WKF334" s="547"/>
      <c r="WKG334" s="547"/>
      <c r="WKH334" s="547"/>
      <c r="WKI334" s="547"/>
      <c r="WKJ334" s="547"/>
      <c r="WKK334" s="547"/>
      <c r="WKL334" s="547"/>
      <c r="WKM334" s="547"/>
      <c r="WKN334" s="547"/>
      <c r="WKO334" s="547"/>
      <c r="WKP334" s="547"/>
      <c r="WKQ334" s="547"/>
      <c r="WKR334" s="547"/>
      <c r="WKS334" s="547"/>
      <c r="WKT334" s="547"/>
      <c r="WKU334" s="547"/>
      <c r="WKV334" s="547"/>
      <c r="WKW334" s="547"/>
      <c r="WKX334" s="547"/>
      <c r="WKY334" s="547"/>
      <c r="WKZ334" s="547"/>
      <c r="WLA334" s="547"/>
      <c r="WLB334" s="547"/>
      <c r="WLC334" s="547"/>
      <c r="WLD334" s="547"/>
      <c r="WLE334" s="547"/>
      <c r="WLF334" s="547"/>
      <c r="WLG334" s="547"/>
      <c r="WLH334" s="547"/>
      <c r="WLI334" s="547"/>
      <c r="WLJ334" s="547"/>
      <c r="WLK334" s="547"/>
      <c r="WLL334" s="547"/>
      <c r="WLM334" s="547"/>
      <c r="WLN334" s="547"/>
      <c r="WLO334" s="547"/>
      <c r="WLP334" s="547"/>
      <c r="WLQ334" s="547"/>
      <c r="WLR334" s="547"/>
      <c r="WLS334" s="547"/>
      <c r="WLT334" s="547"/>
      <c r="WLU334" s="547"/>
      <c r="WLV334" s="547"/>
      <c r="WLW334" s="547"/>
      <c r="WLX334" s="547"/>
      <c r="WLY334" s="547"/>
      <c r="WLZ334" s="547"/>
      <c r="WMA334" s="547"/>
      <c r="WMB334" s="547"/>
      <c r="WMC334" s="547"/>
      <c r="WMD334" s="547"/>
      <c r="WME334" s="547"/>
      <c r="WMF334" s="547"/>
      <c r="WMG334" s="547"/>
      <c r="WMH334" s="547"/>
      <c r="WMI334" s="547"/>
      <c r="WMJ334" s="547"/>
      <c r="WMK334" s="547"/>
      <c r="WML334" s="547"/>
      <c r="WMM334" s="547"/>
      <c r="WMN334" s="547"/>
      <c r="WMO334" s="547"/>
      <c r="WMP334" s="547"/>
      <c r="WMQ334" s="547"/>
      <c r="WMR334" s="547"/>
      <c r="WMS334" s="547"/>
      <c r="WMT334" s="547"/>
      <c r="WMU334" s="547"/>
      <c r="WMV334" s="547"/>
      <c r="WMW334" s="547"/>
      <c r="WMX334" s="547"/>
      <c r="WMY334" s="547"/>
      <c r="WMZ334" s="547"/>
      <c r="WNA334" s="547"/>
      <c r="WNB334" s="547"/>
      <c r="WNC334" s="547"/>
      <c r="WND334" s="547"/>
      <c r="WNE334" s="547"/>
      <c r="WNF334" s="547"/>
      <c r="WNG334" s="547"/>
      <c r="WNH334" s="547"/>
      <c r="WNI334" s="547"/>
      <c r="WNJ334" s="547"/>
      <c r="WNK334" s="547"/>
      <c r="WNL334" s="547"/>
      <c r="WNM334" s="547"/>
      <c r="WNN334" s="547"/>
      <c r="WNO334" s="547"/>
      <c r="WNP334" s="547"/>
      <c r="WNQ334" s="547"/>
      <c r="WNR334" s="547"/>
      <c r="WNS334" s="547"/>
      <c r="WNT334" s="547"/>
      <c r="WNU334" s="547"/>
      <c r="WNV334" s="547"/>
      <c r="WNW334" s="547"/>
      <c r="WNX334" s="547"/>
      <c r="WNY334" s="547"/>
      <c r="WNZ334" s="547"/>
      <c r="WOA334" s="547"/>
      <c r="WOB334" s="547"/>
      <c r="WOC334" s="547"/>
      <c r="WOD334" s="547"/>
      <c r="WOE334" s="547"/>
      <c r="WOF334" s="547"/>
      <c r="WOG334" s="547"/>
      <c r="WOH334" s="547"/>
      <c r="WOI334" s="547"/>
      <c r="WOJ334" s="547"/>
      <c r="WOK334" s="547"/>
      <c r="WOL334" s="547"/>
      <c r="WOM334" s="547"/>
      <c r="WON334" s="547"/>
      <c r="WOO334" s="547"/>
      <c r="WOP334" s="547"/>
      <c r="WOQ334" s="547"/>
      <c r="WOR334" s="547"/>
      <c r="WOS334" s="547"/>
      <c r="WOT334" s="547"/>
      <c r="WOU334" s="547"/>
      <c r="WOV334" s="547"/>
      <c r="WOW334" s="547"/>
      <c r="WOX334" s="547"/>
      <c r="WOY334" s="547"/>
      <c r="WOZ334" s="547"/>
      <c r="WPA334" s="547"/>
      <c r="WPB334" s="547"/>
      <c r="WPC334" s="547"/>
      <c r="WPD334" s="547"/>
      <c r="WPE334" s="547"/>
      <c r="WPF334" s="547"/>
      <c r="WPG334" s="547"/>
      <c r="WPH334" s="547"/>
      <c r="WPI334" s="547"/>
      <c r="WPJ334" s="547"/>
      <c r="WPK334" s="547"/>
      <c r="WPL334" s="547"/>
      <c r="WPM334" s="547"/>
      <c r="WPN334" s="547"/>
      <c r="WPO334" s="547"/>
      <c r="WPP334" s="547"/>
      <c r="WPQ334" s="547"/>
      <c r="WPR334" s="547"/>
      <c r="WPS334" s="547"/>
      <c r="WPT334" s="547"/>
      <c r="WPU334" s="547"/>
      <c r="WPV334" s="547"/>
      <c r="WPW334" s="547"/>
      <c r="WPX334" s="547"/>
      <c r="WPY334" s="547"/>
      <c r="WPZ334" s="547"/>
      <c r="WQA334" s="547"/>
      <c r="WQB334" s="547"/>
      <c r="WQC334" s="547"/>
      <c r="WQD334" s="547"/>
      <c r="WQE334" s="547"/>
      <c r="WQF334" s="547"/>
      <c r="WQG334" s="547"/>
      <c r="WQH334" s="547"/>
      <c r="WQI334" s="547"/>
      <c r="WQJ334" s="547"/>
      <c r="WQK334" s="547"/>
      <c r="WQL334" s="547"/>
      <c r="WQM334" s="547"/>
      <c r="WQN334" s="547"/>
      <c r="WQO334" s="547"/>
      <c r="WQP334" s="547"/>
      <c r="WQQ334" s="547"/>
      <c r="WQR334" s="547"/>
      <c r="WQS334" s="547"/>
      <c r="WQT334" s="547"/>
      <c r="WQU334" s="547"/>
      <c r="WQV334" s="547"/>
      <c r="WQW334" s="547"/>
      <c r="WQX334" s="547"/>
      <c r="WQY334" s="547"/>
      <c r="WQZ334" s="547"/>
      <c r="WRA334" s="547"/>
      <c r="WRB334" s="547"/>
      <c r="WRC334" s="547"/>
      <c r="WRD334" s="547"/>
      <c r="WRE334" s="547"/>
      <c r="WRF334" s="547"/>
      <c r="WRG334" s="547"/>
      <c r="WRH334" s="547"/>
      <c r="WRI334" s="547"/>
      <c r="WRJ334" s="547"/>
      <c r="WRK334" s="547"/>
      <c r="WRL334" s="547"/>
      <c r="WRM334" s="547"/>
      <c r="WRN334" s="547"/>
      <c r="WRO334" s="547"/>
      <c r="WRP334" s="547"/>
      <c r="WRQ334" s="547"/>
      <c r="WRR334" s="547"/>
      <c r="WRS334" s="547"/>
      <c r="WRT334" s="547"/>
      <c r="WRU334" s="547"/>
      <c r="WRV334" s="547"/>
      <c r="WRW334" s="547"/>
      <c r="WRX334" s="547"/>
      <c r="WRY334" s="547"/>
      <c r="WRZ334" s="547"/>
      <c r="WSA334" s="547"/>
      <c r="WSB334" s="547"/>
      <c r="WSC334" s="547"/>
      <c r="WSD334" s="547"/>
      <c r="WSE334" s="547"/>
      <c r="WSF334" s="547"/>
      <c r="WSG334" s="547"/>
      <c r="WSH334" s="547"/>
      <c r="WSI334" s="547"/>
      <c r="WSJ334" s="547"/>
      <c r="WSK334" s="547"/>
      <c r="WSL334" s="547"/>
      <c r="WSM334" s="547"/>
      <c r="WSN334" s="547"/>
      <c r="WSO334" s="547"/>
      <c r="WSP334" s="547"/>
      <c r="WSQ334" s="547"/>
      <c r="WSR334" s="547"/>
      <c r="WSS334" s="547"/>
      <c r="WST334" s="547"/>
      <c r="WSU334" s="547"/>
      <c r="WSV334" s="547"/>
      <c r="WSW334" s="547"/>
      <c r="WSX334" s="547"/>
      <c r="WSY334" s="547"/>
      <c r="WSZ334" s="547"/>
      <c r="WTA334" s="547"/>
      <c r="WTB334" s="547"/>
      <c r="WTC334" s="547"/>
      <c r="WTD334" s="547"/>
      <c r="WTE334" s="547"/>
      <c r="WTF334" s="547"/>
      <c r="WTG334" s="547"/>
      <c r="WTH334" s="547"/>
      <c r="WTI334" s="547"/>
      <c r="WTJ334" s="547"/>
      <c r="WTK334" s="547"/>
      <c r="WTL334" s="547"/>
      <c r="WTM334" s="547"/>
      <c r="WTN334" s="547"/>
      <c r="WTO334" s="547"/>
      <c r="WTP334" s="547"/>
      <c r="WTQ334" s="547"/>
      <c r="WTR334" s="547"/>
      <c r="WTS334" s="547"/>
      <c r="WTT334" s="547"/>
      <c r="WTU334" s="547"/>
      <c r="WTV334" s="547"/>
      <c r="WTW334" s="547"/>
      <c r="WTX334" s="547"/>
      <c r="WTY334" s="547"/>
      <c r="WTZ334" s="547"/>
      <c r="WUA334" s="547"/>
      <c r="WUB334" s="547"/>
      <c r="WUC334" s="547"/>
      <c r="WUD334" s="547"/>
      <c r="WUE334" s="547"/>
      <c r="WUF334" s="547"/>
      <c r="WUG334" s="547"/>
      <c r="WUH334" s="547"/>
      <c r="WUI334" s="547"/>
      <c r="WUJ334" s="547"/>
      <c r="WUK334" s="547"/>
      <c r="WUL334" s="547"/>
      <c r="WUM334" s="547"/>
      <c r="WUN334" s="547"/>
      <c r="WUO334" s="547"/>
      <c r="WUP334" s="547"/>
      <c r="WUQ334" s="547"/>
      <c r="WUR334" s="547"/>
      <c r="WUS334" s="547"/>
      <c r="WUT334" s="547"/>
      <c r="WUU334" s="547"/>
      <c r="WUV334" s="547"/>
      <c r="WUW334" s="547"/>
      <c r="WUX334" s="547"/>
      <c r="WUY334" s="547"/>
      <c r="WUZ334" s="547"/>
      <c r="WVA334" s="547"/>
      <c r="WVB334" s="547"/>
      <c r="WVC334" s="547"/>
      <c r="WVD334" s="547"/>
      <c r="WVE334" s="547"/>
      <c r="WVF334" s="547"/>
      <c r="WVG334" s="547"/>
      <c r="WVH334" s="547"/>
      <c r="WVI334" s="547"/>
      <c r="WVJ334" s="547"/>
      <c r="WVK334" s="547"/>
      <c r="WVL334" s="547"/>
      <c r="WVM334" s="547"/>
      <c r="WVN334" s="547"/>
      <c r="WVO334" s="547"/>
      <c r="WVP334" s="547"/>
      <c r="WVQ334" s="547"/>
      <c r="WVR334" s="547"/>
      <c r="WVS334" s="547"/>
      <c r="WVT334" s="547"/>
      <c r="WVU334" s="547"/>
      <c r="WVV334" s="547"/>
      <c r="WVW334" s="547"/>
      <c r="WVX334" s="547"/>
      <c r="WVY334" s="547"/>
      <c r="WVZ334" s="547"/>
      <c r="WWA334" s="547"/>
      <c r="WWB334" s="547"/>
      <c r="WWC334" s="547"/>
      <c r="WWD334" s="547"/>
      <c r="WWE334" s="547"/>
      <c r="WWF334" s="547"/>
      <c r="WWG334" s="547"/>
      <c r="WWH334" s="547"/>
      <c r="WWI334" s="547"/>
      <c r="WWJ334" s="547"/>
      <c r="WWK334" s="547"/>
      <c r="WWL334" s="547"/>
      <c r="WWM334" s="547"/>
      <c r="WWN334" s="547"/>
      <c r="WWO334" s="547"/>
      <c r="WWP334" s="547"/>
      <c r="WWQ334" s="547"/>
      <c r="WWR334" s="547"/>
      <c r="WWS334" s="547"/>
      <c r="WWT334" s="547"/>
      <c r="WWU334" s="547"/>
      <c r="WWV334" s="547"/>
      <c r="WWW334" s="547"/>
      <c r="WWX334" s="547"/>
      <c r="WWY334" s="547"/>
      <c r="WWZ334" s="547"/>
      <c r="WXA334" s="547"/>
      <c r="WXB334" s="547"/>
      <c r="WXC334" s="547"/>
      <c r="WXD334" s="547"/>
      <c r="WXE334" s="547"/>
      <c r="WXF334" s="547"/>
      <c r="WXG334" s="547"/>
      <c r="WXH334" s="547"/>
      <c r="WXI334" s="547"/>
      <c r="WXJ334" s="547"/>
      <c r="WXK334" s="547"/>
      <c r="WXL334" s="547"/>
      <c r="WXM334" s="547"/>
      <c r="WXN334" s="547"/>
      <c r="WXO334" s="547"/>
      <c r="WXP334" s="547"/>
      <c r="WXQ334" s="547"/>
      <c r="WXR334" s="547"/>
      <c r="WXS334" s="547"/>
      <c r="WXT334" s="547"/>
      <c r="WXU334" s="547"/>
      <c r="WXV334" s="547"/>
      <c r="WXW334" s="547"/>
      <c r="WXX334" s="547"/>
      <c r="WXY334" s="547"/>
      <c r="WXZ334" s="547"/>
      <c r="WYA334" s="547"/>
      <c r="WYB334" s="547"/>
      <c r="WYC334" s="547"/>
      <c r="WYD334" s="547"/>
      <c r="WYE334" s="547"/>
      <c r="WYF334" s="547"/>
      <c r="WYG334" s="547"/>
      <c r="WYH334" s="547"/>
      <c r="WYI334" s="547"/>
      <c r="WYJ334" s="547"/>
      <c r="WYK334" s="547"/>
      <c r="WYL334" s="547"/>
      <c r="WYM334" s="547"/>
      <c r="WYN334" s="547"/>
      <c r="WYO334" s="547"/>
      <c r="WYP334" s="547"/>
      <c r="WYQ334" s="547"/>
      <c r="WYR334" s="547"/>
      <c r="WYS334" s="547"/>
      <c r="WYT334" s="547"/>
      <c r="WYU334" s="547"/>
      <c r="WYV334" s="547"/>
      <c r="WYW334" s="547"/>
      <c r="WYX334" s="547"/>
      <c r="WYY334" s="547"/>
      <c r="WYZ334" s="547"/>
      <c r="WZA334" s="547"/>
      <c r="WZB334" s="547"/>
      <c r="WZC334" s="547"/>
      <c r="WZD334" s="547"/>
      <c r="WZE334" s="547"/>
      <c r="WZF334" s="547"/>
      <c r="WZG334" s="547"/>
      <c r="WZH334" s="547"/>
      <c r="WZI334" s="547"/>
      <c r="WZJ334" s="547"/>
      <c r="WZK334" s="547"/>
      <c r="WZL334" s="547"/>
      <c r="WZM334" s="547"/>
      <c r="WZN334" s="547"/>
      <c r="WZO334" s="547"/>
      <c r="WZP334" s="547"/>
      <c r="WZQ334" s="547"/>
      <c r="WZR334" s="547"/>
      <c r="WZS334" s="547"/>
      <c r="WZT334" s="547"/>
      <c r="WZU334" s="547"/>
      <c r="WZV334" s="547"/>
      <c r="WZW334" s="547"/>
      <c r="WZX334" s="547"/>
      <c r="WZY334" s="547"/>
      <c r="WZZ334" s="547"/>
      <c r="XAA334" s="547"/>
      <c r="XAB334" s="547"/>
      <c r="XAC334" s="547"/>
      <c r="XAD334" s="547"/>
      <c r="XAE334" s="547"/>
      <c r="XAF334" s="547"/>
      <c r="XAG334" s="547"/>
      <c r="XAH334" s="547"/>
      <c r="XAI334" s="547"/>
      <c r="XAJ334" s="547"/>
      <c r="XAK334" s="547"/>
      <c r="XAL334" s="547"/>
      <c r="XAM334" s="547"/>
      <c r="XAN334" s="547"/>
      <c r="XAO334" s="547"/>
      <c r="XAP334" s="547"/>
      <c r="XAQ334" s="547"/>
      <c r="XAR334" s="547"/>
      <c r="XAS334" s="547"/>
      <c r="XAT334" s="547"/>
      <c r="XAU334" s="547"/>
      <c r="XAV334" s="547"/>
      <c r="XAW334" s="547"/>
      <c r="XAX334" s="547"/>
      <c r="XAY334" s="547"/>
      <c r="XAZ334" s="547"/>
      <c r="XBA334" s="547"/>
      <c r="XBB334" s="547"/>
      <c r="XBC334" s="547"/>
      <c r="XBD334" s="547"/>
      <c r="XBE334" s="547"/>
      <c r="XBF334" s="547"/>
      <c r="XBG334" s="547"/>
      <c r="XBH334" s="547"/>
      <c r="XBI334" s="547"/>
      <c r="XBJ334" s="547"/>
      <c r="XBK334" s="547"/>
      <c r="XBL334" s="547"/>
      <c r="XBM334" s="547"/>
      <c r="XBN334" s="547"/>
      <c r="XBO334" s="547"/>
      <c r="XBP334" s="547"/>
      <c r="XBQ334" s="547"/>
      <c r="XBR334" s="547"/>
      <c r="XBS334" s="547"/>
      <c r="XBT334" s="547"/>
      <c r="XBU334" s="547"/>
      <c r="XBV334" s="547"/>
      <c r="XBW334" s="547"/>
      <c r="XBX334" s="547"/>
      <c r="XBY334" s="547"/>
      <c r="XBZ334" s="547"/>
      <c r="XCA334" s="547"/>
      <c r="XCB334" s="547"/>
      <c r="XCC334" s="547"/>
      <c r="XCD334" s="547"/>
      <c r="XCE334" s="547"/>
      <c r="XCF334" s="547"/>
      <c r="XCG334" s="547"/>
      <c r="XCH334" s="547"/>
      <c r="XCI334" s="547"/>
      <c r="XCJ334" s="547"/>
      <c r="XCK334" s="547"/>
      <c r="XCL334" s="547"/>
      <c r="XCM334" s="547"/>
      <c r="XCN334" s="547"/>
      <c r="XCO334" s="547"/>
      <c r="XCP334" s="547"/>
      <c r="XCQ334" s="547"/>
      <c r="XCR334" s="547"/>
      <c r="XCS334" s="547"/>
      <c r="XCT334" s="547"/>
      <c r="XCU334" s="547"/>
      <c r="XCV334" s="547"/>
      <c r="XCW334" s="547"/>
      <c r="XCX334" s="547"/>
      <c r="XCY334" s="547"/>
      <c r="XCZ334" s="547"/>
      <c r="XDA334" s="547"/>
      <c r="XDB334" s="547"/>
      <c r="XDC334" s="547"/>
      <c r="XDD334" s="547"/>
      <c r="XDE334" s="547"/>
      <c r="XDF334" s="547"/>
      <c r="XDG334" s="547"/>
      <c r="XDH334" s="547"/>
      <c r="XDI334" s="547"/>
      <c r="XDJ334" s="547"/>
      <c r="XDK334" s="547"/>
      <c r="XDL334" s="547"/>
      <c r="XDM334" s="547"/>
      <c r="XDN334" s="547"/>
      <c r="XDO334" s="547"/>
      <c r="XDP334" s="547"/>
      <c r="XDQ334" s="547"/>
      <c r="XDR334" s="547"/>
      <c r="XDS334" s="547"/>
      <c r="XDT334" s="547"/>
      <c r="XDU334" s="547"/>
      <c r="XDV334" s="547"/>
      <c r="XDW334" s="547"/>
      <c r="XDX334" s="547"/>
      <c r="XDY334" s="547"/>
      <c r="XDZ334" s="547"/>
      <c r="XEA334" s="547"/>
      <c r="XEB334" s="547"/>
      <c r="XEC334" s="547"/>
      <c r="XED334" s="547"/>
      <c r="XEE334" s="547"/>
      <c r="XEF334" s="547"/>
      <c r="XEG334" s="547"/>
      <c r="XEH334" s="547"/>
      <c r="XEI334" s="547"/>
      <c r="XEJ334" s="547"/>
      <c r="XEK334" s="547"/>
      <c r="XEL334" s="547"/>
      <c r="XEM334" s="547"/>
      <c r="XEN334" s="547"/>
      <c r="XEO334" s="547"/>
      <c r="XEP334" s="547"/>
      <c r="XEQ334" s="547"/>
      <c r="XER334" s="547"/>
      <c r="XES334" s="547"/>
      <c r="XET334" s="547"/>
      <c r="XEU334" s="547"/>
      <c r="XEV334" s="547"/>
      <c r="XEW334" s="547"/>
      <c r="XEX334" s="547"/>
      <c r="XEY334" s="547"/>
      <c r="XEZ334" s="547"/>
      <c r="XFA334" s="547"/>
      <c r="XFB334" s="547"/>
      <c r="XFC334" s="547"/>
      <c r="XFD334" s="547"/>
    </row>
    <row r="335" spans="1:16384" ht="14" thickBot="1">
      <c r="A335" s="301"/>
      <c r="B335" s="887"/>
      <c r="C335" s="887"/>
      <c r="D335" s="887"/>
      <c r="E335" s="887"/>
      <c r="F335" s="887"/>
      <c r="G335" s="887"/>
      <c r="H335" s="887"/>
      <c r="I335" s="887"/>
      <c r="J335" s="887"/>
      <c r="K335" s="887"/>
      <c r="L335" s="888"/>
      <c r="M335" s="888"/>
      <c r="N335" s="888"/>
      <c r="O335" s="888"/>
      <c r="P335" s="888"/>
      <c r="Q335" s="888"/>
      <c r="R335" s="888"/>
      <c r="S335" s="888"/>
      <c r="T335" s="723"/>
      <c r="U335" s="723"/>
      <c r="V335" s="723"/>
      <c r="W335" s="723"/>
      <c r="X335" s="723"/>
      <c r="Y335" s="723"/>
      <c r="Z335" s="723"/>
      <c r="AA335" s="723"/>
      <c r="AB335" s="723"/>
      <c r="AC335" s="723"/>
      <c r="AD335" s="889"/>
      <c r="AE335" s="547"/>
      <c r="AF335" s="547"/>
      <c r="AG335" s="547"/>
      <c r="AH335" s="547"/>
      <c r="AI335" s="547"/>
      <c r="AJ335" s="547"/>
      <c r="AK335" s="547"/>
      <c r="AL335" s="547"/>
      <c r="AM335" s="547"/>
      <c r="AN335" s="547"/>
      <c r="AO335" s="547"/>
      <c r="AP335" s="547"/>
      <c r="AQ335" s="547"/>
      <c r="AR335" s="547"/>
      <c r="AS335" s="547"/>
      <c r="AT335" s="547"/>
      <c r="AU335" s="547"/>
      <c r="AV335" s="547"/>
      <c r="AW335" s="547"/>
      <c r="AX335" s="547"/>
      <c r="AY335" s="547"/>
      <c r="AZ335" s="547"/>
      <c r="BA335" s="547"/>
      <c r="BB335" s="547"/>
      <c r="BC335" s="547"/>
      <c r="BD335" s="547"/>
      <c r="BE335" s="547"/>
      <c r="BF335" s="547"/>
      <c r="BG335" s="547"/>
      <c r="BH335" s="547"/>
      <c r="BI335" s="547"/>
      <c r="BJ335" s="547"/>
      <c r="BK335" s="547"/>
      <c r="BL335" s="547"/>
      <c r="BM335" s="547"/>
      <c r="BN335" s="547"/>
      <c r="BO335" s="547"/>
      <c r="BP335" s="547"/>
      <c r="BQ335" s="547"/>
      <c r="BR335" s="547"/>
      <c r="BS335" s="547"/>
      <c r="BT335" s="547"/>
      <c r="BU335" s="547"/>
      <c r="BV335" s="547"/>
      <c r="BW335" s="547"/>
      <c r="BX335" s="547"/>
      <c r="BY335" s="547"/>
      <c r="BZ335" s="547"/>
      <c r="CA335" s="547"/>
      <c r="CB335" s="547"/>
      <c r="CC335" s="547"/>
      <c r="CD335" s="547"/>
      <c r="CE335" s="547"/>
      <c r="CF335" s="547"/>
      <c r="CG335" s="547"/>
      <c r="CH335" s="547"/>
      <c r="CI335" s="547"/>
      <c r="CJ335" s="547"/>
      <c r="CK335" s="547"/>
      <c r="CL335" s="547"/>
      <c r="CM335" s="547"/>
      <c r="CN335" s="547"/>
      <c r="CO335" s="547"/>
      <c r="CP335" s="547"/>
      <c r="CQ335" s="547"/>
      <c r="CR335" s="547"/>
      <c r="CS335" s="547"/>
      <c r="CT335" s="547"/>
      <c r="CU335" s="547"/>
      <c r="CV335" s="547"/>
      <c r="CW335" s="547"/>
      <c r="CX335" s="547"/>
      <c r="CY335" s="547"/>
      <c r="CZ335" s="547"/>
      <c r="DA335" s="547"/>
      <c r="DB335" s="547"/>
      <c r="DC335" s="547"/>
      <c r="DD335" s="547"/>
      <c r="DE335" s="547"/>
      <c r="DF335" s="547"/>
      <c r="DG335" s="547"/>
      <c r="DH335" s="547"/>
      <c r="DI335" s="547"/>
      <c r="DJ335" s="547"/>
      <c r="DK335" s="547"/>
      <c r="DL335" s="547"/>
      <c r="DM335" s="547"/>
      <c r="DN335" s="547"/>
      <c r="DO335" s="547"/>
      <c r="DP335" s="547"/>
      <c r="DQ335" s="547"/>
      <c r="DR335" s="547"/>
      <c r="DS335" s="547"/>
      <c r="DT335" s="547"/>
      <c r="DU335" s="547"/>
      <c r="DV335" s="547"/>
      <c r="DW335" s="547"/>
      <c r="DX335" s="547"/>
      <c r="DY335" s="547"/>
      <c r="DZ335" s="547"/>
      <c r="EA335" s="547"/>
      <c r="EB335" s="547"/>
      <c r="EC335" s="547"/>
      <c r="ED335" s="547"/>
      <c r="EE335" s="547"/>
      <c r="EF335" s="547"/>
      <c r="EG335" s="547"/>
      <c r="EH335" s="547"/>
      <c r="EI335" s="547"/>
      <c r="EJ335" s="547"/>
      <c r="EK335" s="547"/>
      <c r="EL335" s="547"/>
      <c r="EM335" s="547"/>
      <c r="EN335" s="547"/>
      <c r="EO335" s="547"/>
      <c r="EP335" s="547"/>
      <c r="EQ335" s="547"/>
      <c r="ER335" s="547"/>
      <c r="ES335" s="547"/>
      <c r="ET335" s="547"/>
      <c r="EU335" s="547"/>
      <c r="EV335" s="547"/>
      <c r="EW335" s="547"/>
      <c r="EX335" s="547"/>
      <c r="EY335" s="547"/>
      <c r="EZ335" s="547"/>
      <c r="FA335" s="547"/>
      <c r="FB335" s="547"/>
      <c r="FC335" s="547"/>
      <c r="FD335" s="547"/>
      <c r="FE335" s="547"/>
      <c r="FF335" s="547"/>
      <c r="FG335" s="547"/>
      <c r="FH335" s="547"/>
      <c r="FI335" s="547"/>
      <c r="FJ335" s="547"/>
      <c r="FK335" s="547"/>
      <c r="FL335" s="547"/>
      <c r="FM335" s="547"/>
      <c r="FN335" s="547"/>
      <c r="FO335" s="547"/>
      <c r="FP335" s="547"/>
      <c r="FQ335" s="547"/>
      <c r="FR335" s="547"/>
      <c r="FS335" s="547"/>
      <c r="FT335" s="547"/>
      <c r="FU335" s="547"/>
      <c r="FV335" s="547"/>
      <c r="FW335" s="547"/>
      <c r="FX335" s="547"/>
      <c r="FY335" s="547"/>
      <c r="FZ335" s="547"/>
      <c r="GA335" s="547"/>
      <c r="GB335" s="547"/>
      <c r="GC335" s="547"/>
      <c r="GD335" s="547"/>
      <c r="GE335" s="547"/>
      <c r="GF335" s="547"/>
      <c r="GG335" s="547"/>
      <c r="GH335" s="547"/>
      <c r="GI335" s="547"/>
      <c r="GJ335" s="547"/>
      <c r="GK335" s="547"/>
      <c r="GL335" s="547"/>
      <c r="GM335" s="547"/>
      <c r="GN335" s="547"/>
      <c r="GO335" s="547"/>
      <c r="GP335" s="547"/>
      <c r="GQ335" s="547"/>
      <c r="GR335" s="547"/>
      <c r="GS335" s="547"/>
      <c r="GT335" s="547"/>
      <c r="GU335" s="547"/>
      <c r="GV335" s="547"/>
      <c r="GW335" s="547"/>
      <c r="GX335" s="547"/>
      <c r="GY335" s="547"/>
      <c r="GZ335" s="547"/>
      <c r="HA335" s="547"/>
      <c r="HB335" s="547"/>
      <c r="HC335" s="547"/>
      <c r="HD335" s="547"/>
      <c r="HE335" s="547"/>
      <c r="HF335" s="547"/>
      <c r="HG335" s="547"/>
      <c r="HH335" s="547"/>
      <c r="HI335" s="547"/>
      <c r="HJ335" s="547"/>
      <c r="HK335" s="547"/>
      <c r="HL335" s="547"/>
      <c r="HM335" s="547"/>
      <c r="HN335" s="547"/>
      <c r="HO335" s="547"/>
      <c r="HP335" s="547"/>
      <c r="HQ335" s="547"/>
      <c r="HR335" s="547"/>
      <c r="HS335" s="547"/>
      <c r="HT335" s="547"/>
      <c r="HU335" s="547"/>
      <c r="HV335" s="547"/>
      <c r="HW335" s="547"/>
      <c r="HX335" s="547"/>
      <c r="HY335" s="547"/>
      <c r="HZ335" s="547"/>
      <c r="IA335" s="547"/>
      <c r="IB335" s="547"/>
      <c r="IC335" s="547"/>
      <c r="ID335" s="547"/>
      <c r="IE335" s="547"/>
      <c r="IF335" s="547"/>
      <c r="IG335" s="547"/>
      <c r="IH335" s="547"/>
      <c r="II335" s="547"/>
      <c r="IJ335" s="547"/>
      <c r="IK335" s="547"/>
      <c r="IL335" s="547"/>
      <c r="IM335" s="547"/>
      <c r="IN335" s="547"/>
      <c r="IO335" s="547"/>
      <c r="IP335" s="547"/>
      <c r="IQ335" s="547"/>
      <c r="IR335" s="547"/>
      <c r="IS335" s="547"/>
      <c r="IT335" s="547"/>
      <c r="IU335" s="547"/>
      <c r="IV335" s="547"/>
      <c r="IW335" s="547"/>
      <c r="IX335" s="547"/>
      <c r="IY335" s="547"/>
      <c r="IZ335" s="547"/>
      <c r="JA335" s="547"/>
      <c r="JB335" s="547"/>
      <c r="JC335" s="547"/>
      <c r="JD335" s="547"/>
      <c r="JE335" s="547"/>
      <c r="JF335" s="547"/>
      <c r="JG335" s="547"/>
      <c r="JH335" s="547"/>
      <c r="JI335" s="547"/>
      <c r="JJ335" s="547"/>
      <c r="JK335" s="547"/>
      <c r="JL335" s="547"/>
      <c r="JM335" s="547"/>
      <c r="JN335" s="547"/>
      <c r="JO335" s="547"/>
      <c r="JP335" s="547"/>
      <c r="JQ335" s="547"/>
      <c r="JR335" s="547"/>
      <c r="JS335" s="547"/>
      <c r="JT335" s="547"/>
      <c r="JU335" s="547"/>
      <c r="JV335" s="547"/>
      <c r="JW335" s="547"/>
      <c r="JX335" s="547"/>
      <c r="JY335" s="547"/>
      <c r="JZ335" s="547"/>
      <c r="KA335" s="547"/>
      <c r="KB335" s="547"/>
      <c r="KC335" s="547"/>
      <c r="KD335" s="547"/>
      <c r="KE335" s="547"/>
      <c r="KF335" s="547"/>
      <c r="KG335" s="547"/>
      <c r="KH335" s="547"/>
      <c r="KI335" s="547"/>
      <c r="KJ335" s="547"/>
      <c r="KK335" s="547"/>
      <c r="KL335" s="547"/>
      <c r="KM335" s="547"/>
      <c r="KN335" s="547"/>
      <c r="KO335" s="547"/>
      <c r="KP335" s="547"/>
      <c r="KQ335" s="547"/>
      <c r="KR335" s="547"/>
      <c r="KS335" s="547"/>
      <c r="KT335" s="547"/>
      <c r="KU335" s="547"/>
      <c r="KV335" s="547"/>
      <c r="KW335" s="547"/>
      <c r="KX335" s="547"/>
      <c r="KY335" s="547"/>
      <c r="KZ335" s="547"/>
      <c r="LA335" s="547"/>
      <c r="LB335" s="547"/>
      <c r="LC335" s="547"/>
      <c r="LD335" s="547"/>
      <c r="LE335" s="547"/>
      <c r="LF335" s="547"/>
      <c r="LG335" s="547"/>
      <c r="LH335" s="547"/>
      <c r="LI335" s="547"/>
      <c r="LJ335" s="547"/>
      <c r="LK335" s="547"/>
      <c r="LL335" s="547"/>
      <c r="LM335" s="547"/>
      <c r="LN335" s="547"/>
      <c r="LO335" s="547"/>
      <c r="LP335" s="547"/>
      <c r="LQ335" s="547"/>
      <c r="LR335" s="547"/>
      <c r="LS335" s="547"/>
      <c r="LT335" s="547"/>
      <c r="LU335" s="547"/>
      <c r="LV335" s="547"/>
      <c r="LW335" s="547"/>
      <c r="LX335" s="547"/>
      <c r="LY335" s="547"/>
      <c r="LZ335" s="547"/>
      <c r="MA335" s="547"/>
      <c r="MB335" s="547"/>
      <c r="MC335" s="547"/>
      <c r="MD335" s="547"/>
      <c r="ME335" s="547"/>
      <c r="MF335" s="547"/>
      <c r="MG335" s="547"/>
      <c r="MH335" s="547"/>
      <c r="MI335" s="547"/>
      <c r="MJ335" s="547"/>
      <c r="MK335" s="547"/>
      <c r="ML335" s="547"/>
      <c r="MM335" s="547"/>
      <c r="MN335" s="547"/>
      <c r="MO335" s="547"/>
      <c r="MP335" s="547"/>
      <c r="MQ335" s="547"/>
      <c r="MR335" s="547"/>
      <c r="MS335" s="547"/>
      <c r="MT335" s="547"/>
      <c r="MU335" s="547"/>
      <c r="MV335" s="547"/>
      <c r="MW335" s="547"/>
      <c r="MX335" s="547"/>
      <c r="MY335" s="547"/>
      <c r="MZ335" s="547"/>
      <c r="NA335" s="547"/>
      <c r="NB335" s="547"/>
      <c r="NC335" s="547"/>
      <c r="ND335" s="547"/>
      <c r="NE335" s="547"/>
      <c r="NF335" s="547"/>
      <c r="NG335" s="547"/>
      <c r="NH335" s="547"/>
      <c r="NI335" s="547"/>
      <c r="NJ335" s="547"/>
      <c r="NK335" s="547"/>
      <c r="NL335" s="547"/>
      <c r="NM335" s="547"/>
      <c r="NN335" s="547"/>
      <c r="NO335" s="547"/>
      <c r="NP335" s="547"/>
      <c r="NQ335" s="547"/>
      <c r="NR335" s="547"/>
      <c r="NS335" s="547"/>
      <c r="NT335" s="547"/>
      <c r="NU335" s="547"/>
      <c r="NV335" s="547"/>
      <c r="NW335" s="547"/>
      <c r="NX335" s="547"/>
      <c r="NY335" s="547"/>
      <c r="NZ335" s="547"/>
      <c r="OA335" s="547"/>
      <c r="OB335" s="547"/>
      <c r="OC335" s="547"/>
      <c r="OD335" s="547"/>
      <c r="OE335" s="547"/>
      <c r="OF335" s="547"/>
      <c r="OG335" s="547"/>
      <c r="OH335" s="547"/>
      <c r="OI335" s="547"/>
      <c r="OJ335" s="547"/>
      <c r="OK335" s="547"/>
      <c r="OL335" s="547"/>
      <c r="OM335" s="547"/>
      <c r="ON335" s="547"/>
      <c r="OO335" s="547"/>
      <c r="OP335" s="547"/>
      <c r="OQ335" s="547"/>
      <c r="OR335" s="547"/>
      <c r="OS335" s="547"/>
      <c r="OT335" s="547"/>
      <c r="OU335" s="547"/>
      <c r="OV335" s="547"/>
      <c r="OW335" s="547"/>
      <c r="OX335" s="547"/>
      <c r="OY335" s="547"/>
      <c r="OZ335" s="547"/>
      <c r="PA335" s="547"/>
      <c r="PB335" s="547"/>
      <c r="PC335" s="547"/>
      <c r="PD335" s="547"/>
      <c r="PE335" s="547"/>
      <c r="PF335" s="547"/>
      <c r="PG335" s="547"/>
      <c r="PH335" s="547"/>
      <c r="PI335" s="547"/>
      <c r="PJ335" s="547"/>
      <c r="PK335" s="547"/>
      <c r="PL335" s="547"/>
      <c r="PM335" s="547"/>
      <c r="PN335" s="547"/>
      <c r="PO335" s="547"/>
      <c r="PP335" s="547"/>
      <c r="PQ335" s="547"/>
      <c r="PR335" s="547"/>
      <c r="PS335" s="547"/>
      <c r="PT335" s="547"/>
      <c r="PU335" s="547"/>
      <c r="PV335" s="547"/>
      <c r="PW335" s="547"/>
      <c r="PX335" s="547"/>
      <c r="PY335" s="547"/>
      <c r="PZ335" s="547"/>
      <c r="QA335" s="547"/>
      <c r="QB335" s="547"/>
      <c r="QC335" s="547"/>
      <c r="QD335" s="547"/>
      <c r="QE335" s="547"/>
      <c r="QF335" s="547"/>
      <c r="QG335" s="547"/>
      <c r="QH335" s="547"/>
      <c r="QI335" s="547"/>
      <c r="QJ335" s="547"/>
      <c r="QK335" s="547"/>
      <c r="QL335" s="547"/>
      <c r="QM335" s="547"/>
      <c r="QN335" s="547"/>
      <c r="QO335" s="547"/>
      <c r="QP335" s="547"/>
      <c r="QQ335" s="547"/>
      <c r="QR335" s="547"/>
      <c r="QS335" s="547"/>
      <c r="QT335" s="547"/>
      <c r="QU335" s="547"/>
      <c r="QV335" s="547"/>
      <c r="QW335" s="547"/>
      <c r="QX335" s="547"/>
      <c r="QY335" s="547"/>
      <c r="QZ335" s="547"/>
      <c r="RA335" s="547"/>
      <c r="RB335" s="547"/>
      <c r="RC335" s="547"/>
      <c r="RD335" s="547"/>
      <c r="RE335" s="547"/>
      <c r="RF335" s="547"/>
      <c r="RG335" s="547"/>
      <c r="RH335" s="547"/>
      <c r="RI335" s="547"/>
      <c r="RJ335" s="547"/>
      <c r="RK335" s="547"/>
      <c r="RL335" s="547"/>
      <c r="RM335" s="547"/>
      <c r="RN335" s="547"/>
      <c r="RO335" s="547"/>
      <c r="RP335" s="547"/>
      <c r="RQ335" s="547"/>
      <c r="RR335" s="547"/>
      <c r="RS335" s="547"/>
      <c r="RT335" s="547"/>
      <c r="RU335" s="547"/>
      <c r="RV335" s="547"/>
      <c r="RW335" s="547"/>
      <c r="RX335" s="547"/>
      <c r="RY335" s="547"/>
      <c r="RZ335" s="547"/>
      <c r="SA335" s="547"/>
      <c r="SB335" s="547"/>
      <c r="SC335" s="547"/>
      <c r="SD335" s="547"/>
      <c r="SE335" s="547"/>
      <c r="SF335" s="547"/>
      <c r="SG335" s="547"/>
      <c r="SH335" s="547"/>
      <c r="SI335" s="547"/>
      <c r="SJ335" s="547"/>
      <c r="SK335" s="547"/>
      <c r="SL335" s="547"/>
      <c r="SM335" s="547"/>
      <c r="SN335" s="547"/>
      <c r="SO335" s="547"/>
      <c r="SP335" s="547"/>
      <c r="SQ335" s="547"/>
      <c r="SR335" s="547"/>
      <c r="SS335" s="547"/>
      <c r="ST335" s="547"/>
      <c r="SU335" s="547"/>
      <c r="SV335" s="547"/>
      <c r="SW335" s="547"/>
      <c r="SX335" s="547"/>
      <c r="SY335" s="547"/>
      <c r="SZ335" s="547"/>
      <c r="TA335" s="547"/>
      <c r="TB335" s="547"/>
      <c r="TC335" s="547"/>
      <c r="TD335" s="547"/>
      <c r="TE335" s="547"/>
      <c r="TF335" s="547"/>
      <c r="TG335" s="547"/>
      <c r="TH335" s="547"/>
      <c r="TI335" s="547"/>
      <c r="TJ335" s="547"/>
      <c r="TK335" s="547"/>
      <c r="TL335" s="547"/>
      <c r="TM335" s="547"/>
      <c r="TN335" s="547"/>
      <c r="TO335" s="547"/>
      <c r="TP335" s="547"/>
      <c r="TQ335" s="547"/>
      <c r="TR335" s="547"/>
      <c r="TS335" s="547"/>
      <c r="TT335" s="547"/>
      <c r="TU335" s="547"/>
      <c r="TV335" s="547"/>
      <c r="TW335" s="547"/>
      <c r="TX335" s="547"/>
      <c r="TY335" s="547"/>
      <c r="TZ335" s="547"/>
      <c r="UA335" s="547"/>
      <c r="UB335" s="547"/>
      <c r="UC335" s="547"/>
      <c r="UD335" s="547"/>
      <c r="UE335" s="547"/>
      <c r="UF335" s="547"/>
      <c r="UG335" s="547"/>
      <c r="UH335" s="547"/>
      <c r="UI335" s="547"/>
      <c r="UJ335" s="547"/>
      <c r="UK335" s="547"/>
      <c r="UL335" s="547"/>
      <c r="UM335" s="547"/>
      <c r="UN335" s="547"/>
      <c r="UO335" s="547"/>
      <c r="UP335" s="547"/>
      <c r="UQ335" s="547"/>
      <c r="UR335" s="547"/>
      <c r="US335" s="547"/>
      <c r="UT335" s="547"/>
      <c r="UU335" s="547"/>
      <c r="UV335" s="547"/>
      <c r="UW335" s="547"/>
      <c r="UX335" s="547"/>
      <c r="UY335" s="547"/>
      <c r="UZ335" s="547"/>
      <c r="VA335" s="547"/>
      <c r="VB335" s="547"/>
      <c r="VC335" s="547"/>
      <c r="VD335" s="547"/>
      <c r="VE335" s="547"/>
      <c r="VF335" s="547"/>
      <c r="VG335" s="547"/>
      <c r="VH335" s="547"/>
      <c r="VI335" s="547"/>
      <c r="VJ335" s="547"/>
      <c r="VK335" s="547"/>
      <c r="VL335" s="547"/>
      <c r="VM335" s="547"/>
      <c r="VN335" s="547"/>
      <c r="VO335" s="547"/>
      <c r="VP335" s="547"/>
      <c r="VQ335" s="547"/>
      <c r="VR335" s="547"/>
      <c r="VS335" s="547"/>
      <c r="VT335" s="547"/>
      <c r="VU335" s="547"/>
      <c r="VV335" s="547"/>
      <c r="VW335" s="547"/>
      <c r="VX335" s="547"/>
      <c r="VY335" s="547"/>
      <c r="VZ335" s="547"/>
      <c r="WA335" s="547"/>
      <c r="WB335" s="547"/>
      <c r="WC335" s="547"/>
      <c r="WD335" s="547"/>
      <c r="WE335" s="547"/>
      <c r="WF335" s="547"/>
      <c r="WG335" s="547"/>
      <c r="WH335" s="547"/>
      <c r="WI335" s="547"/>
      <c r="WJ335" s="547"/>
      <c r="WK335" s="547"/>
      <c r="WL335" s="547"/>
      <c r="WM335" s="547"/>
      <c r="WN335" s="547"/>
      <c r="WO335" s="547"/>
      <c r="WP335" s="547"/>
      <c r="WQ335" s="547"/>
      <c r="WR335" s="547"/>
      <c r="WS335" s="547"/>
      <c r="WT335" s="547"/>
      <c r="WU335" s="547"/>
      <c r="WV335" s="547"/>
      <c r="WW335" s="547"/>
      <c r="WX335" s="547"/>
      <c r="WY335" s="547"/>
      <c r="WZ335" s="547"/>
      <c r="XA335" s="547"/>
      <c r="XB335" s="547"/>
      <c r="XC335" s="547"/>
      <c r="XD335" s="547"/>
      <c r="XE335" s="547"/>
      <c r="XF335" s="547"/>
      <c r="XG335" s="547"/>
      <c r="XH335" s="547"/>
      <c r="XI335" s="547"/>
      <c r="XJ335" s="547"/>
      <c r="XK335" s="547"/>
      <c r="XL335" s="547"/>
      <c r="XM335" s="547"/>
      <c r="XN335" s="547"/>
      <c r="XO335" s="547"/>
      <c r="XP335" s="547"/>
      <c r="XQ335" s="547"/>
      <c r="XR335" s="547"/>
      <c r="XS335" s="547"/>
      <c r="XT335" s="547"/>
      <c r="XU335" s="547"/>
      <c r="XV335" s="547"/>
      <c r="XW335" s="547"/>
      <c r="XX335" s="547"/>
      <c r="XY335" s="547"/>
      <c r="XZ335" s="547"/>
      <c r="YA335" s="547"/>
      <c r="YB335" s="547"/>
      <c r="YC335" s="547"/>
      <c r="YD335" s="547"/>
      <c r="YE335" s="547"/>
      <c r="YF335" s="547"/>
      <c r="YG335" s="547"/>
      <c r="YH335" s="547"/>
      <c r="YI335" s="547"/>
      <c r="YJ335" s="547"/>
      <c r="YK335" s="547"/>
      <c r="YL335" s="547"/>
      <c r="YM335" s="547"/>
      <c r="YN335" s="547"/>
      <c r="YO335" s="547"/>
      <c r="YP335" s="547"/>
      <c r="YQ335" s="547"/>
      <c r="YR335" s="547"/>
      <c r="YS335" s="547"/>
      <c r="YT335" s="547"/>
      <c r="YU335" s="547"/>
      <c r="YV335" s="547"/>
      <c r="YW335" s="547"/>
      <c r="YX335" s="547"/>
      <c r="YY335" s="547"/>
      <c r="YZ335" s="547"/>
      <c r="ZA335" s="547"/>
      <c r="ZB335" s="547"/>
      <c r="ZC335" s="547"/>
      <c r="ZD335" s="547"/>
      <c r="ZE335" s="547"/>
      <c r="ZF335" s="547"/>
      <c r="ZG335" s="547"/>
      <c r="ZH335" s="547"/>
      <c r="ZI335" s="547"/>
      <c r="ZJ335" s="547"/>
      <c r="ZK335" s="547"/>
      <c r="ZL335" s="547"/>
      <c r="ZM335" s="547"/>
      <c r="ZN335" s="547"/>
      <c r="ZO335" s="547"/>
      <c r="ZP335" s="547"/>
      <c r="ZQ335" s="547"/>
      <c r="ZR335" s="547"/>
      <c r="ZS335" s="547"/>
      <c r="ZT335" s="547"/>
      <c r="ZU335" s="547"/>
      <c r="ZV335" s="547"/>
      <c r="ZW335" s="547"/>
      <c r="ZX335" s="547"/>
      <c r="ZY335" s="547"/>
      <c r="ZZ335" s="547"/>
      <c r="AAA335" s="547"/>
      <c r="AAB335" s="547"/>
      <c r="AAC335" s="547"/>
      <c r="AAD335" s="547"/>
      <c r="AAE335" s="547"/>
      <c r="AAF335" s="547"/>
      <c r="AAG335" s="547"/>
      <c r="AAH335" s="547"/>
      <c r="AAI335" s="547"/>
      <c r="AAJ335" s="547"/>
      <c r="AAK335" s="547"/>
      <c r="AAL335" s="547"/>
      <c r="AAM335" s="547"/>
      <c r="AAN335" s="547"/>
      <c r="AAO335" s="547"/>
      <c r="AAP335" s="547"/>
      <c r="AAQ335" s="547"/>
      <c r="AAR335" s="547"/>
      <c r="AAS335" s="547"/>
      <c r="AAT335" s="547"/>
      <c r="AAU335" s="547"/>
      <c r="AAV335" s="547"/>
      <c r="AAW335" s="547"/>
      <c r="AAX335" s="547"/>
      <c r="AAY335" s="547"/>
      <c r="AAZ335" s="547"/>
      <c r="ABA335" s="547"/>
      <c r="ABB335" s="547"/>
      <c r="ABC335" s="547"/>
      <c r="ABD335" s="547"/>
      <c r="ABE335" s="547"/>
      <c r="ABF335" s="547"/>
      <c r="ABG335" s="547"/>
      <c r="ABH335" s="547"/>
      <c r="ABI335" s="547"/>
      <c r="ABJ335" s="547"/>
      <c r="ABK335" s="547"/>
      <c r="ABL335" s="547"/>
      <c r="ABM335" s="547"/>
      <c r="ABN335" s="547"/>
      <c r="ABO335" s="547"/>
      <c r="ABP335" s="547"/>
      <c r="ABQ335" s="547"/>
      <c r="ABR335" s="547"/>
      <c r="ABS335" s="547"/>
      <c r="ABT335" s="547"/>
      <c r="ABU335" s="547"/>
      <c r="ABV335" s="547"/>
      <c r="ABW335" s="547"/>
      <c r="ABX335" s="547"/>
      <c r="ABY335" s="547"/>
      <c r="ABZ335" s="547"/>
      <c r="ACA335" s="547"/>
      <c r="ACB335" s="547"/>
      <c r="ACC335" s="547"/>
      <c r="ACD335" s="547"/>
      <c r="ACE335" s="547"/>
      <c r="ACF335" s="547"/>
      <c r="ACG335" s="547"/>
      <c r="ACH335" s="547"/>
      <c r="ACI335" s="547"/>
      <c r="ACJ335" s="547"/>
      <c r="ACK335" s="547"/>
      <c r="ACL335" s="547"/>
      <c r="ACM335" s="547"/>
      <c r="ACN335" s="547"/>
      <c r="ACO335" s="547"/>
      <c r="ACP335" s="547"/>
      <c r="ACQ335" s="547"/>
      <c r="ACR335" s="547"/>
      <c r="ACS335" s="547"/>
      <c r="ACT335" s="547"/>
      <c r="ACU335" s="547"/>
      <c r="ACV335" s="547"/>
      <c r="ACW335" s="547"/>
      <c r="ACX335" s="547"/>
      <c r="ACY335" s="547"/>
      <c r="ACZ335" s="547"/>
      <c r="ADA335" s="547"/>
      <c r="ADB335" s="547"/>
      <c r="ADC335" s="547"/>
      <c r="ADD335" s="547"/>
      <c r="ADE335" s="547"/>
      <c r="ADF335" s="547"/>
      <c r="ADG335" s="547"/>
      <c r="ADH335" s="547"/>
      <c r="ADI335" s="547"/>
      <c r="ADJ335" s="547"/>
      <c r="ADK335" s="547"/>
      <c r="ADL335" s="547"/>
      <c r="ADM335" s="547"/>
      <c r="ADN335" s="547"/>
      <c r="ADO335" s="547"/>
      <c r="ADP335" s="547"/>
      <c r="ADQ335" s="547"/>
      <c r="ADR335" s="547"/>
      <c r="ADS335" s="547"/>
      <c r="ADT335" s="547"/>
      <c r="ADU335" s="547"/>
      <c r="ADV335" s="547"/>
      <c r="ADW335" s="547"/>
      <c r="ADX335" s="547"/>
      <c r="ADY335" s="547"/>
      <c r="ADZ335" s="547"/>
      <c r="AEA335" s="547"/>
      <c r="AEB335" s="547"/>
      <c r="AEC335" s="547"/>
      <c r="AED335" s="547"/>
      <c r="AEE335" s="547"/>
      <c r="AEF335" s="547"/>
      <c r="AEG335" s="547"/>
      <c r="AEH335" s="547"/>
      <c r="AEI335" s="547"/>
      <c r="AEJ335" s="547"/>
      <c r="AEK335" s="547"/>
      <c r="AEL335" s="547"/>
      <c r="AEM335" s="547"/>
      <c r="AEN335" s="547"/>
      <c r="AEO335" s="547"/>
      <c r="AEP335" s="547"/>
      <c r="AEQ335" s="547"/>
      <c r="AER335" s="547"/>
      <c r="AES335" s="547"/>
      <c r="AET335" s="547"/>
      <c r="AEU335" s="547"/>
      <c r="AEV335" s="547"/>
      <c r="AEW335" s="547"/>
      <c r="AEX335" s="547"/>
      <c r="AEY335" s="547"/>
      <c r="AEZ335" s="547"/>
      <c r="AFA335" s="547"/>
      <c r="AFB335" s="547"/>
      <c r="AFC335" s="547"/>
      <c r="AFD335" s="547"/>
      <c r="AFE335" s="547"/>
      <c r="AFF335" s="547"/>
      <c r="AFG335" s="547"/>
      <c r="AFH335" s="547"/>
      <c r="AFI335" s="547"/>
      <c r="AFJ335" s="547"/>
      <c r="AFK335" s="547"/>
      <c r="AFL335" s="547"/>
      <c r="AFM335" s="547"/>
      <c r="AFN335" s="547"/>
      <c r="AFO335" s="547"/>
      <c r="AFP335" s="547"/>
      <c r="AFQ335" s="547"/>
      <c r="AFR335" s="547"/>
      <c r="AFS335" s="547"/>
      <c r="AFT335" s="547"/>
      <c r="AFU335" s="547"/>
      <c r="AFV335" s="547"/>
      <c r="AFW335" s="547"/>
      <c r="AFX335" s="547"/>
      <c r="AFY335" s="547"/>
      <c r="AFZ335" s="547"/>
      <c r="AGA335" s="547"/>
      <c r="AGB335" s="547"/>
      <c r="AGC335" s="547"/>
      <c r="AGD335" s="547"/>
      <c r="AGE335" s="547"/>
      <c r="AGF335" s="547"/>
      <c r="AGG335" s="547"/>
      <c r="AGH335" s="547"/>
      <c r="AGI335" s="547"/>
      <c r="AGJ335" s="547"/>
      <c r="AGK335" s="547"/>
      <c r="AGL335" s="547"/>
      <c r="AGM335" s="547"/>
      <c r="AGN335" s="547"/>
      <c r="AGO335" s="547"/>
      <c r="AGP335" s="547"/>
      <c r="AGQ335" s="547"/>
      <c r="AGR335" s="547"/>
      <c r="AGS335" s="547"/>
      <c r="AGT335" s="547"/>
      <c r="AGU335" s="547"/>
      <c r="AGV335" s="547"/>
      <c r="AGW335" s="547"/>
      <c r="AGX335" s="547"/>
      <c r="AGY335" s="547"/>
      <c r="AGZ335" s="547"/>
      <c r="AHA335" s="547"/>
      <c r="AHB335" s="547"/>
      <c r="AHC335" s="547"/>
      <c r="AHD335" s="547"/>
      <c r="AHE335" s="547"/>
      <c r="AHF335" s="547"/>
      <c r="AHG335" s="547"/>
      <c r="AHH335" s="547"/>
      <c r="AHI335" s="547"/>
      <c r="AHJ335" s="547"/>
      <c r="AHK335" s="547"/>
      <c r="AHL335" s="547"/>
      <c r="AHM335" s="547"/>
      <c r="AHN335" s="547"/>
      <c r="AHO335" s="547"/>
      <c r="AHP335" s="547"/>
      <c r="AHQ335" s="547"/>
      <c r="AHR335" s="547"/>
      <c r="AHS335" s="547"/>
      <c r="AHT335" s="547"/>
      <c r="AHU335" s="547"/>
      <c r="AHV335" s="547"/>
      <c r="AHW335" s="547"/>
      <c r="AHX335" s="547"/>
      <c r="AHY335" s="547"/>
      <c r="AHZ335" s="547"/>
      <c r="AIA335" s="547"/>
      <c r="AIB335" s="547"/>
      <c r="AIC335" s="547"/>
      <c r="AID335" s="547"/>
      <c r="AIE335" s="547"/>
      <c r="AIF335" s="547"/>
      <c r="AIG335" s="547"/>
      <c r="AIH335" s="547"/>
      <c r="AII335" s="547"/>
      <c r="AIJ335" s="547"/>
      <c r="AIK335" s="547"/>
      <c r="AIL335" s="547"/>
      <c r="AIM335" s="547"/>
      <c r="AIN335" s="547"/>
      <c r="AIO335" s="547"/>
      <c r="AIP335" s="547"/>
      <c r="AIQ335" s="547"/>
      <c r="AIR335" s="547"/>
      <c r="AIS335" s="547"/>
      <c r="AIT335" s="547"/>
      <c r="AIU335" s="547"/>
      <c r="AIV335" s="547"/>
      <c r="AIW335" s="547"/>
      <c r="AIX335" s="547"/>
      <c r="AIY335" s="547"/>
      <c r="AIZ335" s="547"/>
      <c r="AJA335" s="547"/>
      <c r="AJB335" s="547"/>
      <c r="AJC335" s="547"/>
      <c r="AJD335" s="547"/>
      <c r="AJE335" s="547"/>
      <c r="AJF335" s="547"/>
      <c r="AJG335" s="547"/>
      <c r="AJH335" s="547"/>
      <c r="AJI335" s="547"/>
      <c r="AJJ335" s="547"/>
      <c r="AJK335" s="547"/>
      <c r="AJL335" s="547"/>
      <c r="AJM335" s="547"/>
      <c r="AJN335" s="547"/>
      <c r="AJO335" s="547"/>
      <c r="AJP335" s="547"/>
      <c r="AJQ335" s="547"/>
      <c r="AJR335" s="547"/>
      <c r="AJS335" s="547"/>
      <c r="AJT335" s="547"/>
      <c r="AJU335" s="547"/>
      <c r="AJV335" s="547"/>
      <c r="AJW335" s="547"/>
      <c r="AJX335" s="547"/>
      <c r="AJY335" s="547"/>
      <c r="AJZ335" s="547"/>
      <c r="AKA335" s="547"/>
      <c r="AKB335" s="547"/>
      <c r="AKC335" s="547"/>
      <c r="AKD335" s="547"/>
      <c r="AKE335" s="547"/>
      <c r="AKF335" s="547"/>
      <c r="AKG335" s="547"/>
      <c r="AKH335" s="547"/>
      <c r="AKI335" s="547"/>
      <c r="AKJ335" s="547"/>
      <c r="AKK335" s="547"/>
      <c r="AKL335" s="547"/>
      <c r="AKM335" s="547"/>
      <c r="AKN335" s="547"/>
      <c r="AKO335" s="547"/>
      <c r="AKP335" s="547"/>
      <c r="AKQ335" s="547"/>
      <c r="AKR335" s="547"/>
      <c r="AKS335" s="547"/>
      <c r="AKT335" s="547"/>
      <c r="AKU335" s="547"/>
      <c r="AKV335" s="547"/>
      <c r="AKW335" s="547"/>
      <c r="AKX335" s="547"/>
      <c r="AKY335" s="547"/>
      <c r="AKZ335" s="547"/>
      <c r="ALA335" s="547"/>
      <c r="ALB335" s="547"/>
      <c r="ALC335" s="547"/>
      <c r="ALD335" s="547"/>
      <c r="ALE335" s="547"/>
      <c r="ALF335" s="547"/>
      <c r="ALG335" s="547"/>
      <c r="ALH335" s="547"/>
      <c r="ALI335" s="547"/>
      <c r="ALJ335" s="547"/>
      <c r="ALK335" s="547"/>
      <c r="ALL335" s="547"/>
      <c r="ALM335" s="547"/>
      <c r="ALN335" s="547"/>
      <c r="ALO335" s="547"/>
      <c r="ALP335" s="547"/>
      <c r="ALQ335" s="547"/>
      <c r="ALR335" s="547"/>
      <c r="ALS335" s="547"/>
      <c r="ALT335" s="547"/>
      <c r="ALU335" s="547"/>
      <c r="ALV335" s="547"/>
      <c r="ALW335" s="547"/>
      <c r="ALX335" s="547"/>
      <c r="ALY335" s="547"/>
      <c r="ALZ335" s="547"/>
      <c r="AMA335" s="547"/>
      <c r="AMB335" s="547"/>
      <c r="AMC335" s="547"/>
      <c r="AMD335" s="547"/>
      <c r="AME335" s="547"/>
      <c r="AMF335" s="547"/>
      <c r="AMG335" s="547"/>
      <c r="AMH335" s="547"/>
      <c r="AMI335" s="547"/>
      <c r="AMJ335" s="547"/>
      <c r="AMK335" s="547"/>
      <c r="AML335" s="547"/>
      <c r="AMM335" s="547"/>
      <c r="AMN335" s="547"/>
      <c r="AMO335" s="547"/>
      <c r="AMP335" s="547"/>
      <c r="AMQ335" s="547"/>
      <c r="AMR335" s="547"/>
      <c r="AMS335" s="547"/>
      <c r="AMT335" s="547"/>
      <c r="AMU335" s="547"/>
      <c r="AMV335" s="547"/>
      <c r="AMW335" s="547"/>
      <c r="AMX335" s="547"/>
      <c r="AMY335" s="547"/>
      <c r="AMZ335" s="547"/>
      <c r="ANA335" s="547"/>
      <c r="ANB335" s="547"/>
      <c r="ANC335" s="547"/>
      <c r="AND335" s="547"/>
      <c r="ANE335" s="547"/>
      <c r="ANF335" s="547"/>
      <c r="ANG335" s="547"/>
      <c r="ANH335" s="547"/>
      <c r="ANI335" s="547"/>
      <c r="ANJ335" s="547"/>
      <c r="ANK335" s="547"/>
      <c r="ANL335" s="547"/>
      <c r="ANM335" s="547"/>
      <c r="ANN335" s="547"/>
      <c r="ANO335" s="547"/>
      <c r="ANP335" s="547"/>
      <c r="ANQ335" s="547"/>
      <c r="ANR335" s="547"/>
      <c r="ANS335" s="547"/>
      <c r="ANT335" s="547"/>
      <c r="ANU335" s="547"/>
      <c r="ANV335" s="547"/>
      <c r="ANW335" s="547"/>
      <c r="ANX335" s="547"/>
      <c r="ANY335" s="547"/>
      <c r="ANZ335" s="547"/>
      <c r="AOA335" s="547"/>
      <c r="AOB335" s="547"/>
      <c r="AOC335" s="547"/>
      <c r="AOD335" s="547"/>
      <c r="AOE335" s="547"/>
      <c r="AOF335" s="547"/>
      <c r="AOG335" s="547"/>
      <c r="AOH335" s="547"/>
      <c r="AOI335" s="547"/>
      <c r="AOJ335" s="547"/>
      <c r="AOK335" s="547"/>
      <c r="AOL335" s="547"/>
      <c r="AOM335" s="547"/>
      <c r="AON335" s="547"/>
      <c r="AOO335" s="547"/>
      <c r="AOP335" s="547"/>
      <c r="AOQ335" s="547"/>
      <c r="AOR335" s="547"/>
      <c r="AOS335" s="547"/>
      <c r="AOT335" s="547"/>
      <c r="AOU335" s="547"/>
      <c r="AOV335" s="547"/>
      <c r="AOW335" s="547"/>
      <c r="AOX335" s="547"/>
      <c r="AOY335" s="547"/>
      <c r="AOZ335" s="547"/>
      <c r="APA335" s="547"/>
      <c r="APB335" s="547"/>
      <c r="APC335" s="547"/>
      <c r="APD335" s="547"/>
      <c r="APE335" s="547"/>
      <c r="APF335" s="547"/>
      <c r="APG335" s="547"/>
      <c r="APH335" s="547"/>
      <c r="API335" s="547"/>
      <c r="APJ335" s="547"/>
      <c r="APK335" s="547"/>
      <c r="APL335" s="547"/>
      <c r="APM335" s="547"/>
      <c r="APN335" s="547"/>
      <c r="APO335" s="547"/>
      <c r="APP335" s="547"/>
      <c r="APQ335" s="547"/>
      <c r="APR335" s="547"/>
      <c r="APS335" s="547"/>
      <c r="APT335" s="547"/>
      <c r="APU335" s="547"/>
      <c r="APV335" s="547"/>
      <c r="APW335" s="547"/>
      <c r="APX335" s="547"/>
      <c r="APY335" s="547"/>
      <c r="APZ335" s="547"/>
      <c r="AQA335" s="547"/>
      <c r="AQB335" s="547"/>
      <c r="AQC335" s="547"/>
      <c r="AQD335" s="547"/>
      <c r="AQE335" s="547"/>
      <c r="AQF335" s="547"/>
      <c r="AQG335" s="547"/>
      <c r="AQH335" s="547"/>
      <c r="AQI335" s="547"/>
      <c r="AQJ335" s="547"/>
      <c r="AQK335" s="547"/>
      <c r="AQL335" s="547"/>
      <c r="AQM335" s="547"/>
      <c r="AQN335" s="547"/>
      <c r="AQO335" s="547"/>
      <c r="AQP335" s="547"/>
      <c r="AQQ335" s="547"/>
      <c r="AQR335" s="547"/>
      <c r="AQS335" s="547"/>
      <c r="AQT335" s="547"/>
      <c r="AQU335" s="547"/>
      <c r="AQV335" s="547"/>
      <c r="AQW335" s="547"/>
      <c r="AQX335" s="547"/>
      <c r="AQY335" s="547"/>
      <c r="AQZ335" s="547"/>
      <c r="ARA335" s="547"/>
      <c r="ARB335" s="547"/>
      <c r="ARC335" s="547"/>
      <c r="ARD335" s="547"/>
      <c r="ARE335" s="547"/>
      <c r="ARF335" s="547"/>
      <c r="ARG335" s="547"/>
      <c r="ARH335" s="547"/>
      <c r="ARI335" s="547"/>
      <c r="ARJ335" s="547"/>
      <c r="ARK335" s="547"/>
      <c r="ARL335" s="547"/>
      <c r="ARM335" s="547"/>
      <c r="ARN335" s="547"/>
      <c r="ARO335" s="547"/>
      <c r="ARP335" s="547"/>
      <c r="ARQ335" s="547"/>
      <c r="ARR335" s="547"/>
      <c r="ARS335" s="547"/>
      <c r="ART335" s="547"/>
      <c r="ARU335" s="547"/>
      <c r="ARV335" s="547"/>
      <c r="ARW335" s="547"/>
      <c r="ARX335" s="547"/>
      <c r="ARY335" s="547"/>
      <c r="ARZ335" s="547"/>
      <c r="ASA335" s="547"/>
      <c r="ASB335" s="547"/>
      <c r="ASC335" s="547"/>
      <c r="ASD335" s="547"/>
      <c r="ASE335" s="547"/>
      <c r="ASF335" s="547"/>
      <c r="ASG335" s="547"/>
      <c r="ASH335" s="547"/>
      <c r="ASI335" s="547"/>
      <c r="ASJ335" s="547"/>
      <c r="ASK335" s="547"/>
      <c r="ASL335" s="547"/>
      <c r="ASM335" s="547"/>
      <c r="ASN335" s="547"/>
      <c r="ASO335" s="547"/>
      <c r="ASP335" s="547"/>
      <c r="ASQ335" s="547"/>
      <c r="ASR335" s="547"/>
      <c r="ASS335" s="547"/>
      <c r="AST335" s="547"/>
      <c r="ASU335" s="547"/>
      <c r="ASV335" s="547"/>
      <c r="ASW335" s="547"/>
      <c r="ASX335" s="547"/>
      <c r="ASY335" s="547"/>
      <c r="ASZ335" s="547"/>
      <c r="ATA335" s="547"/>
      <c r="ATB335" s="547"/>
      <c r="ATC335" s="547"/>
      <c r="ATD335" s="547"/>
      <c r="ATE335" s="547"/>
      <c r="ATF335" s="547"/>
      <c r="ATG335" s="547"/>
      <c r="ATH335" s="547"/>
      <c r="ATI335" s="547"/>
      <c r="ATJ335" s="547"/>
      <c r="ATK335" s="547"/>
      <c r="ATL335" s="547"/>
      <c r="ATM335" s="547"/>
      <c r="ATN335" s="547"/>
      <c r="ATO335" s="547"/>
      <c r="ATP335" s="547"/>
      <c r="ATQ335" s="547"/>
      <c r="ATR335" s="547"/>
      <c r="ATS335" s="547"/>
      <c r="ATT335" s="547"/>
      <c r="ATU335" s="547"/>
      <c r="ATV335" s="547"/>
      <c r="ATW335" s="547"/>
      <c r="ATX335" s="547"/>
      <c r="ATY335" s="547"/>
      <c r="ATZ335" s="547"/>
      <c r="AUA335" s="547"/>
      <c r="AUB335" s="547"/>
      <c r="AUC335" s="547"/>
      <c r="AUD335" s="547"/>
      <c r="AUE335" s="547"/>
      <c r="AUF335" s="547"/>
      <c r="AUG335" s="547"/>
      <c r="AUH335" s="547"/>
      <c r="AUI335" s="547"/>
      <c r="AUJ335" s="547"/>
      <c r="AUK335" s="547"/>
      <c r="AUL335" s="547"/>
      <c r="AUM335" s="547"/>
      <c r="AUN335" s="547"/>
      <c r="AUO335" s="547"/>
      <c r="AUP335" s="547"/>
      <c r="AUQ335" s="547"/>
      <c r="AUR335" s="547"/>
      <c r="AUS335" s="547"/>
      <c r="AUT335" s="547"/>
      <c r="AUU335" s="547"/>
      <c r="AUV335" s="547"/>
      <c r="AUW335" s="547"/>
      <c r="AUX335" s="547"/>
      <c r="AUY335" s="547"/>
      <c r="AUZ335" s="547"/>
      <c r="AVA335" s="547"/>
      <c r="AVB335" s="547"/>
      <c r="AVC335" s="547"/>
      <c r="AVD335" s="547"/>
      <c r="AVE335" s="547"/>
      <c r="AVF335" s="547"/>
      <c r="AVG335" s="547"/>
      <c r="AVH335" s="547"/>
      <c r="AVI335" s="547"/>
      <c r="AVJ335" s="547"/>
      <c r="AVK335" s="547"/>
      <c r="AVL335" s="547"/>
      <c r="AVM335" s="547"/>
      <c r="AVN335" s="547"/>
      <c r="AVO335" s="547"/>
      <c r="AVP335" s="547"/>
      <c r="AVQ335" s="547"/>
      <c r="AVR335" s="547"/>
      <c r="AVS335" s="547"/>
      <c r="AVT335" s="547"/>
      <c r="AVU335" s="547"/>
      <c r="AVV335" s="547"/>
      <c r="AVW335" s="547"/>
      <c r="AVX335" s="547"/>
      <c r="AVY335" s="547"/>
      <c r="AVZ335" s="547"/>
      <c r="AWA335" s="547"/>
      <c r="AWB335" s="547"/>
      <c r="AWC335" s="547"/>
      <c r="AWD335" s="547"/>
      <c r="AWE335" s="547"/>
      <c r="AWF335" s="547"/>
      <c r="AWG335" s="547"/>
      <c r="AWH335" s="547"/>
      <c r="AWI335" s="547"/>
      <c r="AWJ335" s="547"/>
      <c r="AWK335" s="547"/>
      <c r="AWL335" s="547"/>
      <c r="AWM335" s="547"/>
      <c r="AWN335" s="547"/>
      <c r="AWO335" s="547"/>
      <c r="AWP335" s="547"/>
      <c r="AWQ335" s="547"/>
      <c r="AWR335" s="547"/>
      <c r="AWS335" s="547"/>
      <c r="AWT335" s="547"/>
      <c r="AWU335" s="547"/>
      <c r="AWV335" s="547"/>
      <c r="AWW335" s="547"/>
      <c r="AWX335" s="547"/>
      <c r="AWY335" s="547"/>
      <c r="AWZ335" s="547"/>
      <c r="AXA335" s="547"/>
      <c r="AXB335" s="547"/>
      <c r="AXC335" s="547"/>
      <c r="AXD335" s="547"/>
      <c r="AXE335" s="547"/>
      <c r="AXF335" s="547"/>
      <c r="AXG335" s="547"/>
      <c r="AXH335" s="547"/>
      <c r="AXI335" s="547"/>
      <c r="AXJ335" s="547"/>
      <c r="AXK335" s="547"/>
      <c r="AXL335" s="547"/>
      <c r="AXM335" s="547"/>
      <c r="AXN335" s="547"/>
      <c r="AXO335" s="547"/>
      <c r="AXP335" s="547"/>
      <c r="AXQ335" s="547"/>
      <c r="AXR335" s="547"/>
      <c r="AXS335" s="547"/>
      <c r="AXT335" s="547"/>
      <c r="AXU335" s="547"/>
      <c r="AXV335" s="547"/>
      <c r="AXW335" s="547"/>
      <c r="AXX335" s="547"/>
      <c r="AXY335" s="547"/>
      <c r="AXZ335" s="547"/>
      <c r="AYA335" s="547"/>
      <c r="AYB335" s="547"/>
      <c r="AYC335" s="547"/>
      <c r="AYD335" s="547"/>
      <c r="AYE335" s="547"/>
      <c r="AYF335" s="547"/>
      <c r="AYG335" s="547"/>
      <c r="AYH335" s="547"/>
      <c r="AYI335" s="547"/>
      <c r="AYJ335" s="547"/>
      <c r="AYK335" s="547"/>
      <c r="AYL335" s="547"/>
      <c r="AYM335" s="547"/>
      <c r="AYN335" s="547"/>
      <c r="AYO335" s="547"/>
      <c r="AYP335" s="547"/>
      <c r="AYQ335" s="547"/>
      <c r="AYR335" s="547"/>
      <c r="AYS335" s="547"/>
      <c r="AYT335" s="547"/>
      <c r="AYU335" s="547"/>
      <c r="AYV335" s="547"/>
      <c r="AYW335" s="547"/>
      <c r="AYX335" s="547"/>
      <c r="AYY335" s="547"/>
      <c r="AYZ335" s="547"/>
      <c r="AZA335" s="547"/>
      <c r="AZB335" s="547"/>
      <c r="AZC335" s="547"/>
      <c r="AZD335" s="547"/>
      <c r="AZE335" s="547"/>
      <c r="AZF335" s="547"/>
      <c r="AZG335" s="547"/>
      <c r="AZH335" s="547"/>
      <c r="AZI335" s="547"/>
      <c r="AZJ335" s="547"/>
      <c r="AZK335" s="547"/>
      <c r="AZL335" s="547"/>
      <c r="AZM335" s="547"/>
      <c r="AZN335" s="547"/>
      <c r="AZO335" s="547"/>
      <c r="AZP335" s="547"/>
      <c r="AZQ335" s="547"/>
      <c r="AZR335" s="547"/>
      <c r="AZS335" s="547"/>
      <c r="AZT335" s="547"/>
      <c r="AZU335" s="547"/>
      <c r="AZV335" s="547"/>
      <c r="AZW335" s="547"/>
      <c r="AZX335" s="547"/>
      <c r="AZY335" s="547"/>
      <c r="AZZ335" s="547"/>
      <c r="BAA335" s="547"/>
      <c r="BAB335" s="547"/>
      <c r="BAC335" s="547"/>
      <c r="BAD335" s="547"/>
      <c r="BAE335" s="547"/>
      <c r="BAF335" s="547"/>
      <c r="BAG335" s="547"/>
      <c r="BAH335" s="547"/>
      <c r="BAI335" s="547"/>
      <c r="BAJ335" s="547"/>
      <c r="BAK335" s="547"/>
      <c r="BAL335" s="547"/>
      <c r="BAM335" s="547"/>
      <c r="BAN335" s="547"/>
      <c r="BAO335" s="547"/>
      <c r="BAP335" s="547"/>
      <c r="BAQ335" s="547"/>
      <c r="BAR335" s="547"/>
      <c r="BAS335" s="547"/>
      <c r="BAT335" s="547"/>
      <c r="BAU335" s="547"/>
      <c r="BAV335" s="547"/>
      <c r="BAW335" s="547"/>
      <c r="BAX335" s="547"/>
      <c r="BAY335" s="547"/>
      <c r="BAZ335" s="547"/>
      <c r="BBA335" s="547"/>
      <c r="BBB335" s="547"/>
      <c r="BBC335" s="547"/>
      <c r="BBD335" s="547"/>
      <c r="BBE335" s="547"/>
      <c r="BBF335" s="547"/>
      <c r="BBG335" s="547"/>
      <c r="BBH335" s="547"/>
      <c r="BBI335" s="547"/>
      <c r="BBJ335" s="547"/>
      <c r="BBK335" s="547"/>
      <c r="BBL335" s="547"/>
      <c r="BBM335" s="547"/>
      <c r="BBN335" s="547"/>
      <c r="BBO335" s="547"/>
      <c r="BBP335" s="547"/>
      <c r="BBQ335" s="547"/>
      <c r="BBR335" s="547"/>
      <c r="BBS335" s="547"/>
      <c r="BBT335" s="547"/>
      <c r="BBU335" s="547"/>
      <c r="BBV335" s="547"/>
      <c r="BBW335" s="547"/>
      <c r="BBX335" s="547"/>
      <c r="BBY335" s="547"/>
      <c r="BBZ335" s="547"/>
      <c r="BCA335" s="547"/>
      <c r="BCB335" s="547"/>
      <c r="BCC335" s="547"/>
      <c r="BCD335" s="547"/>
      <c r="BCE335" s="547"/>
      <c r="BCF335" s="547"/>
      <c r="BCG335" s="547"/>
      <c r="BCH335" s="547"/>
      <c r="BCI335" s="547"/>
      <c r="BCJ335" s="547"/>
      <c r="BCK335" s="547"/>
      <c r="BCL335" s="547"/>
      <c r="BCM335" s="547"/>
      <c r="BCN335" s="547"/>
      <c r="BCO335" s="547"/>
      <c r="BCP335" s="547"/>
      <c r="BCQ335" s="547"/>
      <c r="BCR335" s="547"/>
      <c r="BCS335" s="547"/>
      <c r="BCT335" s="547"/>
      <c r="BCU335" s="547"/>
      <c r="BCV335" s="547"/>
      <c r="BCW335" s="547"/>
      <c r="BCX335" s="547"/>
      <c r="BCY335" s="547"/>
      <c r="BCZ335" s="547"/>
      <c r="BDA335" s="547"/>
      <c r="BDB335" s="547"/>
      <c r="BDC335" s="547"/>
      <c r="BDD335" s="547"/>
      <c r="BDE335" s="547"/>
      <c r="BDF335" s="547"/>
      <c r="BDG335" s="547"/>
      <c r="BDH335" s="547"/>
      <c r="BDI335" s="547"/>
      <c r="BDJ335" s="547"/>
      <c r="BDK335" s="547"/>
      <c r="BDL335" s="547"/>
      <c r="BDM335" s="547"/>
      <c r="BDN335" s="547"/>
      <c r="BDO335" s="547"/>
      <c r="BDP335" s="547"/>
      <c r="BDQ335" s="547"/>
      <c r="BDR335" s="547"/>
      <c r="BDS335" s="547"/>
      <c r="BDT335" s="547"/>
      <c r="BDU335" s="547"/>
      <c r="BDV335" s="547"/>
      <c r="BDW335" s="547"/>
      <c r="BDX335" s="547"/>
      <c r="BDY335" s="547"/>
      <c r="BDZ335" s="547"/>
      <c r="BEA335" s="547"/>
      <c r="BEB335" s="547"/>
      <c r="BEC335" s="547"/>
      <c r="BED335" s="547"/>
      <c r="BEE335" s="547"/>
      <c r="BEF335" s="547"/>
      <c r="BEG335" s="547"/>
      <c r="BEH335" s="547"/>
      <c r="BEI335" s="547"/>
      <c r="BEJ335" s="547"/>
      <c r="BEK335" s="547"/>
      <c r="BEL335" s="547"/>
      <c r="BEM335" s="547"/>
      <c r="BEN335" s="547"/>
      <c r="BEO335" s="547"/>
      <c r="BEP335" s="547"/>
      <c r="BEQ335" s="547"/>
      <c r="BER335" s="547"/>
      <c r="BES335" s="547"/>
      <c r="BET335" s="547"/>
      <c r="BEU335" s="547"/>
      <c r="BEV335" s="547"/>
      <c r="BEW335" s="547"/>
      <c r="BEX335" s="547"/>
      <c r="BEY335" s="547"/>
      <c r="BEZ335" s="547"/>
      <c r="BFA335" s="547"/>
      <c r="BFB335" s="547"/>
      <c r="BFC335" s="547"/>
      <c r="BFD335" s="547"/>
      <c r="BFE335" s="547"/>
      <c r="BFF335" s="547"/>
      <c r="BFG335" s="547"/>
      <c r="BFH335" s="547"/>
      <c r="BFI335" s="547"/>
      <c r="BFJ335" s="547"/>
      <c r="BFK335" s="547"/>
      <c r="BFL335" s="547"/>
      <c r="BFM335" s="547"/>
      <c r="BFN335" s="547"/>
      <c r="BFO335" s="547"/>
      <c r="BFP335" s="547"/>
      <c r="BFQ335" s="547"/>
      <c r="BFR335" s="547"/>
      <c r="BFS335" s="547"/>
      <c r="BFT335" s="547"/>
      <c r="BFU335" s="547"/>
      <c r="BFV335" s="547"/>
      <c r="BFW335" s="547"/>
      <c r="BFX335" s="547"/>
      <c r="BFY335" s="547"/>
      <c r="BFZ335" s="547"/>
      <c r="BGA335" s="547"/>
      <c r="BGB335" s="547"/>
      <c r="BGC335" s="547"/>
      <c r="BGD335" s="547"/>
      <c r="BGE335" s="547"/>
      <c r="BGF335" s="547"/>
      <c r="BGG335" s="547"/>
      <c r="BGH335" s="547"/>
      <c r="BGI335" s="547"/>
      <c r="BGJ335" s="547"/>
      <c r="BGK335" s="547"/>
      <c r="BGL335" s="547"/>
      <c r="BGM335" s="547"/>
      <c r="BGN335" s="547"/>
      <c r="BGO335" s="547"/>
      <c r="BGP335" s="547"/>
      <c r="BGQ335" s="547"/>
      <c r="BGR335" s="547"/>
      <c r="BGS335" s="547"/>
      <c r="BGT335" s="547"/>
      <c r="BGU335" s="547"/>
      <c r="BGV335" s="547"/>
      <c r="BGW335" s="547"/>
      <c r="BGX335" s="547"/>
      <c r="BGY335" s="547"/>
      <c r="BGZ335" s="547"/>
      <c r="BHA335" s="547"/>
      <c r="BHB335" s="547"/>
      <c r="BHC335" s="547"/>
      <c r="BHD335" s="547"/>
      <c r="BHE335" s="547"/>
      <c r="BHF335" s="547"/>
      <c r="BHG335" s="547"/>
      <c r="BHH335" s="547"/>
      <c r="BHI335" s="547"/>
      <c r="BHJ335" s="547"/>
      <c r="BHK335" s="547"/>
      <c r="BHL335" s="547"/>
      <c r="BHM335" s="547"/>
      <c r="BHN335" s="547"/>
      <c r="BHO335" s="547"/>
      <c r="BHP335" s="547"/>
      <c r="BHQ335" s="547"/>
      <c r="BHR335" s="547"/>
      <c r="BHS335" s="547"/>
      <c r="BHT335" s="547"/>
      <c r="BHU335" s="547"/>
      <c r="BHV335" s="547"/>
      <c r="BHW335" s="547"/>
      <c r="BHX335" s="547"/>
      <c r="BHY335" s="547"/>
      <c r="BHZ335" s="547"/>
      <c r="BIA335" s="547"/>
      <c r="BIB335" s="547"/>
      <c r="BIC335" s="547"/>
      <c r="BID335" s="547"/>
      <c r="BIE335" s="547"/>
      <c r="BIF335" s="547"/>
      <c r="BIG335" s="547"/>
      <c r="BIH335" s="547"/>
      <c r="BII335" s="547"/>
      <c r="BIJ335" s="547"/>
      <c r="BIK335" s="547"/>
      <c r="BIL335" s="547"/>
      <c r="BIM335" s="547"/>
      <c r="BIN335" s="547"/>
      <c r="BIO335" s="547"/>
      <c r="BIP335" s="547"/>
      <c r="BIQ335" s="547"/>
      <c r="BIR335" s="547"/>
      <c r="BIS335" s="547"/>
      <c r="BIT335" s="547"/>
      <c r="BIU335" s="547"/>
      <c r="BIV335" s="547"/>
      <c r="BIW335" s="547"/>
      <c r="BIX335" s="547"/>
      <c r="BIY335" s="547"/>
      <c r="BIZ335" s="547"/>
      <c r="BJA335" s="547"/>
      <c r="BJB335" s="547"/>
      <c r="BJC335" s="547"/>
      <c r="BJD335" s="547"/>
      <c r="BJE335" s="547"/>
      <c r="BJF335" s="547"/>
      <c r="BJG335" s="547"/>
      <c r="BJH335" s="547"/>
      <c r="BJI335" s="547"/>
      <c r="BJJ335" s="547"/>
      <c r="BJK335" s="547"/>
      <c r="BJL335" s="547"/>
      <c r="BJM335" s="547"/>
      <c r="BJN335" s="547"/>
      <c r="BJO335" s="547"/>
      <c r="BJP335" s="547"/>
      <c r="BJQ335" s="547"/>
      <c r="BJR335" s="547"/>
      <c r="BJS335" s="547"/>
      <c r="BJT335" s="547"/>
      <c r="BJU335" s="547"/>
      <c r="BJV335" s="547"/>
      <c r="BJW335" s="547"/>
      <c r="BJX335" s="547"/>
      <c r="BJY335" s="547"/>
      <c r="BJZ335" s="547"/>
      <c r="BKA335" s="547"/>
      <c r="BKB335" s="547"/>
      <c r="BKC335" s="547"/>
      <c r="BKD335" s="547"/>
      <c r="BKE335" s="547"/>
      <c r="BKF335" s="547"/>
      <c r="BKG335" s="547"/>
      <c r="BKH335" s="547"/>
      <c r="BKI335" s="547"/>
      <c r="BKJ335" s="547"/>
      <c r="BKK335" s="547"/>
      <c r="BKL335" s="547"/>
      <c r="BKM335" s="547"/>
      <c r="BKN335" s="547"/>
      <c r="BKO335" s="547"/>
      <c r="BKP335" s="547"/>
      <c r="BKQ335" s="547"/>
      <c r="BKR335" s="547"/>
      <c r="BKS335" s="547"/>
      <c r="BKT335" s="547"/>
      <c r="BKU335" s="547"/>
      <c r="BKV335" s="547"/>
      <c r="BKW335" s="547"/>
      <c r="BKX335" s="547"/>
      <c r="BKY335" s="547"/>
      <c r="BKZ335" s="547"/>
      <c r="BLA335" s="547"/>
      <c r="BLB335" s="547"/>
      <c r="BLC335" s="547"/>
      <c r="BLD335" s="547"/>
      <c r="BLE335" s="547"/>
      <c r="BLF335" s="547"/>
      <c r="BLG335" s="547"/>
      <c r="BLH335" s="547"/>
      <c r="BLI335" s="547"/>
      <c r="BLJ335" s="547"/>
      <c r="BLK335" s="547"/>
      <c r="BLL335" s="547"/>
      <c r="BLM335" s="547"/>
      <c r="BLN335" s="547"/>
      <c r="BLO335" s="547"/>
      <c r="BLP335" s="547"/>
      <c r="BLQ335" s="547"/>
      <c r="BLR335" s="547"/>
      <c r="BLS335" s="547"/>
      <c r="BLT335" s="547"/>
      <c r="BLU335" s="547"/>
      <c r="BLV335" s="547"/>
      <c r="BLW335" s="547"/>
      <c r="BLX335" s="547"/>
      <c r="BLY335" s="547"/>
      <c r="BLZ335" s="547"/>
      <c r="BMA335" s="547"/>
      <c r="BMB335" s="547"/>
      <c r="BMC335" s="547"/>
      <c r="BMD335" s="547"/>
      <c r="BME335" s="547"/>
      <c r="BMF335" s="547"/>
      <c r="BMG335" s="547"/>
      <c r="BMH335" s="547"/>
      <c r="BMI335" s="547"/>
      <c r="BMJ335" s="547"/>
      <c r="BMK335" s="547"/>
      <c r="BML335" s="547"/>
      <c r="BMM335" s="547"/>
      <c r="BMN335" s="547"/>
      <c r="BMO335" s="547"/>
      <c r="BMP335" s="547"/>
      <c r="BMQ335" s="547"/>
      <c r="BMR335" s="547"/>
      <c r="BMS335" s="547"/>
      <c r="BMT335" s="547"/>
      <c r="BMU335" s="547"/>
      <c r="BMV335" s="547"/>
      <c r="BMW335" s="547"/>
      <c r="BMX335" s="547"/>
      <c r="BMY335" s="547"/>
      <c r="BMZ335" s="547"/>
      <c r="BNA335" s="547"/>
      <c r="BNB335" s="547"/>
      <c r="BNC335" s="547"/>
      <c r="BND335" s="547"/>
      <c r="BNE335" s="547"/>
      <c r="BNF335" s="547"/>
      <c r="BNG335" s="547"/>
      <c r="BNH335" s="547"/>
      <c r="BNI335" s="547"/>
      <c r="BNJ335" s="547"/>
      <c r="BNK335" s="547"/>
      <c r="BNL335" s="547"/>
      <c r="BNM335" s="547"/>
      <c r="BNN335" s="547"/>
      <c r="BNO335" s="547"/>
      <c r="BNP335" s="547"/>
      <c r="BNQ335" s="547"/>
      <c r="BNR335" s="547"/>
      <c r="BNS335" s="547"/>
      <c r="BNT335" s="547"/>
      <c r="BNU335" s="547"/>
      <c r="BNV335" s="547"/>
      <c r="BNW335" s="547"/>
      <c r="BNX335" s="547"/>
      <c r="BNY335" s="547"/>
      <c r="BNZ335" s="547"/>
      <c r="BOA335" s="547"/>
      <c r="BOB335" s="547"/>
      <c r="BOC335" s="547"/>
      <c r="BOD335" s="547"/>
      <c r="BOE335" s="547"/>
      <c r="BOF335" s="547"/>
      <c r="BOG335" s="547"/>
      <c r="BOH335" s="547"/>
      <c r="BOI335" s="547"/>
      <c r="BOJ335" s="547"/>
      <c r="BOK335" s="547"/>
      <c r="BOL335" s="547"/>
      <c r="BOM335" s="547"/>
      <c r="BON335" s="547"/>
      <c r="BOO335" s="547"/>
      <c r="BOP335" s="547"/>
      <c r="BOQ335" s="547"/>
      <c r="BOR335" s="547"/>
      <c r="BOS335" s="547"/>
      <c r="BOT335" s="547"/>
      <c r="BOU335" s="547"/>
      <c r="BOV335" s="547"/>
      <c r="BOW335" s="547"/>
      <c r="BOX335" s="547"/>
      <c r="BOY335" s="547"/>
      <c r="BOZ335" s="547"/>
      <c r="BPA335" s="547"/>
      <c r="BPB335" s="547"/>
      <c r="BPC335" s="547"/>
      <c r="BPD335" s="547"/>
      <c r="BPE335" s="547"/>
      <c r="BPF335" s="547"/>
      <c r="BPG335" s="547"/>
      <c r="BPH335" s="547"/>
      <c r="BPI335" s="547"/>
      <c r="BPJ335" s="547"/>
      <c r="BPK335" s="547"/>
      <c r="BPL335" s="547"/>
      <c r="BPM335" s="547"/>
      <c r="BPN335" s="547"/>
      <c r="BPO335" s="547"/>
      <c r="BPP335" s="547"/>
      <c r="BPQ335" s="547"/>
      <c r="BPR335" s="547"/>
      <c r="BPS335" s="547"/>
      <c r="BPT335" s="547"/>
      <c r="BPU335" s="547"/>
      <c r="BPV335" s="547"/>
      <c r="BPW335" s="547"/>
      <c r="BPX335" s="547"/>
      <c r="BPY335" s="547"/>
      <c r="BPZ335" s="547"/>
      <c r="BQA335" s="547"/>
      <c r="BQB335" s="547"/>
      <c r="BQC335" s="547"/>
      <c r="BQD335" s="547"/>
      <c r="BQE335" s="547"/>
      <c r="BQF335" s="547"/>
      <c r="BQG335" s="547"/>
      <c r="BQH335" s="547"/>
      <c r="BQI335" s="547"/>
      <c r="BQJ335" s="547"/>
      <c r="BQK335" s="547"/>
      <c r="BQL335" s="547"/>
      <c r="BQM335" s="547"/>
      <c r="BQN335" s="547"/>
      <c r="BQO335" s="547"/>
      <c r="BQP335" s="547"/>
      <c r="BQQ335" s="547"/>
      <c r="BQR335" s="547"/>
      <c r="BQS335" s="547"/>
      <c r="BQT335" s="547"/>
      <c r="BQU335" s="547"/>
      <c r="BQV335" s="547"/>
      <c r="BQW335" s="547"/>
      <c r="BQX335" s="547"/>
      <c r="BQY335" s="547"/>
      <c r="BQZ335" s="547"/>
      <c r="BRA335" s="547"/>
      <c r="BRB335" s="547"/>
      <c r="BRC335" s="547"/>
      <c r="BRD335" s="547"/>
      <c r="BRE335" s="547"/>
      <c r="BRF335" s="547"/>
      <c r="BRG335" s="547"/>
      <c r="BRH335" s="547"/>
      <c r="BRI335" s="547"/>
      <c r="BRJ335" s="547"/>
      <c r="BRK335" s="547"/>
      <c r="BRL335" s="547"/>
      <c r="BRM335" s="547"/>
      <c r="BRN335" s="547"/>
      <c r="BRO335" s="547"/>
      <c r="BRP335" s="547"/>
      <c r="BRQ335" s="547"/>
      <c r="BRR335" s="547"/>
      <c r="BRS335" s="547"/>
      <c r="BRT335" s="547"/>
      <c r="BRU335" s="547"/>
      <c r="BRV335" s="547"/>
      <c r="BRW335" s="547"/>
      <c r="BRX335" s="547"/>
      <c r="BRY335" s="547"/>
      <c r="BRZ335" s="547"/>
      <c r="BSA335" s="547"/>
      <c r="BSB335" s="547"/>
      <c r="BSC335" s="547"/>
      <c r="BSD335" s="547"/>
      <c r="BSE335" s="547"/>
      <c r="BSF335" s="547"/>
      <c r="BSG335" s="547"/>
      <c r="BSH335" s="547"/>
      <c r="BSI335" s="547"/>
      <c r="BSJ335" s="547"/>
      <c r="BSK335" s="547"/>
      <c r="BSL335" s="547"/>
      <c r="BSM335" s="547"/>
      <c r="BSN335" s="547"/>
      <c r="BSO335" s="547"/>
      <c r="BSP335" s="547"/>
      <c r="BSQ335" s="547"/>
      <c r="BSR335" s="547"/>
      <c r="BSS335" s="547"/>
      <c r="BST335" s="547"/>
      <c r="BSU335" s="547"/>
      <c r="BSV335" s="547"/>
      <c r="BSW335" s="547"/>
      <c r="BSX335" s="547"/>
      <c r="BSY335" s="547"/>
      <c r="BSZ335" s="547"/>
      <c r="BTA335" s="547"/>
      <c r="BTB335" s="547"/>
      <c r="BTC335" s="547"/>
      <c r="BTD335" s="547"/>
      <c r="BTE335" s="547"/>
      <c r="BTF335" s="547"/>
      <c r="BTG335" s="547"/>
      <c r="BTH335" s="547"/>
      <c r="BTI335" s="547"/>
      <c r="BTJ335" s="547"/>
      <c r="BTK335" s="547"/>
      <c r="BTL335" s="547"/>
      <c r="BTM335" s="547"/>
      <c r="BTN335" s="547"/>
      <c r="BTO335" s="547"/>
      <c r="BTP335" s="547"/>
      <c r="BTQ335" s="547"/>
      <c r="BTR335" s="547"/>
      <c r="BTS335" s="547"/>
      <c r="BTT335" s="547"/>
      <c r="BTU335" s="547"/>
      <c r="BTV335" s="547"/>
      <c r="BTW335" s="547"/>
      <c r="BTX335" s="547"/>
      <c r="BTY335" s="547"/>
      <c r="BTZ335" s="547"/>
      <c r="BUA335" s="547"/>
      <c r="BUB335" s="547"/>
      <c r="BUC335" s="547"/>
      <c r="BUD335" s="547"/>
      <c r="BUE335" s="547"/>
      <c r="BUF335" s="547"/>
      <c r="BUG335" s="547"/>
      <c r="BUH335" s="547"/>
      <c r="BUI335" s="547"/>
      <c r="BUJ335" s="547"/>
      <c r="BUK335" s="547"/>
      <c r="BUL335" s="547"/>
      <c r="BUM335" s="547"/>
      <c r="BUN335" s="547"/>
      <c r="BUO335" s="547"/>
      <c r="BUP335" s="547"/>
      <c r="BUQ335" s="547"/>
      <c r="BUR335" s="547"/>
      <c r="BUS335" s="547"/>
      <c r="BUT335" s="547"/>
      <c r="BUU335" s="547"/>
      <c r="BUV335" s="547"/>
      <c r="BUW335" s="547"/>
      <c r="BUX335" s="547"/>
      <c r="BUY335" s="547"/>
      <c r="BUZ335" s="547"/>
      <c r="BVA335" s="547"/>
      <c r="BVB335" s="547"/>
      <c r="BVC335" s="547"/>
      <c r="BVD335" s="547"/>
      <c r="BVE335" s="547"/>
      <c r="BVF335" s="547"/>
      <c r="BVG335" s="547"/>
      <c r="BVH335" s="547"/>
      <c r="BVI335" s="547"/>
      <c r="BVJ335" s="547"/>
      <c r="BVK335" s="547"/>
      <c r="BVL335" s="547"/>
      <c r="BVM335" s="547"/>
      <c r="BVN335" s="547"/>
      <c r="BVO335" s="547"/>
      <c r="BVP335" s="547"/>
      <c r="BVQ335" s="547"/>
      <c r="BVR335" s="547"/>
      <c r="BVS335" s="547"/>
      <c r="BVT335" s="547"/>
      <c r="BVU335" s="547"/>
      <c r="BVV335" s="547"/>
      <c r="BVW335" s="547"/>
      <c r="BVX335" s="547"/>
      <c r="BVY335" s="547"/>
      <c r="BVZ335" s="547"/>
      <c r="BWA335" s="547"/>
      <c r="BWB335" s="547"/>
      <c r="BWC335" s="547"/>
      <c r="BWD335" s="547"/>
      <c r="BWE335" s="547"/>
      <c r="BWF335" s="547"/>
      <c r="BWG335" s="547"/>
      <c r="BWH335" s="547"/>
      <c r="BWI335" s="547"/>
      <c r="BWJ335" s="547"/>
      <c r="BWK335" s="547"/>
      <c r="BWL335" s="547"/>
      <c r="BWM335" s="547"/>
      <c r="BWN335" s="547"/>
      <c r="BWO335" s="547"/>
      <c r="BWP335" s="547"/>
      <c r="BWQ335" s="547"/>
      <c r="BWR335" s="547"/>
      <c r="BWS335" s="547"/>
      <c r="BWT335" s="547"/>
      <c r="BWU335" s="547"/>
      <c r="BWV335" s="547"/>
      <c r="BWW335" s="547"/>
      <c r="BWX335" s="547"/>
      <c r="BWY335" s="547"/>
      <c r="BWZ335" s="547"/>
      <c r="BXA335" s="547"/>
      <c r="BXB335" s="547"/>
      <c r="BXC335" s="547"/>
      <c r="BXD335" s="547"/>
      <c r="BXE335" s="547"/>
      <c r="BXF335" s="547"/>
      <c r="BXG335" s="547"/>
      <c r="BXH335" s="547"/>
      <c r="BXI335" s="547"/>
      <c r="BXJ335" s="547"/>
      <c r="BXK335" s="547"/>
      <c r="BXL335" s="547"/>
      <c r="BXM335" s="547"/>
      <c r="BXN335" s="547"/>
      <c r="BXO335" s="547"/>
      <c r="BXP335" s="547"/>
      <c r="BXQ335" s="547"/>
      <c r="BXR335" s="547"/>
      <c r="BXS335" s="547"/>
      <c r="BXT335" s="547"/>
      <c r="BXU335" s="547"/>
      <c r="BXV335" s="547"/>
      <c r="BXW335" s="547"/>
      <c r="BXX335" s="547"/>
      <c r="BXY335" s="547"/>
      <c r="BXZ335" s="547"/>
      <c r="BYA335" s="547"/>
      <c r="BYB335" s="547"/>
      <c r="BYC335" s="547"/>
      <c r="BYD335" s="547"/>
      <c r="BYE335" s="547"/>
      <c r="BYF335" s="547"/>
      <c r="BYG335" s="547"/>
      <c r="BYH335" s="547"/>
      <c r="BYI335" s="547"/>
      <c r="BYJ335" s="547"/>
      <c r="BYK335" s="547"/>
      <c r="BYL335" s="547"/>
      <c r="BYM335" s="547"/>
      <c r="BYN335" s="547"/>
      <c r="BYO335" s="547"/>
      <c r="BYP335" s="547"/>
      <c r="BYQ335" s="547"/>
      <c r="BYR335" s="547"/>
      <c r="BYS335" s="547"/>
      <c r="BYT335" s="547"/>
      <c r="BYU335" s="547"/>
      <c r="BYV335" s="547"/>
      <c r="BYW335" s="547"/>
      <c r="BYX335" s="547"/>
      <c r="BYY335" s="547"/>
      <c r="BYZ335" s="547"/>
      <c r="BZA335" s="547"/>
      <c r="BZB335" s="547"/>
      <c r="BZC335" s="547"/>
      <c r="BZD335" s="547"/>
      <c r="BZE335" s="547"/>
      <c r="BZF335" s="547"/>
      <c r="BZG335" s="547"/>
      <c r="BZH335" s="547"/>
      <c r="BZI335" s="547"/>
      <c r="BZJ335" s="547"/>
      <c r="BZK335" s="547"/>
      <c r="BZL335" s="547"/>
      <c r="BZM335" s="547"/>
      <c r="BZN335" s="547"/>
      <c r="BZO335" s="547"/>
      <c r="BZP335" s="547"/>
      <c r="BZQ335" s="547"/>
      <c r="BZR335" s="547"/>
      <c r="BZS335" s="547"/>
      <c r="BZT335" s="547"/>
      <c r="BZU335" s="547"/>
      <c r="BZV335" s="547"/>
      <c r="BZW335" s="547"/>
      <c r="BZX335" s="547"/>
      <c r="BZY335" s="547"/>
      <c r="BZZ335" s="547"/>
      <c r="CAA335" s="547"/>
      <c r="CAB335" s="547"/>
      <c r="CAC335" s="547"/>
      <c r="CAD335" s="547"/>
      <c r="CAE335" s="547"/>
      <c r="CAF335" s="547"/>
      <c r="CAG335" s="547"/>
      <c r="CAH335" s="547"/>
      <c r="CAI335" s="547"/>
      <c r="CAJ335" s="547"/>
      <c r="CAK335" s="547"/>
      <c r="CAL335" s="547"/>
      <c r="CAM335" s="547"/>
      <c r="CAN335" s="547"/>
      <c r="CAO335" s="547"/>
      <c r="CAP335" s="547"/>
      <c r="CAQ335" s="547"/>
      <c r="CAR335" s="547"/>
      <c r="CAS335" s="547"/>
      <c r="CAT335" s="547"/>
      <c r="CAU335" s="547"/>
      <c r="CAV335" s="547"/>
      <c r="CAW335" s="547"/>
      <c r="CAX335" s="547"/>
      <c r="CAY335" s="547"/>
      <c r="CAZ335" s="547"/>
      <c r="CBA335" s="547"/>
      <c r="CBB335" s="547"/>
      <c r="CBC335" s="547"/>
      <c r="CBD335" s="547"/>
      <c r="CBE335" s="547"/>
      <c r="CBF335" s="547"/>
      <c r="CBG335" s="547"/>
      <c r="CBH335" s="547"/>
      <c r="CBI335" s="547"/>
      <c r="CBJ335" s="547"/>
      <c r="CBK335" s="547"/>
      <c r="CBL335" s="547"/>
      <c r="CBM335" s="547"/>
      <c r="CBN335" s="547"/>
      <c r="CBO335" s="547"/>
      <c r="CBP335" s="547"/>
      <c r="CBQ335" s="547"/>
      <c r="CBR335" s="547"/>
      <c r="CBS335" s="547"/>
      <c r="CBT335" s="547"/>
      <c r="CBU335" s="547"/>
      <c r="CBV335" s="547"/>
      <c r="CBW335" s="547"/>
      <c r="CBX335" s="547"/>
      <c r="CBY335" s="547"/>
      <c r="CBZ335" s="547"/>
      <c r="CCA335" s="547"/>
      <c r="CCB335" s="547"/>
      <c r="CCC335" s="547"/>
      <c r="CCD335" s="547"/>
      <c r="CCE335" s="547"/>
      <c r="CCF335" s="547"/>
      <c r="CCG335" s="547"/>
      <c r="CCH335" s="547"/>
      <c r="CCI335" s="547"/>
      <c r="CCJ335" s="547"/>
      <c r="CCK335" s="547"/>
      <c r="CCL335" s="547"/>
      <c r="CCM335" s="547"/>
      <c r="CCN335" s="547"/>
      <c r="CCO335" s="547"/>
      <c r="CCP335" s="547"/>
      <c r="CCQ335" s="547"/>
      <c r="CCR335" s="547"/>
      <c r="CCS335" s="547"/>
      <c r="CCT335" s="547"/>
      <c r="CCU335" s="547"/>
      <c r="CCV335" s="547"/>
      <c r="CCW335" s="547"/>
      <c r="CCX335" s="547"/>
      <c r="CCY335" s="547"/>
      <c r="CCZ335" s="547"/>
      <c r="CDA335" s="547"/>
      <c r="CDB335" s="547"/>
      <c r="CDC335" s="547"/>
      <c r="CDD335" s="547"/>
      <c r="CDE335" s="547"/>
      <c r="CDF335" s="547"/>
      <c r="CDG335" s="547"/>
      <c r="CDH335" s="547"/>
      <c r="CDI335" s="547"/>
      <c r="CDJ335" s="547"/>
      <c r="CDK335" s="547"/>
      <c r="CDL335" s="547"/>
      <c r="CDM335" s="547"/>
      <c r="CDN335" s="547"/>
      <c r="CDO335" s="547"/>
      <c r="CDP335" s="547"/>
      <c r="CDQ335" s="547"/>
      <c r="CDR335" s="547"/>
      <c r="CDS335" s="547"/>
      <c r="CDT335" s="547"/>
      <c r="CDU335" s="547"/>
      <c r="CDV335" s="547"/>
      <c r="CDW335" s="547"/>
      <c r="CDX335" s="547"/>
      <c r="CDY335" s="547"/>
      <c r="CDZ335" s="547"/>
      <c r="CEA335" s="547"/>
      <c r="CEB335" s="547"/>
      <c r="CEC335" s="547"/>
      <c r="CED335" s="547"/>
      <c r="CEE335" s="547"/>
      <c r="CEF335" s="547"/>
      <c r="CEG335" s="547"/>
      <c r="CEH335" s="547"/>
      <c r="CEI335" s="547"/>
      <c r="CEJ335" s="547"/>
      <c r="CEK335" s="547"/>
      <c r="CEL335" s="547"/>
      <c r="CEM335" s="547"/>
      <c r="CEN335" s="547"/>
      <c r="CEO335" s="547"/>
      <c r="CEP335" s="547"/>
      <c r="CEQ335" s="547"/>
      <c r="CER335" s="547"/>
      <c r="CES335" s="547"/>
      <c r="CET335" s="547"/>
      <c r="CEU335" s="547"/>
      <c r="CEV335" s="547"/>
      <c r="CEW335" s="547"/>
      <c r="CEX335" s="547"/>
      <c r="CEY335" s="547"/>
      <c r="CEZ335" s="547"/>
      <c r="CFA335" s="547"/>
      <c r="CFB335" s="547"/>
      <c r="CFC335" s="547"/>
      <c r="CFD335" s="547"/>
      <c r="CFE335" s="547"/>
      <c r="CFF335" s="547"/>
      <c r="CFG335" s="547"/>
      <c r="CFH335" s="547"/>
      <c r="CFI335" s="547"/>
      <c r="CFJ335" s="547"/>
      <c r="CFK335" s="547"/>
      <c r="CFL335" s="547"/>
      <c r="CFM335" s="547"/>
      <c r="CFN335" s="547"/>
      <c r="CFO335" s="547"/>
      <c r="CFP335" s="547"/>
      <c r="CFQ335" s="547"/>
      <c r="CFR335" s="547"/>
      <c r="CFS335" s="547"/>
      <c r="CFT335" s="547"/>
      <c r="CFU335" s="547"/>
      <c r="CFV335" s="547"/>
      <c r="CFW335" s="547"/>
      <c r="CFX335" s="547"/>
      <c r="CFY335" s="547"/>
      <c r="CFZ335" s="547"/>
      <c r="CGA335" s="547"/>
      <c r="CGB335" s="547"/>
      <c r="CGC335" s="547"/>
      <c r="CGD335" s="547"/>
      <c r="CGE335" s="547"/>
      <c r="CGF335" s="547"/>
      <c r="CGG335" s="547"/>
      <c r="CGH335" s="547"/>
      <c r="CGI335" s="547"/>
      <c r="CGJ335" s="547"/>
      <c r="CGK335" s="547"/>
      <c r="CGL335" s="547"/>
      <c r="CGM335" s="547"/>
      <c r="CGN335" s="547"/>
      <c r="CGO335" s="547"/>
      <c r="CGP335" s="547"/>
      <c r="CGQ335" s="547"/>
      <c r="CGR335" s="547"/>
      <c r="CGS335" s="547"/>
      <c r="CGT335" s="547"/>
      <c r="CGU335" s="547"/>
      <c r="CGV335" s="547"/>
      <c r="CGW335" s="547"/>
      <c r="CGX335" s="547"/>
      <c r="CGY335" s="547"/>
      <c r="CGZ335" s="547"/>
      <c r="CHA335" s="547"/>
      <c r="CHB335" s="547"/>
      <c r="CHC335" s="547"/>
      <c r="CHD335" s="547"/>
      <c r="CHE335" s="547"/>
      <c r="CHF335" s="547"/>
      <c r="CHG335" s="547"/>
      <c r="CHH335" s="547"/>
      <c r="CHI335" s="547"/>
      <c r="CHJ335" s="547"/>
      <c r="CHK335" s="547"/>
      <c r="CHL335" s="547"/>
      <c r="CHM335" s="547"/>
      <c r="CHN335" s="547"/>
      <c r="CHO335" s="547"/>
      <c r="CHP335" s="547"/>
      <c r="CHQ335" s="547"/>
      <c r="CHR335" s="547"/>
      <c r="CHS335" s="547"/>
      <c r="CHT335" s="547"/>
      <c r="CHU335" s="547"/>
      <c r="CHV335" s="547"/>
      <c r="CHW335" s="547"/>
      <c r="CHX335" s="547"/>
      <c r="CHY335" s="547"/>
      <c r="CHZ335" s="547"/>
      <c r="CIA335" s="547"/>
      <c r="CIB335" s="547"/>
      <c r="CIC335" s="547"/>
      <c r="CID335" s="547"/>
      <c r="CIE335" s="547"/>
      <c r="CIF335" s="547"/>
      <c r="CIG335" s="547"/>
      <c r="CIH335" s="547"/>
      <c r="CII335" s="547"/>
      <c r="CIJ335" s="547"/>
      <c r="CIK335" s="547"/>
      <c r="CIL335" s="547"/>
      <c r="CIM335" s="547"/>
      <c r="CIN335" s="547"/>
      <c r="CIO335" s="547"/>
      <c r="CIP335" s="547"/>
      <c r="CIQ335" s="547"/>
      <c r="CIR335" s="547"/>
      <c r="CIS335" s="547"/>
      <c r="CIT335" s="547"/>
      <c r="CIU335" s="547"/>
      <c r="CIV335" s="547"/>
      <c r="CIW335" s="547"/>
      <c r="CIX335" s="547"/>
      <c r="CIY335" s="547"/>
      <c r="CIZ335" s="547"/>
      <c r="CJA335" s="547"/>
      <c r="CJB335" s="547"/>
      <c r="CJC335" s="547"/>
      <c r="CJD335" s="547"/>
      <c r="CJE335" s="547"/>
      <c r="CJF335" s="547"/>
      <c r="CJG335" s="547"/>
      <c r="CJH335" s="547"/>
      <c r="CJI335" s="547"/>
      <c r="CJJ335" s="547"/>
      <c r="CJK335" s="547"/>
      <c r="CJL335" s="547"/>
      <c r="CJM335" s="547"/>
      <c r="CJN335" s="547"/>
      <c r="CJO335" s="547"/>
      <c r="CJP335" s="547"/>
      <c r="CJQ335" s="547"/>
      <c r="CJR335" s="547"/>
      <c r="CJS335" s="547"/>
      <c r="CJT335" s="547"/>
      <c r="CJU335" s="547"/>
      <c r="CJV335" s="547"/>
      <c r="CJW335" s="547"/>
      <c r="CJX335" s="547"/>
      <c r="CJY335" s="547"/>
      <c r="CJZ335" s="547"/>
      <c r="CKA335" s="547"/>
      <c r="CKB335" s="547"/>
      <c r="CKC335" s="547"/>
      <c r="CKD335" s="547"/>
      <c r="CKE335" s="547"/>
      <c r="CKF335" s="547"/>
      <c r="CKG335" s="547"/>
      <c r="CKH335" s="547"/>
      <c r="CKI335" s="547"/>
      <c r="CKJ335" s="547"/>
      <c r="CKK335" s="547"/>
      <c r="CKL335" s="547"/>
      <c r="CKM335" s="547"/>
      <c r="CKN335" s="547"/>
      <c r="CKO335" s="547"/>
      <c r="CKP335" s="547"/>
      <c r="CKQ335" s="547"/>
      <c r="CKR335" s="547"/>
      <c r="CKS335" s="547"/>
      <c r="CKT335" s="547"/>
      <c r="CKU335" s="547"/>
      <c r="CKV335" s="547"/>
      <c r="CKW335" s="547"/>
      <c r="CKX335" s="547"/>
      <c r="CKY335" s="547"/>
      <c r="CKZ335" s="547"/>
      <c r="CLA335" s="547"/>
      <c r="CLB335" s="547"/>
      <c r="CLC335" s="547"/>
      <c r="CLD335" s="547"/>
      <c r="CLE335" s="547"/>
      <c r="CLF335" s="547"/>
      <c r="CLG335" s="547"/>
      <c r="CLH335" s="547"/>
      <c r="CLI335" s="547"/>
      <c r="CLJ335" s="547"/>
      <c r="CLK335" s="547"/>
      <c r="CLL335" s="547"/>
      <c r="CLM335" s="547"/>
      <c r="CLN335" s="547"/>
      <c r="CLO335" s="547"/>
      <c r="CLP335" s="547"/>
      <c r="CLQ335" s="547"/>
      <c r="CLR335" s="547"/>
      <c r="CLS335" s="547"/>
      <c r="CLT335" s="547"/>
      <c r="CLU335" s="547"/>
      <c r="CLV335" s="547"/>
      <c r="CLW335" s="547"/>
      <c r="CLX335" s="547"/>
      <c r="CLY335" s="547"/>
      <c r="CLZ335" s="547"/>
      <c r="CMA335" s="547"/>
      <c r="CMB335" s="547"/>
      <c r="CMC335" s="547"/>
      <c r="CMD335" s="547"/>
      <c r="CME335" s="547"/>
      <c r="CMF335" s="547"/>
      <c r="CMG335" s="547"/>
      <c r="CMH335" s="547"/>
      <c r="CMI335" s="547"/>
      <c r="CMJ335" s="547"/>
      <c r="CMK335" s="547"/>
      <c r="CML335" s="547"/>
      <c r="CMM335" s="547"/>
      <c r="CMN335" s="547"/>
      <c r="CMO335" s="547"/>
      <c r="CMP335" s="547"/>
      <c r="CMQ335" s="547"/>
      <c r="CMR335" s="547"/>
      <c r="CMS335" s="547"/>
      <c r="CMT335" s="547"/>
      <c r="CMU335" s="547"/>
      <c r="CMV335" s="547"/>
      <c r="CMW335" s="547"/>
      <c r="CMX335" s="547"/>
      <c r="CMY335" s="547"/>
      <c r="CMZ335" s="547"/>
      <c r="CNA335" s="547"/>
      <c r="CNB335" s="547"/>
      <c r="CNC335" s="547"/>
      <c r="CND335" s="547"/>
      <c r="CNE335" s="547"/>
      <c r="CNF335" s="547"/>
      <c r="CNG335" s="547"/>
      <c r="CNH335" s="547"/>
      <c r="CNI335" s="547"/>
      <c r="CNJ335" s="547"/>
      <c r="CNK335" s="547"/>
      <c r="CNL335" s="547"/>
      <c r="CNM335" s="547"/>
      <c r="CNN335" s="547"/>
      <c r="CNO335" s="547"/>
      <c r="CNP335" s="547"/>
      <c r="CNQ335" s="547"/>
      <c r="CNR335" s="547"/>
      <c r="CNS335" s="547"/>
      <c r="CNT335" s="547"/>
      <c r="CNU335" s="547"/>
      <c r="CNV335" s="547"/>
      <c r="CNW335" s="547"/>
      <c r="CNX335" s="547"/>
      <c r="CNY335" s="547"/>
      <c r="CNZ335" s="547"/>
      <c r="COA335" s="547"/>
      <c r="COB335" s="547"/>
      <c r="COC335" s="547"/>
      <c r="COD335" s="547"/>
      <c r="COE335" s="547"/>
      <c r="COF335" s="547"/>
      <c r="COG335" s="547"/>
      <c r="COH335" s="547"/>
      <c r="COI335" s="547"/>
      <c r="COJ335" s="547"/>
      <c r="COK335" s="547"/>
      <c r="COL335" s="547"/>
      <c r="COM335" s="547"/>
      <c r="CON335" s="547"/>
      <c r="COO335" s="547"/>
      <c r="COP335" s="547"/>
      <c r="COQ335" s="547"/>
      <c r="COR335" s="547"/>
      <c r="COS335" s="547"/>
      <c r="COT335" s="547"/>
      <c r="COU335" s="547"/>
      <c r="COV335" s="547"/>
      <c r="COW335" s="547"/>
      <c r="COX335" s="547"/>
      <c r="COY335" s="547"/>
      <c r="COZ335" s="547"/>
      <c r="CPA335" s="547"/>
      <c r="CPB335" s="547"/>
      <c r="CPC335" s="547"/>
      <c r="CPD335" s="547"/>
      <c r="CPE335" s="547"/>
      <c r="CPF335" s="547"/>
      <c r="CPG335" s="547"/>
      <c r="CPH335" s="547"/>
      <c r="CPI335" s="547"/>
      <c r="CPJ335" s="547"/>
      <c r="CPK335" s="547"/>
      <c r="CPL335" s="547"/>
      <c r="CPM335" s="547"/>
      <c r="CPN335" s="547"/>
      <c r="CPO335" s="547"/>
      <c r="CPP335" s="547"/>
      <c r="CPQ335" s="547"/>
      <c r="CPR335" s="547"/>
      <c r="CPS335" s="547"/>
      <c r="CPT335" s="547"/>
      <c r="CPU335" s="547"/>
      <c r="CPV335" s="547"/>
      <c r="CPW335" s="547"/>
      <c r="CPX335" s="547"/>
      <c r="CPY335" s="547"/>
      <c r="CPZ335" s="547"/>
      <c r="CQA335" s="547"/>
      <c r="CQB335" s="547"/>
      <c r="CQC335" s="547"/>
      <c r="CQD335" s="547"/>
      <c r="CQE335" s="547"/>
      <c r="CQF335" s="547"/>
      <c r="CQG335" s="547"/>
      <c r="CQH335" s="547"/>
      <c r="CQI335" s="547"/>
      <c r="CQJ335" s="547"/>
      <c r="CQK335" s="547"/>
      <c r="CQL335" s="547"/>
      <c r="CQM335" s="547"/>
      <c r="CQN335" s="547"/>
      <c r="CQO335" s="547"/>
      <c r="CQP335" s="547"/>
      <c r="CQQ335" s="547"/>
      <c r="CQR335" s="547"/>
      <c r="CQS335" s="547"/>
      <c r="CQT335" s="547"/>
      <c r="CQU335" s="547"/>
      <c r="CQV335" s="547"/>
      <c r="CQW335" s="547"/>
      <c r="CQX335" s="547"/>
      <c r="CQY335" s="547"/>
      <c r="CQZ335" s="547"/>
      <c r="CRA335" s="547"/>
      <c r="CRB335" s="547"/>
      <c r="CRC335" s="547"/>
      <c r="CRD335" s="547"/>
      <c r="CRE335" s="547"/>
      <c r="CRF335" s="547"/>
      <c r="CRG335" s="547"/>
      <c r="CRH335" s="547"/>
      <c r="CRI335" s="547"/>
      <c r="CRJ335" s="547"/>
      <c r="CRK335" s="547"/>
      <c r="CRL335" s="547"/>
      <c r="CRM335" s="547"/>
      <c r="CRN335" s="547"/>
      <c r="CRO335" s="547"/>
      <c r="CRP335" s="547"/>
      <c r="CRQ335" s="547"/>
      <c r="CRR335" s="547"/>
      <c r="CRS335" s="547"/>
      <c r="CRT335" s="547"/>
      <c r="CRU335" s="547"/>
      <c r="CRV335" s="547"/>
      <c r="CRW335" s="547"/>
      <c r="CRX335" s="547"/>
      <c r="CRY335" s="547"/>
      <c r="CRZ335" s="547"/>
      <c r="CSA335" s="547"/>
      <c r="CSB335" s="547"/>
      <c r="CSC335" s="547"/>
      <c r="CSD335" s="547"/>
      <c r="CSE335" s="547"/>
      <c r="CSF335" s="547"/>
      <c r="CSG335" s="547"/>
      <c r="CSH335" s="547"/>
      <c r="CSI335" s="547"/>
      <c r="CSJ335" s="547"/>
      <c r="CSK335" s="547"/>
      <c r="CSL335" s="547"/>
      <c r="CSM335" s="547"/>
      <c r="CSN335" s="547"/>
      <c r="CSO335" s="547"/>
      <c r="CSP335" s="547"/>
      <c r="CSQ335" s="547"/>
      <c r="CSR335" s="547"/>
      <c r="CSS335" s="547"/>
      <c r="CST335" s="547"/>
      <c r="CSU335" s="547"/>
      <c r="CSV335" s="547"/>
      <c r="CSW335" s="547"/>
      <c r="CSX335" s="547"/>
      <c r="CSY335" s="547"/>
      <c r="CSZ335" s="547"/>
      <c r="CTA335" s="547"/>
      <c r="CTB335" s="547"/>
      <c r="CTC335" s="547"/>
      <c r="CTD335" s="547"/>
      <c r="CTE335" s="547"/>
      <c r="CTF335" s="547"/>
      <c r="CTG335" s="547"/>
      <c r="CTH335" s="547"/>
      <c r="CTI335" s="547"/>
      <c r="CTJ335" s="547"/>
      <c r="CTK335" s="547"/>
      <c r="CTL335" s="547"/>
      <c r="CTM335" s="547"/>
      <c r="CTN335" s="547"/>
      <c r="CTO335" s="547"/>
      <c r="CTP335" s="547"/>
      <c r="CTQ335" s="547"/>
      <c r="CTR335" s="547"/>
      <c r="CTS335" s="547"/>
      <c r="CTT335" s="547"/>
      <c r="CTU335" s="547"/>
      <c r="CTV335" s="547"/>
      <c r="CTW335" s="547"/>
      <c r="CTX335" s="547"/>
      <c r="CTY335" s="547"/>
      <c r="CTZ335" s="547"/>
      <c r="CUA335" s="547"/>
      <c r="CUB335" s="547"/>
      <c r="CUC335" s="547"/>
      <c r="CUD335" s="547"/>
      <c r="CUE335" s="547"/>
      <c r="CUF335" s="547"/>
      <c r="CUG335" s="547"/>
      <c r="CUH335" s="547"/>
      <c r="CUI335" s="547"/>
      <c r="CUJ335" s="547"/>
      <c r="CUK335" s="547"/>
      <c r="CUL335" s="547"/>
      <c r="CUM335" s="547"/>
      <c r="CUN335" s="547"/>
      <c r="CUO335" s="547"/>
      <c r="CUP335" s="547"/>
      <c r="CUQ335" s="547"/>
      <c r="CUR335" s="547"/>
      <c r="CUS335" s="547"/>
      <c r="CUT335" s="547"/>
      <c r="CUU335" s="547"/>
      <c r="CUV335" s="547"/>
      <c r="CUW335" s="547"/>
      <c r="CUX335" s="547"/>
      <c r="CUY335" s="547"/>
      <c r="CUZ335" s="547"/>
      <c r="CVA335" s="547"/>
      <c r="CVB335" s="547"/>
      <c r="CVC335" s="547"/>
      <c r="CVD335" s="547"/>
      <c r="CVE335" s="547"/>
      <c r="CVF335" s="547"/>
      <c r="CVG335" s="547"/>
      <c r="CVH335" s="547"/>
      <c r="CVI335" s="547"/>
      <c r="CVJ335" s="547"/>
      <c r="CVK335" s="547"/>
      <c r="CVL335" s="547"/>
      <c r="CVM335" s="547"/>
      <c r="CVN335" s="547"/>
      <c r="CVO335" s="547"/>
      <c r="CVP335" s="547"/>
      <c r="CVQ335" s="547"/>
      <c r="CVR335" s="547"/>
      <c r="CVS335" s="547"/>
      <c r="CVT335" s="547"/>
      <c r="CVU335" s="547"/>
      <c r="CVV335" s="547"/>
      <c r="CVW335" s="547"/>
      <c r="CVX335" s="547"/>
      <c r="CVY335" s="547"/>
      <c r="CVZ335" s="547"/>
      <c r="CWA335" s="547"/>
      <c r="CWB335" s="547"/>
      <c r="CWC335" s="547"/>
      <c r="CWD335" s="547"/>
      <c r="CWE335" s="547"/>
      <c r="CWF335" s="547"/>
      <c r="CWG335" s="547"/>
      <c r="CWH335" s="547"/>
      <c r="CWI335" s="547"/>
      <c r="CWJ335" s="547"/>
      <c r="CWK335" s="547"/>
      <c r="CWL335" s="547"/>
      <c r="CWM335" s="547"/>
      <c r="CWN335" s="547"/>
      <c r="CWO335" s="547"/>
      <c r="CWP335" s="547"/>
      <c r="CWQ335" s="547"/>
      <c r="CWR335" s="547"/>
      <c r="CWS335" s="547"/>
      <c r="CWT335" s="547"/>
      <c r="CWU335" s="547"/>
      <c r="CWV335" s="547"/>
      <c r="CWW335" s="547"/>
      <c r="CWX335" s="547"/>
      <c r="CWY335" s="547"/>
      <c r="CWZ335" s="547"/>
      <c r="CXA335" s="547"/>
      <c r="CXB335" s="547"/>
      <c r="CXC335" s="547"/>
      <c r="CXD335" s="547"/>
      <c r="CXE335" s="547"/>
      <c r="CXF335" s="547"/>
      <c r="CXG335" s="547"/>
      <c r="CXH335" s="547"/>
      <c r="CXI335" s="547"/>
      <c r="CXJ335" s="547"/>
      <c r="CXK335" s="547"/>
      <c r="CXL335" s="547"/>
      <c r="CXM335" s="547"/>
      <c r="CXN335" s="547"/>
      <c r="CXO335" s="547"/>
      <c r="CXP335" s="547"/>
      <c r="CXQ335" s="547"/>
      <c r="CXR335" s="547"/>
      <c r="CXS335" s="547"/>
      <c r="CXT335" s="547"/>
      <c r="CXU335" s="547"/>
      <c r="CXV335" s="547"/>
      <c r="CXW335" s="547"/>
      <c r="CXX335" s="547"/>
      <c r="CXY335" s="547"/>
      <c r="CXZ335" s="547"/>
      <c r="CYA335" s="547"/>
      <c r="CYB335" s="547"/>
      <c r="CYC335" s="547"/>
      <c r="CYD335" s="547"/>
      <c r="CYE335" s="547"/>
      <c r="CYF335" s="547"/>
      <c r="CYG335" s="547"/>
      <c r="CYH335" s="547"/>
      <c r="CYI335" s="547"/>
      <c r="CYJ335" s="547"/>
      <c r="CYK335" s="547"/>
      <c r="CYL335" s="547"/>
      <c r="CYM335" s="547"/>
      <c r="CYN335" s="547"/>
      <c r="CYO335" s="547"/>
      <c r="CYP335" s="547"/>
      <c r="CYQ335" s="547"/>
      <c r="CYR335" s="547"/>
      <c r="CYS335" s="547"/>
      <c r="CYT335" s="547"/>
      <c r="CYU335" s="547"/>
      <c r="CYV335" s="547"/>
      <c r="CYW335" s="547"/>
      <c r="CYX335" s="547"/>
      <c r="CYY335" s="547"/>
      <c r="CYZ335" s="547"/>
      <c r="CZA335" s="547"/>
      <c r="CZB335" s="547"/>
      <c r="CZC335" s="547"/>
      <c r="CZD335" s="547"/>
      <c r="CZE335" s="547"/>
      <c r="CZF335" s="547"/>
      <c r="CZG335" s="547"/>
      <c r="CZH335" s="547"/>
      <c r="CZI335" s="547"/>
      <c r="CZJ335" s="547"/>
      <c r="CZK335" s="547"/>
      <c r="CZL335" s="547"/>
      <c r="CZM335" s="547"/>
      <c r="CZN335" s="547"/>
      <c r="CZO335" s="547"/>
      <c r="CZP335" s="547"/>
      <c r="CZQ335" s="547"/>
      <c r="CZR335" s="547"/>
      <c r="CZS335" s="547"/>
      <c r="CZT335" s="547"/>
      <c r="CZU335" s="547"/>
      <c r="CZV335" s="547"/>
      <c r="CZW335" s="547"/>
      <c r="CZX335" s="547"/>
      <c r="CZY335" s="547"/>
      <c r="CZZ335" s="547"/>
      <c r="DAA335" s="547"/>
      <c r="DAB335" s="547"/>
      <c r="DAC335" s="547"/>
      <c r="DAD335" s="547"/>
      <c r="DAE335" s="547"/>
      <c r="DAF335" s="547"/>
      <c r="DAG335" s="547"/>
      <c r="DAH335" s="547"/>
      <c r="DAI335" s="547"/>
      <c r="DAJ335" s="547"/>
      <c r="DAK335" s="547"/>
      <c r="DAL335" s="547"/>
      <c r="DAM335" s="547"/>
      <c r="DAN335" s="547"/>
      <c r="DAO335" s="547"/>
      <c r="DAP335" s="547"/>
      <c r="DAQ335" s="547"/>
      <c r="DAR335" s="547"/>
      <c r="DAS335" s="547"/>
      <c r="DAT335" s="547"/>
      <c r="DAU335" s="547"/>
      <c r="DAV335" s="547"/>
      <c r="DAW335" s="547"/>
      <c r="DAX335" s="547"/>
      <c r="DAY335" s="547"/>
      <c r="DAZ335" s="547"/>
      <c r="DBA335" s="547"/>
      <c r="DBB335" s="547"/>
      <c r="DBC335" s="547"/>
      <c r="DBD335" s="547"/>
      <c r="DBE335" s="547"/>
      <c r="DBF335" s="547"/>
      <c r="DBG335" s="547"/>
      <c r="DBH335" s="547"/>
      <c r="DBI335" s="547"/>
      <c r="DBJ335" s="547"/>
      <c r="DBK335" s="547"/>
      <c r="DBL335" s="547"/>
      <c r="DBM335" s="547"/>
      <c r="DBN335" s="547"/>
      <c r="DBO335" s="547"/>
      <c r="DBP335" s="547"/>
      <c r="DBQ335" s="547"/>
      <c r="DBR335" s="547"/>
      <c r="DBS335" s="547"/>
      <c r="DBT335" s="547"/>
      <c r="DBU335" s="547"/>
      <c r="DBV335" s="547"/>
      <c r="DBW335" s="547"/>
      <c r="DBX335" s="547"/>
      <c r="DBY335" s="547"/>
      <c r="DBZ335" s="547"/>
      <c r="DCA335" s="547"/>
      <c r="DCB335" s="547"/>
      <c r="DCC335" s="547"/>
      <c r="DCD335" s="547"/>
      <c r="DCE335" s="547"/>
      <c r="DCF335" s="547"/>
      <c r="DCG335" s="547"/>
      <c r="DCH335" s="547"/>
      <c r="DCI335" s="547"/>
      <c r="DCJ335" s="547"/>
      <c r="DCK335" s="547"/>
      <c r="DCL335" s="547"/>
      <c r="DCM335" s="547"/>
      <c r="DCN335" s="547"/>
      <c r="DCO335" s="547"/>
      <c r="DCP335" s="547"/>
      <c r="DCQ335" s="547"/>
      <c r="DCR335" s="547"/>
      <c r="DCS335" s="547"/>
      <c r="DCT335" s="547"/>
      <c r="DCU335" s="547"/>
      <c r="DCV335" s="547"/>
      <c r="DCW335" s="547"/>
      <c r="DCX335" s="547"/>
      <c r="DCY335" s="547"/>
      <c r="DCZ335" s="547"/>
      <c r="DDA335" s="547"/>
      <c r="DDB335" s="547"/>
      <c r="DDC335" s="547"/>
      <c r="DDD335" s="547"/>
      <c r="DDE335" s="547"/>
      <c r="DDF335" s="547"/>
      <c r="DDG335" s="547"/>
      <c r="DDH335" s="547"/>
      <c r="DDI335" s="547"/>
      <c r="DDJ335" s="547"/>
      <c r="DDK335" s="547"/>
      <c r="DDL335" s="547"/>
      <c r="DDM335" s="547"/>
      <c r="DDN335" s="547"/>
      <c r="DDO335" s="547"/>
      <c r="DDP335" s="547"/>
      <c r="DDQ335" s="547"/>
      <c r="DDR335" s="547"/>
      <c r="DDS335" s="547"/>
      <c r="DDT335" s="547"/>
      <c r="DDU335" s="547"/>
      <c r="DDV335" s="547"/>
      <c r="DDW335" s="547"/>
      <c r="DDX335" s="547"/>
      <c r="DDY335" s="547"/>
      <c r="DDZ335" s="547"/>
      <c r="DEA335" s="547"/>
      <c r="DEB335" s="547"/>
      <c r="DEC335" s="547"/>
      <c r="DED335" s="547"/>
      <c r="DEE335" s="547"/>
      <c r="DEF335" s="547"/>
      <c r="DEG335" s="547"/>
      <c r="DEH335" s="547"/>
      <c r="DEI335" s="547"/>
      <c r="DEJ335" s="547"/>
      <c r="DEK335" s="547"/>
      <c r="DEL335" s="547"/>
      <c r="DEM335" s="547"/>
      <c r="DEN335" s="547"/>
      <c r="DEO335" s="547"/>
      <c r="DEP335" s="547"/>
      <c r="DEQ335" s="547"/>
      <c r="DER335" s="547"/>
      <c r="DES335" s="547"/>
      <c r="DET335" s="547"/>
      <c r="DEU335" s="547"/>
      <c r="DEV335" s="547"/>
      <c r="DEW335" s="547"/>
      <c r="DEX335" s="547"/>
      <c r="DEY335" s="547"/>
      <c r="DEZ335" s="547"/>
      <c r="DFA335" s="547"/>
      <c r="DFB335" s="547"/>
      <c r="DFC335" s="547"/>
      <c r="DFD335" s="547"/>
      <c r="DFE335" s="547"/>
      <c r="DFF335" s="547"/>
      <c r="DFG335" s="547"/>
      <c r="DFH335" s="547"/>
      <c r="DFI335" s="547"/>
      <c r="DFJ335" s="547"/>
      <c r="DFK335" s="547"/>
      <c r="DFL335" s="547"/>
      <c r="DFM335" s="547"/>
      <c r="DFN335" s="547"/>
      <c r="DFO335" s="547"/>
      <c r="DFP335" s="547"/>
      <c r="DFQ335" s="547"/>
      <c r="DFR335" s="547"/>
      <c r="DFS335" s="547"/>
      <c r="DFT335" s="547"/>
      <c r="DFU335" s="547"/>
      <c r="DFV335" s="547"/>
      <c r="DFW335" s="547"/>
      <c r="DFX335" s="547"/>
      <c r="DFY335" s="547"/>
      <c r="DFZ335" s="547"/>
      <c r="DGA335" s="547"/>
      <c r="DGB335" s="547"/>
      <c r="DGC335" s="547"/>
      <c r="DGD335" s="547"/>
      <c r="DGE335" s="547"/>
      <c r="DGF335" s="547"/>
      <c r="DGG335" s="547"/>
      <c r="DGH335" s="547"/>
      <c r="DGI335" s="547"/>
      <c r="DGJ335" s="547"/>
      <c r="DGK335" s="547"/>
      <c r="DGL335" s="547"/>
      <c r="DGM335" s="547"/>
      <c r="DGN335" s="547"/>
      <c r="DGO335" s="547"/>
      <c r="DGP335" s="547"/>
      <c r="DGQ335" s="547"/>
      <c r="DGR335" s="547"/>
      <c r="DGS335" s="547"/>
      <c r="DGT335" s="547"/>
      <c r="DGU335" s="547"/>
      <c r="DGV335" s="547"/>
      <c r="DGW335" s="547"/>
      <c r="DGX335" s="547"/>
      <c r="DGY335" s="547"/>
      <c r="DGZ335" s="547"/>
      <c r="DHA335" s="547"/>
      <c r="DHB335" s="547"/>
      <c r="DHC335" s="547"/>
      <c r="DHD335" s="547"/>
      <c r="DHE335" s="547"/>
      <c r="DHF335" s="547"/>
      <c r="DHG335" s="547"/>
      <c r="DHH335" s="547"/>
      <c r="DHI335" s="547"/>
      <c r="DHJ335" s="547"/>
      <c r="DHK335" s="547"/>
      <c r="DHL335" s="547"/>
      <c r="DHM335" s="547"/>
      <c r="DHN335" s="547"/>
      <c r="DHO335" s="547"/>
      <c r="DHP335" s="547"/>
      <c r="DHQ335" s="547"/>
      <c r="DHR335" s="547"/>
      <c r="DHS335" s="547"/>
      <c r="DHT335" s="547"/>
      <c r="DHU335" s="547"/>
      <c r="DHV335" s="547"/>
      <c r="DHW335" s="547"/>
      <c r="DHX335" s="547"/>
      <c r="DHY335" s="547"/>
      <c r="DHZ335" s="547"/>
      <c r="DIA335" s="547"/>
      <c r="DIB335" s="547"/>
      <c r="DIC335" s="547"/>
      <c r="DID335" s="547"/>
      <c r="DIE335" s="547"/>
      <c r="DIF335" s="547"/>
      <c r="DIG335" s="547"/>
      <c r="DIH335" s="547"/>
      <c r="DII335" s="547"/>
      <c r="DIJ335" s="547"/>
      <c r="DIK335" s="547"/>
      <c r="DIL335" s="547"/>
      <c r="DIM335" s="547"/>
      <c r="DIN335" s="547"/>
      <c r="DIO335" s="547"/>
      <c r="DIP335" s="547"/>
      <c r="DIQ335" s="547"/>
      <c r="DIR335" s="547"/>
      <c r="DIS335" s="547"/>
      <c r="DIT335" s="547"/>
      <c r="DIU335" s="547"/>
      <c r="DIV335" s="547"/>
      <c r="DIW335" s="547"/>
      <c r="DIX335" s="547"/>
      <c r="DIY335" s="547"/>
      <c r="DIZ335" s="547"/>
      <c r="DJA335" s="547"/>
      <c r="DJB335" s="547"/>
      <c r="DJC335" s="547"/>
      <c r="DJD335" s="547"/>
      <c r="DJE335" s="547"/>
      <c r="DJF335" s="547"/>
      <c r="DJG335" s="547"/>
      <c r="DJH335" s="547"/>
      <c r="DJI335" s="547"/>
      <c r="DJJ335" s="547"/>
      <c r="DJK335" s="547"/>
      <c r="DJL335" s="547"/>
      <c r="DJM335" s="547"/>
      <c r="DJN335" s="547"/>
      <c r="DJO335" s="547"/>
      <c r="DJP335" s="547"/>
      <c r="DJQ335" s="547"/>
      <c r="DJR335" s="547"/>
      <c r="DJS335" s="547"/>
      <c r="DJT335" s="547"/>
      <c r="DJU335" s="547"/>
      <c r="DJV335" s="547"/>
      <c r="DJW335" s="547"/>
      <c r="DJX335" s="547"/>
      <c r="DJY335" s="547"/>
      <c r="DJZ335" s="547"/>
      <c r="DKA335" s="547"/>
      <c r="DKB335" s="547"/>
      <c r="DKC335" s="547"/>
      <c r="DKD335" s="547"/>
      <c r="DKE335" s="547"/>
      <c r="DKF335" s="547"/>
      <c r="DKG335" s="547"/>
      <c r="DKH335" s="547"/>
      <c r="DKI335" s="547"/>
      <c r="DKJ335" s="547"/>
      <c r="DKK335" s="547"/>
      <c r="DKL335" s="547"/>
      <c r="DKM335" s="547"/>
      <c r="DKN335" s="547"/>
      <c r="DKO335" s="547"/>
      <c r="DKP335" s="547"/>
      <c r="DKQ335" s="547"/>
      <c r="DKR335" s="547"/>
      <c r="DKS335" s="547"/>
      <c r="DKT335" s="547"/>
      <c r="DKU335" s="547"/>
      <c r="DKV335" s="547"/>
      <c r="DKW335" s="547"/>
      <c r="DKX335" s="547"/>
      <c r="DKY335" s="547"/>
      <c r="DKZ335" s="547"/>
      <c r="DLA335" s="547"/>
      <c r="DLB335" s="547"/>
      <c r="DLC335" s="547"/>
      <c r="DLD335" s="547"/>
      <c r="DLE335" s="547"/>
      <c r="DLF335" s="547"/>
      <c r="DLG335" s="547"/>
      <c r="DLH335" s="547"/>
      <c r="DLI335" s="547"/>
      <c r="DLJ335" s="547"/>
      <c r="DLK335" s="547"/>
      <c r="DLL335" s="547"/>
      <c r="DLM335" s="547"/>
      <c r="DLN335" s="547"/>
      <c r="DLO335" s="547"/>
      <c r="DLP335" s="547"/>
      <c r="DLQ335" s="547"/>
      <c r="DLR335" s="547"/>
      <c r="DLS335" s="547"/>
      <c r="DLT335" s="547"/>
      <c r="DLU335" s="547"/>
      <c r="DLV335" s="547"/>
      <c r="DLW335" s="547"/>
      <c r="DLX335" s="547"/>
      <c r="DLY335" s="547"/>
      <c r="DLZ335" s="547"/>
      <c r="DMA335" s="547"/>
      <c r="DMB335" s="547"/>
      <c r="DMC335" s="547"/>
      <c r="DMD335" s="547"/>
      <c r="DME335" s="547"/>
      <c r="DMF335" s="547"/>
      <c r="DMG335" s="547"/>
      <c r="DMH335" s="547"/>
      <c r="DMI335" s="547"/>
      <c r="DMJ335" s="547"/>
      <c r="DMK335" s="547"/>
      <c r="DML335" s="547"/>
      <c r="DMM335" s="547"/>
      <c r="DMN335" s="547"/>
      <c r="DMO335" s="547"/>
      <c r="DMP335" s="547"/>
      <c r="DMQ335" s="547"/>
      <c r="DMR335" s="547"/>
      <c r="DMS335" s="547"/>
      <c r="DMT335" s="547"/>
      <c r="DMU335" s="547"/>
      <c r="DMV335" s="547"/>
      <c r="DMW335" s="547"/>
      <c r="DMX335" s="547"/>
      <c r="DMY335" s="547"/>
      <c r="DMZ335" s="547"/>
      <c r="DNA335" s="547"/>
      <c r="DNB335" s="547"/>
      <c r="DNC335" s="547"/>
      <c r="DND335" s="547"/>
      <c r="DNE335" s="547"/>
      <c r="DNF335" s="547"/>
      <c r="DNG335" s="547"/>
      <c r="DNH335" s="547"/>
      <c r="DNI335" s="547"/>
      <c r="DNJ335" s="547"/>
      <c r="DNK335" s="547"/>
      <c r="DNL335" s="547"/>
      <c r="DNM335" s="547"/>
      <c r="DNN335" s="547"/>
      <c r="DNO335" s="547"/>
      <c r="DNP335" s="547"/>
      <c r="DNQ335" s="547"/>
      <c r="DNR335" s="547"/>
      <c r="DNS335" s="547"/>
      <c r="DNT335" s="547"/>
      <c r="DNU335" s="547"/>
      <c r="DNV335" s="547"/>
      <c r="DNW335" s="547"/>
      <c r="DNX335" s="547"/>
      <c r="DNY335" s="547"/>
      <c r="DNZ335" s="547"/>
      <c r="DOA335" s="547"/>
      <c r="DOB335" s="547"/>
      <c r="DOC335" s="547"/>
      <c r="DOD335" s="547"/>
      <c r="DOE335" s="547"/>
      <c r="DOF335" s="547"/>
      <c r="DOG335" s="547"/>
      <c r="DOH335" s="547"/>
      <c r="DOI335" s="547"/>
      <c r="DOJ335" s="547"/>
      <c r="DOK335" s="547"/>
      <c r="DOL335" s="547"/>
      <c r="DOM335" s="547"/>
      <c r="DON335" s="547"/>
      <c r="DOO335" s="547"/>
      <c r="DOP335" s="547"/>
      <c r="DOQ335" s="547"/>
      <c r="DOR335" s="547"/>
      <c r="DOS335" s="547"/>
      <c r="DOT335" s="547"/>
      <c r="DOU335" s="547"/>
      <c r="DOV335" s="547"/>
      <c r="DOW335" s="547"/>
      <c r="DOX335" s="547"/>
      <c r="DOY335" s="547"/>
      <c r="DOZ335" s="547"/>
      <c r="DPA335" s="547"/>
      <c r="DPB335" s="547"/>
      <c r="DPC335" s="547"/>
      <c r="DPD335" s="547"/>
      <c r="DPE335" s="547"/>
      <c r="DPF335" s="547"/>
      <c r="DPG335" s="547"/>
      <c r="DPH335" s="547"/>
      <c r="DPI335" s="547"/>
      <c r="DPJ335" s="547"/>
      <c r="DPK335" s="547"/>
      <c r="DPL335" s="547"/>
      <c r="DPM335" s="547"/>
      <c r="DPN335" s="547"/>
      <c r="DPO335" s="547"/>
      <c r="DPP335" s="547"/>
      <c r="DPQ335" s="547"/>
      <c r="DPR335" s="547"/>
      <c r="DPS335" s="547"/>
      <c r="DPT335" s="547"/>
      <c r="DPU335" s="547"/>
      <c r="DPV335" s="547"/>
      <c r="DPW335" s="547"/>
      <c r="DPX335" s="547"/>
      <c r="DPY335" s="547"/>
      <c r="DPZ335" s="547"/>
      <c r="DQA335" s="547"/>
      <c r="DQB335" s="547"/>
      <c r="DQC335" s="547"/>
      <c r="DQD335" s="547"/>
      <c r="DQE335" s="547"/>
      <c r="DQF335" s="547"/>
      <c r="DQG335" s="547"/>
      <c r="DQH335" s="547"/>
      <c r="DQI335" s="547"/>
      <c r="DQJ335" s="547"/>
      <c r="DQK335" s="547"/>
      <c r="DQL335" s="547"/>
      <c r="DQM335" s="547"/>
      <c r="DQN335" s="547"/>
      <c r="DQO335" s="547"/>
      <c r="DQP335" s="547"/>
      <c r="DQQ335" s="547"/>
      <c r="DQR335" s="547"/>
      <c r="DQS335" s="547"/>
      <c r="DQT335" s="547"/>
      <c r="DQU335" s="547"/>
      <c r="DQV335" s="547"/>
      <c r="DQW335" s="547"/>
      <c r="DQX335" s="547"/>
      <c r="DQY335" s="547"/>
      <c r="DQZ335" s="547"/>
      <c r="DRA335" s="547"/>
      <c r="DRB335" s="547"/>
      <c r="DRC335" s="547"/>
      <c r="DRD335" s="547"/>
      <c r="DRE335" s="547"/>
      <c r="DRF335" s="547"/>
      <c r="DRG335" s="547"/>
      <c r="DRH335" s="547"/>
      <c r="DRI335" s="547"/>
      <c r="DRJ335" s="547"/>
      <c r="DRK335" s="547"/>
      <c r="DRL335" s="547"/>
      <c r="DRM335" s="547"/>
      <c r="DRN335" s="547"/>
      <c r="DRO335" s="547"/>
      <c r="DRP335" s="547"/>
      <c r="DRQ335" s="547"/>
      <c r="DRR335" s="547"/>
      <c r="DRS335" s="547"/>
      <c r="DRT335" s="547"/>
      <c r="DRU335" s="547"/>
      <c r="DRV335" s="547"/>
      <c r="DRW335" s="547"/>
      <c r="DRX335" s="547"/>
      <c r="DRY335" s="547"/>
      <c r="DRZ335" s="547"/>
      <c r="DSA335" s="547"/>
      <c r="DSB335" s="547"/>
      <c r="DSC335" s="547"/>
      <c r="DSD335" s="547"/>
      <c r="DSE335" s="547"/>
      <c r="DSF335" s="547"/>
      <c r="DSG335" s="547"/>
      <c r="DSH335" s="547"/>
      <c r="DSI335" s="547"/>
      <c r="DSJ335" s="547"/>
      <c r="DSK335" s="547"/>
      <c r="DSL335" s="547"/>
      <c r="DSM335" s="547"/>
      <c r="DSN335" s="547"/>
      <c r="DSO335" s="547"/>
      <c r="DSP335" s="547"/>
      <c r="DSQ335" s="547"/>
      <c r="DSR335" s="547"/>
      <c r="DSS335" s="547"/>
      <c r="DST335" s="547"/>
      <c r="DSU335" s="547"/>
      <c r="DSV335" s="547"/>
      <c r="DSW335" s="547"/>
      <c r="DSX335" s="547"/>
      <c r="DSY335" s="547"/>
      <c r="DSZ335" s="547"/>
      <c r="DTA335" s="547"/>
      <c r="DTB335" s="547"/>
      <c r="DTC335" s="547"/>
      <c r="DTD335" s="547"/>
      <c r="DTE335" s="547"/>
      <c r="DTF335" s="547"/>
      <c r="DTG335" s="547"/>
      <c r="DTH335" s="547"/>
      <c r="DTI335" s="547"/>
      <c r="DTJ335" s="547"/>
      <c r="DTK335" s="547"/>
      <c r="DTL335" s="547"/>
      <c r="DTM335" s="547"/>
      <c r="DTN335" s="547"/>
      <c r="DTO335" s="547"/>
      <c r="DTP335" s="547"/>
      <c r="DTQ335" s="547"/>
      <c r="DTR335" s="547"/>
      <c r="DTS335" s="547"/>
      <c r="DTT335" s="547"/>
      <c r="DTU335" s="547"/>
      <c r="DTV335" s="547"/>
      <c r="DTW335" s="547"/>
      <c r="DTX335" s="547"/>
      <c r="DTY335" s="547"/>
      <c r="DTZ335" s="547"/>
      <c r="DUA335" s="547"/>
      <c r="DUB335" s="547"/>
      <c r="DUC335" s="547"/>
      <c r="DUD335" s="547"/>
      <c r="DUE335" s="547"/>
      <c r="DUF335" s="547"/>
      <c r="DUG335" s="547"/>
      <c r="DUH335" s="547"/>
      <c r="DUI335" s="547"/>
      <c r="DUJ335" s="547"/>
      <c r="DUK335" s="547"/>
      <c r="DUL335" s="547"/>
      <c r="DUM335" s="547"/>
      <c r="DUN335" s="547"/>
      <c r="DUO335" s="547"/>
      <c r="DUP335" s="547"/>
      <c r="DUQ335" s="547"/>
      <c r="DUR335" s="547"/>
      <c r="DUS335" s="547"/>
      <c r="DUT335" s="547"/>
      <c r="DUU335" s="547"/>
      <c r="DUV335" s="547"/>
      <c r="DUW335" s="547"/>
      <c r="DUX335" s="547"/>
      <c r="DUY335" s="547"/>
      <c r="DUZ335" s="547"/>
      <c r="DVA335" s="547"/>
      <c r="DVB335" s="547"/>
      <c r="DVC335" s="547"/>
      <c r="DVD335" s="547"/>
      <c r="DVE335" s="547"/>
      <c r="DVF335" s="547"/>
      <c r="DVG335" s="547"/>
      <c r="DVH335" s="547"/>
      <c r="DVI335" s="547"/>
      <c r="DVJ335" s="547"/>
      <c r="DVK335" s="547"/>
      <c r="DVL335" s="547"/>
      <c r="DVM335" s="547"/>
      <c r="DVN335" s="547"/>
      <c r="DVO335" s="547"/>
      <c r="DVP335" s="547"/>
      <c r="DVQ335" s="547"/>
      <c r="DVR335" s="547"/>
      <c r="DVS335" s="547"/>
      <c r="DVT335" s="547"/>
      <c r="DVU335" s="547"/>
      <c r="DVV335" s="547"/>
      <c r="DVW335" s="547"/>
      <c r="DVX335" s="547"/>
      <c r="DVY335" s="547"/>
      <c r="DVZ335" s="547"/>
      <c r="DWA335" s="547"/>
      <c r="DWB335" s="547"/>
      <c r="DWC335" s="547"/>
      <c r="DWD335" s="547"/>
      <c r="DWE335" s="547"/>
      <c r="DWF335" s="547"/>
      <c r="DWG335" s="547"/>
      <c r="DWH335" s="547"/>
      <c r="DWI335" s="547"/>
      <c r="DWJ335" s="547"/>
      <c r="DWK335" s="547"/>
      <c r="DWL335" s="547"/>
      <c r="DWM335" s="547"/>
      <c r="DWN335" s="547"/>
      <c r="DWO335" s="547"/>
      <c r="DWP335" s="547"/>
      <c r="DWQ335" s="547"/>
      <c r="DWR335" s="547"/>
      <c r="DWS335" s="547"/>
      <c r="DWT335" s="547"/>
      <c r="DWU335" s="547"/>
      <c r="DWV335" s="547"/>
      <c r="DWW335" s="547"/>
      <c r="DWX335" s="547"/>
      <c r="DWY335" s="547"/>
      <c r="DWZ335" s="547"/>
      <c r="DXA335" s="547"/>
      <c r="DXB335" s="547"/>
      <c r="DXC335" s="547"/>
      <c r="DXD335" s="547"/>
      <c r="DXE335" s="547"/>
      <c r="DXF335" s="547"/>
      <c r="DXG335" s="547"/>
      <c r="DXH335" s="547"/>
      <c r="DXI335" s="547"/>
      <c r="DXJ335" s="547"/>
      <c r="DXK335" s="547"/>
      <c r="DXL335" s="547"/>
      <c r="DXM335" s="547"/>
      <c r="DXN335" s="547"/>
      <c r="DXO335" s="547"/>
      <c r="DXP335" s="547"/>
      <c r="DXQ335" s="547"/>
      <c r="DXR335" s="547"/>
      <c r="DXS335" s="547"/>
      <c r="DXT335" s="547"/>
      <c r="DXU335" s="547"/>
      <c r="DXV335" s="547"/>
      <c r="DXW335" s="547"/>
      <c r="DXX335" s="547"/>
      <c r="DXY335" s="547"/>
      <c r="DXZ335" s="547"/>
      <c r="DYA335" s="547"/>
      <c r="DYB335" s="547"/>
      <c r="DYC335" s="547"/>
      <c r="DYD335" s="547"/>
      <c r="DYE335" s="547"/>
      <c r="DYF335" s="547"/>
      <c r="DYG335" s="547"/>
      <c r="DYH335" s="547"/>
      <c r="DYI335" s="547"/>
      <c r="DYJ335" s="547"/>
      <c r="DYK335" s="547"/>
      <c r="DYL335" s="547"/>
      <c r="DYM335" s="547"/>
      <c r="DYN335" s="547"/>
      <c r="DYO335" s="547"/>
      <c r="DYP335" s="547"/>
      <c r="DYQ335" s="547"/>
      <c r="DYR335" s="547"/>
      <c r="DYS335" s="547"/>
      <c r="DYT335" s="547"/>
      <c r="DYU335" s="547"/>
      <c r="DYV335" s="547"/>
      <c r="DYW335" s="547"/>
      <c r="DYX335" s="547"/>
      <c r="DYY335" s="547"/>
      <c r="DYZ335" s="547"/>
      <c r="DZA335" s="547"/>
      <c r="DZB335" s="547"/>
      <c r="DZC335" s="547"/>
      <c r="DZD335" s="547"/>
      <c r="DZE335" s="547"/>
      <c r="DZF335" s="547"/>
      <c r="DZG335" s="547"/>
      <c r="DZH335" s="547"/>
      <c r="DZI335" s="547"/>
      <c r="DZJ335" s="547"/>
      <c r="DZK335" s="547"/>
      <c r="DZL335" s="547"/>
      <c r="DZM335" s="547"/>
      <c r="DZN335" s="547"/>
      <c r="DZO335" s="547"/>
      <c r="DZP335" s="547"/>
      <c r="DZQ335" s="547"/>
      <c r="DZR335" s="547"/>
      <c r="DZS335" s="547"/>
      <c r="DZT335" s="547"/>
      <c r="DZU335" s="547"/>
      <c r="DZV335" s="547"/>
      <c r="DZW335" s="547"/>
      <c r="DZX335" s="547"/>
      <c r="DZY335" s="547"/>
      <c r="DZZ335" s="547"/>
      <c r="EAA335" s="547"/>
      <c r="EAB335" s="547"/>
      <c r="EAC335" s="547"/>
      <c r="EAD335" s="547"/>
      <c r="EAE335" s="547"/>
      <c r="EAF335" s="547"/>
      <c r="EAG335" s="547"/>
      <c r="EAH335" s="547"/>
      <c r="EAI335" s="547"/>
      <c r="EAJ335" s="547"/>
      <c r="EAK335" s="547"/>
      <c r="EAL335" s="547"/>
      <c r="EAM335" s="547"/>
      <c r="EAN335" s="547"/>
      <c r="EAO335" s="547"/>
      <c r="EAP335" s="547"/>
      <c r="EAQ335" s="547"/>
      <c r="EAR335" s="547"/>
      <c r="EAS335" s="547"/>
      <c r="EAT335" s="547"/>
      <c r="EAU335" s="547"/>
      <c r="EAV335" s="547"/>
      <c r="EAW335" s="547"/>
      <c r="EAX335" s="547"/>
      <c r="EAY335" s="547"/>
      <c r="EAZ335" s="547"/>
      <c r="EBA335" s="547"/>
      <c r="EBB335" s="547"/>
      <c r="EBC335" s="547"/>
      <c r="EBD335" s="547"/>
      <c r="EBE335" s="547"/>
      <c r="EBF335" s="547"/>
      <c r="EBG335" s="547"/>
      <c r="EBH335" s="547"/>
      <c r="EBI335" s="547"/>
      <c r="EBJ335" s="547"/>
      <c r="EBK335" s="547"/>
      <c r="EBL335" s="547"/>
      <c r="EBM335" s="547"/>
      <c r="EBN335" s="547"/>
      <c r="EBO335" s="547"/>
      <c r="EBP335" s="547"/>
      <c r="EBQ335" s="547"/>
      <c r="EBR335" s="547"/>
      <c r="EBS335" s="547"/>
      <c r="EBT335" s="547"/>
      <c r="EBU335" s="547"/>
      <c r="EBV335" s="547"/>
      <c r="EBW335" s="547"/>
      <c r="EBX335" s="547"/>
      <c r="EBY335" s="547"/>
      <c r="EBZ335" s="547"/>
      <c r="ECA335" s="547"/>
      <c r="ECB335" s="547"/>
      <c r="ECC335" s="547"/>
      <c r="ECD335" s="547"/>
      <c r="ECE335" s="547"/>
      <c r="ECF335" s="547"/>
      <c r="ECG335" s="547"/>
      <c r="ECH335" s="547"/>
      <c r="ECI335" s="547"/>
      <c r="ECJ335" s="547"/>
      <c r="ECK335" s="547"/>
      <c r="ECL335" s="547"/>
      <c r="ECM335" s="547"/>
      <c r="ECN335" s="547"/>
      <c r="ECO335" s="547"/>
      <c r="ECP335" s="547"/>
      <c r="ECQ335" s="547"/>
      <c r="ECR335" s="547"/>
      <c r="ECS335" s="547"/>
      <c r="ECT335" s="547"/>
      <c r="ECU335" s="547"/>
      <c r="ECV335" s="547"/>
      <c r="ECW335" s="547"/>
      <c r="ECX335" s="547"/>
      <c r="ECY335" s="547"/>
      <c r="ECZ335" s="547"/>
      <c r="EDA335" s="547"/>
      <c r="EDB335" s="547"/>
      <c r="EDC335" s="547"/>
      <c r="EDD335" s="547"/>
      <c r="EDE335" s="547"/>
      <c r="EDF335" s="547"/>
      <c r="EDG335" s="547"/>
      <c r="EDH335" s="547"/>
      <c r="EDI335" s="547"/>
      <c r="EDJ335" s="547"/>
      <c r="EDK335" s="547"/>
      <c r="EDL335" s="547"/>
      <c r="EDM335" s="547"/>
      <c r="EDN335" s="547"/>
      <c r="EDO335" s="547"/>
      <c r="EDP335" s="547"/>
      <c r="EDQ335" s="547"/>
      <c r="EDR335" s="547"/>
      <c r="EDS335" s="547"/>
      <c r="EDT335" s="547"/>
      <c r="EDU335" s="547"/>
      <c r="EDV335" s="547"/>
      <c r="EDW335" s="547"/>
      <c r="EDX335" s="547"/>
      <c r="EDY335" s="547"/>
      <c r="EDZ335" s="547"/>
      <c r="EEA335" s="547"/>
      <c r="EEB335" s="547"/>
      <c r="EEC335" s="547"/>
      <c r="EED335" s="547"/>
      <c r="EEE335" s="547"/>
      <c r="EEF335" s="547"/>
      <c r="EEG335" s="547"/>
      <c r="EEH335" s="547"/>
      <c r="EEI335" s="547"/>
      <c r="EEJ335" s="547"/>
      <c r="EEK335" s="547"/>
      <c r="EEL335" s="547"/>
      <c r="EEM335" s="547"/>
      <c r="EEN335" s="547"/>
      <c r="EEO335" s="547"/>
      <c r="EEP335" s="547"/>
      <c r="EEQ335" s="547"/>
      <c r="EER335" s="547"/>
      <c r="EES335" s="547"/>
      <c r="EET335" s="547"/>
      <c r="EEU335" s="547"/>
      <c r="EEV335" s="547"/>
      <c r="EEW335" s="547"/>
      <c r="EEX335" s="547"/>
      <c r="EEY335" s="547"/>
      <c r="EEZ335" s="547"/>
      <c r="EFA335" s="547"/>
      <c r="EFB335" s="547"/>
      <c r="EFC335" s="547"/>
      <c r="EFD335" s="547"/>
      <c r="EFE335" s="547"/>
      <c r="EFF335" s="547"/>
      <c r="EFG335" s="547"/>
      <c r="EFH335" s="547"/>
      <c r="EFI335" s="547"/>
      <c r="EFJ335" s="547"/>
      <c r="EFK335" s="547"/>
      <c r="EFL335" s="547"/>
      <c r="EFM335" s="547"/>
      <c r="EFN335" s="547"/>
      <c r="EFO335" s="547"/>
      <c r="EFP335" s="547"/>
      <c r="EFQ335" s="547"/>
      <c r="EFR335" s="547"/>
      <c r="EFS335" s="547"/>
      <c r="EFT335" s="547"/>
      <c r="EFU335" s="547"/>
      <c r="EFV335" s="547"/>
      <c r="EFW335" s="547"/>
      <c r="EFX335" s="547"/>
      <c r="EFY335" s="547"/>
      <c r="EFZ335" s="547"/>
      <c r="EGA335" s="547"/>
      <c r="EGB335" s="547"/>
      <c r="EGC335" s="547"/>
      <c r="EGD335" s="547"/>
      <c r="EGE335" s="547"/>
      <c r="EGF335" s="547"/>
      <c r="EGG335" s="547"/>
      <c r="EGH335" s="547"/>
      <c r="EGI335" s="547"/>
      <c r="EGJ335" s="547"/>
      <c r="EGK335" s="547"/>
      <c r="EGL335" s="547"/>
      <c r="EGM335" s="547"/>
      <c r="EGN335" s="547"/>
      <c r="EGO335" s="547"/>
      <c r="EGP335" s="547"/>
      <c r="EGQ335" s="547"/>
      <c r="EGR335" s="547"/>
      <c r="EGS335" s="547"/>
      <c r="EGT335" s="547"/>
      <c r="EGU335" s="547"/>
      <c r="EGV335" s="547"/>
      <c r="EGW335" s="547"/>
      <c r="EGX335" s="547"/>
      <c r="EGY335" s="547"/>
      <c r="EGZ335" s="547"/>
      <c r="EHA335" s="547"/>
      <c r="EHB335" s="547"/>
      <c r="EHC335" s="547"/>
      <c r="EHD335" s="547"/>
      <c r="EHE335" s="547"/>
      <c r="EHF335" s="547"/>
      <c r="EHG335" s="547"/>
      <c r="EHH335" s="547"/>
      <c r="EHI335" s="547"/>
      <c r="EHJ335" s="547"/>
      <c r="EHK335" s="547"/>
      <c r="EHL335" s="547"/>
      <c r="EHM335" s="547"/>
      <c r="EHN335" s="547"/>
      <c r="EHO335" s="547"/>
      <c r="EHP335" s="547"/>
      <c r="EHQ335" s="547"/>
      <c r="EHR335" s="547"/>
      <c r="EHS335" s="547"/>
      <c r="EHT335" s="547"/>
      <c r="EHU335" s="547"/>
      <c r="EHV335" s="547"/>
      <c r="EHW335" s="547"/>
      <c r="EHX335" s="547"/>
      <c r="EHY335" s="547"/>
      <c r="EHZ335" s="547"/>
      <c r="EIA335" s="547"/>
      <c r="EIB335" s="547"/>
      <c r="EIC335" s="547"/>
      <c r="EID335" s="547"/>
      <c r="EIE335" s="547"/>
      <c r="EIF335" s="547"/>
      <c r="EIG335" s="547"/>
      <c r="EIH335" s="547"/>
      <c r="EII335" s="547"/>
      <c r="EIJ335" s="547"/>
      <c r="EIK335" s="547"/>
      <c r="EIL335" s="547"/>
      <c r="EIM335" s="547"/>
      <c r="EIN335" s="547"/>
      <c r="EIO335" s="547"/>
      <c r="EIP335" s="547"/>
      <c r="EIQ335" s="547"/>
      <c r="EIR335" s="547"/>
      <c r="EIS335" s="547"/>
      <c r="EIT335" s="547"/>
      <c r="EIU335" s="547"/>
      <c r="EIV335" s="547"/>
      <c r="EIW335" s="547"/>
      <c r="EIX335" s="547"/>
      <c r="EIY335" s="547"/>
      <c r="EIZ335" s="547"/>
      <c r="EJA335" s="547"/>
      <c r="EJB335" s="547"/>
      <c r="EJC335" s="547"/>
      <c r="EJD335" s="547"/>
      <c r="EJE335" s="547"/>
      <c r="EJF335" s="547"/>
      <c r="EJG335" s="547"/>
      <c r="EJH335" s="547"/>
      <c r="EJI335" s="547"/>
      <c r="EJJ335" s="547"/>
      <c r="EJK335" s="547"/>
      <c r="EJL335" s="547"/>
      <c r="EJM335" s="547"/>
      <c r="EJN335" s="547"/>
      <c r="EJO335" s="547"/>
      <c r="EJP335" s="547"/>
      <c r="EJQ335" s="547"/>
      <c r="EJR335" s="547"/>
      <c r="EJS335" s="547"/>
      <c r="EJT335" s="547"/>
      <c r="EJU335" s="547"/>
      <c r="EJV335" s="547"/>
      <c r="EJW335" s="547"/>
      <c r="EJX335" s="547"/>
      <c r="EJY335" s="547"/>
      <c r="EJZ335" s="547"/>
      <c r="EKA335" s="547"/>
      <c r="EKB335" s="547"/>
      <c r="EKC335" s="547"/>
      <c r="EKD335" s="547"/>
      <c r="EKE335" s="547"/>
      <c r="EKF335" s="547"/>
      <c r="EKG335" s="547"/>
      <c r="EKH335" s="547"/>
      <c r="EKI335" s="547"/>
      <c r="EKJ335" s="547"/>
      <c r="EKK335" s="547"/>
      <c r="EKL335" s="547"/>
      <c r="EKM335" s="547"/>
      <c r="EKN335" s="547"/>
      <c r="EKO335" s="547"/>
      <c r="EKP335" s="547"/>
      <c r="EKQ335" s="547"/>
      <c r="EKR335" s="547"/>
      <c r="EKS335" s="547"/>
      <c r="EKT335" s="547"/>
      <c r="EKU335" s="547"/>
      <c r="EKV335" s="547"/>
      <c r="EKW335" s="547"/>
      <c r="EKX335" s="547"/>
      <c r="EKY335" s="547"/>
      <c r="EKZ335" s="547"/>
      <c r="ELA335" s="547"/>
      <c r="ELB335" s="547"/>
      <c r="ELC335" s="547"/>
      <c r="ELD335" s="547"/>
      <c r="ELE335" s="547"/>
      <c r="ELF335" s="547"/>
      <c r="ELG335" s="547"/>
      <c r="ELH335" s="547"/>
      <c r="ELI335" s="547"/>
      <c r="ELJ335" s="547"/>
      <c r="ELK335" s="547"/>
      <c r="ELL335" s="547"/>
      <c r="ELM335" s="547"/>
      <c r="ELN335" s="547"/>
      <c r="ELO335" s="547"/>
      <c r="ELP335" s="547"/>
      <c r="ELQ335" s="547"/>
      <c r="ELR335" s="547"/>
      <c r="ELS335" s="547"/>
      <c r="ELT335" s="547"/>
      <c r="ELU335" s="547"/>
      <c r="ELV335" s="547"/>
      <c r="ELW335" s="547"/>
      <c r="ELX335" s="547"/>
      <c r="ELY335" s="547"/>
      <c r="ELZ335" s="547"/>
      <c r="EMA335" s="547"/>
      <c r="EMB335" s="547"/>
      <c r="EMC335" s="547"/>
      <c r="EMD335" s="547"/>
      <c r="EME335" s="547"/>
      <c r="EMF335" s="547"/>
      <c r="EMG335" s="547"/>
      <c r="EMH335" s="547"/>
      <c r="EMI335" s="547"/>
      <c r="EMJ335" s="547"/>
      <c r="EMK335" s="547"/>
      <c r="EML335" s="547"/>
      <c r="EMM335" s="547"/>
      <c r="EMN335" s="547"/>
      <c r="EMO335" s="547"/>
      <c r="EMP335" s="547"/>
      <c r="EMQ335" s="547"/>
      <c r="EMR335" s="547"/>
      <c r="EMS335" s="547"/>
      <c r="EMT335" s="547"/>
      <c r="EMU335" s="547"/>
      <c r="EMV335" s="547"/>
      <c r="EMW335" s="547"/>
      <c r="EMX335" s="547"/>
      <c r="EMY335" s="547"/>
      <c r="EMZ335" s="547"/>
      <c r="ENA335" s="547"/>
      <c r="ENB335" s="547"/>
      <c r="ENC335" s="547"/>
      <c r="END335" s="547"/>
      <c r="ENE335" s="547"/>
      <c r="ENF335" s="547"/>
      <c r="ENG335" s="547"/>
      <c r="ENH335" s="547"/>
      <c r="ENI335" s="547"/>
      <c r="ENJ335" s="547"/>
      <c r="ENK335" s="547"/>
      <c r="ENL335" s="547"/>
      <c r="ENM335" s="547"/>
      <c r="ENN335" s="547"/>
      <c r="ENO335" s="547"/>
      <c r="ENP335" s="547"/>
      <c r="ENQ335" s="547"/>
      <c r="ENR335" s="547"/>
      <c r="ENS335" s="547"/>
      <c r="ENT335" s="547"/>
      <c r="ENU335" s="547"/>
      <c r="ENV335" s="547"/>
      <c r="ENW335" s="547"/>
      <c r="ENX335" s="547"/>
      <c r="ENY335" s="547"/>
      <c r="ENZ335" s="547"/>
      <c r="EOA335" s="547"/>
      <c r="EOB335" s="547"/>
      <c r="EOC335" s="547"/>
      <c r="EOD335" s="547"/>
      <c r="EOE335" s="547"/>
      <c r="EOF335" s="547"/>
      <c r="EOG335" s="547"/>
      <c r="EOH335" s="547"/>
      <c r="EOI335" s="547"/>
      <c r="EOJ335" s="547"/>
      <c r="EOK335" s="547"/>
      <c r="EOL335" s="547"/>
      <c r="EOM335" s="547"/>
      <c r="EON335" s="547"/>
      <c r="EOO335" s="547"/>
      <c r="EOP335" s="547"/>
      <c r="EOQ335" s="547"/>
      <c r="EOR335" s="547"/>
      <c r="EOS335" s="547"/>
      <c r="EOT335" s="547"/>
      <c r="EOU335" s="547"/>
      <c r="EOV335" s="547"/>
      <c r="EOW335" s="547"/>
      <c r="EOX335" s="547"/>
      <c r="EOY335" s="547"/>
      <c r="EOZ335" s="547"/>
      <c r="EPA335" s="547"/>
      <c r="EPB335" s="547"/>
      <c r="EPC335" s="547"/>
      <c r="EPD335" s="547"/>
      <c r="EPE335" s="547"/>
      <c r="EPF335" s="547"/>
      <c r="EPG335" s="547"/>
      <c r="EPH335" s="547"/>
      <c r="EPI335" s="547"/>
      <c r="EPJ335" s="547"/>
      <c r="EPK335" s="547"/>
      <c r="EPL335" s="547"/>
      <c r="EPM335" s="547"/>
      <c r="EPN335" s="547"/>
      <c r="EPO335" s="547"/>
      <c r="EPP335" s="547"/>
      <c r="EPQ335" s="547"/>
      <c r="EPR335" s="547"/>
      <c r="EPS335" s="547"/>
      <c r="EPT335" s="547"/>
      <c r="EPU335" s="547"/>
      <c r="EPV335" s="547"/>
      <c r="EPW335" s="547"/>
      <c r="EPX335" s="547"/>
      <c r="EPY335" s="547"/>
      <c r="EPZ335" s="547"/>
      <c r="EQA335" s="547"/>
      <c r="EQB335" s="547"/>
      <c r="EQC335" s="547"/>
      <c r="EQD335" s="547"/>
      <c r="EQE335" s="547"/>
      <c r="EQF335" s="547"/>
      <c r="EQG335" s="547"/>
      <c r="EQH335" s="547"/>
      <c r="EQI335" s="547"/>
      <c r="EQJ335" s="547"/>
      <c r="EQK335" s="547"/>
      <c r="EQL335" s="547"/>
      <c r="EQM335" s="547"/>
      <c r="EQN335" s="547"/>
      <c r="EQO335" s="547"/>
      <c r="EQP335" s="547"/>
      <c r="EQQ335" s="547"/>
      <c r="EQR335" s="547"/>
      <c r="EQS335" s="547"/>
      <c r="EQT335" s="547"/>
      <c r="EQU335" s="547"/>
      <c r="EQV335" s="547"/>
      <c r="EQW335" s="547"/>
      <c r="EQX335" s="547"/>
      <c r="EQY335" s="547"/>
      <c r="EQZ335" s="547"/>
      <c r="ERA335" s="547"/>
      <c r="ERB335" s="547"/>
      <c r="ERC335" s="547"/>
      <c r="ERD335" s="547"/>
      <c r="ERE335" s="547"/>
      <c r="ERF335" s="547"/>
      <c r="ERG335" s="547"/>
      <c r="ERH335" s="547"/>
      <c r="ERI335" s="547"/>
      <c r="ERJ335" s="547"/>
      <c r="ERK335" s="547"/>
      <c r="ERL335" s="547"/>
      <c r="ERM335" s="547"/>
      <c r="ERN335" s="547"/>
      <c r="ERO335" s="547"/>
      <c r="ERP335" s="547"/>
      <c r="ERQ335" s="547"/>
      <c r="ERR335" s="547"/>
      <c r="ERS335" s="547"/>
      <c r="ERT335" s="547"/>
      <c r="ERU335" s="547"/>
      <c r="ERV335" s="547"/>
      <c r="ERW335" s="547"/>
      <c r="ERX335" s="547"/>
      <c r="ERY335" s="547"/>
      <c r="ERZ335" s="547"/>
      <c r="ESA335" s="547"/>
      <c r="ESB335" s="547"/>
      <c r="ESC335" s="547"/>
      <c r="ESD335" s="547"/>
      <c r="ESE335" s="547"/>
      <c r="ESF335" s="547"/>
      <c r="ESG335" s="547"/>
      <c r="ESH335" s="547"/>
      <c r="ESI335" s="547"/>
      <c r="ESJ335" s="547"/>
      <c r="ESK335" s="547"/>
      <c r="ESL335" s="547"/>
      <c r="ESM335" s="547"/>
      <c r="ESN335" s="547"/>
      <c r="ESO335" s="547"/>
      <c r="ESP335" s="547"/>
      <c r="ESQ335" s="547"/>
      <c r="ESR335" s="547"/>
      <c r="ESS335" s="547"/>
      <c r="EST335" s="547"/>
      <c r="ESU335" s="547"/>
      <c r="ESV335" s="547"/>
      <c r="ESW335" s="547"/>
      <c r="ESX335" s="547"/>
      <c r="ESY335" s="547"/>
      <c r="ESZ335" s="547"/>
      <c r="ETA335" s="547"/>
      <c r="ETB335" s="547"/>
      <c r="ETC335" s="547"/>
      <c r="ETD335" s="547"/>
      <c r="ETE335" s="547"/>
      <c r="ETF335" s="547"/>
      <c r="ETG335" s="547"/>
      <c r="ETH335" s="547"/>
      <c r="ETI335" s="547"/>
      <c r="ETJ335" s="547"/>
      <c r="ETK335" s="547"/>
      <c r="ETL335" s="547"/>
      <c r="ETM335" s="547"/>
      <c r="ETN335" s="547"/>
      <c r="ETO335" s="547"/>
      <c r="ETP335" s="547"/>
      <c r="ETQ335" s="547"/>
      <c r="ETR335" s="547"/>
      <c r="ETS335" s="547"/>
      <c r="ETT335" s="547"/>
      <c r="ETU335" s="547"/>
      <c r="ETV335" s="547"/>
      <c r="ETW335" s="547"/>
      <c r="ETX335" s="547"/>
      <c r="ETY335" s="547"/>
      <c r="ETZ335" s="547"/>
      <c r="EUA335" s="547"/>
      <c r="EUB335" s="547"/>
      <c r="EUC335" s="547"/>
      <c r="EUD335" s="547"/>
      <c r="EUE335" s="547"/>
      <c r="EUF335" s="547"/>
      <c r="EUG335" s="547"/>
      <c r="EUH335" s="547"/>
      <c r="EUI335" s="547"/>
      <c r="EUJ335" s="547"/>
      <c r="EUK335" s="547"/>
      <c r="EUL335" s="547"/>
      <c r="EUM335" s="547"/>
      <c r="EUN335" s="547"/>
      <c r="EUO335" s="547"/>
      <c r="EUP335" s="547"/>
      <c r="EUQ335" s="547"/>
      <c r="EUR335" s="547"/>
      <c r="EUS335" s="547"/>
      <c r="EUT335" s="547"/>
      <c r="EUU335" s="547"/>
      <c r="EUV335" s="547"/>
      <c r="EUW335" s="547"/>
      <c r="EUX335" s="547"/>
      <c r="EUY335" s="547"/>
      <c r="EUZ335" s="547"/>
      <c r="EVA335" s="547"/>
      <c r="EVB335" s="547"/>
      <c r="EVC335" s="547"/>
      <c r="EVD335" s="547"/>
      <c r="EVE335" s="547"/>
      <c r="EVF335" s="547"/>
      <c r="EVG335" s="547"/>
      <c r="EVH335" s="547"/>
      <c r="EVI335" s="547"/>
      <c r="EVJ335" s="547"/>
      <c r="EVK335" s="547"/>
      <c r="EVL335" s="547"/>
      <c r="EVM335" s="547"/>
      <c r="EVN335" s="547"/>
      <c r="EVO335" s="547"/>
      <c r="EVP335" s="547"/>
      <c r="EVQ335" s="547"/>
      <c r="EVR335" s="547"/>
      <c r="EVS335" s="547"/>
      <c r="EVT335" s="547"/>
      <c r="EVU335" s="547"/>
      <c r="EVV335" s="547"/>
      <c r="EVW335" s="547"/>
      <c r="EVX335" s="547"/>
      <c r="EVY335" s="547"/>
      <c r="EVZ335" s="547"/>
      <c r="EWA335" s="547"/>
      <c r="EWB335" s="547"/>
      <c r="EWC335" s="547"/>
      <c r="EWD335" s="547"/>
      <c r="EWE335" s="547"/>
      <c r="EWF335" s="547"/>
      <c r="EWG335" s="547"/>
      <c r="EWH335" s="547"/>
      <c r="EWI335" s="547"/>
      <c r="EWJ335" s="547"/>
      <c r="EWK335" s="547"/>
      <c r="EWL335" s="547"/>
      <c r="EWM335" s="547"/>
      <c r="EWN335" s="547"/>
      <c r="EWO335" s="547"/>
      <c r="EWP335" s="547"/>
      <c r="EWQ335" s="547"/>
      <c r="EWR335" s="547"/>
      <c r="EWS335" s="547"/>
      <c r="EWT335" s="547"/>
      <c r="EWU335" s="547"/>
      <c r="EWV335" s="547"/>
      <c r="EWW335" s="547"/>
      <c r="EWX335" s="547"/>
      <c r="EWY335" s="547"/>
      <c r="EWZ335" s="547"/>
      <c r="EXA335" s="547"/>
      <c r="EXB335" s="547"/>
      <c r="EXC335" s="547"/>
      <c r="EXD335" s="547"/>
      <c r="EXE335" s="547"/>
      <c r="EXF335" s="547"/>
      <c r="EXG335" s="547"/>
      <c r="EXH335" s="547"/>
      <c r="EXI335" s="547"/>
      <c r="EXJ335" s="547"/>
      <c r="EXK335" s="547"/>
      <c r="EXL335" s="547"/>
      <c r="EXM335" s="547"/>
      <c r="EXN335" s="547"/>
      <c r="EXO335" s="547"/>
      <c r="EXP335" s="547"/>
      <c r="EXQ335" s="547"/>
      <c r="EXR335" s="547"/>
      <c r="EXS335" s="547"/>
      <c r="EXT335" s="547"/>
      <c r="EXU335" s="547"/>
      <c r="EXV335" s="547"/>
      <c r="EXW335" s="547"/>
      <c r="EXX335" s="547"/>
      <c r="EXY335" s="547"/>
      <c r="EXZ335" s="547"/>
      <c r="EYA335" s="547"/>
      <c r="EYB335" s="547"/>
      <c r="EYC335" s="547"/>
      <c r="EYD335" s="547"/>
      <c r="EYE335" s="547"/>
      <c r="EYF335" s="547"/>
      <c r="EYG335" s="547"/>
      <c r="EYH335" s="547"/>
      <c r="EYI335" s="547"/>
      <c r="EYJ335" s="547"/>
      <c r="EYK335" s="547"/>
      <c r="EYL335" s="547"/>
      <c r="EYM335" s="547"/>
      <c r="EYN335" s="547"/>
      <c r="EYO335" s="547"/>
      <c r="EYP335" s="547"/>
      <c r="EYQ335" s="547"/>
      <c r="EYR335" s="547"/>
      <c r="EYS335" s="547"/>
      <c r="EYT335" s="547"/>
      <c r="EYU335" s="547"/>
      <c r="EYV335" s="547"/>
      <c r="EYW335" s="547"/>
      <c r="EYX335" s="547"/>
      <c r="EYY335" s="547"/>
      <c r="EYZ335" s="547"/>
      <c r="EZA335" s="547"/>
      <c r="EZB335" s="547"/>
      <c r="EZC335" s="547"/>
      <c r="EZD335" s="547"/>
      <c r="EZE335" s="547"/>
      <c r="EZF335" s="547"/>
      <c r="EZG335" s="547"/>
      <c r="EZH335" s="547"/>
      <c r="EZI335" s="547"/>
      <c r="EZJ335" s="547"/>
      <c r="EZK335" s="547"/>
      <c r="EZL335" s="547"/>
      <c r="EZM335" s="547"/>
      <c r="EZN335" s="547"/>
      <c r="EZO335" s="547"/>
      <c r="EZP335" s="547"/>
      <c r="EZQ335" s="547"/>
      <c r="EZR335" s="547"/>
      <c r="EZS335" s="547"/>
      <c r="EZT335" s="547"/>
      <c r="EZU335" s="547"/>
      <c r="EZV335" s="547"/>
      <c r="EZW335" s="547"/>
      <c r="EZX335" s="547"/>
      <c r="EZY335" s="547"/>
      <c r="EZZ335" s="547"/>
      <c r="FAA335" s="547"/>
      <c r="FAB335" s="547"/>
      <c r="FAC335" s="547"/>
      <c r="FAD335" s="547"/>
      <c r="FAE335" s="547"/>
      <c r="FAF335" s="547"/>
      <c r="FAG335" s="547"/>
      <c r="FAH335" s="547"/>
      <c r="FAI335" s="547"/>
      <c r="FAJ335" s="547"/>
      <c r="FAK335" s="547"/>
      <c r="FAL335" s="547"/>
      <c r="FAM335" s="547"/>
      <c r="FAN335" s="547"/>
      <c r="FAO335" s="547"/>
      <c r="FAP335" s="547"/>
      <c r="FAQ335" s="547"/>
      <c r="FAR335" s="547"/>
      <c r="FAS335" s="547"/>
      <c r="FAT335" s="547"/>
      <c r="FAU335" s="547"/>
      <c r="FAV335" s="547"/>
      <c r="FAW335" s="547"/>
      <c r="FAX335" s="547"/>
      <c r="FAY335" s="547"/>
      <c r="FAZ335" s="547"/>
      <c r="FBA335" s="547"/>
      <c r="FBB335" s="547"/>
      <c r="FBC335" s="547"/>
      <c r="FBD335" s="547"/>
      <c r="FBE335" s="547"/>
      <c r="FBF335" s="547"/>
      <c r="FBG335" s="547"/>
      <c r="FBH335" s="547"/>
      <c r="FBI335" s="547"/>
      <c r="FBJ335" s="547"/>
      <c r="FBK335" s="547"/>
      <c r="FBL335" s="547"/>
      <c r="FBM335" s="547"/>
      <c r="FBN335" s="547"/>
      <c r="FBO335" s="547"/>
      <c r="FBP335" s="547"/>
      <c r="FBQ335" s="547"/>
      <c r="FBR335" s="547"/>
      <c r="FBS335" s="547"/>
      <c r="FBT335" s="547"/>
      <c r="FBU335" s="547"/>
      <c r="FBV335" s="547"/>
      <c r="FBW335" s="547"/>
      <c r="FBX335" s="547"/>
      <c r="FBY335" s="547"/>
      <c r="FBZ335" s="547"/>
      <c r="FCA335" s="547"/>
      <c r="FCB335" s="547"/>
      <c r="FCC335" s="547"/>
      <c r="FCD335" s="547"/>
      <c r="FCE335" s="547"/>
      <c r="FCF335" s="547"/>
      <c r="FCG335" s="547"/>
      <c r="FCH335" s="547"/>
      <c r="FCI335" s="547"/>
      <c r="FCJ335" s="547"/>
      <c r="FCK335" s="547"/>
      <c r="FCL335" s="547"/>
      <c r="FCM335" s="547"/>
      <c r="FCN335" s="547"/>
      <c r="FCO335" s="547"/>
      <c r="FCP335" s="547"/>
      <c r="FCQ335" s="547"/>
      <c r="FCR335" s="547"/>
      <c r="FCS335" s="547"/>
      <c r="FCT335" s="547"/>
      <c r="FCU335" s="547"/>
      <c r="FCV335" s="547"/>
      <c r="FCW335" s="547"/>
      <c r="FCX335" s="547"/>
      <c r="FCY335" s="547"/>
      <c r="FCZ335" s="547"/>
      <c r="FDA335" s="547"/>
      <c r="FDB335" s="547"/>
      <c r="FDC335" s="547"/>
      <c r="FDD335" s="547"/>
      <c r="FDE335" s="547"/>
      <c r="FDF335" s="547"/>
      <c r="FDG335" s="547"/>
      <c r="FDH335" s="547"/>
      <c r="FDI335" s="547"/>
      <c r="FDJ335" s="547"/>
      <c r="FDK335" s="547"/>
      <c r="FDL335" s="547"/>
      <c r="FDM335" s="547"/>
      <c r="FDN335" s="547"/>
      <c r="FDO335" s="547"/>
      <c r="FDP335" s="547"/>
      <c r="FDQ335" s="547"/>
      <c r="FDR335" s="547"/>
      <c r="FDS335" s="547"/>
      <c r="FDT335" s="547"/>
      <c r="FDU335" s="547"/>
      <c r="FDV335" s="547"/>
      <c r="FDW335" s="547"/>
      <c r="FDX335" s="547"/>
      <c r="FDY335" s="547"/>
      <c r="FDZ335" s="547"/>
      <c r="FEA335" s="547"/>
      <c r="FEB335" s="547"/>
      <c r="FEC335" s="547"/>
      <c r="FED335" s="547"/>
      <c r="FEE335" s="547"/>
      <c r="FEF335" s="547"/>
      <c r="FEG335" s="547"/>
      <c r="FEH335" s="547"/>
      <c r="FEI335" s="547"/>
      <c r="FEJ335" s="547"/>
      <c r="FEK335" s="547"/>
      <c r="FEL335" s="547"/>
      <c r="FEM335" s="547"/>
      <c r="FEN335" s="547"/>
      <c r="FEO335" s="547"/>
      <c r="FEP335" s="547"/>
      <c r="FEQ335" s="547"/>
      <c r="FER335" s="547"/>
      <c r="FES335" s="547"/>
      <c r="FET335" s="547"/>
      <c r="FEU335" s="547"/>
      <c r="FEV335" s="547"/>
      <c r="FEW335" s="547"/>
      <c r="FEX335" s="547"/>
      <c r="FEY335" s="547"/>
      <c r="FEZ335" s="547"/>
      <c r="FFA335" s="547"/>
      <c r="FFB335" s="547"/>
      <c r="FFC335" s="547"/>
      <c r="FFD335" s="547"/>
      <c r="FFE335" s="547"/>
      <c r="FFF335" s="547"/>
      <c r="FFG335" s="547"/>
      <c r="FFH335" s="547"/>
      <c r="FFI335" s="547"/>
      <c r="FFJ335" s="547"/>
      <c r="FFK335" s="547"/>
      <c r="FFL335" s="547"/>
      <c r="FFM335" s="547"/>
      <c r="FFN335" s="547"/>
      <c r="FFO335" s="547"/>
      <c r="FFP335" s="547"/>
      <c r="FFQ335" s="547"/>
      <c r="FFR335" s="547"/>
      <c r="FFS335" s="547"/>
      <c r="FFT335" s="547"/>
      <c r="FFU335" s="547"/>
      <c r="FFV335" s="547"/>
      <c r="FFW335" s="547"/>
      <c r="FFX335" s="547"/>
      <c r="FFY335" s="547"/>
      <c r="FFZ335" s="547"/>
      <c r="FGA335" s="547"/>
      <c r="FGB335" s="547"/>
      <c r="FGC335" s="547"/>
      <c r="FGD335" s="547"/>
      <c r="FGE335" s="547"/>
      <c r="FGF335" s="547"/>
      <c r="FGG335" s="547"/>
      <c r="FGH335" s="547"/>
      <c r="FGI335" s="547"/>
      <c r="FGJ335" s="547"/>
      <c r="FGK335" s="547"/>
      <c r="FGL335" s="547"/>
      <c r="FGM335" s="547"/>
      <c r="FGN335" s="547"/>
      <c r="FGO335" s="547"/>
      <c r="FGP335" s="547"/>
      <c r="FGQ335" s="547"/>
      <c r="FGR335" s="547"/>
      <c r="FGS335" s="547"/>
      <c r="FGT335" s="547"/>
      <c r="FGU335" s="547"/>
      <c r="FGV335" s="547"/>
      <c r="FGW335" s="547"/>
      <c r="FGX335" s="547"/>
      <c r="FGY335" s="547"/>
      <c r="FGZ335" s="547"/>
      <c r="FHA335" s="547"/>
      <c r="FHB335" s="547"/>
      <c r="FHC335" s="547"/>
      <c r="FHD335" s="547"/>
      <c r="FHE335" s="547"/>
      <c r="FHF335" s="547"/>
      <c r="FHG335" s="547"/>
      <c r="FHH335" s="547"/>
      <c r="FHI335" s="547"/>
      <c r="FHJ335" s="547"/>
      <c r="FHK335" s="547"/>
      <c r="FHL335" s="547"/>
      <c r="FHM335" s="547"/>
      <c r="FHN335" s="547"/>
      <c r="FHO335" s="547"/>
      <c r="FHP335" s="547"/>
      <c r="FHQ335" s="547"/>
      <c r="FHR335" s="547"/>
      <c r="FHS335" s="547"/>
      <c r="FHT335" s="547"/>
      <c r="FHU335" s="547"/>
      <c r="FHV335" s="547"/>
      <c r="FHW335" s="547"/>
      <c r="FHX335" s="547"/>
      <c r="FHY335" s="547"/>
      <c r="FHZ335" s="547"/>
      <c r="FIA335" s="547"/>
      <c r="FIB335" s="547"/>
      <c r="FIC335" s="547"/>
      <c r="FID335" s="547"/>
      <c r="FIE335" s="547"/>
      <c r="FIF335" s="547"/>
      <c r="FIG335" s="547"/>
      <c r="FIH335" s="547"/>
      <c r="FII335" s="547"/>
      <c r="FIJ335" s="547"/>
      <c r="FIK335" s="547"/>
      <c r="FIL335" s="547"/>
      <c r="FIM335" s="547"/>
      <c r="FIN335" s="547"/>
      <c r="FIO335" s="547"/>
      <c r="FIP335" s="547"/>
      <c r="FIQ335" s="547"/>
      <c r="FIR335" s="547"/>
      <c r="FIS335" s="547"/>
      <c r="FIT335" s="547"/>
      <c r="FIU335" s="547"/>
      <c r="FIV335" s="547"/>
      <c r="FIW335" s="547"/>
      <c r="FIX335" s="547"/>
      <c r="FIY335" s="547"/>
      <c r="FIZ335" s="547"/>
      <c r="FJA335" s="547"/>
      <c r="FJB335" s="547"/>
      <c r="FJC335" s="547"/>
      <c r="FJD335" s="547"/>
      <c r="FJE335" s="547"/>
      <c r="FJF335" s="547"/>
      <c r="FJG335" s="547"/>
      <c r="FJH335" s="547"/>
      <c r="FJI335" s="547"/>
      <c r="FJJ335" s="547"/>
      <c r="FJK335" s="547"/>
      <c r="FJL335" s="547"/>
      <c r="FJM335" s="547"/>
      <c r="FJN335" s="547"/>
      <c r="FJO335" s="547"/>
      <c r="FJP335" s="547"/>
      <c r="FJQ335" s="547"/>
      <c r="FJR335" s="547"/>
      <c r="FJS335" s="547"/>
      <c r="FJT335" s="547"/>
      <c r="FJU335" s="547"/>
      <c r="FJV335" s="547"/>
      <c r="FJW335" s="547"/>
      <c r="FJX335" s="547"/>
      <c r="FJY335" s="547"/>
      <c r="FJZ335" s="547"/>
      <c r="FKA335" s="547"/>
      <c r="FKB335" s="547"/>
      <c r="FKC335" s="547"/>
      <c r="FKD335" s="547"/>
      <c r="FKE335" s="547"/>
      <c r="FKF335" s="547"/>
      <c r="FKG335" s="547"/>
      <c r="FKH335" s="547"/>
      <c r="FKI335" s="547"/>
      <c r="FKJ335" s="547"/>
      <c r="FKK335" s="547"/>
      <c r="FKL335" s="547"/>
      <c r="FKM335" s="547"/>
      <c r="FKN335" s="547"/>
      <c r="FKO335" s="547"/>
      <c r="FKP335" s="547"/>
      <c r="FKQ335" s="547"/>
      <c r="FKR335" s="547"/>
      <c r="FKS335" s="547"/>
      <c r="FKT335" s="547"/>
      <c r="FKU335" s="547"/>
      <c r="FKV335" s="547"/>
      <c r="FKW335" s="547"/>
      <c r="FKX335" s="547"/>
      <c r="FKY335" s="547"/>
      <c r="FKZ335" s="547"/>
      <c r="FLA335" s="547"/>
      <c r="FLB335" s="547"/>
      <c r="FLC335" s="547"/>
      <c r="FLD335" s="547"/>
      <c r="FLE335" s="547"/>
      <c r="FLF335" s="547"/>
      <c r="FLG335" s="547"/>
      <c r="FLH335" s="547"/>
      <c r="FLI335" s="547"/>
      <c r="FLJ335" s="547"/>
      <c r="FLK335" s="547"/>
      <c r="FLL335" s="547"/>
      <c r="FLM335" s="547"/>
      <c r="FLN335" s="547"/>
      <c r="FLO335" s="547"/>
      <c r="FLP335" s="547"/>
      <c r="FLQ335" s="547"/>
      <c r="FLR335" s="547"/>
      <c r="FLS335" s="547"/>
      <c r="FLT335" s="547"/>
      <c r="FLU335" s="547"/>
      <c r="FLV335" s="547"/>
      <c r="FLW335" s="547"/>
      <c r="FLX335" s="547"/>
      <c r="FLY335" s="547"/>
      <c r="FLZ335" s="547"/>
      <c r="FMA335" s="547"/>
      <c r="FMB335" s="547"/>
      <c r="FMC335" s="547"/>
      <c r="FMD335" s="547"/>
      <c r="FME335" s="547"/>
      <c r="FMF335" s="547"/>
      <c r="FMG335" s="547"/>
      <c r="FMH335" s="547"/>
      <c r="FMI335" s="547"/>
      <c r="FMJ335" s="547"/>
      <c r="FMK335" s="547"/>
      <c r="FML335" s="547"/>
      <c r="FMM335" s="547"/>
      <c r="FMN335" s="547"/>
      <c r="FMO335" s="547"/>
      <c r="FMP335" s="547"/>
      <c r="FMQ335" s="547"/>
      <c r="FMR335" s="547"/>
      <c r="FMS335" s="547"/>
      <c r="FMT335" s="547"/>
      <c r="FMU335" s="547"/>
      <c r="FMV335" s="547"/>
      <c r="FMW335" s="547"/>
      <c r="FMX335" s="547"/>
      <c r="FMY335" s="547"/>
      <c r="FMZ335" s="547"/>
      <c r="FNA335" s="547"/>
      <c r="FNB335" s="547"/>
      <c r="FNC335" s="547"/>
      <c r="FND335" s="547"/>
      <c r="FNE335" s="547"/>
      <c r="FNF335" s="547"/>
      <c r="FNG335" s="547"/>
      <c r="FNH335" s="547"/>
      <c r="FNI335" s="547"/>
      <c r="FNJ335" s="547"/>
      <c r="FNK335" s="547"/>
      <c r="FNL335" s="547"/>
      <c r="FNM335" s="547"/>
      <c r="FNN335" s="547"/>
      <c r="FNO335" s="547"/>
      <c r="FNP335" s="547"/>
      <c r="FNQ335" s="547"/>
      <c r="FNR335" s="547"/>
      <c r="FNS335" s="547"/>
      <c r="FNT335" s="547"/>
      <c r="FNU335" s="547"/>
      <c r="FNV335" s="547"/>
      <c r="FNW335" s="547"/>
      <c r="FNX335" s="547"/>
      <c r="FNY335" s="547"/>
      <c r="FNZ335" s="547"/>
      <c r="FOA335" s="547"/>
      <c r="FOB335" s="547"/>
      <c r="FOC335" s="547"/>
      <c r="FOD335" s="547"/>
      <c r="FOE335" s="547"/>
      <c r="FOF335" s="547"/>
      <c r="FOG335" s="547"/>
      <c r="FOH335" s="547"/>
      <c r="FOI335" s="547"/>
      <c r="FOJ335" s="547"/>
      <c r="FOK335" s="547"/>
      <c r="FOL335" s="547"/>
      <c r="FOM335" s="547"/>
      <c r="FON335" s="547"/>
      <c r="FOO335" s="547"/>
      <c r="FOP335" s="547"/>
      <c r="FOQ335" s="547"/>
      <c r="FOR335" s="547"/>
      <c r="FOS335" s="547"/>
      <c r="FOT335" s="547"/>
      <c r="FOU335" s="547"/>
      <c r="FOV335" s="547"/>
      <c r="FOW335" s="547"/>
      <c r="FOX335" s="547"/>
      <c r="FOY335" s="547"/>
      <c r="FOZ335" s="547"/>
      <c r="FPA335" s="547"/>
      <c r="FPB335" s="547"/>
      <c r="FPC335" s="547"/>
      <c r="FPD335" s="547"/>
      <c r="FPE335" s="547"/>
      <c r="FPF335" s="547"/>
      <c r="FPG335" s="547"/>
      <c r="FPH335" s="547"/>
      <c r="FPI335" s="547"/>
      <c r="FPJ335" s="547"/>
      <c r="FPK335" s="547"/>
      <c r="FPL335" s="547"/>
      <c r="FPM335" s="547"/>
      <c r="FPN335" s="547"/>
      <c r="FPO335" s="547"/>
      <c r="FPP335" s="547"/>
      <c r="FPQ335" s="547"/>
      <c r="FPR335" s="547"/>
      <c r="FPS335" s="547"/>
      <c r="FPT335" s="547"/>
      <c r="FPU335" s="547"/>
      <c r="FPV335" s="547"/>
      <c r="FPW335" s="547"/>
      <c r="FPX335" s="547"/>
      <c r="FPY335" s="547"/>
      <c r="FPZ335" s="547"/>
      <c r="FQA335" s="547"/>
      <c r="FQB335" s="547"/>
      <c r="FQC335" s="547"/>
      <c r="FQD335" s="547"/>
      <c r="FQE335" s="547"/>
      <c r="FQF335" s="547"/>
      <c r="FQG335" s="547"/>
      <c r="FQH335" s="547"/>
      <c r="FQI335" s="547"/>
      <c r="FQJ335" s="547"/>
      <c r="FQK335" s="547"/>
      <c r="FQL335" s="547"/>
      <c r="FQM335" s="547"/>
      <c r="FQN335" s="547"/>
      <c r="FQO335" s="547"/>
      <c r="FQP335" s="547"/>
      <c r="FQQ335" s="547"/>
      <c r="FQR335" s="547"/>
      <c r="FQS335" s="547"/>
      <c r="FQT335" s="547"/>
      <c r="FQU335" s="547"/>
      <c r="FQV335" s="547"/>
      <c r="FQW335" s="547"/>
      <c r="FQX335" s="547"/>
      <c r="FQY335" s="547"/>
      <c r="FQZ335" s="547"/>
      <c r="FRA335" s="547"/>
      <c r="FRB335" s="547"/>
      <c r="FRC335" s="547"/>
      <c r="FRD335" s="547"/>
      <c r="FRE335" s="547"/>
      <c r="FRF335" s="547"/>
      <c r="FRG335" s="547"/>
      <c r="FRH335" s="547"/>
      <c r="FRI335" s="547"/>
      <c r="FRJ335" s="547"/>
      <c r="FRK335" s="547"/>
      <c r="FRL335" s="547"/>
      <c r="FRM335" s="547"/>
      <c r="FRN335" s="547"/>
      <c r="FRO335" s="547"/>
      <c r="FRP335" s="547"/>
      <c r="FRQ335" s="547"/>
      <c r="FRR335" s="547"/>
      <c r="FRS335" s="547"/>
      <c r="FRT335" s="547"/>
      <c r="FRU335" s="547"/>
      <c r="FRV335" s="547"/>
      <c r="FRW335" s="547"/>
      <c r="FRX335" s="547"/>
      <c r="FRY335" s="547"/>
      <c r="FRZ335" s="547"/>
      <c r="FSA335" s="547"/>
      <c r="FSB335" s="547"/>
      <c r="FSC335" s="547"/>
      <c r="FSD335" s="547"/>
      <c r="FSE335" s="547"/>
      <c r="FSF335" s="547"/>
      <c r="FSG335" s="547"/>
      <c r="FSH335" s="547"/>
      <c r="FSI335" s="547"/>
      <c r="FSJ335" s="547"/>
      <c r="FSK335" s="547"/>
      <c r="FSL335" s="547"/>
      <c r="FSM335" s="547"/>
      <c r="FSN335" s="547"/>
      <c r="FSO335" s="547"/>
      <c r="FSP335" s="547"/>
      <c r="FSQ335" s="547"/>
      <c r="FSR335" s="547"/>
      <c r="FSS335" s="547"/>
      <c r="FST335" s="547"/>
      <c r="FSU335" s="547"/>
      <c r="FSV335" s="547"/>
      <c r="FSW335" s="547"/>
      <c r="FSX335" s="547"/>
      <c r="FSY335" s="547"/>
      <c r="FSZ335" s="547"/>
      <c r="FTA335" s="547"/>
      <c r="FTB335" s="547"/>
      <c r="FTC335" s="547"/>
      <c r="FTD335" s="547"/>
      <c r="FTE335" s="547"/>
      <c r="FTF335" s="547"/>
      <c r="FTG335" s="547"/>
      <c r="FTH335" s="547"/>
      <c r="FTI335" s="547"/>
      <c r="FTJ335" s="547"/>
      <c r="FTK335" s="547"/>
      <c r="FTL335" s="547"/>
      <c r="FTM335" s="547"/>
      <c r="FTN335" s="547"/>
      <c r="FTO335" s="547"/>
      <c r="FTP335" s="547"/>
      <c r="FTQ335" s="547"/>
      <c r="FTR335" s="547"/>
      <c r="FTS335" s="547"/>
      <c r="FTT335" s="547"/>
      <c r="FTU335" s="547"/>
      <c r="FTV335" s="547"/>
      <c r="FTW335" s="547"/>
      <c r="FTX335" s="547"/>
      <c r="FTY335" s="547"/>
      <c r="FTZ335" s="547"/>
      <c r="FUA335" s="547"/>
      <c r="FUB335" s="547"/>
      <c r="FUC335" s="547"/>
      <c r="FUD335" s="547"/>
      <c r="FUE335" s="547"/>
      <c r="FUF335" s="547"/>
      <c r="FUG335" s="547"/>
      <c r="FUH335" s="547"/>
      <c r="FUI335" s="547"/>
      <c r="FUJ335" s="547"/>
      <c r="FUK335" s="547"/>
      <c r="FUL335" s="547"/>
      <c r="FUM335" s="547"/>
      <c r="FUN335" s="547"/>
      <c r="FUO335" s="547"/>
      <c r="FUP335" s="547"/>
      <c r="FUQ335" s="547"/>
      <c r="FUR335" s="547"/>
      <c r="FUS335" s="547"/>
      <c r="FUT335" s="547"/>
      <c r="FUU335" s="547"/>
      <c r="FUV335" s="547"/>
      <c r="FUW335" s="547"/>
      <c r="FUX335" s="547"/>
      <c r="FUY335" s="547"/>
      <c r="FUZ335" s="547"/>
      <c r="FVA335" s="547"/>
      <c r="FVB335" s="547"/>
      <c r="FVC335" s="547"/>
      <c r="FVD335" s="547"/>
      <c r="FVE335" s="547"/>
      <c r="FVF335" s="547"/>
      <c r="FVG335" s="547"/>
      <c r="FVH335" s="547"/>
      <c r="FVI335" s="547"/>
      <c r="FVJ335" s="547"/>
      <c r="FVK335" s="547"/>
      <c r="FVL335" s="547"/>
      <c r="FVM335" s="547"/>
      <c r="FVN335" s="547"/>
      <c r="FVO335" s="547"/>
      <c r="FVP335" s="547"/>
      <c r="FVQ335" s="547"/>
      <c r="FVR335" s="547"/>
      <c r="FVS335" s="547"/>
      <c r="FVT335" s="547"/>
      <c r="FVU335" s="547"/>
      <c r="FVV335" s="547"/>
      <c r="FVW335" s="547"/>
      <c r="FVX335" s="547"/>
      <c r="FVY335" s="547"/>
      <c r="FVZ335" s="547"/>
      <c r="FWA335" s="547"/>
      <c r="FWB335" s="547"/>
      <c r="FWC335" s="547"/>
      <c r="FWD335" s="547"/>
      <c r="FWE335" s="547"/>
      <c r="FWF335" s="547"/>
      <c r="FWG335" s="547"/>
      <c r="FWH335" s="547"/>
      <c r="FWI335" s="547"/>
      <c r="FWJ335" s="547"/>
      <c r="FWK335" s="547"/>
      <c r="FWL335" s="547"/>
      <c r="FWM335" s="547"/>
      <c r="FWN335" s="547"/>
      <c r="FWO335" s="547"/>
      <c r="FWP335" s="547"/>
      <c r="FWQ335" s="547"/>
      <c r="FWR335" s="547"/>
      <c r="FWS335" s="547"/>
      <c r="FWT335" s="547"/>
      <c r="FWU335" s="547"/>
      <c r="FWV335" s="547"/>
      <c r="FWW335" s="547"/>
      <c r="FWX335" s="547"/>
      <c r="FWY335" s="547"/>
      <c r="FWZ335" s="547"/>
      <c r="FXA335" s="547"/>
      <c r="FXB335" s="547"/>
      <c r="FXC335" s="547"/>
      <c r="FXD335" s="547"/>
      <c r="FXE335" s="547"/>
      <c r="FXF335" s="547"/>
      <c r="FXG335" s="547"/>
      <c r="FXH335" s="547"/>
      <c r="FXI335" s="547"/>
      <c r="FXJ335" s="547"/>
      <c r="FXK335" s="547"/>
      <c r="FXL335" s="547"/>
      <c r="FXM335" s="547"/>
      <c r="FXN335" s="547"/>
      <c r="FXO335" s="547"/>
      <c r="FXP335" s="547"/>
      <c r="FXQ335" s="547"/>
      <c r="FXR335" s="547"/>
      <c r="FXS335" s="547"/>
      <c r="FXT335" s="547"/>
      <c r="FXU335" s="547"/>
      <c r="FXV335" s="547"/>
      <c r="FXW335" s="547"/>
      <c r="FXX335" s="547"/>
      <c r="FXY335" s="547"/>
      <c r="FXZ335" s="547"/>
      <c r="FYA335" s="547"/>
      <c r="FYB335" s="547"/>
      <c r="FYC335" s="547"/>
      <c r="FYD335" s="547"/>
      <c r="FYE335" s="547"/>
      <c r="FYF335" s="547"/>
      <c r="FYG335" s="547"/>
      <c r="FYH335" s="547"/>
      <c r="FYI335" s="547"/>
      <c r="FYJ335" s="547"/>
      <c r="FYK335" s="547"/>
      <c r="FYL335" s="547"/>
      <c r="FYM335" s="547"/>
      <c r="FYN335" s="547"/>
      <c r="FYO335" s="547"/>
      <c r="FYP335" s="547"/>
      <c r="FYQ335" s="547"/>
      <c r="FYR335" s="547"/>
      <c r="FYS335" s="547"/>
      <c r="FYT335" s="547"/>
      <c r="FYU335" s="547"/>
      <c r="FYV335" s="547"/>
      <c r="FYW335" s="547"/>
      <c r="FYX335" s="547"/>
      <c r="FYY335" s="547"/>
      <c r="FYZ335" s="547"/>
      <c r="FZA335" s="547"/>
      <c r="FZB335" s="547"/>
      <c r="FZC335" s="547"/>
      <c r="FZD335" s="547"/>
      <c r="FZE335" s="547"/>
      <c r="FZF335" s="547"/>
      <c r="FZG335" s="547"/>
      <c r="FZH335" s="547"/>
      <c r="FZI335" s="547"/>
      <c r="FZJ335" s="547"/>
      <c r="FZK335" s="547"/>
      <c r="FZL335" s="547"/>
      <c r="FZM335" s="547"/>
      <c r="FZN335" s="547"/>
      <c r="FZO335" s="547"/>
      <c r="FZP335" s="547"/>
      <c r="FZQ335" s="547"/>
      <c r="FZR335" s="547"/>
      <c r="FZS335" s="547"/>
      <c r="FZT335" s="547"/>
      <c r="FZU335" s="547"/>
      <c r="FZV335" s="547"/>
      <c r="FZW335" s="547"/>
      <c r="FZX335" s="547"/>
      <c r="FZY335" s="547"/>
      <c r="FZZ335" s="547"/>
      <c r="GAA335" s="547"/>
      <c r="GAB335" s="547"/>
      <c r="GAC335" s="547"/>
      <c r="GAD335" s="547"/>
      <c r="GAE335" s="547"/>
      <c r="GAF335" s="547"/>
      <c r="GAG335" s="547"/>
      <c r="GAH335" s="547"/>
      <c r="GAI335" s="547"/>
      <c r="GAJ335" s="547"/>
      <c r="GAK335" s="547"/>
      <c r="GAL335" s="547"/>
      <c r="GAM335" s="547"/>
      <c r="GAN335" s="547"/>
      <c r="GAO335" s="547"/>
      <c r="GAP335" s="547"/>
      <c r="GAQ335" s="547"/>
      <c r="GAR335" s="547"/>
      <c r="GAS335" s="547"/>
      <c r="GAT335" s="547"/>
      <c r="GAU335" s="547"/>
      <c r="GAV335" s="547"/>
      <c r="GAW335" s="547"/>
      <c r="GAX335" s="547"/>
      <c r="GAY335" s="547"/>
      <c r="GAZ335" s="547"/>
      <c r="GBA335" s="547"/>
      <c r="GBB335" s="547"/>
      <c r="GBC335" s="547"/>
      <c r="GBD335" s="547"/>
      <c r="GBE335" s="547"/>
      <c r="GBF335" s="547"/>
      <c r="GBG335" s="547"/>
      <c r="GBH335" s="547"/>
      <c r="GBI335" s="547"/>
      <c r="GBJ335" s="547"/>
      <c r="GBK335" s="547"/>
      <c r="GBL335" s="547"/>
      <c r="GBM335" s="547"/>
      <c r="GBN335" s="547"/>
      <c r="GBO335" s="547"/>
      <c r="GBP335" s="547"/>
      <c r="GBQ335" s="547"/>
      <c r="GBR335" s="547"/>
      <c r="GBS335" s="547"/>
      <c r="GBT335" s="547"/>
      <c r="GBU335" s="547"/>
      <c r="GBV335" s="547"/>
      <c r="GBW335" s="547"/>
      <c r="GBX335" s="547"/>
      <c r="GBY335" s="547"/>
      <c r="GBZ335" s="547"/>
      <c r="GCA335" s="547"/>
      <c r="GCB335" s="547"/>
      <c r="GCC335" s="547"/>
      <c r="GCD335" s="547"/>
      <c r="GCE335" s="547"/>
      <c r="GCF335" s="547"/>
      <c r="GCG335" s="547"/>
      <c r="GCH335" s="547"/>
      <c r="GCI335" s="547"/>
      <c r="GCJ335" s="547"/>
      <c r="GCK335" s="547"/>
      <c r="GCL335" s="547"/>
      <c r="GCM335" s="547"/>
      <c r="GCN335" s="547"/>
      <c r="GCO335" s="547"/>
      <c r="GCP335" s="547"/>
      <c r="GCQ335" s="547"/>
      <c r="GCR335" s="547"/>
      <c r="GCS335" s="547"/>
      <c r="GCT335" s="547"/>
      <c r="GCU335" s="547"/>
      <c r="GCV335" s="547"/>
      <c r="GCW335" s="547"/>
      <c r="GCX335" s="547"/>
      <c r="GCY335" s="547"/>
      <c r="GCZ335" s="547"/>
      <c r="GDA335" s="547"/>
      <c r="GDB335" s="547"/>
      <c r="GDC335" s="547"/>
      <c r="GDD335" s="547"/>
      <c r="GDE335" s="547"/>
      <c r="GDF335" s="547"/>
      <c r="GDG335" s="547"/>
      <c r="GDH335" s="547"/>
      <c r="GDI335" s="547"/>
      <c r="GDJ335" s="547"/>
      <c r="GDK335" s="547"/>
      <c r="GDL335" s="547"/>
      <c r="GDM335" s="547"/>
      <c r="GDN335" s="547"/>
      <c r="GDO335" s="547"/>
      <c r="GDP335" s="547"/>
      <c r="GDQ335" s="547"/>
      <c r="GDR335" s="547"/>
      <c r="GDS335" s="547"/>
      <c r="GDT335" s="547"/>
      <c r="GDU335" s="547"/>
      <c r="GDV335" s="547"/>
      <c r="GDW335" s="547"/>
      <c r="GDX335" s="547"/>
      <c r="GDY335" s="547"/>
      <c r="GDZ335" s="547"/>
      <c r="GEA335" s="547"/>
      <c r="GEB335" s="547"/>
      <c r="GEC335" s="547"/>
      <c r="GED335" s="547"/>
      <c r="GEE335" s="547"/>
      <c r="GEF335" s="547"/>
      <c r="GEG335" s="547"/>
      <c r="GEH335" s="547"/>
      <c r="GEI335" s="547"/>
      <c r="GEJ335" s="547"/>
      <c r="GEK335" s="547"/>
      <c r="GEL335" s="547"/>
      <c r="GEM335" s="547"/>
      <c r="GEN335" s="547"/>
      <c r="GEO335" s="547"/>
      <c r="GEP335" s="547"/>
      <c r="GEQ335" s="547"/>
      <c r="GER335" s="547"/>
      <c r="GES335" s="547"/>
      <c r="GET335" s="547"/>
      <c r="GEU335" s="547"/>
      <c r="GEV335" s="547"/>
      <c r="GEW335" s="547"/>
      <c r="GEX335" s="547"/>
      <c r="GEY335" s="547"/>
      <c r="GEZ335" s="547"/>
      <c r="GFA335" s="547"/>
      <c r="GFB335" s="547"/>
      <c r="GFC335" s="547"/>
      <c r="GFD335" s="547"/>
      <c r="GFE335" s="547"/>
      <c r="GFF335" s="547"/>
      <c r="GFG335" s="547"/>
      <c r="GFH335" s="547"/>
      <c r="GFI335" s="547"/>
      <c r="GFJ335" s="547"/>
      <c r="GFK335" s="547"/>
      <c r="GFL335" s="547"/>
      <c r="GFM335" s="547"/>
      <c r="GFN335" s="547"/>
      <c r="GFO335" s="547"/>
      <c r="GFP335" s="547"/>
      <c r="GFQ335" s="547"/>
      <c r="GFR335" s="547"/>
      <c r="GFS335" s="547"/>
      <c r="GFT335" s="547"/>
      <c r="GFU335" s="547"/>
      <c r="GFV335" s="547"/>
      <c r="GFW335" s="547"/>
      <c r="GFX335" s="547"/>
      <c r="GFY335" s="547"/>
      <c r="GFZ335" s="547"/>
      <c r="GGA335" s="547"/>
      <c r="GGB335" s="547"/>
      <c r="GGC335" s="547"/>
      <c r="GGD335" s="547"/>
      <c r="GGE335" s="547"/>
      <c r="GGF335" s="547"/>
      <c r="GGG335" s="547"/>
      <c r="GGH335" s="547"/>
      <c r="GGI335" s="547"/>
      <c r="GGJ335" s="547"/>
      <c r="GGK335" s="547"/>
      <c r="GGL335" s="547"/>
      <c r="GGM335" s="547"/>
      <c r="GGN335" s="547"/>
      <c r="GGO335" s="547"/>
      <c r="GGP335" s="547"/>
      <c r="GGQ335" s="547"/>
      <c r="GGR335" s="547"/>
      <c r="GGS335" s="547"/>
      <c r="GGT335" s="547"/>
      <c r="GGU335" s="547"/>
      <c r="GGV335" s="547"/>
      <c r="GGW335" s="547"/>
      <c r="GGX335" s="547"/>
      <c r="GGY335" s="547"/>
      <c r="GGZ335" s="547"/>
      <c r="GHA335" s="547"/>
      <c r="GHB335" s="547"/>
      <c r="GHC335" s="547"/>
      <c r="GHD335" s="547"/>
      <c r="GHE335" s="547"/>
      <c r="GHF335" s="547"/>
      <c r="GHG335" s="547"/>
      <c r="GHH335" s="547"/>
      <c r="GHI335" s="547"/>
      <c r="GHJ335" s="547"/>
      <c r="GHK335" s="547"/>
      <c r="GHL335" s="547"/>
      <c r="GHM335" s="547"/>
      <c r="GHN335" s="547"/>
      <c r="GHO335" s="547"/>
      <c r="GHP335" s="547"/>
      <c r="GHQ335" s="547"/>
      <c r="GHR335" s="547"/>
      <c r="GHS335" s="547"/>
      <c r="GHT335" s="547"/>
      <c r="GHU335" s="547"/>
      <c r="GHV335" s="547"/>
      <c r="GHW335" s="547"/>
      <c r="GHX335" s="547"/>
      <c r="GHY335" s="547"/>
      <c r="GHZ335" s="547"/>
      <c r="GIA335" s="547"/>
      <c r="GIB335" s="547"/>
      <c r="GIC335" s="547"/>
      <c r="GID335" s="547"/>
      <c r="GIE335" s="547"/>
      <c r="GIF335" s="547"/>
      <c r="GIG335" s="547"/>
      <c r="GIH335" s="547"/>
      <c r="GII335" s="547"/>
      <c r="GIJ335" s="547"/>
      <c r="GIK335" s="547"/>
      <c r="GIL335" s="547"/>
      <c r="GIM335" s="547"/>
      <c r="GIN335" s="547"/>
      <c r="GIO335" s="547"/>
      <c r="GIP335" s="547"/>
      <c r="GIQ335" s="547"/>
      <c r="GIR335" s="547"/>
      <c r="GIS335" s="547"/>
      <c r="GIT335" s="547"/>
      <c r="GIU335" s="547"/>
      <c r="GIV335" s="547"/>
      <c r="GIW335" s="547"/>
      <c r="GIX335" s="547"/>
      <c r="GIY335" s="547"/>
      <c r="GIZ335" s="547"/>
      <c r="GJA335" s="547"/>
      <c r="GJB335" s="547"/>
      <c r="GJC335" s="547"/>
      <c r="GJD335" s="547"/>
      <c r="GJE335" s="547"/>
      <c r="GJF335" s="547"/>
      <c r="GJG335" s="547"/>
      <c r="GJH335" s="547"/>
      <c r="GJI335" s="547"/>
      <c r="GJJ335" s="547"/>
      <c r="GJK335" s="547"/>
      <c r="GJL335" s="547"/>
      <c r="GJM335" s="547"/>
      <c r="GJN335" s="547"/>
      <c r="GJO335" s="547"/>
      <c r="GJP335" s="547"/>
      <c r="GJQ335" s="547"/>
      <c r="GJR335" s="547"/>
      <c r="GJS335" s="547"/>
      <c r="GJT335" s="547"/>
      <c r="GJU335" s="547"/>
      <c r="GJV335" s="547"/>
      <c r="GJW335" s="547"/>
      <c r="GJX335" s="547"/>
      <c r="GJY335" s="547"/>
      <c r="GJZ335" s="547"/>
      <c r="GKA335" s="547"/>
      <c r="GKB335" s="547"/>
      <c r="GKC335" s="547"/>
      <c r="GKD335" s="547"/>
      <c r="GKE335" s="547"/>
      <c r="GKF335" s="547"/>
      <c r="GKG335" s="547"/>
      <c r="GKH335" s="547"/>
      <c r="GKI335" s="547"/>
      <c r="GKJ335" s="547"/>
      <c r="GKK335" s="547"/>
      <c r="GKL335" s="547"/>
      <c r="GKM335" s="547"/>
      <c r="GKN335" s="547"/>
      <c r="GKO335" s="547"/>
      <c r="GKP335" s="547"/>
      <c r="GKQ335" s="547"/>
      <c r="GKR335" s="547"/>
      <c r="GKS335" s="547"/>
      <c r="GKT335" s="547"/>
      <c r="GKU335" s="547"/>
      <c r="GKV335" s="547"/>
      <c r="GKW335" s="547"/>
      <c r="GKX335" s="547"/>
      <c r="GKY335" s="547"/>
      <c r="GKZ335" s="547"/>
      <c r="GLA335" s="547"/>
      <c r="GLB335" s="547"/>
      <c r="GLC335" s="547"/>
      <c r="GLD335" s="547"/>
      <c r="GLE335" s="547"/>
      <c r="GLF335" s="547"/>
      <c r="GLG335" s="547"/>
      <c r="GLH335" s="547"/>
      <c r="GLI335" s="547"/>
      <c r="GLJ335" s="547"/>
      <c r="GLK335" s="547"/>
      <c r="GLL335" s="547"/>
      <c r="GLM335" s="547"/>
      <c r="GLN335" s="547"/>
      <c r="GLO335" s="547"/>
      <c r="GLP335" s="547"/>
      <c r="GLQ335" s="547"/>
      <c r="GLR335" s="547"/>
      <c r="GLS335" s="547"/>
      <c r="GLT335" s="547"/>
      <c r="GLU335" s="547"/>
      <c r="GLV335" s="547"/>
      <c r="GLW335" s="547"/>
      <c r="GLX335" s="547"/>
      <c r="GLY335" s="547"/>
      <c r="GLZ335" s="547"/>
      <c r="GMA335" s="547"/>
      <c r="GMB335" s="547"/>
      <c r="GMC335" s="547"/>
      <c r="GMD335" s="547"/>
      <c r="GME335" s="547"/>
      <c r="GMF335" s="547"/>
      <c r="GMG335" s="547"/>
      <c r="GMH335" s="547"/>
      <c r="GMI335" s="547"/>
      <c r="GMJ335" s="547"/>
      <c r="GMK335" s="547"/>
      <c r="GML335" s="547"/>
      <c r="GMM335" s="547"/>
      <c r="GMN335" s="547"/>
      <c r="GMO335" s="547"/>
      <c r="GMP335" s="547"/>
      <c r="GMQ335" s="547"/>
      <c r="GMR335" s="547"/>
      <c r="GMS335" s="547"/>
      <c r="GMT335" s="547"/>
      <c r="GMU335" s="547"/>
      <c r="GMV335" s="547"/>
      <c r="GMW335" s="547"/>
      <c r="GMX335" s="547"/>
      <c r="GMY335" s="547"/>
      <c r="GMZ335" s="547"/>
      <c r="GNA335" s="547"/>
      <c r="GNB335" s="547"/>
      <c r="GNC335" s="547"/>
      <c r="GND335" s="547"/>
      <c r="GNE335" s="547"/>
      <c r="GNF335" s="547"/>
      <c r="GNG335" s="547"/>
      <c r="GNH335" s="547"/>
      <c r="GNI335" s="547"/>
      <c r="GNJ335" s="547"/>
      <c r="GNK335" s="547"/>
      <c r="GNL335" s="547"/>
      <c r="GNM335" s="547"/>
      <c r="GNN335" s="547"/>
      <c r="GNO335" s="547"/>
      <c r="GNP335" s="547"/>
      <c r="GNQ335" s="547"/>
      <c r="GNR335" s="547"/>
      <c r="GNS335" s="547"/>
      <c r="GNT335" s="547"/>
      <c r="GNU335" s="547"/>
      <c r="GNV335" s="547"/>
      <c r="GNW335" s="547"/>
      <c r="GNX335" s="547"/>
      <c r="GNY335" s="547"/>
      <c r="GNZ335" s="547"/>
      <c r="GOA335" s="547"/>
      <c r="GOB335" s="547"/>
      <c r="GOC335" s="547"/>
      <c r="GOD335" s="547"/>
      <c r="GOE335" s="547"/>
      <c r="GOF335" s="547"/>
      <c r="GOG335" s="547"/>
      <c r="GOH335" s="547"/>
      <c r="GOI335" s="547"/>
      <c r="GOJ335" s="547"/>
      <c r="GOK335" s="547"/>
      <c r="GOL335" s="547"/>
      <c r="GOM335" s="547"/>
      <c r="GON335" s="547"/>
      <c r="GOO335" s="547"/>
      <c r="GOP335" s="547"/>
      <c r="GOQ335" s="547"/>
      <c r="GOR335" s="547"/>
      <c r="GOS335" s="547"/>
      <c r="GOT335" s="547"/>
      <c r="GOU335" s="547"/>
      <c r="GOV335" s="547"/>
      <c r="GOW335" s="547"/>
      <c r="GOX335" s="547"/>
      <c r="GOY335" s="547"/>
      <c r="GOZ335" s="547"/>
      <c r="GPA335" s="547"/>
      <c r="GPB335" s="547"/>
      <c r="GPC335" s="547"/>
      <c r="GPD335" s="547"/>
      <c r="GPE335" s="547"/>
      <c r="GPF335" s="547"/>
      <c r="GPG335" s="547"/>
      <c r="GPH335" s="547"/>
      <c r="GPI335" s="547"/>
      <c r="GPJ335" s="547"/>
      <c r="GPK335" s="547"/>
      <c r="GPL335" s="547"/>
      <c r="GPM335" s="547"/>
      <c r="GPN335" s="547"/>
      <c r="GPO335" s="547"/>
      <c r="GPP335" s="547"/>
      <c r="GPQ335" s="547"/>
      <c r="GPR335" s="547"/>
      <c r="GPS335" s="547"/>
      <c r="GPT335" s="547"/>
      <c r="GPU335" s="547"/>
      <c r="GPV335" s="547"/>
      <c r="GPW335" s="547"/>
      <c r="GPX335" s="547"/>
      <c r="GPY335" s="547"/>
      <c r="GPZ335" s="547"/>
      <c r="GQA335" s="547"/>
      <c r="GQB335" s="547"/>
      <c r="GQC335" s="547"/>
      <c r="GQD335" s="547"/>
      <c r="GQE335" s="547"/>
      <c r="GQF335" s="547"/>
      <c r="GQG335" s="547"/>
      <c r="GQH335" s="547"/>
      <c r="GQI335" s="547"/>
      <c r="GQJ335" s="547"/>
      <c r="GQK335" s="547"/>
      <c r="GQL335" s="547"/>
      <c r="GQM335" s="547"/>
      <c r="GQN335" s="547"/>
      <c r="GQO335" s="547"/>
      <c r="GQP335" s="547"/>
      <c r="GQQ335" s="547"/>
      <c r="GQR335" s="547"/>
      <c r="GQS335" s="547"/>
      <c r="GQT335" s="547"/>
      <c r="GQU335" s="547"/>
      <c r="GQV335" s="547"/>
      <c r="GQW335" s="547"/>
      <c r="GQX335" s="547"/>
      <c r="GQY335" s="547"/>
      <c r="GQZ335" s="547"/>
      <c r="GRA335" s="547"/>
      <c r="GRB335" s="547"/>
      <c r="GRC335" s="547"/>
      <c r="GRD335" s="547"/>
      <c r="GRE335" s="547"/>
      <c r="GRF335" s="547"/>
      <c r="GRG335" s="547"/>
      <c r="GRH335" s="547"/>
      <c r="GRI335" s="547"/>
      <c r="GRJ335" s="547"/>
      <c r="GRK335" s="547"/>
      <c r="GRL335" s="547"/>
      <c r="GRM335" s="547"/>
      <c r="GRN335" s="547"/>
      <c r="GRO335" s="547"/>
      <c r="GRP335" s="547"/>
      <c r="GRQ335" s="547"/>
      <c r="GRR335" s="547"/>
      <c r="GRS335" s="547"/>
      <c r="GRT335" s="547"/>
      <c r="GRU335" s="547"/>
      <c r="GRV335" s="547"/>
      <c r="GRW335" s="547"/>
      <c r="GRX335" s="547"/>
      <c r="GRY335" s="547"/>
      <c r="GRZ335" s="547"/>
      <c r="GSA335" s="547"/>
      <c r="GSB335" s="547"/>
      <c r="GSC335" s="547"/>
      <c r="GSD335" s="547"/>
      <c r="GSE335" s="547"/>
      <c r="GSF335" s="547"/>
      <c r="GSG335" s="547"/>
      <c r="GSH335" s="547"/>
      <c r="GSI335" s="547"/>
      <c r="GSJ335" s="547"/>
      <c r="GSK335" s="547"/>
      <c r="GSL335" s="547"/>
      <c r="GSM335" s="547"/>
      <c r="GSN335" s="547"/>
      <c r="GSO335" s="547"/>
      <c r="GSP335" s="547"/>
      <c r="GSQ335" s="547"/>
      <c r="GSR335" s="547"/>
      <c r="GSS335" s="547"/>
      <c r="GST335" s="547"/>
      <c r="GSU335" s="547"/>
      <c r="GSV335" s="547"/>
      <c r="GSW335" s="547"/>
      <c r="GSX335" s="547"/>
      <c r="GSY335" s="547"/>
      <c r="GSZ335" s="547"/>
      <c r="GTA335" s="547"/>
      <c r="GTB335" s="547"/>
      <c r="GTC335" s="547"/>
      <c r="GTD335" s="547"/>
      <c r="GTE335" s="547"/>
      <c r="GTF335" s="547"/>
      <c r="GTG335" s="547"/>
      <c r="GTH335" s="547"/>
      <c r="GTI335" s="547"/>
      <c r="GTJ335" s="547"/>
      <c r="GTK335" s="547"/>
      <c r="GTL335" s="547"/>
      <c r="GTM335" s="547"/>
      <c r="GTN335" s="547"/>
      <c r="GTO335" s="547"/>
      <c r="GTP335" s="547"/>
      <c r="GTQ335" s="547"/>
      <c r="GTR335" s="547"/>
      <c r="GTS335" s="547"/>
      <c r="GTT335" s="547"/>
      <c r="GTU335" s="547"/>
      <c r="GTV335" s="547"/>
      <c r="GTW335" s="547"/>
      <c r="GTX335" s="547"/>
      <c r="GTY335" s="547"/>
      <c r="GTZ335" s="547"/>
      <c r="GUA335" s="547"/>
      <c r="GUB335" s="547"/>
      <c r="GUC335" s="547"/>
      <c r="GUD335" s="547"/>
      <c r="GUE335" s="547"/>
      <c r="GUF335" s="547"/>
      <c r="GUG335" s="547"/>
      <c r="GUH335" s="547"/>
      <c r="GUI335" s="547"/>
      <c r="GUJ335" s="547"/>
      <c r="GUK335" s="547"/>
      <c r="GUL335" s="547"/>
      <c r="GUM335" s="547"/>
      <c r="GUN335" s="547"/>
      <c r="GUO335" s="547"/>
      <c r="GUP335" s="547"/>
      <c r="GUQ335" s="547"/>
      <c r="GUR335" s="547"/>
      <c r="GUS335" s="547"/>
      <c r="GUT335" s="547"/>
      <c r="GUU335" s="547"/>
      <c r="GUV335" s="547"/>
      <c r="GUW335" s="547"/>
      <c r="GUX335" s="547"/>
      <c r="GUY335" s="547"/>
      <c r="GUZ335" s="547"/>
      <c r="GVA335" s="547"/>
      <c r="GVB335" s="547"/>
      <c r="GVC335" s="547"/>
      <c r="GVD335" s="547"/>
      <c r="GVE335" s="547"/>
      <c r="GVF335" s="547"/>
      <c r="GVG335" s="547"/>
      <c r="GVH335" s="547"/>
      <c r="GVI335" s="547"/>
      <c r="GVJ335" s="547"/>
      <c r="GVK335" s="547"/>
      <c r="GVL335" s="547"/>
      <c r="GVM335" s="547"/>
      <c r="GVN335" s="547"/>
      <c r="GVO335" s="547"/>
      <c r="GVP335" s="547"/>
      <c r="GVQ335" s="547"/>
      <c r="GVR335" s="547"/>
      <c r="GVS335" s="547"/>
      <c r="GVT335" s="547"/>
      <c r="GVU335" s="547"/>
      <c r="GVV335" s="547"/>
      <c r="GVW335" s="547"/>
      <c r="GVX335" s="547"/>
      <c r="GVY335" s="547"/>
      <c r="GVZ335" s="547"/>
      <c r="GWA335" s="547"/>
      <c r="GWB335" s="547"/>
      <c r="GWC335" s="547"/>
      <c r="GWD335" s="547"/>
      <c r="GWE335" s="547"/>
      <c r="GWF335" s="547"/>
      <c r="GWG335" s="547"/>
      <c r="GWH335" s="547"/>
      <c r="GWI335" s="547"/>
      <c r="GWJ335" s="547"/>
      <c r="GWK335" s="547"/>
      <c r="GWL335" s="547"/>
      <c r="GWM335" s="547"/>
      <c r="GWN335" s="547"/>
      <c r="GWO335" s="547"/>
      <c r="GWP335" s="547"/>
      <c r="GWQ335" s="547"/>
      <c r="GWR335" s="547"/>
      <c r="GWS335" s="547"/>
      <c r="GWT335" s="547"/>
      <c r="GWU335" s="547"/>
      <c r="GWV335" s="547"/>
      <c r="GWW335" s="547"/>
      <c r="GWX335" s="547"/>
      <c r="GWY335" s="547"/>
      <c r="GWZ335" s="547"/>
      <c r="GXA335" s="547"/>
      <c r="GXB335" s="547"/>
      <c r="GXC335" s="547"/>
      <c r="GXD335" s="547"/>
      <c r="GXE335" s="547"/>
      <c r="GXF335" s="547"/>
      <c r="GXG335" s="547"/>
      <c r="GXH335" s="547"/>
      <c r="GXI335" s="547"/>
      <c r="GXJ335" s="547"/>
      <c r="GXK335" s="547"/>
      <c r="GXL335" s="547"/>
      <c r="GXM335" s="547"/>
      <c r="GXN335" s="547"/>
      <c r="GXO335" s="547"/>
      <c r="GXP335" s="547"/>
      <c r="GXQ335" s="547"/>
      <c r="GXR335" s="547"/>
      <c r="GXS335" s="547"/>
      <c r="GXT335" s="547"/>
      <c r="GXU335" s="547"/>
      <c r="GXV335" s="547"/>
      <c r="GXW335" s="547"/>
      <c r="GXX335" s="547"/>
      <c r="GXY335" s="547"/>
      <c r="GXZ335" s="547"/>
      <c r="GYA335" s="547"/>
      <c r="GYB335" s="547"/>
      <c r="GYC335" s="547"/>
      <c r="GYD335" s="547"/>
      <c r="GYE335" s="547"/>
      <c r="GYF335" s="547"/>
      <c r="GYG335" s="547"/>
      <c r="GYH335" s="547"/>
      <c r="GYI335" s="547"/>
      <c r="GYJ335" s="547"/>
      <c r="GYK335" s="547"/>
      <c r="GYL335" s="547"/>
      <c r="GYM335" s="547"/>
      <c r="GYN335" s="547"/>
      <c r="GYO335" s="547"/>
      <c r="GYP335" s="547"/>
      <c r="GYQ335" s="547"/>
      <c r="GYR335" s="547"/>
      <c r="GYS335" s="547"/>
      <c r="GYT335" s="547"/>
      <c r="GYU335" s="547"/>
      <c r="GYV335" s="547"/>
      <c r="GYW335" s="547"/>
      <c r="GYX335" s="547"/>
      <c r="GYY335" s="547"/>
      <c r="GYZ335" s="547"/>
      <c r="GZA335" s="547"/>
      <c r="GZB335" s="547"/>
      <c r="GZC335" s="547"/>
      <c r="GZD335" s="547"/>
      <c r="GZE335" s="547"/>
      <c r="GZF335" s="547"/>
      <c r="GZG335" s="547"/>
      <c r="GZH335" s="547"/>
      <c r="GZI335" s="547"/>
      <c r="GZJ335" s="547"/>
      <c r="GZK335" s="547"/>
      <c r="GZL335" s="547"/>
      <c r="GZM335" s="547"/>
      <c r="GZN335" s="547"/>
      <c r="GZO335" s="547"/>
      <c r="GZP335" s="547"/>
      <c r="GZQ335" s="547"/>
      <c r="GZR335" s="547"/>
      <c r="GZS335" s="547"/>
      <c r="GZT335" s="547"/>
      <c r="GZU335" s="547"/>
      <c r="GZV335" s="547"/>
      <c r="GZW335" s="547"/>
      <c r="GZX335" s="547"/>
      <c r="GZY335" s="547"/>
      <c r="GZZ335" s="547"/>
      <c r="HAA335" s="547"/>
      <c r="HAB335" s="547"/>
      <c r="HAC335" s="547"/>
      <c r="HAD335" s="547"/>
      <c r="HAE335" s="547"/>
      <c r="HAF335" s="547"/>
      <c r="HAG335" s="547"/>
      <c r="HAH335" s="547"/>
      <c r="HAI335" s="547"/>
      <c r="HAJ335" s="547"/>
      <c r="HAK335" s="547"/>
      <c r="HAL335" s="547"/>
      <c r="HAM335" s="547"/>
      <c r="HAN335" s="547"/>
      <c r="HAO335" s="547"/>
      <c r="HAP335" s="547"/>
      <c r="HAQ335" s="547"/>
      <c r="HAR335" s="547"/>
      <c r="HAS335" s="547"/>
      <c r="HAT335" s="547"/>
      <c r="HAU335" s="547"/>
      <c r="HAV335" s="547"/>
      <c r="HAW335" s="547"/>
      <c r="HAX335" s="547"/>
      <c r="HAY335" s="547"/>
      <c r="HAZ335" s="547"/>
      <c r="HBA335" s="547"/>
      <c r="HBB335" s="547"/>
      <c r="HBC335" s="547"/>
      <c r="HBD335" s="547"/>
      <c r="HBE335" s="547"/>
      <c r="HBF335" s="547"/>
      <c r="HBG335" s="547"/>
      <c r="HBH335" s="547"/>
      <c r="HBI335" s="547"/>
      <c r="HBJ335" s="547"/>
      <c r="HBK335" s="547"/>
      <c r="HBL335" s="547"/>
      <c r="HBM335" s="547"/>
      <c r="HBN335" s="547"/>
      <c r="HBO335" s="547"/>
      <c r="HBP335" s="547"/>
      <c r="HBQ335" s="547"/>
      <c r="HBR335" s="547"/>
      <c r="HBS335" s="547"/>
      <c r="HBT335" s="547"/>
      <c r="HBU335" s="547"/>
      <c r="HBV335" s="547"/>
      <c r="HBW335" s="547"/>
      <c r="HBX335" s="547"/>
      <c r="HBY335" s="547"/>
      <c r="HBZ335" s="547"/>
      <c r="HCA335" s="547"/>
      <c r="HCB335" s="547"/>
      <c r="HCC335" s="547"/>
      <c r="HCD335" s="547"/>
      <c r="HCE335" s="547"/>
      <c r="HCF335" s="547"/>
      <c r="HCG335" s="547"/>
      <c r="HCH335" s="547"/>
      <c r="HCI335" s="547"/>
      <c r="HCJ335" s="547"/>
      <c r="HCK335" s="547"/>
      <c r="HCL335" s="547"/>
      <c r="HCM335" s="547"/>
      <c r="HCN335" s="547"/>
      <c r="HCO335" s="547"/>
      <c r="HCP335" s="547"/>
      <c r="HCQ335" s="547"/>
      <c r="HCR335" s="547"/>
      <c r="HCS335" s="547"/>
      <c r="HCT335" s="547"/>
      <c r="HCU335" s="547"/>
      <c r="HCV335" s="547"/>
      <c r="HCW335" s="547"/>
      <c r="HCX335" s="547"/>
      <c r="HCY335" s="547"/>
      <c r="HCZ335" s="547"/>
      <c r="HDA335" s="547"/>
      <c r="HDB335" s="547"/>
      <c r="HDC335" s="547"/>
      <c r="HDD335" s="547"/>
      <c r="HDE335" s="547"/>
      <c r="HDF335" s="547"/>
      <c r="HDG335" s="547"/>
      <c r="HDH335" s="547"/>
      <c r="HDI335" s="547"/>
      <c r="HDJ335" s="547"/>
      <c r="HDK335" s="547"/>
      <c r="HDL335" s="547"/>
      <c r="HDM335" s="547"/>
      <c r="HDN335" s="547"/>
      <c r="HDO335" s="547"/>
      <c r="HDP335" s="547"/>
      <c r="HDQ335" s="547"/>
      <c r="HDR335" s="547"/>
      <c r="HDS335" s="547"/>
      <c r="HDT335" s="547"/>
      <c r="HDU335" s="547"/>
      <c r="HDV335" s="547"/>
      <c r="HDW335" s="547"/>
      <c r="HDX335" s="547"/>
      <c r="HDY335" s="547"/>
      <c r="HDZ335" s="547"/>
      <c r="HEA335" s="547"/>
      <c r="HEB335" s="547"/>
      <c r="HEC335" s="547"/>
      <c r="HED335" s="547"/>
      <c r="HEE335" s="547"/>
      <c r="HEF335" s="547"/>
      <c r="HEG335" s="547"/>
      <c r="HEH335" s="547"/>
      <c r="HEI335" s="547"/>
      <c r="HEJ335" s="547"/>
      <c r="HEK335" s="547"/>
      <c r="HEL335" s="547"/>
      <c r="HEM335" s="547"/>
      <c r="HEN335" s="547"/>
      <c r="HEO335" s="547"/>
      <c r="HEP335" s="547"/>
      <c r="HEQ335" s="547"/>
      <c r="HER335" s="547"/>
      <c r="HES335" s="547"/>
      <c r="HET335" s="547"/>
      <c r="HEU335" s="547"/>
      <c r="HEV335" s="547"/>
      <c r="HEW335" s="547"/>
      <c r="HEX335" s="547"/>
      <c r="HEY335" s="547"/>
      <c r="HEZ335" s="547"/>
      <c r="HFA335" s="547"/>
      <c r="HFB335" s="547"/>
      <c r="HFC335" s="547"/>
      <c r="HFD335" s="547"/>
      <c r="HFE335" s="547"/>
      <c r="HFF335" s="547"/>
      <c r="HFG335" s="547"/>
      <c r="HFH335" s="547"/>
      <c r="HFI335" s="547"/>
      <c r="HFJ335" s="547"/>
      <c r="HFK335" s="547"/>
      <c r="HFL335" s="547"/>
      <c r="HFM335" s="547"/>
      <c r="HFN335" s="547"/>
      <c r="HFO335" s="547"/>
      <c r="HFP335" s="547"/>
      <c r="HFQ335" s="547"/>
      <c r="HFR335" s="547"/>
      <c r="HFS335" s="547"/>
      <c r="HFT335" s="547"/>
      <c r="HFU335" s="547"/>
      <c r="HFV335" s="547"/>
      <c r="HFW335" s="547"/>
      <c r="HFX335" s="547"/>
      <c r="HFY335" s="547"/>
      <c r="HFZ335" s="547"/>
      <c r="HGA335" s="547"/>
      <c r="HGB335" s="547"/>
      <c r="HGC335" s="547"/>
      <c r="HGD335" s="547"/>
      <c r="HGE335" s="547"/>
      <c r="HGF335" s="547"/>
      <c r="HGG335" s="547"/>
      <c r="HGH335" s="547"/>
      <c r="HGI335" s="547"/>
      <c r="HGJ335" s="547"/>
      <c r="HGK335" s="547"/>
      <c r="HGL335" s="547"/>
      <c r="HGM335" s="547"/>
      <c r="HGN335" s="547"/>
      <c r="HGO335" s="547"/>
      <c r="HGP335" s="547"/>
      <c r="HGQ335" s="547"/>
      <c r="HGR335" s="547"/>
      <c r="HGS335" s="547"/>
      <c r="HGT335" s="547"/>
      <c r="HGU335" s="547"/>
      <c r="HGV335" s="547"/>
      <c r="HGW335" s="547"/>
      <c r="HGX335" s="547"/>
      <c r="HGY335" s="547"/>
      <c r="HGZ335" s="547"/>
      <c r="HHA335" s="547"/>
      <c r="HHB335" s="547"/>
      <c r="HHC335" s="547"/>
      <c r="HHD335" s="547"/>
      <c r="HHE335" s="547"/>
      <c r="HHF335" s="547"/>
      <c r="HHG335" s="547"/>
      <c r="HHH335" s="547"/>
      <c r="HHI335" s="547"/>
      <c r="HHJ335" s="547"/>
      <c r="HHK335" s="547"/>
      <c r="HHL335" s="547"/>
      <c r="HHM335" s="547"/>
      <c r="HHN335" s="547"/>
      <c r="HHO335" s="547"/>
      <c r="HHP335" s="547"/>
      <c r="HHQ335" s="547"/>
      <c r="HHR335" s="547"/>
      <c r="HHS335" s="547"/>
      <c r="HHT335" s="547"/>
      <c r="HHU335" s="547"/>
      <c r="HHV335" s="547"/>
      <c r="HHW335" s="547"/>
      <c r="HHX335" s="547"/>
      <c r="HHY335" s="547"/>
      <c r="HHZ335" s="547"/>
      <c r="HIA335" s="547"/>
      <c r="HIB335" s="547"/>
      <c r="HIC335" s="547"/>
      <c r="HID335" s="547"/>
      <c r="HIE335" s="547"/>
      <c r="HIF335" s="547"/>
      <c r="HIG335" s="547"/>
      <c r="HIH335" s="547"/>
      <c r="HII335" s="547"/>
      <c r="HIJ335" s="547"/>
      <c r="HIK335" s="547"/>
      <c r="HIL335" s="547"/>
      <c r="HIM335" s="547"/>
      <c r="HIN335" s="547"/>
      <c r="HIO335" s="547"/>
      <c r="HIP335" s="547"/>
      <c r="HIQ335" s="547"/>
      <c r="HIR335" s="547"/>
      <c r="HIS335" s="547"/>
      <c r="HIT335" s="547"/>
      <c r="HIU335" s="547"/>
      <c r="HIV335" s="547"/>
      <c r="HIW335" s="547"/>
      <c r="HIX335" s="547"/>
      <c r="HIY335" s="547"/>
      <c r="HIZ335" s="547"/>
      <c r="HJA335" s="547"/>
      <c r="HJB335" s="547"/>
      <c r="HJC335" s="547"/>
      <c r="HJD335" s="547"/>
      <c r="HJE335" s="547"/>
      <c r="HJF335" s="547"/>
      <c r="HJG335" s="547"/>
      <c r="HJH335" s="547"/>
      <c r="HJI335" s="547"/>
      <c r="HJJ335" s="547"/>
      <c r="HJK335" s="547"/>
      <c r="HJL335" s="547"/>
      <c r="HJM335" s="547"/>
      <c r="HJN335" s="547"/>
      <c r="HJO335" s="547"/>
      <c r="HJP335" s="547"/>
      <c r="HJQ335" s="547"/>
      <c r="HJR335" s="547"/>
      <c r="HJS335" s="547"/>
      <c r="HJT335" s="547"/>
      <c r="HJU335" s="547"/>
      <c r="HJV335" s="547"/>
      <c r="HJW335" s="547"/>
      <c r="HJX335" s="547"/>
      <c r="HJY335" s="547"/>
      <c r="HJZ335" s="547"/>
      <c r="HKA335" s="547"/>
      <c r="HKB335" s="547"/>
      <c r="HKC335" s="547"/>
      <c r="HKD335" s="547"/>
      <c r="HKE335" s="547"/>
      <c r="HKF335" s="547"/>
      <c r="HKG335" s="547"/>
      <c r="HKH335" s="547"/>
      <c r="HKI335" s="547"/>
      <c r="HKJ335" s="547"/>
      <c r="HKK335" s="547"/>
      <c r="HKL335" s="547"/>
      <c r="HKM335" s="547"/>
      <c r="HKN335" s="547"/>
      <c r="HKO335" s="547"/>
      <c r="HKP335" s="547"/>
      <c r="HKQ335" s="547"/>
      <c r="HKR335" s="547"/>
      <c r="HKS335" s="547"/>
      <c r="HKT335" s="547"/>
      <c r="HKU335" s="547"/>
      <c r="HKV335" s="547"/>
      <c r="HKW335" s="547"/>
      <c r="HKX335" s="547"/>
      <c r="HKY335" s="547"/>
      <c r="HKZ335" s="547"/>
      <c r="HLA335" s="547"/>
      <c r="HLB335" s="547"/>
      <c r="HLC335" s="547"/>
      <c r="HLD335" s="547"/>
      <c r="HLE335" s="547"/>
      <c r="HLF335" s="547"/>
      <c r="HLG335" s="547"/>
      <c r="HLH335" s="547"/>
      <c r="HLI335" s="547"/>
      <c r="HLJ335" s="547"/>
      <c r="HLK335" s="547"/>
      <c r="HLL335" s="547"/>
      <c r="HLM335" s="547"/>
      <c r="HLN335" s="547"/>
      <c r="HLO335" s="547"/>
      <c r="HLP335" s="547"/>
      <c r="HLQ335" s="547"/>
      <c r="HLR335" s="547"/>
      <c r="HLS335" s="547"/>
      <c r="HLT335" s="547"/>
      <c r="HLU335" s="547"/>
      <c r="HLV335" s="547"/>
      <c r="HLW335" s="547"/>
      <c r="HLX335" s="547"/>
      <c r="HLY335" s="547"/>
      <c r="HLZ335" s="547"/>
      <c r="HMA335" s="547"/>
      <c r="HMB335" s="547"/>
      <c r="HMC335" s="547"/>
      <c r="HMD335" s="547"/>
      <c r="HME335" s="547"/>
      <c r="HMF335" s="547"/>
      <c r="HMG335" s="547"/>
      <c r="HMH335" s="547"/>
      <c r="HMI335" s="547"/>
      <c r="HMJ335" s="547"/>
      <c r="HMK335" s="547"/>
      <c r="HML335" s="547"/>
      <c r="HMM335" s="547"/>
      <c r="HMN335" s="547"/>
      <c r="HMO335" s="547"/>
      <c r="HMP335" s="547"/>
      <c r="HMQ335" s="547"/>
      <c r="HMR335" s="547"/>
      <c r="HMS335" s="547"/>
      <c r="HMT335" s="547"/>
      <c r="HMU335" s="547"/>
      <c r="HMV335" s="547"/>
      <c r="HMW335" s="547"/>
      <c r="HMX335" s="547"/>
      <c r="HMY335" s="547"/>
      <c r="HMZ335" s="547"/>
      <c r="HNA335" s="547"/>
      <c r="HNB335" s="547"/>
      <c r="HNC335" s="547"/>
      <c r="HND335" s="547"/>
      <c r="HNE335" s="547"/>
      <c r="HNF335" s="547"/>
      <c r="HNG335" s="547"/>
      <c r="HNH335" s="547"/>
      <c r="HNI335" s="547"/>
      <c r="HNJ335" s="547"/>
      <c r="HNK335" s="547"/>
      <c r="HNL335" s="547"/>
      <c r="HNM335" s="547"/>
      <c r="HNN335" s="547"/>
      <c r="HNO335" s="547"/>
      <c r="HNP335" s="547"/>
      <c r="HNQ335" s="547"/>
      <c r="HNR335" s="547"/>
      <c r="HNS335" s="547"/>
      <c r="HNT335" s="547"/>
      <c r="HNU335" s="547"/>
      <c r="HNV335" s="547"/>
      <c r="HNW335" s="547"/>
      <c r="HNX335" s="547"/>
      <c r="HNY335" s="547"/>
      <c r="HNZ335" s="547"/>
      <c r="HOA335" s="547"/>
      <c r="HOB335" s="547"/>
      <c r="HOC335" s="547"/>
      <c r="HOD335" s="547"/>
      <c r="HOE335" s="547"/>
      <c r="HOF335" s="547"/>
      <c r="HOG335" s="547"/>
      <c r="HOH335" s="547"/>
      <c r="HOI335" s="547"/>
      <c r="HOJ335" s="547"/>
      <c r="HOK335" s="547"/>
      <c r="HOL335" s="547"/>
      <c r="HOM335" s="547"/>
      <c r="HON335" s="547"/>
      <c r="HOO335" s="547"/>
      <c r="HOP335" s="547"/>
      <c r="HOQ335" s="547"/>
      <c r="HOR335" s="547"/>
      <c r="HOS335" s="547"/>
      <c r="HOT335" s="547"/>
      <c r="HOU335" s="547"/>
      <c r="HOV335" s="547"/>
      <c r="HOW335" s="547"/>
      <c r="HOX335" s="547"/>
      <c r="HOY335" s="547"/>
      <c r="HOZ335" s="547"/>
      <c r="HPA335" s="547"/>
      <c r="HPB335" s="547"/>
      <c r="HPC335" s="547"/>
      <c r="HPD335" s="547"/>
      <c r="HPE335" s="547"/>
      <c r="HPF335" s="547"/>
      <c r="HPG335" s="547"/>
      <c r="HPH335" s="547"/>
      <c r="HPI335" s="547"/>
      <c r="HPJ335" s="547"/>
      <c r="HPK335" s="547"/>
      <c r="HPL335" s="547"/>
      <c r="HPM335" s="547"/>
      <c r="HPN335" s="547"/>
      <c r="HPO335" s="547"/>
      <c r="HPP335" s="547"/>
      <c r="HPQ335" s="547"/>
      <c r="HPR335" s="547"/>
      <c r="HPS335" s="547"/>
      <c r="HPT335" s="547"/>
      <c r="HPU335" s="547"/>
      <c r="HPV335" s="547"/>
      <c r="HPW335" s="547"/>
      <c r="HPX335" s="547"/>
      <c r="HPY335" s="547"/>
      <c r="HPZ335" s="547"/>
      <c r="HQA335" s="547"/>
      <c r="HQB335" s="547"/>
      <c r="HQC335" s="547"/>
      <c r="HQD335" s="547"/>
      <c r="HQE335" s="547"/>
      <c r="HQF335" s="547"/>
      <c r="HQG335" s="547"/>
      <c r="HQH335" s="547"/>
      <c r="HQI335" s="547"/>
      <c r="HQJ335" s="547"/>
      <c r="HQK335" s="547"/>
      <c r="HQL335" s="547"/>
      <c r="HQM335" s="547"/>
      <c r="HQN335" s="547"/>
      <c r="HQO335" s="547"/>
      <c r="HQP335" s="547"/>
      <c r="HQQ335" s="547"/>
      <c r="HQR335" s="547"/>
      <c r="HQS335" s="547"/>
      <c r="HQT335" s="547"/>
      <c r="HQU335" s="547"/>
      <c r="HQV335" s="547"/>
      <c r="HQW335" s="547"/>
      <c r="HQX335" s="547"/>
      <c r="HQY335" s="547"/>
      <c r="HQZ335" s="547"/>
      <c r="HRA335" s="547"/>
      <c r="HRB335" s="547"/>
      <c r="HRC335" s="547"/>
      <c r="HRD335" s="547"/>
      <c r="HRE335" s="547"/>
      <c r="HRF335" s="547"/>
      <c r="HRG335" s="547"/>
      <c r="HRH335" s="547"/>
      <c r="HRI335" s="547"/>
      <c r="HRJ335" s="547"/>
      <c r="HRK335" s="547"/>
      <c r="HRL335" s="547"/>
      <c r="HRM335" s="547"/>
      <c r="HRN335" s="547"/>
      <c r="HRO335" s="547"/>
      <c r="HRP335" s="547"/>
      <c r="HRQ335" s="547"/>
      <c r="HRR335" s="547"/>
      <c r="HRS335" s="547"/>
      <c r="HRT335" s="547"/>
      <c r="HRU335" s="547"/>
      <c r="HRV335" s="547"/>
      <c r="HRW335" s="547"/>
      <c r="HRX335" s="547"/>
      <c r="HRY335" s="547"/>
      <c r="HRZ335" s="547"/>
      <c r="HSA335" s="547"/>
      <c r="HSB335" s="547"/>
      <c r="HSC335" s="547"/>
      <c r="HSD335" s="547"/>
      <c r="HSE335" s="547"/>
      <c r="HSF335" s="547"/>
      <c r="HSG335" s="547"/>
      <c r="HSH335" s="547"/>
      <c r="HSI335" s="547"/>
      <c r="HSJ335" s="547"/>
      <c r="HSK335" s="547"/>
      <c r="HSL335" s="547"/>
      <c r="HSM335" s="547"/>
      <c r="HSN335" s="547"/>
      <c r="HSO335" s="547"/>
      <c r="HSP335" s="547"/>
      <c r="HSQ335" s="547"/>
      <c r="HSR335" s="547"/>
      <c r="HSS335" s="547"/>
      <c r="HST335" s="547"/>
      <c r="HSU335" s="547"/>
      <c r="HSV335" s="547"/>
      <c r="HSW335" s="547"/>
      <c r="HSX335" s="547"/>
      <c r="HSY335" s="547"/>
      <c r="HSZ335" s="547"/>
      <c r="HTA335" s="547"/>
      <c r="HTB335" s="547"/>
      <c r="HTC335" s="547"/>
      <c r="HTD335" s="547"/>
      <c r="HTE335" s="547"/>
      <c r="HTF335" s="547"/>
      <c r="HTG335" s="547"/>
      <c r="HTH335" s="547"/>
      <c r="HTI335" s="547"/>
      <c r="HTJ335" s="547"/>
      <c r="HTK335" s="547"/>
      <c r="HTL335" s="547"/>
      <c r="HTM335" s="547"/>
      <c r="HTN335" s="547"/>
      <c r="HTO335" s="547"/>
      <c r="HTP335" s="547"/>
      <c r="HTQ335" s="547"/>
      <c r="HTR335" s="547"/>
      <c r="HTS335" s="547"/>
      <c r="HTT335" s="547"/>
      <c r="HTU335" s="547"/>
      <c r="HTV335" s="547"/>
      <c r="HTW335" s="547"/>
      <c r="HTX335" s="547"/>
      <c r="HTY335" s="547"/>
      <c r="HTZ335" s="547"/>
      <c r="HUA335" s="547"/>
      <c r="HUB335" s="547"/>
      <c r="HUC335" s="547"/>
      <c r="HUD335" s="547"/>
      <c r="HUE335" s="547"/>
      <c r="HUF335" s="547"/>
      <c r="HUG335" s="547"/>
      <c r="HUH335" s="547"/>
      <c r="HUI335" s="547"/>
      <c r="HUJ335" s="547"/>
      <c r="HUK335" s="547"/>
      <c r="HUL335" s="547"/>
      <c r="HUM335" s="547"/>
      <c r="HUN335" s="547"/>
      <c r="HUO335" s="547"/>
      <c r="HUP335" s="547"/>
      <c r="HUQ335" s="547"/>
      <c r="HUR335" s="547"/>
      <c r="HUS335" s="547"/>
      <c r="HUT335" s="547"/>
      <c r="HUU335" s="547"/>
      <c r="HUV335" s="547"/>
      <c r="HUW335" s="547"/>
      <c r="HUX335" s="547"/>
      <c r="HUY335" s="547"/>
      <c r="HUZ335" s="547"/>
      <c r="HVA335" s="547"/>
      <c r="HVB335" s="547"/>
      <c r="HVC335" s="547"/>
      <c r="HVD335" s="547"/>
      <c r="HVE335" s="547"/>
      <c r="HVF335" s="547"/>
      <c r="HVG335" s="547"/>
      <c r="HVH335" s="547"/>
      <c r="HVI335" s="547"/>
      <c r="HVJ335" s="547"/>
      <c r="HVK335" s="547"/>
      <c r="HVL335" s="547"/>
      <c r="HVM335" s="547"/>
      <c r="HVN335" s="547"/>
      <c r="HVO335" s="547"/>
      <c r="HVP335" s="547"/>
      <c r="HVQ335" s="547"/>
      <c r="HVR335" s="547"/>
      <c r="HVS335" s="547"/>
      <c r="HVT335" s="547"/>
      <c r="HVU335" s="547"/>
      <c r="HVV335" s="547"/>
      <c r="HVW335" s="547"/>
      <c r="HVX335" s="547"/>
      <c r="HVY335" s="547"/>
      <c r="HVZ335" s="547"/>
      <c r="HWA335" s="547"/>
      <c r="HWB335" s="547"/>
      <c r="HWC335" s="547"/>
      <c r="HWD335" s="547"/>
      <c r="HWE335" s="547"/>
      <c r="HWF335" s="547"/>
      <c r="HWG335" s="547"/>
      <c r="HWH335" s="547"/>
      <c r="HWI335" s="547"/>
      <c r="HWJ335" s="547"/>
      <c r="HWK335" s="547"/>
      <c r="HWL335" s="547"/>
      <c r="HWM335" s="547"/>
      <c r="HWN335" s="547"/>
      <c r="HWO335" s="547"/>
      <c r="HWP335" s="547"/>
      <c r="HWQ335" s="547"/>
      <c r="HWR335" s="547"/>
      <c r="HWS335" s="547"/>
      <c r="HWT335" s="547"/>
      <c r="HWU335" s="547"/>
      <c r="HWV335" s="547"/>
      <c r="HWW335" s="547"/>
      <c r="HWX335" s="547"/>
      <c r="HWY335" s="547"/>
      <c r="HWZ335" s="547"/>
      <c r="HXA335" s="547"/>
      <c r="HXB335" s="547"/>
      <c r="HXC335" s="547"/>
      <c r="HXD335" s="547"/>
      <c r="HXE335" s="547"/>
      <c r="HXF335" s="547"/>
      <c r="HXG335" s="547"/>
      <c r="HXH335" s="547"/>
      <c r="HXI335" s="547"/>
      <c r="HXJ335" s="547"/>
      <c r="HXK335" s="547"/>
      <c r="HXL335" s="547"/>
      <c r="HXM335" s="547"/>
      <c r="HXN335" s="547"/>
      <c r="HXO335" s="547"/>
      <c r="HXP335" s="547"/>
      <c r="HXQ335" s="547"/>
      <c r="HXR335" s="547"/>
      <c r="HXS335" s="547"/>
      <c r="HXT335" s="547"/>
      <c r="HXU335" s="547"/>
      <c r="HXV335" s="547"/>
      <c r="HXW335" s="547"/>
      <c r="HXX335" s="547"/>
      <c r="HXY335" s="547"/>
      <c r="HXZ335" s="547"/>
      <c r="HYA335" s="547"/>
      <c r="HYB335" s="547"/>
      <c r="HYC335" s="547"/>
      <c r="HYD335" s="547"/>
      <c r="HYE335" s="547"/>
      <c r="HYF335" s="547"/>
      <c r="HYG335" s="547"/>
      <c r="HYH335" s="547"/>
      <c r="HYI335" s="547"/>
      <c r="HYJ335" s="547"/>
      <c r="HYK335" s="547"/>
      <c r="HYL335" s="547"/>
      <c r="HYM335" s="547"/>
      <c r="HYN335" s="547"/>
      <c r="HYO335" s="547"/>
      <c r="HYP335" s="547"/>
      <c r="HYQ335" s="547"/>
      <c r="HYR335" s="547"/>
      <c r="HYS335" s="547"/>
      <c r="HYT335" s="547"/>
      <c r="HYU335" s="547"/>
      <c r="HYV335" s="547"/>
      <c r="HYW335" s="547"/>
      <c r="HYX335" s="547"/>
      <c r="HYY335" s="547"/>
      <c r="HYZ335" s="547"/>
      <c r="HZA335" s="547"/>
      <c r="HZB335" s="547"/>
      <c r="HZC335" s="547"/>
      <c r="HZD335" s="547"/>
      <c r="HZE335" s="547"/>
      <c r="HZF335" s="547"/>
      <c r="HZG335" s="547"/>
      <c r="HZH335" s="547"/>
      <c r="HZI335" s="547"/>
      <c r="HZJ335" s="547"/>
      <c r="HZK335" s="547"/>
      <c r="HZL335" s="547"/>
      <c r="HZM335" s="547"/>
      <c r="HZN335" s="547"/>
      <c r="HZO335" s="547"/>
      <c r="HZP335" s="547"/>
      <c r="HZQ335" s="547"/>
      <c r="HZR335" s="547"/>
      <c r="HZS335" s="547"/>
      <c r="HZT335" s="547"/>
      <c r="HZU335" s="547"/>
      <c r="HZV335" s="547"/>
      <c r="HZW335" s="547"/>
      <c r="HZX335" s="547"/>
      <c r="HZY335" s="547"/>
      <c r="HZZ335" s="547"/>
      <c r="IAA335" s="547"/>
      <c r="IAB335" s="547"/>
      <c r="IAC335" s="547"/>
      <c r="IAD335" s="547"/>
      <c r="IAE335" s="547"/>
      <c r="IAF335" s="547"/>
      <c r="IAG335" s="547"/>
      <c r="IAH335" s="547"/>
      <c r="IAI335" s="547"/>
      <c r="IAJ335" s="547"/>
      <c r="IAK335" s="547"/>
      <c r="IAL335" s="547"/>
      <c r="IAM335" s="547"/>
      <c r="IAN335" s="547"/>
      <c r="IAO335" s="547"/>
      <c r="IAP335" s="547"/>
      <c r="IAQ335" s="547"/>
      <c r="IAR335" s="547"/>
      <c r="IAS335" s="547"/>
      <c r="IAT335" s="547"/>
      <c r="IAU335" s="547"/>
      <c r="IAV335" s="547"/>
      <c r="IAW335" s="547"/>
      <c r="IAX335" s="547"/>
      <c r="IAY335" s="547"/>
      <c r="IAZ335" s="547"/>
      <c r="IBA335" s="547"/>
      <c r="IBB335" s="547"/>
      <c r="IBC335" s="547"/>
      <c r="IBD335" s="547"/>
      <c r="IBE335" s="547"/>
      <c r="IBF335" s="547"/>
      <c r="IBG335" s="547"/>
      <c r="IBH335" s="547"/>
      <c r="IBI335" s="547"/>
      <c r="IBJ335" s="547"/>
      <c r="IBK335" s="547"/>
      <c r="IBL335" s="547"/>
      <c r="IBM335" s="547"/>
      <c r="IBN335" s="547"/>
      <c r="IBO335" s="547"/>
      <c r="IBP335" s="547"/>
      <c r="IBQ335" s="547"/>
      <c r="IBR335" s="547"/>
      <c r="IBS335" s="547"/>
      <c r="IBT335" s="547"/>
      <c r="IBU335" s="547"/>
      <c r="IBV335" s="547"/>
      <c r="IBW335" s="547"/>
      <c r="IBX335" s="547"/>
      <c r="IBY335" s="547"/>
      <c r="IBZ335" s="547"/>
      <c r="ICA335" s="547"/>
      <c r="ICB335" s="547"/>
      <c r="ICC335" s="547"/>
      <c r="ICD335" s="547"/>
      <c r="ICE335" s="547"/>
      <c r="ICF335" s="547"/>
      <c r="ICG335" s="547"/>
      <c r="ICH335" s="547"/>
      <c r="ICI335" s="547"/>
      <c r="ICJ335" s="547"/>
      <c r="ICK335" s="547"/>
      <c r="ICL335" s="547"/>
      <c r="ICM335" s="547"/>
      <c r="ICN335" s="547"/>
      <c r="ICO335" s="547"/>
      <c r="ICP335" s="547"/>
      <c r="ICQ335" s="547"/>
      <c r="ICR335" s="547"/>
      <c r="ICS335" s="547"/>
      <c r="ICT335" s="547"/>
      <c r="ICU335" s="547"/>
      <c r="ICV335" s="547"/>
      <c r="ICW335" s="547"/>
      <c r="ICX335" s="547"/>
      <c r="ICY335" s="547"/>
      <c r="ICZ335" s="547"/>
      <c r="IDA335" s="547"/>
      <c r="IDB335" s="547"/>
      <c r="IDC335" s="547"/>
      <c r="IDD335" s="547"/>
      <c r="IDE335" s="547"/>
      <c r="IDF335" s="547"/>
      <c r="IDG335" s="547"/>
      <c r="IDH335" s="547"/>
      <c r="IDI335" s="547"/>
      <c r="IDJ335" s="547"/>
      <c r="IDK335" s="547"/>
      <c r="IDL335" s="547"/>
      <c r="IDM335" s="547"/>
      <c r="IDN335" s="547"/>
      <c r="IDO335" s="547"/>
      <c r="IDP335" s="547"/>
      <c r="IDQ335" s="547"/>
      <c r="IDR335" s="547"/>
      <c r="IDS335" s="547"/>
      <c r="IDT335" s="547"/>
      <c r="IDU335" s="547"/>
      <c r="IDV335" s="547"/>
      <c r="IDW335" s="547"/>
      <c r="IDX335" s="547"/>
      <c r="IDY335" s="547"/>
      <c r="IDZ335" s="547"/>
      <c r="IEA335" s="547"/>
      <c r="IEB335" s="547"/>
      <c r="IEC335" s="547"/>
      <c r="IED335" s="547"/>
      <c r="IEE335" s="547"/>
      <c r="IEF335" s="547"/>
      <c r="IEG335" s="547"/>
      <c r="IEH335" s="547"/>
      <c r="IEI335" s="547"/>
      <c r="IEJ335" s="547"/>
      <c r="IEK335" s="547"/>
      <c r="IEL335" s="547"/>
      <c r="IEM335" s="547"/>
      <c r="IEN335" s="547"/>
      <c r="IEO335" s="547"/>
      <c r="IEP335" s="547"/>
      <c r="IEQ335" s="547"/>
      <c r="IER335" s="547"/>
      <c r="IES335" s="547"/>
      <c r="IET335" s="547"/>
      <c r="IEU335" s="547"/>
      <c r="IEV335" s="547"/>
      <c r="IEW335" s="547"/>
      <c r="IEX335" s="547"/>
      <c r="IEY335" s="547"/>
      <c r="IEZ335" s="547"/>
      <c r="IFA335" s="547"/>
      <c r="IFB335" s="547"/>
      <c r="IFC335" s="547"/>
      <c r="IFD335" s="547"/>
      <c r="IFE335" s="547"/>
      <c r="IFF335" s="547"/>
      <c r="IFG335" s="547"/>
      <c r="IFH335" s="547"/>
      <c r="IFI335" s="547"/>
      <c r="IFJ335" s="547"/>
      <c r="IFK335" s="547"/>
      <c r="IFL335" s="547"/>
      <c r="IFM335" s="547"/>
      <c r="IFN335" s="547"/>
      <c r="IFO335" s="547"/>
      <c r="IFP335" s="547"/>
      <c r="IFQ335" s="547"/>
      <c r="IFR335" s="547"/>
      <c r="IFS335" s="547"/>
      <c r="IFT335" s="547"/>
      <c r="IFU335" s="547"/>
      <c r="IFV335" s="547"/>
      <c r="IFW335" s="547"/>
      <c r="IFX335" s="547"/>
      <c r="IFY335" s="547"/>
      <c r="IFZ335" s="547"/>
      <c r="IGA335" s="547"/>
      <c r="IGB335" s="547"/>
      <c r="IGC335" s="547"/>
      <c r="IGD335" s="547"/>
      <c r="IGE335" s="547"/>
      <c r="IGF335" s="547"/>
      <c r="IGG335" s="547"/>
      <c r="IGH335" s="547"/>
      <c r="IGI335" s="547"/>
      <c r="IGJ335" s="547"/>
      <c r="IGK335" s="547"/>
      <c r="IGL335" s="547"/>
      <c r="IGM335" s="547"/>
      <c r="IGN335" s="547"/>
      <c r="IGO335" s="547"/>
      <c r="IGP335" s="547"/>
      <c r="IGQ335" s="547"/>
      <c r="IGR335" s="547"/>
      <c r="IGS335" s="547"/>
      <c r="IGT335" s="547"/>
      <c r="IGU335" s="547"/>
      <c r="IGV335" s="547"/>
      <c r="IGW335" s="547"/>
      <c r="IGX335" s="547"/>
      <c r="IGY335" s="547"/>
      <c r="IGZ335" s="547"/>
      <c r="IHA335" s="547"/>
      <c r="IHB335" s="547"/>
      <c r="IHC335" s="547"/>
      <c r="IHD335" s="547"/>
      <c r="IHE335" s="547"/>
      <c r="IHF335" s="547"/>
      <c r="IHG335" s="547"/>
      <c r="IHH335" s="547"/>
      <c r="IHI335" s="547"/>
      <c r="IHJ335" s="547"/>
      <c r="IHK335" s="547"/>
      <c r="IHL335" s="547"/>
      <c r="IHM335" s="547"/>
      <c r="IHN335" s="547"/>
      <c r="IHO335" s="547"/>
      <c r="IHP335" s="547"/>
      <c r="IHQ335" s="547"/>
      <c r="IHR335" s="547"/>
      <c r="IHS335" s="547"/>
      <c r="IHT335" s="547"/>
      <c r="IHU335" s="547"/>
      <c r="IHV335" s="547"/>
      <c r="IHW335" s="547"/>
      <c r="IHX335" s="547"/>
      <c r="IHY335" s="547"/>
      <c r="IHZ335" s="547"/>
      <c r="IIA335" s="547"/>
      <c r="IIB335" s="547"/>
      <c r="IIC335" s="547"/>
      <c r="IID335" s="547"/>
      <c r="IIE335" s="547"/>
      <c r="IIF335" s="547"/>
      <c r="IIG335" s="547"/>
      <c r="IIH335" s="547"/>
      <c r="III335" s="547"/>
      <c r="IIJ335" s="547"/>
      <c r="IIK335" s="547"/>
      <c r="IIL335" s="547"/>
      <c r="IIM335" s="547"/>
      <c r="IIN335" s="547"/>
      <c r="IIO335" s="547"/>
      <c r="IIP335" s="547"/>
      <c r="IIQ335" s="547"/>
      <c r="IIR335" s="547"/>
      <c r="IIS335" s="547"/>
      <c r="IIT335" s="547"/>
      <c r="IIU335" s="547"/>
      <c r="IIV335" s="547"/>
      <c r="IIW335" s="547"/>
      <c r="IIX335" s="547"/>
      <c r="IIY335" s="547"/>
      <c r="IIZ335" s="547"/>
      <c r="IJA335" s="547"/>
      <c r="IJB335" s="547"/>
      <c r="IJC335" s="547"/>
      <c r="IJD335" s="547"/>
      <c r="IJE335" s="547"/>
      <c r="IJF335" s="547"/>
      <c r="IJG335" s="547"/>
      <c r="IJH335" s="547"/>
      <c r="IJI335" s="547"/>
      <c r="IJJ335" s="547"/>
      <c r="IJK335" s="547"/>
      <c r="IJL335" s="547"/>
      <c r="IJM335" s="547"/>
      <c r="IJN335" s="547"/>
      <c r="IJO335" s="547"/>
      <c r="IJP335" s="547"/>
      <c r="IJQ335" s="547"/>
      <c r="IJR335" s="547"/>
      <c r="IJS335" s="547"/>
      <c r="IJT335" s="547"/>
      <c r="IJU335" s="547"/>
      <c r="IJV335" s="547"/>
      <c r="IJW335" s="547"/>
      <c r="IJX335" s="547"/>
      <c r="IJY335" s="547"/>
      <c r="IJZ335" s="547"/>
      <c r="IKA335" s="547"/>
      <c r="IKB335" s="547"/>
      <c r="IKC335" s="547"/>
      <c r="IKD335" s="547"/>
      <c r="IKE335" s="547"/>
      <c r="IKF335" s="547"/>
      <c r="IKG335" s="547"/>
      <c r="IKH335" s="547"/>
      <c r="IKI335" s="547"/>
      <c r="IKJ335" s="547"/>
      <c r="IKK335" s="547"/>
      <c r="IKL335" s="547"/>
      <c r="IKM335" s="547"/>
      <c r="IKN335" s="547"/>
      <c r="IKO335" s="547"/>
      <c r="IKP335" s="547"/>
      <c r="IKQ335" s="547"/>
      <c r="IKR335" s="547"/>
      <c r="IKS335" s="547"/>
      <c r="IKT335" s="547"/>
      <c r="IKU335" s="547"/>
      <c r="IKV335" s="547"/>
      <c r="IKW335" s="547"/>
      <c r="IKX335" s="547"/>
      <c r="IKY335" s="547"/>
      <c r="IKZ335" s="547"/>
      <c r="ILA335" s="547"/>
      <c r="ILB335" s="547"/>
      <c r="ILC335" s="547"/>
      <c r="ILD335" s="547"/>
      <c r="ILE335" s="547"/>
      <c r="ILF335" s="547"/>
      <c r="ILG335" s="547"/>
      <c r="ILH335" s="547"/>
      <c r="ILI335" s="547"/>
      <c r="ILJ335" s="547"/>
      <c r="ILK335" s="547"/>
      <c r="ILL335" s="547"/>
      <c r="ILM335" s="547"/>
      <c r="ILN335" s="547"/>
      <c r="ILO335" s="547"/>
      <c r="ILP335" s="547"/>
      <c r="ILQ335" s="547"/>
      <c r="ILR335" s="547"/>
      <c r="ILS335" s="547"/>
      <c r="ILT335" s="547"/>
      <c r="ILU335" s="547"/>
      <c r="ILV335" s="547"/>
      <c r="ILW335" s="547"/>
      <c r="ILX335" s="547"/>
      <c r="ILY335" s="547"/>
      <c r="ILZ335" s="547"/>
      <c r="IMA335" s="547"/>
      <c r="IMB335" s="547"/>
      <c r="IMC335" s="547"/>
      <c r="IMD335" s="547"/>
      <c r="IME335" s="547"/>
      <c r="IMF335" s="547"/>
      <c r="IMG335" s="547"/>
      <c r="IMH335" s="547"/>
      <c r="IMI335" s="547"/>
      <c r="IMJ335" s="547"/>
      <c r="IMK335" s="547"/>
      <c r="IML335" s="547"/>
      <c r="IMM335" s="547"/>
      <c r="IMN335" s="547"/>
      <c r="IMO335" s="547"/>
      <c r="IMP335" s="547"/>
      <c r="IMQ335" s="547"/>
      <c r="IMR335" s="547"/>
      <c r="IMS335" s="547"/>
      <c r="IMT335" s="547"/>
      <c r="IMU335" s="547"/>
      <c r="IMV335" s="547"/>
      <c r="IMW335" s="547"/>
      <c r="IMX335" s="547"/>
      <c r="IMY335" s="547"/>
      <c r="IMZ335" s="547"/>
      <c r="INA335" s="547"/>
      <c r="INB335" s="547"/>
      <c r="INC335" s="547"/>
      <c r="IND335" s="547"/>
      <c r="INE335" s="547"/>
      <c r="INF335" s="547"/>
      <c r="ING335" s="547"/>
      <c r="INH335" s="547"/>
      <c r="INI335" s="547"/>
      <c r="INJ335" s="547"/>
      <c r="INK335" s="547"/>
      <c r="INL335" s="547"/>
      <c r="INM335" s="547"/>
      <c r="INN335" s="547"/>
      <c r="INO335" s="547"/>
      <c r="INP335" s="547"/>
      <c r="INQ335" s="547"/>
      <c r="INR335" s="547"/>
      <c r="INS335" s="547"/>
      <c r="INT335" s="547"/>
      <c r="INU335" s="547"/>
      <c r="INV335" s="547"/>
      <c r="INW335" s="547"/>
      <c r="INX335" s="547"/>
      <c r="INY335" s="547"/>
      <c r="INZ335" s="547"/>
      <c r="IOA335" s="547"/>
      <c r="IOB335" s="547"/>
      <c r="IOC335" s="547"/>
      <c r="IOD335" s="547"/>
      <c r="IOE335" s="547"/>
      <c r="IOF335" s="547"/>
      <c r="IOG335" s="547"/>
      <c r="IOH335" s="547"/>
      <c r="IOI335" s="547"/>
      <c r="IOJ335" s="547"/>
      <c r="IOK335" s="547"/>
      <c r="IOL335" s="547"/>
      <c r="IOM335" s="547"/>
      <c r="ION335" s="547"/>
      <c r="IOO335" s="547"/>
      <c r="IOP335" s="547"/>
      <c r="IOQ335" s="547"/>
      <c r="IOR335" s="547"/>
      <c r="IOS335" s="547"/>
      <c r="IOT335" s="547"/>
      <c r="IOU335" s="547"/>
      <c r="IOV335" s="547"/>
      <c r="IOW335" s="547"/>
      <c r="IOX335" s="547"/>
      <c r="IOY335" s="547"/>
      <c r="IOZ335" s="547"/>
      <c r="IPA335" s="547"/>
      <c r="IPB335" s="547"/>
      <c r="IPC335" s="547"/>
      <c r="IPD335" s="547"/>
      <c r="IPE335" s="547"/>
      <c r="IPF335" s="547"/>
      <c r="IPG335" s="547"/>
      <c r="IPH335" s="547"/>
      <c r="IPI335" s="547"/>
      <c r="IPJ335" s="547"/>
      <c r="IPK335" s="547"/>
      <c r="IPL335" s="547"/>
      <c r="IPM335" s="547"/>
      <c r="IPN335" s="547"/>
      <c r="IPO335" s="547"/>
      <c r="IPP335" s="547"/>
      <c r="IPQ335" s="547"/>
      <c r="IPR335" s="547"/>
      <c r="IPS335" s="547"/>
      <c r="IPT335" s="547"/>
      <c r="IPU335" s="547"/>
      <c r="IPV335" s="547"/>
      <c r="IPW335" s="547"/>
      <c r="IPX335" s="547"/>
      <c r="IPY335" s="547"/>
      <c r="IPZ335" s="547"/>
      <c r="IQA335" s="547"/>
      <c r="IQB335" s="547"/>
      <c r="IQC335" s="547"/>
      <c r="IQD335" s="547"/>
      <c r="IQE335" s="547"/>
      <c r="IQF335" s="547"/>
      <c r="IQG335" s="547"/>
      <c r="IQH335" s="547"/>
      <c r="IQI335" s="547"/>
      <c r="IQJ335" s="547"/>
      <c r="IQK335" s="547"/>
      <c r="IQL335" s="547"/>
      <c r="IQM335" s="547"/>
      <c r="IQN335" s="547"/>
      <c r="IQO335" s="547"/>
      <c r="IQP335" s="547"/>
      <c r="IQQ335" s="547"/>
      <c r="IQR335" s="547"/>
      <c r="IQS335" s="547"/>
      <c r="IQT335" s="547"/>
      <c r="IQU335" s="547"/>
      <c r="IQV335" s="547"/>
      <c r="IQW335" s="547"/>
      <c r="IQX335" s="547"/>
      <c r="IQY335" s="547"/>
      <c r="IQZ335" s="547"/>
      <c r="IRA335" s="547"/>
      <c r="IRB335" s="547"/>
      <c r="IRC335" s="547"/>
      <c r="IRD335" s="547"/>
      <c r="IRE335" s="547"/>
      <c r="IRF335" s="547"/>
      <c r="IRG335" s="547"/>
      <c r="IRH335" s="547"/>
      <c r="IRI335" s="547"/>
      <c r="IRJ335" s="547"/>
      <c r="IRK335" s="547"/>
      <c r="IRL335" s="547"/>
      <c r="IRM335" s="547"/>
      <c r="IRN335" s="547"/>
      <c r="IRO335" s="547"/>
      <c r="IRP335" s="547"/>
      <c r="IRQ335" s="547"/>
      <c r="IRR335" s="547"/>
      <c r="IRS335" s="547"/>
      <c r="IRT335" s="547"/>
      <c r="IRU335" s="547"/>
      <c r="IRV335" s="547"/>
      <c r="IRW335" s="547"/>
      <c r="IRX335" s="547"/>
      <c r="IRY335" s="547"/>
      <c r="IRZ335" s="547"/>
      <c r="ISA335" s="547"/>
      <c r="ISB335" s="547"/>
      <c r="ISC335" s="547"/>
      <c r="ISD335" s="547"/>
      <c r="ISE335" s="547"/>
      <c r="ISF335" s="547"/>
      <c r="ISG335" s="547"/>
      <c r="ISH335" s="547"/>
      <c r="ISI335" s="547"/>
      <c r="ISJ335" s="547"/>
      <c r="ISK335" s="547"/>
      <c r="ISL335" s="547"/>
      <c r="ISM335" s="547"/>
      <c r="ISN335" s="547"/>
      <c r="ISO335" s="547"/>
      <c r="ISP335" s="547"/>
      <c r="ISQ335" s="547"/>
      <c r="ISR335" s="547"/>
      <c r="ISS335" s="547"/>
      <c r="IST335" s="547"/>
      <c r="ISU335" s="547"/>
      <c r="ISV335" s="547"/>
      <c r="ISW335" s="547"/>
      <c r="ISX335" s="547"/>
      <c r="ISY335" s="547"/>
      <c r="ISZ335" s="547"/>
      <c r="ITA335" s="547"/>
      <c r="ITB335" s="547"/>
      <c r="ITC335" s="547"/>
      <c r="ITD335" s="547"/>
      <c r="ITE335" s="547"/>
      <c r="ITF335" s="547"/>
      <c r="ITG335" s="547"/>
      <c r="ITH335" s="547"/>
      <c r="ITI335" s="547"/>
      <c r="ITJ335" s="547"/>
      <c r="ITK335" s="547"/>
      <c r="ITL335" s="547"/>
      <c r="ITM335" s="547"/>
      <c r="ITN335" s="547"/>
      <c r="ITO335" s="547"/>
      <c r="ITP335" s="547"/>
      <c r="ITQ335" s="547"/>
      <c r="ITR335" s="547"/>
      <c r="ITS335" s="547"/>
      <c r="ITT335" s="547"/>
      <c r="ITU335" s="547"/>
      <c r="ITV335" s="547"/>
      <c r="ITW335" s="547"/>
      <c r="ITX335" s="547"/>
      <c r="ITY335" s="547"/>
      <c r="ITZ335" s="547"/>
      <c r="IUA335" s="547"/>
      <c r="IUB335" s="547"/>
      <c r="IUC335" s="547"/>
      <c r="IUD335" s="547"/>
      <c r="IUE335" s="547"/>
      <c r="IUF335" s="547"/>
      <c r="IUG335" s="547"/>
      <c r="IUH335" s="547"/>
      <c r="IUI335" s="547"/>
      <c r="IUJ335" s="547"/>
      <c r="IUK335" s="547"/>
      <c r="IUL335" s="547"/>
      <c r="IUM335" s="547"/>
      <c r="IUN335" s="547"/>
      <c r="IUO335" s="547"/>
      <c r="IUP335" s="547"/>
      <c r="IUQ335" s="547"/>
      <c r="IUR335" s="547"/>
      <c r="IUS335" s="547"/>
      <c r="IUT335" s="547"/>
      <c r="IUU335" s="547"/>
      <c r="IUV335" s="547"/>
      <c r="IUW335" s="547"/>
      <c r="IUX335" s="547"/>
      <c r="IUY335" s="547"/>
      <c r="IUZ335" s="547"/>
      <c r="IVA335" s="547"/>
      <c r="IVB335" s="547"/>
      <c r="IVC335" s="547"/>
      <c r="IVD335" s="547"/>
      <c r="IVE335" s="547"/>
      <c r="IVF335" s="547"/>
      <c r="IVG335" s="547"/>
      <c r="IVH335" s="547"/>
      <c r="IVI335" s="547"/>
      <c r="IVJ335" s="547"/>
      <c r="IVK335" s="547"/>
      <c r="IVL335" s="547"/>
      <c r="IVM335" s="547"/>
      <c r="IVN335" s="547"/>
      <c r="IVO335" s="547"/>
      <c r="IVP335" s="547"/>
      <c r="IVQ335" s="547"/>
      <c r="IVR335" s="547"/>
      <c r="IVS335" s="547"/>
      <c r="IVT335" s="547"/>
      <c r="IVU335" s="547"/>
      <c r="IVV335" s="547"/>
      <c r="IVW335" s="547"/>
      <c r="IVX335" s="547"/>
      <c r="IVY335" s="547"/>
      <c r="IVZ335" s="547"/>
      <c r="IWA335" s="547"/>
      <c r="IWB335" s="547"/>
      <c r="IWC335" s="547"/>
      <c r="IWD335" s="547"/>
      <c r="IWE335" s="547"/>
      <c r="IWF335" s="547"/>
      <c r="IWG335" s="547"/>
      <c r="IWH335" s="547"/>
      <c r="IWI335" s="547"/>
      <c r="IWJ335" s="547"/>
      <c r="IWK335" s="547"/>
      <c r="IWL335" s="547"/>
      <c r="IWM335" s="547"/>
      <c r="IWN335" s="547"/>
      <c r="IWO335" s="547"/>
      <c r="IWP335" s="547"/>
      <c r="IWQ335" s="547"/>
      <c r="IWR335" s="547"/>
      <c r="IWS335" s="547"/>
      <c r="IWT335" s="547"/>
      <c r="IWU335" s="547"/>
      <c r="IWV335" s="547"/>
      <c r="IWW335" s="547"/>
      <c r="IWX335" s="547"/>
      <c r="IWY335" s="547"/>
      <c r="IWZ335" s="547"/>
      <c r="IXA335" s="547"/>
      <c r="IXB335" s="547"/>
      <c r="IXC335" s="547"/>
      <c r="IXD335" s="547"/>
      <c r="IXE335" s="547"/>
      <c r="IXF335" s="547"/>
      <c r="IXG335" s="547"/>
      <c r="IXH335" s="547"/>
      <c r="IXI335" s="547"/>
      <c r="IXJ335" s="547"/>
      <c r="IXK335" s="547"/>
      <c r="IXL335" s="547"/>
      <c r="IXM335" s="547"/>
      <c r="IXN335" s="547"/>
      <c r="IXO335" s="547"/>
      <c r="IXP335" s="547"/>
      <c r="IXQ335" s="547"/>
      <c r="IXR335" s="547"/>
      <c r="IXS335" s="547"/>
      <c r="IXT335" s="547"/>
      <c r="IXU335" s="547"/>
      <c r="IXV335" s="547"/>
      <c r="IXW335" s="547"/>
      <c r="IXX335" s="547"/>
      <c r="IXY335" s="547"/>
      <c r="IXZ335" s="547"/>
      <c r="IYA335" s="547"/>
      <c r="IYB335" s="547"/>
      <c r="IYC335" s="547"/>
      <c r="IYD335" s="547"/>
      <c r="IYE335" s="547"/>
      <c r="IYF335" s="547"/>
      <c r="IYG335" s="547"/>
      <c r="IYH335" s="547"/>
      <c r="IYI335" s="547"/>
      <c r="IYJ335" s="547"/>
      <c r="IYK335" s="547"/>
      <c r="IYL335" s="547"/>
      <c r="IYM335" s="547"/>
      <c r="IYN335" s="547"/>
      <c r="IYO335" s="547"/>
      <c r="IYP335" s="547"/>
      <c r="IYQ335" s="547"/>
      <c r="IYR335" s="547"/>
      <c r="IYS335" s="547"/>
      <c r="IYT335" s="547"/>
      <c r="IYU335" s="547"/>
      <c r="IYV335" s="547"/>
      <c r="IYW335" s="547"/>
      <c r="IYX335" s="547"/>
      <c r="IYY335" s="547"/>
      <c r="IYZ335" s="547"/>
      <c r="IZA335" s="547"/>
      <c r="IZB335" s="547"/>
      <c r="IZC335" s="547"/>
      <c r="IZD335" s="547"/>
      <c r="IZE335" s="547"/>
      <c r="IZF335" s="547"/>
      <c r="IZG335" s="547"/>
      <c r="IZH335" s="547"/>
      <c r="IZI335" s="547"/>
      <c r="IZJ335" s="547"/>
      <c r="IZK335" s="547"/>
      <c r="IZL335" s="547"/>
      <c r="IZM335" s="547"/>
      <c r="IZN335" s="547"/>
      <c r="IZO335" s="547"/>
      <c r="IZP335" s="547"/>
      <c r="IZQ335" s="547"/>
      <c r="IZR335" s="547"/>
      <c r="IZS335" s="547"/>
      <c r="IZT335" s="547"/>
      <c r="IZU335" s="547"/>
      <c r="IZV335" s="547"/>
      <c r="IZW335" s="547"/>
      <c r="IZX335" s="547"/>
      <c r="IZY335" s="547"/>
      <c r="IZZ335" s="547"/>
      <c r="JAA335" s="547"/>
      <c r="JAB335" s="547"/>
      <c r="JAC335" s="547"/>
      <c r="JAD335" s="547"/>
      <c r="JAE335" s="547"/>
      <c r="JAF335" s="547"/>
      <c r="JAG335" s="547"/>
      <c r="JAH335" s="547"/>
      <c r="JAI335" s="547"/>
      <c r="JAJ335" s="547"/>
      <c r="JAK335" s="547"/>
      <c r="JAL335" s="547"/>
      <c r="JAM335" s="547"/>
      <c r="JAN335" s="547"/>
      <c r="JAO335" s="547"/>
      <c r="JAP335" s="547"/>
      <c r="JAQ335" s="547"/>
      <c r="JAR335" s="547"/>
      <c r="JAS335" s="547"/>
      <c r="JAT335" s="547"/>
      <c r="JAU335" s="547"/>
      <c r="JAV335" s="547"/>
      <c r="JAW335" s="547"/>
      <c r="JAX335" s="547"/>
      <c r="JAY335" s="547"/>
      <c r="JAZ335" s="547"/>
      <c r="JBA335" s="547"/>
      <c r="JBB335" s="547"/>
      <c r="JBC335" s="547"/>
      <c r="JBD335" s="547"/>
      <c r="JBE335" s="547"/>
      <c r="JBF335" s="547"/>
      <c r="JBG335" s="547"/>
      <c r="JBH335" s="547"/>
      <c r="JBI335" s="547"/>
      <c r="JBJ335" s="547"/>
      <c r="JBK335" s="547"/>
      <c r="JBL335" s="547"/>
      <c r="JBM335" s="547"/>
      <c r="JBN335" s="547"/>
      <c r="JBO335" s="547"/>
      <c r="JBP335" s="547"/>
      <c r="JBQ335" s="547"/>
      <c r="JBR335" s="547"/>
      <c r="JBS335" s="547"/>
      <c r="JBT335" s="547"/>
      <c r="JBU335" s="547"/>
      <c r="JBV335" s="547"/>
      <c r="JBW335" s="547"/>
      <c r="JBX335" s="547"/>
      <c r="JBY335" s="547"/>
      <c r="JBZ335" s="547"/>
      <c r="JCA335" s="547"/>
      <c r="JCB335" s="547"/>
      <c r="JCC335" s="547"/>
      <c r="JCD335" s="547"/>
      <c r="JCE335" s="547"/>
      <c r="JCF335" s="547"/>
      <c r="JCG335" s="547"/>
      <c r="JCH335" s="547"/>
      <c r="JCI335" s="547"/>
      <c r="JCJ335" s="547"/>
      <c r="JCK335" s="547"/>
      <c r="JCL335" s="547"/>
      <c r="JCM335" s="547"/>
      <c r="JCN335" s="547"/>
      <c r="JCO335" s="547"/>
      <c r="JCP335" s="547"/>
      <c r="JCQ335" s="547"/>
      <c r="JCR335" s="547"/>
      <c r="JCS335" s="547"/>
      <c r="JCT335" s="547"/>
      <c r="JCU335" s="547"/>
      <c r="JCV335" s="547"/>
      <c r="JCW335" s="547"/>
      <c r="JCX335" s="547"/>
      <c r="JCY335" s="547"/>
      <c r="JCZ335" s="547"/>
      <c r="JDA335" s="547"/>
      <c r="JDB335" s="547"/>
      <c r="JDC335" s="547"/>
      <c r="JDD335" s="547"/>
      <c r="JDE335" s="547"/>
      <c r="JDF335" s="547"/>
      <c r="JDG335" s="547"/>
      <c r="JDH335" s="547"/>
      <c r="JDI335" s="547"/>
      <c r="JDJ335" s="547"/>
      <c r="JDK335" s="547"/>
      <c r="JDL335" s="547"/>
      <c r="JDM335" s="547"/>
      <c r="JDN335" s="547"/>
      <c r="JDO335" s="547"/>
      <c r="JDP335" s="547"/>
      <c r="JDQ335" s="547"/>
      <c r="JDR335" s="547"/>
      <c r="JDS335" s="547"/>
      <c r="JDT335" s="547"/>
      <c r="JDU335" s="547"/>
      <c r="JDV335" s="547"/>
      <c r="JDW335" s="547"/>
      <c r="JDX335" s="547"/>
      <c r="JDY335" s="547"/>
      <c r="JDZ335" s="547"/>
      <c r="JEA335" s="547"/>
      <c r="JEB335" s="547"/>
      <c r="JEC335" s="547"/>
      <c r="JED335" s="547"/>
      <c r="JEE335" s="547"/>
      <c r="JEF335" s="547"/>
      <c r="JEG335" s="547"/>
      <c r="JEH335" s="547"/>
      <c r="JEI335" s="547"/>
      <c r="JEJ335" s="547"/>
      <c r="JEK335" s="547"/>
      <c r="JEL335" s="547"/>
      <c r="JEM335" s="547"/>
      <c r="JEN335" s="547"/>
      <c r="JEO335" s="547"/>
      <c r="JEP335" s="547"/>
      <c r="JEQ335" s="547"/>
      <c r="JER335" s="547"/>
      <c r="JES335" s="547"/>
      <c r="JET335" s="547"/>
      <c r="JEU335" s="547"/>
      <c r="JEV335" s="547"/>
      <c r="JEW335" s="547"/>
      <c r="JEX335" s="547"/>
      <c r="JEY335" s="547"/>
      <c r="JEZ335" s="547"/>
      <c r="JFA335" s="547"/>
      <c r="JFB335" s="547"/>
      <c r="JFC335" s="547"/>
      <c r="JFD335" s="547"/>
      <c r="JFE335" s="547"/>
      <c r="JFF335" s="547"/>
      <c r="JFG335" s="547"/>
      <c r="JFH335" s="547"/>
      <c r="JFI335" s="547"/>
      <c r="JFJ335" s="547"/>
      <c r="JFK335" s="547"/>
      <c r="JFL335" s="547"/>
      <c r="JFM335" s="547"/>
      <c r="JFN335" s="547"/>
      <c r="JFO335" s="547"/>
      <c r="JFP335" s="547"/>
      <c r="JFQ335" s="547"/>
      <c r="JFR335" s="547"/>
      <c r="JFS335" s="547"/>
      <c r="JFT335" s="547"/>
      <c r="JFU335" s="547"/>
      <c r="JFV335" s="547"/>
      <c r="JFW335" s="547"/>
      <c r="JFX335" s="547"/>
      <c r="JFY335" s="547"/>
      <c r="JFZ335" s="547"/>
      <c r="JGA335" s="547"/>
      <c r="JGB335" s="547"/>
      <c r="JGC335" s="547"/>
      <c r="JGD335" s="547"/>
      <c r="JGE335" s="547"/>
      <c r="JGF335" s="547"/>
      <c r="JGG335" s="547"/>
      <c r="JGH335" s="547"/>
      <c r="JGI335" s="547"/>
      <c r="JGJ335" s="547"/>
      <c r="JGK335" s="547"/>
      <c r="JGL335" s="547"/>
      <c r="JGM335" s="547"/>
      <c r="JGN335" s="547"/>
      <c r="JGO335" s="547"/>
      <c r="JGP335" s="547"/>
      <c r="JGQ335" s="547"/>
      <c r="JGR335" s="547"/>
      <c r="JGS335" s="547"/>
      <c r="JGT335" s="547"/>
      <c r="JGU335" s="547"/>
      <c r="JGV335" s="547"/>
      <c r="JGW335" s="547"/>
      <c r="JGX335" s="547"/>
      <c r="JGY335" s="547"/>
      <c r="JGZ335" s="547"/>
      <c r="JHA335" s="547"/>
      <c r="JHB335" s="547"/>
      <c r="JHC335" s="547"/>
      <c r="JHD335" s="547"/>
      <c r="JHE335" s="547"/>
      <c r="JHF335" s="547"/>
      <c r="JHG335" s="547"/>
      <c r="JHH335" s="547"/>
      <c r="JHI335" s="547"/>
      <c r="JHJ335" s="547"/>
      <c r="JHK335" s="547"/>
      <c r="JHL335" s="547"/>
      <c r="JHM335" s="547"/>
      <c r="JHN335" s="547"/>
      <c r="JHO335" s="547"/>
      <c r="JHP335" s="547"/>
      <c r="JHQ335" s="547"/>
      <c r="JHR335" s="547"/>
      <c r="JHS335" s="547"/>
      <c r="JHT335" s="547"/>
      <c r="JHU335" s="547"/>
      <c r="JHV335" s="547"/>
      <c r="JHW335" s="547"/>
      <c r="JHX335" s="547"/>
      <c r="JHY335" s="547"/>
      <c r="JHZ335" s="547"/>
      <c r="JIA335" s="547"/>
      <c r="JIB335" s="547"/>
      <c r="JIC335" s="547"/>
      <c r="JID335" s="547"/>
      <c r="JIE335" s="547"/>
      <c r="JIF335" s="547"/>
      <c r="JIG335" s="547"/>
      <c r="JIH335" s="547"/>
      <c r="JII335" s="547"/>
      <c r="JIJ335" s="547"/>
      <c r="JIK335" s="547"/>
      <c r="JIL335" s="547"/>
      <c r="JIM335" s="547"/>
      <c r="JIN335" s="547"/>
      <c r="JIO335" s="547"/>
      <c r="JIP335" s="547"/>
      <c r="JIQ335" s="547"/>
      <c r="JIR335" s="547"/>
      <c r="JIS335" s="547"/>
      <c r="JIT335" s="547"/>
      <c r="JIU335" s="547"/>
      <c r="JIV335" s="547"/>
      <c r="JIW335" s="547"/>
      <c r="JIX335" s="547"/>
      <c r="JIY335" s="547"/>
      <c r="JIZ335" s="547"/>
      <c r="JJA335" s="547"/>
      <c r="JJB335" s="547"/>
      <c r="JJC335" s="547"/>
      <c r="JJD335" s="547"/>
      <c r="JJE335" s="547"/>
      <c r="JJF335" s="547"/>
      <c r="JJG335" s="547"/>
      <c r="JJH335" s="547"/>
      <c r="JJI335" s="547"/>
      <c r="JJJ335" s="547"/>
      <c r="JJK335" s="547"/>
      <c r="JJL335" s="547"/>
      <c r="JJM335" s="547"/>
      <c r="JJN335" s="547"/>
      <c r="JJO335" s="547"/>
      <c r="JJP335" s="547"/>
      <c r="JJQ335" s="547"/>
      <c r="JJR335" s="547"/>
      <c r="JJS335" s="547"/>
      <c r="JJT335" s="547"/>
      <c r="JJU335" s="547"/>
      <c r="JJV335" s="547"/>
      <c r="JJW335" s="547"/>
      <c r="JJX335" s="547"/>
      <c r="JJY335" s="547"/>
      <c r="JJZ335" s="547"/>
      <c r="JKA335" s="547"/>
      <c r="JKB335" s="547"/>
      <c r="JKC335" s="547"/>
      <c r="JKD335" s="547"/>
      <c r="JKE335" s="547"/>
      <c r="JKF335" s="547"/>
      <c r="JKG335" s="547"/>
      <c r="JKH335" s="547"/>
      <c r="JKI335" s="547"/>
      <c r="JKJ335" s="547"/>
      <c r="JKK335" s="547"/>
      <c r="JKL335" s="547"/>
      <c r="JKM335" s="547"/>
      <c r="JKN335" s="547"/>
      <c r="JKO335" s="547"/>
      <c r="JKP335" s="547"/>
      <c r="JKQ335" s="547"/>
      <c r="JKR335" s="547"/>
      <c r="JKS335" s="547"/>
      <c r="JKT335" s="547"/>
      <c r="JKU335" s="547"/>
      <c r="JKV335" s="547"/>
      <c r="JKW335" s="547"/>
      <c r="JKX335" s="547"/>
      <c r="JKY335" s="547"/>
      <c r="JKZ335" s="547"/>
      <c r="JLA335" s="547"/>
      <c r="JLB335" s="547"/>
      <c r="JLC335" s="547"/>
      <c r="JLD335" s="547"/>
      <c r="JLE335" s="547"/>
      <c r="JLF335" s="547"/>
      <c r="JLG335" s="547"/>
      <c r="JLH335" s="547"/>
      <c r="JLI335" s="547"/>
      <c r="JLJ335" s="547"/>
      <c r="JLK335" s="547"/>
      <c r="JLL335" s="547"/>
      <c r="JLM335" s="547"/>
      <c r="JLN335" s="547"/>
      <c r="JLO335" s="547"/>
      <c r="JLP335" s="547"/>
      <c r="JLQ335" s="547"/>
      <c r="JLR335" s="547"/>
      <c r="JLS335" s="547"/>
      <c r="JLT335" s="547"/>
      <c r="JLU335" s="547"/>
      <c r="JLV335" s="547"/>
      <c r="JLW335" s="547"/>
      <c r="JLX335" s="547"/>
      <c r="JLY335" s="547"/>
      <c r="JLZ335" s="547"/>
      <c r="JMA335" s="547"/>
      <c r="JMB335" s="547"/>
      <c r="JMC335" s="547"/>
      <c r="JMD335" s="547"/>
      <c r="JME335" s="547"/>
      <c r="JMF335" s="547"/>
      <c r="JMG335" s="547"/>
      <c r="JMH335" s="547"/>
      <c r="JMI335" s="547"/>
      <c r="JMJ335" s="547"/>
      <c r="JMK335" s="547"/>
      <c r="JML335" s="547"/>
      <c r="JMM335" s="547"/>
      <c r="JMN335" s="547"/>
      <c r="JMO335" s="547"/>
      <c r="JMP335" s="547"/>
      <c r="JMQ335" s="547"/>
      <c r="JMR335" s="547"/>
      <c r="JMS335" s="547"/>
      <c r="JMT335" s="547"/>
      <c r="JMU335" s="547"/>
      <c r="JMV335" s="547"/>
      <c r="JMW335" s="547"/>
      <c r="JMX335" s="547"/>
      <c r="JMY335" s="547"/>
      <c r="JMZ335" s="547"/>
      <c r="JNA335" s="547"/>
      <c r="JNB335" s="547"/>
      <c r="JNC335" s="547"/>
      <c r="JND335" s="547"/>
      <c r="JNE335" s="547"/>
      <c r="JNF335" s="547"/>
      <c r="JNG335" s="547"/>
      <c r="JNH335" s="547"/>
      <c r="JNI335" s="547"/>
      <c r="JNJ335" s="547"/>
      <c r="JNK335" s="547"/>
      <c r="JNL335" s="547"/>
      <c r="JNM335" s="547"/>
      <c r="JNN335" s="547"/>
      <c r="JNO335" s="547"/>
      <c r="JNP335" s="547"/>
      <c r="JNQ335" s="547"/>
      <c r="JNR335" s="547"/>
      <c r="JNS335" s="547"/>
      <c r="JNT335" s="547"/>
      <c r="JNU335" s="547"/>
      <c r="JNV335" s="547"/>
      <c r="JNW335" s="547"/>
      <c r="JNX335" s="547"/>
      <c r="JNY335" s="547"/>
      <c r="JNZ335" s="547"/>
      <c r="JOA335" s="547"/>
      <c r="JOB335" s="547"/>
      <c r="JOC335" s="547"/>
      <c r="JOD335" s="547"/>
      <c r="JOE335" s="547"/>
      <c r="JOF335" s="547"/>
      <c r="JOG335" s="547"/>
      <c r="JOH335" s="547"/>
      <c r="JOI335" s="547"/>
      <c r="JOJ335" s="547"/>
      <c r="JOK335" s="547"/>
      <c r="JOL335" s="547"/>
      <c r="JOM335" s="547"/>
      <c r="JON335" s="547"/>
      <c r="JOO335" s="547"/>
      <c r="JOP335" s="547"/>
      <c r="JOQ335" s="547"/>
      <c r="JOR335" s="547"/>
      <c r="JOS335" s="547"/>
      <c r="JOT335" s="547"/>
      <c r="JOU335" s="547"/>
      <c r="JOV335" s="547"/>
      <c r="JOW335" s="547"/>
      <c r="JOX335" s="547"/>
      <c r="JOY335" s="547"/>
      <c r="JOZ335" s="547"/>
      <c r="JPA335" s="547"/>
      <c r="JPB335" s="547"/>
      <c r="JPC335" s="547"/>
      <c r="JPD335" s="547"/>
      <c r="JPE335" s="547"/>
      <c r="JPF335" s="547"/>
      <c r="JPG335" s="547"/>
      <c r="JPH335" s="547"/>
      <c r="JPI335" s="547"/>
      <c r="JPJ335" s="547"/>
      <c r="JPK335" s="547"/>
      <c r="JPL335" s="547"/>
      <c r="JPM335" s="547"/>
      <c r="JPN335" s="547"/>
      <c r="JPO335" s="547"/>
      <c r="JPP335" s="547"/>
      <c r="JPQ335" s="547"/>
      <c r="JPR335" s="547"/>
      <c r="JPS335" s="547"/>
      <c r="JPT335" s="547"/>
      <c r="JPU335" s="547"/>
      <c r="JPV335" s="547"/>
      <c r="JPW335" s="547"/>
      <c r="JPX335" s="547"/>
      <c r="JPY335" s="547"/>
      <c r="JPZ335" s="547"/>
      <c r="JQA335" s="547"/>
      <c r="JQB335" s="547"/>
      <c r="JQC335" s="547"/>
      <c r="JQD335" s="547"/>
      <c r="JQE335" s="547"/>
      <c r="JQF335" s="547"/>
      <c r="JQG335" s="547"/>
      <c r="JQH335" s="547"/>
      <c r="JQI335" s="547"/>
      <c r="JQJ335" s="547"/>
      <c r="JQK335" s="547"/>
      <c r="JQL335" s="547"/>
      <c r="JQM335" s="547"/>
      <c r="JQN335" s="547"/>
      <c r="JQO335" s="547"/>
      <c r="JQP335" s="547"/>
      <c r="JQQ335" s="547"/>
      <c r="JQR335" s="547"/>
      <c r="JQS335" s="547"/>
      <c r="JQT335" s="547"/>
      <c r="JQU335" s="547"/>
      <c r="JQV335" s="547"/>
      <c r="JQW335" s="547"/>
      <c r="JQX335" s="547"/>
      <c r="JQY335" s="547"/>
      <c r="JQZ335" s="547"/>
      <c r="JRA335" s="547"/>
      <c r="JRB335" s="547"/>
      <c r="JRC335" s="547"/>
      <c r="JRD335" s="547"/>
      <c r="JRE335" s="547"/>
      <c r="JRF335" s="547"/>
      <c r="JRG335" s="547"/>
      <c r="JRH335" s="547"/>
      <c r="JRI335" s="547"/>
      <c r="JRJ335" s="547"/>
      <c r="JRK335" s="547"/>
      <c r="JRL335" s="547"/>
      <c r="JRM335" s="547"/>
      <c r="JRN335" s="547"/>
      <c r="JRO335" s="547"/>
      <c r="JRP335" s="547"/>
      <c r="JRQ335" s="547"/>
      <c r="JRR335" s="547"/>
      <c r="JRS335" s="547"/>
      <c r="JRT335" s="547"/>
      <c r="JRU335" s="547"/>
      <c r="JRV335" s="547"/>
      <c r="JRW335" s="547"/>
      <c r="JRX335" s="547"/>
      <c r="JRY335" s="547"/>
      <c r="JRZ335" s="547"/>
      <c r="JSA335" s="547"/>
      <c r="JSB335" s="547"/>
      <c r="JSC335" s="547"/>
      <c r="JSD335" s="547"/>
      <c r="JSE335" s="547"/>
      <c r="JSF335" s="547"/>
      <c r="JSG335" s="547"/>
      <c r="JSH335" s="547"/>
      <c r="JSI335" s="547"/>
      <c r="JSJ335" s="547"/>
      <c r="JSK335" s="547"/>
      <c r="JSL335" s="547"/>
      <c r="JSM335" s="547"/>
      <c r="JSN335" s="547"/>
      <c r="JSO335" s="547"/>
      <c r="JSP335" s="547"/>
      <c r="JSQ335" s="547"/>
      <c r="JSR335" s="547"/>
      <c r="JSS335" s="547"/>
      <c r="JST335" s="547"/>
      <c r="JSU335" s="547"/>
      <c r="JSV335" s="547"/>
      <c r="JSW335" s="547"/>
      <c r="JSX335" s="547"/>
      <c r="JSY335" s="547"/>
      <c r="JSZ335" s="547"/>
      <c r="JTA335" s="547"/>
      <c r="JTB335" s="547"/>
      <c r="JTC335" s="547"/>
      <c r="JTD335" s="547"/>
      <c r="JTE335" s="547"/>
      <c r="JTF335" s="547"/>
      <c r="JTG335" s="547"/>
      <c r="JTH335" s="547"/>
      <c r="JTI335" s="547"/>
      <c r="JTJ335" s="547"/>
      <c r="JTK335" s="547"/>
      <c r="JTL335" s="547"/>
      <c r="JTM335" s="547"/>
      <c r="JTN335" s="547"/>
      <c r="JTO335" s="547"/>
      <c r="JTP335" s="547"/>
      <c r="JTQ335" s="547"/>
      <c r="JTR335" s="547"/>
      <c r="JTS335" s="547"/>
      <c r="JTT335" s="547"/>
      <c r="JTU335" s="547"/>
      <c r="JTV335" s="547"/>
      <c r="JTW335" s="547"/>
      <c r="JTX335" s="547"/>
      <c r="JTY335" s="547"/>
      <c r="JTZ335" s="547"/>
      <c r="JUA335" s="547"/>
      <c r="JUB335" s="547"/>
      <c r="JUC335" s="547"/>
      <c r="JUD335" s="547"/>
      <c r="JUE335" s="547"/>
      <c r="JUF335" s="547"/>
      <c r="JUG335" s="547"/>
      <c r="JUH335" s="547"/>
      <c r="JUI335" s="547"/>
      <c r="JUJ335" s="547"/>
      <c r="JUK335" s="547"/>
      <c r="JUL335" s="547"/>
      <c r="JUM335" s="547"/>
      <c r="JUN335" s="547"/>
      <c r="JUO335" s="547"/>
      <c r="JUP335" s="547"/>
      <c r="JUQ335" s="547"/>
      <c r="JUR335" s="547"/>
      <c r="JUS335" s="547"/>
      <c r="JUT335" s="547"/>
      <c r="JUU335" s="547"/>
      <c r="JUV335" s="547"/>
      <c r="JUW335" s="547"/>
      <c r="JUX335" s="547"/>
      <c r="JUY335" s="547"/>
      <c r="JUZ335" s="547"/>
      <c r="JVA335" s="547"/>
      <c r="JVB335" s="547"/>
      <c r="JVC335" s="547"/>
      <c r="JVD335" s="547"/>
      <c r="JVE335" s="547"/>
      <c r="JVF335" s="547"/>
      <c r="JVG335" s="547"/>
      <c r="JVH335" s="547"/>
      <c r="JVI335" s="547"/>
      <c r="JVJ335" s="547"/>
      <c r="JVK335" s="547"/>
      <c r="JVL335" s="547"/>
      <c r="JVM335" s="547"/>
      <c r="JVN335" s="547"/>
      <c r="JVO335" s="547"/>
      <c r="JVP335" s="547"/>
      <c r="JVQ335" s="547"/>
      <c r="JVR335" s="547"/>
      <c r="JVS335" s="547"/>
      <c r="JVT335" s="547"/>
      <c r="JVU335" s="547"/>
      <c r="JVV335" s="547"/>
      <c r="JVW335" s="547"/>
      <c r="JVX335" s="547"/>
      <c r="JVY335" s="547"/>
      <c r="JVZ335" s="547"/>
      <c r="JWA335" s="547"/>
      <c r="JWB335" s="547"/>
      <c r="JWC335" s="547"/>
      <c r="JWD335" s="547"/>
      <c r="JWE335" s="547"/>
      <c r="JWF335" s="547"/>
      <c r="JWG335" s="547"/>
      <c r="JWH335" s="547"/>
      <c r="JWI335" s="547"/>
      <c r="JWJ335" s="547"/>
      <c r="JWK335" s="547"/>
      <c r="JWL335" s="547"/>
      <c r="JWM335" s="547"/>
      <c r="JWN335" s="547"/>
      <c r="JWO335" s="547"/>
      <c r="JWP335" s="547"/>
      <c r="JWQ335" s="547"/>
      <c r="JWR335" s="547"/>
      <c r="JWS335" s="547"/>
      <c r="JWT335" s="547"/>
      <c r="JWU335" s="547"/>
      <c r="JWV335" s="547"/>
      <c r="JWW335" s="547"/>
      <c r="JWX335" s="547"/>
      <c r="JWY335" s="547"/>
      <c r="JWZ335" s="547"/>
      <c r="JXA335" s="547"/>
      <c r="JXB335" s="547"/>
      <c r="JXC335" s="547"/>
      <c r="JXD335" s="547"/>
      <c r="JXE335" s="547"/>
      <c r="JXF335" s="547"/>
      <c r="JXG335" s="547"/>
      <c r="JXH335" s="547"/>
      <c r="JXI335" s="547"/>
      <c r="JXJ335" s="547"/>
      <c r="JXK335" s="547"/>
      <c r="JXL335" s="547"/>
      <c r="JXM335" s="547"/>
      <c r="JXN335" s="547"/>
      <c r="JXO335" s="547"/>
      <c r="JXP335" s="547"/>
      <c r="JXQ335" s="547"/>
      <c r="JXR335" s="547"/>
      <c r="JXS335" s="547"/>
      <c r="JXT335" s="547"/>
      <c r="JXU335" s="547"/>
      <c r="JXV335" s="547"/>
      <c r="JXW335" s="547"/>
      <c r="JXX335" s="547"/>
      <c r="JXY335" s="547"/>
      <c r="JXZ335" s="547"/>
      <c r="JYA335" s="547"/>
      <c r="JYB335" s="547"/>
      <c r="JYC335" s="547"/>
      <c r="JYD335" s="547"/>
      <c r="JYE335" s="547"/>
      <c r="JYF335" s="547"/>
      <c r="JYG335" s="547"/>
      <c r="JYH335" s="547"/>
      <c r="JYI335" s="547"/>
      <c r="JYJ335" s="547"/>
      <c r="JYK335" s="547"/>
      <c r="JYL335" s="547"/>
      <c r="JYM335" s="547"/>
      <c r="JYN335" s="547"/>
      <c r="JYO335" s="547"/>
      <c r="JYP335" s="547"/>
      <c r="JYQ335" s="547"/>
      <c r="JYR335" s="547"/>
      <c r="JYS335" s="547"/>
      <c r="JYT335" s="547"/>
      <c r="JYU335" s="547"/>
      <c r="JYV335" s="547"/>
      <c r="JYW335" s="547"/>
      <c r="JYX335" s="547"/>
      <c r="JYY335" s="547"/>
      <c r="JYZ335" s="547"/>
      <c r="JZA335" s="547"/>
      <c r="JZB335" s="547"/>
      <c r="JZC335" s="547"/>
      <c r="JZD335" s="547"/>
      <c r="JZE335" s="547"/>
      <c r="JZF335" s="547"/>
      <c r="JZG335" s="547"/>
      <c r="JZH335" s="547"/>
      <c r="JZI335" s="547"/>
      <c r="JZJ335" s="547"/>
      <c r="JZK335" s="547"/>
      <c r="JZL335" s="547"/>
      <c r="JZM335" s="547"/>
      <c r="JZN335" s="547"/>
      <c r="JZO335" s="547"/>
      <c r="JZP335" s="547"/>
      <c r="JZQ335" s="547"/>
      <c r="JZR335" s="547"/>
      <c r="JZS335" s="547"/>
      <c r="JZT335" s="547"/>
      <c r="JZU335" s="547"/>
      <c r="JZV335" s="547"/>
      <c r="JZW335" s="547"/>
      <c r="JZX335" s="547"/>
      <c r="JZY335" s="547"/>
      <c r="JZZ335" s="547"/>
      <c r="KAA335" s="547"/>
      <c r="KAB335" s="547"/>
      <c r="KAC335" s="547"/>
      <c r="KAD335" s="547"/>
      <c r="KAE335" s="547"/>
      <c r="KAF335" s="547"/>
      <c r="KAG335" s="547"/>
      <c r="KAH335" s="547"/>
      <c r="KAI335" s="547"/>
      <c r="KAJ335" s="547"/>
      <c r="KAK335" s="547"/>
      <c r="KAL335" s="547"/>
      <c r="KAM335" s="547"/>
      <c r="KAN335" s="547"/>
      <c r="KAO335" s="547"/>
      <c r="KAP335" s="547"/>
      <c r="KAQ335" s="547"/>
      <c r="KAR335" s="547"/>
      <c r="KAS335" s="547"/>
      <c r="KAT335" s="547"/>
      <c r="KAU335" s="547"/>
      <c r="KAV335" s="547"/>
      <c r="KAW335" s="547"/>
      <c r="KAX335" s="547"/>
      <c r="KAY335" s="547"/>
      <c r="KAZ335" s="547"/>
      <c r="KBA335" s="547"/>
      <c r="KBB335" s="547"/>
      <c r="KBC335" s="547"/>
      <c r="KBD335" s="547"/>
      <c r="KBE335" s="547"/>
      <c r="KBF335" s="547"/>
      <c r="KBG335" s="547"/>
      <c r="KBH335" s="547"/>
      <c r="KBI335" s="547"/>
      <c r="KBJ335" s="547"/>
      <c r="KBK335" s="547"/>
      <c r="KBL335" s="547"/>
      <c r="KBM335" s="547"/>
      <c r="KBN335" s="547"/>
      <c r="KBO335" s="547"/>
      <c r="KBP335" s="547"/>
      <c r="KBQ335" s="547"/>
      <c r="KBR335" s="547"/>
      <c r="KBS335" s="547"/>
      <c r="KBT335" s="547"/>
      <c r="KBU335" s="547"/>
      <c r="KBV335" s="547"/>
      <c r="KBW335" s="547"/>
      <c r="KBX335" s="547"/>
      <c r="KBY335" s="547"/>
      <c r="KBZ335" s="547"/>
      <c r="KCA335" s="547"/>
      <c r="KCB335" s="547"/>
      <c r="KCC335" s="547"/>
      <c r="KCD335" s="547"/>
      <c r="KCE335" s="547"/>
      <c r="KCF335" s="547"/>
      <c r="KCG335" s="547"/>
      <c r="KCH335" s="547"/>
      <c r="KCI335" s="547"/>
      <c r="KCJ335" s="547"/>
      <c r="KCK335" s="547"/>
      <c r="KCL335" s="547"/>
      <c r="KCM335" s="547"/>
      <c r="KCN335" s="547"/>
      <c r="KCO335" s="547"/>
      <c r="KCP335" s="547"/>
      <c r="KCQ335" s="547"/>
      <c r="KCR335" s="547"/>
      <c r="KCS335" s="547"/>
      <c r="KCT335" s="547"/>
      <c r="KCU335" s="547"/>
      <c r="KCV335" s="547"/>
      <c r="KCW335" s="547"/>
      <c r="KCX335" s="547"/>
      <c r="KCY335" s="547"/>
      <c r="KCZ335" s="547"/>
      <c r="KDA335" s="547"/>
      <c r="KDB335" s="547"/>
      <c r="KDC335" s="547"/>
      <c r="KDD335" s="547"/>
      <c r="KDE335" s="547"/>
      <c r="KDF335" s="547"/>
      <c r="KDG335" s="547"/>
      <c r="KDH335" s="547"/>
      <c r="KDI335" s="547"/>
      <c r="KDJ335" s="547"/>
      <c r="KDK335" s="547"/>
      <c r="KDL335" s="547"/>
      <c r="KDM335" s="547"/>
      <c r="KDN335" s="547"/>
      <c r="KDO335" s="547"/>
      <c r="KDP335" s="547"/>
      <c r="KDQ335" s="547"/>
      <c r="KDR335" s="547"/>
      <c r="KDS335" s="547"/>
      <c r="KDT335" s="547"/>
      <c r="KDU335" s="547"/>
      <c r="KDV335" s="547"/>
      <c r="KDW335" s="547"/>
      <c r="KDX335" s="547"/>
      <c r="KDY335" s="547"/>
      <c r="KDZ335" s="547"/>
      <c r="KEA335" s="547"/>
      <c r="KEB335" s="547"/>
      <c r="KEC335" s="547"/>
      <c r="KED335" s="547"/>
      <c r="KEE335" s="547"/>
      <c r="KEF335" s="547"/>
      <c r="KEG335" s="547"/>
      <c r="KEH335" s="547"/>
      <c r="KEI335" s="547"/>
      <c r="KEJ335" s="547"/>
      <c r="KEK335" s="547"/>
      <c r="KEL335" s="547"/>
      <c r="KEM335" s="547"/>
      <c r="KEN335" s="547"/>
      <c r="KEO335" s="547"/>
      <c r="KEP335" s="547"/>
      <c r="KEQ335" s="547"/>
      <c r="KER335" s="547"/>
      <c r="KES335" s="547"/>
      <c r="KET335" s="547"/>
      <c r="KEU335" s="547"/>
      <c r="KEV335" s="547"/>
      <c r="KEW335" s="547"/>
      <c r="KEX335" s="547"/>
      <c r="KEY335" s="547"/>
      <c r="KEZ335" s="547"/>
      <c r="KFA335" s="547"/>
      <c r="KFB335" s="547"/>
      <c r="KFC335" s="547"/>
      <c r="KFD335" s="547"/>
      <c r="KFE335" s="547"/>
      <c r="KFF335" s="547"/>
      <c r="KFG335" s="547"/>
      <c r="KFH335" s="547"/>
      <c r="KFI335" s="547"/>
      <c r="KFJ335" s="547"/>
      <c r="KFK335" s="547"/>
      <c r="KFL335" s="547"/>
      <c r="KFM335" s="547"/>
      <c r="KFN335" s="547"/>
      <c r="KFO335" s="547"/>
      <c r="KFP335" s="547"/>
      <c r="KFQ335" s="547"/>
      <c r="KFR335" s="547"/>
      <c r="KFS335" s="547"/>
      <c r="KFT335" s="547"/>
      <c r="KFU335" s="547"/>
      <c r="KFV335" s="547"/>
      <c r="KFW335" s="547"/>
      <c r="KFX335" s="547"/>
      <c r="KFY335" s="547"/>
      <c r="KFZ335" s="547"/>
      <c r="KGA335" s="547"/>
      <c r="KGB335" s="547"/>
      <c r="KGC335" s="547"/>
      <c r="KGD335" s="547"/>
      <c r="KGE335" s="547"/>
      <c r="KGF335" s="547"/>
      <c r="KGG335" s="547"/>
      <c r="KGH335" s="547"/>
      <c r="KGI335" s="547"/>
      <c r="KGJ335" s="547"/>
      <c r="KGK335" s="547"/>
      <c r="KGL335" s="547"/>
      <c r="KGM335" s="547"/>
      <c r="KGN335" s="547"/>
      <c r="KGO335" s="547"/>
      <c r="KGP335" s="547"/>
      <c r="KGQ335" s="547"/>
      <c r="KGR335" s="547"/>
      <c r="KGS335" s="547"/>
      <c r="KGT335" s="547"/>
      <c r="KGU335" s="547"/>
      <c r="KGV335" s="547"/>
      <c r="KGW335" s="547"/>
      <c r="KGX335" s="547"/>
      <c r="KGY335" s="547"/>
      <c r="KGZ335" s="547"/>
      <c r="KHA335" s="547"/>
      <c r="KHB335" s="547"/>
      <c r="KHC335" s="547"/>
      <c r="KHD335" s="547"/>
      <c r="KHE335" s="547"/>
      <c r="KHF335" s="547"/>
      <c r="KHG335" s="547"/>
      <c r="KHH335" s="547"/>
      <c r="KHI335" s="547"/>
      <c r="KHJ335" s="547"/>
      <c r="KHK335" s="547"/>
      <c r="KHL335" s="547"/>
      <c r="KHM335" s="547"/>
      <c r="KHN335" s="547"/>
      <c r="KHO335" s="547"/>
      <c r="KHP335" s="547"/>
      <c r="KHQ335" s="547"/>
      <c r="KHR335" s="547"/>
      <c r="KHS335" s="547"/>
      <c r="KHT335" s="547"/>
      <c r="KHU335" s="547"/>
      <c r="KHV335" s="547"/>
      <c r="KHW335" s="547"/>
      <c r="KHX335" s="547"/>
      <c r="KHY335" s="547"/>
      <c r="KHZ335" s="547"/>
      <c r="KIA335" s="547"/>
      <c r="KIB335" s="547"/>
      <c r="KIC335" s="547"/>
      <c r="KID335" s="547"/>
      <c r="KIE335" s="547"/>
      <c r="KIF335" s="547"/>
      <c r="KIG335" s="547"/>
      <c r="KIH335" s="547"/>
      <c r="KII335" s="547"/>
      <c r="KIJ335" s="547"/>
      <c r="KIK335" s="547"/>
      <c r="KIL335" s="547"/>
      <c r="KIM335" s="547"/>
      <c r="KIN335" s="547"/>
      <c r="KIO335" s="547"/>
      <c r="KIP335" s="547"/>
      <c r="KIQ335" s="547"/>
      <c r="KIR335" s="547"/>
      <c r="KIS335" s="547"/>
      <c r="KIT335" s="547"/>
      <c r="KIU335" s="547"/>
      <c r="KIV335" s="547"/>
      <c r="KIW335" s="547"/>
      <c r="KIX335" s="547"/>
      <c r="KIY335" s="547"/>
      <c r="KIZ335" s="547"/>
      <c r="KJA335" s="547"/>
      <c r="KJB335" s="547"/>
      <c r="KJC335" s="547"/>
      <c r="KJD335" s="547"/>
      <c r="KJE335" s="547"/>
      <c r="KJF335" s="547"/>
      <c r="KJG335" s="547"/>
      <c r="KJH335" s="547"/>
      <c r="KJI335" s="547"/>
      <c r="KJJ335" s="547"/>
      <c r="KJK335" s="547"/>
      <c r="KJL335" s="547"/>
      <c r="KJM335" s="547"/>
      <c r="KJN335" s="547"/>
      <c r="KJO335" s="547"/>
      <c r="KJP335" s="547"/>
      <c r="KJQ335" s="547"/>
      <c r="KJR335" s="547"/>
      <c r="KJS335" s="547"/>
      <c r="KJT335" s="547"/>
      <c r="KJU335" s="547"/>
      <c r="KJV335" s="547"/>
      <c r="KJW335" s="547"/>
      <c r="KJX335" s="547"/>
      <c r="KJY335" s="547"/>
      <c r="KJZ335" s="547"/>
      <c r="KKA335" s="547"/>
      <c r="KKB335" s="547"/>
      <c r="KKC335" s="547"/>
      <c r="KKD335" s="547"/>
      <c r="KKE335" s="547"/>
      <c r="KKF335" s="547"/>
      <c r="KKG335" s="547"/>
      <c r="KKH335" s="547"/>
      <c r="KKI335" s="547"/>
      <c r="KKJ335" s="547"/>
      <c r="KKK335" s="547"/>
      <c r="KKL335" s="547"/>
      <c r="KKM335" s="547"/>
      <c r="KKN335" s="547"/>
      <c r="KKO335" s="547"/>
      <c r="KKP335" s="547"/>
      <c r="KKQ335" s="547"/>
      <c r="KKR335" s="547"/>
      <c r="KKS335" s="547"/>
      <c r="KKT335" s="547"/>
      <c r="KKU335" s="547"/>
      <c r="KKV335" s="547"/>
      <c r="KKW335" s="547"/>
      <c r="KKX335" s="547"/>
      <c r="KKY335" s="547"/>
      <c r="KKZ335" s="547"/>
      <c r="KLA335" s="547"/>
      <c r="KLB335" s="547"/>
      <c r="KLC335" s="547"/>
      <c r="KLD335" s="547"/>
      <c r="KLE335" s="547"/>
      <c r="KLF335" s="547"/>
      <c r="KLG335" s="547"/>
      <c r="KLH335" s="547"/>
      <c r="KLI335" s="547"/>
      <c r="KLJ335" s="547"/>
      <c r="KLK335" s="547"/>
      <c r="KLL335" s="547"/>
      <c r="KLM335" s="547"/>
      <c r="KLN335" s="547"/>
      <c r="KLO335" s="547"/>
      <c r="KLP335" s="547"/>
      <c r="KLQ335" s="547"/>
      <c r="KLR335" s="547"/>
      <c r="KLS335" s="547"/>
      <c r="KLT335" s="547"/>
      <c r="KLU335" s="547"/>
      <c r="KLV335" s="547"/>
      <c r="KLW335" s="547"/>
      <c r="KLX335" s="547"/>
      <c r="KLY335" s="547"/>
      <c r="KLZ335" s="547"/>
      <c r="KMA335" s="547"/>
      <c r="KMB335" s="547"/>
      <c r="KMC335" s="547"/>
      <c r="KMD335" s="547"/>
      <c r="KME335" s="547"/>
      <c r="KMF335" s="547"/>
      <c r="KMG335" s="547"/>
      <c r="KMH335" s="547"/>
      <c r="KMI335" s="547"/>
      <c r="KMJ335" s="547"/>
      <c r="KMK335" s="547"/>
      <c r="KML335" s="547"/>
      <c r="KMM335" s="547"/>
      <c r="KMN335" s="547"/>
      <c r="KMO335" s="547"/>
      <c r="KMP335" s="547"/>
      <c r="KMQ335" s="547"/>
      <c r="KMR335" s="547"/>
      <c r="KMS335" s="547"/>
      <c r="KMT335" s="547"/>
      <c r="KMU335" s="547"/>
      <c r="KMV335" s="547"/>
      <c r="KMW335" s="547"/>
      <c r="KMX335" s="547"/>
      <c r="KMY335" s="547"/>
      <c r="KMZ335" s="547"/>
      <c r="KNA335" s="547"/>
      <c r="KNB335" s="547"/>
      <c r="KNC335" s="547"/>
      <c r="KND335" s="547"/>
      <c r="KNE335" s="547"/>
      <c r="KNF335" s="547"/>
      <c r="KNG335" s="547"/>
      <c r="KNH335" s="547"/>
      <c r="KNI335" s="547"/>
      <c r="KNJ335" s="547"/>
      <c r="KNK335" s="547"/>
      <c r="KNL335" s="547"/>
      <c r="KNM335" s="547"/>
      <c r="KNN335" s="547"/>
      <c r="KNO335" s="547"/>
      <c r="KNP335" s="547"/>
      <c r="KNQ335" s="547"/>
      <c r="KNR335" s="547"/>
      <c r="KNS335" s="547"/>
      <c r="KNT335" s="547"/>
      <c r="KNU335" s="547"/>
      <c r="KNV335" s="547"/>
      <c r="KNW335" s="547"/>
      <c r="KNX335" s="547"/>
      <c r="KNY335" s="547"/>
      <c r="KNZ335" s="547"/>
      <c r="KOA335" s="547"/>
      <c r="KOB335" s="547"/>
      <c r="KOC335" s="547"/>
      <c r="KOD335" s="547"/>
      <c r="KOE335" s="547"/>
      <c r="KOF335" s="547"/>
      <c r="KOG335" s="547"/>
      <c r="KOH335" s="547"/>
      <c r="KOI335" s="547"/>
      <c r="KOJ335" s="547"/>
      <c r="KOK335" s="547"/>
      <c r="KOL335" s="547"/>
      <c r="KOM335" s="547"/>
      <c r="KON335" s="547"/>
      <c r="KOO335" s="547"/>
      <c r="KOP335" s="547"/>
      <c r="KOQ335" s="547"/>
      <c r="KOR335" s="547"/>
      <c r="KOS335" s="547"/>
      <c r="KOT335" s="547"/>
      <c r="KOU335" s="547"/>
      <c r="KOV335" s="547"/>
      <c r="KOW335" s="547"/>
      <c r="KOX335" s="547"/>
      <c r="KOY335" s="547"/>
      <c r="KOZ335" s="547"/>
      <c r="KPA335" s="547"/>
      <c r="KPB335" s="547"/>
      <c r="KPC335" s="547"/>
      <c r="KPD335" s="547"/>
      <c r="KPE335" s="547"/>
      <c r="KPF335" s="547"/>
      <c r="KPG335" s="547"/>
      <c r="KPH335" s="547"/>
      <c r="KPI335" s="547"/>
      <c r="KPJ335" s="547"/>
      <c r="KPK335" s="547"/>
      <c r="KPL335" s="547"/>
      <c r="KPM335" s="547"/>
      <c r="KPN335" s="547"/>
      <c r="KPO335" s="547"/>
      <c r="KPP335" s="547"/>
      <c r="KPQ335" s="547"/>
      <c r="KPR335" s="547"/>
      <c r="KPS335" s="547"/>
      <c r="KPT335" s="547"/>
      <c r="KPU335" s="547"/>
      <c r="KPV335" s="547"/>
      <c r="KPW335" s="547"/>
      <c r="KPX335" s="547"/>
      <c r="KPY335" s="547"/>
      <c r="KPZ335" s="547"/>
      <c r="KQA335" s="547"/>
      <c r="KQB335" s="547"/>
      <c r="KQC335" s="547"/>
      <c r="KQD335" s="547"/>
      <c r="KQE335" s="547"/>
      <c r="KQF335" s="547"/>
      <c r="KQG335" s="547"/>
      <c r="KQH335" s="547"/>
      <c r="KQI335" s="547"/>
      <c r="KQJ335" s="547"/>
      <c r="KQK335" s="547"/>
      <c r="KQL335" s="547"/>
      <c r="KQM335" s="547"/>
      <c r="KQN335" s="547"/>
      <c r="KQO335" s="547"/>
      <c r="KQP335" s="547"/>
      <c r="KQQ335" s="547"/>
      <c r="KQR335" s="547"/>
      <c r="KQS335" s="547"/>
      <c r="KQT335" s="547"/>
      <c r="KQU335" s="547"/>
      <c r="KQV335" s="547"/>
      <c r="KQW335" s="547"/>
      <c r="KQX335" s="547"/>
      <c r="KQY335" s="547"/>
      <c r="KQZ335" s="547"/>
      <c r="KRA335" s="547"/>
      <c r="KRB335" s="547"/>
      <c r="KRC335" s="547"/>
      <c r="KRD335" s="547"/>
      <c r="KRE335" s="547"/>
      <c r="KRF335" s="547"/>
      <c r="KRG335" s="547"/>
      <c r="KRH335" s="547"/>
      <c r="KRI335" s="547"/>
      <c r="KRJ335" s="547"/>
      <c r="KRK335" s="547"/>
      <c r="KRL335" s="547"/>
      <c r="KRM335" s="547"/>
      <c r="KRN335" s="547"/>
      <c r="KRO335" s="547"/>
      <c r="KRP335" s="547"/>
      <c r="KRQ335" s="547"/>
      <c r="KRR335" s="547"/>
      <c r="KRS335" s="547"/>
      <c r="KRT335" s="547"/>
      <c r="KRU335" s="547"/>
      <c r="KRV335" s="547"/>
      <c r="KRW335" s="547"/>
      <c r="KRX335" s="547"/>
      <c r="KRY335" s="547"/>
      <c r="KRZ335" s="547"/>
      <c r="KSA335" s="547"/>
      <c r="KSB335" s="547"/>
      <c r="KSC335" s="547"/>
      <c r="KSD335" s="547"/>
      <c r="KSE335" s="547"/>
      <c r="KSF335" s="547"/>
      <c r="KSG335" s="547"/>
      <c r="KSH335" s="547"/>
      <c r="KSI335" s="547"/>
      <c r="KSJ335" s="547"/>
      <c r="KSK335" s="547"/>
      <c r="KSL335" s="547"/>
      <c r="KSM335" s="547"/>
      <c r="KSN335" s="547"/>
      <c r="KSO335" s="547"/>
      <c r="KSP335" s="547"/>
      <c r="KSQ335" s="547"/>
      <c r="KSR335" s="547"/>
      <c r="KSS335" s="547"/>
      <c r="KST335" s="547"/>
      <c r="KSU335" s="547"/>
      <c r="KSV335" s="547"/>
      <c r="KSW335" s="547"/>
      <c r="KSX335" s="547"/>
      <c r="KSY335" s="547"/>
      <c r="KSZ335" s="547"/>
      <c r="KTA335" s="547"/>
      <c r="KTB335" s="547"/>
      <c r="KTC335" s="547"/>
      <c r="KTD335" s="547"/>
      <c r="KTE335" s="547"/>
      <c r="KTF335" s="547"/>
      <c r="KTG335" s="547"/>
      <c r="KTH335" s="547"/>
      <c r="KTI335" s="547"/>
      <c r="KTJ335" s="547"/>
      <c r="KTK335" s="547"/>
      <c r="KTL335" s="547"/>
      <c r="KTM335" s="547"/>
      <c r="KTN335" s="547"/>
      <c r="KTO335" s="547"/>
      <c r="KTP335" s="547"/>
      <c r="KTQ335" s="547"/>
      <c r="KTR335" s="547"/>
      <c r="KTS335" s="547"/>
      <c r="KTT335" s="547"/>
      <c r="KTU335" s="547"/>
      <c r="KTV335" s="547"/>
      <c r="KTW335" s="547"/>
      <c r="KTX335" s="547"/>
      <c r="KTY335" s="547"/>
      <c r="KTZ335" s="547"/>
      <c r="KUA335" s="547"/>
      <c r="KUB335" s="547"/>
      <c r="KUC335" s="547"/>
      <c r="KUD335" s="547"/>
      <c r="KUE335" s="547"/>
      <c r="KUF335" s="547"/>
      <c r="KUG335" s="547"/>
      <c r="KUH335" s="547"/>
      <c r="KUI335" s="547"/>
      <c r="KUJ335" s="547"/>
      <c r="KUK335" s="547"/>
      <c r="KUL335" s="547"/>
      <c r="KUM335" s="547"/>
      <c r="KUN335" s="547"/>
      <c r="KUO335" s="547"/>
      <c r="KUP335" s="547"/>
      <c r="KUQ335" s="547"/>
      <c r="KUR335" s="547"/>
      <c r="KUS335" s="547"/>
      <c r="KUT335" s="547"/>
      <c r="KUU335" s="547"/>
      <c r="KUV335" s="547"/>
      <c r="KUW335" s="547"/>
      <c r="KUX335" s="547"/>
      <c r="KUY335" s="547"/>
      <c r="KUZ335" s="547"/>
      <c r="KVA335" s="547"/>
      <c r="KVB335" s="547"/>
      <c r="KVC335" s="547"/>
      <c r="KVD335" s="547"/>
      <c r="KVE335" s="547"/>
      <c r="KVF335" s="547"/>
      <c r="KVG335" s="547"/>
      <c r="KVH335" s="547"/>
      <c r="KVI335" s="547"/>
      <c r="KVJ335" s="547"/>
      <c r="KVK335" s="547"/>
      <c r="KVL335" s="547"/>
      <c r="KVM335" s="547"/>
      <c r="KVN335" s="547"/>
      <c r="KVO335" s="547"/>
      <c r="KVP335" s="547"/>
      <c r="KVQ335" s="547"/>
      <c r="KVR335" s="547"/>
      <c r="KVS335" s="547"/>
      <c r="KVT335" s="547"/>
      <c r="KVU335" s="547"/>
      <c r="KVV335" s="547"/>
      <c r="KVW335" s="547"/>
      <c r="KVX335" s="547"/>
      <c r="KVY335" s="547"/>
      <c r="KVZ335" s="547"/>
      <c r="KWA335" s="547"/>
      <c r="KWB335" s="547"/>
      <c r="KWC335" s="547"/>
      <c r="KWD335" s="547"/>
      <c r="KWE335" s="547"/>
      <c r="KWF335" s="547"/>
      <c r="KWG335" s="547"/>
      <c r="KWH335" s="547"/>
      <c r="KWI335" s="547"/>
      <c r="KWJ335" s="547"/>
      <c r="KWK335" s="547"/>
      <c r="KWL335" s="547"/>
      <c r="KWM335" s="547"/>
      <c r="KWN335" s="547"/>
      <c r="KWO335" s="547"/>
      <c r="KWP335" s="547"/>
      <c r="KWQ335" s="547"/>
      <c r="KWR335" s="547"/>
      <c r="KWS335" s="547"/>
      <c r="KWT335" s="547"/>
      <c r="KWU335" s="547"/>
      <c r="KWV335" s="547"/>
      <c r="KWW335" s="547"/>
      <c r="KWX335" s="547"/>
      <c r="KWY335" s="547"/>
      <c r="KWZ335" s="547"/>
      <c r="KXA335" s="547"/>
      <c r="KXB335" s="547"/>
      <c r="KXC335" s="547"/>
      <c r="KXD335" s="547"/>
      <c r="KXE335" s="547"/>
      <c r="KXF335" s="547"/>
      <c r="KXG335" s="547"/>
      <c r="KXH335" s="547"/>
      <c r="KXI335" s="547"/>
      <c r="KXJ335" s="547"/>
      <c r="KXK335" s="547"/>
      <c r="KXL335" s="547"/>
      <c r="KXM335" s="547"/>
      <c r="KXN335" s="547"/>
      <c r="KXO335" s="547"/>
      <c r="KXP335" s="547"/>
      <c r="KXQ335" s="547"/>
      <c r="KXR335" s="547"/>
      <c r="KXS335" s="547"/>
      <c r="KXT335" s="547"/>
      <c r="KXU335" s="547"/>
      <c r="KXV335" s="547"/>
      <c r="KXW335" s="547"/>
      <c r="KXX335" s="547"/>
      <c r="KXY335" s="547"/>
      <c r="KXZ335" s="547"/>
      <c r="KYA335" s="547"/>
      <c r="KYB335" s="547"/>
      <c r="KYC335" s="547"/>
      <c r="KYD335" s="547"/>
      <c r="KYE335" s="547"/>
      <c r="KYF335" s="547"/>
      <c r="KYG335" s="547"/>
      <c r="KYH335" s="547"/>
      <c r="KYI335" s="547"/>
      <c r="KYJ335" s="547"/>
      <c r="KYK335" s="547"/>
      <c r="KYL335" s="547"/>
      <c r="KYM335" s="547"/>
      <c r="KYN335" s="547"/>
      <c r="KYO335" s="547"/>
      <c r="KYP335" s="547"/>
      <c r="KYQ335" s="547"/>
      <c r="KYR335" s="547"/>
      <c r="KYS335" s="547"/>
      <c r="KYT335" s="547"/>
      <c r="KYU335" s="547"/>
      <c r="KYV335" s="547"/>
      <c r="KYW335" s="547"/>
      <c r="KYX335" s="547"/>
      <c r="KYY335" s="547"/>
      <c r="KYZ335" s="547"/>
      <c r="KZA335" s="547"/>
      <c r="KZB335" s="547"/>
      <c r="KZC335" s="547"/>
      <c r="KZD335" s="547"/>
      <c r="KZE335" s="547"/>
      <c r="KZF335" s="547"/>
      <c r="KZG335" s="547"/>
      <c r="KZH335" s="547"/>
      <c r="KZI335" s="547"/>
      <c r="KZJ335" s="547"/>
      <c r="KZK335" s="547"/>
      <c r="KZL335" s="547"/>
      <c r="KZM335" s="547"/>
      <c r="KZN335" s="547"/>
      <c r="KZO335" s="547"/>
      <c r="KZP335" s="547"/>
      <c r="KZQ335" s="547"/>
      <c r="KZR335" s="547"/>
      <c r="KZS335" s="547"/>
      <c r="KZT335" s="547"/>
      <c r="KZU335" s="547"/>
      <c r="KZV335" s="547"/>
      <c r="KZW335" s="547"/>
      <c r="KZX335" s="547"/>
      <c r="KZY335" s="547"/>
      <c r="KZZ335" s="547"/>
      <c r="LAA335" s="547"/>
      <c r="LAB335" s="547"/>
      <c r="LAC335" s="547"/>
      <c r="LAD335" s="547"/>
      <c r="LAE335" s="547"/>
      <c r="LAF335" s="547"/>
      <c r="LAG335" s="547"/>
      <c r="LAH335" s="547"/>
      <c r="LAI335" s="547"/>
      <c r="LAJ335" s="547"/>
      <c r="LAK335" s="547"/>
      <c r="LAL335" s="547"/>
      <c r="LAM335" s="547"/>
      <c r="LAN335" s="547"/>
      <c r="LAO335" s="547"/>
      <c r="LAP335" s="547"/>
      <c r="LAQ335" s="547"/>
      <c r="LAR335" s="547"/>
      <c r="LAS335" s="547"/>
      <c r="LAT335" s="547"/>
      <c r="LAU335" s="547"/>
      <c r="LAV335" s="547"/>
      <c r="LAW335" s="547"/>
      <c r="LAX335" s="547"/>
      <c r="LAY335" s="547"/>
      <c r="LAZ335" s="547"/>
      <c r="LBA335" s="547"/>
      <c r="LBB335" s="547"/>
      <c r="LBC335" s="547"/>
      <c r="LBD335" s="547"/>
      <c r="LBE335" s="547"/>
      <c r="LBF335" s="547"/>
      <c r="LBG335" s="547"/>
      <c r="LBH335" s="547"/>
      <c r="LBI335" s="547"/>
      <c r="LBJ335" s="547"/>
      <c r="LBK335" s="547"/>
      <c r="LBL335" s="547"/>
      <c r="LBM335" s="547"/>
      <c r="LBN335" s="547"/>
      <c r="LBO335" s="547"/>
      <c r="LBP335" s="547"/>
      <c r="LBQ335" s="547"/>
      <c r="LBR335" s="547"/>
      <c r="LBS335" s="547"/>
      <c r="LBT335" s="547"/>
      <c r="LBU335" s="547"/>
      <c r="LBV335" s="547"/>
      <c r="LBW335" s="547"/>
      <c r="LBX335" s="547"/>
      <c r="LBY335" s="547"/>
      <c r="LBZ335" s="547"/>
      <c r="LCA335" s="547"/>
      <c r="LCB335" s="547"/>
      <c r="LCC335" s="547"/>
      <c r="LCD335" s="547"/>
      <c r="LCE335" s="547"/>
      <c r="LCF335" s="547"/>
      <c r="LCG335" s="547"/>
      <c r="LCH335" s="547"/>
      <c r="LCI335" s="547"/>
      <c r="LCJ335" s="547"/>
      <c r="LCK335" s="547"/>
      <c r="LCL335" s="547"/>
      <c r="LCM335" s="547"/>
      <c r="LCN335" s="547"/>
      <c r="LCO335" s="547"/>
      <c r="LCP335" s="547"/>
      <c r="LCQ335" s="547"/>
      <c r="LCR335" s="547"/>
      <c r="LCS335" s="547"/>
      <c r="LCT335" s="547"/>
      <c r="LCU335" s="547"/>
      <c r="LCV335" s="547"/>
      <c r="LCW335" s="547"/>
      <c r="LCX335" s="547"/>
      <c r="LCY335" s="547"/>
      <c r="LCZ335" s="547"/>
      <c r="LDA335" s="547"/>
      <c r="LDB335" s="547"/>
      <c r="LDC335" s="547"/>
      <c r="LDD335" s="547"/>
      <c r="LDE335" s="547"/>
      <c r="LDF335" s="547"/>
      <c r="LDG335" s="547"/>
      <c r="LDH335" s="547"/>
      <c r="LDI335" s="547"/>
      <c r="LDJ335" s="547"/>
      <c r="LDK335" s="547"/>
      <c r="LDL335" s="547"/>
      <c r="LDM335" s="547"/>
      <c r="LDN335" s="547"/>
      <c r="LDO335" s="547"/>
      <c r="LDP335" s="547"/>
      <c r="LDQ335" s="547"/>
      <c r="LDR335" s="547"/>
      <c r="LDS335" s="547"/>
      <c r="LDT335" s="547"/>
      <c r="LDU335" s="547"/>
      <c r="LDV335" s="547"/>
      <c r="LDW335" s="547"/>
      <c r="LDX335" s="547"/>
      <c r="LDY335" s="547"/>
      <c r="LDZ335" s="547"/>
      <c r="LEA335" s="547"/>
      <c r="LEB335" s="547"/>
      <c r="LEC335" s="547"/>
      <c r="LED335" s="547"/>
      <c r="LEE335" s="547"/>
      <c r="LEF335" s="547"/>
      <c r="LEG335" s="547"/>
      <c r="LEH335" s="547"/>
      <c r="LEI335" s="547"/>
      <c r="LEJ335" s="547"/>
      <c r="LEK335" s="547"/>
      <c r="LEL335" s="547"/>
      <c r="LEM335" s="547"/>
      <c r="LEN335" s="547"/>
      <c r="LEO335" s="547"/>
      <c r="LEP335" s="547"/>
      <c r="LEQ335" s="547"/>
      <c r="LER335" s="547"/>
      <c r="LES335" s="547"/>
      <c r="LET335" s="547"/>
      <c r="LEU335" s="547"/>
      <c r="LEV335" s="547"/>
      <c r="LEW335" s="547"/>
      <c r="LEX335" s="547"/>
      <c r="LEY335" s="547"/>
      <c r="LEZ335" s="547"/>
      <c r="LFA335" s="547"/>
      <c r="LFB335" s="547"/>
      <c r="LFC335" s="547"/>
      <c r="LFD335" s="547"/>
      <c r="LFE335" s="547"/>
      <c r="LFF335" s="547"/>
      <c r="LFG335" s="547"/>
      <c r="LFH335" s="547"/>
      <c r="LFI335" s="547"/>
      <c r="LFJ335" s="547"/>
      <c r="LFK335" s="547"/>
      <c r="LFL335" s="547"/>
      <c r="LFM335" s="547"/>
      <c r="LFN335" s="547"/>
      <c r="LFO335" s="547"/>
      <c r="LFP335" s="547"/>
      <c r="LFQ335" s="547"/>
      <c r="LFR335" s="547"/>
      <c r="LFS335" s="547"/>
      <c r="LFT335" s="547"/>
      <c r="LFU335" s="547"/>
      <c r="LFV335" s="547"/>
      <c r="LFW335" s="547"/>
      <c r="LFX335" s="547"/>
      <c r="LFY335" s="547"/>
      <c r="LFZ335" s="547"/>
      <c r="LGA335" s="547"/>
      <c r="LGB335" s="547"/>
      <c r="LGC335" s="547"/>
      <c r="LGD335" s="547"/>
      <c r="LGE335" s="547"/>
      <c r="LGF335" s="547"/>
      <c r="LGG335" s="547"/>
      <c r="LGH335" s="547"/>
      <c r="LGI335" s="547"/>
      <c r="LGJ335" s="547"/>
      <c r="LGK335" s="547"/>
      <c r="LGL335" s="547"/>
      <c r="LGM335" s="547"/>
      <c r="LGN335" s="547"/>
      <c r="LGO335" s="547"/>
      <c r="LGP335" s="547"/>
      <c r="LGQ335" s="547"/>
      <c r="LGR335" s="547"/>
      <c r="LGS335" s="547"/>
      <c r="LGT335" s="547"/>
      <c r="LGU335" s="547"/>
      <c r="LGV335" s="547"/>
      <c r="LGW335" s="547"/>
      <c r="LGX335" s="547"/>
      <c r="LGY335" s="547"/>
      <c r="LGZ335" s="547"/>
      <c r="LHA335" s="547"/>
      <c r="LHB335" s="547"/>
      <c r="LHC335" s="547"/>
      <c r="LHD335" s="547"/>
      <c r="LHE335" s="547"/>
      <c r="LHF335" s="547"/>
      <c r="LHG335" s="547"/>
      <c r="LHH335" s="547"/>
      <c r="LHI335" s="547"/>
      <c r="LHJ335" s="547"/>
      <c r="LHK335" s="547"/>
      <c r="LHL335" s="547"/>
      <c r="LHM335" s="547"/>
      <c r="LHN335" s="547"/>
      <c r="LHO335" s="547"/>
      <c r="LHP335" s="547"/>
      <c r="LHQ335" s="547"/>
      <c r="LHR335" s="547"/>
      <c r="LHS335" s="547"/>
      <c r="LHT335" s="547"/>
      <c r="LHU335" s="547"/>
      <c r="LHV335" s="547"/>
      <c r="LHW335" s="547"/>
      <c r="LHX335" s="547"/>
      <c r="LHY335" s="547"/>
      <c r="LHZ335" s="547"/>
      <c r="LIA335" s="547"/>
      <c r="LIB335" s="547"/>
      <c r="LIC335" s="547"/>
      <c r="LID335" s="547"/>
      <c r="LIE335" s="547"/>
      <c r="LIF335" s="547"/>
      <c r="LIG335" s="547"/>
      <c r="LIH335" s="547"/>
      <c r="LII335" s="547"/>
      <c r="LIJ335" s="547"/>
      <c r="LIK335" s="547"/>
      <c r="LIL335" s="547"/>
      <c r="LIM335" s="547"/>
      <c r="LIN335" s="547"/>
      <c r="LIO335" s="547"/>
      <c r="LIP335" s="547"/>
      <c r="LIQ335" s="547"/>
      <c r="LIR335" s="547"/>
      <c r="LIS335" s="547"/>
      <c r="LIT335" s="547"/>
      <c r="LIU335" s="547"/>
      <c r="LIV335" s="547"/>
      <c r="LIW335" s="547"/>
      <c r="LIX335" s="547"/>
      <c r="LIY335" s="547"/>
      <c r="LIZ335" s="547"/>
      <c r="LJA335" s="547"/>
      <c r="LJB335" s="547"/>
      <c r="LJC335" s="547"/>
      <c r="LJD335" s="547"/>
      <c r="LJE335" s="547"/>
      <c r="LJF335" s="547"/>
      <c r="LJG335" s="547"/>
      <c r="LJH335" s="547"/>
      <c r="LJI335" s="547"/>
      <c r="LJJ335" s="547"/>
      <c r="LJK335" s="547"/>
      <c r="LJL335" s="547"/>
      <c r="LJM335" s="547"/>
      <c r="LJN335" s="547"/>
      <c r="LJO335" s="547"/>
      <c r="LJP335" s="547"/>
      <c r="LJQ335" s="547"/>
      <c r="LJR335" s="547"/>
      <c r="LJS335" s="547"/>
      <c r="LJT335" s="547"/>
      <c r="LJU335" s="547"/>
      <c r="LJV335" s="547"/>
      <c r="LJW335" s="547"/>
      <c r="LJX335" s="547"/>
      <c r="LJY335" s="547"/>
      <c r="LJZ335" s="547"/>
      <c r="LKA335" s="547"/>
      <c r="LKB335" s="547"/>
      <c r="LKC335" s="547"/>
      <c r="LKD335" s="547"/>
      <c r="LKE335" s="547"/>
      <c r="LKF335" s="547"/>
      <c r="LKG335" s="547"/>
      <c r="LKH335" s="547"/>
      <c r="LKI335" s="547"/>
      <c r="LKJ335" s="547"/>
      <c r="LKK335" s="547"/>
      <c r="LKL335" s="547"/>
      <c r="LKM335" s="547"/>
      <c r="LKN335" s="547"/>
      <c r="LKO335" s="547"/>
      <c r="LKP335" s="547"/>
      <c r="LKQ335" s="547"/>
      <c r="LKR335" s="547"/>
      <c r="LKS335" s="547"/>
      <c r="LKT335" s="547"/>
      <c r="LKU335" s="547"/>
      <c r="LKV335" s="547"/>
      <c r="LKW335" s="547"/>
      <c r="LKX335" s="547"/>
      <c r="LKY335" s="547"/>
      <c r="LKZ335" s="547"/>
      <c r="LLA335" s="547"/>
      <c r="LLB335" s="547"/>
      <c r="LLC335" s="547"/>
      <c r="LLD335" s="547"/>
      <c r="LLE335" s="547"/>
      <c r="LLF335" s="547"/>
      <c r="LLG335" s="547"/>
      <c r="LLH335" s="547"/>
      <c r="LLI335" s="547"/>
      <c r="LLJ335" s="547"/>
      <c r="LLK335" s="547"/>
      <c r="LLL335" s="547"/>
      <c r="LLM335" s="547"/>
      <c r="LLN335" s="547"/>
      <c r="LLO335" s="547"/>
      <c r="LLP335" s="547"/>
      <c r="LLQ335" s="547"/>
      <c r="LLR335" s="547"/>
      <c r="LLS335" s="547"/>
      <c r="LLT335" s="547"/>
      <c r="LLU335" s="547"/>
      <c r="LLV335" s="547"/>
      <c r="LLW335" s="547"/>
      <c r="LLX335" s="547"/>
      <c r="LLY335" s="547"/>
      <c r="LLZ335" s="547"/>
      <c r="LMA335" s="547"/>
      <c r="LMB335" s="547"/>
      <c r="LMC335" s="547"/>
      <c r="LMD335" s="547"/>
      <c r="LME335" s="547"/>
      <c r="LMF335" s="547"/>
      <c r="LMG335" s="547"/>
      <c r="LMH335" s="547"/>
      <c r="LMI335" s="547"/>
      <c r="LMJ335" s="547"/>
      <c r="LMK335" s="547"/>
      <c r="LML335" s="547"/>
      <c r="LMM335" s="547"/>
      <c r="LMN335" s="547"/>
      <c r="LMO335" s="547"/>
      <c r="LMP335" s="547"/>
      <c r="LMQ335" s="547"/>
      <c r="LMR335" s="547"/>
      <c r="LMS335" s="547"/>
      <c r="LMT335" s="547"/>
      <c r="LMU335" s="547"/>
      <c r="LMV335" s="547"/>
      <c r="LMW335" s="547"/>
      <c r="LMX335" s="547"/>
      <c r="LMY335" s="547"/>
      <c r="LMZ335" s="547"/>
      <c r="LNA335" s="547"/>
      <c r="LNB335" s="547"/>
      <c r="LNC335" s="547"/>
      <c r="LND335" s="547"/>
      <c r="LNE335" s="547"/>
      <c r="LNF335" s="547"/>
      <c r="LNG335" s="547"/>
      <c r="LNH335" s="547"/>
      <c r="LNI335" s="547"/>
      <c r="LNJ335" s="547"/>
      <c r="LNK335" s="547"/>
      <c r="LNL335" s="547"/>
      <c r="LNM335" s="547"/>
      <c r="LNN335" s="547"/>
      <c r="LNO335" s="547"/>
      <c r="LNP335" s="547"/>
      <c r="LNQ335" s="547"/>
      <c r="LNR335" s="547"/>
      <c r="LNS335" s="547"/>
      <c r="LNT335" s="547"/>
      <c r="LNU335" s="547"/>
      <c r="LNV335" s="547"/>
      <c r="LNW335" s="547"/>
      <c r="LNX335" s="547"/>
      <c r="LNY335" s="547"/>
      <c r="LNZ335" s="547"/>
      <c r="LOA335" s="547"/>
      <c r="LOB335" s="547"/>
      <c r="LOC335" s="547"/>
      <c r="LOD335" s="547"/>
      <c r="LOE335" s="547"/>
      <c r="LOF335" s="547"/>
      <c r="LOG335" s="547"/>
      <c r="LOH335" s="547"/>
      <c r="LOI335" s="547"/>
      <c r="LOJ335" s="547"/>
      <c r="LOK335" s="547"/>
      <c r="LOL335" s="547"/>
      <c r="LOM335" s="547"/>
      <c r="LON335" s="547"/>
      <c r="LOO335" s="547"/>
      <c r="LOP335" s="547"/>
      <c r="LOQ335" s="547"/>
      <c r="LOR335" s="547"/>
      <c r="LOS335" s="547"/>
      <c r="LOT335" s="547"/>
      <c r="LOU335" s="547"/>
      <c r="LOV335" s="547"/>
      <c r="LOW335" s="547"/>
      <c r="LOX335" s="547"/>
      <c r="LOY335" s="547"/>
      <c r="LOZ335" s="547"/>
      <c r="LPA335" s="547"/>
      <c r="LPB335" s="547"/>
      <c r="LPC335" s="547"/>
      <c r="LPD335" s="547"/>
      <c r="LPE335" s="547"/>
      <c r="LPF335" s="547"/>
      <c r="LPG335" s="547"/>
      <c r="LPH335" s="547"/>
      <c r="LPI335" s="547"/>
      <c r="LPJ335" s="547"/>
      <c r="LPK335" s="547"/>
      <c r="LPL335" s="547"/>
      <c r="LPM335" s="547"/>
      <c r="LPN335" s="547"/>
      <c r="LPO335" s="547"/>
      <c r="LPP335" s="547"/>
      <c r="LPQ335" s="547"/>
      <c r="LPR335" s="547"/>
      <c r="LPS335" s="547"/>
      <c r="LPT335" s="547"/>
      <c r="LPU335" s="547"/>
      <c r="LPV335" s="547"/>
      <c r="LPW335" s="547"/>
      <c r="LPX335" s="547"/>
      <c r="LPY335" s="547"/>
      <c r="LPZ335" s="547"/>
      <c r="LQA335" s="547"/>
      <c r="LQB335" s="547"/>
      <c r="LQC335" s="547"/>
      <c r="LQD335" s="547"/>
      <c r="LQE335" s="547"/>
      <c r="LQF335" s="547"/>
      <c r="LQG335" s="547"/>
      <c r="LQH335" s="547"/>
      <c r="LQI335" s="547"/>
      <c r="LQJ335" s="547"/>
      <c r="LQK335" s="547"/>
      <c r="LQL335" s="547"/>
      <c r="LQM335" s="547"/>
      <c r="LQN335" s="547"/>
      <c r="LQO335" s="547"/>
      <c r="LQP335" s="547"/>
      <c r="LQQ335" s="547"/>
      <c r="LQR335" s="547"/>
      <c r="LQS335" s="547"/>
      <c r="LQT335" s="547"/>
      <c r="LQU335" s="547"/>
      <c r="LQV335" s="547"/>
      <c r="LQW335" s="547"/>
      <c r="LQX335" s="547"/>
      <c r="LQY335" s="547"/>
      <c r="LQZ335" s="547"/>
      <c r="LRA335" s="547"/>
      <c r="LRB335" s="547"/>
      <c r="LRC335" s="547"/>
      <c r="LRD335" s="547"/>
      <c r="LRE335" s="547"/>
      <c r="LRF335" s="547"/>
      <c r="LRG335" s="547"/>
      <c r="LRH335" s="547"/>
      <c r="LRI335" s="547"/>
      <c r="LRJ335" s="547"/>
      <c r="LRK335" s="547"/>
      <c r="LRL335" s="547"/>
      <c r="LRM335" s="547"/>
      <c r="LRN335" s="547"/>
      <c r="LRO335" s="547"/>
      <c r="LRP335" s="547"/>
      <c r="LRQ335" s="547"/>
      <c r="LRR335" s="547"/>
      <c r="LRS335" s="547"/>
      <c r="LRT335" s="547"/>
      <c r="LRU335" s="547"/>
      <c r="LRV335" s="547"/>
      <c r="LRW335" s="547"/>
      <c r="LRX335" s="547"/>
      <c r="LRY335" s="547"/>
      <c r="LRZ335" s="547"/>
      <c r="LSA335" s="547"/>
      <c r="LSB335" s="547"/>
      <c r="LSC335" s="547"/>
      <c r="LSD335" s="547"/>
      <c r="LSE335" s="547"/>
      <c r="LSF335" s="547"/>
      <c r="LSG335" s="547"/>
      <c r="LSH335" s="547"/>
      <c r="LSI335" s="547"/>
      <c r="LSJ335" s="547"/>
      <c r="LSK335" s="547"/>
      <c r="LSL335" s="547"/>
      <c r="LSM335" s="547"/>
      <c r="LSN335" s="547"/>
      <c r="LSO335" s="547"/>
      <c r="LSP335" s="547"/>
      <c r="LSQ335" s="547"/>
      <c r="LSR335" s="547"/>
      <c r="LSS335" s="547"/>
      <c r="LST335" s="547"/>
      <c r="LSU335" s="547"/>
      <c r="LSV335" s="547"/>
      <c r="LSW335" s="547"/>
      <c r="LSX335" s="547"/>
      <c r="LSY335" s="547"/>
      <c r="LSZ335" s="547"/>
      <c r="LTA335" s="547"/>
      <c r="LTB335" s="547"/>
      <c r="LTC335" s="547"/>
      <c r="LTD335" s="547"/>
      <c r="LTE335" s="547"/>
      <c r="LTF335" s="547"/>
      <c r="LTG335" s="547"/>
      <c r="LTH335" s="547"/>
      <c r="LTI335" s="547"/>
      <c r="LTJ335" s="547"/>
      <c r="LTK335" s="547"/>
      <c r="LTL335" s="547"/>
      <c r="LTM335" s="547"/>
      <c r="LTN335" s="547"/>
      <c r="LTO335" s="547"/>
      <c r="LTP335" s="547"/>
      <c r="LTQ335" s="547"/>
      <c r="LTR335" s="547"/>
      <c r="LTS335" s="547"/>
      <c r="LTT335" s="547"/>
      <c r="LTU335" s="547"/>
      <c r="LTV335" s="547"/>
      <c r="LTW335" s="547"/>
      <c r="LTX335" s="547"/>
      <c r="LTY335" s="547"/>
      <c r="LTZ335" s="547"/>
      <c r="LUA335" s="547"/>
      <c r="LUB335" s="547"/>
      <c r="LUC335" s="547"/>
      <c r="LUD335" s="547"/>
      <c r="LUE335" s="547"/>
      <c r="LUF335" s="547"/>
      <c r="LUG335" s="547"/>
      <c r="LUH335" s="547"/>
      <c r="LUI335" s="547"/>
      <c r="LUJ335" s="547"/>
      <c r="LUK335" s="547"/>
      <c r="LUL335" s="547"/>
      <c r="LUM335" s="547"/>
      <c r="LUN335" s="547"/>
      <c r="LUO335" s="547"/>
      <c r="LUP335" s="547"/>
      <c r="LUQ335" s="547"/>
      <c r="LUR335" s="547"/>
      <c r="LUS335" s="547"/>
      <c r="LUT335" s="547"/>
      <c r="LUU335" s="547"/>
      <c r="LUV335" s="547"/>
      <c r="LUW335" s="547"/>
      <c r="LUX335" s="547"/>
      <c r="LUY335" s="547"/>
      <c r="LUZ335" s="547"/>
      <c r="LVA335" s="547"/>
      <c r="LVB335" s="547"/>
      <c r="LVC335" s="547"/>
      <c r="LVD335" s="547"/>
      <c r="LVE335" s="547"/>
      <c r="LVF335" s="547"/>
      <c r="LVG335" s="547"/>
      <c r="LVH335" s="547"/>
      <c r="LVI335" s="547"/>
      <c r="LVJ335" s="547"/>
      <c r="LVK335" s="547"/>
      <c r="LVL335" s="547"/>
      <c r="LVM335" s="547"/>
      <c r="LVN335" s="547"/>
      <c r="LVO335" s="547"/>
      <c r="LVP335" s="547"/>
      <c r="LVQ335" s="547"/>
      <c r="LVR335" s="547"/>
      <c r="LVS335" s="547"/>
      <c r="LVT335" s="547"/>
      <c r="LVU335" s="547"/>
      <c r="LVV335" s="547"/>
      <c r="LVW335" s="547"/>
      <c r="LVX335" s="547"/>
      <c r="LVY335" s="547"/>
      <c r="LVZ335" s="547"/>
      <c r="LWA335" s="547"/>
      <c r="LWB335" s="547"/>
      <c r="LWC335" s="547"/>
      <c r="LWD335" s="547"/>
      <c r="LWE335" s="547"/>
      <c r="LWF335" s="547"/>
      <c r="LWG335" s="547"/>
      <c r="LWH335" s="547"/>
      <c r="LWI335" s="547"/>
      <c r="LWJ335" s="547"/>
      <c r="LWK335" s="547"/>
      <c r="LWL335" s="547"/>
      <c r="LWM335" s="547"/>
      <c r="LWN335" s="547"/>
      <c r="LWO335" s="547"/>
      <c r="LWP335" s="547"/>
      <c r="LWQ335" s="547"/>
      <c r="LWR335" s="547"/>
      <c r="LWS335" s="547"/>
      <c r="LWT335" s="547"/>
      <c r="LWU335" s="547"/>
      <c r="LWV335" s="547"/>
      <c r="LWW335" s="547"/>
      <c r="LWX335" s="547"/>
      <c r="LWY335" s="547"/>
      <c r="LWZ335" s="547"/>
      <c r="LXA335" s="547"/>
      <c r="LXB335" s="547"/>
      <c r="LXC335" s="547"/>
      <c r="LXD335" s="547"/>
      <c r="LXE335" s="547"/>
      <c r="LXF335" s="547"/>
      <c r="LXG335" s="547"/>
      <c r="LXH335" s="547"/>
      <c r="LXI335" s="547"/>
      <c r="LXJ335" s="547"/>
      <c r="LXK335" s="547"/>
      <c r="LXL335" s="547"/>
      <c r="LXM335" s="547"/>
      <c r="LXN335" s="547"/>
      <c r="LXO335" s="547"/>
      <c r="LXP335" s="547"/>
      <c r="LXQ335" s="547"/>
      <c r="LXR335" s="547"/>
      <c r="LXS335" s="547"/>
      <c r="LXT335" s="547"/>
      <c r="LXU335" s="547"/>
      <c r="LXV335" s="547"/>
      <c r="LXW335" s="547"/>
      <c r="LXX335" s="547"/>
      <c r="LXY335" s="547"/>
      <c r="LXZ335" s="547"/>
      <c r="LYA335" s="547"/>
      <c r="LYB335" s="547"/>
      <c r="LYC335" s="547"/>
      <c r="LYD335" s="547"/>
      <c r="LYE335" s="547"/>
      <c r="LYF335" s="547"/>
      <c r="LYG335" s="547"/>
      <c r="LYH335" s="547"/>
      <c r="LYI335" s="547"/>
      <c r="LYJ335" s="547"/>
      <c r="LYK335" s="547"/>
      <c r="LYL335" s="547"/>
      <c r="LYM335" s="547"/>
      <c r="LYN335" s="547"/>
      <c r="LYO335" s="547"/>
      <c r="LYP335" s="547"/>
      <c r="LYQ335" s="547"/>
      <c r="LYR335" s="547"/>
      <c r="LYS335" s="547"/>
      <c r="LYT335" s="547"/>
      <c r="LYU335" s="547"/>
      <c r="LYV335" s="547"/>
      <c r="LYW335" s="547"/>
      <c r="LYX335" s="547"/>
      <c r="LYY335" s="547"/>
      <c r="LYZ335" s="547"/>
      <c r="LZA335" s="547"/>
      <c r="LZB335" s="547"/>
      <c r="LZC335" s="547"/>
      <c r="LZD335" s="547"/>
      <c r="LZE335" s="547"/>
      <c r="LZF335" s="547"/>
      <c r="LZG335" s="547"/>
      <c r="LZH335" s="547"/>
      <c r="LZI335" s="547"/>
      <c r="LZJ335" s="547"/>
      <c r="LZK335" s="547"/>
      <c r="LZL335" s="547"/>
      <c r="LZM335" s="547"/>
      <c r="LZN335" s="547"/>
      <c r="LZO335" s="547"/>
      <c r="LZP335" s="547"/>
      <c r="LZQ335" s="547"/>
      <c r="LZR335" s="547"/>
      <c r="LZS335" s="547"/>
      <c r="LZT335" s="547"/>
      <c r="LZU335" s="547"/>
      <c r="LZV335" s="547"/>
      <c r="LZW335" s="547"/>
      <c r="LZX335" s="547"/>
      <c r="LZY335" s="547"/>
      <c r="LZZ335" s="547"/>
      <c r="MAA335" s="547"/>
      <c r="MAB335" s="547"/>
      <c r="MAC335" s="547"/>
      <c r="MAD335" s="547"/>
      <c r="MAE335" s="547"/>
      <c r="MAF335" s="547"/>
      <c r="MAG335" s="547"/>
      <c r="MAH335" s="547"/>
      <c r="MAI335" s="547"/>
      <c r="MAJ335" s="547"/>
      <c r="MAK335" s="547"/>
      <c r="MAL335" s="547"/>
      <c r="MAM335" s="547"/>
      <c r="MAN335" s="547"/>
      <c r="MAO335" s="547"/>
      <c r="MAP335" s="547"/>
      <c r="MAQ335" s="547"/>
      <c r="MAR335" s="547"/>
      <c r="MAS335" s="547"/>
      <c r="MAT335" s="547"/>
      <c r="MAU335" s="547"/>
      <c r="MAV335" s="547"/>
      <c r="MAW335" s="547"/>
      <c r="MAX335" s="547"/>
      <c r="MAY335" s="547"/>
      <c r="MAZ335" s="547"/>
      <c r="MBA335" s="547"/>
      <c r="MBB335" s="547"/>
      <c r="MBC335" s="547"/>
      <c r="MBD335" s="547"/>
      <c r="MBE335" s="547"/>
      <c r="MBF335" s="547"/>
      <c r="MBG335" s="547"/>
      <c r="MBH335" s="547"/>
      <c r="MBI335" s="547"/>
      <c r="MBJ335" s="547"/>
      <c r="MBK335" s="547"/>
      <c r="MBL335" s="547"/>
      <c r="MBM335" s="547"/>
      <c r="MBN335" s="547"/>
      <c r="MBO335" s="547"/>
      <c r="MBP335" s="547"/>
      <c r="MBQ335" s="547"/>
      <c r="MBR335" s="547"/>
      <c r="MBS335" s="547"/>
      <c r="MBT335" s="547"/>
      <c r="MBU335" s="547"/>
      <c r="MBV335" s="547"/>
      <c r="MBW335" s="547"/>
      <c r="MBX335" s="547"/>
      <c r="MBY335" s="547"/>
      <c r="MBZ335" s="547"/>
      <c r="MCA335" s="547"/>
      <c r="MCB335" s="547"/>
      <c r="MCC335" s="547"/>
      <c r="MCD335" s="547"/>
      <c r="MCE335" s="547"/>
      <c r="MCF335" s="547"/>
      <c r="MCG335" s="547"/>
      <c r="MCH335" s="547"/>
      <c r="MCI335" s="547"/>
      <c r="MCJ335" s="547"/>
      <c r="MCK335" s="547"/>
      <c r="MCL335" s="547"/>
      <c r="MCM335" s="547"/>
      <c r="MCN335" s="547"/>
      <c r="MCO335" s="547"/>
      <c r="MCP335" s="547"/>
      <c r="MCQ335" s="547"/>
      <c r="MCR335" s="547"/>
      <c r="MCS335" s="547"/>
      <c r="MCT335" s="547"/>
      <c r="MCU335" s="547"/>
      <c r="MCV335" s="547"/>
      <c r="MCW335" s="547"/>
      <c r="MCX335" s="547"/>
      <c r="MCY335" s="547"/>
      <c r="MCZ335" s="547"/>
      <c r="MDA335" s="547"/>
      <c r="MDB335" s="547"/>
      <c r="MDC335" s="547"/>
      <c r="MDD335" s="547"/>
      <c r="MDE335" s="547"/>
      <c r="MDF335" s="547"/>
      <c r="MDG335" s="547"/>
      <c r="MDH335" s="547"/>
      <c r="MDI335" s="547"/>
      <c r="MDJ335" s="547"/>
      <c r="MDK335" s="547"/>
      <c r="MDL335" s="547"/>
      <c r="MDM335" s="547"/>
      <c r="MDN335" s="547"/>
      <c r="MDO335" s="547"/>
      <c r="MDP335" s="547"/>
      <c r="MDQ335" s="547"/>
      <c r="MDR335" s="547"/>
      <c r="MDS335" s="547"/>
      <c r="MDT335" s="547"/>
      <c r="MDU335" s="547"/>
      <c r="MDV335" s="547"/>
      <c r="MDW335" s="547"/>
      <c r="MDX335" s="547"/>
      <c r="MDY335" s="547"/>
      <c r="MDZ335" s="547"/>
      <c r="MEA335" s="547"/>
      <c r="MEB335" s="547"/>
      <c r="MEC335" s="547"/>
      <c r="MED335" s="547"/>
      <c r="MEE335" s="547"/>
      <c r="MEF335" s="547"/>
      <c r="MEG335" s="547"/>
      <c r="MEH335" s="547"/>
      <c r="MEI335" s="547"/>
      <c r="MEJ335" s="547"/>
      <c r="MEK335" s="547"/>
      <c r="MEL335" s="547"/>
      <c r="MEM335" s="547"/>
      <c r="MEN335" s="547"/>
      <c r="MEO335" s="547"/>
      <c r="MEP335" s="547"/>
      <c r="MEQ335" s="547"/>
      <c r="MER335" s="547"/>
      <c r="MES335" s="547"/>
      <c r="MET335" s="547"/>
      <c r="MEU335" s="547"/>
      <c r="MEV335" s="547"/>
      <c r="MEW335" s="547"/>
      <c r="MEX335" s="547"/>
      <c r="MEY335" s="547"/>
      <c r="MEZ335" s="547"/>
      <c r="MFA335" s="547"/>
      <c r="MFB335" s="547"/>
      <c r="MFC335" s="547"/>
      <c r="MFD335" s="547"/>
      <c r="MFE335" s="547"/>
      <c r="MFF335" s="547"/>
      <c r="MFG335" s="547"/>
      <c r="MFH335" s="547"/>
      <c r="MFI335" s="547"/>
      <c r="MFJ335" s="547"/>
      <c r="MFK335" s="547"/>
      <c r="MFL335" s="547"/>
      <c r="MFM335" s="547"/>
      <c r="MFN335" s="547"/>
      <c r="MFO335" s="547"/>
      <c r="MFP335" s="547"/>
      <c r="MFQ335" s="547"/>
      <c r="MFR335" s="547"/>
      <c r="MFS335" s="547"/>
      <c r="MFT335" s="547"/>
      <c r="MFU335" s="547"/>
      <c r="MFV335" s="547"/>
      <c r="MFW335" s="547"/>
      <c r="MFX335" s="547"/>
      <c r="MFY335" s="547"/>
      <c r="MFZ335" s="547"/>
      <c r="MGA335" s="547"/>
      <c r="MGB335" s="547"/>
      <c r="MGC335" s="547"/>
      <c r="MGD335" s="547"/>
      <c r="MGE335" s="547"/>
      <c r="MGF335" s="547"/>
      <c r="MGG335" s="547"/>
      <c r="MGH335" s="547"/>
      <c r="MGI335" s="547"/>
      <c r="MGJ335" s="547"/>
      <c r="MGK335" s="547"/>
      <c r="MGL335" s="547"/>
      <c r="MGM335" s="547"/>
      <c r="MGN335" s="547"/>
      <c r="MGO335" s="547"/>
      <c r="MGP335" s="547"/>
      <c r="MGQ335" s="547"/>
      <c r="MGR335" s="547"/>
      <c r="MGS335" s="547"/>
      <c r="MGT335" s="547"/>
      <c r="MGU335" s="547"/>
      <c r="MGV335" s="547"/>
      <c r="MGW335" s="547"/>
      <c r="MGX335" s="547"/>
      <c r="MGY335" s="547"/>
      <c r="MGZ335" s="547"/>
      <c r="MHA335" s="547"/>
      <c r="MHB335" s="547"/>
      <c r="MHC335" s="547"/>
      <c r="MHD335" s="547"/>
      <c r="MHE335" s="547"/>
      <c r="MHF335" s="547"/>
      <c r="MHG335" s="547"/>
      <c r="MHH335" s="547"/>
      <c r="MHI335" s="547"/>
      <c r="MHJ335" s="547"/>
      <c r="MHK335" s="547"/>
      <c r="MHL335" s="547"/>
      <c r="MHM335" s="547"/>
      <c r="MHN335" s="547"/>
      <c r="MHO335" s="547"/>
      <c r="MHP335" s="547"/>
      <c r="MHQ335" s="547"/>
      <c r="MHR335" s="547"/>
      <c r="MHS335" s="547"/>
      <c r="MHT335" s="547"/>
      <c r="MHU335" s="547"/>
      <c r="MHV335" s="547"/>
      <c r="MHW335" s="547"/>
      <c r="MHX335" s="547"/>
      <c r="MHY335" s="547"/>
      <c r="MHZ335" s="547"/>
      <c r="MIA335" s="547"/>
      <c r="MIB335" s="547"/>
      <c r="MIC335" s="547"/>
      <c r="MID335" s="547"/>
      <c r="MIE335" s="547"/>
      <c r="MIF335" s="547"/>
      <c r="MIG335" s="547"/>
      <c r="MIH335" s="547"/>
      <c r="MII335" s="547"/>
      <c r="MIJ335" s="547"/>
      <c r="MIK335" s="547"/>
      <c r="MIL335" s="547"/>
      <c r="MIM335" s="547"/>
      <c r="MIN335" s="547"/>
      <c r="MIO335" s="547"/>
      <c r="MIP335" s="547"/>
      <c r="MIQ335" s="547"/>
      <c r="MIR335" s="547"/>
      <c r="MIS335" s="547"/>
      <c r="MIT335" s="547"/>
      <c r="MIU335" s="547"/>
      <c r="MIV335" s="547"/>
      <c r="MIW335" s="547"/>
      <c r="MIX335" s="547"/>
      <c r="MIY335" s="547"/>
      <c r="MIZ335" s="547"/>
      <c r="MJA335" s="547"/>
      <c r="MJB335" s="547"/>
      <c r="MJC335" s="547"/>
      <c r="MJD335" s="547"/>
      <c r="MJE335" s="547"/>
      <c r="MJF335" s="547"/>
      <c r="MJG335" s="547"/>
      <c r="MJH335" s="547"/>
      <c r="MJI335" s="547"/>
      <c r="MJJ335" s="547"/>
      <c r="MJK335" s="547"/>
      <c r="MJL335" s="547"/>
      <c r="MJM335" s="547"/>
      <c r="MJN335" s="547"/>
      <c r="MJO335" s="547"/>
      <c r="MJP335" s="547"/>
      <c r="MJQ335" s="547"/>
      <c r="MJR335" s="547"/>
      <c r="MJS335" s="547"/>
      <c r="MJT335" s="547"/>
      <c r="MJU335" s="547"/>
      <c r="MJV335" s="547"/>
      <c r="MJW335" s="547"/>
      <c r="MJX335" s="547"/>
      <c r="MJY335" s="547"/>
      <c r="MJZ335" s="547"/>
      <c r="MKA335" s="547"/>
      <c r="MKB335" s="547"/>
      <c r="MKC335" s="547"/>
      <c r="MKD335" s="547"/>
      <c r="MKE335" s="547"/>
      <c r="MKF335" s="547"/>
      <c r="MKG335" s="547"/>
      <c r="MKH335" s="547"/>
      <c r="MKI335" s="547"/>
      <c r="MKJ335" s="547"/>
      <c r="MKK335" s="547"/>
      <c r="MKL335" s="547"/>
      <c r="MKM335" s="547"/>
      <c r="MKN335" s="547"/>
      <c r="MKO335" s="547"/>
      <c r="MKP335" s="547"/>
      <c r="MKQ335" s="547"/>
      <c r="MKR335" s="547"/>
      <c r="MKS335" s="547"/>
      <c r="MKT335" s="547"/>
      <c r="MKU335" s="547"/>
      <c r="MKV335" s="547"/>
      <c r="MKW335" s="547"/>
      <c r="MKX335" s="547"/>
      <c r="MKY335" s="547"/>
      <c r="MKZ335" s="547"/>
      <c r="MLA335" s="547"/>
      <c r="MLB335" s="547"/>
      <c r="MLC335" s="547"/>
      <c r="MLD335" s="547"/>
      <c r="MLE335" s="547"/>
      <c r="MLF335" s="547"/>
      <c r="MLG335" s="547"/>
      <c r="MLH335" s="547"/>
      <c r="MLI335" s="547"/>
      <c r="MLJ335" s="547"/>
      <c r="MLK335" s="547"/>
      <c r="MLL335" s="547"/>
      <c r="MLM335" s="547"/>
      <c r="MLN335" s="547"/>
      <c r="MLO335" s="547"/>
      <c r="MLP335" s="547"/>
      <c r="MLQ335" s="547"/>
      <c r="MLR335" s="547"/>
      <c r="MLS335" s="547"/>
      <c r="MLT335" s="547"/>
      <c r="MLU335" s="547"/>
      <c r="MLV335" s="547"/>
      <c r="MLW335" s="547"/>
      <c r="MLX335" s="547"/>
      <c r="MLY335" s="547"/>
      <c r="MLZ335" s="547"/>
      <c r="MMA335" s="547"/>
      <c r="MMB335" s="547"/>
      <c r="MMC335" s="547"/>
      <c r="MMD335" s="547"/>
      <c r="MME335" s="547"/>
      <c r="MMF335" s="547"/>
      <c r="MMG335" s="547"/>
      <c r="MMH335" s="547"/>
      <c r="MMI335" s="547"/>
      <c r="MMJ335" s="547"/>
      <c r="MMK335" s="547"/>
      <c r="MML335" s="547"/>
      <c r="MMM335" s="547"/>
      <c r="MMN335" s="547"/>
      <c r="MMO335" s="547"/>
      <c r="MMP335" s="547"/>
      <c r="MMQ335" s="547"/>
      <c r="MMR335" s="547"/>
      <c r="MMS335" s="547"/>
      <c r="MMT335" s="547"/>
      <c r="MMU335" s="547"/>
      <c r="MMV335" s="547"/>
      <c r="MMW335" s="547"/>
      <c r="MMX335" s="547"/>
      <c r="MMY335" s="547"/>
      <c r="MMZ335" s="547"/>
      <c r="MNA335" s="547"/>
      <c r="MNB335" s="547"/>
      <c r="MNC335" s="547"/>
      <c r="MND335" s="547"/>
      <c r="MNE335" s="547"/>
      <c r="MNF335" s="547"/>
      <c r="MNG335" s="547"/>
      <c r="MNH335" s="547"/>
      <c r="MNI335" s="547"/>
      <c r="MNJ335" s="547"/>
      <c r="MNK335" s="547"/>
      <c r="MNL335" s="547"/>
      <c r="MNM335" s="547"/>
      <c r="MNN335" s="547"/>
      <c r="MNO335" s="547"/>
      <c r="MNP335" s="547"/>
      <c r="MNQ335" s="547"/>
      <c r="MNR335" s="547"/>
      <c r="MNS335" s="547"/>
      <c r="MNT335" s="547"/>
      <c r="MNU335" s="547"/>
      <c r="MNV335" s="547"/>
      <c r="MNW335" s="547"/>
      <c r="MNX335" s="547"/>
      <c r="MNY335" s="547"/>
      <c r="MNZ335" s="547"/>
      <c r="MOA335" s="547"/>
      <c r="MOB335" s="547"/>
      <c r="MOC335" s="547"/>
      <c r="MOD335" s="547"/>
      <c r="MOE335" s="547"/>
      <c r="MOF335" s="547"/>
      <c r="MOG335" s="547"/>
      <c r="MOH335" s="547"/>
      <c r="MOI335" s="547"/>
      <c r="MOJ335" s="547"/>
      <c r="MOK335" s="547"/>
      <c r="MOL335" s="547"/>
      <c r="MOM335" s="547"/>
      <c r="MON335" s="547"/>
      <c r="MOO335" s="547"/>
      <c r="MOP335" s="547"/>
      <c r="MOQ335" s="547"/>
      <c r="MOR335" s="547"/>
      <c r="MOS335" s="547"/>
      <c r="MOT335" s="547"/>
      <c r="MOU335" s="547"/>
      <c r="MOV335" s="547"/>
      <c r="MOW335" s="547"/>
      <c r="MOX335" s="547"/>
      <c r="MOY335" s="547"/>
      <c r="MOZ335" s="547"/>
      <c r="MPA335" s="547"/>
      <c r="MPB335" s="547"/>
      <c r="MPC335" s="547"/>
      <c r="MPD335" s="547"/>
      <c r="MPE335" s="547"/>
      <c r="MPF335" s="547"/>
      <c r="MPG335" s="547"/>
      <c r="MPH335" s="547"/>
      <c r="MPI335" s="547"/>
      <c r="MPJ335" s="547"/>
      <c r="MPK335" s="547"/>
      <c r="MPL335" s="547"/>
      <c r="MPM335" s="547"/>
      <c r="MPN335" s="547"/>
      <c r="MPO335" s="547"/>
      <c r="MPP335" s="547"/>
      <c r="MPQ335" s="547"/>
      <c r="MPR335" s="547"/>
      <c r="MPS335" s="547"/>
      <c r="MPT335" s="547"/>
      <c r="MPU335" s="547"/>
      <c r="MPV335" s="547"/>
      <c r="MPW335" s="547"/>
      <c r="MPX335" s="547"/>
      <c r="MPY335" s="547"/>
      <c r="MPZ335" s="547"/>
      <c r="MQA335" s="547"/>
      <c r="MQB335" s="547"/>
      <c r="MQC335" s="547"/>
      <c r="MQD335" s="547"/>
      <c r="MQE335" s="547"/>
      <c r="MQF335" s="547"/>
      <c r="MQG335" s="547"/>
      <c r="MQH335" s="547"/>
      <c r="MQI335" s="547"/>
      <c r="MQJ335" s="547"/>
      <c r="MQK335" s="547"/>
      <c r="MQL335" s="547"/>
      <c r="MQM335" s="547"/>
      <c r="MQN335" s="547"/>
      <c r="MQO335" s="547"/>
      <c r="MQP335" s="547"/>
      <c r="MQQ335" s="547"/>
      <c r="MQR335" s="547"/>
      <c r="MQS335" s="547"/>
      <c r="MQT335" s="547"/>
      <c r="MQU335" s="547"/>
      <c r="MQV335" s="547"/>
      <c r="MQW335" s="547"/>
      <c r="MQX335" s="547"/>
      <c r="MQY335" s="547"/>
      <c r="MQZ335" s="547"/>
      <c r="MRA335" s="547"/>
      <c r="MRB335" s="547"/>
      <c r="MRC335" s="547"/>
      <c r="MRD335" s="547"/>
      <c r="MRE335" s="547"/>
      <c r="MRF335" s="547"/>
      <c r="MRG335" s="547"/>
      <c r="MRH335" s="547"/>
      <c r="MRI335" s="547"/>
      <c r="MRJ335" s="547"/>
      <c r="MRK335" s="547"/>
      <c r="MRL335" s="547"/>
      <c r="MRM335" s="547"/>
      <c r="MRN335" s="547"/>
      <c r="MRO335" s="547"/>
      <c r="MRP335" s="547"/>
      <c r="MRQ335" s="547"/>
      <c r="MRR335" s="547"/>
      <c r="MRS335" s="547"/>
      <c r="MRT335" s="547"/>
      <c r="MRU335" s="547"/>
      <c r="MRV335" s="547"/>
      <c r="MRW335" s="547"/>
      <c r="MRX335" s="547"/>
      <c r="MRY335" s="547"/>
      <c r="MRZ335" s="547"/>
      <c r="MSA335" s="547"/>
      <c r="MSB335" s="547"/>
      <c r="MSC335" s="547"/>
      <c r="MSD335" s="547"/>
      <c r="MSE335" s="547"/>
      <c r="MSF335" s="547"/>
      <c r="MSG335" s="547"/>
      <c r="MSH335" s="547"/>
      <c r="MSI335" s="547"/>
      <c r="MSJ335" s="547"/>
      <c r="MSK335" s="547"/>
      <c r="MSL335" s="547"/>
      <c r="MSM335" s="547"/>
      <c r="MSN335" s="547"/>
      <c r="MSO335" s="547"/>
      <c r="MSP335" s="547"/>
      <c r="MSQ335" s="547"/>
      <c r="MSR335" s="547"/>
      <c r="MSS335" s="547"/>
      <c r="MST335" s="547"/>
      <c r="MSU335" s="547"/>
      <c r="MSV335" s="547"/>
      <c r="MSW335" s="547"/>
      <c r="MSX335" s="547"/>
      <c r="MSY335" s="547"/>
      <c r="MSZ335" s="547"/>
      <c r="MTA335" s="547"/>
      <c r="MTB335" s="547"/>
      <c r="MTC335" s="547"/>
      <c r="MTD335" s="547"/>
      <c r="MTE335" s="547"/>
      <c r="MTF335" s="547"/>
      <c r="MTG335" s="547"/>
      <c r="MTH335" s="547"/>
      <c r="MTI335" s="547"/>
      <c r="MTJ335" s="547"/>
      <c r="MTK335" s="547"/>
      <c r="MTL335" s="547"/>
      <c r="MTM335" s="547"/>
      <c r="MTN335" s="547"/>
      <c r="MTO335" s="547"/>
      <c r="MTP335" s="547"/>
      <c r="MTQ335" s="547"/>
      <c r="MTR335" s="547"/>
      <c r="MTS335" s="547"/>
      <c r="MTT335" s="547"/>
      <c r="MTU335" s="547"/>
      <c r="MTV335" s="547"/>
      <c r="MTW335" s="547"/>
      <c r="MTX335" s="547"/>
      <c r="MTY335" s="547"/>
      <c r="MTZ335" s="547"/>
      <c r="MUA335" s="547"/>
      <c r="MUB335" s="547"/>
      <c r="MUC335" s="547"/>
      <c r="MUD335" s="547"/>
      <c r="MUE335" s="547"/>
      <c r="MUF335" s="547"/>
      <c r="MUG335" s="547"/>
      <c r="MUH335" s="547"/>
      <c r="MUI335" s="547"/>
      <c r="MUJ335" s="547"/>
      <c r="MUK335" s="547"/>
      <c r="MUL335" s="547"/>
      <c r="MUM335" s="547"/>
      <c r="MUN335" s="547"/>
      <c r="MUO335" s="547"/>
      <c r="MUP335" s="547"/>
      <c r="MUQ335" s="547"/>
      <c r="MUR335" s="547"/>
      <c r="MUS335" s="547"/>
      <c r="MUT335" s="547"/>
      <c r="MUU335" s="547"/>
      <c r="MUV335" s="547"/>
      <c r="MUW335" s="547"/>
      <c r="MUX335" s="547"/>
      <c r="MUY335" s="547"/>
      <c r="MUZ335" s="547"/>
      <c r="MVA335" s="547"/>
      <c r="MVB335" s="547"/>
      <c r="MVC335" s="547"/>
      <c r="MVD335" s="547"/>
      <c r="MVE335" s="547"/>
      <c r="MVF335" s="547"/>
      <c r="MVG335" s="547"/>
      <c r="MVH335" s="547"/>
      <c r="MVI335" s="547"/>
      <c r="MVJ335" s="547"/>
      <c r="MVK335" s="547"/>
      <c r="MVL335" s="547"/>
      <c r="MVM335" s="547"/>
      <c r="MVN335" s="547"/>
      <c r="MVO335" s="547"/>
      <c r="MVP335" s="547"/>
      <c r="MVQ335" s="547"/>
      <c r="MVR335" s="547"/>
      <c r="MVS335" s="547"/>
      <c r="MVT335" s="547"/>
      <c r="MVU335" s="547"/>
      <c r="MVV335" s="547"/>
      <c r="MVW335" s="547"/>
      <c r="MVX335" s="547"/>
      <c r="MVY335" s="547"/>
      <c r="MVZ335" s="547"/>
      <c r="MWA335" s="547"/>
      <c r="MWB335" s="547"/>
      <c r="MWC335" s="547"/>
      <c r="MWD335" s="547"/>
      <c r="MWE335" s="547"/>
      <c r="MWF335" s="547"/>
      <c r="MWG335" s="547"/>
      <c r="MWH335" s="547"/>
      <c r="MWI335" s="547"/>
      <c r="MWJ335" s="547"/>
      <c r="MWK335" s="547"/>
      <c r="MWL335" s="547"/>
      <c r="MWM335" s="547"/>
      <c r="MWN335" s="547"/>
      <c r="MWO335" s="547"/>
      <c r="MWP335" s="547"/>
      <c r="MWQ335" s="547"/>
      <c r="MWR335" s="547"/>
      <c r="MWS335" s="547"/>
      <c r="MWT335" s="547"/>
      <c r="MWU335" s="547"/>
      <c r="MWV335" s="547"/>
      <c r="MWW335" s="547"/>
      <c r="MWX335" s="547"/>
      <c r="MWY335" s="547"/>
      <c r="MWZ335" s="547"/>
      <c r="MXA335" s="547"/>
      <c r="MXB335" s="547"/>
      <c r="MXC335" s="547"/>
      <c r="MXD335" s="547"/>
      <c r="MXE335" s="547"/>
      <c r="MXF335" s="547"/>
      <c r="MXG335" s="547"/>
      <c r="MXH335" s="547"/>
      <c r="MXI335" s="547"/>
      <c r="MXJ335" s="547"/>
      <c r="MXK335" s="547"/>
      <c r="MXL335" s="547"/>
      <c r="MXM335" s="547"/>
      <c r="MXN335" s="547"/>
      <c r="MXO335" s="547"/>
      <c r="MXP335" s="547"/>
      <c r="MXQ335" s="547"/>
      <c r="MXR335" s="547"/>
      <c r="MXS335" s="547"/>
      <c r="MXT335" s="547"/>
      <c r="MXU335" s="547"/>
      <c r="MXV335" s="547"/>
      <c r="MXW335" s="547"/>
      <c r="MXX335" s="547"/>
      <c r="MXY335" s="547"/>
      <c r="MXZ335" s="547"/>
      <c r="MYA335" s="547"/>
      <c r="MYB335" s="547"/>
      <c r="MYC335" s="547"/>
      <c r="MYD335" s="547"/>
      <c r="MYE335" s="547"/>
      <c r="MYF335" s="547"/>
      <c r="MYG335" s="547"/>
      <c r="MYH335" s="547"/>
      <c r="MYI335" s="547"/>
      <c r="MYJ335" s="547"/>
      <c r="MYK335" s="547"/>
      <c r="MYL335" s="547"/>
      <c r="MYM335" s="547"/>
      <c r="MYN335" s="547"/>
      <c r="MYO335" s="547"/>
      <c r="MYP335" s="547"/>
      <c r="MYQ335" s="547"/>
      <c r="MYR335" s="547"/>
      <c r="MYS335" s="547"/>
      <c r="MYT335" s="547"/>
      <c r="MYU335" s="547"/>
      <c r="MYV335" s="547"/>
      <c r="MYW335" s="547"/>
      <c r="MYX335" s="547"/>
      <c r="MYY335" s="547"/>
      <c r="MYZ335" s="547"/>
      <c r="MZA335" s="547"/>
      <c r="MZB335" s="547"/>
      <c r="MZC335" s="547"/>
      <c r="MZD335" s="547"/>
      <c r="MZE335" s="547"/>
      <c r="MZF335" s="547"/>
      <c r="MZG335" s="547"/>
      <c r="MZH335" s="547"/>
      <c r="MZI335" s="547"/>
      <c r="MZJ335" s="547"/>
      <c r="MZK335" s="547"/>
      <c r="MZL335" s="547"/>
      <c r="MZM335" s="547"/>
      <c r="MZN335" s="547"/>
      <c r="MZO335" s="547"/>
      <c r="MZP335" s="547"/>
      <c r="MZQ335" s="547"/>
      <c r="MZR335" s="547"/>
      <c r="MZS335" s="547"/>
      <c r="MZT335" s="547"/>
      <c r="MZU335" s="547"/>
      <c r="MZV335" s="547"/>
      <c r="MZW335" s="547"/>
      <c r="MZX335" s="547"/>
      <c r="MZY335" s="547"/>
      <c r="MZZ335" s="547"/>
      <c r="NAA335" s="547"/>
      <c r="NAB335" s="547"/>
      <c r="NAC335" s="547"/>
      <c r="NAD335" s="547"/>
      <c r="NAE335" s="547"/>
      <c r="NAF335" s="547"/>
      <c r="NAG335" s="547"/>
      <c r="NAH335" s="547"/>
      <c r="NAI335" s="547"/>
      <c r="NAJ335" s="547"/>
      <c r="NAK335" s="547"/>
      <c r="NAL335" s="547"/>
      <c r="NAM335" s="547"/>
      <c r="NAN335" s="547"/>
      <c r="NAO335" s="547"/>
      <c r="NAP335" s="547"/>
      <c r="NAQ335" s="547"/>
      <c r="NAR335" s="547"/>
      <c r="NAS335" s="547"/>
      <c r="NAT335" s="547"/>
      <c r="NAU335" s="547"/>
      <c r="NAV335" s="547"/>
      <c r="NAW335" s="547"/>
      <c r="NAX335" s="547"/>
      <c r="NAY335" s="547"/>
      <c r="NAZ335" s="547"/>
      <c r="NBA335" s="547"/>
      <c r="NBB335" s="547"/>
      <c r="NBC335" s="547"/>
      <c r="NBD335" s="547"/>
      <c r="NBE335" s="547"/>
      <c r="NBF335" s="547"/>
      <c r="NBG335" s="547"/>
      <c r="NBH335" s="547"/>
      <c r="NBI335" s="547"/>
      <c r="NBJ335" s="547"/>
      <c r="NBK335" s="547"/>
      <c r="NBL335" s="547"/>
      <c r="NBM335" s="547"/>
      <c r="NBN335" s="547"/>
      <c r="NBO335" s="547"/>
      <c r="NBP335" s="547"/>
      <c r="NBQ335" s="547"/>
      <c r="NBR335" s="547"/>
      <c r="NBS335" s="547"/>
      <c r="NBT335" s="547"/>
      <c r="NBU335" s="547"/>
      <c r="NBV335" s="547"/>
      <c r="NBW335" s="547"/>
      <c r="NBX335" s="547"/>
      <c r="NBY335" s="547"/>
      <c r="NBZ335" s="547"/>
      <c r="NCA335" s="547"/>
      <c r="NCB335" s="547"/>
      <c r="NCC335" s="547"/>
      <c r="NCD335" s="547"/>
      <c r="NCE335" s="547"/>
      <c r="NCF335" s="547"/>
      <c r="NCG335" s="547"/>
      <c r="NCH335" s="547"/>
      <c r="NCI335" s="547"/>
      <c r="NCJ335" s="547"/>
      <c r="NCK335" s="547"/>
      <c r="NCL335" s="547"/>
      <c r="NCM335" s="547"/>
      <c r="NCN335" s="547"/>
      <c r="NCO335" s="547"/>
      <c r="NCP335" s="547"/>
      <c r="NCQ335" s="547"/>
      <c r="NCR335" s="547"/>
      <c r="NCS335" s="547"/>
      <c r="NCT335" s="547"/>
      <c r="NCU335" s="547"/>
      <c r="NCV335" s="547"/>
      <c r="NCW335" s="547"/>
      <c r="NCX335" s="547"/>
      <c r="NCY335" s="547"/>
      <c r="NCZ335" s="547"/>
      <c r="NDA335" s="547"/>
      <c r="NDB335" s="547"/>
      <c r="NDC335" s="547"/>
      <c r="NDD335" s="547"/>
      <c r="NDE335" s="547"/>
      <c r="NDF335" s="547"/>
      <c r="NDG335" s="547"/>
      <c r="NDH335" s="547"/>
      <c r="NDI335" s="547"/>
      <c r="NDJ335" s="547"/>
      <c r="NDK335" s="547"/>
      <c r="NDL335" s="547"/>
      <c r="NDM335" s="547"/>
      <c r="NDN335" s="547"/>
      <c r="NDO335" s="547"/>
      <c r="NDP335" s="547"/>
      <c r="NDQ335" s="547"/>
      <c r="NDR335" s="547"/>
      <c r="NDS335" s="547"/>
      <c r="NDT335" s="547"/>
      <c r="NDU335" s="547"/>
      <c r="NDV335" s="547"/>
      <c r="NDW335" s="547"/>
      <c r="NDX335" s="547"/>
      <c r="NDY335" s="547"/>
      <c r="NDZ335" s="547"/>
      <c r="NEA335" s="547"/>
      <c r="NEB335" s="547"/>
      <c r="NEC335" s="547"/>
      <c r="NED335" s="547"/>
      <c r="NEE335" s="547"/>
      <c r="NEF335" s="547"/>
      <c r="NEG335" s="547"/>
      <c r="NEH335" s="547"/>
      <c r="NEI335" s="547"/>
      <c r="NEJ335" s="547"/>
      <c r="NEK335" s="547"/>
      <c r="NEL335" s="547"/>
      <c r="NEM335" s="547"/>
      <c r="NEN335" s="547"/>
      <c r="NEO335" s="547"/>
      <c r="NEP335" s="547"/>
      <c r="NEQ335" s="547"/>
      <c r="NER335" s="547"/>
      <c r="NES335" s="547"/>
      <c r="NET335" s="547"/>
      <c r="NEU335" s="547"/>
      <c r="NEV335" s="547"/>
      <c r="NEW335" s="547"/>
      <c r="NEX335" s="547"/>
      <c r="NEY335" s="547"/>
      <c r="NEZ335" s="547"/>
      <c r="NFA335" s="547"/>
      <c r="NFB335" s="547"/>
      <c r="NFC335" s="547"/>
      <c r="NFD335" s="547"/>
      <c r="NFE335" s="547"/>
      <c r="NFF335" s="547"/>
      <c r="NFG335" s="547"/>
      <c r="NFH335" s="547"/>
      <c r="NFI335" s="547"/>
      <c r="NFJ335" s="547"/>
      <c r="NFK335" s="547"/>
      <c r="NFL335" s="547"/>
      <c r="NFM335" s="547"/>
      <c r="NFN335" s="547"/>
      <c r="NFO335" s="547"/>
      <c r="NFP335" s="547"/>
      <c r="NFQ335" s="547"/>
      <c r="NFR335" s="547"/>
      <c r="NFS335" s="547"/>
      <c r="NFT335" s="547"/>
      <c r="NFU335" s="547"/>
      <c r="NFV335" s="547"/>
      <c r="NFW335" s="547"/>
      <c r="NFX335" s="547"/>
      <c r="NFY335" s="547"/>
      <c r="NFZ335" s="547"/>
      <c r="NGA335" s="547"/>
      <c r="NGB335" s="547"/>
      <c r="NGC335" s="547"/>
      <c r="NGD335" s="547"/>
      <c r="NGE335" s="547"/>
      <c r="NGF335" s="547"/>
      <c r="NGG335" s="547"/>
      <c r="NGH335" s="547"/>
      <c r="NGI335" s="547"/>
      <c r="NGJ335" s="547"/>
      <c r="NGK335" s="547"/>
      <c r="NGL335" s="547"/>
      <c r="NGM335" s="547"/>
      <c r="NGN335" s="547"/>
      <c r="NGO335" s="547"/>
      <c r="NGP335" s="547"/>
      <c r="NGQ335" s="547"/>
      <c r="NGR335" s="547"/>
      <c r="NGS335" s="547"/>
      <c r="NGT335" s="547"/>
      <c r="NGU335" s="547"/>
      <c r="NGV335" s="547"/>
      <c r="NGW335" s="547"/>
      <c r="NGX335" s="547"/>
      <c r="NGY335" s="547"/>
      <c r="NGZ335" s="547"/>
      <c r="NHA335" s="547"/>
      <c r="NHB335" s="547"/>
      <c r="NHC335" s="547"/>
      <c r="NHD335" s="547"/>
      <c r="NHE335" s="547"/>
      <c r="NHF335" s="547"/>
      <c r="NHG335" s="547"/>
      <c r="NHH335" s="547"/>
      <c r="NHI335" s="547"/>
      <c r="NHJ335" s="547"/>
      <c r="NHK335" s="547"/>
      <c r="NHL335" s="547"/>
      <c r="NHM335" s="547"/>
      <c r="NHN335" s="547"/>
      <c r="NHO335" s="547"/>
      <c r="NHP335" s="547"/>
      <c r="NHQ335" s="547"/>
      <c r="NHR335" s="547"/>
      <c r="NHS335" s="547"/>
      <c r="NHT335" s="547"/>
      <c r="NHU335" s="547"/>
      <c r="NHV335" s="547"/>
      <c r="NHW335" s="547"/>
      <c r="NHX335" s="547"/>
      <c r="NHY335" s="547"/>
      <c r="NHZ335" s="547"/>
      <c r="NIA335" s="547"/>
      <c r="NIB335" s="547"/>
      <c r="NIC335" s="547"/>
      <c r="NID335" s="547"/>
      <c r="NIE335" s="547"/>
      <c r="NIF335" s="547"/>
      <c r="NIG335" s="547"/>
      <c r="NIH335" s="547"/>
      <c r="NII335" s="547"/>
      <c r="NIJ335" s="547"/>
      <c r="NIK335" s="547"/>
      <c r="NIL335" s="547"/>
      <c r="NIM335" s="547"/>
      <c r="NIN335" s="547"/>
      <c r="NIO335" s="547"/>
      <c r="NIP335" s="547"/>
      <c r="NIQ335" s="547"/>
      <c r="NIR335" s="547"/>
      <c r="NIS335" s="547"/>
      <c r="NIT335" s="547"/>
      <c r="NIU335" s="547"/>
      <c r="NIV335" s="547"/>
      <c r="NIW335" s="547"/>
      <c r="NIX335" s="547"/>
      <c r="NIY335" s="547"/>
      <c r="NIZ335" s="547"/>
      <c r="NJA335" s="547"/>
      <c r="NJB335" s="547"/>
      <c r="NJC335" s="547"/>
      <c r="NJD335" s="547"/>
      <c r="NJE335" s="547"/>
      <c r="NJF335" s="547"/>
      <c r="NJG335" s="547"/>
      <c r="NJH335" s="547"/>
      <c r="NJI335" s="547"/>
      <c r="NJJ335" s="547"/>
      <c r="NJK335" s="547"/>
      <c r="NJL335" s="547"/>
      <c r="NJM335" s="547"/>
      <c r="NJN335" s="547"/>
      <c r="NJO335" s="547"/>
      <c r="NJP335" s="547"/>
      <c r="NJQ335" s="547"/>
      <c r="NJR335" s="547"/>
      <c r="NJS335" s="547"/>
      <c r="NJT335" s="547"/>
      <c r="NJU335" s="547"/>
      <c r="NJV335" s="547"/>
      <c r="NJW335" s="547"/>
      <c r="NJX335" s="547"/>
      <c r="NJY335" s="547"/>
      <c r="NJZ335" s="547"/>
      <c r="NKA335" s="547"/>
      <c r="NKB335" s="547"/>
      <c r="NKC335" s="547"/>
      <c r="NKD335" s="547"/>
      <c r="NKE335" s="547"/>
      <c r="NKF335" s="547"/>
      <c r="NKG335" s="547"/>
      <c r="NKH335" s="547"/>
      <c r="NKI335" s="547"/>
      <c r="NKJ335" s="547"/>
      <c r="NKK335" s="547"/>
      <c r="NKL335" s="547"/>
      <c r="NKM335" s="547"/>
      <c r="NKN335" s="547"/>
      <c r="NKO335" s="547"/>
      <c r="NKP335" s="547"/>
      <c r="NKQ335" s="547"/>
      <c r="NKR335" s="547"/>
      <c r="NKS335" s="547"/>
      <c r="NKT335" s="547"/>
      <c r="NKU335" s="547"/>
      <c r="NKV335" s="547"/>
      <c r="NKW335" s="547"/>
      <c r="NKX335" s="547"/>
      <c r="NKY335" s="547"/>
      <c r="NKZ335" s="547"/>
      <c r="NLA335" s="547"/>
      <c r="NLB335" s="547"/>
      <c r="NLC335" s="547"/>
      <c r="NLD335" s="547"/>
      <c r="NLE335" s="547"/>
      <c r="NLF335" s="547"/>
      <c r="NLG335" s="547"/>
      <c r="NLH335" s="547"/>
      <c r="NLI335" s="547"/>
      <c r="NLJ335" s="547"/>
      <c r="NLK335" s="547"/>
      <c r="NLL335" s="547"/>
      <c r="NLM335" s="547"/>
      <c r="NLN335" s="547"/>
      <c r="NLO335" s="547"/>
      <c r="NLP335" s="547"/>
      <c r="NLQ335" s="547"/>
      <c r="NLR335" s="547"/>
      <c r="NLS335" s="547"/>
      <c r="NLT335" s="547"/>
      <c r="NLU335" s="547"/>
      <c r="NLV335" s="547"/>
      <c r="NLW335" s="547"/>
      <c r="NLX335" s="547"/>
      <c r="NLY335" s="547"/>
      <c r="NLZ335" s="547"/>
      <c r="NMA335" s="547"/>
      <c r="NMB335" s="547"/>
      <c r="NMC335" s="547"/>
      <c r="NMD335" s="547"/>
      <c r="NME335" s="547"/>
      <c r="NMF335" s="547"/>
      <c r="NMG335" s="547"/>
      <c r="NMH335" s="547"/>
      <c r="NMI335" s="547"/>
      <c r="NMJ335" s="547"/>
      <c r="NMK335" s="547"/>
      <c r="NML335" s="547"/>
      <c r="NMM335" s="547"/>
      <c r="NMN335" s="547"/>
      <c r="NMO335" s="547"/>
      <c r="NMP335" s="547"/>
      <c r="NMQ335" s="547"/>
      <c r="NMR335" s="547"/>
      <c r="NMS335" s="547"/>
      <c r="NMT335" s="547"/>
      <c r="NMU335" s="547"/>
      <c r="NMV335" s="547"/>
      <c r="NMW335" s="547"/>
      <c r="NMX335" s="547"/>
      <c r="NMY335" s="547"/>
      <c r="NMZ335" s="547"/>
      <c r="NNA335" s="547"/>
      <c r="NNB335" s="547"/>
      <c r="NNC335" s="547"/>
      <c r="NND335" s="547"/>
      <c r="NNE335" s="547"/>
      <c r="NNF335" s="547"/>
      <c r="NNG335" s="547"/>
      <c r="NNH335" s="547"/>
      <c r="NNI335" s="547"/>
      <c r="NNJ335" s="547"/>
      <c r="NNK335" s="547"/>
      <c r="NNL335" s="547"/>
      <c r="NNM335" s="547"/>
      <c r="NNN335" s="547"/>
      <c r="NNO335" s="547"/>
      <c r="NNP335" s="547"/>
      <c r="NNQ335" s="547"/>
      <c r="NNR335" s="547"/>
      <c r="NNS335" s="547"/>
      <c r="NNT335" s="547"/>
      <c r="NNU335" s="547"/>
      <c r="NNV335" s="547"/>
      <c r="NNW335" s="547"/>
      <c r="NNX335" s="547"/>
      <c r="NNY335" s="547"/>
      <c r="NNZ335" s="547"/>
      <c r="NOA335" s="547"/>
      <c r="NOB335" s="547"/>
      <c r="NOC335" s="547"/>
      <c r="NOD335" s="547"/>
      <c r="NOE335" s="547"/>
      <c r="NOF335" s="547"/>
      <c r="NOG335" s="547"/>
      <c r="NOH335" s="547"/>
      <c r="NOI335" s="547"/>
      <c r="NOJ335" s="547"/>
      <c r="NOK335" s="547"/>
      <c r="NOL335" s="547"/>
      <c r="NOM335" s="547"/>
      <c r="NON335" s="547"/>
      <c r="NOO335" s="547"/>
      <c r="NOP335" s="547"/>
      <c r="NOQ335" s="547"/>
      <c r="NOR335" s="547"/>
      <c r="NOS335" s="547"/>
      <c r="NOT335" s="547"/>
      <c r="NOU335" s="547"/>
      <c r="NOV335" s="547"/>
      <c r="NOW335" s="547"/>
      <c r="NOX335" s="547"/>
      <c r="NOY335" s="547"/>
      <c r="NOZ335" s="547"/>
      <c r="NPA335" s="547"/>
      <c r="NPB335" s="547"/>
      <c r="NPC335" s="547"/>
      <c r="NPD335" s="547"/>
      <c r="NPE335" s="547"/>
      <c r="NPF335" s="547"/>
      <c r="NPG335" s="547"/>
      <c r="NPH335" s="547"/>
      <c r="NPI335" s="547"/>
      <c r="NPJ335" s="547"/>
      <c r="NPK335" s="547"/>
      <c r="NPL335" s="547"/>
      <c r="NPM335" s="547"/>
      <c r="NPN335" s="547"/>
      <c r="NPO335" s="547"/>
      <c r="NPP335" s="547"/>
      <c r="NPQ335" s="547"/>
      <c r="NPR335" s="547"/>
      <c r="NPS335" s="547"/>
      <c r="NPT335" s="547"/>
      <c r="NPU335" s="547"/>
      <c r="NPV335" s="547"/>
      <c r="NPW335" s="547"/>
      <c r="NPX335" s="547"/>
      <c r="NPY335" s="547"/>
      <c r="NPZ335" s="547"/>
      <c r="NQA335" s="547"/>
      <c r="NQB335" s="547"/>
      <c r="NQC335" s="547"/>
      <c r="NQD335" s="547"/>
      <c r="NQE335" s="547"/>
      <c r="NQF335" s="547"/>
      <c r="NQG335" s="547"/>
      <c r="NQH335" s="547"/>
      <c r="NQI335" s="547"/>
      <c r="NQJ335" s="547"/>
      <c r="NQK335" s="547"/>
      <c r="NQL335" s="547"/>
      <c r="NQM335" s="547"/>
      <c r="NQN335" s="547"/>
      <c r="NQO335" s="547"/>
      <c r="NQP335" s="547"/>
      <c r="NQQ335" s="547"/>
      <c r="NQR335" s="547"/>
      <c r="NQS335" s="547"/>
      <c r="NQT335" s="547"/>
      <c r="NQU335" s="547"/>
      <c r="NQV335" s="547"/>
      <c r="NQW335" s="547"/>
      <c r="NQX335" s="547"/>
      <c r="NQY335" s="547"/>
      <c r="NQZ335" s="547"/>
      <c r="NRA335" s="547"/>
      <c r="NRB335" s="547"/>
      <c r="NRC335" s="547"/>
      <c r="NRD335" s="547"/>
      <c r="NRE335" s="547"/>
      <c r="NRF335" s="547"/>
      <c r="NRG335" s="547"/>
      <c r="NRH335" s="547"/>
      <c r="NRI335" s="547"/>
      <c r="NRJ335" s="547"/>
      <c r="NRK335" s="547"/>
      <c r="NRL335" s="547"/>
      <c r="NRM335" s="547"/>
      <c r="NRN335" s="547"/>
      <c r="NRO335" s="547"/>
      <c r="NRP335" s="547"/>
      <c r="NRQ335" s="547"/>
      <c r="NRR335" s="547"/>
      <c r="NRS335" s="547"/>
      <c r="NRT335" s="547"/>
      <c r="NRU335" s="547"/>
      <c r="NRV335" s="547"/>
      <c r="NRW335" s="547"/>
      <c r="NRX335" s="547"/>
      <c r="NRY335" s="547"/>
      <c r="NRZ335" s="547"/>
      <c r="NSA335" s="547"/>
      <c r="NSB335" s="547"/>
      <c r="NSC335" s="547"/>
      <c r="NSD335" s="547"/>
      <c r="NSE335" s="547"/>
      <c r="NSF335" s="547"/>
      <c r="NSG335" s="547"/>
      <c r="NSH335" s="547"/>
      <c r="NSI335" s="547"/>
      <c r="NSJ335" s="547"/>
      <c r="NSK335" s="547"/>
      <c r="NSL335" s="547"/>
      <c r="NSM335" s="547"/>
      <c r="NSN335" s="547"/>
      <c r="NSO335" s="547"/>
      <c r="NSP335" s="547"/>
      <c r="NSQ335" s="547"/>
      <c r="NSR335" s="547"/>
      <c r="NSS335" s="547"/>
      <c r="NST335" s="547"/>
      <c r="NSU335" s="547"/>
      <c r="NSV335" s="547"/>
      <c r="NSW335" s="547"/>
      <c r="NSX335" s="547"/>
      <c r="NSY335" s="547"/>
      <c r="NSZ335" s="547"/>
      <c r="NTA335" s="547"/>
      <c r="NTB335" s="547"/>
      <c r="NTC335" s="547"/>
      <c r="NTD335" s="547"/>
      <c r="NTE335" s="547"/>
      <c r="NTF335" s="547"/>
      <c r="NTG335" s="547"/>
      <c r="NTH335" s="547"/>
      <c r="NTI335" s="547"/>
      <c r="NTJ335" s="547"/>
      <c r="NTK335" s="547"/>
      <c r="NTL335" s="547"/>
      <c r="NTM335" s="547"/>
      <c r="NTN335" s="547"/>
      <c r="NTO335" s="547"/>
      <c r="NTP335" s="547"/>
      <c r="NTQ335" s="547"/>
      <c r="NTR335" s="547"/>
      <c r="NTS335" s="547"/>
      <c r="NTT335" s="547"/>
      <c r="NTU335" s="547"/>
      <c r="NTV335" s="547"/>
      <c r="NTW335" s="547"/>
      <c r="NTX335" s="547"/>
      <c r="NTY335" s="547"/>
      <c r="NTZ335" s="547"/>
      <c r="NUA335" s="547"/>
      <c r="NUB335" s="547"/>
      <c r="NUC335" s="547"/>
      <c r="NUD335" s="547"/>
      <c r="NUE335" s="547"/>
      <c r="NUF335" s="547"/>
      <c r="NUG335" s="547"/>
      <c r="NUH335" s="547"/>
      <c r="NUI335" s="547"/>
      <c r="NUJ335" s="547"/>
      <c r="NUK335" s="547"/>
      <c r="NUL335" s="547"/>
      <c r="NUM335" s="547"/>
      <c r="NUN335" s="547"/>
      <c r="NUO335" s="547"/>
      <c r="NUP335" s="547"/>
      <c r="NUQ335" s="547"/>
      <c r="NUR335" s="547"/>
      <c r="NUS335" s="547"/>
      <c r="NUT335" s="547"/>
      <c r="NUU335" s="547"/>
      <c r="NUV335" s="547"/>
      <c r="NUW335" s="547"/>
      <c r="NUX335" s="547"/>
      <c r="NUY335" s="547"/>
      <c r="NUZ335" s="547"/>
      <c r="NVA335" s="547"/>
      <c r="NVB335" s="547"/>
      <c r="NVC335" s="547"/>
      <c r="NVD335" s="547"/>
      <c r="NVE335" s="547"/>
      <c r="NVF335" s="547"/>
      <c r="NVG335" s="547"/>
      <c r="NVH335" s="547"/>
      <c r="NVI335" s="547"/>
      <c r="NVJ335" s="547"/>
      <c r="NVK335" s="547"/>
      <c r="NVL335" s="547"/>
      <c r="NVM335" s="547"/>
      <c r="NVN335" s="547"/>
      <c r="NVO335" s="547"/>
      <c r="NVP335" s="547"/>
      <c r="NVQ335" s="547"/>
      <c r="NVR335" s="547"/>
      <c r="NVS335" s="547"/>
      <c r="NVT335" s="547"/>
      <c r="NVU335" s="547"/>
      <c r="NVV335" s="547"/>
      <c r="NVW335" s="547"/>
      <c r="NVX335" s="547"/>
      <c r="NVY335" s="547"/>
      <c r="NVZ335" s="547"/>
      <c r="NWA335" s="547"/>
      <c r="NWB335" s="547"/>
      <c r="NWC335" s="547"/>
      <c r="NWD335" s="547"/>
      <c r="NWE335" s="547"/>
      <c r="NWF335" s="547"/>
      <c r="NWG335" s="547"/>
      <c r="NWH335" s="547"/>
      <c r="NWI335" s="547"/>
      <c r="NWJ335" s="547"/>
      <c r="NWK335" s="547"/>
      <c r="NWL335" s="547"/>
      <c r="NWM335" s="547"/>
      <c r="NWN335" s="547"/>
      <c r="NWO335" s="547"/>
      <c r="NWP335" s="547"/>
      <c r="NWQ335" s="547"/>
      <c r="NWR335" s="547"/>
      <c r="NWS335" s="547"/>
      <c r="NWT335" s="547"/>
      <c r="NWU335" s="547"/>
      <c r="NWV335" s="547"/>
      <c r="NWW335" s="547"/>
      <c r="NWX335" s="547"/>
      <c r="NWY335" s="547"/>
      <c r="NWZ335" s="547"/>
      <c r="NXA335" s="547"/>
      <c r="NXB335" s="547"/>
      <c r="NXC335" s="547"/>
      <c r="NXD335" s="547"/>
      <c r="NXE335" s="547"/>
      <c r="NXF335" s="547"/>
      <c r="NXG335" s="547"/>
      <c r="NXH335" s="547"/>
      <c r="NXI335" s="547"/>
      <c r="NXJ335" s="547"/>
      <c r="NXK335" s="547"/>
      <c r="NXL335" s="547"/>
      <c r="NXM335" s="547"/>
      <c r="NXN335" s="547"/>
      <c r="NXO335" s="547"/>
      <c r="NXP335" s="547"/>
      <c r="NXQ335" s="547"/>
      <c r="NXR335" s="547"/>
      <c r="NXS335" s="547"/>
      <c r="NXT335" s="547"/>
      <c r="NXU335" s="547"/>
      <c r="NXV335" s="547"/>
      <c r="NXW335" s="547"/>
      <c r="NXX335" s="547"/>
      <c r="NXY335" s="547"/>
      <c r="NXZ335" s="547"/>
      <c r="NYA335" s="547"/>
      <c r="NYB335" s="547"/>
      <c r="NYC335" s="547"/>
      <c r="NYD335" s="547"/>
      <c r="NYE335" s="547"/>
      <c r="NYF335" s="547"/>
      <c r="NYG335" s="547"/>
      <c r="NYH335" s="547"/>
      <c r="NYI335" s="547"/>
      <c r="NYJ335" s="547"/>
      <c r="NYK335" s="547"/>
      <c r="NYL335" s="547"/>
      <c r="NYM335" s="547"/>
      <c r="NYN335" s="547"/>
      <c r="NYO335" s="547"/>
      <c r="NYP335" s="547"/>
      <c r="NYQ335" s="547"/>
      <c r="NYR335" s="547"/>
      <c r="NYS335" s="547"/>
      <c r="NYT335" s="547"/>
      <c r="NYU335" s="547"/>
      <c r="NYV335" s="547"/>
      <c r="NYW335" s="547"/>
      <c r="NYX335" s="547"/>
      <c r="NYY335" s="547"/>
      <c r="NYZ335" s="547"/>
      <c r="NZA335" s="547"/>
      <c r="NZB335" s="547"/>
      <c r="NZC335" s="547"/>
      <c r="NZD335" s="547"/>
      <c r="NZE335" s="547"/>
      <c r="NZF335" s="547"/>
      <c r="NZG335" s="547"/>
      <c r="NZH335" s="547"/>
      <c r="NZI335" s="547"/>
      <c r="NZJ335" s="547"/>
      <c r="NZK335" s="547"/>
      <c r="NZL335" s="547"/>
      <c r="NZM335" s="547"/>
      <c r="NZN335" s="547"/>
      <c r="NZO335" s="547"/>
      <c r="NZP335" s="547"/>
      <c r="NZQ335" s="547"/>
      <c r="NZR335" s="547"/>
      <c r="NZS335" s="547"/>
      <c r="NZT335" s="547"/>
      <c r="NZU335" s="547"/>
      <c r="NZV335" s="547"/>
      <c r="NZW335" s="547"/>
      <c r="NZX335" s="547"/>
      <c r="NZY335" s="547"/>
      <c r="NZZ335" s="547"/>
      <c r="OAA335" s="547"/>
      <c r="OAB335" s="547"/>
      <c r="OAC335" s="547"/>
      <c r="OAD335" s="547"/>
      <c r="OAE335" s="547"/>
      <c r="OAF335" s="547"/>
      <c r="OAG335" s="547"/>
      <c r="OAH335" s="547"/>
      <c r="OAI335" s="547"/>
      <c r="OAJ335" s="547"/>
      <c r="OAK335" s="547"/>
      <c r="OAL335" s="547"/>
      <c r="OAM335" s="547"/>
      <c r="OAN335" s="547"/>
      <c r="OAO335" s="547"/>
      <c r="OAP335" s="547"/>
      <c r="OAQ335" s="547"/>
      <c r="OAR335" s="547"/>
      <c r="OAS335" s="547"/>
      <c r="OAT335" s="547"/>
      <c r="OAU335" s="547"/>
      <c r="OAV335" s="547"/>
      <c r="OAW335" s="547"/>
      <c r="OAX335" s="547"/>
      <c r="OAY335" s="547"/>
      <c r="OAZ335" s="547"/>
      <c r="OBA335" s="547"/>
      <c r="OBB335" s="547"/>
      <c r="OBC335" s="547"/>
      <c r="OBD335" s="547"/>
      <c r="OBE335" s="547"/>
      <c r="OBF335" s="547"/>
      <c r="OBG335" s="547"/>
      <c r="OBH335" s="547"/>
      <c r="OBI335" s="547"/>
      <c r="OBJ335" s="547"/>
      <c r="OBK335" s="547"/>
      <c r="OBL335" s="547"/>
      <c r="OBM335" s="547"/>
      <c r="OBN335" s="547"/>
      <c r="OBO335" s="547"/>
      <c r="OBP335" s="547"/>
      <c r="OBQ335" s="547"/>
      <c r="OBR335" s="547"/>
      <c r="OBS335" s="547"/>
      <c r="OBT335" s="547"/>
      <c r="OBU335" s="547"/>
      <c r="OBV335" s="547"/>
      <c r="OBW335" s="547"/>
      <c r="OBX335" s="547"/>
      <c r="OBY335" s="547"/>
      <c r="OBZ335" s="547"/>
      <c r="OCA335" s="547"/>
      <c r="OCB335" s="547"/>
      <c r="OCC335" s="547"/>
      <c r="OCD335" s="547"/>
      <c r="OCE335" s="547"/>
      <c r="OCF335" s="547"/>
      <c r="OCG335" s="547"/>
      <c r="OCH335" s="547"/>
      <c r="OCI335" s="547"/>
      <c r="OCJ335" s="547"/>
      <c r="OCK335" s="547"/>
      <c r="OCL335" s="547"/>
      <c r="OCM335" s="547"/>
      <c r="OCN335" s="547"/>
      <c r="OCO335" s="547"/>
      <c r="OCP335" s="547"/>
      <c r="OCQ335" s="547"/>
      <c r="OCR335" s="547"/>
      <c r="OCS335" s="547"/>
      <c r="OCT335" s="547"/>
      <c r="OCU335" s="547"/>
      <c r="OCV335" s="547"/>
      <c r="OCW335" s="547"/>
      <c r="OCX335" s="547"/>
      <c r="OCY335" s="547"/>
      <c r="OCZ335" s="547"/>
      <c r="ODA335" s="547"/>
      <c r="ODB335" s="547"/>
      <c r="ODC335" s="547"/>
      <c r="ODD335" s="547"/>
      <c r="ODE335" s="547"/>
      <c r="ODF335" s="547"/>
      <c r="ODG335" s="547"/>
      <c r="ODH335" s="547"/>
      <c r="ODI335" s="547"/>
      <c r="ODJ335" s="547"/>
      <c r="ODK335" s="547"/>
      <c r="ODL335" s="547"/>
      <c r="ODM335" s="547"/>
      <c r="ODN335" s="547"/>
      <c r="ODO335" s="547"/>
      <c r="ODP335" s="547"/>
      <c r="ODQ335" s="547"/>
      <c r="ODR335" s="547"/>
      <c r="ODS335" s="547"/>
      <c r="ODT335" s="547"/>
      <c r="ODU335" s="547"/>
      <c r="ODV335" s="547"/>
      <c r="ODW335" s="547"/>
      <c r="ODX335" s="547"/>
      <c r="ODY335" s="547"/>
      <c r="ODZ335" s="547"/>
      <c r="OEA335" s="547"/>
      <c r="OEB335" s="547"/>
      <c r="OEC335" s="547"/>
      <c r="OED335" s="547"/>
      <c r="OEE335" s="547"/>
      <c r="OEF335" s="547"/>
      <c r="OEG335" s="547"/>
      <c r="OEH335" s="547"/>
      <c r="OEI335" s="547"/>
      <c r="OEJ335" s="547"/>
      <c r="OEK335" s="547"/>
      <c r="OEL335" s="547"/>
      <c r="OEM335" s="547"/>
      <c r="OEN335" s="547"/>
      <c r="OEO335" s="547"/>
      <c r="OEP335" s="547"/>
      <c r="OEQ335" s="547"/>
      <c r="OER335" s="547"/>
      <c r="OES335" s="547"/>
      <c r="OET335" s="547"/>
      <c r="OEU335" s="547"/>
      <c r="OEV335" s="547"/>
      <c r="OEW335" s="547"/>
      <c r="OEX335" s="547"/>
      <c r="OEY335" s="547"/>
      <c r="OEZ335" s="547"/>
      <c r="OFA335" s="547"/>
      <c r="OFB335" s="547"/>
      <c r="OFC335" s="547"/>
      <c r="OFD335" s="547"/>
      <c r="OFE335" s="547"/>
      <c r="OFF335" s="547"/>
      <c r="OFG335" s="547"/>
      <c r="OFH335" s="547"/>
      <c r="OFI335" s="547"/>
      <c r="OFJ335" s="547"/>
      <c r="OFK335" s="547"/>
      <c r="OFL335" s="547"/>
      <c r="OFM335" s="547"/>
      <c r="OFN335" s="547"/>
      <c r="OFO335" s="547"/>
      <c r="OFP335" s="547"/>
      <c r="OFQ335" s="547"/>
      <c r="OFR335" s="547"/>
      <c r="OFS335" s="547"/>
      <c r="OFT335" s="547"/>
      <c r="OFU335" s="547"/>
      <c r="OFV335" s="547"/>
      <c r="OFW335" s="547"/>
      <c r="OFX335" s="547"/>
      <c r="OFY335" s="547"/>
      <c r="OFZ335" s="547"/>
      <c r="OGA335" s="547"/>
      <c r="OGB335" s="547"/>
      <c r="OGC335" s="547"/>
      <c r="OGD335" s="547"/>
      <c r="OGE335" s="547"/>
      <c r="OGF335" s="547"/>
      <c r="OGG335" s="547"/>
      <c r="OGH335" s="547"/>
      <c r="OGI335" s="547"/>
      <c r="OGJ335" s="547"/>
      <c r="OGK335" s="547"/>
      <c r="OGL335" s="547"/>
      <c r="OGM335" s="547"/>
      <c r="OGN335" s="547"/>
      <c r="OGO335" s="547"/>
      <c r="OGP335" s="547"/>
      <c r="OGQ335" s="547"/>
      <c r="OGR335" s="547"/>
      <c r="OGS335" s="547"/>
      <c r="OGT335" s="547"/>
      <c r="OGU335" s="547"/>
      <c r="OGV335" s="547"/>
      <c r="OGW335" s="547"/>
      <c r="OGX335" s="547"/>
      <c r="OGY335" s="547"/>
      <c r="OGZ335" s="547"/>
      <c r="OHA335" s="547"/>
      <c r="OHB335" s="547"/>
      <c r="OHC335" s="547"/>
      <c r="OHD335" s="547"/>
      <c r="OHE335" s="547"/>
      <c r="OHF335" s="547"/>
      <c r="OHG335" s="547"/>
      <c r="OHH335" s="547"/>
      <c r="OHI335" s="547"/>
      <c r="OHJ335" s="547"/>
      <c r="OHK335" s="547"/>
      <c r="OHL335" s="547"/>
      <c r="OHM335" s="547"/>
      <c r="OHN335" s="547"/>
      <c r="OHO335" s="547"/>
      <c r="OHP335" s="547"/>
      <c r="OHQ335" s="547"/>
      <c r="OHR335" s="547"/>
      <c r="OHS335" s="547"/>
      <c r="OHT335" s="547"/>
      <c r="OHU335" s="547"/>
      <c r="OHV335" s="547"/>
      <c r="OHW335" s="547"/>
      <c r="OHX335" s="547"/>
      <c r="OHY335" s="547"/>
      <c r="OHZ335" s="547"/>
      <c r="OIA335" s="547"/>
      <c r="OIB335" s="547"/>
      <c r="OIC335" s="547"/>
      <c r="OID335" s="547"/>
      <c r="OIE335" s="547"/>
      <c r="OIF335" s="547"/>
      <c r="OIG335" s="547"/>
      <c r="OIH335" s="547"/>
      <c r="OII335" s="547"/>
      <c r="OIJ335" s="547"/>
      <c r="OIK335" s="547"/>
      <c r="OIL335" s="547"/>
      <c r="OIM335" s="547"/>
      <c r="OIN335" s="547"/>
      <c r="OIO335" s="547"/>
      <c r="OIP335" s="547"/>
      <c r="OIQ335" s="547"/>
      <c r="OIR335" s="547"/>
      <c r="OIS335" s="547"/>
      <c r="OIT335" s="547"/>
      <c r="OIU335" s="547"/>
      <c r="OIV335" s="547"/>
      <c r="OIW335" s="547"/>
      <c r="OIX335" s="547"/>
      <c r="OIY335" s="547"/>
      <c r="OIZ335" s="547"/>
      <c r="OJA335" s="547"/>
      <c r="OJB335" s="547"/>
      <c r="OJC335" s="547"/>
      <c r="OJD335" s="547"/>
      <c r="OJE335" s="547"/>
      <c r="OJF335" s="547"/>
      <c r="OJG335" s="547"/>
      <c r="OJH335" s="547"/>
      <c r="OJI335" s="547"/>
      <c r="OJJ335" s="547"/>
      <c r="OJK335" s="547"/>
      <c r="OJL335" s="547"/>
      <c r="OJM335" s="547"/>
      <c r="OJN335" s="547"/>
      <c r="OJO335" s="547"/>
      <c r="OJP335" s="547"/>
      <c r="OJQ335" s="547"/>
      <c r="OJR335" s="547"/>
      <c r="OJS335" s="547"/>
      <c r="OJT335" s="547"/>
      <c r="OJU335" s="547"/>
      <c r="OJV335" s="547"/>
      <c r="OJW335" s="547"/>
      <c r="OJX335" s="547"/>
      <c r="OJY335" s="547"/>
      <c r="OJZ335" s="547"/>
      <c r="OKA335" s="547"/>
      <c r="OKB335" s="547"/>
      <c r="OKC335" s="547"/>
      <c r="OKD335" s="547"/>
      <c r="OKE335" s="547"/>
      <c r="OKF335" s="547"/>
      <c r="OKG335" s="547"/>
      <c r="OKH335" s="547"/>
      <c r="OKI335" s="547"/>
      <c r="OKJ335" s="547"/>
      <c r="OKK335" s="547"/>
      <c r="OKL335" s="547"/>
      <c r="OKM335" s="547"/>
      <c r="OKN335" s="547"/>
      <c r="OKO335" s="547"/>
      <c r="OKP335" s="547"/>
      <c r="OKQ335" s="547"/>
      <c r="OKR335" s="547"/>
      <c r="OKS335" s="547"/>
      <c r="OKT335" s="547"/>
      <c r="OKU335" s="547"/>
      <c r="OKV335" s="547"/>
      <c r="OKW335" s="547"/>
      <c r="OKX335" s="547"/>
      <c r="OKY335" s="547"/>
      <c r="OKZ335" s="547"/>
      <c r="OLA335" s="547"/>
      <c r="OLB335" s="547"/>
      <c r="OLC335" s="547"/>
      <c r="OLD335" s="547"/>
      <c r="OLE335" s="547"/>
      <c r="OLF335" s="547"/>
      <c r="OLG335" s="547"/>
      <c r="OLH335" s="547"/>
      <c r="OLI335" s="547"/>
      <c r="OLJ335" s="547"/>
      <c r="OLK335" s="547"/>
      <c r="OLL335" s="547"/>
      <c r="OLM335" s="547"/>
      <c r="OLN335" s="547"/>
      <c r="OLO335" s="547"/>
      <c r="OLP335" s="547"/>
      <c r="OLQ335" s="547"/>
      <c r="OLR335" s="547"/>
      <c r="OLS335" s="547"/>
      <c r="OLT335" s="547"/>
      <c r="OLU335" s="547"/>
      <c r="OLV335" s="547"/>
      <c r="OLW335" s="547"/>
      <c r="OLX335" s="547"/>
      <c r="OLY335" s="547"/>
      <c r="OLZ335" s="547"/>
      <c r="OMA335" s="547"/>
      <c r="OMB335" s="547"/>
      <c r="OMC335" s="547"/>
      <c r="OMD335" s="547"/>
      <c r="OME335" s="547"/>
      <c r="OMF335" s="547"/>
      <c r="OMG335" s="547"/>
      <c r="OMH335" s="547"/>
      <c r="OMI335" s="547"/>
      <c r="OMJ335" s="547"/>
      <c r="OMK335" s="547"/>
      <c r="OML335" s="547"/>
      <c r="OMM335" s="547"/>
      <c r="OMN335" s="547"/>
      <c r="OMO335" s="547"/>
      <c r="OMP335" s="547"/>
      <c r="OMQ335" s="547"/>
      <c r="OMR335" s="547"/>
      <c r="OMS335" s="547"/>
      <c r="OMT335" s="547"/>
      <c r="OMU335" s="547"/>
      <c r="OMV335" s="547"/>
      <c r="OMW335" s="547"/>
      <c r="OMX335" s="547"/>
      <c r="OMY335" s="547"/>
      <c r="OMZ335" s="547"/>
      <c r="ONA335" s="547"/>
      <c r="ONB335" s="547"/>
      <c r="ONC335" s="547"/>
      <c r="OND335" s="547"/>
      <c r="ONE335" s="547"/>
      <c r="ONF335" s="547"/>
      <c r="ONG335" s="547"/>
      <c r="ONH335" s="547"/>
      <c r="ONI335" s="547"/>
      <c r="ONJ335" s="547"/>
      <c r="ONK335" s="547"/>
      <c r="ONL335" s="547"/>
      <c r="ONM335" s="547"/>
      <c r="ONN335" s="547"/>
      <c r="ONO335" s="547"/>
      <c r="ONP335" s="547"/>
      <c r="ONQ335" s="547"/>
      <c r="ONR335" s="547"/>
      <c r="ONS335" s="547"/>
      <c r="ONT335" s="547"/>
      <c r="ONU335" s="547"/>
      <c r="ONV335" s="547"/>
      <c r="ONW335" s="547"/>
      <c r="ONX335" s="547"/>
      <c r="ONY335" s="547"/>
      <c r="ONZ335" s="547"/>
      <c r="OOA335" s="547"/>
      <c r="OOB335" s="547"/>
      <c r="OOC335" s="547"/>
      <c r="OOD335" s="547"/>
      <c r="OOE335" s="547"/>
      <c r="OOF335" s="547"/>
      <c r="OOG335" s="547"/>
      <c r="OOH335" s="547"/>
      <c r="OOI335" s="547"/>
      <c r="OOJ335" s="547"/>
      <c r="OOK335" s="547"/>
      <c r="OOL335" s="547"/>
      <c r="OOM335" s="547"/>
      <c r="OON335" s="547"/>
      <c r="OOO335" s="547"/>
      <c r="OOP335" s="547"/>
      <c r="OOQ335" s="547"/>
      <c r="OOR335" s="547"/>
      <c r="OOS335" s="547"/>
      <c r="OOT335" s="547"/>
      <c r="OOU335" s="547"/>
      <c r="OOV335" s="547"/>
      <c r="OOW335" s="547"/>
      <c r="OOX335" s="547"/>
      <c r="OOY335" s="547"/>
      <c r="OOZ335" s="547"/>
      <c r="OPA335" s="547"/>
      <c r="OPB335" s="547"/>
      <c r="OPC335" s="547"/>
      <c r="OPD335" s="547"/>
      <c r="OPE335" s="547"/>
      <c r="OPF335" s="547"/>
      <c r="OPG335" s="547"/>
      <c r="OPH335" s="547"/>
      <c r="OPI335" s="547"/>
      <c r="OPJ335" s="547"/>
      <c r="OPK335" s="547"/>
      <c r="OPL335" s="547"/>
      <c r="OPM335" s="547"/>
      <c r="OPN335" s="547"/>
      <c r="OPO335" s="547"/>
      <c r="OPP335" s="547"/>
      <c r="OPQ335" s="547"/>
      <c r="OPR335" s="547"/>
      <c r="OPS335" s="547"/>
      <c r="OPT335" s="547"/>
      <c r="OPU335" s="547"/>
      <c r="OPV335" s="547"/>
      <c r="OPW335" s="547"/>
      <c r="OPX335" s="547"/>
      <c r="OPY335" s="547"/>
      <c r="OPZ335" s="547"/>
      <c r="OQA335" s="547"/>
      <c r="OQB335" s="547"/>
      <c r="OQC335" s="547"/>
      <c r="OQD335" s="547"/>
      <c r="OQE335" s="547"/>
      <c r="OQF335" s="547"/>
      <c r="OQG335" s="547"/>
      <c r="OQH335" s="547"/>
      <c r="OQI335" s="547"/>
      <c r="OQJ335" s="547"/>
      <c r="OQK335" s="547"/>
      <c r="OQL335" s="547"/>
      <c r="OQM335" s="547"/>
      <c r="OQN335" s="547"/>
      <c r="OQO335" s="547"/>
      <c r="OQP335" s="547"/>
      <c r="OQQ335" s="547"/>
      <c r="OQR335" s="547"/>
      <c r="OQS335" s="547"/>
      <c r="OQT335" s="547"/>
      <c r="OQU335" s="547"/>
      <c r="OQV335" s="547"/>
      <c r="OQW335" s="547"/>
      <c r="OQX335" s="547"/>
      <c r="OQY335" s="547"/>
      <c r="OQZ335" s="547"/>
      <c r="ORA335" s="547"/>
      <c r="ORB335" s="547"/>
      <c r="ORC335" s="547"/>
      <c r="ORD335" s="547"/>
      <c r="ORE335" s="547"/>
      <c r="ORF335" s="547"/>
      <c r="ORG335" s="547"/>
      <c r="ORH335" s="547"/>
      <c r="ORI335" s="547"/>
      <c r="ORJ335" s="547"/>
      <c r="ORK335" s="547"/>
      <c r="ORL335" s="547"/>
      <c r="ORM335" s="547"/>
      <c r="ORN335" s="547"/>
      <c r="ORO335" s="547"/>
      <c r="ORP335" s="547"/>
      <c r="ORQ335" s="547"/>
      <c r="ORR335" s="547"/>
      <c r="ORS335" s="547"/>
      <c r="ORT335" s="547"/>
      <c r="ORU335" s="547"/>
      <c r="ORV335" s="547"/>
      <c r="ORW335" s="547"/>
      <c r="ORX335" s="547"/>
      <c r="ORY335" s="547"/>
      <c r="ORZ335" s="547"/>
      <c r="OSA335" s="547"/>
      <c r="OSB335" s="547"/>
      <c r="OSC335" s="547"/>
      <c r="OSD335" s="547"/>
      <c r="OSE335" s="547"/>
      <c r="OSF335" s="547"/>
      <c r="OSG335" s="547"/>
      <c r="OSH335" s="547"/>
      <c r="OSI335" s="547"/>
      <c r="OSJ335" s="547"/>
      <c r="OSK335" s="547"/>
      <c r="OSL335" s="547"/>
      <c r="OSM335" s="547"/>
      <c r="OSN335" s="547"/>
      <c r="OSO335" s="547"/>
      <c r="OSP335" s="547"/>
      <c r="OSQ335" s="547"/>
      <c r="OSR335" s="547"/>
      <c r="OSS335" s="547"/>
      <c r="OST335" s="547"/>
      <c r="OSU335" s="547"/>
      <c r="OSV335" s="547"/>
      <c r="OSW335" s="547"/>
      <c r="OSX335" s="547"/>
      <c r="OSY335" s="547"/>
      <c r="OSZ335" s="547"/>
      <c r="OTA335" s="547"/>
      <c r="OTB335" s="547"/>
      <c r="OTC335" s="547"/>
      <c r="OTD335" s="547"/>
      <c r="OTE335" s="547"/>
      <c r="OTF335" s="547"/>
      <c r="OTG335" s="547"/>
      <c r="OTH335" s="547"/>
      <c r="OTI335" s="547"/>
      <c r="OTJ335" s="547"/>
      <c r="OTK335" s="547"/>
      <c r="OTL335" s="547"/>
      <c r="OTM335" s="547"/>
      <c r="OTN335" s="547"/>
      <c r="OTO335" s="547"/>
      <c r="OTP335" s="547"/>
      <c r="OTQ335" s="547"/>
      <c r="OTR335" s="547"/>
      <c r="OTS335" s="547"/>
      <c r="OTT335" s="547"/>
      <c r="OTU335" s="547"/>
      <c r="OTV335" s="547"/>
      <c r="OTW335" s="547"/>
      <c r="OTX335" s="547"/>
      <c r="OTY335" s="547"/>
      <c r="OTZ335" s="547"/>
      <c r="OUA335" s="547"/>
      <c r="OUB335" s="547"/>
      <c r="OUC335" s="547"/>
      <c r="OUD335" s="547"/>
      <c r="OUE335" s="547"/>
      <c r="OUF335" s="547"/>
      <c r="OUG335" s="547"/>
      <c r="OUH335" s="547"/>
      <c r="OUI335" s="547"/>
      <c r="OUJ335" s="547"/>
      <c r="OUK335" s="547"/>
      <c r="OUL335" s="547"/>
      <c r="OUM335" s="547"/>
      <c r="OUN335" s="547"/>
      <c r="OUO335" s="547"/>
      <c r="OUP335" s="547"/>
      <c r="OUQ335" s="547"/>
      <c r="OUR335" s="547"/>
      <c r="OUS335" s="547"/>
      <c r="OUT335" s="547"/>
      <c r="OUU335" s="547"/>
      <c r="OUV335" s="547"/>
      <c r="OUW335" s="547"/>
      <c r="OUX335" s="547"/>
      <c r="OUY335" s="547"/>
      <c r="OUZ335" s="547"/>
      <c r="OVA335" s="547"/>
      <c r="OVB335" s="547"/>
      <c r="OVC335" s="547"/>
      <c r="OVD335" s="547"/>
      <c r="OVE335" s="547"/>
      <c r="OVF335" s="547"/>
      <c r="OVG335" s="547"/>
      <c r="OVH335" s="547"/>
      <c r="OVI335" s="547"/>
      <c r="OVJ335" s="547"/>
      <c r="OVK335" s="547"/>
      <c r="OVL335" s="547"/>
      <c r="OVM335" s="547"/>
      <c r="OVN335" s="547"/>
      <c r="OVO335" s="547"/>
      <c r="OVP335" s="547"/>
      <c r="OVQ335" s="547"/>
      <c r="OVR335" s="547"/>
      <c r="OVS335" s="547"/>
      <c r="OVT335" s="547"/>
      <c r="OVU335" s="547"/>
      <c r="OVV335" s="547"/>
      <c r="OVW335" s="547"/>
      <c r="OVX335" s="547"/>
      <c r="OVY335" s="547"/>
      <c r="OVZ335" s="547"/>
      <c r="OWA335" s="547"/>
      <c r="OWB335" s="547"/>
      <c r="OWC335" s="547"/>
      <c r="OWD335" s="547"/>
      <c r="OWE335" s="547"/>
      <c r="OWF335" s="547"/>
      <c r="OWG335" s="547"/>
      <c r="OWH335" s="547"/>
      <c r="OWI335" s="547"/>
      <c r="OWJ335" s="547"/>
      <c r="OWK335" s="547"/>
      <c r="OWL335" s="547"/>
      <c r="OWM335" s="547"/>
      <c r="OWN335" s="547"/>
      <c r="OWO335" s="547"/>
      <c r="OWP335" s="547"/>
      <c r="OWQ335" s="547"/>
      <c r="OWR335" s="547"/>
      <c r="OWS335" s="547"/>
      <c r="OWT335" s="547"/>
      <c r="OWU335" s="547"/>
      <c r="OWV335" s="547"/>
      <c r="OWW335" s="547"/>
      <c r="OWX335" s="547"/>
      <c r="OWY335" s="547"/>
      <c r="OWZ335" s="547"/>
      <c r="OXA335" s="547"/>
      <c r="OXB335" s="547"/>
      <c r="OXC335" s="547"/>
      <c r="OXD335" s="547"/>
      <c r="OXE335" s="547"/>
      <c r="OXF335" s="547"/>
      <c r="OXG335" s="547"/>
      <c r="OXH335" s="547"/>
      <c r="OXI335" s="547"/>
      <c r="OXJ335" s="547"/>
      <c r="OXK335" s="547"/>
      <c r="OXL335" s="547"/>
      <c r="OXM335" s="547"/>
      <c r="OXN335" s="547"/>
      <c r="OXO335" s="547"/>
      <c r="OXP335" s="547"/>
      <c r="OXQ335" s="547"/>
      <c r="OXR335" s="547"/>
      <c r="OXS335" s="547"/>
      <c r="OXT335" s="547"/>
      <c r="OXU335" s="547"/>
      <c r="OXV335" s="547"/>
      <c r="OXW335" s="547"/>
      <c r="OXX335" s="547"/>
      <c r="OXY335" s="547"/>
      <c r="OXZ335" s="547"/>
      <c r="OYA335" s="547"/>
      <c r="OYB335" s="547"/>
      <c r="OYC335" s="547"/>
      <c r="OYD335" s="547"/>
      <c r="OYE335" s="547"/>
      <c r="OYF335" s="547"/>
      <c r="OYG335" s="547"/>
      <c r="OYH335" s="547"/>
      <c r="OYI335" s="547"/>
      <c r="OYJ335" s="547"/>
      <c r="OYK335" s="547"/>
      <c r="OYL335" s="547"/>
      <c r="OYM335" s="547"/>
      <c r="OYN335" s="547"/>
      <c r="OYO335" s="547"/>
      <c r="OYP335" s="547"/>
      <c r="OYQ335" s="547"/>
      <c r="OYR335" s="547"/>
      <c r="OYS335" s="547"/>
      <c r="OYT335" s="547"/>
      <c r="OYU335" s="547"/>
      <c r="OYV335" s="547"/>
      <c r="OYW335" s="547"/>
      <c r="OYX335" s="547"/>
      <c r="OYY335" s="547"/>
      <c r="OYZ335" s="547"/>
      <c r="OZA335" s="547"/>
      <c r="OZB335" s="547"/>
      <c r="OZC335" s="547"/>
      <c r="OZD335" s="547"/>
      <c r="OZE335" s="547"/>
      <c r="OZF335" s="547"/>
      <c r="OZG335" s="547"/>
      <c r="OZH335" s="547"/>
      <c r="OZI335" s="547"/>
      <c r="OZJ335" s="547"/>
      <c r="OZK335" s="547"/>
      <c r="OZL335" s="547"/>
      <c r="OZM335" s="547"/>
      <c r="OZN335" s="547"/>
      <c r="OZO335" s="547"/>
      <c r="OZP335" s="547"/>
      <c r="OZQ335" s="547"/>
      <c r="OZR335" s="547"/>
      <c r="OZS335" s="547"/>
      <c r="OZT335" s="547"/>
      <c r="OZU335" s="547"/>
      <c r="OZV335" s="547"/>
      <c r="OZW335" s="547"/>
      <c r="OZX335" s="547"/>
      <c r="OZY335" s="547"/>
      <c r="OZZ335" s="547"/>
      <c r="PAA335" s="547"/>
      <c r="PAB335" s="547"/>
      <c r="PAC335" s="547"/>
      <c r="PAD335" s="547"/>
      <c r="PAE335" s="547"/>
      <c r="PAF335" s="547"/>
      <c r="PAG335" s="547"/>
      <c r="PAH335" s="547"/>
      <c r="PAI335" s="547"/>
      <c r="PAJ335" s="547"/>
      <c r="PAK335" s="547"/>
      <c r="PAL335" s="547"/>
      <c r="PAM335" s="547"/>
      <c r="PAN335" s="547"/>
      <c r="PAO335" s="547"/>
      <c r="PAP335" s="547"/>
      <c r="PAQ335" s="547"/>
      <c r="PAR335" s="547"/>
      <c r="PAS335" s="547"/>
      <c r="PAT335" s="547"/>
      <c r="PAU335" s="547"/>
      <c r="PAV335" s="547"/>
      <c r="PAW335" s="547"/>
      <c r="PAX335" s="547"/>
      <c r="PAY335" s="547"/>
      <c r="PAZ335" s="547"/>
      <c r="PBA335" s="547"/>
      <c r="PBB335" s="547"/>
      <c r="PBC335" s="547"/>
      <c r="PBD335" s="547"/>
      <c r="PBE335" s="547"/>
      <c r="PBF335" s="547"/>
      <c r="PBG335" s="547"/>
      <c r="PBH335" s="547"/>
      <c r="PBI335" s="547"/>
      <c r="PBJ335" s="547"/>
      <c r="PBK335" s="547"/>
      <c r="PBL335" s="547"/>
      <c r="PBM335" s="547"/>
      <c r="PBN335" s="547"/>
      <c r="PBO335" s="547"/>
      <c r="PBP335" s="547"/>
      <c r="PBQ335" s="547"/>
      <c r="PBR335" s="547"/>
      <c r="PBS335" s="547"/>
      <c r="PBT335" s="547"/>
      <c r="PBU335" s="547"/>
      <c r="PBV335" s="547"/>
      <c r="PBW335" s="547"/>
      <c r="PBX335" s="547"/>
      <c r="PBY335" s="547"/>
      <c r="PBZ335" s="547"/>
      <c r="PCA335" s="547"/>
      <c r="PCB335" s="547"/>
      <c r="PCC335" s="547"/>
      <c r="PCD335" s="547"/>
      <c r="PCE335" s="547"/>
      <c r="PCF335" s="547"/>
      <c r="PCG335" s="547"/>
      <c r="PCH335" s="547"/>
      <c r="PCI335" s="547"/>
      <c r="PCJ335" s="547"/>
      <c r="PCK335" s="547"/>
      <c r="PCL335" s="547"/>
      <c r="PCM335" s="547"/>
      <c r="PCN335" s="547"/>
      <c r="PCO335" s="547"/>
      <c r="PCP335" s="547"/>
      <c r="PCQ335" s="547"/>
      <c r="PCR335" s="547"/>
      <c r="PCS335" s="547"/>
      <c r="PCT335" s="547"/>
      <c r="PCU335" s="547"/>
      <c r="PCV335" s="547"/>
      <c r="PCW335" s="547"/>
      <c r="PCX335" s="547"/>
      <c r="PCY335" s="547"/>
      <c r="PCZ335" s="547"/>
      <c r="PDA335" s="547"/>
      <c r="PDB335" s="547"/>
      <c r="PDC335" s="547"/>
      <c r="PDD335" s="547"/>
      <c r="PDE335" s="547"/>
      <c r="PDF335" s="547"/>
      <c r="PDG335" s="547"/>
      <c r="PDH335" s="547"/>
      <c r="PDI335" s="547"/>
      <c r="PDJ335" s="547"/>
      <c r="PDK335" s="547"/>
      <c r="PDL335" s="547"/>
      <c r="PDM335" s="547"/>
      <c r="PDN335" s="547"/>
      <c r="PDO335" s="547"/>
      <c r="PDP335" s="547"/>
      <c r="PDQ335" s="547"/>
      <c r="PDR335" s="547"/>
      <c r="PDS335" s="547"/>
      <c r="PDT335" s="547"/>
      <c r="PDU335" s="547"/>
      <c r="PDV335" s="547"/>
      <c r="PDW335" s="547"/>
      <c r="PDX335" s="547"/>
      <c r="PDY335" s="547"/>
      <c r="PDZ335" s="547"/>
      <c r="PEA335" s="547"/>
      <c r="PEB335" s="547"/>
      <c r="PEC335" s="547"/>
      <c r="PED335" s="547"/>
      <c r="PEE335" s="547"/>
      <c r="PEF335" s="547"/>
      <c r="PEG335" s="547"/>
      <c r="PEH335" s="547"/>
      <c r="PEI335" s="547"/>
      <c r="PEJ335" s="547"/>
      <c r="PEK335" s="547"/>
      <c r="PEL335" s="547"/>
      <c r="PEM335" s="547"/>
      <c r="PEN335" s="547"/>
      <c r="PEO335" s="547"/>
      <c r="PEP335" s="547"/>
      <c r="PEQ335" s="547"/>
      <c r="PER335" s="547"/>
      <c r="PES335" s="547"/>
      <c r="PET335" s="547"/>
      <c r="PEU335" s="547"/>
      <c r="PEV335" s="547"/>
      <c r="PEW335" s="547"/>
      <c r="PEX335" s="547"/>
      <c r="PEY335" s="547"/>
      <c r="PEZ335" s="547"/>
      <c r="PFA335" s="547"/>
      <c r="PFB335" s="547"/>
      <c r="PFC335" s="547"/>
      <c r="PFD335" s="547"/>
      <c r="PFE335" s="547"/>
      <c r="PFF335" s="547"/>
      <c r="PFG335" s="547"/>
      <c r="PFH335" s="547"/>
      <c r="PFI335" s="547"/>
      <c r="PFJ335" s="547"/>
      <c r="PFK335" s="547"/>
      <c r="PFL335" s="547"/>
      <c r="PFM335" s="547"/>
      <c r="PFN335" s="547"/>
      <c r="PFO335" s="547"/>
      <c r="PFP335" s="547"/>
      <c r="PFQ335" s="547"/>
      <c r="PFR335" s="547"/>
      <c r="PFS335" s="547"/>
      <c r="PFT335" s="547"/>
      <c r="PFU335" s="547"/>
      <c r="PFV335" s="547"/>
      <c r="PFW335" s="547"/>
      <c r="PFX335" s="547"/>
      <c r="PFY335" s="547"/>
      <c r="PFZ335" s="547"/>
      <c r="PGA335" s="547"/>
      <c r="PGB335" s="547"/>
      <c r="PGC335" s="547"/>
      <c r="PGD335" s="547"/>
      <c r="PGE335" s="547"/>
      <c r="PGF335" s="547"/>
      <c r="PGG335" s="547"/>
      <c r="PGH335" s="547"/>
      <c r="PGI335" s="547"/>
      <c r="PGJ335" s="547"/>
      <c r="PGK335" s="547"/>
      <c r="PGL335" s="547"/>
      <c r="PGM335" s="547"/>
      <c r="PGN335" s="547"/>
      <c r="PGO335" s="547"/>
      <c r="PGP335" s="547"/>
      <c r="PGQ335" s="547"/>
      <c r="PGR335" s="547"/>
      <c r="PGS335" s="547"/>
      <c r="PGT335" s="547"/>
      <c r="PGU335" s="547"/>
      <c r="PGV335" s="547"/>
      <c r="PGW335" s="547"/>
      <c r="PGX335" s="547"/>
      <c r="PGY335" s="547"/>
      <c r="PGZ335" s="547"/>
      <c r="PHA335" s="547"/>
      <c r="PHB335" s="547"/>
      <c r="PHC335" s="547"/>
      <c r="PHD335" s="547"/>
      <c r="PHE335" s="547"/>
      <c r="PHF335" s="547"/>
      <c r="PHG335" s="547"/>
      <c r="PHH335" s="547"/>
      <c r="PHI335" s="547"/>
      <c r="PHJ335" s="547"/>
      <c r="PHK335" s="547"/>
      <c r="PHL335" s="547"/>
      <c r="PHM335" s="547"/>
      <c r="PHN335" s="547"/>
      <c r="PHO335" s="547"/>
      <c r="PHP335" s="547"/>
      <c r="PHQ335" s="547"/>
      <c r="PHR335" s="547"/>
      <c r="PHS335" s="547"/>
      <c r="PHT335" s="547"/>
      <c r="PHU335" s="547"/>
      <c r="PHV335" s="547"/>
      <c r="PHW335" s="547"/>
      <c r="PHX335" s="547"/>
      <c r="PHY335" s="547"/>
      <c r="PHZ335" s="547"/>
      <c r="PIA335" s="547"/>
      <c r="PIB335" s="547"/>
      <c r="PIC335" s="547"/>
      <c r="PID335" s="547"/>
      <c r="PIE335" s="547"/>
      <c r="PIF335" s="547"/>
      <c r="PIG335" s="547"/>
      <c r="PIH335" s="547"/>
      <c r="PII335" s="547"/>
      <c r="PIJ335" s="547"/>
      <c r="PIK335" s="547"/>
      <c r="PIL335" s="547"/>
      <c r="PIM335" s="547"/>
      <c r="PIN335" s="547"/>
      <c r="PIO335" s="547"/>
      <c r="PIP335" s="547"/>
      <c r="PIQ335" s="547"/>
      <c r="PIR335" s="547"/>
      <c r="PIS335" s="547"/>
      <c r="PIT335" s="547"/>
      <c r="PIU335" s="547"/>
      <c r="PIV335" s="547"/>
      <c r="PIW335" s="547"/>
      <c r="PIX335" s="547"/>
      <c r="PIY335" s="547"/>
      <c r="PIZ335" s="547"/>
      <c r="PJA335" s="547"/>
      <c r="PJB335" s="547"/>
      <c r="PJC335" s="547"/>
      <c r="PJD335" s="547"/>
      <c r="PJE335" s="547"/>
      <c r="PJF335" s="547"/>
      <c r="PJG335" s="547"/>
      <c r="PJH335" s="547"/>
      <c r="PJI335" s="547"/>
      <c r="PJJ335" s="547"/>
      <c r="PJK335" s="547"/>
      <c r="PJL335" s="547"/>
      <c r="PJM335" s="547"/>
      <c r="PJN335" s="547"/>
      <c r="PJO335" s="547"/>
      <c r="PJP335" s="547"/>
      <c r="PJQ335" s="547"/>
      <c r="PJR335" s="547"/>
      <c r="PJS335" s="547"/>
      <c r="PJT335" s="547"/>
      <c r="PJU335" s="547"/>
      <c r="PJV335" s="547"/>
      <c r="PJW335" s="547"/>
      <c r="PJX335" s="547"/>
      <c r="PJY335" s="547"/>
      <c r="PJZ335" s="547"/>
      <c r="PKA335" s="547"/>
      <c r="PKB335" s="547"/>
      <c r="PKC335" s="547"/>
      <c r="PKD335" s="547"/>
      <c r="PKE335" s="547"/>
      <c r="PKF335" s="547"/>
      <c r="PKG335" s="547"/>
      <c r="PKH335" s="547"/>
      <c r="PKI335" s="547"/>
      <c r="PKJ335" s="547"/>
      <c r="PKK335" s="547"/>
      <c r="PKL335" s="547"/>
      <c r="PKM335" s="547"/>
      <c r="PKN335" s="547"/>
      <c r="PKO335" s="547"/>
      <c r="PKP335" s="547"/>
      <c r="PKQ335" s="547"/>
      <c r="PKR335" s="547"/>
      <c r="PKS335" s="547"/>
      <c r="PKT335" s="547"/>
      <c r="PKU335" s="547"/>
      <c r="PKV335" s="547"/>
      <c r="PKW335" s="547"/>
      <c r="PKX335" s="547"/>
      <c r="PKY335" s="547"/>
      <c r="PKZ335" s="547"/>
      <c r="PLA335" s="547"/>
      <c r="PLB335" s="547"/>
      <c r="PLC335" s="547"/>
      <c r="PLD335" s="547"/>
      <c r="PLE335" s="547"/>
      <c r="PLF335" s="547"/>
      <c r="PLG335" s="547"/>
      <c r="PLH335" s="547"/>
      <c r="PLI335" s="547"/>
      <c r="PLJ335" s="547"/>
      <c r="PLK335" s="547"/>
      <c r="PLL335" s="547"/>
      <c r="PLM335" s="547"/>
      <c r="PLN335" s="547"/>
      <c r="PLO335" s="547"/>
      <c r="PLP335" s="547"/>
      <c r="PLQ335" s="547"/>
      <c r="PLR335" s="547"/>
      <c r="PLS335" s="547"/>
      <c r="PLT335" s="547"/>
      <c r="PLU335" s="547"/>
      <c r="PLV335" s="547"/>
      <c r="PLW335" s="547"/>
      <c r="PLX335" s="547"/>
      <c r="PLY335" s="547"/>
      <c r="PLZ335" s="547"/>
      <c r="PMA335" s="547"/>
      <c r="PMB335" s="547"/>
      <c r="PMC335" s="547"/>
      <c r="PMD335" s="547"/>
      <c r="PME335" s="547"/>
      <c r="PMF335" s="547"/>
      <c r="PMG335" s="547"/>
      <c r="PMH335" s="547"/>
      <c r="PMI335" s="547"/>
      <c r="PMJ335" s="547"/>
      <c r="PMK335" s="547"/>
      <c r="PML335" s="547"/>
      <c r="PMM335" s="547"/>
      <c r="PMN335" s="547"/>
      <c r="PMO335" s="547"/>
      <c r="PMP335" s="547"/>
      <c r="PMQ335" s="547"/>
      <c r="PMR335" s="547"/>
      <c r="PMS335" s="547"/>
      <c r="PMT335" s="547"/>
      <c r="PMU335" s="547"/>
      <c r="PMV335" s="547"/>
      <c r="PMW335" s="547"/>
      <c r="PMX335" s="547"/>
      <c r="PMY335" s="547"/>
      <c r="PMZ335" s="547"/>
      <c r="PNA335" s="547"/>
      <c r="PNB335" s="547"/>
      <c r="PNC335" s="547"/>
      <c r="PND335" s="547"/>
      <c r="PNE335" s="547"/>
      <c r="PNF335" s="547"/>
      <c r="PNG335" s="547"/>
      <c r="PNH335" s="547"/>
      <c r="PNI335" s="547"/>
      <c r="PNJ335" s="547"/>
      <c r="PNK335" s="547"/>
      <c r="PNL335" s="547"/>
      <c r="PNM335" s="547"/>
      <c r="PNN335" s="547"/>
      <c r="PNO335" s="547"/>
      <c r="PNP335" s="547"/>
      <c r="PNQ335" s="547"/>
      <c r="PNR335" s="547"/>
      <c r="PNS335" s="547"/>
      <c r="PNT335" s="547"/>
      <c r="PNU335" s="547"/>
      <c r="PNV335" s="547"/>
      <c r="PNW335" s="547"/>
      <c r="PNX335" s="547"/>
      <c r="PNY335" s="547"/>
      <c r="PNZ335" s="547"/>
      <c r="POA335" s="547"/>
      <c r="POB335" s="547"/>
      <c r="POC335" s="547"/>
      <c r="POD335" s="547"/>
      <c r="POE335" s="547"/>
      <c r="POF335" s="547"/>
      <c r="POG335" s="547"/>
      <c r="POH335" s="547"/>
      <c r="POI335" s="547"/>
      <c r="POJ335" s="547"/>
      <c r="POK335" s="547"/>
      <c r="POL335" s="547"/>
      <c r="POM335" s="547"/>
      <c r="PON335" s="547"/>
      <c r="POO335" s="547"/>
      <c r="POP335" s="547"/>
      <c r="POQ335" s="547"/>
      <c r="POR335" s="547"/>
      <c r="POS335" s="547"/>
      <c r="POT335" s="547"/>
      <c r="POU335" s="547"/>
      <c r="POV335" s="547"/>
      <c r="POW335" s="547"/>
      <c r="POX335" s="547"/>
      <c r="POY335" s="547"/>
      <c r="POZ335" s="547"/>
      <c r="PPA335" s="547"/>
      <c r="PPB335" s="547"/>
      <c r="PPC335" s="547"/>
      <c r="PPD335" s="547"/>
      <c r="PPE335" s="547"/>
      <c r="PPF335" s="547"/>
      <c r="PPG335" s="547"/>
      <c r="PPH335" s="547"/>
      <c r="PPI335" s="547"/>
      <c r="PPJ335" s="547"/>
      <c r="PPK335" s="547"/>
      <c r="PPL335" s="547"/>
      <c r="PPM335" s="547"/>
      <c r="PPN335" s="547"/>
      <c r="PPO335" s="547"/>
      <c r="PPP335" s="547"/>
      <c r="PPQ335" s="547"/>
      <c r="PPR335" s="547"/>
      <c r="PPS335" s="547"/>
      <c r="PPT335" s="547"/>
      <c r="PPU335" s="547"/>
      <c r="PPV335" s="547"/>
      <c r="PPW335" s="547"/>
      <c r="PPX335" s="547"/>
      <c r="PPY335" s="547"/>
      <c r="PPZ335" s="547"/>
      <c r="PQA335" s="547"/>
      <c r="PQB335" s="547"/>
      <c r="PQC335" s="547"/>
      <c r="PQD335" s="547"/>
      <c r="PQE335" s="547"/>
      <c r="PQF335" s="547"/>
      <c r="PQG335" s="547"/>
      <c r="PQH335" s="547"/>
      <c r="PQI335" s="547"/>
      <c r="PQJ335" s="547"/>
      <c r="PQK335" s="547"/>
      <c r="PQL335" s="547"/>
      <c r="PQM335" s="547"/>
      <c r="PQN335" s="547"/>
      <c r="PQO335" s="547"/>
      <c r="PQP335" s="547"/>
      <c r="PQQ335" s="547"/>
      <c r="PQR335" s="547"/>
      <c r="PQS335" s="547"/>
      <c r="PQT335" s="547"/>
      <c r="PQU335" s="547"/>
      <c r="PQV335" s="547"/>
      <c r="PQW335" s="547"/>
      <c r="PQX335" s="547"/>
      <c r="PQY335" s="547"/>
      <c r="PQZ335" s="547"/>
      <c r="PRA335" s="547"/>
      <c r="PRB335" s="547"/>
      <c r="PRC335" s="547"/>
      <c r="PRD335" s="547"/>
      <c r="PRE335" s="547"/>
      <c r="PRF335" s="547"/>
      <c r="PRG335" s="547"/>
      <c r="PRH335" s="547"/>
      <c r="PRI335" s="547"/>
      <c r="PRJ335" s="547"/>
      <c r="PRK335" s="547"/>
      <c r="PRL335" s="547"/>
      <c r="PRM335" s="547"/>
      <c r="PRN335" s="547"/>
      <c r="PRO335" s="547"/>
      <c r="PRP335" s="547"/>
      <c r="PRQ335" s="547"/>
      <c r="PRR335" s="547"/>
      <c r="PRS335" s="547"/>
      <c r="PRT335" s="547"/>
      <c r="PRU335" s="547"/>
      <c r="PRV335" s="547"/>
      <c r="PRW335" s="547"/>
      <c r="PRX335" s="547"/>
      <c r="PRY335" s="547"/>
      <c r="PRZ335" s="547"/>
      <c r="PSA335" s="547"/>
      <c r="PSB335" s="547"/>
      <c r="PSC335" s="547"/>
      <c r="PSD335" s="547"/>
      <c r="PSE335" s="547"/>
      <c r="PSF335" s="547"/>
      <c r="PSG335" s="547"/>
      <c r="PSH335" s="547"/>
      <c r="PSI335" s="547"/>
      <c r="PSJ335" s="547"/>
      <c r="PSK335" s="547"/>
      <c r="PSL335" s="547"/>
      <c r="PSM335" s="547"/>
      <c r="PSN335" s="547"/>
      <c r="PSO335" s="547"/>
      <c r="PSP335" s="547"/>
      <c r="PSQ335" s="547"/>
      <c r="PSR335" s="547"/>
      <c r="PSS335" s="547"/>
      <c r="PST335" s="547"/>
      <c r="PSU335" s="547"/>
      <c r="PSV335" s="547"/>
      <c r="PSW335" s="547"/>
      <c r="PSX335" s="547"/>
      <c r="PSY335" s="547"/>
      <c r="PSZ335" s="547"/>
      <c r="PTA335" s="547"/>
      <c r="PTB335" s="547"/>
      <c r="PTC335" s="547"/>
      <c r="PTD335" s="547"/>
      <c r="PTE335" s="547"/>
      <c r="PTF335" s="547"/>
      <c r="PTG335" s="547"/>
      <c r="PTH335" s="547"/>
      <c r="PTI335" s="547"/>
      <c r="PTJ335" s="547"/>
      <c r="PTK335" s="547"/>
      <c r="PTL335" s="547"/>
      <c r="PTM335" s="547"/>
      <c r="PTN335" s="547"/>
      <c r="PTO335" s="547"/>
      <c r="PTP335" s="547"/>
      <c r="PTQ335" s="547"/>
      <c r="PTR335" s="547"/>
      <c r="PTS335" s="547"/>
      <c r="PTT335" s="547"/>
      <c r="PTU335" s="547"/>
      <c r="PTV335" s="547"/>
      <c r="PTW335" s="547"/>
      <c r="PTX335" s="547"/>
      <c r="PTY335" s="547"/>
      <c r="PTZ335" s="547"/>
      <c r="PUA335" s="547"/>
      <c r="PUB335" s="547"/>
      <c r="PUC335" s="547"/>
      <c r="PUD335" s="547"/>
      <c r="PUE335" s="547"/>
      <c r="PUF335" s="547"/>
      <c r="PUG335" s="547"/>
      <c r="PUH335" s="547"/>
      <c r="PUI335" s="547"/>
      <c r="PUJ335" s="547"/>
      <c r="PUK335" s="547"/>
      <c r="PUL335" s="547"/>
      <c r="PUM335" s="547"/>
      <c r="PUN335" s="547"/>
      <c r="PUO335" s="547"/>
      <c r="PUP335" s="547"/>
      <c r="PUQ335" s="547"/>
      <c r="PUR335" s="547"/>
      <c r="PUS335" s="547"/>
      <c r="PUT335" s="547"/>
      <c r="PUU335" s="547"/>
      <c r="PUV335" s="547"/>
      <c r="PUW335" s="547"/>
      <c r="PUX335" s="547"/>
      <c r="PUY335" s="547"/>
      <c r="PUZ335" s="547"/>
      <c r="PVA335" s="547"/>
      <c r="PVB335" s="547"/>
      <c r="PVC335" s="547"/>
      <c r="PVD335" s="547"/>
      <c r="PVE335" s="547"/>
      <c r="PVF335" s="547"/>
      <c r="PVG335" s="547"/>
      <c r="PVH335" s="547"/>
      <c r="PVI335" s="547"/>
      <c r="PVJ335" s="547"/>
      <c r="PVK335" s="547"/>
      <c r="PVL335" s="547"/>
      <c r="PVM335" s="547"/>
      <c r="PVN335" s="547"/>
      <c r="PVO335" s="547"/>
      <c r="PVP335" s="547"/>
      <c r="PVQ335" s="547"/>
      <c r="PVR335" s="547"/>
      <c r="PVS335" s="547"/>
      <c r="PVT335" s="547"/>
      <c r="PVU335" s="547"/>
      <c r="PVV335" s="547"/>
      <c r="PVW335" s="547"/>
      <c r="PVX335" s="547"/>
      <c r="PVY335" s="547"/>
      <c r="PVZ335" s="547"/>
      <c r="PWA335" s="547"/>
      <c r="PWB335" s="547"/>
      <c r="PWC335" s="547"/>
      <c r="PWD335" s="547"/>
      <c r="PWE335" s="547"/>
      <c r="PWF335" s="547"/>
      <c r="PWG335" s="547"/>
      <c r="PWH335" s="547"/>
      <c r="PWI335" s="547"/>
      <c r="PWJ335" s="547"/>
      <c r="PWK335" s="547"/>
      <c r="PWL335" s="547"/>
      <c r="PWM335" s="547"/>
      <c r="PWN335" s="547"/>
      <c r="PWO335" s="547"/>
      <c r="PWP335" s="547"/>
      <c r="PWQ335" s="547"/>
      <c r="PWR335" s="547"/>
      <c r="PWS335" s="547"/>
      <c r="PWT335" s="547"/>
      <c r="PWU335" s="547"/>
      <c r="PWV335" s="547"/>
      <c r="PWW335" s="547"/>
      <c r="PWX335" s="547"/>
      <c r="PWY335" s="547"/>
      <c r="PWZ335" s="547"/>
      <c r="PXA335" s="547"/>
      <c r="PXB335" s="547"/>
      <c r="PXC335" s="547"/>
      <c r="PXD335" s="547"/>
      <c r="PXE335" s="547"/>
      <c r="PXF335" s="547"/>
      <c r="PXG335" s="547"/>
      <c r="PXH335" s="547"/>
      <c r="PXI335" s="547"/>
      <c r="PXJ335" s="547"/>
      <c r="PXK335" s="547"/>
      <c r="PXL335" s="547"/>
      <c r="PXM335" s="547"/>
      <c r="PXN335" s="547"/>
      <c r="PXO335" s="547"/>
      <c r="PXP335" s="547"/>
      <c r="PXQ335" s="547"/>
      <c r="PXR335" s="547"/>
      <c r="PXS335" s="547"/>
      <c r="PXT335" s="547"/>
      <c r="PXU335" s="547"/>
      <c r="PXV335" s="547"/>
      <c r="PXW335" s="547"/>
      <c r="PXX335" s="547"/>
      <c r="PXY335" s="547"/>
      <c r="PXZ335" s="547"/>
      <c r="PYA335" s="547"/>
      <c r="PYB335" s="547"/>
      <c r="PYC335" s="547"/>
      <c r="PYD335" s="547"/>
      <c r="PYE335" s="547"/>
      <c r="PYF335" s="547"/>
      <c r="PYG335" s="547"/>
      <c r="PYH335" s="547"/>
      <c r="PYI335" s="547"/>
      <c r="PYJ335" s="547"/>
      <c r="PYK335" s="547"/>
      <c r="PYL335" s="547"/>
      <c r="PYM335" s="547"/>
      <c r="PYN335" s="547"/>
      <c r="PYO335" s="547"/>
      <c r="PYP335" s="547"/>
      <c r="PYQ335" s="547"/>
      <c r="PYR335" s="547"/>
      <c r="PYS335" s="547"/>
      <c r="PYT335" s="547"/>
      <c r="PYU335" s="547"/>
      <c r="PYV335" s="547"/>
      <c r="PYW335" s="547"/>
      <c r="PYX335" s="547"/>
      <c r="PYY335" s="547"/>
      <c r="PYZ335" s="547"/>
      <c r="PZA335" s="547"/>
      <c r="PZB335" s="547"/>
      <c r="PZC335" s="547"/>
      <c r="PZD335" s="547"/>
      <c r="PZE335" s="547"/>
      <c r="PZF335" s="547"/>
      <c r="PZG335" s="547"/>
      <c r="PZH335" s="547"/>
      <c r="PZI335" s="547"/>
      <c r="PZJ335" s="547"/>
      <c r="PZK335" s="547"/>
      <c r="PZL335" s="547"/>
      <c r="PZM335" s="547"/>
      <c r="PZN335" s="547"/>
      <c r="PZO335" s="547"/>
      <c r="PZP335" s="547"/>
      <c r="PZQ335" s="547"/>
      <c r="PZR335" s="547"/>
      <c r="PZS335" s="547"/>
      <c r="PZT335" s="547"/>
      <c r="PZU335" s="547"/>
      <c r="PZV335" s="547"/>
      <c r="PZW335" s="547"/>
      <c r="PZX335" s="547"/>
      <c r="PZY335" s="547"/>
      <c r="PZZ335" s="547"/>
      <c r="QAA335" s="547"/>
      <c r="QAB335" s="547"/>
      <c r="QAC335" s="547"/>
      <c r="QAD335" s="547"/>
      <c r="QAE335" s="547"/>
      <c r="QAF335" s="547"/>
      <c r="QAG335" s="547"/>
      <c r="QAH335" s="547"/>
      <c r="QAI335" s="547"/>
      <c r="QAJ335" s="547"/>
      <c r="QAK335" s="547"/>
      <c r="QAL335" s="547"/>
      <c r="QAM335" s="547"/>
      <c r="QAN335" s="547"/>
      <c r="QAO335" s="547"/>
      <c r="QAP335" s="547"/>
      <c r="QAQ335" s="547"/>
      <c r="QAR335" s="547"/>
      <c r="QAS335" s="547"/>
      <c r="QAT335" s="547"/>
      <c r="QAU335" s="547"/>
      <c r="QAV335" s="547"/>
      <c r="QAW335" s="547"/>
      <c r="QAX335" s="547"/>
      <c r="QAY335" s="547"/>
      <c r="QAZ335" s="547"/>
      <c r="QBA335" s="547"/>
      <c r="QBB335" s="547"/>
      <c r="QBC335" s="547"/>
      <c r="QBD335" s="547"/>
      <c r="QBE335" s="547"/>
      <c r="QBF335" s="547"/>
      <c r="QBG335" s="547"/>
      <c r="QBH335" s="547"/>
      <c r="QBI335" s="547"/>
      <c r="QBJ335" s="547"/>
      <c r="QBK335" s="547"/>
      <c r="QBL335" s="547"/>
      <c r="QBM335" s="547"/>
      <c r="QBN335" s="547"/>
      <c r="QBO335" s="547"/>
      <c r="QBP335" s="547"/>
      <c r="QBQ335" s="547"/>
      <c r="QBR335" s="547"/>
      <c r="QBS335" s="547"/>
      <c r="QBT335" s="547"/>
      <c r="QBU335" s="547"/>
      <c r="QBV335" s="547"/>
      <c r="QBW335" s="547"/>
      <c r="QBX335" s="547"/>
      <c r="QBY335" s="547"/>
      <c r="QBZ335" s="547"/>
      <c r="QCA335" s="547"/>
      <c r="QCB335" s="547"/>
      <c r="QCC335" s="547"/>
      <c r="QCD335" s="547"/>
      <c r="QCE335" s="547"/>
      <c r="QCF335" s="547"/>
      <c r="QCG335" s="547"/>
      <c r="QCH335" s="547"/>
      <c r="QCI335" s="547"/>
      <c r="QCJ335" s="547"/>
      <c r="QCK335" s="547"/>
      <c r="QCL335" s="547"/>
      <c r="QCM335" s="547"/>
      <c r="QCN335" s="547"/>
      <c r="QCO335" s="547"/>
      <c r="QCP335" s="547"/>
      <c r="QCQ335" s="547"/>
      <c r="QCR335" s="547"/>
      <c r="QCS335" s="547"/>
      <c r="QCT335" s="547"/>
      <c r="QCU335" s="547"/>
      <c r="QCV335" s="547"/>
      <c r="QCW335" s="547"/>
      <c r="QCX335" s="547"/>
      <c r="QCY335" s="547"/>
      <c r="QCZ335" s="547"/>
      <c r="QDA335" s="547"/>
      <c r="QDB335" s="547"/>
      <c r="QDC335" s="547"/>
      <c r="QDD335" s="547"/>
      <c r="QDE335" s="547"/>
      <c r="QDF335" s="547"/>
      <c r="QDG335" s="547"/>
      <c r="QDH335" s="547"/>
      <c r="QDI335" s="547"/>
      <c r="QDJ335" s="547"/>
      <c r="QDK335" s="547"/>
      <c r="QDL335" s="547"/>
      <c r="QDM335" s="547"/>
      <c r="QDN335" s="547"/>
      <c r="QDO335" s="547"/>
      <c r="QDP335" s="547"/>
      <c r="QDQ335" s="547"/>
      <c r="QDR335" s="547"/>
      <c r="QDS335" s="547"/>
      <c r="QDT335" s="547"/>
      <c r="QDU335" s="547"/>
      <c r="QDV335" s="547"/>
      <c r="QDW335" s="547"/>
      <c r="QDX335" s="547"/>
      <c r="QDY335" s="547"/>
      <c r="QDZ335" s="547"/>
      <c r="QEA335" s="547"/>
      <c r="QEB335" s="547"/>
      <c r="QEC335" s="547"/>
      <c r="QED335" s="547"/>
      <c r="QEE335" s="547"/>
      <c r="QEF335" s="547"/>
      <c r="QEG335" s="547"/>
      <c r="QEH335" s="547"/>
      <c r="QEI335" s="547"/>
      <c r="QEJ335" s="547"/>
      <c r="QEK335" s="547"/>
      <c r="QEL335" s="547"/>
      <c r="QEM335" s="547"/>
      <c r="QEN335" s="547"/>
      <c r="QEO335" s="547"/>
      <c r="QEP335" s="547"/>
      <c r="QEQ335" s="547"/>
      <c r="QER335" s="547"/>
      <c r="QES335" s="547"/>
      <c r="QET335" s="547"/>
      <c r="QEU335" s="547"/>
      <c r="QEV335" s="547"/>
      <c r="QEW335" s="547"/>
      <c r="QEX335" s="547"/>
      <c r="QEY335" s="547"/>
      <c r="QEZ335" s="547"/>
      <c r="QFA335" s="547"/>
      <c r="QFB335" s="547"/>
      <c r="QFC335" s="547"/>
      <c r="QFD335" s="547"/>
      <c r="QFE335" s="547"/>
      <c r="QFF335" s="547"/>
      <c r="QFG335" s="547"/>
      <c r="QFH335" s="547"/>
      <c r="QFI335" s="547"/>
      <c r="QFJ335" s="547"/>
      <c r="QFK335" s="547"/>
      <c r="QFL335" s="547"/>
      <c r="QFM335" s="547"/>
      <c r="QFN335" s="547"/>
      <c r="QFO335" s="547"/>
      <c r="QFP335" s="547"/>
      <c r="QFQ335" s="547"/>
      <c r="QFR335" s="547"/>
      <c r="QFS335" s="547"/>
      <c r="QFT335" s="547"/>
      <c r="QFU335" s="547"/>
      <c r="QFV335" s="547"/>
      <c r="QFW335" s="547"/>
      <c r="QFX335" s="547"/>
      <c r="QFY335" s="547"/>
      <c r="QFZ335" s="547"/>
      <c r="QGA335" s="547"/>
      <c r="QGB335" s="547"/>
      <c r="QGC335" s="547"/>
      <c r="QGD335" s="547"/>
      <c r="QGE335" s="547"/>
      <c r="QGF335" s="547"/>
      <c r="QGG335" s="547"/>
      <c r="QGH335" s="547"/>
      <c r="QGI335" s="547"/>
      <c r="QGJ335" s="547"/>
      <c r="QGK335" s="547"/>
      <c r="QGL335" s="547"/>
      <c r="QGM335" s="547"/>
      <c r="QGN335" s="547"/>
      <c r="QGO335" s="547"/>
      <c r="QGP335" s="547"/>
      <c r="QGQ335" s="547"/>
      <c r="QGR335" s="547"/>
      <c r="QGS335" s="547"/>
      <c r="QGT335" s="547"/>
      <c r="QGU335" s="547"/>
      <c r="QGV335" s="547"/>
      <c r="QGW335" s="547"/>
      <c r="QGX335" s="547"/>
      <c r="QGY335" s="547"/>
      <c r="QGZ335" s="547"/>
      <c r="QHA335" s="547"/>
      <c r="QHB335" s="547"/>
      <c r="QHC335" s="547"/>
      <c r="QHD335" s="547"/>
      <c r="QHE335" s="547"/>
      <c r="QHF335" s="547"/>
      <c r="QHG335" s="547"/>
      <c r="QHH335" s="547"/>
      <c r="QHI335" s="547"/>
      <c r="QHJ335" s="547"/>
      <c r="QHK335" s="547"/>
      <c r="QHL335" s="547"/>
      <c r="QHM335" s="547"/>
      <c r="QHN335" s="547"/>
      <c r="QHO335" s="547"/>
      <c r="QHP335" s="547"/>
      <c r="QHQ335" s="547"/>
      <c r="QHR335" s="547"/>
      <c r="QHS335" s="547"/>
      <c r="QHT335" s="547"/>
      <c r="QHU335" s="547"/>
      <c r="QHV335" s="547"/>
      <c r="QHW335" s="547"/>
      <c r="QHX335" s="547"/>
      <c r="QHY335" s="547"/>
      <c r="QHZ335" s="547"/>
      <c r="QIA335" s="547"/>
      <c r="QIB335" s="547"/>
      <c r="QIC335" s="547"/>
      <c r="QID335" s="547"/>
      <c r="QIE335" s="547"/>
      <c r="QIF335" s="547"/>
      <c r="QIG335" s="547"/>
      <c r="QIH335" s="547"/>
      <c r="QII335" s="547"/>
      <c r="QIJ335" s="547"/>
      <c r="QIK335" s="547"/>
      <c r="QIL335" s="547"/>
      <c r="QIM335" s="547"/>
      <c r="QIN335" s="547"/>
      <c r="QIO335" s="547"/>
      <c r="QIP335" s="547"/>
      <c r="QIQ335" s="547"/>
      <c r="QIR335" s="547"/>
      <c r="QIS335" s="547"/>
      <c r="QIT335" s="547"/>
      <c r="QIU335" s="547"/>
      <c r="QIV335" s="547"/>
      <c r="QIW335" s="547"/>
      <c r="QIX335" s="547"/>
      <c r="QIY335" s="547"/>
      <c r="QIZ335" s="547"/>
      <c r="QJA335" s="547"/>
      <c r="QJB335" s="547"/>
      <c r="QJC335" s="547"/>
      <c r="QJD335" s="547"/>
      <c r="QJE335" s="547"/>
      <c r="QJF335" s="547"/>
      <c r="QJG335" s="547"/>
      <c r="QJH335" s="547"/>
      <c r="QJI335" s="547"/>
      <c r="QJJ335" s="547"/>
      <c r="QJK335" s="547"/>
      <c r="QJL335" s="547"/>
      <c r="QJM335" s="547"/>
      <c r="QJN335" s="547"/>
      <c r="QJO335" s="547"/>
      <c r="QJP335" s="547"/>
      <c r="QJQ335" s="547"/>
      <c r="QJR335" s="547"/>
      <c r="QJS335" s="547"/>
      <c r="QJT335" s="547"/>
      <c r="QJU335" s="547"/>
      <c r="QJV335" s="547"/>
      <c r="QJW335" s="547"/>
      <c r="QJX335" s="547"/>
      <c r="QJY335" s="547"/>
      <c r="QJZ335" s="547"/>
      <c r="QKA335" s="547"/>
      <c r="QKB335" s="547"/>
      <c r="QKC335" s="547"/>
      <c r="QKD335" s="547"/>
      <c r="QKE335" s="547"/>
      <c r="QKF335" s="547"/>
      <c r="QKG335" s="547"/>
      <c r="QKH335" s="547"/>
      <c r="QKI335" s="547"/>
      <c r="QKJ335" s="547"/>
      <c r="QKK335" s="547"/>
      <c r="QKL335" s="547"/>
      <c r="QKM335" s="547"/>
      <c r="QKN335" s="547"/>
      <c r="QKO335" s="547"/>
      <c r="QKP335" s="547"/>
      <c r="QKQ335" s="547"/>
      <c r="QKR335" s="547"/>
      <c r="QKS335" s="547"/>
      <c r="QKT335" s="547"/>
      <c r="QKU335" s="547"/>
      <c r="QKV335" s="547"/>
      <c r="QKW335" s="547"/>
      <c r="QKX335" s="547"/>
      <c r="QKY335" s="547"/>
      <c r="QKZ335" s="547"/>
      <c r="QLA335" s="547"/>
      <c r="QLB335" s="547"/>
      <c r="QLC335" s="547"/>
      <c r="QLD335" s="547"/>
      <c r="QLE335" s="547"/>
      <c r="QLF335" s="547"/>
      <c r="QLG335" s="547"/>
      <c r="QLH335" s="547"/>
      <c r="QLI335" s="547"/>
      <c r="QLJ335" s="547"/>
      <c r="QLK335" s="547"/>
      <c r="QLL335" s="547"/>
      <c r="QLM335" s="547"/>
      <c r="QLN335" s="547"/>
      <c r="QLO335" s="547"/>
      <c r="QLP335" s="547"/>
      <c r="QLQ335" s="547"/>
      <c r="QLR335" s="547"/>
      <c r="QLS335" s="547"/>
      <c r="QLT335" s="547"/>
      <c r="QLU335" s="547"/>
      <c r="QLV335" s="547"/>
      <c r="QLW335" s="547"/>
      <c r="QLX335" s="547"/>
      <c r="QLY335" s="547"/>
      <c r="QLZ335" s="547"/>
      <c r="QMA335" s="547"/>
      <c r="QMB335" s="547"/>
      <c r="QMC335" s="547"/>
      <c r="QMD335" s="547"/>
      <c r="QME335" s="547"/>
      <c r="QMF335" s="547"/>
      <c r="QMG335" s="547"/>
      <c r="QMH335" s="547"/>
      <c r="QMI335" s="547"/>
      <c r="QMJ335" s="547"/>
      <c r="QMK335" s="547"/>
      <c r="QML335" s="547"/>
      <c r="QMM335" s="547"/>
      <c r="QMN335" s="547"/>
      <c r="QMO335" s="547"/>
      <c r="QMP335" s="547"/>
      <c r="QMQ335" s="547"/>
      <c r="QMR335" s="547"/>
      <c r="QMS335" s="547"/>
      <c r="QMT335" s="547"/>
      <c r="QMU335" s="547"/>
      <c r="QMV335" s="547"/>
      <c r="QMW335" s="547"/>
      <c r="QMX335" s="547"/>
      <c r="QMY335" s="547"/>
      <c r="QMZ335" s="547"/>
      <c r="QNA335" s="547"/>
      <c r="QNB335" s="547"/>
      <c r="QNC335" s="547"/>
      <c r="QND335" s="547"/>
      <c r="QNE335" s="547"/>
      <c r="QNF335" s="547"/>
      <c r="QNG335" s="547"/>
      <c r="QNH335" s="547"/>
      <c r="QNI335" s="547"/>
      <c r="QNJ335" s="547"/>
      <c r="QNK335" s="547"/>
      <c r="QNL335" s="547"/>
      <c r="QNM335" s="547"/>
      <c r="QNN335" s="547"/>
      <c r="QNO335" s="547"/>
      <c r="QNP335" s="547"/>
      <c r="QNQ335" s="547"/>
      <c r="QNR335" s="547"/>
      <c r="QNS335" s="547"/>
      <c r="QNT335" s="547"/>
      <c r="QNU335" s="547"/>
      <c r="QNV335" s="547"/>
      <c r="QNW335" s="547"/>
      <c r="QNX335" s="547"/>
      <c r="QNY335" s="547"/>
      <c r="QNZ335" s="547"/>
      <c r="QOA335" s="547"/>
      <c r="QOB335" s="547"/>
      <c r="QOC335" s="547"/>
      <c r="QOD335" s="547"/>
      <c r="QOE335" s="547"/>
      <c r="QOF335" s="547"/>
      <c r="QOG335" s="547"/>
      <c r="QOH335" s="547"/>
      <c r="QOI335" s="547"/>
      <c r="QOJ335" s="547"/>
      <c r="QOK335" s="547"/>
      <c r="QOL335" s="547"/>
      <c r="QOM335" s="547"/>
      <c r="QON335" s="547"/>
      <c r="QOO335" s="547"/>
      <c r="QOP335" s="547"/>
      <c r="QOQ335" s="547"/>
      <c r="QOR335" s="547"/>
      <c r="QOS335" s="547"/>
      <c r="QOT335" s="547"/>
      <c r="QOU335" s="547"/>
      <c r="QOV335" s="547"/>
      <c r="QOW335" s="547"/>
      <c r="QOX335" s="547"/>
      <c r="QOY335" s="547"/>
      <c r="QOZ335" s="547"/>
      <c r="QPA335" s="547"/>
      <c r="QPB335" s="547"/>
      <c r="QPC335" s="547"/>
      <c r="QPD335" s="547"/>
      <c r="QPE335" s="547"/>
      <c r="QPF335" s="547"/>
      <c r="QPG335" s="547"/>
      <c r="QPH335" s="547"/>
      <c r="QPI335" s="547"/>
      <c r="QPJ335" s="547"/>
      <c r="QPK335" s="547"/>
      <c r="QPL335" s="547"/>
      <c r="QPM335" s="547"/>
      <c r="QPN335" s="547"/>
      <c r="QPO335" s="547"/>
      <c r="QPP335" s="547"/>
      <c r="QPQ335" s="547"/>
      <c r="QPR335" s="547"/>
      <c r="QPS335" s="547"/>
      <c r="QPT335" s="547"/>
      <c r="QPU335" s="547"/>
      <c r="QPV335" s="547"/>
      <c r="QPW335" s="547"/>
      <c r="QPX335" s="547"/>
      <c r="QPY335" s="547"/>
      <c r="QPZ335" s="547"/>
      <c r="QQA335" s="547"/>
      <c r="QQB335" s="547"/>
      <c r="QQC335" s="547"/>
      <c r="QQD335" s="547"/>
      <c r="QQE335" s="547"/>
      <c r="QQF335" s="547"/>
      <c r="QQG335" s="547"/>
      <c r="QQH335" s="547"/>
      <c r="QQI335" s="547"/>
      <c r="QQJ335" s="547"/>
      <c r="QQK335" s="547"/>
      <c r="QQL335" s="547"/>
      <c r="QQM335" s="547"/>
      <c r="QQN335" s="547"/>
      <c r="QQO335" s="547"/>
      <c r="QQP335" s="547"/>
      <c r="QQQ335" s="547"/>
      <c r="QQR335" s="547"/>
      <c r="QQS335" s="547"/>
      <c r="QQT335" s="547"/>
      <c r="QQU335" s="547"/>
      <c r="QQV335" s="547"/>
      <c r="QQW335" s="547"/>
      <c r="QQX335" s="547"/>
      <c r="QQY335" s="547"/>
      <c r="QQZ335" s="547"/>
      <c r="QRA335" s="547"/>
      <c r="QRB335" s="547"/>
      <c r="QRC335" s="547"/>
      <c r="QRD335" s="547"/>
      <c r="QRE335" s="547"/>
      <c r="QRF335" s="547"/>
      <c r="QRG335" s="547"/>
      <c r="QRH335" s="547"/>
      <c r="QRI335" s="547"/>
      <c r="QRJ335" s="547"/>
      <c r="QRK335" s="547"/>
      <c r="QRL335" s="547"/>
      <c r="QRM335" s="547"/>
      <c r="QRN335" s="547"/>
      <c r="QRO335" s="547"/>
      <c r="QRP335" s="547"/>
      <c r="QRQ335" s="547"/>
      <c r="QRR335" s="547"/>
      <c r="QRS335" s="547"/>
      <c r="QRT335" s="547"/>
      <c r="QRU335" s="547"/>
      <c r="QRV335" s="547"/>
      <c r="QRW335" s="547"/>
      <c r="QRX335" s="547"/>
      <c r="QRY335" s="547"/>
      <c r="QRZ335" s="547"/>
      <c r="QSA335" s="547"/>
      <c r="QSB335" s="547"/>
      <c r="QSC335" s="547"/>
      <c r="QSD335" s="547"/>
      <c r="QSE335" s="547"/>
      <c r="QSF335" s="547"/>
      <c r="QSG335" s="547"/>
      <c r="QSH335" s="547"/>
      <c r="QSI335" s="547"/>
      <c r="QSJ335" s="547"/>
      <c r="QSK335" s="547"/>
      <c r="QSL335" s="547"/>
      <c r="QSM335" s="547"/>
      <c r="QSN335" s="547"/>
      <c r="QSO335" s="547"/>
      <c r="QSP335" s="547"/>
      <c r="QSQ335" s="547"/>
      <c r="QSR335" s="547"/>
      <c r="QSS335" s="547"/>
      <c r="QST335" s="547"/>
      <c r="QSU335" s="547"/>
      <c r="QSV335" s="547"/>
      <c r="QSW335" s="547"/>
      <c r="QSX335" s="547"/>
      <c r="QSY335" s="547"/>
      <c r="QSZ335" s="547"/>
      <c r="QTA335" s="547"/>
      <c r="QTB335" s="547"/>
      <c r="QTC335" s="547"/>
      <c r="QTD335" s="547"/>
      <c r="QTE335" s="547"/>
      <c r="QTF335" s="547"/>
      <c r="QTG335" s="547"/>
      <c r="QTH335" s="547"/>
      <c r="QTI335" s="547"/>
      <c r="QTJ335" s="547"/>
      <c r="QTK335" s="547"/>
      <c r="QTL335" s="547"/>
      <c r="QTM335" s="547"/>
      <c r="QTN335" s="547"/>
      <c r="QTO335" s="547"/>
      <c r="QTP335" s="547"/>
      <c r="QTQ335" s="547"/>
      <c r="QTR335" s="547"/>
      <c r="QTS335" s="547"/>
      <c r="QTT335" s="547"/>
      <c r="QTU335" s="547"/>
      <c r="QTV335" s="547"/>
      <c r="QTW335" s="547"/>
      <c r="QTX335" s="547"/>
      <c r="QTY335" s="547"/>
      <c r="QTZ335" s="547"/>
      <c r="QUA335" s="547"/>
      <c r="QUB335" s="547"/>
      <c r="QUC335" s="547"/>
      <c r="QUD335" s="547"/>
      <c r="QUE335" s="547"/>
      <c r="QUF335" s="547"/>
      <c r="QUG335" s="547"/>
      <c r="QUH335" s="547"/>
      <c r="QUI335" s="547"/>
      <c r="QUJ335" s="547"/>
      <c r="QUK335" s="547"/>
      <c r="QUL335" s="547"/>
      <c r="QUM335" s="547"/>
      <c r="QUN335" s="547"/>
      <c r="QUO335" s="547"/>
      <c r="QUP335" s="547"/>
      <c r="QUQ335" s="547"/>
      <c r="QUR335" s="547"/>
      <c r="QUS335" s="547"/>
      <c r="QUT335" s="547"/>
      <c r="QUU335" s="547"/>
      <c r="QUV335" s="547"/>
      <c r="QUW335" s="547"/>
      <c r="QUX335" s="547"/>
      <c r="QUY335" s="547"/>
      <c r="QUZ335" s="547"/>
      <c r="QVA335" s="547"/>
      <c r="QVB335" s="547"/>
      <c r="QVC335" s="547"/>
      <c r="QVD335" s="547"/>
      <c r="QVE335" s="547"/>
      <c r="QVF335" s="547"/>
      <c r="QVG335" s="547"/>
      <c r="QVH335" s="547"/>
      <c r="QVI335" s="547"/>
      <c r="QVJ335" s="547"/>
      <c r="QVK335" s="547"/>
      <c r="QVL335" s="547"/>
      <c r="QVM335" s="547"/>
      <c r="QVN335" s="547"/>
      <c r="QVO335" s="547"/>
      <c r="QVP335" s="547"/>
      <c r="QVQ335" s="547"/>
      <c r="QVR335" s="547"/>
      <c r="QVS335" s="547"/>
      <c r="QVT335" s="547"/>
      <c r="QVU335" s="547"/>
      <c r="QVV335" s="547"/>
      <c r="QVW335" s="547"/>
      <c r="QVX335" s="547"/>
      <c r="QVY335" s="547"/>
      <c r="QVZ335" s="547"/>
      <c r="QWA335" s="547"/>
      <c r="QWB335" s="547"/>
      <c r="QWC335" s="547"/>
      <c r="QWD335" s="547"/>
      <c r="QWE335" s="547"/>
      <c r="QWF335" s="547"/>
      <c r="QWG335" s="547"/>
      <c r="QWH335" s="547"/>
      <c r="QWI335" s="547"/>
      <c r="QWJ335" s="547"/>
      <c r="QWK335" s="547"/>
      <c r="QWL335" s="547"/>
      <c r="QWM335" s="547"/>
      <c r="QWN335" s="547"/>
      <c r="QWO335" s="547"/>
      <c r="QWP335" s="547"/>
      <c r="QWQ335" s="547"/>
      <c r="QWR335" s="547"/>
      <c r="QWS335" s="547"/>
      <c r="QWT335" s="547"/>
      <c r="QWU335" s="547"/>
      <c r="QWV335" s="547"/>
      <c r="QWW335" s="547"/>
      <c r="QWX335" s="547"/>
      <c r="QWY335" s="547"/>
      <c r="QWZ335" s="547"/>
      <c r="QXA335" s="547"/>
      <c r="QXB335" s="547"/>
      <c r="QXC335" s="547"/>
      <c r="QXD335" s="547"/>
      <c r="QXE335" s="547"/>
      <c r="QXF335" s="547"/>
      <c r="QXG335" s="547"/>
      <c r="QXH335" s="547"/>
      <c r="QXI335" s="547"/>
      <c r="QXJ335" s="547"/>
      <c r="QXK335" s="547"/>
      <c r="QXL335" s="547"/>
      <c r="QXM335" s="547"/>
      <c r="QXN335" s="547"/>
      <c r="QXO335" s="547"/>
      <c r="QXP335" s="547"/>
      <c r="QXQ335" s="547"/>
      <c r="QXR335" s="547"/>
      <c r="QXS335" s="547"/>
      <c r="QXT335" s="547"/>
      <c r="QXU335" s="547"/>
      <c r="QXV335" s="547"/>
      <c r="QXW335" s="547"/>
      <c r="QXX335" s="547"/>
      <c r="QXY335" s="547"/>
      <c r="QXZ335" s="547"/>
      <c r="QYA335" s="547"/>
      <c r="QYB335" s="547"/>
      <c r="QYC335" s="547"/>
      <c r="QYD335" s="547"/>
      <c r="QYE335" s="547"/>
      <c r="QYF335" s="547"/>
      <c r="QYG335" s="547"/>
      <c r="QYH335" s="547"/>
      <c r="QYI335" s="547"/>
      <c r="QYJ335" s="547"/>
      <c r="QYK335" s="547"/>
      <c r="QYL335" s="547"/>
      <c r="QYM335" s="547"/>
      <c r="QYN335" s="547"/>
      <c r="QYO335" s="547"/>
      <c r="QYP335" s="547"/>
      <c r="QYQ335" s="547"/>
      <c r="QYR335" s="547"/>
      <c r="QYS335" s="547"/>
      <c r="QYT335" s="547"/>
      <c r="QYU335" s="547"/>
      <c r="QYV335" s="547"/>
      <c r="QYW335" s="547"/>
      <c r="QYX335" s="547"/>
      <c r="QYY335" s="547"/>
      <c r="QYZ335" s="547"/>
      <c r="QZA335" s="547"/>
      <c r="QZB335" s="547"/>
      <c r="QZC335" s="547"/>
      <c r="QZD335" s="547"/>
      <c r="QZE335" s="547"/>
      <c r="QZF335" s="547"/>
      <c r="QZG335" s="547"/>
      <c r="QZH335" s="547"/>
      <c r="QZI335" s="547"/>
      <c r="QZJ335" s="547"/>
      <c r="QZK335" s="547"/>
      <c r="QZL335" s="547"/>
      <c r="QZM335" s="547"/>
      <c r="QZN335" s="547"/>
      <c r="QZO335" s="547"/>
      <c r="QZP335" s="547"/>
      <c r="QZQ335" s="547"/>
      <c r="QZR335" s="547"/>
      <c r="QZS335" s="547"/>
      <c r="QZT335" s="547"/>
      <c r="QZU335" s="547"/>
      <c r="QZV335" s="547"/>
      <c r="QZW335" s="547"/>
      <c r="QZX335" s="547"/>
      <c r="QZY335" s="547"/>
      <c r="QZZ335" s="547"/>
      <c r="RAA335" s="547"/>
      <c r="RAB335" s="547"/>
      <c r="RAC335" s="547"/>
      <c r="RAD335" s="547"/>
      <c r="RAE335" s="547"/>
      <c r="RAF335" s="547"/>
      <c r="RAG335" s="547"/>
      <c r="RAH335" s="547"/>
      <c r="RAI335" s="547"/>
      <c r="RAJ335" s="547"/>
      <c r="RAK335" s="547"/>
      <c r="RAL335" s="547"/>
      <c r="RAM335" s="547"/>
      <c r="RAN335" s="547"/>
      <c r="RAO335" s="547"/>
      <c r="RAP335" s="547"/>
      <c r="RAQ335" s="547"/>
      <c r="RAR335" s="547"/>
      <c r="RAS335" s="547"/>
      <c r="RAT335" s="547"/>
      <c r="RAU335" s="547"/>
      <c r="RAV335" s="547"/>
      <c r="RAW335" s="547"/>
      <c r="RAX335" s="547"/>
      <c r="RAY335" s="547"/>
      <c r="RAZ335" s="547"/>
      <c r="RBA335" s="547"/>
      <c r="RBB335" s="547"/>
      <c r="RBC335" s="547"/>
      <c r="RBD335" s="547"/>
      <c r="RBE335" s="547"/>
      <c r="RBF335" s="547"/>
      <c r="RBG335" s="547"/>
      <c r="RBH335" s="547"/>
      <c r="RBI335" s="547"/>
      <c r="RBJ335" s="547"/>
      <c r="RBK335" s="547"/>
      <c r="RBL335" s="547"/>
      <c r="RBM335" s="547"/>
      <c r="RBN335" s="547"/>
      <c r="RBO335" s="547"/>
      <c r="RBP335" s="547"/>
      <c r="RBQ335" s="547"/>
      <c r="RBR335" s="547"/>
      <c r="RBS335" s="547"/>
      <c r="RBT335" s="547"/>
      <c r="RBU335" s="547"/>
      <c r="RBV335" s="547"/>
      <c r="RBW335" s="547"/>
      <c r="RBX335" s="547"/>
      <c r="RBY335" s="547"/>
      <c r="RBZ335" s="547"/>
      <c r="RCA335" s="547"/>
      <c r="RCB335" s="547"/>
      <c r="RCC335" s="547"/>
      <c r="RCD335" s="547"/>
      <c r="RCE335" s="547"/>
      <c r="RCF335" s="547"/>
      <c r="RCG335" s="547"/>
      <c r="RCH335" s="547"/>
      <c r="RCI335" s="547"/>
      <c r="RCJ335" s="547"/>
      <c r="RCK335" s="547"/>
      <c r="RCL335" s="547"/>
      <c r="RCM335" s="547"/>
      <c r="RCN335" s="547"/>
      <c r="RCO335" s="547"/>
      <c r="RCP335" s="547"/>
      <c r="RCQ335" s="547"/>
      <c r="RCR335" s="547"/>
      <c r="RCS335" s="547"/>
      <c r="RCT335" s="547"/>
      <c r="RCU335" s="547"/>
      <c r="RCV335" s="547"/>
      <c r="RCW335" s="547"/>
      <c r="RCX335" s="547"/>
      <c r="RCY335" s="547"/>
      <c r="RCZ335" s="547"/>
      <c r="RDA335" s="547"/>
      <c r="RDB335" s="547"/>
      <c r="RDC335" s="547"/>
      <c r="RDD335" s="547"/>
      <c r="RDE335" s="547"/>
      <c r="RDF335" s="547"/>
      <c r="RDG335" s="547"/>
      <c r="RDH335" s="547"/>
      <c r="RDI335" s="547"/>
      <c r="RDJ335" s="547"/>
      <c r="RDK335" s="547"/>
      <c r="RDL335" s="547"/>
      <c r="RDM335" s="547"/>
      <c r="RDN335" s="547"/>
      <c r="RDO335" s="547"/>
      <c r="RDP335" s="547"/>
      <c r="RDQ335" s="547"/>
      <c r="RDR335" s="547"/>
      <c r="RDS335" s="547"/>
      <c r="RDT335" s="547"/>
      <c r="RDU335" s="547"/>
      <c r="RDV335" s="547"/>
      <c r="RDW335" s="547"/>
      <c r="RDX335" s="547"/>
      <c r="RDY335" s="547"/>
      <c r="RDZ335" s="547"/>
      <c r="REA335" s="547"/>
      <c r="REB335" s="547"/>
      <c r="REC335" s="547"/>
      <c r="RED335" s="547"/>
      <c r="REE335" s="547"/>
      <c r="REF335" s="547"/>
      <c r="REG335" s="547"/>
      <c r="REH335" s="547"/>
      <c r="REI335" s="547"/>
      <c r="REJ335" s="547"/>
      <c r="REK335" s="547"/>
      <c r="REL335" s="547"/>
      <c r="REM335" s="547"/>
      <c r="REN335" s="547"/>
      <c r="REO335" s="547"/>
      <c r="REP335" s="547"/>
      <c r="REQ335" s="547"/>
      <c r="RER335" s="547"/>
      <c r="RES335" s="547"/>
      <c r="RET335" s="547"/>
      <c r="REU335" s="547"/>
      <c r="REV335" s="547"/>
      <c r="REW335" s="547"/>
      <c r="REX335" s="547"/>
      <c r="REY335" s="547"/>
      <c r="REZ335" s="547"/>
      <c r="RFA335" s="547"/>
      <c r="RFB335" s="547"/>
      <c r="RFC335" s="547"/>
      <c r="RFD335" s="547"/>
      <c r="RFE335" s="547"/>
      <c r="RFF335" s="547"/>
      <c r="RFG335" s="547"/>
      <c r="RFH335" s="547"/>
      <c r="RFI335" s="547"/>
      <c r="RFJ335" s="547"/>
      <c r="RFK335" s="547"/>
      <c r="RFL335" s="547"/>
      <c r="RFM335" s="547"/>
      <c r="RFN335" s="547"/>
      <c r="RFO335" s="547"/>
      <c r="RFP335" s="547"/>
      <c r="RFQ335" s="547"/>
      <c r="RFR335" s="547"/>
      <c r="RFS335" s="547"/>
      <c r="RFT335" s="547"/>
      <c r="RFU335" s="547"/>
      <c r="RFV335" s="547"/>
      <c r="RFW335" s="547"/>
      <c r="RFX335" s="547"/>
      <c r="RFY335" s="547"/>
      <c r="RFZ335" s="547"/>
      <c r="RGA335" s="547"/>
      <c r="RGB335" s="547"/>
      <c r="RGC335" s="547"/>
      <c r="RGD335" s="547"/>
      <c r="RGE335" s="547"/>
      <c r="RGF335" s="547"/>
      <c r="RGG335" s="547"/>
      <c r="RGH335" s="547"/>
      <c r="RGI335" s="547"/>
      <c r="RGJ335" s="547"/>
      <c r="RGK335" s="547"/>
      <c r="RGL335" s="547"/>
      <c r="RGM335" s="547"/>
      <c r="RGN335" s="547"/>
      <c r="RGO335" s="547"/>
      <c r="RGP335" s="547"/>
      <c r="RGQ335" s="547"/>
      <c r="RGR335" s="547"/>
      <c r="RGS335" s="547"/>
      <c r="RGT335" s="547"/>
      <c r="RGU335" s="547"/>
      <c r="RGV335" s="547"/>
      <c r="RGW335" s="547"/>
      <c r="RGX335" s="547"/>
      <c r="RGY335" s="547"/>
      <c r="RGZ335" s="547"/>
      <c r="RHA335" s="547"/>
      <c r="RHB335" s="547"/>
      <c r="RHC335" s="547"/>
      <c r="RHD335" s="547"/>
      <c r="RHE335" s="547"/>
      <c r="RHF335" s="547"/>
      <c r="RHG335" s="547"/>
      <c r="RHH335" s="547"/>
      <c r="RHI335" s="547"/>
      <c r="RHJ335" s="547"/>
      <c r="RHK335" s="547"/>
      <c r="RHL335" s="547"/>
      <c r="RHM335" s="547"/>
      <c r="RHN335" s="547"/>
      <c r="RHO335" s="547"/>
      <c r="RHP335" s="547"/>
      <c r="RHQ335" s="547"/>
      <c r="RHR335" s="547"/>
      <c r="RHS335" s="547"/>
      <c r="RHT335" s="547"/>
      <c r="RHU335" s="547"/>
      <c r="RHV335" s="547"/>
      <c r="RHW335" s="547"/>
      <c r="RHX335" s="547"/>
      <c r="RHY335" s="547"/>
      <c r="RHZ335" s="547"/>
      <c r="RIA335" s="547"/>
      <c r="RIB335" s="547"/>
      <c r="RIC335" s="547"/>
      <c r="RID335" s="547"/>
      <c r="RIE335" s="547"/>
      <c r="RIF335" s="547"/>
      <c r="RIG335" s="547"/>
      <c r="RIH335" s="547"/>
      <c r="RII335" s="547"/>
      <c r="RIJ335" s="547"/>
      <c r="RIK335" s="547"/>
      <c r="RIL335" s="547"/>
      <c r="RIM335" s="547"/>
      <c r="RIN335" s="547"/>
      <c r="RIO335" s="547"/>
      <c r="RIP335" s="547"/>
      <c r="RIQ335" s="547"/>
      <c r="RIR335" s="547"/>
      <c r="RIS335" s="547"/>
      <c r="RIT335" s="547"/>
      <c r="RIU335" s="547"/>
      <c r="RIV335" s="547"/>
      <c r="RIW335" s="547"/>
      <c r="RIX335" s="547"/>
      <c r="RIY335" s="547"/>
      <c r="RIZ335" s="547"/>
      <c r="RJA335" s="547"/>
      <c r="RJB335" s="547"/>
      <c r="RJC335" s="547"/>
      <c r="RJD335" s="547"/>
      <c r="RJE335" s="547"/>
      <c r="RJF335" s="547"/>
      <c r="RJG335" s="547"/>
      <c r="RJH335" s="547"/>
      <c r="RJI335" s="547"/>
      <c r="RJJ335" s="547"/>
      <c r="RJK335" s="547"/>
      <c r="RJL335" s="547"/>
      <c r="RJM335" s="547"/>
      <c r="RJN335" s="547"/>
      <c r="RJO335" s="547"/>
      <c r="RJP335" s="547"/>
      <c r="RJQ335" s="547"/>
      <c r="RJR335" s="547"/>
      <c r="RJS335" s="547"/>
      <c r="RJT335" s="547"/>
      <c r="RJU335" s="547"/>
      <c r="RJV335" s="547"/>
      <c r="RJW335" s="547"/>
      <c r="RJX335" s="547"/>
      <c r="RJY335" s="547"/>
      <c r="RJZ335" s="547"/>
      <c r="RKA335" s="547"/>
      <c r="RKB335" s="547"/>
      <c r="RKC335" s="547"/>
      <c r="RKD335" s="547"/>
      <c r="RKE335" s="547"/>
      <c r="RKF335" s="547"/>
      <c r="RKG335" s="547"/>
      <c r="RKH335" s="547"/>
      <c r="RKI335" s="547"/>
      <c r="RKJ335" s="547"/>
      <c r="RKK335" s="547"/>
      <c r="RKL335" s="547"/>
      <c r="RKM335" s="547"/>
      <c r="RKN335" s="547"/>
      <c r="RKO335" s="547"/>
      <c r="RKP335" s="547"/>
      <c r="RKQ335" s="547"/>
      <c r="RKR335" s="547"/>
      <c r="RKS335" s="547"/>
      <c r="RKT335" s="547"/>
      <c r="RKU335" s="547"/>
      <c r="RKV335" s="547"/>
      <c r="RKW335" s="547"/>
      <c r="RKX335" s="547"/>
      <c r="RKY335" s="547"/>
      <c r="RKZ335" s="547"/>
      <c r="RLA335" s="547"/>
      <c r="RLB335" s="547"/>
      <c r="RLC335" s="547"/>
      <c r="RLD335" s="547"/>
      <c r="RLE335" s="547"/>
      <c r="RLF335" s="547"/>
      <c r="RLG335" s="547"/>
      <c r="RLH335" s="547"/>
      <c r="RLI335" s="547"/>
      <c r="RLJ335" s="547"/>
      <c r="RLK335" s="547"/>
      <c r="RLL335" s="547"/>
      <c r="RLM335" s="547"/>
      <c r="RLN335" s="547"/>
      <c r="RLO335" s="547"/>
      <c r="RLP335" s="547"/>
      <c r="RLQ335" s="547"/>
      <c r="RLR335" s="547"/>
      <c r="RLS335" s="547"/>
      <c r="RLT335" s="547"/>
      <c r="RLU335" s="547"/>
      <c r="RLV335" s="547"/>
      <c r="RLW335" s="547"/>
      <c r="RLX335" s="547"/>
      <c r="RLY335" s="547"/>
      <c r="RLZ335" s="547"/>
      <c r="RMA335" s="547"/>
      <c r="RMB335" s="547"/>
      <c r="RMC335" s="547"/>
      <c r="RMD335" s="547"/>
      <c r="RME335" s="547"/>
      <c r="RMF335" s="547"/>
      <c r="RMG335" s="547"/>
      <c r="RMH335" s="547"/>
      <c r="RMI335" s="547"/>
      <c r="RMJ335" s="547"/>
      <c r="RMK335" s="547"/>
      <c r="RML335" s="547"/>
      <c r="RMM335" s="547"/>
      <c r="RMN335" s="547"/>
      <c r="RMO335" s="547"/>
      <c r="RMP335" s="547"/>
      <c r="RMQ335" s="547"/>
      <c r="RMR335" s="547"/>
      <c r="RMS335" s="547"/>
      <c r="RMT335" s="547"/>
      <c r="RMU335" s="547"/>
      <c r="RMV335" s="547"/>
      <c r="RMW335" s="547"/>
      <c r="RMX335" s="547"/>
      <c r="RMY335" s="547"/>
      <c r="RMZ335" s="547"/>
      <c r="RNA335" s="547"/>
      <c r="RNB335" s="547"/>
      <c r="RNC335" s="547"/>
      <c r="RND335" s="547"/>
      <c r="RNE335" s="547"/>
      <c r="RNF335" s="547"/>
      <c r="RNG335" s="547"/>
      <c r="RNH335" s="547"/>
      <c r="RNI335" s="547"/>
      <c r="RNJ335" s="547"/>
      <c r="RNK335" s="547"/>
      <c r="RNL335" s="547"/>
      <c r="RNM335" s="547"/>
      <c r="RNN335" s="547"/>
      <c r="RNO335" s="547"/>
      <c r="RNP335" s="547"/>
      <c r="RNQ335" s="547"/>
      <c r="RNR335" s="547"/>
      <c r="RNS335" s="547"/>
      <c r="RNT335" s="547"/>
      <c r="RNU335" s="547"/>
      <c r="RNV335" s="547"/>
      <c r="RNW335" s="547"/>
      <c r="RNX335" s="547"/>
      <c r="RNY335" s="547"/>
      <c r="RNZ335" s="547"/>
      <c r="ROA335" s="547"/>
      <c r="ROB335" s="547"/>
      <c r="ROC335" s="547"/>
      <c r="ROD335" s="547"/>
      <c r="ROE335" s="547"/>
      <c r="ROF335" s="547"/>
      <c r="ROG335" s="547"/>
      <c r="ROH335" s="547"/>
      <c r="ROI335" s="547"/>
      <c r="ROJ335" s="547"/>
      <c r="ROK335" s="547"/>
      <c r="ROL335" s="547"/>
      <c r="ROM335" s="547"/>
      <c r="RON335" s="547"/>
      <c r="ROO335" s="547"/>
      <c r="ROP335" s="547"/>
      <c r="ROQ335" s="547"/>
      <c r="ROR335" s="547"/>
      <c r="ROS335" s="547"/>
      <c r="ROT335" s="547"/>
      <c r="ROU335" s="547"/>
      <c r="ROV335" s="547"/>
      <c r="ROW335" s="547"/>
      <c r="ROX335" s="547"/>
      <c r="ROY335" s="547"/>
      <c r="ROZ335" s="547"/>
      <c r="RPA335" s="547"/>
      <c r="RPB335" s="547"/>
      <c r="RPC335" s="547"/>
      <c r="RPD335" s="547"/>
      <c r="RPE335" s="547"/>
      <c r="RPF335" s="547"/>
      <c r="RPG335" s="547"/>
      <c r="RPH335" s="547"/>
      <c r="RPI335" s="547"/>
      <c r="RPJ335" s="547"/>
      <c r="RPK335" s="547"/>
      <c r="RPL335" s="547"/>
      <c r="RPM335" s="547"/>
      <c r="RPN335" s="547"/>
      <c r="RPO335" s="547"/>
      <c r="RPP335" s="547"/>
      <c r="RPQ335" s="547"/>
      <c r="RPR335" s="547"/>
      <c r="RPS335" s="547"/>
      <c r="RPT335" s="547"/>
      <c r="RPU335" s="547"/>
      <c r="RPV335" s="547"/>
      <c r="RPW335" s="547"/>
      <c r="RPX335" s="547"/>
      <c r="RPY335" s="547"/>
      <c r="RPZ335" s="547"/>
      <c r="RQA335" s="547"/>
      <c r="RQB335" s="547"/>
      <c r="RQC335" s="547"/>
      <c r="RQD335" s="547"/>
      <c r="RQE335" s="547"/>
      <c r="RQF335" s="547"/>
      <c r="RQG335" s="547"/>
      <c r="RQH335" s="547"/>
      <c r="RQI335" s="547"/>
      <c r="RQJ335" s="547"/>
      <c r="RQK335" s="547"/>
      <c r="RQL335" s="547"/>
      <c r="RQM335" s="547"/>
      <c r="RQN335" s="547"/>
      <c r="RQO335" s="547"/>
      <c r="RQP335" s="547"/>
      <c r="RQQ335" s="547"/>
      <c r="RQR335" s="547"/>
      <c r="RQS335" s="547"/>
      <c r="RQT335" s="547"/>
      <c r="RQU335" s="547"/>
      <c r="RQV335" s="547"/>
      <c r="RQW335" s="547"/>
      <c r="RQX335" s="547"/>
      <c r="RQY335" s="547"/>
      <c r="RQZ335" s="547"/>
      <c r="RRA335" s="547"/>
      <c r="RRB335" s="547"/>
      <c r="RRC335" s="547"/>
      <c r="RRD335" s="547"/>
      <c r="RRE335" s="547"/>
      <c r="RRF335" s="547"/>
      <c r="RRG335" s="547"/>
      <c r="RRH335" s="547"/>
      <c r="RRI335" s="547"/>
      <c r="RRJ335" s="547"/>
      <c r="RRK335" s="547"/>
      <c r="RRL335" s="547"/>
      <c r="RRM335" s="547"/>
      <c r="RRN335" s="547"/>
      <c r="RRO335" s="547"/>
      <c r="RRP335" s="547"/>
      <c r="RRQ335" s="547"/>
      <c r="RRR335" s="547"/>
      <c r="RRS335" s="547"/>
      <c r="RRT335" s="547"/>
      <c r="RRU335" s="547"/>
      <c r="RRV335" s="547"/>
      <c r="RRW335" s="547"/>
      <c r="RRX335" s="547"/>
      <c r="RRY335" s="547"/>
      <c r="RRZ335" s="547"/>
      <c r="RSA335" s="547"/>
      <c r="RSB335" s="547"/>
      <c r="RSC335" s="547"/>
      <c r="RSD335" s="547"/>
      <c r="RSE335" s="547"/>
      <c r="RSF335" s="547"/>
      <c r="RSG335" s="547"/>
      <c r="RSH335" s="547"/>
      <c r="RSI335" s="547"/>
      <c r="RSJ335" s="547"/>
      <c r="RSK335" s="547"/>
      <c r="RSL335" s="547"/>
      <c r="RSM335" s="547"/>
      <c r="RSN335" s="547"/>
      <c r="RSO335" s="547"/>
      <c r="RSP335" s="547"/>
      <c r="RSQ335" s="547"/>
      <c r="RSR335" s="547"/>
      <c r="RSS335" s="547"/>
      <c r="RST335" s="547"/>
      <c r="RSU335" s="547"/>
      <c r="RSV335" s="547"/>
      <c r="RSW335" s="547"/>
      <c r="RSX335" s="547"/>
      <c r="RSY335" s="547"/>
      <c r="RSZ335" s="547"/>
      <c r="RTA335" s="547"/>
      <c r="RTB335" s="547"/>
      <c r="RTC335" s="547"/>
      <c r="RTD335" s="547"/>
      <c r="RTE335" s="547"/>
      <c r="RTF335" s="547"/>
      <c r="RTG335" s="547"/>
      <c r="RTH335" s="547"/>
      <c r="RTI335" s="547"/>
      <c r="RTJ335" s="547"/>
      <c r="RTK335" s="547"/>
      <c r="RTL335" s="547"/>
      <c r="RTM335" s="547"/>
      <c r="RTN335" s="547"/>
      <c r="RTO335" s="547"/>
      <c r="RTP335" s="547"/>
      <c r="RTQ335" s="547"/>
      <c r="RTR335" s="547"/>
      <c r="RTS335" s="547"/>
      <c r="RTT335" s="547"/>
      <c r="RTU335" s="547"/>
      <c r="RTV335" s="547"/>
      <c r="RTW335" s="547"/>
      <c r="RTX335" s="547"/>
      <c r="RTY335" s="547"/>
      <c r="RTZ335" s="547"/>
      <c r="RUA335" s="547"/>
      <c r="RUB335" s="547"/>
      <c r="RUC335" s="547"/>
      <c r="RUD335" s="547"/>
      <c r="RUE335" s="547"/>
      <c r="RUF335" s="547"/>
      <c r="RUG335" s="547"/>
      <c r="RUH335" s="547"/>
      <c r="RUI335" s="547"/>
      <c r="RUJ335" s="547"/>
      <c r="RUK335" s="547"/>
      <c r="RUL335" s="547"/>
      <c r="RUM335" s="547"/>
      <c r="RUN335" s="547"/>
      <c r="RUO335" s="547"/>
      <c r="RUP335" s="547"/>
      <c r="RUQ335" s="547"/>
      <c r="RUR335" s="547"/>
      <c r="RUS335" s="547"/>
      <c r="RUT335" s="547"/>
      <c r="RUU335" s="547"/>
      <c r="RUV335" s="547"/>
      <c r="RUW335" s="547"/>
      <c r="RUX335" s="547"/>
      <c r="RUY335" s="547"/>
      <c r="RUZ335" s="547"/>
      <c r="RVA335" s="547"/>
      <c r="RVB335" s="547"/>
      <c r="RVC335" s="547"/>
      <c r="RVD335" s="547"/>
      <c r="RVE335" s="547"/>
      <c r="RVF335" s="547"/>
      <c r="RVG335" s="547"/>
      <c r="RVH335" s="547"/>
      <c r="RVI335" s="547"/>
      <c r="RVJ335" s="547"/>
      <c r="RVK335" s="547"/>
      <c r="RVL335" s="547"/>
      <c r="RVM335" s="547"/>
      <c r="RVN335" s="547"/>
      <c r="RVO335" s="547"/>
      <c r="RVP335" s="547"/>
      <c r="RVQ335" s="547"/>
      <c r="RVR335" s="547"/>
      <c r="RVS335" s="547"/>
      <c r="RVT335" s="547"/>
      <c r="RVU335" s="547"/>
      <c r="RVV335" s="547"/>
      <c r="RVW335" s="547"/>
      <c r="RVX335" s="547"/>
      <c r="RVY335" s="547"/>
      <c r="RVZ335" s="547"/>
      <c r="RWA335" s="547"/>
      <c r="RWB335" s="547"/>
      <c r="RWC335" s="547"/>
      <c r="RWD335" s="547"/>
      <c r="RWE335" s="547"/>
      <c r="RWF335" s="547"/>
      <c r="RWG335" s="547"/>
      <c r="RWH335" s="547"/>
      <c r="RWI335" s="547"/>
      <c r="RWJ335" s="547"/>
      <c r="RWK335" s="547"/>
      <c r="RWL335" s="547"/>
      <c r="RWM335" s="547"/>
      <c r="RWN335" s="547"/>
      <c r="RWO335" s="547"/>
      <c r="RWP335" s="547"/>
      <c r="RWQ335" s="547"/>
      <c r="RWR335" s="547"/>
      <c r="RWS335" s="547"/>
      <c r="RWT335" s="547"/>
      <c r="RWU335" s="547"/>
      <c r="RWV335" s="547"/>
      <c r="RWW335" s="547"/>
      <c r="RWX335" s="547"/>
      <c r="RWY335" s="547"/>
      <c r="RWZ335" s="547"/>
      <c r="RXA335" s="547"/>
      <c r="RXB335" s="547"/>
      <c r="RXC335" s="547"/>
      <c r="RXD335" s="547"/>
      <c r="RXE335" s="547"/>
      <c r="RXF335" s="547"/>
      <c r="RXG335" s="547"/>
      <c r="RXH335" s="547"/>
      <c r="RXI335" s="547"/>
      <c r="RXJ335" s="547"/>
      <c r="RXK335" s="547"/>
      <c r="RXL335" s="547"/>
      <c r="RXM335" s="547"/>
      <c r="RXN335" s="547"/>
      <c r="RXO335" s="547"/>
      <c r="RXP335" s="547"/>
      <c r="RXQ335" s="547"/>
      <c r="RXR335" s="547"/>
      <c r="RXS335" s="547"/>
      <c r="RXT335" s="547"/>
      <c r="RXU335" s="547"/>
      <c r="RXV335" s="547"/>
      <c r="RXW335" s="547"/>
      <c r="RXX335" s="547"/>
      <c r="RXY335" s="547"/>
      <c r="RXZ335" s="547"/>
      <c r="RYA335" s="547"/>
      <c r="RYB335" s="547"/>
      <c r="RYC335" s="547"/>
      <c r="RYD335" s="547"/>
      <c r="RYE335" s="547"/>
      <c r="RYF335" s="547"/>
      <c r="RYG335" s="547"/>
      <c r="RYH335" s="547"/>
      <c r="RYI335" s="547"/>
      <c r="RYJ335" s="547"/>
      <c r="RYK335" s="547"/>
      <c r="RYL335" s="547"/>
      <c r="RYM335" s="547"/>
      <c r="RYN335" s="547"/>
      <c r="RYO335" s="547"/>
      <c r="RYP335" s="547"/>
      <c r="RYQ335" s="547"/>
      <c r="RYR335" s="547"/>
      <c r="RYS335" s="547"/>
      <c r="RYT335" s="547"/>
      <c r="RYU335" s="547"/>
      <c r="RYV335" s="547"/>
      <c r="RYW335" s="547"/>
      <c r="RYX335" s="547"/>
      <c r="RYY335" s="547"/>
      <c r="RYZ335" s="547"/>
      <c r="RZA335" s="547"/>
      <c r="RZB335" s="547"/>
      <c r="RZC335" s="547"/>
      <c r="RZD335" s="547"/>
      <c r="RZE335" s="547"/>
      <c r="RZF335" s="547"/>
      <c r="RZG335" s="547"/>
      <c r="RZH335" s="547"/>
      <c r="RZI335" s="547"/>
      <c r="RZJ335" s="547"/>
      <c r="RZK335" s="547"/>
      <c r="RZL335" s="547"/>
      <c r="RZM335" s="547"/>
      <c r="RZN335" s="547"/>
      <c r="RZO335" s="547"/>
      <c r="RZP335" s="547"/>
      <c r="RZQ335" s="547"/>
      <c r="RZR335" s="547"/>
      <c r="RZS335" s="547"/>
      <c r="RZT335" s="547"/>
      <c r="RZU335" s="547"/>
      <c r="RZV335" s="547"/>
      <c r="RZW335" s="547"/>
      <c r="RZX335" s="547"/>
      <c r="RZY335" s="547"/>
      <c r="RZZ335" s="547"/>
      <c r="SAA335" s="547"/>
      <c r="SAB335" s="547"/>
      <c r="SAC335" s="547"/>
      <c r="SAD335" s="547"/>
      <c r="SAE335" s="547"/>
      <c r="SAF335" s="547"/>
      <c r="SAG335" s="547"/>
      <c r="SAH335" s="547"/>
      <c r="SAI335" s="547"/>
      <c r="SAJ335" s="547"/>
      <c r="SAK335" s="547"/>
      <c r="SAL335" s="547"/>
      <c r="SAM335" s="547"/>
      <c r="SAN335" s="547"/>
      <c r="SAO335" s="547"/>
      <c r="SAP335" s="547"/>
      <c r="SAQ335" s="547"/>
      <c r="SAR335" s="547"/>
      <c r="SAS335" s="547"/>
      <c r="SAT335" s="547"/>
      <c r="SAU335" s="547"/>
      <c r="SAV335" s="547"/>
      <c r="SAW335" s="547"/>
      <c r="SAX335" s="547"/>
      <c r="SAY335" s="547"/>
      <c r="SAZ335" s="547"/>
      <c r="SBA335" s="547"/>
      <c r="SBB335" s="547"/>
      <c r="SBC335" s="547"/>
      <c r="SBD335" s="547"/>
      <c r="SBE335" s="547"/>
      <c r="SBF335" s="547"/>
      <c r="SBG335" s="547"/>
      <c r="SBH335" s="547"/>
      <c r="SBI335" s="547"/>
      <c r="SBJ335" s="547"/>
      <c r="SBK335" s="547"/>
      <c r="SBL335" s="547"/>
      <c r="SBM335" s="547"/>
      <c r="SBN335" s="547"/>
      <c r="SBO335" s="547"/>
      <c r="SBP335" s="547"/>
      <c r="SBQ335" s="547"/>
      <c r="SBR335" s="547"/>
      <c r="SBS335" s="547"/>
      <c r="SBT335" s="547"/>
      <c r="SBU335" s="547"/>
      <c r="SBV335" s="547"/>
      <c r="SBW335" s="547"/>
      <c r="SBX335" s="547"/>
      <c r="SBY335" s="547"/>
      <c r="SBZ335" s="547"/>
      <c r="SCA335" s="547"/>
      <c r="SCB335" s="547"/>
      <c r="SCC335" s="547"/>
      <c r="SCD335" s="547"/>
      <c r="SCE335" s="547"/>
      <c r="SCF335" s="547"/>
      <c r="SCG335" s="547"/>
      <c r="SCH335" s="547"/>
      <c r="SCI335" s="547"/>
      <c r="SCJ335" s="547"/>
      <c r="SCK335" s="547"/>
      <c r="SCL335" s="547"/>
      <c r="SCM335" s="547"/>
      <c r="SCN335" s="547"/>
      <c r="SCO335" s="547"/>
      <c r="SCP335" s="547"/>
      <c r="SCQ335" s="547"/>
      <c r="SCR335" s="547"/>
      <c r="SCS335" s="547"/>
      <c r="SCT335" s="547"/>
      <c r="SCU335" s="547"/>
      <c r="SCV335" s="547"/>
      <c r="SCW335" s="547"/>
      <c r="SCX335" s="547"/>
      <c r="SCY335" s="547"/>
      <c r="SCZ335" s="547"/>
      <c r="SDA335" s="547"/>
      <c r="SDB335" s="547"/>
      <c r="SDC335" s="547"/>
      <c r="SDD335" s="547"/>
      <c r="SDE335" s="547"/>
      <c r="SDF335" s="547"/>
      <c r="SDG335" s="547"/>
      <c r="SDH335" s="547"/>
      <c r="SDI335" s="547"/>
      <c r="SDJ335" s="547"/>
      <c r="SDK335" s="547"/>
      <c r="SDL335" s="547"/>
      <c r="SDM335" s="547"/>
      <c r="SDN335" s="547"/>
      <c r="SDO335" s="547"/>
      <c r="SDP335" s="547"/>
      <c r="SDQ335" s="547"/>
      <c r="SDR335" s="547"/>
      <c r="SDS335" s="547"/>
      <c r="SDT335" s="547"/>
      <c r="SDU335" s="547"/>
      <c r="SDV335" s="547"/>
      <c r="SDW335" s="547"/>
      <c r="SDX335" s="547"/>
      <c r="SDY335" s="547"/>
      <c r="SDZ335" s="547"/>
      <c r="SEA335" s="547"/>
      <c r="SEB335" s="547"/>
      <c r="SEC335" s="547"/>
      <c r="SED335" s="547"/>
      <c r="SEE335" s="547"/>
      <c r="SEF335" s="547"/>
      <c r="SEG335" s="547"/>
      <c r="SEH335" s="547"/>
      <c r="SEI335" s="547"/>
      <c r="SEJ335" s="547"/>
      <c r="SEK335" s="547"/>
      <c r="SEL335" s="547"/>
      <c r="SEM335" s="547"/>
      <c r="SEN335" s="547"/>
      <c r="SEO335" s="547"/>
      <c r="SEP335" s="547"/>
      <c r="SEQ335" s="547"/>
      <c r="SER335" s="547"/>
      <c r="SES335" s="547"/>
      <c r="SET335" s="547"/>
      <c r="SEU335" s="547"/>
      <c r="SEV335" s="547"/>
      <c r="SEW335" s="547"/>
      <c r="SEX335" s="547"/>
      <c r="SEY335" s="547"/>
      <c r="SEZ335" s="547"/>
      <c r="SFA335" s="547"/>
      <c r="SFB335" s="547"/>
      <c r="SFC335" s="547"/>
      <c r="SFD335" s="547"/>
      <c r="SFE335" s="547"/>
      <c r="SFF335" s="547"/>
      <c r="SFG335" s="547"/>
      <c r="SFH335" s="547"/>
      <c r="SFI335" s="547"/>
      <c r="SFJ335" s="547"/>
      <c r="SFK335" s="547"/>
      <c r="SFL335" s="547"/>
      <c r="SFM335" s="547"/>
      <c r="SFN335" s="547"/>
      <c r="SFO335" s="547"/>
      <c r="SFP335" s="547"/>
      <c r="SFQ335" s="547"/>
      <c r="SFR335" s="547"/>
      <c r="SFS335" s="547"/>
      <c r="SFT335" s="547"/>
      <c r="SFU335" s="547"/>
      <c r="SFV335" s="547"/>
      <c r="SFW335" s="547"/>
      <c r="SFX335" s="547"/>
      <c r="SFY335" s="547"/>
      <c r="SFZ335" s="547"/>
      <c r="SGA335" s="547"/>
      <c r="SGB335" s="547"/>
      <c r="SGC335" s="547"/>
      <c r="SGD335" s="547"/>
      <c r="SGE335" s="547"/>
      <c r="SGF335" s="547"/>
      <c r="SGG335" s="547"/>
      <c r="SGH335" s="547"/>
      <c r="SGI335" s="547"/>
      <c r="SGJ335" s="547"/>
      <c r="SGK335" s="547"/>
      <c r="SGL335" s="547"/>
      <c r="SGM335" s="547"/>
      <c r="SGN335" s="547"/>
      <c r="SGO335" s="547"/>
      <c r="SGP335" s="547"/>
      <c r="SGQ335" s="547"/>
      <c r="SGR335" s="547"/>
      <c r="SGS335" s="547"/>
      <c r="SGT335" s="547"/>
      <c r="SGU335" s="547"/>
      <c r="SGV335" s="547"/>
      <c r="SGW335" s="547"/>
      <c r="SGX335" s="547"/>
      <c r="SGY335" s="547"/>
      <c r="SGZ335" s="547"/>
      <c r="SHA335" s="547"/>
      <c r="SHB335" s="547"/>
      <c r="SHC335" s="547"/>
      <c r="SHD335" s="547"/>
      <c r="SHE335" s="547"/>
      <c r="SHF335" s="547"/>
      <c r="SHG335" s="547"/>
      <c r="SHH335" s="547"/>
      <c r="SHI335" s="547"/>
      <c r="SHJ335" s="547"/>
      <c r="SHK335" s="547"/>
      <c r="SHL335" s="547"/>
      <c r="SHM335" s="547"/>
      <c r="SHN335" s="547"/>
      <c r="SHO335" s="547"/>
      <c r="SHP335" s="547"/>
      <c r="SHQ335" s="547"/>
      <c r="SHR335" s="547"/>
      <c r="SHS335" s="547"/>
      <c r="SHT335" s="547"/>
      <c r="SHU335" s="547"/>
      <c r="SHV335" s="547"/>
      <c r="SHW335" s="547"/>
      <c r="SHX335" s="547"/>
      <c r="SHY335" s="547"/>
      <c r="SHZ335" s="547"/>
      <c r="SIA335" s="547"/>
      <c r="SIB335" s="547"/>
      <c r="SIC335" s="547"/>
      <c r="SID335" s="547"/>
      <c r="SIE335" s="547"/>
      <c r="SIF335" s="547"/>
      <c r="SIG335" s="547"/>
      <c r="SIH335" s="547"/>
      <c r="SII335" s="547"/>
      <c r="SIJ335" s="547"/>
      <c r="SIK335" s="547"/>
      <c r="SIL335" s="547"/>
      <c r="SIM335" s="547"/>
      <c r="SIN335" s="547"/>
      <c r="SIO335" s="547"/>
      <c r="SIP335" s="547"/>
      <c r="SIQ335" s="547"/>
      <c r="SIR335" s="547"/>
      <c r="SIS335" s="547"/>
      <c r="SIT335" s="547"/>
      <c r="SIU335" s="547"/>
      <c r="SIV335" s="547"/>
      <c r="SIW335" s="547"/>
      <c r="SIX335" s="547"/>
      <c r="SIY335" s="547"/>
      <c r="SIZ335" s="547"/>
      <c r="SJA335" s="547"/>
      <c r="SJB335" s="547"/>
      <c r="SJC335" s="547"/>
      <c r="SJD335" s="547"/>
      <c r="SJE335" s="547"/>
      <c r="SJF335" s="547"/>
      <c r="SJG335" s="547"/>
      <c r="SJH335" s="547"/>
      <c r="SJI335" s="547"/>
      <c r="SJJ335" s="547"/>
      <c r="SJK335" s="547"/>
      <c r="SJL335" s="547"/>
      <c r="SJM335" s="547"/>
      <c r="SJN335" s="547"/>
      <c r="SJO335" s="547"/>
      <c r="SJP335" s="547"/>
      <c r="SJQ335" s="547"/>
      <c r="SJR335" s="547"/>
      <c r="SJS335" s="547"/>
      <c r="SJT335" s="547"/>
      <c r="SJU335" s="547"/>
      <c r="SJV335" s="547"/>
      <c r="SJW335" s="547"/>
      <c r="SJX335" s="547"/>
      <c r="SJY335" s="547"/>
      <c r="SJZ335" s="547"/>
      <c r="SKA335" s="547"/>
      <c r="SKB335" s="547"/>
      <c r="SKC335" s="547"/>
      <c r="SKD335" s="547"/>
      <c r="SKE335" s="547"/>
      <c r="SKF335" s="547"/>
      <c r="SKG335" s="547"/>
      <c r="SKH335" s="547"/>
      <c r="SKI335" s="547"/>
      <c r="SKJ335" s="547"/>
      <c r="SKK335" s="547"/>
      <c r="SKL335" s="547"/>
      <c r="SKM335" s="547"/>
      <c r="SKN335" s="547"/>
      <c r="SKO335" s="547"/>
      <c r="SKP335" s="547"/>
      <c r="SKQ335" s="547"/>
      <c r="SKR335" s="547"/>
      <c r="SKS335" s="547"/>
      <c r="SKT335" s="547"/>
      <c r="SKU335" s="547"/>
      <c r="SKV335" s="547"/>
      <c r="SKW335" s="547"/>
      <c r="SKX335" s="547"/>
      <c r="SKY335" s="547"/>
      <c r="SKZ335" s="547"/>
      <c r="SLA335" s="547"/>
      <c r="SLB335" s="547"/>
      <c r="SLC335" s="547"/>
      <c r="SLD335" s="547"/>
      <c r="SLE335" s="547"/>
      <c r="SLF335" s="547"/>
      <c r="SLG335" s="547"/>
      <c r="SLH335" s="547"/>
      <c r="SLI335" s="547"/>
      <c r="SLJ335" s="547"/>
      <c r="SLK335" s="547"/>
      <c r="SLL335" s="547"/>
      <c r="SLM335" s="547"/>
      <c r="SLN335" s="547"/>
      <c r="SLO335" s="547"/>
      <c r="SLP335" s="547"/>
      <c r="SLQ335" s="547"/>
      <c r="SLR335" s="547"/>
      <c r="SLS335" s="547"/>
      <c r="SLT335" s="547"/>
      <c r="SLU335" s="547"/>
      <c r="SLV335" s="547"/>
      <c r="SLW335" s="547"/>
      <c r="SLX335" s="547"/>
      <c r="SLY335" s="547"/>
      <c r="SLZ335" s="547"/>
      <c r="SMA335" s="547"/>
      <c r="SMB335" s="547"/>
      <c r="SMC335" s="547"/>
      <c r="SMD335" s="547"/>
      <c r="SME335" s="547"/>
      <c r="SMF335" s="547"/>
      <c r="SMG335" s="547"/>
      <c r="SMH335" s="547"/>
      <c r="SMI335" s="547"/>
      <c r="SMJ335" s="547"/>
      <c r="SMK335" s="547"/>
      <c r="SML335" s="547"/>
      <c r="SMM335" s="547"/>
      <c r="SMN335" s="547"/>
      <c r="SMO335" s="547"/>
      <c r="SMP335" s="547"/>
      <c r="SMQ335" s="547"/>
      <c r="SMR335" s="547"/>
      <c r="SMS335" s="547"/>
      <c r="SMT335" s="547"/>
      <c r="SMU335" s="547"/>
      <c r="SMV335" s="547"/>
      <c r="SMW335" s="547"/>
      <c r="SMX335" s="547"/>
      <c r="SMY335" s="547"/>
      <c r="SMZ335" s="547"/>
      <c r="SNA335" s="547"/>
      <c r="SNB335" s="547"/>
      <c r="SNC335" s="547"/>
      <c r="SND335" s="547"/>
      <c r="SNE335" s="547"/>
      <c r="SNF335" s="547"/>
      <c r="SNG335" s="547"/>
      <c r="SNH335" s="547"/>
      <c r="SNI335" s="547"/>
      <c r="SNJ335" s="547"/>
      <c r="SNK335" s="547"/>
      <c r="SNL335" s="547"/>
      <c r="SNM335" s="547"/>
      <c r="SNN335" s="547"/>
      <c r="SNO335" s="547"/>
      <c r="SNP335" s="547"/>
      <c r="SNQ335" s="547"/>
      <c r="SNR335" s="547"/>
      <c r="SNS335" s="547"/>
      <c r="SNT335" s="547"/>
      <c r="SNU335" s="547"/>
      <c r="SNV335" s="547"/>
      <c r="SNW335" s="547"/>
      <c r="SNX335" s="547"/>
      <c r="SNY335" s="547"/>
      <c r="SNZ335" s="547"/>
      <c r="SOA335" s="547"/>
      <c r="SOB335" s="547"/>
      <c r="SOC335" s="547"/>
      <c r="SOD335" s="547"/>
      <c r="SOE335" s="547"/>
      <c r="SOF335" s="547"/>
      <c r="SOG335" s="547"/>
      <c r="SOH335" s="547"/>
      <c r="SOI335" s="547"/>
      <c r="SOJ335" s="547"/>
      <c r="SOK335" s="547"/>
      <c r="SOL335" s="547"/>
      <c r="SOM335" s="547"/>
      <c r="SON335" s="547"/>
      <c r="SOO335" s="547"/>
      <c r="SOP335" s="547"/>
      <c r="SOQ335" s="547"/>
      <c r="SOR335" s="547"/>
      <c r="SOS335" s="547"/>
      <c r="SOT335" s="547"/>
      <c r="SOU335" s="547"/>
      <c r="SOV335" s="547"/>
      <c r="SOW335" s="547"/>
      <c r="SOX335" s="547"/>
      <c r="SOY335" s="547"/>
      <c r="SOZ335" s="547"/>
      <c r="SPA335" s="547"/>
      <c r="SPB335" s="547"/>
      <c r="SPC335" s="547"/>
      <c r="SPD335" s="547"/>
      <c r="SPE335" s="547"/>
      <c r="SPF335" s="547"/>
      <c r="SPG335" s="547"/>
      <c r="SPH335" s="547"/>
      <c r="SPI335" s="547"/>
      <c r="SPJ335" s="547"/>
      <c r="SPK335" s="547"/>
      <c r="SPL335" s="547"/>
      <c r="SPM335" s="547"/>
      <c r="SPN335" s="547"/>
      <c r="SPO335" s="547"/>
      <c r="SPP335" s="547"/>
      <c r="SPQ335" s="547"/>
      <c r="SPR335" s="547"/>
      <c r="SPS335" s="547"/>
      <c r="SPT335" s="547"/>
      <c r="SPU335" s="547"/>
      <c r="SPV335" s="547"/>
      <c r="SPW335" s="547"/>
      <c r="SPX335" s="547"/>
      <c r="SPY335" s="547"/>
      <c r="SPZ335" s="547"/>
      <c r="SQA335" s="547"/>
      <c r="SQB335" s="547"/>
      <c r="SQC335" s="547"/>
      <c r="SQD335" s="547"/>
      <c r="SQE335" s="547"/>
      <c r="SQF335" s="547"/>
      <c r="SQG335" s="547"/>
      <c r="SQH335" s="547"/>
      <c r="SQI335" s="547"/>
      <c r="SQJ335" s="547"/>
      <c r="SQK335" s="547"/>
      <c r="SQL335" s="547"/>
      <c r="SQM335" s="547"/>
      <c r="SQN335" s="547"/>
      <c r="SQO335" s="547"/>
      <c r="SQP335" s="547"/>
      <c r="SQQ335" s="547"/>
      <c r="SQR335" s="547"/>
      <c r="SQS335" s="547"/>
      <c r="SQT335" s="547"/>
      <c r="SQU335" s="547"/>
      <c r="SQV335" s="547"/>
      <c r="SQW335" s="547"/>
      <c r="SQX335" s="547"/>
      <c r="SQY335" s="547"/>
      <c r="SQZ335" s="547"/>
      <c r="SRA335" s="547"/>
      <c r="SRB335" s="547"/>
      <c r="SRC335" s="547"/>
      <c r="SRD335" s="547"/>
      <c r="SRE335" s="547"/>
      <c r="SRF335" s="547"/>
      <c r="SRG335" s="547"/>
      <c r="SRH335" s="547"/>
      <c r="SRI335" s="547"/>
      <c r="SRJ335" s="547"/>
      <c r="SRK335" s="547"/>
      <c r="SRL335" s="547"/>
      <c r="SRM335" s="547"/>
      <c r="SRN335" s="547"/>
      <c r="SRO335" s="547"/>
      <c r="SRP335" s="547"/>
      <c r="SRQ335" s="547"/>
      <c r="SRR335" s="547"/>
      <c r="SRS335" s="547"/>
      <c r="SRT335" s="547"/>
      <c r="SRU335" s="547"/>
      <c r="SRV335" s="547"/>
      <c r="SRW335" s="547"/>
      <c r="SRX335" s="547"/>
      <c r="SRY335" s="547"/>
      <c r="SRZ335" s="547"/>
      <c r="SSA335" s="547"/>
      <c r="SSB335" s="547"/>
      <c r="SSC335" s="547"/>
      <c r="SSD335" s="547"/>
      <c r="SSE335" s="547"/>
      <c r="SSF335" s="547"/>
      <c r="SSG335" s="547"/>
      <c r="SSH335" s="547"/>
      <c r="SSI335" s="547"/>
      <c r="SSJ335" s="547"/>
      <c r="SSK335" s="547"/>
      <c r="SSL335" s="547"/>
      <c r="SSM335" s="547"/>
      <c r="SSN335" s="547"/>
      <c r="SSO335" s="547"/>
      <c r="SSP335" s="547"/>
      <c r="SSQ335" s="547"/>
      <c r="SSR335" s="547"/>
      <c r="SSS335" s="547"/>
      <c r="SST335" s="547"/>
      <c r="SSU335" s="547"/>
      <c r="SSV335" s="547"/>
      <c r="SSW335" s="547"/>
      <c r="SSX335" s="547"/>
      <c r="SSY335" s="547"/>
      <c r="SSZ335" s="547"/>
      <c r="STA335" s="547"/>
      <c r="STB335" s="547"/>
      <c r="STC335" s="547"/>
      <c r="STD335" s="547"/>
      <c r="STE335" s="547"/>
      <c r="STF335" s="547"/>
      <c r="STG335" s="547"/>
      <c r="STH335" s="547"/>
      <c r="STI335" s="547"/>
      <c r="STJ335" s="547"/>
      <c r="STK335" s="547"/>
      <c r="STL335" s="547"/>
      <c r="STM335" s="547"/>
      <c r="STN335" s="547"/>
      <c r="STO335" s="547"/>
      <c r="STP335" s="547"/>
      <c r="STQ335" s="547"/>
      <c r="STR335" s="547"/>
      <c r="STS335" s="547"/>
      <c r="STT335" s="547"/>
      <c r="STU335" s="547"/>
      <c r="STV335" s="547"/>
      <c r="STW335" s="547"/>
      <c r="STX335" s="547"/>
      <c r="STY335" s="547"/>
      <c r="STZ335" s="547"/>
      <c r="SUA335" s="547"/>
      <c r="SUB335" s="547"/>
      <c r="SUC335" s="547"/>
      <c r="SUD335" s="547"/>
      <c r="SUE335" s="547"/>
      <c r="SUF335" s="547"/>
      <c r="SUG335" s="547"/>
      <c r="SUH335" s="547"/>
      <c r="SUI335" s="547"/>
      <c r="SUJ335" s="547"/>
      <c r="SUK335" s="547"/>
      <c r="SUL335" s="547"/>
      <c r="SUM335" s="547"/>
      <c r="SUN335" s="547"/>
      <c r="SUO335" s="547"/>
      <c r="SUP335" s="547"/>
      <c r="SUQ335" s="547"/>
      <c r="SUR335" s="547"/>
      <c r="SUS335" s="547"/>
      <c r="SUT335" s="547"/>
      <c r="SUU335" s="547"/>
      <c r="SUV335" s="547"/>
      <c r="SUW335" s="547"/>
      <c r="SUX335" s="547"/>
      <c r="SUY335" s="547"/>
      <c r="SUZ335" s="547"/>
      <c r="SVA335" s="547"/>
      <c r="SVB335" s="547"/>
      <c r="SVC335" s="547"/>
      <c r="SVD335" s="547"/>
      <c r="SVE335" s="547"/>
      <c r="SVF335" s="547"/>
      <c r="SVG335" s="547"/>
      <c r="SVH335" s="547"/>
      <c r="SVI335" s="547"/>
      <c r="SVJ335" s="547"/>
      <c r="SVK335" s="547"/>
      <c r="SVL335" s="547"/>
      <c r="SVM335" s="547"/>
      <c r="SVN335" s="547"/>
      <c r="SVO335" s="547"/>
      <c r="SVP335" s="547"/>
      <c r="SVQ335" s="547"/>
      <c r="SVR335" s="547"/>
      <c r="SVS335" s="547"/>
      <c r="SVT335" s="547"/>
      <c r="SVU335" s="547"/>
      <c r="SVV335" s="547"/>
      <c r="SVW335" s="547"/>
      <c r="SVX335" s="547"/>
      <c r="SVY335" s="547"/>
      <c r="SVZ335" s="547"/>
      <c r="SWA335" s="547"/>
      <c r="SWB335" s="547"/>
      <c r="SWC335" s="547"/>
      <c r="SWD335" s="547"/>
      <c r="SWE335" s="547"/>
      <c r="SWF335" s="547"/>
      <c r="SWG335" s="547"/>
      <c r="SWH335" s="547"/>
      <c r="SWI335" s="547"/>
      <c r="SWJ335" s="547"/>
      <c r="SWK335" s="547"/>
      <c r="SWL335" s="547"/>
      <c r="SWM335" s="547"/>
      <c r="SWN335" s="547"/>
      <c r="SWO335" s="547"/>
      <c r="SWP335" s="547"/>
      <c r="SWQ335" s="547"/>
      <c r="SWR335" s="547"/>
      <c r="SWS335" s="547"/>
      <c r="SWT335" s="547"/>
      <c r="SWU335" s="547"/>
      <c r="SWV335" s="547"/>
      <c r="SWW335" s="547"/>
      <c r="SWX335" s="547"/>
      <c r="SWY335" s="547"/>
      <c r="SWZ335" s="547"/>
      <c r="SXA335" s="547"/>
      <c r="SXB335" s="547"/>
      <c r="SXC335" s="547"/>
      <c r="SXD335" s="547"/>
      <c r="SXE335" s="547"/>
      <c r="SXF335" s="547"/>
      <c r="SXG335" s="547"/>
      <c r="SXH335" s="547"/>
      <c r="SXI335" s="547"/>
      <c r="SXJ335" s="547"/>
      <c r="SXK335" s="547"/>
      <c r="SXL335" s="547"/>
      <c r="SXM335" s="547"/>
      <c r="SXN335" s="547"/>
      <c r="SXO335" s="547"/>
      <c r="SXP335" s="547"/>
      <c r="SXQ335" s="547"/>
      <c r="SXR335" s="547"/>
      <c r="SXS335" s="547"/>
      <c r="SXT335" s="547"/>
      <c r="SXU335" s="547"/>
      <c r="SXV335" s="547"/>
      <c r="SXW335" s="547"/>
      <c r="SXX335" s="547"/>
      <c r="SXY335" s="547"/>
      <c r="SXZ335" s="547"/>
      <c r="SYA335" s="547"/>
      <c r="SYB335" s="547"/>
      <c r="SYC335" s="547"/>
      <c r="SYD335" s="547"/>
      <c r="SYE335" s="547"/>
      <c r="SYF335" s="547"/>
      <c r="SYG335" s="547"/>
      <c r="SYH335" s="547"/>
      <c r="SYI335" s="547"/>
      <c r="SYJ335" s="547"/>
      <c r="SYK335" s="547"/>
      <c r="SYL335" s="547"/>
      <c r="SYM335" s="547"/>
      <c r="SYN335" s="547"/>
      <c r="SYO335" s="547"/>
      <c r="SYP335" s="547"/>
      <c r="SYQ335" s="547"/>
      <c r="SYR335" s="547"/>
      <c r="SYS335" s="547"/>
      <c r="SYT335" s="547"/>
      <c r="SYU335" s="547"/>
      <c r="SYV335" s="547"/>
      <c r="SYW335" s="547"/>
      <c r="SYX335" s="547"/>
      <c r="SYY335" s="547"/>
      <c r="SYZ335" s="547"/>
      <c r="SZA335" s="547"/>
      <c r="SZB335" s="547"/>
      <c r="SZC335" s="547"/>
      <c r="SZD335" s="547"/>
      <c r="SZE335" s="547"/>
      <c r="SZF335" s="547"/>
      <c r="SZG335" s="547"/>
      <c r="SZH335" s="547"/>
      <c r="SZI335" s="547"/>
      <c r="SZJ335" s="547"/>
      <c r="SZK335" s="547"/>
      <c r="SZL335" s="547"/>
      <c r="SZM335" s="547"/>
      <c r="SZN335" s="547"/>
      <c r="SZO335" s="547"/>
      <c r="SZP335" s="547"/>
      <c r="SZQ335" s="547"/>
      <c r="SZR335" s="547"/>
      <c r="SZS335" s="547"/>
      <c r="SZT335" s="547"/>
      <c r="SZU335" s="547"/>
      <c r="SZV335" s="547"/>
      <c r="SZW335" s="547"/>
      <c r="SZX335" s="547"/>
      <c r="SZY335" s="547"/>
      <c r="SZZ335" s="547"/>
      <c r="TAA335" s="547"/>
      <c r="TAB335" s="547"/>
      <c r="TAC335" s="547"/>
      <c r="TAD335" s="547"/>
      <c r="TAE335" s="547"/>
      <c r="TAF335" s="547"/>
      <c r="TAG335" s="547"/>
      <c r="TAH335" s="547"/>
      <c r="TAI335" s="547"/>
      <c r="TAJ335" s="547"/>
      <c r="TAK335" s="547"/>
      <c r="TAL335" s="547"/>
      <c r="TAM335" s="547"/>
      <c r="TAN335" s="547"/>
      <c r="TAO335" s="547"/>
      <c r="TAP335" s="547"/>
      <c r="TAQ335" s="547"/>
      <c r="TAR335" s="547"/>
      <c r="TAS335" s="547"/>
      <c r="TAT335" s="547"/>
      <c r="TAU335" s="547"/>
      <c r="TAV335" s="547"/>
      <c r="TAW335" s="547"/>
      <c r="TAX335" s="547"/>
      <c r="TAY335" s="547"/>
      <c r="TAZ335" s="547"/>
      <c r="TBA335" s="547"/>
      <c r="TBB335" s="547"/>
      <c r="TBC335" s="547"/>
      <c r="TBD335" s="547"/>
      <c r="TBE335" s="547"/>
      <c r="TBF335" s="547"/>
      <c r="TBG335" s="547"/>
      <c r="TBH335" s="547"/>
      <c r="TBI335" s="547"/>
      <c r="TBJ335" s="547"/>
      <c r="TBK335" s="547"/>
      <c r="TBL335" s="547"/>
      <c r="TBM335" s="547"/>
      <c r="TBN335" s="547"/>
      <c r="TBO335" s="547"/>
      <c r="TBP335" s="547"/>
      <c r="TBQ335" s="547"/>
      <c r="TBR335" s="547"/>
      <c r="TBS335" s="547"/>
      <c r="TBT335" s="547"/>
      <c r="TBU335" s="547"/>
      <c r="TBV335" s="547"/>
      <c r="TBW335" s="547"/>
      <c r="TBX335" s="547"/>
      <c r="TBY335" s="547"/>
      <c r="TBZ335" s="547"/>
      <c r="TCA335" s="547"/>
      <c r="TCB335" s="547"/>
      <c r="TCC335" s="547"/>
      <c r="TCD335" s="547"/>
      <c r="TCE335" s="547"/>
      <c r="TCF335" s="547"/>
      <c r="TCG335" s="547"/>
      <c r="TCH335" s="547"/>
      <c r="TCI335" s="547"/>
      <c r="TCJ335" s="547"/>
      <c r="TCK335" s="547"/>
      <c r="TCL335" s="547"/>
      <c r="TCM335" s="547"/>
      <c r="TCN335" s="547"/>
      <c r="TCO335" s="547"/>
      <c r="TCP335" s="547"/>
      <c r="TCQ335" s="547"/>
      <c r="TCR335" s="547"/>
      <c r="TCS335" s="547"/>
      <c r="TCT335" s="547"/>
      <c r="TCU335" s="547"/>
      <c r="TCV335" s="547"/>
      <c r="TCW335" s="547"/>
      <c r="TCX335" s="547"/>
      <c r="TCY335" s="547"/>
      <c r="TCZ335" s="547"/>
      <c r="TDA335" s="547"/>
      <c r="TDB335" s="547"/>
      <c r="TDC335" s="547"/>
      <c r="TDD335" s="547"/>
      <c r="TDE335" s="547"/>
      <c r="TDF335" s="547"/>
      <c r="TDG335" s="547"/>
      <c r="TDH335" s="547"/>
      <c r="TDI335" s="547"/>
      <c r="TDJ335" s="547"/>
      <c r="TDK335" s="547"/>
      <c r="TDL335" s="547"/>
      <c r="TDM335" s="547"/>
      <c r="TDN335" s="547"/>
      <c r="TDO335" s="547"/>
      <c r="TDP335" s="547"/>
      <c r="TDQ335" s="547"/>
      <c r="TDR335" s="547"/>
      <c r="TDS335" s="547"/>
      <c r="TDT335" s="547"/>
      <c r="TDU335" s="547"/>
      <c r="TDV335" s="547"/>
      <c r="TDW335" s="547"/>
      <c r="TDX335" s="547"/>
      <c r="TDY335" s="547"/>
      <c r="TDZ335" s="547"/>
      <c r="TEA335" s="547"/>
      <c r="TEB335" s="547"/>
      <c r="TEC335" s="547"/>
      <c r="TED335" s="547"/>
      <c r="TEE335" s="547"/>
      <c r="TEF335" s="547"/>
      <c r="TEG335" s="547"/>
      <c r="TEH335" s="547"/>
      <c r="TEI335" s="547"/>
      <c r="TEJ335" s="547"/>
      <c r="TEK335" s="547"/>
      <c r="TEL335" s="547"/>
      <c r="TEM335" s="547"/>
      <c r="TEN335" s="547"/>
      <c r="TEO335" s="547"/>
      <c r="TEP335" s="547"/>
      <c r="TEQ335" s="547"/>
      <c r="TER335" s="547"/>
      <c r="TES335" s="547"/>
      <c r="TET335" s="547"/>
      <c r="TEU335" s="547"/>
      <c r="TEV335" s="547"/>
      <c r="TEW335" s="547"/>
      <c r="TEX335" s="547"/>
      <c r="TEY335" s="547"/>
      <c r="TEZ335" s="547"/>
      <c r="TFA335" s="547"/>
      <c r="TFB335" s="547"/>
      <c r="TFC335" s="547"/>
      <c r="TFD335" s="547"/>
      <c r="TFE335" s="547"/>
      <c r="TFF335" s="547"/>
      <c r="TFG335" s="547"/>
      <c r="TFH335" s="547"/>
      <c r="TFI335" s="547"/>
      <c r="TFJ335" s="547"/>
      <c r="TFK335" s="547"/>
      <c r="TFL335" s="547"/>
      <c r="TFM335" s="547"/>
      <c r="TFN335" s="547"/>
      <c r="TFO335" s="547"/>
      <c r="TFP335" s="547"/>
      <c r="TFQ335" s="547"/>
      <c r="TFR335" s="547"/>
      <c r="TFS335" s="547"/>
      <c r="TFT335" s="547"/>
      <c r="TFU335" s="547"/>
      <c r="TFV335" s="547"/>
      <c r="TFW335" s="547"/>
      <c r="TFX335" s="547"/>
      <c r="TFY335" s="547"/>
      <c r="TFZ335" s="547"/>
      <c r="TGA335" s="547"/>
      <c r="TGB335" s="547"/>
      <c r="TGC335" s="547"/>
      <c r="TGD335" s="547"/>
      <c r="TGE335" s="547"/>
      <c r="TGF335" s="547"/>
      <c r="TGG335" s="547"/>
      <c r="TGH335" s="547"/>
      <c r="TGI335" s="547"/>
      <c r="TGJ335" s="547"/>
      <c r="TGK335" s="547"/>
      <c r="TGL335" s="547"/>
      <c r="TGM335" s="547"/>
      <c r="TGN335" s="547"/>
      <c r="TGO335" s="547"/>
      <c r="TGP335" s="547"/>
      <c r="TGQ335" s="547"/>
      <c r="TGR335" s="547"/>
      <c r="TGS335" s="547"/>
      <c r="TGT335" s="547"/>
      <c r="TGU335" s="547"/>
      <c r="TGV335" s="547"/>
      <c r="TGW335" s="547"/>
      <c r="TGX335" s="547"/>
      <c r="TGY335" s="547"/>
      <c r="TGZ335" s="547"/>
      <c r="THA335" s="547"/>
      <c r="THB335" s="547"/>
      <c r="THC335" s="547"/>
      <c r="THD335" s="547"/>
      <c r="THE335" s="547"/>
      <c r="THF335" s="547"/>
      <c r="THG335" s="547"/>
      <c r="THH335" s="547"/>
      <c r="THI335" s="547"/>
      <c r="THJ335" s="547"/>
      <c r="THK335" s="547"/>
      <c r="THL335" s="547"/>
      <c r="THM335" s="547"/>
      <c r="THN335" s="547"/>
      <c r="THO335" s="547"/>
      <c r="THP335" s="547"/>
      <c r="THQ335" s="547"/>
      <c r="THR335" s="547"/>
      <c r="THS335" s="547"/>
      <c r="THT335" s="547"/>
      <c r="THU335" s="547"/>
      <c r="THV335" s="547"/>
      <c r="THW335" s="547"/>
      <c r="THX335" s="547"/>
      <c r="THY335" s="547"/>
      <c r="THZ335" s="547"/>
      <c r="TIA335" s="547"/>
      <c r="TIB335" s="547"/>
      <c r="TIC335" s="547"/>
      <c r="TID335" s="547"/>
      <c r="TIE335" s="547"/>
      <c r="TIF335" s="547"/>
      <c r="TIG335" s="547"/>
      <c r="TIH335" s="547"/>
      <c r="TII335" s="547"/>
      <c r="TIJ335" s="547"/>
      <c r="TIK335" s="547"/>
      <c r="TIL335" s="547"/>
      <c r="TIM335" s="547"/>
      <c r="TIN335" s="547"/>
      <c r="TIO335" s="547"/>
      <c r="TIP335" s="547"/>
      <c r="TIQ335" s="547"/>
      <c r="TIR335" s="547"/>
      <c r="TIS335" s="547"/>
      <c r="TIT335" s="547"/>
      <c r="TIU335" s="547"/>
      <c r="TIV335" s="547"/>
      <c r="TIW335" s="547"/>
      <c r="TIX335" s="547"/>
      <c r="TIY335" s="547"/>
      <c r="TIZ335" s="547"/>
      <c r="TJA335" s="547"/>
      <c r="TJB335" s="547"/>
      <c r="TJC335" s="547"/>
      <c r="TJD335" s="547"/>
      <c r="TJE335" s="547"/>
      <c r="TJF335" s="547"/>
      <c r="TJG335" s="547"/>
      <c r="TJH335" s="547"/>
      <c r="TJI335" s="547"/>
      <c r="TJJ335" s="547"/>
      <c r="TJK335" s="547"/>
      <c r="TJL335" s="547"/>
      <c r="TJM335" s="547"/>
      <c r="TJN335" s="547"/>
      <c r="TJO335" s="547"/>
      <c r="TJP335" s="547"/>
      <c r="TJQ335" s="547"/>
      <c r="TJR335" s="547"/>
      <c r="TJS335" s="547"/>
      <c r="TJT335" s="547"/>
      <c r="TJU335" s="547"/>
      <c r="TJV335" s="547"/>
      <c r="TJW335" s="547"/>
      <c r="TJX335" s="547"/>
      <c r="TJY335" s="547"/>
      <c r="TJZ335" s="547"/>
      <c r="TKA335" s="547"/>
      <c r="TKB335" s="547"/>
      <c r="TKC335" s="547"/>
      <c r="TKD335" s="547"/>
      <c r="TKE335" s="547"/>
      <c r="TKF335" s="547"/>
      <c r="TKG335" s="547"/>
      <c r="TKH335" s="547"/>
      <c r="TKI335" s="547"/>
      <c r="TKJ335" s="547"/>
      <c r="TKK335" s="547"/>
      <c r="TKL335" s="547"/>
      <c r="TKM335" s="547"/>
      <c r="TKN335" s="547"/>
      <c r="TKO335" s="547"/>
      <c r="TKP335" s="547"/>
      <c r="TKQ335" s="547"/>
      <c r="TKR335" s="547"/>
      <c r="TKS335" s="547"/>
      <c r="TKT335" s="547"/>
      <c r="TKU335" s="547"/>
      <c r="TKV335" s="547"/>
      <c r="TKW335" s="547"/>
      <c r="TKX335" s="547"/>
      <c r="TKY335" s="547"/>
      <c r="TKZ335" s="547"/>
      <c r="TLA335" s="547"/>
      <c r="TLB335" s="547"/>
      <c r="TLC335" s="547"/>
      <c r="TLD335" s="547"/>
      <c r="TLE335" s="547"/>
      <c r="TLF335" s="547"/>
      <c r="TLG335" s="547"/>
      <c r="TLH335" s="547"/>
      <c r="TLI335" s="547"/>
      <c r="TLJ335" s="547"/>
      <c r="TLK335" s="547"/>
      <c r="TLL335" s="547"/>
      <c r="TLM335" s="547"/>
      <c r="TLN335" s="547"/>
      <c r="TLO335" s="547"/>
      <c r="TLP335" s="547"/>
      <c r="TLQ335" s="547"/>
      <c r="TLR335" s="547"/>
      <c r="TLS335" s="547"/>
      <c r="TLT335" s="547"/>
      <c r="TLU335" s="547"/>
      <c r="TLV335" s="547"/>
      <c r="TLW335" s="547"/>
      <c r="TLX335" s="547"/>
      <c r="TLY335" s="547"/>
      <c r="TLZ335" s="547"/>
      <c r="TMA335" s="547"/>
      <c r="TMB335" s="547"/>
      <c r="TMC335" s="547"/>
      <c r="TMD335" s="547"/>
      <c r="TME335" s="547"/>
      <c r="TMF335" s="547"/>
      <c r="TMG335" s="547"/>
      <c r="TMH335" s="547"/>
      <c r="TMI335" s="547"/>
      <c r="TMJ335" s="547"/>
      <c r="TMK335" s="547"/>
      <c r="TML335" s="547"/>
      <c r="TMM335" s="547"/>
      <c r="TMN335" s="547"/>
      <c r="TMO335" s="547"/>
      <c r="TMP335" s="547"/>
      <c r="TMQ335" s="547"/>
      <c r="TMR335" s="547"/>
      <c r="TMS335" s="547"/>
      <c r="TMT335" s="547"/>
      <c r="TMU335" s="547"/>
      <c r="TMV335" s="547"/>
      <c r="TMW335" s="547"/>
      <c r="TMX335" s="547"/>
      <c r="TMY335" s="547"/>
      <c r="TMZ335" s="547"/>
      <c r="TNA335" s="547"/>
      <c r="TNB335" s="547"/>
      <c r="TNC335" s="547"/>
      <c r="TND335" s="547"/>
      <c r="TNE335" s="547"/>
      <c r="TNF335" s="547"/>
      <c r="TNG335" s="547"/>
      <c r="TNH335" s="547"/>
      <c r="TNI335" s="547"/>
      <c r="TNJ335" s="547"/>
      <c r="TNK335" s="547"/>
      <c r="TNL335" s="547"/>
      <c r="TNM335" s="547"/>
      <c r="TNN335" s="547"/>
      <c r="TNO335" s="547"/>
      <c r="TNP335" s="547"/>
      <c r="TNQ335" s="547"/>
      <c r="TNR335" s="547"/>
      <c r="TNS335" s="547"/>
      <c r="TNT335" s="547"/>
      <c r="TNU335" s="547"/>
      <c r="TNV335" s="547"/>
      <c r="TNW335" s="547"/>
      <c r="TNX335" s="547"/>
      <c r="TNY335" s="547"/>
      <c r="TNZ335" s="547"/>
      <c r="TOA335" s="547"/>
      <c r="TOB335" s="547"/>
      <c r="TOC335" s="547"/>
      <c r="TOD335" s="547"/>
      <c r="TOE335" s="547"/>
      <c r="TOF335" s="547"/>
      <c r="TOG335" s="547"/>
      <c r="TOH335" s="547"/>
      <c r="TOI335" s="547"/>
      <c r="TOJ335" s="547"/>
      <c r="TOK335" s="547"/>
      <c r="TOL335" s="547"/>
      <c r="TOM335" s="547"/>
      <c r="TON335" s="547"/>
      <c r="TOO335" s="547"/>
      <c r="TOP335" s="547"/>
      <c r="TOQ335" s="547"/>
      <c r="TOR335" s="547"/>
      <c r="TOS335" s="547"/>
      <c r="TOT335" s="547"/>
      <c r="TOU335" s="547"/>
      <c r="TOV335" s="547"/>
      <c r="TOW335" s="547"/>
      <c r="TOX335" s="547"/>
      <c r="TOY335" s="547"/>
      <c r="TOZ335" s="547"/>
      <c r="TPA335" s="547"/>
      <c r="TPB335" s="547"/>
      <c r="TPC335" s="547"/>
      <c r="TPD335" s="547"/>
      <c r="TPE335" s="547"/>
      <c r="TPF335" s="547"/>
      <c r="TPG335" s="547"/>
      <c r="TPH335" s="547"/>
      <c r="TPI335" s="547"/>
      <c r="TPJ335" s="547"/>
      <c r="TPK335" s="547"/>
      <c r="TPL335" s="547"/>
      <c r="TPM335" s="547"/>
      <c r="TPN335" s="547"/>
      <c r="TPO335" s="547"/>
      <c r="TPP335" s="547"/>
      <c r="TPQ335" s="547"/>
      <c r="TPR335" s="547"/>
      <c r="TPS335" s="547"/>
      <c r="TPT335" s="547"/>
      <c r="TPU335" s="547"/>
      <c r="TPV335" s="547"/>
      <c r="TPW335" s="547"/>
      <c r="TPX335" s="547"/>
      <c r="TPY335" s="547"/>
      <c r="TPZ335" s="547"/>
      <c r="TQA335" s="547"/>
      <c r="TQB335" s="547"/>
      <c r="TQC335" s="547"/>
      <c r="TQD335" s="547"/>
      <c r="TQE335" s="547"/>
      <c r="TQF335" s="547"/>
      <c r="TQG335" s="547"/>
      <c r="TQH335" s="547"/>
      <c r="TQI335" s="547"/>
      <c r="TQJ335" s="547"/>
      <c r="TQK335" s="547"/>
      <c r="TQL335" s="547"/>
      <c r="TQM335" s="547"/>
      <c r="TQN335" s="547"/>
      <c r="TQO335" s="547"/>
      <c r="TQP335" s="547"/>
      <c r="TQQ335" s="547"/>
      <c r="TQR335" s="547"/>
      <c r="TQS335" s="547"/>
      <c r="TQT335" s="547"/>
      <c r="TQU335" s="547"/>
      <c r="TQV335" s="547"/>
      <c r="TQW335" s="547"/>
      <c r="TQX335" s="547"/>
      <c r="TQY335" s="547"/>
      <c r="TQZ335" s="547"/>
      <c r="TRA335" s="547"/>
      <c r="TRB335" s="547"/>
      <c r="TRC335" s="547"/>
      <c r="TRD335" s="547"/>
      <c r="TRE335" s="547"/>
      <c r="TRF335" s="547"/>
      <c r="TRG335" s="547"/>
      <c r="TRH335" s="547"/>
      <c r="TRI335" s="547"/>
      <c r="TRJ335" s="547"/>
      <c r="TRK335" s="547"/>
      <c r="TRL335" s="547"/>
      <c r="TRM335" s="547"/>
      <c r="TRN335" s="547"/>
      <c r="TRO335" s="547"/>
      <c r="TRP335" s="547"/>
      <c r="TRQ335" s="547"/>
      <c r="TRR335" s="547"/>
      <c r="TRS335" s="547"/>
      <c r="TRT335" s="547"/>
      <c r="TRU335" s="547"/>
      <c r="TRV335" s="547"/>
      <c r="TRW335" s="547"/>
      <c r="TRX335" s="547"/>
      <c r="TRY335" s="547"/>
      <c r="TRZ335" s="547"/>
      <c r="TSA335" s="547"/>
      <c r="TSB335" s="547"/>
      <c r="TSC335" s="547"/>
      <c r="TSD335" s="547"/>
      <c r="TSE335" s="547"/>
      <c r="TSF335" s="547"/>
      <c r="TSG335" s="547"/>
      <c r="TSH335" s="547"/>
      <c r="TSI335" s="547"/>
      <c r="TSJ335" s="547"/>
      <c r="TSK335" s="547"/>
      <c r="TSL335" s="547"/>
      <c r="TSM335" s="547"/>
      <c r="TSN335" s="547"/>
      <c r="TSO335" s="547"/>
      <c r="TSP335" s="547"/>
      <c r="TSQ335" s="547"/>
      <c r="TSR335" s="547"/>
      <c r="TSS335" s="547"/>
      <c r="TST335" s="547"/>
      <c r="TSU335" s="547"/>
      <c r="TSV335" s="547"/>
      <c r="TSW335" s="547"/>
      <c r="TSX335" s="547"/>
      <c r="TSY335" s="547"/>
      <c r="TSZ335" s="547"/>
      <c r="TTA335" s="547"/>
      <c r="TTB335" s="547"/>
      <c r="TTC335" s="547"/>
      <c r="TTD335" s="547"/>
      <c r="TTE335" s="547"/>
      <c r="TTF335" s="547"/>
      <c r="TTG335" s="547"/>
      <c r="TTH335" s="547"/>
      <c r="TTI335" s="547"/>
      <c r="TTJ335" s="547"/>
      <c r="TTK335" s="547"/>
      <c r="TTL335" s="547"/>
      <c r="TTM335" s="547"/>
      <c r="TTN335" s="547"/>
      <c r="TTO335" s="547"/>
      <c r="TTP335" s="547"/>
      <c r="TTQ335" s="547"/>
      <c r="TTR335" s="547"/>
      <c r="TTS335" s="547"/>
      <c r="TTT335" s="547"/>
      <c r="TTU335" s="547"/>
      <c r="TTV335" s="547"/>
      <c r="TTW335" s="547"/>
      <c r="TTX335" s="547"/>
      <c r="TTY335" s="547"/>
      <c r="TTZ335" s="547"/>
      <c r="TUA335" s="547"/>
      <c r="TUB335" s="547"/>
      <c r="TUC335" s="547"/>
      <c r="TUD335" s="547"/>
      <c r="TUE335" s="547"/>
      <c r="TUF335" s="547"/>
      <c r="TUG335" s="547"/>
      <c r="TUH335" s="547"/>
      <c r="TUI335" s="547"/>
      <c r="TUJ335" s="547"/>
      <c r="TUK335" s="547"/>
      <c r="TUL335" s="547"/>
      <c r="TUM335" s="547"/>
      <c r="TUN335" s="547"/>
      <c r="TUO335" s="547"/>
      <c r="TUP335" s="547"/>
      <c r="TUQ335" s="547"/>
      <c r="TUR335" s="547"/>
      <c r="TUS335" s="547"/>
      <c r="TUT335" s="547"/>
      <c r="TUU335" s="547"/>
      <c r="TUV335" s="547"/>
      <c r="TUW335" s="547"/>
      <c r="TUX335" s="547"/>
      <c r="TUY335" s="547"/>
      <c r="TUZ335" s="547"/>
      <c r="TVA335" s="547"/>
      <c r="TVB335" s="547"/>
      <c r="TVC335" s="547"/>
      <c r="TVD335" s="547"/>
      <c r="TVE335" s="547"/>
      <c r="TVF335" s="547"/>
      <c r="TVG335" s="547"/>
      <c r="TVH335" s="547"/>
      <c r="TVI335" s="547"/>
      <c r="TVJ335" s="547"/>
      <c r="TVK335" s="547"/>
      <c r="TVL335" s="547"/>
      <c r="TVM335" s="547"/>
      <c r="TVN335" s="547"/>
      <c r="TVO335" s="547"/>
      <c r="TVP335" s="547"/>
      <c r="TVQ335" s="547"/>
      <c r="TVR335" s="547"/>
      <c r="TVS335" s="547"/>
      <c r="TVT335" s="547"/>
      <c r="TVU335" s="547"/>
      <c r="TVV335" s="547"/>
      <c r="TVW335" s="547"/>
      <c r="TVX335" s="547"/>
      <c r="TVY335" s="547"/>
      <c r="TVZ335" s="547"/>
      <c r="TWA335" s="547"/>
      <c r="TWB335" s="547"/>
      <c r="TWC335" s="547"/>
      <c r="TWD335" s="547"/>
      <c r="TWE335" s="547"/>
      <c r="TWF335" s="547"/>
      <c r="TWG335" s="547"/>
      <c r="TWH335" s="547"/>
      <c r="TWI335" s="547"/>
      <c r="TWJ335" s="547"/>
      <c r="TWK335" s="547"/>
      <c r="TWL335" s="547"/>
      <c r="TWM335" s="547"/>
      <c r="TWN335" s="547"/>
      <c r="TWO335" s="547"/>
      <c r="TWP335" s="547"/>
      <c r="TWQ335" s="547"/>
      <c r="TWR335" s="547"/>
      <c r="TWS335" s="547"/>
      <c r="TWT335" s="547"/>
      <c r="TWU335" s="547"/>
      <c r="TWV335" s="547"/>
      <c r="TWW335" s="547"/>
      <c r="TWX335" s="547"/>
      <c r="TWY335" s="547"/>
      <c r="TWZ335" s="547"/>
      <c r="TXA335" s="547"/>
      <c r="TXB335" s="547"/>
      <c r="TXC335" s="547"/>
      <c r="TXD335" s="547"/>
      <c r="TXE335" s="547"/>
      <c r="TXF335" s="547"/>
      <c r="TXG335" s="547"/>
      <c r="TXH335" s="547"/>
      <c r="TXI335" s="547"/>
      <c r="TXJ335" s="547"/>
      <c r="TXK335" s="547"/>
      <c r="TXL335" s="547"/>
      <c r="TXM335" s="547"/>
      <c r="TXN335" s="547"/>
      <c r="TXO335" s="547"/>
      <c r="TXP335" s="547"/>
      <c r="TXQ335" s="547"/>
      <c r="TXR335" s="547"/>
      <c r="TXS335" s="547"/>
      <c r="TXT335" s="547"/>
      <c r="TXU335" s="547"/>
      <c r="TXV335" s="547"/>
      <c r="TXW335" s="547"/>
      <c r="TXX335" s="547"/>
      <c r="TXY335" s="547"/>
      <c r="TXZ335" s="547"/>
      <c r="TYA335" s="547"/>
      <c r="TYB335" s="547"/>
      <c r="TYC335" s="547"/>
      <c r="TYD335" s="547"/>
      <c r="TYE335" s="547"/>
      <c r="TYF335" s="547"/>
      <c r="TYG335" s="547"/>
      <c r="TYH335" s="547"/>
      <c r="TYI335" s="547"/>
      <c r="TYJ335" s="547"/>
      <c r="TYK335" s="547"/>
      <c r="TYL335" s="547"/>
      <c r="TYM335" s="547"/>
      <c r="TYN335" s="547"/>
      <c r="TYO335" s="547"/>
      <c r="TYP335" s="547"/>
      <c r="TYQ335" s="547"/>
      <c r="TYR335" s="547"/>
      <c r="TYS335" s="547"/>
      <c r="TYT335" s="547"/>
      <c r="TYU335" s="547"/>
      <c r="TYV335" s="547"/>
      <c r="TYW335" s="547"/>
      <c r="TYX335" s="547"/>
      <c r="TYY335" s="547"/>
      <c r="TYZ335" s="547"/>
      <c r="TZA335" s="547"/>
      <c r="TZB335" s="547"/>
      <c r="TZC335" s="547"/>
      <c r="TZD335" s="547"/>
      <c r="TZE335" s="547"/>
      <c r="TZF335" s="547"/>
      <c r="TZG335" s="547"/>
      <c r="TZH335" s="547"/>
      <c r="TZI335" s="547"/>
      <c r="TZJ335" s="547"/>
      <c r="TZK335" s="547"/>
      <c r="TZL335" s="547"/>
      <c r="TZM335" s="547"/>
      <c r="TZN335" s="547"/>
      <c r="TZO335" s="547"/>
      <c r="TZP335" s="547"/>
      <c r="TZQ335" s="547"/>
      <c r="TZR335" s="547"/>
      <c r="TZS335" s="547"/>
      <c r="TZT335" s="547"/>
      <c r="TZU335" s="547"/>
      <c r="TZV335" s="547"/>
      <c r="TZW335" s="547"/>
      <c r="TZX335" s="547"/>
      <c r="TZY335" s="547"/>
      <c r="TZZ335" s="547"/>
      <c r="UAA335" s="547"/>
      <c r="UAB335" s="547"/>
      <c r="UAC335" s="547"/>
      <c r="UAD335" s="547"/>
      <c r="UAE335" s="547"/>
      <c r="UAF335" s="547"/>
      <c r="UAG335" s="547"/>
      <c r="UAH335" s="547"/>
      <c r="UAI335" s="547"/>
      <c r="UAJ335" s="547"/>
      <c r="UAK335" s="547"/>
      <c r="UAL335" s="547"/>
      <c r="UAM335" s="547"/>
      <c r="UAN335" s="547"/>
      <c r="UAO335" s="547"/>
      <c r="UAP335" s="547"/>
      <c r="UAQ335" s="547"/>
      <c r="UAR335" s="547"/>
      <c r="UAS335" s="547"/>
      <c r="UAT335" s="547"/>
      <c r="UAU335" s="547"/>
      <c r="UAV335" s="547"/>
      <c r="UAW335" s="547"/>
      <c r="UAX335" s="547"/>
      <c r="UAY335" s="547"/>
      <c r="UAZ335" s="547"/>
      <c r="UBA335" s="547"/>
      <c r="UBB335" s="547"/>
      <c r="UBC335" s="547"/>
      <c r="UBD335" s="547"/>
      <c r="UBE335" s="547"/>
      <c r="UBF335" s="547"/>
      <c r="UBG335" s="547"/>
      <c r="UBH335" s="547"/>
      <c r="UBI335" s="547"/>
      <c r="UBJ335" s="547"/>
      <c r="UBK335" s="547"/>
      <c r="UBL335" s="547"/>
      <c r="UBM335" s="547"/>
      <c r="UBN335" s="547"/>
      <c r="UBO335" s="547"/>
      <c r="UBP335" s="547"/>
      <c r="UBQ335" s="547"/>
      <c r="UBR335" s="547"/>
      <c r="UBS335" s="547"/>
      <c r="UBT335" s="547"/>
      <c r="UBU335" s="547"/>
      <c r="UBV335" s="547"/>
      <c r="UBW335" s="547"/>
      <c r="UBX335" s="547"/>
      <c r="UBY335" s="547"/>
      <c r="UBZ335" s="547"/>
      <c r="UCA335" s="547"/>
      <c r="UCB335" s="547"/>
      <c r="UCC335" s="547"/>
      <c r="UCD335" s="547"/>
      <c r="UCE335" s="547"/>
      <c r="UCF335" s="547"/>
      <c r="UCG335" s="547"/>
      <c r="UCH335" s="547"/>
      <c r="UCI335" s="547"/>
      <c r="UCJ335" s="547"/>
      <c r="UCK335" s="547"/>
      <c r="UCL335" s="547"/>
      <c r="UCM335" s="547"/>
      <c r="UCN335" s="547"/>
      <c r="UCO335" s="547"/>
      <c r="UCP335" s="547"/>
      <c r="UCQ335" s="547"/>
      <c r="UCR335" s="547"/>
      <c r="UCS335" s="547"/>
      <c r="UCT335" s="547"/>
      <c r="UCU335" s="547"/>
      <c r="UCV335" s="547"/>
      <c r="UCW335" s="547"/>
      <c r="UCX335" s="547"/>
      <c r="UCY335" s="547"/>
      <c r="UCZ335" s="547"/>
      <c r="UDA335" s="547"/>
      <c r="UDB335" s="547"/>
      <c r="UDC335" s="547"/>
      <c r="UDD335" s="547"/>
      <c r="UDE335" s="547"/>
      <c r="UDF335" s="547"/>
      <c r="UDG335" s="547"/>
      <c r="UDH335" s="547"/>
      <c r="UDI335" s="547"/>
      <c r="UDJ335" s="547"/>
      <c r="UDK335" s="547"/>
      <c r="UDL335" s="547"/>
      <c r="UDM335" s="547"/>
      <c r="UDN335" s="547"/>
      <c r="UDO335" s="547"/>
      <c r="UDP335" s="547"/>
      <c r="UDQ335" s="547"/>
      <c r="UDR335" s="547"/>
      <c r="UDS335" s="547"/>
      <c r="UDT335" s="547"/>
      <c r="UDU335" s="547"/>
      <c r="UDV335" s="547"/>
      <c r="UDW335" s="547"/>
      <c r="UDX335" s="547"/>
      <c r="UDY335" s="547"/>
      <c r="UDZ335" s="547"/>
      <c r="UEA335" s="547"/>
      <c r="UEB335" s="547"/>
      <c r="UEC335" s="547"/>
      <c r="UED335" s="547"/>
      <c r="UEE335" s="547"/>
      <c r="UEF335" s="547"/>
      <c r="UEG335" s="547"/>
      <c r="UEH335" s="547"/>
      <c r="UEI335" s="547"/>
      <c r="UEJ335" s="547"/>
      <c r="UEK335" s="547"/>
      <c r="UEL335" s="547"/>
      <c r="UEM335" s="547"/>
      <c r="UEN335" s="547"/>
      <c r="UEO335" s="547"/>
      <c r="UEP335" s="547"/>
      <c r="UEQ335" s="547"/>
      <c r="UER335" s="547"/>
      <c r="UES335" s="547"/>
      <c r="UET335" s="547"/>
      <c r="UEU335" s="547"/>
      <c r="UEV335" s="547"/>
      <c r="UEW335" s="547"/>
      <c r="UEX335" s="547"/>
      <c r="UEY335" s="547"/>
      <c r="UEZ335" s="547"/>
      <c r="UFA335" s="547"/>
      <c r="UFB335" s="547"/>
      <c r="UFC335" s="547"/>
      <c r="UFD335" s="547"/>
      <c r="UFE335" s="547"/>
      <c r="UFF335" s="547"/>
      <c r="UFG335" s="547"/>
      <c r="UFH335" s="547"/>
      <c r="UFI335" s="547"/>
      <c r="UFJ335" s="547"/>
      <c r="UFK335" s="547"/>
      <c r="UFL335" s="547"/>
      <c r="UFM335" s="547"/>
      <c r="UFN335" s="547"/>
      <c r="UFO335" s="547"/>
      <c r="UFP335" s="547"/>
      <c r="UFQ335" s="547"/>
      <c r="UFR335" s="547"/>
      <c r="UFS335" s="547"/>
      <c r="UFT335" s="547"/>
      <c r="UFU335" s="547"/>
      <c r="UFV335" s="547"/>
      <c r="UFW335" s="547"/>
      <c r="UFX335" s="547"/>
      <c r="UFY335" s="547"/>
      <c r="UFZ335" s="547"/>
      <c r="UGA335" s="547"/>
      <c r="UGB335" s="547"/>
      <c r="UGC335" s="547"/>
      <c r="UGD335" s="547"/>
      <c r="UGE335" s="547"/>
      <c r="UGF335" s="547"/>
      <c r="UGG335" s="547"/>
      <c r="UGH335" s="547"/>
      <c r="UGI335" s="547"/>
      <c r="UGJ335" s="547"/>
      <c r="UGK335" s="547"/>
      <c r="UGL335" s="547"/>
      <c r="UGM335" s="547"/>
      <c r="UGN335" s="547"/>
      <c r="UGO335" s="547"/>
      <c r="UGP335" s="547"/>
      <c r="UGQ335" s="547"/>
      <c r="UGR335" s="547"/>
      <c r="UGS335" s="547"/>
      <c r="UGT335" s="547"/>
      <c r="UGU335" s="547"/>
      <c r="UGV335" s="547"/>
      <c r="UGW335" s="547"/>
      <c r="UGX335" s="547"/>
      <c r="UGY335" s="547"/>
      <c r="UGZ335" s="547"/>
      <c r="UHA335" s="547"/>
      <c r="UHB335" s="547"/>
      <c r="UHC335" s="547"/>
      <c r="UHD335" s="547"/>
      <c r="UHE335" s="547"/>
      <c r="UHF335" s="547"/>
      <c r="UHG335" s="547"/>
      <c r="UHH335" s="547"/>
      <c r="UHI335" s="547"/>
      <c r="UHJ335" s="547"/>
      <c r="UHK335" s="547"/>
      <c r="UHL335" s="547"/>
      <c r="UHM335" s="547"/>
      <c r="UHN335" s="547"/>
      <c r="UHO335" s="547"/>
      <c r="UHP335" s="547"/>
      <c r="UHQ335" s="547"/>
      <c r="UHR335" s="547"/>
      <c r="UHS335" s="547"/>
      <c r="UHT335" s="547"/>
      <c r="UHU335" s="547"/>
      <c r="UHV335" s="547"/>
      <c r="UHW335" s="547"/>
      <c r="UHX335" s="547"/>
      <c r="UHY335" s="547"/>
      <c r="UHZ335" s="547"/>
      <c r="UIA335" s="547"/>
      <c r="UIB335" s="547"/>
      <c r="UIC335" s="547"/>
      <c r="UID335" s="547"/>
      <c r="UIE335" s="547"/>
      <c r="UIF335" s="547"/>
      <c r="UIG335" s="547"/>
      <c r="UIH335" s="547"/>
      <c r="UII335" s="547"/>
      <c r="UIJ335" s="547"/>
      <c r="UIK335" s="547"/>
      <c r="UIL335" s="547"/>
      <c r="UIM335" s="547"/>
      <c r="UIN335" s="547"/>
      <c r="UIO335" s="547"/>
      <c r="UIP335" s="547"/>
      <c r="UIQ335" s="547"/>
      <c r="UIR335" s="547"/>
      <c r="UIS335" s="547"/>
      <c r="UIT335" s="547"/>
      <c r="UIU335" s="547"/>
      <c r="UIV335" s="547"/>
      <c r="UIW335" s="547"/>
      <c r="UIX335" s="547"/>
      <c r="UIY335" s="547"/>
      <c r="UIZ335" s="547"/>
      <c r="UJA335" s="547"/>
      <c r="UJB335" s="547"/>
      <c r="UJC335" s="547"/>
      <c r="UJD335" s="547"/>
      <c r="UJE335" s="547"/>
      <c r="UJF335" s="547"/>
      <c r="UJG335" s="547"/>
      <c r="UJH335" s="547"/>
      <c r="UJI335" s="547"/>
      <c r="UJJ335" s="547"/>
      <c r="UJK335" s="547"/>
      <c r="UJL335" s="547"/>
      <c r="UJM335" s="547"/>
      <c r="UJN335" s="547"/>
      <c r="UJO335" s="547"/>
      <c r="UJP335" s="547"/>
      <c r="UJQ335" s="547"/>
      <c r="UJR335" s="547"/>
      <c r="UJS335" s="547"/>
      <c r="UJT335" s="547"/>
      <c r="UJU335" s="547"/>
      <c r="UJV335" s="547"/>
      <c r="UJW335" s="547"/>
      <c r="UJX335" s="547"/>
      <c r="UJY335" s="547"/>
      <c r="UJZ335" s="547"/>
      <c r="UKA335" s="547"/>
      <c r="UKB335" s="547"/>
      <c r="UKC335" s="547"/>
      <c r="UKD335" s="547"/>
      <c r="UKE335" s="547"/>
      <c r="UKF335" s="547"/>
      <c r="UKG335" s="547"/>
      <c r="UKH335" s="547"/>
      <c r="UKI335" s="547"/>
      <c r="UKJ335" s="547"/>
      <c r="UKK335" s="547"/>
      <c r="UKL335" s="547"/>
      <c r="UKM335" s="547"/>
      <c r="UKN335" s="547"/>
      <c r="UKO335" s="547"/>
      <c r="UKP335" s="547"/>
      <c r="UKQ335" s="547"/>
      <c r="UKR335" s="547"/>
      <c r="UKS335" s="547"/>
      <c r="UKT335" s="547"/>
      <c r="UKU335" s="547"/>
      <c r="UKV335" s="547"/>
      <c r="UKW335" s="547"/>
      <c r="UKX335" s="547"/>
      <c r="UKY335" s="547"/>
      <c r="UKZ335" s="547"/>
      <c r="ULA335" s="547"/>
      <c r="ULB335" s="547"/>
      <c r="ULC335" s="547"/>
      <c r="ULD335" s="547"/>
      <c r="ULE335" s="547"/>
      <c r="ULF335" s="547"/>
      <c r="ULG335" s="547"/>
      <c r="ULH335" s="547"/>
      <c r="ULI335" s="547"/>
      <c r="ULJ335" s="547"/>
      <c r="ULK335" s="547"/>
      <c r="ULL335" s="547"/>
      <c r="ULM335" s="547"/>
      <c r="ULN335" s="547"/>
      <c r="ULO335" s="547"/>
      <c r="ULP335" s="547"/>
      <c r="ULQ335" s="547"/>
      <c r="ULR335" s="547"/>
      <c r="ULS335" s="547"/>
      <c r="ULT335" s="547"/>
      <c r="ULU335" s="547"/>
      <c r="ULV335" s="547"/>
      <c r="ULW335" s="547"/>
      <c r="ULX335" s="547"/>
      <c r="ULY335" s="547"/>
      <c r="ULZ335" s="547"/>
      <c r="UMA335" s="547"/>
      <c r="UMB335" s="547"/>
      <c r="UMC335" s="547"/>
      <c r="UMD335" s="547"/>
      <c r="UME335" s="547"/>
      <c r="UMF335" s="547"/>
      <c r="UMG335" s="547"/>
      <c r="UMH335" s="547"/>
      <c r="UMI335" s="547"/>
      <c r="UMJ335" s="547"/>
      <c r="UMK335" s="547"/>
      <c r="UML335" s="547"/>
      <c r="UMM335" s="547"/>
      <c r="UMN335" s="547"/>
      <c r="UMO335" s="547"/>
      <c r="UMP335" s="547"/>
      <c r="UMQ335" s="547"/>
      <c r="UMR335" s="547"/>
      <c r="UMS335" s="547"/>
      <c r="UMT335" s="547"/>
      <c r="UMU335" s="547"/>
      <c r="UMV335" s="547"/>
      <c r="UMW335" s="547"/>
      <c r="UMX335" s="547"/>
      <c r="UMY335" s="547"/>
      <c r="UMZ335" s="547"/>
      <c r="UNA335" s="547"/>
      <c r="UNB335" s="547"/>
      <c r="UNC335" s="547"/>
      <c r="UND335" s="547"/>
      <c r="UNE335" s="547"/>
      <c r="UNF335" s="547"/>
      <c r="UNG335" s="547"/>
      <c r="UNH335" s="547"/>
      <c r="UNI335" s="547"/>
      <c r="UNJ335" s="547"/>
      <c r="UNK335" s="547"/>
      <c r="UNL335" s="547"/>
      <c r="UNM335" s="547"/>
      <c r="UNN335" s="547"/>
      <c r="UNO335" s="547"/>
      <c r="UNP335" s="547"/>
      <c r="UNQ335" s="547"/>
      <c r="UNR335" s="547"/>
      <c r="UNS335" s="547"/>
      <c r="UNT335" s="547"/>
      <c r="UNU335" s="547"/>
      <c r="UNV335" s="547"/>
      <c r="UNW335" s="547"/>
      <c r="UNX335" s="547"/>
      <c r="UNY335" s="547"/>
      <c r="UNZ335" s="547"/>
      <c r="UOA335" s="547"/>
      <c r="UOB335" s="547"/>
      <c r="UOC335" s="547"/>
      <c r="UOD335" s="547"/>
      <c r="UOE335" s="547"/>
      <c r="UOF335" s="547"/>
      <c r="UOG335" s="547"/>
      <c r="UOH335" s="547"/>
      <c r="UOI335" s="547"/>
      <c r="UOJ335" s="547"/>
      <c r="UOK335" s="547"/>
      <c r="UOL335" s="547"/>
      <c r="UOM335" s="547"/>
      <c r="UON335" s="547"/>
      <c r="UOO335" s="547"/>
      <c r="UOP335" s="547"/>
      <c r="UOQ335" s="547"/>
      <c r="UOR335" s="547"/>
      <c r="UOS335" s="547"/>
      <c r="UOT335" s="547"/>
      <c r="UOU335" s="547"/>
      <c r="UOV335" s="547"/>
      <c r="UOW335" s="547"/>
      <c r="UOX335" s="547"/>
      <c r="UOY335" s="547"/>
      <c r="UOZ335" s="547"/>
      <c r="UPA335" s="547"/>
      <c r="UPB335" s="547"/>
      <c r="UPC335" s="547"/>
      <c r="UPD335" s="547"/>
      <c r="UPE335" s="547"/>
      <c r="UPF335" s="547"/>
      <c r="UPG335" s="547"/>
      <c r="UPH335" s="547"/>
      <c r="UPI335" s="547"/>
      <c r="UPJ335" s="547"/>
      <c r="UPK335" s="547"/>
      <c r="UPL335" s="547"/>
      <c r="UPM335" s="547"/>
      <c r="UPN335" s="547"/>
      <c r="UPO335" s="547"/>
      <c r="UPP335" s="547"/>
      <c r="UPQ335" s="547"/>
      <c r="UPR335" s="547"/>
      <c r="UPS335" s="547"/>
      <c r="UPT335" s="547"/>
      <c r="UPU335" s="547"/>
      <c r="UPV335" s="547"/>
      <c r="UPW335" s="547"/>
      <c r="UPX335" s="547"/>
      <c r="UPY335" s="547"/>
      <c r="UPZ335" s="547"/>
      <c r="UQA335" s="547"/>
      <c r="UQB335" s="547"/>
      <c r="UQC335" s="547"/>
      <c r="UQD335" s="547"/>
      <c r="UQE335" s="547"/>
      <c r="UQF335" s="547"/>
      <c r="UQG335" s="547"/>
      <c r="UQH335" s="547"/>
      <c r="UQI335" s="547"/>
      <c r="UQJ335" s="547"/>
      <c r="UQK335" s="547"/>
      <c r="UQL335" s="547"/>
      <c r="UQM335" s="547"/>
      <c r="UQN335" s="547"/>
      <c r="UQO335" s="547"/>
      <c r="UQP335" s="547"/>
      <c r="UQQ335" s="547"/>
      <c r="UQR335" s="547"/>
      <c r="UQS335" s="547"/>
      <c r="UQT335" s="547"/>
      <c r="UQU335" s="547"/>
      <c r="UQV335" s="547"/>
      <c r="UQW335" s="547"/>
      <c r="UQX335" s="547"/>
      <c r="UQY335" s="547"/>
      <c r="UQZ335" s="547"/>
      <c r="URA335" s="547"/>
      <c r="URB335" s="547"/>
      <c r="URC335" s="547"/>
      <c r="URD335" s="547"/>
      <c r="URE335" s="547"/>
      <c r="URF335" s="547"/>
      <c r="URG335" s="547"/>
      <c r="URH335" s="547"/>
      <c r="URI335" s="547"/>
      <c r="URJ335" s="547"/>
      <c r="URK335" s="547"/>
      <c r="URL335" s="547"/>
      <c r="URM335" s="547"/>
      <c r="URN335" s="547"/>
      <c r="URO335" s="547"/>
      <c r="URP335" s="547"/>
      <c r="URQ335" s="547"/>
      <c r="URR335" s="547"/>
      <c r="URS335" s="547"/>
      <c r="URT335" s="547"/>
      <c r="URU335" s="547"/>
      <c r="URV335" s="547"/>
      <c r="URW335" s="547"/>
      <c r="URX335" s="547"/>
      <c r="URY335" s="547"/>
      <c r="URZ335" s="547"/>
      <c r="USA335" s="547"/>
      <c r="USB335" s="547"/>
      <c r="USC335" s="547"/>
      <c r="USD335" s="547"/>
      <c r="USE335" s="547"/>
      <c r="USF335" s="547"/>
      <c r="USG335" s="547"/>
      <c r="USH335" s="547"/>
      <c r="USI335" s="547"/>
      <c r="USJ335" s="547"/>
      <c r="USK335" s="547"/>
      <c r="USL335" s="547"/>
      <c r="USM335" s="547"/>
      <c r="USN335" s="547"/>
      <c r="USO335" s="547"/>
      <c r="USP335" s="547"/>
      <c r="USQ335" s="547"/>
      <c r="USR335" s="547"/>
      <c r="USS335" s="547"/>
      <c r="UST335" s="547"/>
      <c r="USU335" s="547"/>
      <c r="USV335" s="547"/>
      <c r="USW335" s="547"/>
      <c r="USX335" s="547"/>
      <c r="USY335" s="547"/>
      <c r="USZ335" s="547"/>
      <c r="UTA335" s="547"/>
      <c r="UTB335" s="547"/>
      <c r="UTC335" s="547"/>
      <c r="UTD335" s="547"/>
      <c r="UTE335" s="547"/>
      <c r="UTF335" s="547"/>
      <c r="UTG335" s="547"/>
      <c r="UTH335" s="547"/>
      <c r="UTI335" s="547"/>
      <c r="UTJ335" s="547"/>
      <c r="UTK335" s="547"/>
      <c r="UTL335" s="547"/>
      <c r="UTM335" s="547"/>
      <c r="UTN335" s="547"/>
      <c r="UTO335" s="547"/>
      <c r="UTP335" s="547"/>
      <c r="UTQ335" s="547"/>
      <c r="UTR335" s="547"/>
      <c r="UTS335" s="547"/>
      <c r="UTT335" s="547"/>
      <c r="UTU335" s="547"/>
      <c r="UTV335" s="547"/>
      <c r="UTW335" s="547"/>
      <c r="UTX335" s="547"/>
      <c r="UTY335" s="547"/>
      <c r="UTZ335" s="547"/>
      <c r="UUA335" s="547"/>
      <c r="UUB335" s="547"/>
      <c r="UUC335" s="547"/>
      <c r="UUD335" s="547"/>
      <c r="UUE335" s="547"/>
      <c r="UUF335" s="547"/>
      <c r="UUG335" s="547"/>
      <c r="UUH335" s="547"/>
      <c r="UUI335" s="547"/>
      <c r="UUJ335" s="547"/>
      <c r="UUK335" s="547"/>
      <c r="UUL335" s="547"/>
      <c r="UUM335" s="547"/>
      <c r="UUN335" s="547"/>
      <c r="UUO335" s="547"/>
      <c r="UUP335" s="547"/>
      <c r="UUQ335" s="547"/>
      <c r="UUR335" s="547"/>
      <c r="UUS335" s="547"/>
      <c r="UUT335" s="547"/>
      <c r="UUU335" s="547"/>
      <c r="UUV335" s="547"/>
      <c r="UUW335" s="547"/>
      <c r="UUX335" s="547"/>
      <c r="UUY335" s="547"/>
      <c r="UUZ335" s="547"/>
      <c r="UVA335" s="547"/>
      <c r="UVB335" s="547"/>
      <c r="UVC335" s="547"/>
      <c r="UVD335" s="547"/>
      <c r="UVE335" s="547"/>
      <c r="UVF335" s="547"/>
      <c r="UVG335" s="547"/>
      <c r="UVH335" s="547"/>
      <c r="UVI335" s="547"/>
      <c r="UVJ335" s="547"/>
      <c r="UVK335" s="547"/>
      <c r="UVL335" s="547"/>
      <c r="UVM335" s="547"/>
      <c r="UVN335" s="547"/>
      <c r="UVO335" s="547"/>
      <c r="UVP335" s="547"/>
      <c r="UVQ335" s="547"/>
      <c r="UVR335" s="547"/>
      <c r="UVS335" s="547"/>
      <c r="UVT335" s="547"/>
      <c r="UVU335" s="547"/>
      <c r="UVV335" s="547"/>
      <c r="UVW335" s="547"/>
      <c r="UVX335" s="547"/>
      <c r="UVY335" s="547"/>
      <c r="UVZ335" s="547"/>
      <c r="UWA335" s="547"/>
      <c r="UWB335" s="547"/>
      <c r="UWC335" s="547"/>
      <c r="UWD335" s="547"/>
      <c r="UWE335" s="547"/>
      <c r="UWF335" s="547"/>
      <c r="UWG335" s="547"/>
      <c r="UWH335" s="547"/>
      <c r="UWI335" s="547"/>
      <c r="UWJ335" s="547"/>
      <c r="UWK335" s="547"/>
      <c r="UWL335" s="547"/>
      <c r="UWM335" s="547"/>
      <c r="UWN335" s="547"/>
      <c r="UWO335" s="547"/>
      <c r="UWP335" s="547"/>
      <c r="UWQ335" s="547"/>
      <c r="UWR335" s="547"/>
      <c r="UWS335" s="547"/>
      <c r="UWT335" s="547"/>
      <c r="UWU335" s="547"/>
      <c r="UWV335" s="547"/>
      <c r="UWW335" s="547"/>
      <c r="UWX335" s="547"/>
      <c r="UWY335" s="547"/>
      <c r="UWZ335" s="547"/>
      <c r="UXA335" s="547"/>
      <c r="UXB335" s="547"/>
      <c r="UXC335" s="547"/>
      <c r="UXD335" s="547"/>
      <c r="UXE335" s="547"/>
      <c r="UXF335" s="547"/>
      <c r="UXG335" s="547"/>
      <c r="UXH335" s="547"/>
      <c r="UXI335" s="547"/>
      <c r="UXJ335" s="547"/>
      <c r="UXK335" s="547"/>
      <c r="UXL335" s="547"/>
      <c r="UXM335" s="547"/>
      <c r="UXN335" s="547"/>
      <c r="UXO335" s="547"/>
      <c r="UXP335" s="547"/>
      <c r="UXQ335" s="547"/>
      <c r="UXR335" s="547"/>
      <c r="UXS335" s="547"/>
      <c r="UXT335" s="547"/>
      <c r="UXU335" s="547"/>
      <c r="UXV335" s="547"/>
      <c r="UXW335" s="547"/>
      <c r="UXX335" s="547"/>
      <c r="UXY335" s="547"/>
      <c r="UXZ335" s="547"/>
      <c r="UYA335" s="547"/>
      <c r="UYB335" s="547"/>
      <c r="UYC335" s="547"/>
      <c r="UYD335" s="547"/>
      <c r="UYE335" s="547"/>
      <c r="UYF335" s="547"/>
      <c r="UYG335" s="547"/>
      <c r="UYH335" s="547"/>
      <c r="UYI335" s="547"/>
      <c r="UYJ335" s="547"/>
      <c r="UYK335" s="547"/>
      <c r="UYL335" s="547"/>
      <c r="UYM335" s="547"/>
      <c r="UYN335" s="547"/>
      <c r="UYO335" s="547"/>
      <c r="UYP335" s="547"/>
      <c r="UYQ335" s="547"/>
      <c r="UYR335" s="547"/>
      <c r="UYS335" s="547"/>
      <c r="UYT335" s="547"/>
      <c r="UYU335" s="547"/>
      <c r="UYV335" s="547"/>
      <c r="UYW335" s="547"/>
      <c r="UYX335" s="547"/>
      <c r="UYY335" s="547"/>
      <c r="UYZ335" s="547"/>
      <c r="UZA335" s="547"/>
      <c r="UZB335" s="547"/>
      <c r="UZC335" s="547"/>
      <c r="UZD335" s="547"/>
      <c r="UZE335" s="547"/>
      <c r="UZF335" s="547"/>
      <c r="UZG335" s="547"/>
      <c r="UZH335" s="547"/>
      <c r="UZI335" s="547"/>
      <c r="UZJ335" s="547"/>
      <c r="UZK335" s="547"/>
      <c r="UZL335" s="547"/>
      <c r="UZM335" s="547"/>
      <c r="UZN335" s="547"/>
      <c r="UZO335" s="547"/>
      <c r="UZP335" s="547"/>
      <c r="UZQ335" s="547"/>
      <c r="UZR335" s="547"/>
      <c r="UZS335" s="547"/>
      <c r="UZT335" s="547"/>
      <c r="UZU335" s="547"/>
      <c r="UZV335" s="547"/>
      <c r="UZW335" s="547"/>
      <c r="UZX335" s="547"/>
      <c r="UZY335" s="547"/>
      <c r="UZZ335" s="547"/>
      <c r="VAA335" s="547"/>
      <c r="VAB335" s="547"/>
      <c r="VAC335" s="547"/>
      <c r="VAD335" s="547"/>
      <c r="VAE335" s="547"/>
      <c r="VAF335" s="547"/>
      <c r="VAG335" s="547"/>
      <c r="VAH335" s="547"/>
      <c r="VAI335" s="547"/>
      <c r="VAJ335" s="547"/>
      <c r="VAK335" s="547"/>
      <c r="VAL335" s="547"/>
      <c r="VAM335" s="547"/>
      <c r="VAN335" s="547"/>
      <c r="VAO335" s="547"/>
      <c r="VAP335" s="547"/>
      <c r="VAQ335" s="547"/>
      <c r="VAR335" s="547"/>
      <c r="VAS335" s="547"/>
      <c r="VAT335" s="547"/>
      <c r="VAU335" s="547"/>
      <c r="VAV335" s="547"/>
      <c r="VAW335" s="547"/>
      <c r="VAX335" s="547"/>
      <c r="VAY335" s="547"/>
      <c r="VAZ335" s="547"/>
      <c r="VBA335" s="547"/>
      <c r="VBB335" s="547"/>
      <c r="VBC335" s="547"/>
      <c r="VBD335" s="547"/>
      <c r="VBE335" s="547"/>
      <c r="VBF335" s="547"/>
      <c r="VBG335" s="547"/>
      <c r="VBH335" s="547"/>
      <c r="VBI335" s="547"/>
      <c r="VBJ335" s="547"/>
      <c r="VBK335" s="547"/>
      <c r="VBL335" s="547"/>
      <c r="VBM335" s="547"/>
      <c r="VBN335" s="547"/>
      <c r="VBO335" s="547"/>
      <c r="VBP335" s="547"/>
      <c r="VBQ335" s="547"/>
      <c r="VBR335" s="547"/>
      <c r="VBS335" s="547"/>
      <c r="VBT335" s="547"/>
      <c r="VBU335" s="547"/>
      <c r="VBV335" s="547"/>
      <c r="VBW335" s="547"/>
      <c r="VBX335" s="547"/>
      <c r="VBY335" s="547"/>
      <c r="VBZ335" s="547"/>
      <c r="VCA335" s="547"/>
      <c r="VCB335" s="547"/>
      <c r="VCC335" s="547"/>
      <c r="VCD335" s="547"/>
      <c r="VCE335" s="547"/>
      <c r="VCF335" s="547"/>
      <c r="VCG335" s="547"/>
      <c r="VCH335" s="547"/>
      <c r="VCI335" s="547"/>
      <c r="VCJ335" s="547"/>
      <c r="VCK335" s="547"/>
      <c r="VCL335" s="547"/>
      <c r="VCM335" s="547"/>
      <c r="VCN335" s="547"/>
      <c r="VCO335" s="547"/>
      <c r="VCP335" s="547"/>
      <c r="VCQ335" s="547"/>
      <c r="VCR335" s="547"/>
      <c r="VCS335" s="547"/>
      <c r="VCT335" s="547"/>
      <c r="VCU335" s="547"/>
      <c r="VCV335" s="547"/>
      <c r="VCW335" s="547"/>
      <c r="VCX335" s="547"/>
      <c r="VCY335" s="547"/>
      <c r="VCZ335" s="547"/>
      <c r="VDA335" s="547"/>
      <c r="VDB335" s="547"/>
      <c r="VDC335" s="547"/>
      <c r="VDD335" s="547"/>
      <c r="VDE335" s="547"/>
      <c r="VDF335" s="547"/>
      <c r="VDG335" s="547"/>
      <c r="VDH335" s="547"/>
      <c r="VDI335" s="547"/>
      <c r="VDJ335" s="547"/>
      <c r="VDK335" s="547"/>
      <c r="VDL335" s="547"/>
      <c r="VDM335" s="547"/>
      <c r="VDN335" s="547"/>
      <c r="VDO335" s="547"/>
      <c r="VDP335" s="547"/>
      <c r="VDQ335" s="547"/>
      <c r="VDR335" s="547"/>
      <c r="VDS335" s="547"/>
      <c r="VDT335" s="547"/>
      <c r="VDU335" s="547"/>
      <c r="VDV335" s="547"/>
      <c r="VDW335" s="547"/>
      <c r="VDX335" s="547"/>
      <c r="VDY335" s="547"/>
      <c r="VDZ335" s="547"/>
      <c r="VEA335" s="547"/>
      <c r="VEB335" s="547"/>
      <c r="VEC335" s="547"/>
      <c r="VED335" s="547"/>
      <c r="VEE335" s="547"/>
      <c r="VEF335" s="547"/>
      <c r="VEG335" s="547"/>
      <c r="VEH335" s="547"/>
      <c r="VEI335" s="547"/>
      <c r="VEJ335" s="547"/>
      <c r="VEK335" s="547"/>
      <c r="VEL335" s="547"/>
      <c r="VEM335" s="547"/>
      <c r="VEN335" s="547"/>
      <c r="VEO335" s="547"/>
      <c r="VEP335" s="547"/>
      <c r="VEQ335" s="547"/>
      <c r="VER335" s="547"/>
      <c r="VES335" s="547"/>
      <c r="VET335" s="547"/>
      <c r="VEU335" s="547"/>
      <c r="VEV335" s="547"/>
      <c r="VEW335" s="547"/>
      <c r="VEX335" s="547"/>
      <c r="VEY335" s="547"/>
      <c r="VEZ335" s="547"/>
      <c r="VFA335" s="547"/>
      <c r="VFB335" s="547"/>
      <c r="VFC335" s="547"/>
      <c r="VFD335" s="547"/>
      <c r="VFE335" s="547"/>
      <c r="VFF335" s="547"/>
      <c r="VFG335" s="547"/>
      <c r="VFH335" s="547"/>
      <c r="VFI335" s="547"/>
      <c r="VFJ335" s="547"/>
      <c r="VFK335" s="547"/>
      <c r="VFL335" s="547"/>
      <c r="VFM335" s="547"/>
      <c r="VFN335" s="547"/>
      <c r="VFO335" s="547"/>
      <c r="VFP335" s="547"/>
      <c r="VFQ335" s="547"/>
      <c r="VFR335" s="547"/>
      <c r="VFS335" s="547"/>
      <c r="VFT335" s="547"/>
      <c r="VFU335" s="547"/>
      <c r="VFV335" s="547"/>
      <c r="VFW335" s="547"/>
      <c r="VFX335" s="547"/>
      <c r="VFY335" s="547"/>
      <c r="VFZ335" s="547"/>
      <c r="VGA335" s="547"/>
      <c r="VGB335" s="547"/>
      <c r="VGC335" s="547"/>
      <c r="VGD335" s="547"/>
      <c r="VGE335" s="547"/>
      <c r="VGF335" s="547"/>
      <c r="VGG335" s="547"/>
      <c r="VGH335" s="547"/>
      <c r="VGI335" s="547"/>
      <c r="VGJ335" s="547"/>
      <c r="VGK335" s="547"/>
      <c r="VGL335" s="547"/>
      <c r="VGM335" s="547"/>
      <c r="VGN335" s="547"/>
      <c r="VGO335" s="547"/>
      <c r="VGP335" s="547"/>
      <c r="VGQ335" s="547"/>
      <c r="VGR335" s="547"/>
      <c r="VGS335" s="547"/>
      <c r="VGT335" s="547"/>
      <c r="VGU335" s="547"/>
      <c r="VGV335" s="547"/>
      <c r="VGW335" s="547"/>
      <c r="VGX335" s="547"/>
      <c r="VGY335" s="547"/>
      <c r="VGZ335" s="547"/>
      <c r="VHA335" s="547"/>
      <c r="VHB335" s="547"/>
      <c r="VHC335" s="547"/>
      <c r="VHD335" s="547"/>
      <c r="VHE335" s="547"/>
      <c r="VHF335" s="547"/>
      <c r="VHG335" s="547"/>
      <c r="VHH335" s="547"/>
      <c r="VHI335" s="547"/>
      <c r="VHJ335" s="547"/>
      <c r="VHK335" s="547"/>
      <c r="VHL335" s="547"/>
      <c r="VHM335" s="547"/>
      <c r="VHN335" s="547"/>
      <c r="VHO335" s="547"/>
      <c r="VHP335" s="547"/>
      <c r="VHQ335" s="547"/>
      <c r="VHR335" s="547"/>
      <c r="VHS335" s="547"/>
      <c r="VHT335" s="547"/>
      <c r="VHU335" s="547"/>
      <c r="VHV335" s="547"/>
      <c r="VHW335" s="547"/>
      <c r="VHX335" s="547"/>
      <c r="VHY335" s="547"/>
      <c r="VHZ335" s="547"/>
      <c r="VIA335" s="547"/>
      <c r="VIB335" s="547"/>
      <c r="VIC335" s="547"/>
      <c r="VID335" s="547"/>
      <c r="VIE335" s="547"/>
      <c r="VIF335" s="547"/>
      <c r="VIG335" s="547"/>
      <c r="VIH335" s="547"/>
      <c r="VII335" s="547"/>
      <c r="VIJ335" s="547"/>
      <c r="VIK335" s="547"/>
      <c r="VIL335" s="547"/>
      <c r="VIM335" s="547"/>
      <c r="VIN335" s="547"/>
      <c r="VIO335" s="547"/>
      <c r="VIP335" s="547"/>
      <c r="VIQ335" s="547"/>
      <c r="VIR335" s="547"/>
      <c r="VIS335" s="547"/>
      <c r="VIT335" s="547"/>
      <c r="VIU335" s="547"/>
      <c r="VIV335" s="547"/>
      <c r="VIW335" s="547"/>
      <c r="VIX335" s="547"/>
      <c r="VIY335" s="547"/>
      <c r="VIZ335" s="547"/>
      <c r="VJA335" s="547"/>
      <c r="VJB335" s="547"/>
      <c r="VJC335" s="547"/>
      <c r="VJD335" s="547"/>
      <c r="VJE335" s="547"/>
      <c r="VJF335" s="547"/>
      <c r="VJG335" s="547"/>
      <c r="VJH335" s="547"/>
      <c r="VJI335" s="547"/>
      <c r="VJJ335" s="547"/>
      <c r="VJK335" s="547"/>
      <c r="VJL335" s="547"/>
      <c r="VJM335" s="547"/>
      <c r="VJN335" s="547"/>
      <c r="VJO335" s="547"/>
      <c r="VJP335" s="547"/>
      <c r="VJQ335" s="547"/>
      <c r="VJR335" s="547"/>
      <c r="VJS335" s="547"/>
      <c r="VJT335" s="547"/>
      <c r="VJU335" s="547"/>
      <c r="VJV335" s="547"/>
      <c r="VJW335" s="547"/>
      <c r="VJX335" s="547"/>
      <c r="VJY335" s="547"/>
      <c r="VJZ335" s="547"/>
      <c r="VKA335" s="547"/>
      <c r="VKB335" s="547"/>
      <c r="VKC335" s="547"/>
      <c r="VKD335" s="547"/>
      <c r="VKE335" s="547"/>
      <c r="VKF335" s="547"/>
      <c r="VKG335" s="547"/>
      <c r="VKH335" s="547"/>
      <c r="VKI335" s="547"/>
      <c r="VKJ335" s="547"/>
      <c r="VKK335" s="547"/>
      <c r="VKL335" s="547"/>
      <c r="VKM335" s="547"/>
      <c r="VKN335" s="547"/>
      <c r="VKO335" s="547"/>
      <c r="VKP335" s="547"/>
      <c r="VKQ335" s="547"/>
      <c r="VKR335" s="547"/>
      <c r="VKS335" s="547"/>
      <c r="VKT335" s="547"/>
      <c r="VKU335" s="547"/>
      <c r="VKV335" s="547"/>
      <c r="VKW335" s="547"/>
      <c r="VKX335" s="547"/>
      <c r="VKY335" s="547"/>
      <c r="VKZ335" s="547"/>
      <c r="VLA335" s="547"/>
      <c r="VLB335" s="547"/>
      <c r="VLC335" s="547"/>
      <c r="VLD335" s="547"/>
      <c r="VLE335" s="547"/>
      <c r="VLF335" s="547"/>
      <c r="VLG335" s="547"/>
      <c r="VLH335" s="547"/>
      <c r="VLI335" s="547"/>
      <c r="VLJ335" s="547"/>
      <c r="VLK335" s="547"/>
      <c r="VLL335" s="547"/>
      <c r="VLM335" s="547"/>
      <c r="VLN335" s="547"/>
      <c r="VLO335" s="547"/>
      <c r="VLP335" s="547"/>
      <c r="VLQ335" s="547"/>
      <c r="VLR335" s="547"/>
      <c r="VLS335" s="547"/>
      <c r="VLT335" s="547"/>
      <c r="VLU335" s="547"/>
      <c r="VLV335" s="547"/>
      <c r="VLW335" s="547"/>
      <c r="VLX335" s="547"/>
      <c r="VLY335" s="547"/>
      <c r="VLZ335" s="547"/>
      <c r="VMA335" s="547"/>
      <c r="VMB335" s="547"/>
      <c r="VMC335" s="547"/>
      <c r="VMD335" s="547"/>
      <c r="VME335" s="547"/>
      <c r="VMF335" s="547"/>
      <c r="VMG335" s="547"/>
      <c r="VMH335" s="547"/>
      <c r="VMI335" s="547"/>
      <c r="VMJ335" s="547"/>
      <c r="VMK335" s="547"/>
      <c r="VML335" s="547"/>
      <c r="VMM335" s="547"/>
      <c r="VMN335" s="547"/>
      <c r="VMO335" s="547"/>
      <c r="VMP335" s="547"/>
      <c r="VMQ335" s="547"/>
      <c r="VMR335" s="547"/>
      <c r="VMS335" s="547"/>
      <c r="VMT335" s="547"/>
      <c r="VMU335" s="547"/>
      <c r="VMV335" s="547"/>
      <c r="VMW335" s="547"/>
      <c r="VMX335" s="547"/>
      <c r="VMY335" s="547"/>
      <c r="VMZ335" s="547"/>
      <c r="VNA335" s="547"/>
      <c r="VNB335" s="547"/>
      <c r="VNC335" s="547"/>
      <c r="VND335" s="547"/>
      <c r="VNE335" s="547"/>
      <c r="VNF335" s="547"/>
      <c r="VNG335" s="547"/>
      <c r="VNH335" s="547"/>
      <c r="VNI335" s="547"/>
      <c r="VNJ335" s="547"/>
      <c r="VNK335" s="547"/>
      <c r="VNL335" s="547"/>
      <c r="VNM335" s="547"/>
      <c r="VNN335" s="547"/>
      <c r="VNO335" s="547"/>
      <c r="VNP335" s="547"/>
      <c r="VNQ335" s="547"/>
      <c r="VNR335" s="547"/>
      <c r="VNS335" s="547"/>
      <c r="VNT335" s="547"/>
      <c r="VNU335" s="547"/>
      <c r="VNV335" s="547"/>
      <c r="VNW335" s="547"/>
      <c r="VNX335" s="547"/>
      <c r="VNY335" s="547"/>
      <c r="VNZ335" s="547"/>
      <c r="VOA335" s="547"/>
      <c r="VOB335" s="547"/>
      <c r="VOC335" s="547"/>
      <c r="VOD335" s="547"/>
      <c r="VOE335" s="547"/>
      <c r="VOF335" s="547"/>
      <c r="VOG335" s="547"/>
      <c r="VOH335" s="547"/>
      <c r="VOI335" s="547"/>
      <c r="VOJ335" s="547"/>
      <c r="VOK335" s="547"/>
      <c r="VOL335" s="547"/>
      <c r="VOM335" s="547"/>
      <c r="VON335" s="547"/>
      <c r="VOO335" s="547"/>
      <c r="VOP335" s="547"/>
      <c r="VOQ335" s="547"/>
      <c r="VOR335" s="547"/>
      <c r="VOS335" s="547"/>
      <c r="VOT335" s="547"/>
      <c r="VOU335" s="547"/>
      <c r="VOV335" s="547"/>
      <c r="VOW335" s="547"/>
      <c r="VOX335" s="547"/>
      <c r="VOY335" s="547"/>
      <c r="VOZ335" s="547"/>
      <c r="VPA335" s="547"/>
      <c r="VPB335" s="547"/>
      <c r="VPC335" s="547"/>
      <c r="VPD335" s="547"/>
      <c r="VPE335" s="547"/>
      <c r="VPF335" s="547"/>
      <c r="VPG335" s="547"/>
      <c r="VPH335" s="547"/>
      <c r="VPI335" s="547"/>
      <c r="VPJ335" s="547"/>
      <c r="VPK335" s="547"/>
      <c r="VPL335" s="547"/>
      <c r="VPM335" s="547"/>
      <c r="VPN335" s="547"/>
      <c r="VPO335" s="547"/>
      <c r="VPP335" s="547"/>
      <c r="VPQ335" s="547"/>
      <c r="VPR335" s="547"/>
      <c r="VPS335" s="547"/>
      <c r="VPT335" s="547"/>
      <c r="VPU335" s="547"/>
      <c r="VPV335" s="547"/>
      <c r="VPW335" s="547"/>
      <c r="VPX335" s="547"/>
      <c r="VPY335" s="547"/>
      <c r="VPZ335" s="547"/>
      <c r="VQA335" s="547"/>
      <c r="VQB335" s="547"/>
      <c r="VQC335" s="547"/>
      <c r="VQD335" s="547"/>
      <c r="VQE335" s="547"/>
      <c r="VQF335" s="547"/>
      <c r="VQG335" s="547"/>
      <c r="VQH335" s="547"/>
      <c r="VQI335" s="547"/>
      <c r="VQJ335" s="547"/>
      <c r="VQK335" s="547"/>
      <c r="VQL335" s="547"/>
      <c r="VQM335" s="547"/>
      <c r="VQN335" s="547"/>
      <c r="VQO335" s="547"/>
      <c r="VQP335" s="547"/>
      <c r="VQQ335" s="547"/>
      <c r="VQR335" s="547"/>
      <c r="VQS335" s="547"/>
      <c r="VQT335" s="547"/>
      <c r="VQU335" s="547"/>
      <c r="VQV335" s="547"/>
      <c r="VQW335" s="547"/>
      <c r="VQX335" s="547"/>
      <c r="VQY335" s="547"/>
      <c r="VQZ335" s="547"/>
      <c r="VRA335" s="547"/>
      <c r="VRB335" s="547"/>
      <c r="VRC335" s="547"/>
      <c r="VRD335" s="547"/>
      <c r="VRE335" s="547"/>
      <c r="VRF335" s="547"/>
      <c r="VRG335" s="547"/>
      <c r="VRH335" s="547"/>
      <c r="VRI335" s="547"/>
      <c r="VRJ335" s="547"/>
      <c r="VRK335" s="547"/>
      <c r="VRL335" s="547"/>
      <c r="VRM335" s="547"/>
      <c r="VRN335" s="547"/>
      <c r="VRO335" s="547"/>
      <c r="VRP335" s="547"/>
      <c r="VRQ335" s="547"/>
      <c r="VRR335" s="547"/>
      <c r="VRS335" s="547"/>
      <c r="VRT335" s="547"/>
      <c r="VRU335" s="547"/>
      <c r="VRV335" s="547"/>
      <c r="VRW335" s="547"/>
      <c r="VRX335" s="547"/>
      <c r="VRY335" s="547"/>
      <c r="VRZ335" s="547"/>
      <c r="VSA335" s="547"/>
      <c r="VSB335" s="547"/>
      <c r="VSC335" s="547"/>
      <c r="VSD335" s="547"/>
      <c r="VSE335" s="547"/>
      <c r="VSF335" s="547"/>
      <c r="VSG335" s="547"/>
      <c r="VSH335" s="547"/>
      <c r="VSI335" s="547"/>
      <c r="VSJ335" s="547"/>
      <c r="VSK335" s="547"/>
      <c r="VSL335" s="547"/>
      <c r="VSM335" s="547"/>
      <c r="VSN335" s="547"/>
      <c r="VSO335" s="547"/>
      <c r="VSP335" s="547"/>
      <c r="VSQ335" s="547"/>
      <c r="VSR335" s="547"/>
      <c r="VSS335" s="547"/>
      <c r="VST335" s="547"/>
      <c r="VSU335" s="547"/>
      <c r="VSV335" s="547"/>
      <c r="VSW335" s="547"/>
      <c r="VSX335" s="547"/>
      <c r="VSY335" s="547"/>
      <c r="VSZ335" s="547"/>
      <c r="VTA335" s="547"/>
      <c r="VTB335" s="547"/>
      <c r="VTC335" s="547"/>
      <c r="VTD335" s="547"/>
      <c r="VTE335" s="547"/>
      <c r="VTF335" s="547"/>
      <c r="VTG335" s="547"/>
      <c r="VTH335" s="547"/>
      <c r="VTI335" s="547"/>
      <c r="VTJ335" s="547"/>
      <c r="VTK335" s="547"/>
      <c r="VTL335" s="547"/>
      <c r="VTM335" s="547"/>
      <c r="VTN335" s="547"/>
      <c r="VTO335" s="547"/>
      <c r="VTP335" s="547"/>
      <c r="VTQ335" s="547"/>
      <c r="VTR335" s="547"/>
      <c r="VTS335" s="547"/>
      <c r="VTT335" s="547"/>
      <c r="VTU335" s="547"/>
      <c r="VTV335" s="547"/>
      <c r="VTW335" s="547"/>
      <c r="VTX335" s="547"/>
      <c r="VTY335" s="547"/>
      <c r="VTZ335" s="547"/>
      <c r="VUA335" s="547"/>
      <c r="VUB335" s="547"/>
      <c r="VUC335" s="547"/>
      <c r="VUD335" s="547"/>
      <c r="VUE335" s="547"/>
      <c r="VUF335" s="547"/>
      <c r="VUG335" s="547"/>
      <c r="VUH335" s="547"/>
      <c r="VUI335" s="547"/>
      <c r="VUJ335" s="547"/>
      <c r="VUK335" s="547"/>
      <c r="VUL335" s="547"/>
      <c r="VUM335" s="547"/>
      <c r="VUN335" s="547"/>
      <c r="VUO335" s="547"/>
      <c r="VUP335" s="547"/>
      <c r="VUQ335" s="547"/>
      <c r="VUR335" s="547"/>
      <c r="VUS335" s="547"/>
      <c r="VUT335" s="547"/>
      <c r="VUU335" s="547"/>
      <c r="VUV335" s="547"/>
      <c r="VUW335" s="547"/>
      <c r="VUX335" s="547"/>
      <c r="VUY335" s="547"/>
      <c r="VUZ335" s="547"/>
      <c r="VVA335" s="547"/>
      <c r="VVB335" s="547"/>
      <c r="VVC335" s="547"/>
      <c r="VVD335" s="547"/>
      <c r="VVE335" s="547"/>
      <c r="VVF335" s="547"/>
      <c r="VVG335" s="547"/>
      <c r="VVH335" s="547"/>
      <c r="VVI335" s="547"/>
      <c r="VVJ335" s="547"/>
      <c r="VVK335" s="547"/>
      <c r="VVL335" s="547"/>
      <c r="VVM335" s="547"/>
      <c r="VVN335" s="547"/>
      <c r="VVO335" s="547"/>
      <c r="VVP335" s="547"/>
      <c r="VVQ335" s="547"/>
      <c r="VVR335" s="547"/>
      <c r="VVS335" s="547"/>
      <c r="VVT335" s="547"/>
      <c r="VVU335" s="547"/>
      <c r="VVV335" s="547"/>
      <c r="VVW335" s="547"/>
      <c r="VVX335" s="547"/>
      <c r="VVY335" s="547"/>
      <c r="VVZ335" s="547"/>
      <c r="VWA335" s="547"/>
      <c r="VWB335" s="547"/>
      <c r="VWC335" s="547"/>
      <c r="VWD335" s="547"/>
      <c r="VWE335" s="547"/>
      <c r="VWF335" s="547"/>
      <c r="VWG335" s="547"/>
      <c r="VWH335" s="547"/>
      <c r="VWI335" s="547"/>
      <c r="VWJ335" s="547"/>
      <c r="VWK335" s="547"/>
      <c r="VWL335" s="547"/>
      <c r="VWM335" s="547"/>
      <c r="VWN335" s="547"/>
      <c r="VWO335" s="547"/>
      <c r="VWP335" s="547"/>
      <c r="VWQ335" s="547"/>
      <c r="VWR335" s="547"/>
      <c r="VWS335" s="547"/>
      <c r="VWT335" s="547"/>
      <c r="VWU335" s="547"/>
      <c r="VWV335" s="547"/>
      <c r="VWW335" s="547"/>
      <c r="VWX335" s="547"/>
      <c r="VWY335" s="547"/>
      <c r="VWZ335" s="547"/>
      <c r="VXA335" s="547"/>
      <c r="VXB335" s="547"/>
      <c r="VXC335" s="547"/>
      <c r="VXD335" s="547"/>
      <c r="VXE335" s="547"/>
      <c r="VXF335" s="547"/>
      <c r="VXG335" s="547"/>
      <c r="VXH335" s="547"/>
      <c r="VXI335" s="547"/>
      <c r="VXJ335" s="547"/>
      <c r="VXK335" s="547"/>
      <c r="VXL335" s="547"/>
      <c r="VXM335" s="547"/>
      <c r="VXN335" s="547"/>
      <c r="VXO335" s="547"/>
      <c r="VXP335" s="547"/>
      <c r="VXQ335" s="547"/>
      <c r="VXR335" s="547"/>
      <c r="VXS335" s="547"/>
      <c r="VXT335" s="547"/>
      <c r="VXU335" s="547"/>
      <c r="VXV335" s="547"/>
      <c r="VXW335" s="547"/>
      <c r="VXX335" s="547"/>
      <c r="VXY335" s="547"/>
      <c r="VXZ335" s="547"/>
      <c r="VYA335" s="547"/>
      <c r="VYB335" s="547"/>
      <c r="VYC335" s="547"/>
      <c r="VYD335" s="547"/>
      <c r="VYE335" s="547"/>
      <c r="VYF335" s="547"/>
      <c r="VYG335" s="547"/>
      <c r="VYH335" s="547"/>
      <c r="VYI335" s="547"/>
      <c r="VYJ335" s="547"/>
      <c r="VYK335" s="547"/>
      <c r="VYL335" s="547"/>
      <c r="VYM335" s="547"/>
      <c r="VYN335" s="547"/>
      <c r="VYO335" s="547"/>
      <c r="VYP335" s="547"/>
      <c r="VYQ335" s="547"/>
      <c r="VYR335" s="547"/>
      <c r="VYS335" s="547"/>
      <c r="VYT335" s="547"/>
      <c r="VYU335" s="547"/>
      <c r="VYV335" s="547"/>
      <c r="VYW335" s="547"/>
      <c r="VYX335" s="547"/>
      <c r="VYY335" s="547"/>
      <c r="VYZ335" s="547"/>
      <c r="VZA335" s="547"/>
      <c r="VZB335" s="547"/>
      <c r="VZC335" s="547"/>
      <c r="VZD335" s="547"/>
      <c r="VZE335" s="547"/>
      <c r="VZF335" s="547"/>
      <c r="VZG335" s="547"/>
      <c r="VZH335" s="547"/>
      <c r="VZI335" s="547"/>
      <c r="VZJ335" s="547"/>
      <c r="VZK335" s="547"/>
      <c r="VZL335" s="547"/>
      <c r="VZM335" s="547"/>
      <c r="VZN335" s="547"/>
      <c r="VZO335" s="547"/>
      <c r="VZP335" s="547"/>
      <c r="VZQ335" s="547"/>
      <c r="VZR335" s="547"/>
      <c r="VZS335" s="547"/>
      <c r="VZT335" s="547"/>
      <c r="VZU335" s="547"/>
      <c r="VZV335" s="547"/>
      <c r="VZW335" s="547"/>
      <c r="VZX335" s="547"/>
      <c r="VZY335" s="547"/>
      <c r="VZZ335" s="547"/>
      <c r="WAA335" s="547"/>
      <c r="WAB335" s="547"/>
      <c r="WAC335" s="547"/>
      <c r="WAD335" s="547"/>
      <c r="WAE335" s="547"/>
      <c r="WAF335" s="547"/>
      <c r="WAG335" s="547"/>
      <c r="WAH335" s="547"/>
      <c r="WAI335" s="547"/>
      <c r="WAJ335" s="547"/>
      <c r="WAK335" s="547"/>
      <c r="WAL335" s="547"/>
      <c r="WAM335" s="547"/>
      <c r="WAN335" s="547"/>
      <c r="WAO335" s="547"/>
      <c r="WAP335" s="547"/>
      <c r="WAQ335" s="547"/>
      <c r="WAR335" s="547"/>
      <c r="WAS335" s="547"/>
      <c r="WAT335" s="547"/>
      <c r="WAU335" s="547"/>
      <c r="WAV335" s="547"/>
      <c r="WAW335" s="547"/>
      <c r="WAX335" s="547"/>
      <c r="WAY335" s="547"/>
      <c r="WAZ335" s="547"/>
      <c r="WBA335" s="547"/>
      <c r="WBB335" s="547"/>
      <c r="WBC335" s="547"/>
      <c r="WBD335" s="547"/>
      <c r="WBE335" s="547"/>
      <c r="WBF335" s="547"/>
      <c r="WBG335" s="547"/>
      <c r="WBH335" s="547"/>
      <c r="WBI335" s="547"/>
      <c r="WBJ335" s="547"/>
      <c r="WBK335" s="547"/>
      <c r="WBL335" s="547"/>
      <c r="WBM335" s="547"/>
      <c r="WBN335" s="547"/>
      <c r="WBO335" s="547"/>
      <c r="WBP335" s="547"/>
      <c r="WBQ335" s="547"/>
      <c r="WBR335" s="547"/>
      <c r="WBS335" s="547"/>
      <c r="WBT335" s="547"/>
      <c r="WBU335" s="547"/>
      <c r="WBV335" s="547"/>
      <c r="WBW335" s="547"/>
      <c r="WBX335" s="547"/>
      <c r="WBY335" s="547"/>
      <c r="WBZ335" s="547"/>
      <c r="WCA335" s="547"/>
      <c r="WCB335" s="547"/>
      <c r="WCC335" s="547"/>
      <c r="WCD335" s="547"/>
      <c r="WCE335" s="547"/>
      <c r="WCF335" s="547"/>
      <c r="WCG335" s="547"/>
      <c r="WCH335" s="547"/>
      <c r="WCI335" s="547"/>
      <c r="WCJ335" s="547"/>
      <c r="WCK335" s="547"/>
      <c r="WCL335" s="547"/>
      <c r="WCM335" s="547"/>
      <c r="WCN335" s="547"/>
      <c r="WCO335" s="547"/>
      <c r="WCP335" s="547"/>
      <c r="WCQ335" s="547"/>
      <c r="WCR335" s="547"/>
      <c r="WCS335" s="547"/>
      <c r="WCT335" s="547"/>
      <c r="WCU335" s="547"/>
      <c r="WCV335" s="547"/>
      <c r="WCW335" s="547"/>
      <c r="WCX335" s="547"/>
      <c r="WCY335" s="547"/>
      <c r="WCZ335" s="547"/>
      <c r="WDA335" s="547"/>
      <c r="WDB335" s="547"/>
      <c r="WDC335" s="547"/>
      <c r="WDD335" s="547"/>
      <c r="WDE335" s="547"/>
      <c r="WDF335" s="547"/>
      <c r="WDG335" s="547"/>
      <c r="WDH335" s="547"/>
      <c r="WDI335" s="547"/>
      <c r="WDJ335" s="547"/>
      <c r="WDK335" s="547"/>
      <c r="WDL335" s="547"/>
      <c r="WDM335" s="547"/>
      <c r="WDN335" s="547"/>
      <c r="WDO335" s="547"/>
      <c r="WDP335" s="547"/>
      <c r="WDQ335" s="547"/>
      <c r="WDR335" s="547"/>
      <c r="WDS335" s="547"/>
      <c r="WDT335" s="547"/>
      <c r="WDU335" s="547"/>
      <c r="WDV335" s="547"/>
      <c r="WDW335" s="547"/>
      <c r="WDX335" s="547"/>
      <c r="WDY335" s="547"/>
      <c r="WDZ335" s="547"/>
      <c r="WEA335" s="547"/>
      <c r="WEB335" s="547"/>
      <c r="WEC335" s="547"/>
      <c r="WED335" s="547"/>
      <c r="WEE335" s="547"/>
      <c r="WEF335" s="547"/>
      <c r="WEG335" s="547"/>
      <c r="WEH335" s="547"/>
      <c r="WEI335" s="547"/>
      <c r="WEJ335" s="547"/>
      <c r="WEK335" s="547"/>
      <c r="WEL335" s="547"/>
      <c r="WEM335" s="547"/>
      <c r="WEN335" s="547"/>
      <c r="WEO335" s="547"/>
      <c r="WEP335" s="547"/>
      <c r="WEQ335" s="547"/>
      <c r="WER335" s="547"/>
      <c r="WES335" s="547"/>
      <c r="WET335" s="547"/>
      <c r="WEU335" s="547"/>
      <c r="WEV335" s="547"/>
      <c r="WEW335" s="547"/>
      <c r="WEX335" s="547"/>
      <c r="WEY335" s="547"/>
      <c r="WEZ335" s="547"/>
      <c r="WFA335" s="547"/>
      <c r="WFB335" s="547"/>
      <c r="WFC335" s="547"/>
      <c r="WFD335" s="547"/>
      <c r="WFE335" s="547"/>
      <c r="WFF335" s="547"/>
      <c r="WFG335" s="547"/>
      <c r="WFH335" s="547"/>
      <c r="WFI335" s="547"/>
      <c r="WFJ335" s="547"/>
      <c r="WFK335" s="547"/>
      <c r="WFL335" s="547"/>
      <c r="WFM335" s="547"/>
      <c r="WFN335" s="547"/>
      <c r="WFO335" s="547"/>
      <c r="WFP335" s="547"/>
      <c r="WFQ335" s="547"/>
      <c r="WFR335" s="547"/>
      <c r="WFS335" s="547"/>
      <c r="WFT335" s="547"/>
      <c r="WFU335" s="547"/>
      <c r="WFV335" s="547"/>
      <c r="WFW335" s="547"/>
      <c r="WFX335" s="547"/>
      <c r="WFY335" s="547"/>
      <c r="WFZ335" s="547"/>
      <c r="WGA335" s="547"/>
      <c r="WGB335" s="547"/>
      <c r="WGC335" s="547"/>
      <c r="WGD335" s="547"/>
      <c r="WGE335" s="547"/>
      <c r="WGF335" s="547"/>
      <c r="WGG335" s="547"/>
      <c r="WGH335" s="547"/>
      <c r="WGI335" s="547"/>
      <c r="WGJ335" s="547"/>
      <c r="WGK335" s="547"/>
      <c r="WGL335" s="547"/>
      <c r="WGM335" s="547"/>
      <c r="WGN335" s="547"/>
      <c r="WGO335" s="547"/>
      <c r="WGP335" s="547"/>
      <c r="WGQ335" s="547"/>
      <c r="WGR335" s="547"/>
      <c r="WGS335" s="547"/>
      <c r="WGT335" s="547"/>
      <c r="WGU335" s="547"/>
      <c r="WGV335" s="547"/>
      <c r="WGW335" s="547"/>
      <c r="WGX335" s="547"/>
      <c r="WGY335" s="547"/>
      <c r="WGZ335" s="547"/>
      <c r="WHA335" s="547"/>
      <c r="WHB335" s="547"/>
      <c r="WHC335" s="547"/>
      <c r="WHD335" s="547"/>
      <c r="WHE335" s="547"/>
      <c r="WHF335" s="547"/>
      <c r="WHG335" s="547"/>
      <c r="WHH335" s="547"/>
      <c r="WHI335" s="547"/>
      <c r="WHJ335" s="547"/>
      <c r="WHK335" s="547"/>
      <c r="WHL335" s="547"/>
      <c r="WHM335" s="547"/>
      <c r="WHN335" s="547"/>
      <c r="WHO335" s="547"/>
      <c r="WHP335" s="547"/>
      <c r="WHQ335" s="547"/>
      <c r="WHR335" s="547"/>
      <c r="WHS335" s="547"/>
      <c r="WHT335" s="547"/>
      <c r="WHU335" s="547"/>
      <c r="WHV335" s="547"/>
      <c r="WHW335" s="547"/>
      <c r="WHX335" s="547"/>
      <c r="WHY335" s="547"/>
      <c r="WHZ335" s="547"/>
      <c r="WIA335" s="547"/>
      <c r="WIB335" s="547"/>
      <c r="WIC335" s="547"/>
      <c r="WID335" s="547"/>
      <c r="WIE335" s="547"/>
      <c r="WIF335" s="547"/>
      <c r="WIG335" s="547"/>
      <c r="WIH335" s="547"/>
      <c r="WII335" s="547"/>
      <c r="WIJ335" s="547"/>
      <c r="WIK335" s="547"/>
      <c r="WIL335" s="547"/>
      <c r="WIM335" s="547"/>
      <c r="WIN335" s="547"/>
      <c r="WIO335" s="547"/>
      <c r="WIP335" s="547"/>
      <c r="WIQ335" s="547"/>
      <c r="WIR335" s="547"/>
      <c r="WIS335" s="547"/>
      <c r="WIT335" s="547"/>
      <c r="WIU335" s="547"/>
      <c r="WIV335" s="547"/>
      <c r="WIW335" s="547"/>
      <c r="WIX335" s="547"/>
      <c r="WIY335" s="547"/>
      <c r="WIZ335" s="547"/>
      <c r="WJA335" s="547"/>
      <c r="WJB335" s="547"/>
      <c r="WJC335" s="547"/>
      <c r="WJD335" s="547"/>
      <c r="WJE335" s="547"/>
      <c r="WJF335" s="547"/>
      <c r="WJG335" s="547"/>
      <c r="WJH335" s="547"/>
      <c r="WJI335" s="547"/>
      <c r="WJJ335" s="547"/>
      <c r="WJK335" s="547"/>
      <c r="WJL335" s="547"/>
      <c r="WJM335" s="547"/>
      <c r="WJN335" s="547"/>
      <c r="WJO335" s="547"/>
      <c r="WJP335" s="547"/>
      <c r="WJQ335" s="547"/>
      <c r="WJR335" s="547"/>
      <c r="WJS335" s="547"/>
      <c r="WJT335" s="547"/>
      <c r="WJU335" s="547"/>
      <c r="WJV335" s="547"/>
      <c r="WJW335" s="547"/>
      <c r="WJX335" s="547"/>
      <c r="WJY335" s="547"/>
      <c r="WJZ335" s="547"/>
      <c r="WKA335" s="547"/>
      <c r="WKB335" s="547"/>
      <c r="WKC335" s="547"/>
      <c r="WKD335" s="547"/>
      <c r="WKE335" s="547"/>
      <c r="WKF335" s="547"/>
      <c r="WKG335" s="547"/>
      <c r="WKH335" s="547"/>
      <c r="WKI335" s="547"/>
      <c r="WKJ335" s="547"/>
      <c r="WKK335" s="547"/>
      <c r="WKL335" s="547"/>
      <c r="WKM335" s="547"/>
      <c r="WKN335" s="547"/>
      <c r="WKO335" s="547"/>
      <c r="WKP335" s="547"/>
      <c r="WKQ335" s="547"/>
      <c r="WKR335" s="547"/>
      <c r="WKS335" s="547"/>
      <c r="WKT335" s="547"/>
      <c r="WKU335" s="547"/>
      <c r="WKV335" s="547"/>
      <c r="WKW335" s="547"/>
      <c r="WKX335" s="547"/>
      <c r="WKY335" s="547"/>
      <c r="WKZ335" s="547"/>
      <c r="WLA335" s="547"/>
      <c r="WLB335" s="547"/>
      <c r="WLC335" s="547"/>
      <c r="WLD335" s="547"/>
      <c r="WLE335" s="547"/>
      <c r="WLF335" s="547"/>
      <c r="WLG335" s="547"/>
      <c r="WLH335" s="547"/>
      <c r="WLI335" s="547"/>
      <c r="WLJ335" s="547"/>
      <c r="WLK335" s="547"/>
      <c r="WLL335" s="547"/>
      <c r="WLM335" s="547"/>
      <c r="WLN335" s="547"/>
      <c r="WLO335" s="547"/>
      <c r="WLP335" s="547"/>
      <c r="WLQ335" s="547"/>
      <c r="WLR335" s="547"/>
      <c r="WLS335" s="547"/>
      <c r="WLT335" s="547"/>
      <c r="WLU335" s="547"/>
      <c r="WLV335" s="547"/>
      <c r="WLW335" s="547"/>
      <c r="WLX335" s="547"/>
      <c r="WLY335" s="547"/>
      <c r="WLZ335" s="547"/>
      <c r="WMA335" s="547"/>
      <c r="WMB335" s="547"/>
      <c r="WMC335" s="547"/>
      <c r="WMD335" s="547"/>
      <c r="WME335" s="547"/>
      <c r="WMF335" s="547"/>
      <c r="WMG335" s="547"/>
      <c r="WMH335" s="547"/>
      <c r="WMI335" s="547"/>
      <c r="WMJ335" s="547"/>
      <c r="WMK335" s="547"/>
      <c r="WML335" s="547"/>
      <c r="WMM335" s="547"/>
      <c r="WMN335" s="547"/>
      <c r="WMO335" s="547"/>
      <c r="WMP335" s="547"/>
      <c r="WMQ335" s="547"/>
      <c r="WMR335" s="547"/>
      <c r="WMS335" s="547"/>
      <c r="WMT335" s="547"/>
      <c r="WMU335" s="547"/>
      <c r="WMV335" s="547"/>
      <c r="WMW335" s="547"/>
      <c r="WMX335" s="547"/>
      <c r="WMY335" s="547"/>
      <c r="WMZ335" s="547"/>
      <c r="WNA335" s="547"/>
      <c r="WNB335" s="547"/>
      <c r="WNC335" s="547"/>
      <c r="WND335" s="547"/>
      <c r="WNE335" s="547"/>
      <c r="WNF335" s="547"/>
      <c r="WNG335" s="547"/>
      <c r="WNH335" s="547"/>
      <c r="WNI335" s="547"/>
      <c r="WNJ335" s="547"/>
      <c r="WNK335" s="547"/>
      <c r="WNL335" s="547"/>
      <c r="WNM335" s="547"/>
      <c r="WNN335" s="547"/>
      <c r="WNO335" s="547"/>
      <c r="WNP335" s="547"/>
      <c r="WNQ335" s="547"/>
      <c r="WNR335" s="547"/>
      <c r="WNS335" s="547"/>
      <c r="WNT335" s="547"/>
      <c r="WNU335" s="547"/>
      <c r="WNV335" s="547"/>
      <c r="WNW335" s="547"/>
      <c r="WNX335" s="547"/>
      <c r="WNY335" s="547"/>
      <c r="WNZ335" s="547"/>
      <c r="WOA335" s="547"/>
      <c r="WOB335" s="547"/>
      <c r="WOC335" s="547"/>
      <c r="WOD335" s="547"/>
      <c r="WOE335" s="547"/>
      <c r="WOF335" s="547"/>
      <c r="WOG335" s="547"/>
      <c r="WOH335" s="547"/>
      <c r="WOI335" s="547"/>
      <c r="WOJ335" s="547"/>
      <c r="WOK335" s="547"/>
      <c r="WOL335" s="547"/>
      <c r="WOM335" s="547"/>
      <c r="WON335" s="547"/>
      <c r="WOO335" s="547"/>
      <c r="WOP335" s="547"/>
      <c r="WOQ335" s="547"/>
      <c r="WOR335" s="547"/>
      <c r="WOS335" s="547"/>
      <c r="WOT335" s="547"/>
      <c r="WOU335" s="547"/>
      <c r="WOV335" s="547"/>
      <c r="WOW335" s="547"/>
      <c r="WOX335" s="547"/>
      <c r="WOY335" s="547"/>
      <c r="WOZ335" s="547"/>
      <c r="WPA335" s="547"/>
      <c r="WPB335" s="547"/>
      <c r="WPC335" s="547"/>
      <c r="WPD335" s="547"/>
      <c r="WPE335" s="547"/>
      <c r="WPF335" s="547"/>
      <c r="WPG335" s="547"/>
      <c r="WPH335" s="547"/>
      <c r="WPI335" s="547"/>
      <c r="WPJ335" s="547"/>
      <c r="WPK335" s="547"/>
      <c r="WPL335" s="547"/>
      <c r="WPM335" s="547"/>
      <c r="WPN335" s="547"/>
      <c r="WPO335" s="547"/>
      <c r="WPP335" s="547"/>
      <c r="WPQ335" s="547"/>
      <c r="WPR335" s="547"/>
      <c r="WPS335" s="547"/>
      <c r="WPT335" s="547"/>
      <c r="WPU335" s="547"/>
      <c r="WPV335" s="547"/>
      <c r="WPW335" s="547"/>
      <c r="WPX335" s="547"/>
      <c r="WPY335" s="547"/>
      <c r="WPZ335" s="547"/>
      <c r="WQA335" s="547"/>
      <c r="WQB335" s="547"/>
      <c r="WQC335" s="547"/>
      <c r="WQD335" s="547"/>
      <c r="WQE335" s="547"/>
      <c r="WQF335" s="547"/>
      <c r="WQG335" s="547"/>
      <c r="WQH335" s="547"/>
      <c r="WQI335" s="547"/>
      <c r="WQJ335" s="547"/>
      <c r="WQK335" s="547"/>
      <c r="WQL335" s="547"/>
      <c r="WQM335" s="547"/>
      <c r="WQN335" s="547"/>
      <c r="WQO335" s="547"/>
      <c r="WQP335" s="547"/>
      <c r="WQQ335" s="547"/>
      <c r="WQR335" s="547"/>
      <c r="WQS335" s="547"/>
      <c r="WQT335" s="547"/>
      <c r="WQU335" s="547"/>
      <c r="WQV335" s="547"/>
      <c r="WQW335" s="547"/>
      <c r="WQX335" s="547"/>
      <c r="WQY335" s="547"/>
      <c r="WQZ335" s="547"/>
      <c r="WRA335" s="547"/>
      <c r="WRB335" s="547"/>
      <c r="WRC335" s="547"/>
      <c r="WRD335" s="547"/>
      <c r="WRE335" s="547"/>
      <c r="WRF335" s="547"/>
      <c r="WRG335" s="547"/>
      <c r="WRH335" s="547"/>
      <c r="WRI335" s="547"/>
      <c r="WRJ335" s="547"/>
      <c r="WRK335" s="547"/>
      <c r="WRL335" s="547"/>
      <c r="WRM335" s="547"/>
      <c r="WRN335" s="547"/>
      <c r="WRO335" s="547"/>
      <c r="WRP335" s="547"/>
      <c r="WRQ335" s="547"/>
      <c r="WRR335" s="547"/>
      <c r="WRS335" s="547"/>
      <c r="WRT335" s="547"/>
      <c r="WRU335" s="547"/>
      <c r="WRV335" s="547"/>
      <c r="WRW335" s="547"/>
      <c r="WRX335" s="547"/>
      <c r="WRY335" s="547"/>
      <c r="WRZ335" s="547"/>
      <c r="WSA335" s="547"/>
      <c r="WSB335" s="547"/>
      <c r="WSC335" s="547"/>
      <c r="WSD335" s="547"/>
      <c r="WSE335" s="547"/>
      <c r="WSF335" s="547"/>
      <c r="WSG335" s="547"/>
      <c r="WSH335" s="547"/>
      <c r="WSI335" s="547"/>
      <c r="WSJ335" s="547"/>
      <c r="WSK335" s="547"/>
      <c r="WSL335" s="547"/>
      <c r="WSM335" s="547"/>
      <c r="WSN335" s="547"/>
      <c r="WSO335" s="547"/>
      <c r="WSP335" s="547"/>
      <c r="WSQ335" s="547"/>
      <c r="WSR335" s="547"/>
      <c r="WSS335" s="547"/>
      <c r="WST335" s="547"/>
      <c r="WSU335" s="547"/>
      <c r="WSV335" s="547"/>
      <c r="WSW335" s="547"/>
      <c r="WSX335" s="547"/>
      <c r="WSY335" s="547"/>
      <c r="WSZ335" s="547"/>
      <c r="WTA335" s="547"/>
      <c r="WTB335" s="547"/>
      <c r="WTC335" s="547"/>
      <c r="WTD335" s="547"/>
      <c r="WTE335" s="547"/>
      <c r="WTF335" s="547"/>
      <c r="WTG335" s="547"/>
      <c r="WTH335" s="547"/>
      <c r="WTI335" s="547"/>
      <c r="WTJ335" s="547"/>
      <c r="WTK335" s="547"/>
      <c r="WTL335" s="547"/>
      <c r="WTM335" s="547"/>
      <c r="WTN335" s="547"/>
      <c r="WTO335" s="547"/>
      <c r="WTP335" s="547"/>
      <c r="WTQ335" s="547"/>
      <c r="WTR335" s="547"/>
      <c r="WTS335" s="547"/>
      <c r="WTT335" s="547"/>
      <c r="WTU335" s="547"/>
      <c r="WTV335" s="547"/>
      <c r="WTW335" s="547"/>
      <c r="WTX335" s="547"/>
      <c r="WTY335" s="547"/>
      <c r="WTZ335" s="547"/>
      <c r="WUA335" s="547"/>
      <c r="WUB335" s="547"/>
      <c r="WUC335" s="547"/>
      <c r="WUD335" s="547"/>
      <c r="WUE335" s="547"/>
      <c r="WUF335" s="547"/>
      <c r="WUG335" s="547"/>
      <c r="WUH335" s="547"/>
      <c r="WUI335" s="547"/>
      <c r="WUJ335" s="547"/>
      <c r="WUK335" s="547"/>
      <c r="WUL335" s="547"/>
      <c r="WUM335" s="547"/>
      <c r="WUN335" s="547"/>
      <c r="WUO335" s="547"/>
      <c r="WUP335" s="547"/>
      <c r="WUQ335" s="547"/>
      <c r="WUR335" s="547"/>
      <c r="WUS335" s="547"/>
      <c r="WUT335" s="547"/>
      <c r="WUU335" s="547"/>
      <c r="WUV335" s="547"/>
      <c r="WUW335" s="547"/>
      <c r="WUX335" s="547"/>
      <c r="WUY335" s="547"/>
      <c r="WUZ335" s="547"/>
      <c r="WVA335" s="547"/>
      <c r="WVB335" s="547"/>
      <c r="WVC335" s="547"/>
      <c r="WVD335" s="547"/>
      <c r="WVE335" s="547"/>
      <c r="WVF335" s="547"/>
      <c r="WVG335" s="547"/>
      <c r="WVH335" s="547"/>
      <c r="WVI335" s="547"/>
      <c r="WVJ335" s="547"/>
      <c r="WVK335" s="547"/>
      <c r="WVL335" s="547"/>
      <c r="WVM335" s="547"/>
      <c r="WVN335" s="547"/>
      <c r="WVO335" s="547"/>
      <c r="WVP335" s="547"/>
      <c r="WVQ335" s="547"/>
      <c r="WVR335" s="547"/>
      <c r="WVS335" s="547"/>
      <c r="WVT335" s="547"/>
      <c r="WVU335" s="547"/>
      <c r="WVV335" s="547"/>
      <c r="WVW335" s="547"/>
      <c r="WVX335" s="547"/>
      <c r="WVY335" s="547"/>
      <c r="WVZ335" s="547"/>
      <c r="WWA335" s="547"/>
      <c r="WWB335" s="547"/>
      <c r="WWC335" s="547"/>
      <c r="WWD335" s="547"/>
      <c r="WWE335" s="547"/>
      <c r="WWF335" s="547"/>
      <c r="WWG335" s="547"/>
      <c r="WWH335" s="547"/>
      <c r="WWI335" s="547"/>
      <c r="WWJ335" s="547"/>
      <c r="WWK335" s="547"/>
      <c r="WWL335" s="547"/>
      <c r="WWM335" s="547"/>
      <c r="WWN335" s="547"/>
      <c r="WWO335" s="547"/>
      <c r="WWP335" s="547"/>
      <c r="WWQ335" s="547"/>
      <c r="WWR335" s="547"/>
      <c r="WWS335" s="547"/>
      <c r="WWT335" s="547"/>
      <c r="WWU335" s="547"/>
      <c r="WWV335" s="547"/>
      <c r="WWW335" s="547"/>
      <c r="WWX335" s="547"/>
      <c r="WWY335" s="547"/>
      <c r="WWZ335" s="547"/>
      <c r="WXA335" s="547"/>
      <c r="WXB335" s="547"/>
      <c r="WXC335" s="547"/>
      <c r="WXD335" s="547"/>
      <c r="WXE335" s="547"/>
      <c r="WXF335" s="547"/>
      <c r="WXG335" s="547"/>
      <c r="WXH335" s="547"/>
      <c r="WXI335" s="547"/>
      <c r="WXJ335" s="547"/>
      <c r="WXK335" s="547"/>
      <c r="WXL335" s="547"/>
      <c r="WXM335" s="547"/>
      <c r="WXN335" s="547"/>
      <c r="WXO335" s="547"/>
      <c r="WXP335" s="547"/>
      <c r="WXQ335" s="547"/>
      <c r="WXR335" s="547"/>
      <c r="WXS335" s="547"/>
      <c r="WXT335" s="547"/>
      <c r="WXU335" s="547"/>
      <c r="WXV335" s="547"/>
      <c r="WXW335" s="547"/>
      <c r="WXX335" s="547"/>
      <c r="WXY335" s="547"/>
      <c r="WXZ335" s="547"/>
      <c r="WYA335" s="547"/>
      <c r="WYB335" s="547"/>
      <c r="WYC335" s="547"/>
      <c r="WYD335" s="547"/>
      <c r="WYE335" s="547"/>
      <c r="WYF335" s="547"/>
      <c r="WYG335" s="547"/>
      <c r="WYH335" s="547"/>
      <c r="WYI335" s="547"/>
      <c r="WYJ335" s="547"/>
      <c r="WYK335" s="547"/>
      <c r="WYL335" s="547"/>
      <c r="WYM335" s="547"/>
      <c r="WYN335" s="547"/>
      <c r="WYO335" s="547"/>
      <c r="WYP335" s="547"/>
      <c r="WYQ335" s="547"/>
      <c r="WYR335" s="547"/>
      <c r="WYS335" s="547"/>
      <c r="WYT335" s="547"/>
      <c r="WYU335" s="547"/>
      <c r="WYV335" s="547"/>
      <c r="WYW335" s="547"/>
      <c r="WYX335" s="547"/>
      <c r="WYY335" s="547"/>
      <c r="WYZ335" s="547"/>
      <c r="WZA335" s="547"/>
      <c r="WZB335" s="547"/>
      <c r="WZC335" s="547"/>
      <c r="WZD335" s="547"/>
      <c r="WZE335" s="547"/>
      <c r="WZF335" s="547"/>
      <c r="WZG335" s="547"/>
      <c r="WZH335" s="547"/>
      <c r="WZI335" s="547"/>
      <c r="WZJ335" s="547"/>
      <c r="WZK335" s="547"/>
      <c r="WZL335" s="547"/>
      <c r="WZM335" s="547"/>
      <c r="WZN335" s="547"/>
      <c r="WZO335" s="547"/>
      <c r="WZP335" s="547"/>
      <c r="WZQ335" s="547"/>
      <c r="WZR335" s="547"/>
      <c r="WZS335" s="547"/>
      <c r="WZT335" s="547"/>
      <c r="WZU335" s="547"/>
      <c r="WZV335" s="547"/>
      <c r="WZW335" s="547"/>
      <c r="WZX335" s="547"/>
      <c r="WZY335" s="547"/>
      <c r="WZZ335" s="547"/>
      <c r="XAA335" s="547"/>
      <c r="XAB335" s="547"/>
      <c r="XAC335" s="547"/>
      <c r="XAD335" s="547"/>
      <c r="XAE335" s="547"/>
      <c r="XAF335" s="547"/>
      <c r="XAG335" s="547"/>
      <c r="XAH335" s="547"/>
      <c r="XAI335" s="547"/>
      <c r="XAJ335" s="547"/>
      <c r="XAK335" s="547"/>
      <c r="XAL335" s="547"/>
      <c r="XAM335" s="547"/>
      <c r="XAN335" s="547"/>
      <c r="XAO335" s="547"/>
      <c r="XAP335" s="547"/>
      <c r="XAQ335" s="547"/>
      <c r="XAR335" s="547"/>
      <c r="XAS335" s="547"/>
      <c r="XAT335" s="547"/>
      <c r="XAU335" s="547"/>
      <c r="XAV335" s="547"/>
      <c r="XAW335" s="547"/>
      <c r="XAX335" s="547"/>
      <c r="XAY335" s="547"/>
      <c r="XAZ335" s="547"/>
      <c r="XBA335" s="547"/>
      <c r="XBB335" s="547"/>
      <c r="XBC335" s="547"/>
      <c r="XBD335" s="547"/>
      <c r="XBE335" s="547"/>
      <c r="XBF335" s="547"/>
      <c r="XBG335" s="547"/>
      <c r="XBH335" s="547"/>
      <c r="XBI335" s="547"/>
      <c r="XBJ335" s="547"/>
      <c r="XBK335" s="547"/>
      <c r="XBL335" s="547"/>
      <c r="XBM335" s="547"/>
      <c r="XBN335" s="547"/>
      <c r="XBO335" s="547"/>
      <c r="XBP335" s="547"/>
      <c r="XBQ335" s="547"/>
      <c r="XBR335" s="547"/>
      <c r="XBS335" s="547"/>
      <c r="XBT335" s="547"/>
      <c r="XBU335" s="547"/>
      <c r="XBV335" s="547"/>
      <c r="XBW335" s="547"/>
      <c r="XBX335" s="547"/>
      <c r="XBY335" s="547"/>
      <c r="XBZ335" s="547"/>
      <c r="XCA335" s="547"/>
      <c r="XCB335" s="547"/>
      <c r="XCC335" s="547"/>
      <c r="XCD335" s="547"/>
      <c r="XCE335" s="547"/>
      <c r="XCF335" s="547"/>
      <c r="XCG335" s="547"/>
      <c r="XCH335" s="547"/>
      <c r="XCI335" s="547"/>
      <c r="XCJ335" s="547"/>
      <c r="XCK335" s="547"/>
      <c r="XCL335" s="547"/>
      <c r="XCM335" s="547"/>
      <c r="XCN335" s="547"/>
      <c r="XCO335" s="547"/>
      <c r="XCP335" s="547"/>
      <c r="XCQ335" s="547"/>
      <c r="XCR335" s="547"/>
      <c r="XCS335" s="547"/>
      <c r="XCT335" s="547"/>
      <c r="XCU335" s="547"/>
      <c r="XCV335" s="547"/>
      <c r="XCW335" s="547"/>
      <c r="XCX335" s="547"/>
      <c r="XCY335" s="547"/>
      <c r="XCZ335" s="547"/>
      <c r="XDA335" s="547"/>
      <c r="XDB335" s="547"/>
      <c r="XDC335" s="547"/>
      <c r="XDD335" s="547"/>
      <c r="XDE335" s="547"/>
      <c r="XDF335" s="547"/>
      <c r="XDG335" s="547"/>
      <c r="XDH335" s="547"/>
      <c r="XDI335" s="547"/>
      <c r="XDJ335" s="547"/>
      <c r="XDK335" s="547"/>
      <c r="XDL335" s="547"/>
      <c r="XDM335" s="547"/>
      <c r="XDN335" s="547"/>
      <c r="XDO335" s="547"/>
      <c r="XDP335" s="547"/>
      <c r="XDQ335" s="547"/>
      <c r="XDR335" s="547"/>
      <c r="XDS335" s="547"/>
      <c r="XDT335" s="547"/>
      <c r="XDU335" s="547"/>
      <c r="XDV335" s="547"/>
      <c r="XDW335" s="547"/>
      <c r="XDX335" s="547"/>
      <c r="XDY335" s="547"/>
      <c r="XDZ335" s="547"/>
      <c r="XEA335" s="547"/>
      <c r="XEB335" s="547"/>
      <c r="XEC335" s="547"/>
      <c r="XED335" s="547"/>
      <c r="XEE335" s="547"/>
      <c r="XEF335" s="547"/>
      <c r="XEG335" s="547"/>
      <c r="XEH335" s="547"/>
      <c r="XEI335" s="547"/>
      <c r="XEJ335" s="547"/>
      <c r="XEK335" s="547"/>
      <c r="XEL335" s="547"/>
      <c r="XEM335" s="547"/>
      <c r="XEN335" s="547"/>
      <c r="XEO335" s="547"/>
      <c r="XEP335" s="547"/>
      <c r="XEQ335" s="547"/>
      <c r="XER335" s="547"/>
      <c r="XES335" s="547"/>
      <c r="XET335" s="547"/>
      <c r="XEU335" s="547"/>
      <c r="XEV335" s="547"/>
      <c r="XEW335" s="547"/>
      <c r="XEX335" s="547"/>
      <c r="XEY335" s="547"/>
      <c r="XEZ335" s="547"/>
      <c r="XFA335" s="547"/>
      <c r="XFB335" s="547"/>
      <c r="XFC335" s="547"/>
      <c r="XFD335" s="547"/>
    </row>
    <row r="336" spans="1:16384" s="580" customFormat="1">
      <c r="A336" s="891"/>
      <c r="B336" s="892"/>
      <c r="C336" s="892"/>
      <c r="D336" s="892"/>
      <c r="E336" s="892"/>
      <c r="F336" s="892"/>
      <c r="G336" s="892"/>
      <c r="H336" s="892"/>
      <c r="I336" s="892"/>
      <c r="J336" s="892"/>
      <c r="K336" s="892"/>
      <c r="L336" s="893"/>
      <c r="M336" s="893"/>
      <c r="N336" s="893"/>
      <c r="O336" s="893"/>
      <c r="P336" s="893"/>
      <c r="Q336" s="893"/>
      <c r="R336" s="893"/>
      <c r="S336" s="893"/>
      <c r="T336" s="652"/>
      <c r="U336" s="652"/>
      <c r="V336" s="652"/>
      <c r="W336" s="652"/>
      <c r="X336" s="652"/>
      <c r="Y336" s="652"/>
      <c r="Z336" s="652"/>
      <c r="AA336" s="652"/>
      <c r="AB336" s="652"/>
      <c r="AC336" s="652"/>
      <c r="AD336" s="653"/>
    </row>
    <row r="337" spans="1:16384" ht="14">
      <c r="A337" s="894" t="s">
        <v>764</v>
      </c>
      <c r="B337" s="613"/>
      <c r="C337" s="613"/>
      <c r="D337" s="613"/>
      <c r="E337" s="613"/>
      <c r="F337" s="613"/>
      <c r="G337" s="613"/>
      <c r="H337" s="613"/>
      <c r="I337" s="613"/>
      <c r="J337" s="613"/>
      <c r="K337" s="613"/>
      <c r="L337" s="147"/>
      <c r="M337" s="147"/>
      <c r="N337" s="147"/>
      <c r="O337" s="147"/>
      <c r="P337" s="147"/>
      <c r="Q337" s="147"/>
      <c r="R337" s="147"/>
      <c r="S337" s="147"/>
      <c r="T337" s="8"/>
      <c r="U337" s="8"/>
      <c r="V337" s="8"/>
      <c r="W337" s="8"/>
      <c r="X337" s="8"/>
      <c r="Y337" s="8"/>
      <c r="Z337" s="8"/>
      <c r="AA337" s="8"/>
      <c r="AB337" s="8"/>
      <c r="AC337" s="8"/>
      <c r="AD337" s="874"/>
      <c r="AE337" s="547"/>
      <c r="AF337" s="547"/>
      <c r="AG337" s="547"/>
      <c r="AH337" s="547"/>
      <c r="AI337" s="547"/>
      <c r="AJ337" s="547"/>
      <c r="AK337" s="547"/>
      <c r="AL337" s="547"/>
      <c r="AM337" s="547"/>
      <c r="AN337" s="547"/>
      <c r="AO337" s="547"/>
      <c r="AP337" s="547"/>
      <c r="AQ337" s="547"/>
      <c r="AR337" s="547"/>
      <c r="AS337" s="547"/>
      <c r="AT337" s="547"/>
      <c r="AU337" s="547"/>
      <c r="AV337" s="547"/>
      <c r="AW337" s="547"/>
      <c r="AX337" s="547"/>
      <c r="AY337" s="547"/>
      <c r="AZ337" s="547"/>
      <c r="BA337" s="547"/>
      <c r="BB337" s="547"/>
      <c r="BC337" s="547"/>
      <c r="BD337" s="547"/>
      <c r="BE337" s="547"/>
      <c r="BF337" s="547"/>
      <c r="BG337" s="547"/>
      <c r="BH337" s="547"/>
      <c r="BI337" s="547"/>
      <c r="BJ337" s="547"/>
      <c r="BK337" s="547"/>
      <c r="BL337" s="547"/>
      <c r="BM337" s="547"/>
      <c r="BN337" s="547"/>
      <c r="BO337" s="547"/>
      <c r="BP337" s="547"/>
      <c r="BQ337" s="547"/>
      <c r="BR337" s="547"/>
      <c r="BS337" s="547"/>
      <c r="BT337" s="547"/>
      <c r="BU337" s="547"/>
      <c r="BV337" s="547"/>
      <c r="BW337" s="547"/>
      <c r="BX337" s="547"/>
      <c r="BY337" s="547"/>
      <c r="BZ337" s="547"/>
      <c r="CA337" s="547"/>
      <c r="CB337" s="547"/>
      <c r="CC337" s="547"/>
      <c r="CD337" s="547"/>
      <c r="CE337" s="547"/>
      <c r="CF337" s="547"/>
      <c r="CG337" s="547"/>
      <c r="CH337" s="547"/>
      <c r="CI337" s="547"/>
      <c r="CJ337" s="547"/>
      <c r="CK337" s="547"/>
      <c r="CL337" s="547"/>
      <c r="CM337" s="547"/>
      <c r="CN337" s="547"/>
      <c r="CO337" s="547"/>
      <c r="CP337" s="547"/>
      <c r="CQ337" s="547"/>
      <c r="CR337" s="547"/>
      <c r="CS337" s="547"/>
      <c r="CT337" s="547"/>
      <c r="CU337" s="547"/>
      <c r="CV337" s="547"/>
      <c r="CW337" s="547"/>
      <c r="CX337" s="547"/>
      <c r="CY337" s="547"/>
      <c r="CZ337" s="547"/>
      <c r="DA337" s="547"/>
      <c r="DB337" s="547"/>
      <c r="DC337" s="547"/>
      <c r="DD337" s="547"/>
      <c r="DE337" s="547"/>
      <c r="DF337" s="547"/>
      <c r="DG337" s="547"/>
      <c r="DH337" s="547"/>
      <c r="DI337" s="547"/>
      <c r="DJ337" s="547"/>
      <c r="DK337" s="547"/>
      <c r="DL337" s="547"/>
      <c r="DM337" s="547"/>
      <c r="DN337" s="547"/>
      <c r="DO337" s="547"/>
      <c r="DP337" s="547"/>
      <c r="DQ337" s="547"/>
      <c r="DR337" s="547"/>
      <c r="DS337" s="547"/>
      <c r="DT337" s="547"/>
      <c r="DU337" s="547"/>
      <c r="DV337" s="547"/>
      <c r="DW337" s="547"/>
      <c r="DX337" s="547"/>
      <c r="DY337" s="547"/>
      <c r="DZ337" s="547"/>
      <c r="EA337" s="547"/>
      <c r="EB337" s="547"/>
      <c r="EC337" s="547"/>
      <c r="ED337" s="547"/>
      <c r="EE337" s="547"/>
      <c r="EF337" s="547"/>
      <c r="EG337" s="547"/>
      <c r="EH337" s="547"/>
      <c r="EI337" s="547"/>
      <c r="EJ337" s="547"/>
      <c r="EK337" s="547"/>
      <c r="EL337" s="547"/>
      <c r="EM337" s="547"/>
      <c r="EN337" s="547"/>
      <c r="EO337" s="547"/>
      <c r="EP337" s="547"/>
      <c r="EQ337" s="547"/>
      <c r="ER337" s="547"/>
      <c r="ES337" s="547"/>
      <c r="ET337" s="547"/>
      <c r="EU337" s="547"/>
      <c r="EV337" s="547"/>
      <c r="EW337" s="547"/>
      <c r="EX337" s="547"/>
      <c r="EY337" s="547"/>
      <c r="EZ337" s="547"/>
      <c r="FA337" s="547"/>
      <c r="FB337" s="547"/>
      <c r="FC337" s="547"/>
      <c r="FD337" s="547"/>
      <c r="FE337" s="547"/>
      <c r="FF337" s="547"/>
      <c r="FG337" s="547"/>
      <c r="FH337" s="547"/>
      <c r="FI337" s="547"/>
      <c r="FJ337" s="547"/>
      <c r="FK337" s="547"/>
      <c r="FL337" s="547"/>
      <c r="FM337" s="547"/>
      <c r="FN337" s="547"/>
      <c r="FO337" s="547"/>
      <c r="FP337" s="547"/>
      <c r="FQ337" s="547"/>
      <c r="FR337" s="547"/>
      <c r="FS337" s="547"/>
      <c r="FT337" s="547"/>
      <c r="FU337" s="547"/>
      <c r="FV337" s="547"/>
      <c r="FW337" s="547"/>
      <c r="FX337" s="547"/>
      <c r="FY337" s="547"/>
      <c r="FZ337" s="547"/>
      <c r="GA337" s="547"/>
      <c r="GB337" s="547"/>
      <c r="GC337" s="547"/>
      <c r="GD337" s="547"/>
      <c r="GE337" s="547"/>
      <c r="GF337" s="547"/>
      <c r="GG337" s="547"/>
      <c r="GH337" s="547"/>
      <c r="GI337" s="547"/>
      <c r="GJ337" s="547"/>
      <c r="GK337" s="547"/>
      <c r="GL337" s="547"/>
      <c r="GM337" s="547"/>
      <c r="GN337" s="547"/>
      <c r="GO337" s="547"/>
      <c r="GP337" s="547"/>
      <c r="GQ337" s="547"/>
      <c r="GR337" s="547"/>
      <c r="GS337" s="547"/>
      <c r="GT337" s="547"/>
      <c r="GU337" s="547"/>
      <c r="GV337" s="547"/>
      <c r="GW337" s="547"/>
      <c r="GX337" s="547"/>
      <c r="GY337" s="547"/>
      <c r="GZ337" s="547"/>
      <c r="HA337" s="547"/>
      <c r="HB337" s="547"/>
      <c r="HC337" s="547"/>
      <c r="HD337" s="547"/>
      <c r="HE337" s="547"/>
      <c r="HF337" s="547"/>
      <c r="HG337" s="547"/>
      <c r="HH337" s="547"/>
      <c r="HI337" s="547"/>
      <c r="HJ337" s="547"/>
      <c r="HK337" s="547"/>
      <c r="HL337" s="547"/>
      <c r="HM337" s="547"/>
      <c r="HN337" s="547"/>
      <c r="HO337" s="547"/>
      <c r="HP337" s="547"/>
      <c r="HQ337" s="547"/>
      <c r="HR337" s="547"/>
      <c r="HS337" s="547"/>
      <c r="HT337" s="547"/>
      <c r="HU337" s="547"/>
      <c r="HV337" s="547"/>
      <c r="HW337" s="547"/>
      <c r="HX337" s="547"/>
      <c r="HY337" s="547"/>
      <c r="HZ337" s="547"/>
      <c r="IA337" s="547"/>
      <c r="IB337" s="547"/>
      <c r="IC337" s="547"/>
      <c r="ID337" s="547"/>
      <c r="IE337" s="547"/>
      <c r="IF337" s="547"/>
      <c r="IG337" s="547"/>
      <c r="IH337" s="547"/>
      <c r="II337" s="547"/>
      <c r="IJ337" s="547"/>
      <c r="IK337" s="547"/>
      <c r="IL337" s="547"/>
      <c r="IM337" s="547"/>
      <c r="IN337" s="547"/>
      <c r="IO337" s="547"/>
      <c r="IP337" s="547"/>
      <c r="IQ337" s="547"/>
      <c r="IR337" s="547"/>
      <c r="IS337" s="547"/>
      <c r="IT337" s="547"/>
      <c r="IU337" s="547"/>
      <c r="IV337" s="547"/>
      <c r="IW337" s="547"/>
      <c r="IX337" s="547"/>
      <c r="IY337" s="547"/>
      <c r="IZ337" s="547"/>
      <c r="JA337" s="547"/>
      <c r="JB337" s="547"/>
      <c r="JC337" s="547"/>
      <c r="JD337" s="547"/>
      <c r="JE337" s="547"/>
      <c r="JF337" s="547"/>
      <c r="JG337" s="547"/>
      <c r="JH337" s="547"/>
      <c r="JI337" s="547"/>
      <c r="JJ337" s="547"/>
      <c r="JK337" s="547"/>
      <c r="JL337" s="547"/>
      <c r="JM337" s="547"/>
      <c r="JN337" s="547"/>
      <c r="JO337" s="547"/>
      <c r="JP337" s="547"/>
      <c r="JQ337" s="547"/>
      <c r="JR337" s="547"/>
      <c r="JS337" s="547"/>
      <c r="JT337" s="547"/>
      <c r="JU337" s="547"/>
      <c r="JV337" s="547"/>
      <c r="JW337" s="547"/>
      <c r="JX337" s="547"/>
      <c r="JY337" s="547"/>
      <c r="JZ337" s="547"/>
      <c r="KA337" s="547"/>
      <c r="KB337" s="547"/>
      <c r="KC337" s="547"/>
      <c r="KD337" s="547"/>
      <c r="KE337" s="547"/>
      <c r="KF337" s="547"/>
      <c r="KG337" s="547"/>
      <c r="KH337" s="547"/>
      <c r="KI337" s="547"/>
      <c r="KJ337" s="547"/>
      <c r="KK337" s="547"/>
      <c r="KL337" s="547"/>
      <c r="KM337" s="547"/>
      <c r="KN337" s="547"/>
      <c r="KO337" s="547"/>
      <c r="KP337" s="547"/>
      <c r="KQ337" s="547"/>
      <c r="KR337" s="547"/>
      <c r="KS337" s="547"/>
      <c r="KT337" s="547"/>
      <c r="KU337" s="547"/>
      <c r="KV337" s="547"/>
      <c r="KW337" s="547"/>
      <c r="KX337" s="547"/>
      <c r="KY337" s="547"/>
      <c r="KZ337" s="547"/>
      <c r="LA337" s="547"/>
      <c r="LB337" s="547"/>
      <c r="LC337" s="547"/>
      <c r="LD337" s="547"/>
      <c r="LE337" s="547"/>
      <c r="LF337" s="547"/>
      <c r="LG337" s="547"/>
      <c r="LH337" s="547"/>
      <c r="LI337" s="547"/>
      <c r="LJ337" s="547"/>
      <c r="LK337" s="547"/>
      <c r="LL337" s="547"/>
      <c r="LM337" s="547"/>
      <c r="LN337" s="547"/>
      <c r="LO337" s="547"/>
      <c r="LP337" s="547"/>
      <c r="LQ337" s="547"/>
      <c r="LR337" s="547"/>
      <c r="LS337" s="547"/>
      <c r="LT337" s="547"/>
      <c r="LU337" s="547"/>
      <c r="LV337" s="547"/>
      <c r="LW337" s="547"/>
      <c r="LX337" s="547"/>
      <c r="LY337" s="547"/>
      <c r="LZ337" s="547"/>
      <c r="MA337" s="547"/>
      <c r="MB337" s="547"/>
      <c r="MC337" s="547"/>
      <c r="MD337" s="547"/>
      <c r="ME337" s="547"/>
      <c r="MF337" s="547"/>
      <c r="MG337" s="547"/>
      <c r="MH337" s="547"/>
      <c r="MI337" s="547"/>
      <c r="MJ337" s="547"/>
      <c r="MK337" s="547"/>
      <c r="ML337" s="547"/>
      <c r="MM337" s="547"/>
      <c r="MN337" s="547"/>
      <c r="MO337" s="547"/>
      <c r="MP337" s="547"/>
      <c r="MQ337" s="547"/>
      <c r="MR337" s="547"/>
      <c r="MS337" s="547"/>
      <c r="MT337" s="547"/>
      <c r="MU337" s="547"/>
      <c r="MV337" s="547"/>
      <c r="MW337" s="547"/>
      <c r="MX337" s="547"/>
      <c r="MY337" s="547"/>
      <c r="MZ337" s="547"/>
      <c r="NA337" s="547"/>
      <c r="NB337" s="547"/>
      <c r="NC337" s="547"/>
      <c r="ND337" s="547"/>
      <c r="NE337" s="547"/>
      <c r="NF337" s="547"/>
      <c r="NG337" s="547"/>
      <c r="NH337" s="547"/>
      <c r="NI337" s="547"/>
      <c r="NJ337" s="547"/>
      <c r="NK337" s="547"/>
      <c r="NL337" s="547"/>
      <c r="NM337" s="547"/>
      <c r="NN337" s="547"/>
      <c r="NO337" s="547"/>
      <c r="NP337" s="547"/>
      <c r="NQ337" s="547"/>
      <c r="NR337" s="547"/>
      <c r="NS337" s="547"/>
      <c r="NT337" s="547"/>
      <c r="NU337" s="547"/>
      <c r="NV337" s="547"/>
      <c r="NW337" s="547"/>
      <c r="NX337" s="547"/>
      <c r="NY337" s="547"/>
      <c r="NZ337" s="547"/>
      <c r="OA337" s="547"/>
      <c r="OB337" s="547"/>
      <c r="OC337" s="547"/>
      <c r="OD337" s="547"/>
      <c r="OE337" s="547"/>
      <c r="OF337" s="547"/>
      <c r="OG337" s="547"/>
      <c r="OH337" s="547"/>
      <c r="OI337" s="547"/>
      <c r="OJ337" s="547"/>
      <c r="OK337" s="547"/>
      <c r="OL337" s="547"/>
      <c r="OM337" s="547"/>
      <c r="ON337" s="547"/>
      <c r="OO337" s="547"/>
      <c r="OP337" s="547"/>
      <c r="OQ337" s="547"/>
      <c r="OR337" s="547"/>
      <c r="OS337" s="547"/>
      <c r="OT337" s="547"/>
      <c r="OU337" s="547"/>
      <c r="OV337" s="547"/>
      <c r="OW337" s="547"/>
      <c r="OX337" s="547"/>
      <c r="OY337" s="547"/>
      <c r="OZ337" s="547"/>
      <c r="PA337" s="547"/>
      <c r="PB337" s="547"/>
      <c r="PC337" s="547"/>
      <c r="PD337" s="547"/>
      <c r="PE337" s="547"/>
      <c r="PF337" s="547"/>
      <c r="PG337" s="547"/>
      <c r="PH337" s="547"/>
      <c r="PI337" s="547"/>
      <c r="PJ337" s="547"/>
      <c r="PK337" s="547"/>
      <c r="PL337" s="547"/>
      <c r="PM337" s="547"/>
      <c r="PN337" s="547"/>
      <c r="PO337" s="547"/>
      <c r="PP337" s="547"/>
      <c r="PQ337" s="547"/>
      <c r="PR337" s="547"/>
      <c r="PS337" s="547"/>
      <c r="PT337" s="547"/>
      <c r="PU337" s="547"/>
      <c r="PV337" s="547"/>
      <c r="PW337" s="547"/>
      <c r="PX337" s="547"/>
      <c r="PY337" s="547"/>
      <c r="PZ337" s="547"/>
      <c r="QA337" s="547"/>
      <c r="QB337" s="547"/>
      <c r="QC337" s="547"/>
      <c r="QD337" s="547"/>
      <c r="QE337" s="547"/>
      <c r="QF337" s="547"/>
      <c r="QG337" s="547"/>
      <c r="QH337" s="547"/>
      <c r="QI337" s="547"/>
      <c r="QJ337" s="547"/>
      <c r="QK337" s="547"/>
      <c r="QL337" s="547"/>
      <c r="QM337" s="547"/>
      <c r="QN337" s="547"/>
      <c r="QO337" s="547"/>
      <c r="QP337" s="547"/>
      <c r="QQ337" s="547"/>
      <c r="QR337" s="547"/>
      <c r="QS337" s="547"/>
      <c r="QT337" s="547"/>
      <c r="QU337" s="547"/>
      <c r="QV337" s="547"/>
      <c r="QW337" s="547"/>
      <c r="QX337" s="547"/>
      <c r="QY337" s="547"/>
      <c r="QZ337" s="547"/>
      <c r="RA337" s="547"/>
      <c r="RB337" s="547"/>
      <c r="RC337" s="547"/>
      <c r="RD337" s="547"/>
      <c r="RE337" s="547"/>
      <c r="RF337" s="547"/>
      <c r="RG337" s="547"/>
      <c r="RH337" s="547"/>
      <c r="RI337" s="547"/>
      <c r="RJ337" s="547"/>
      <c r="RK337" s="547"/>
      <c r="RL337" s="547"/>
      <c r="RM337" s="547"/>
      <c r="RN337" s="547"/>
      <c r="RO337" s="547"/>
      <c r="RP337" s="547"/>
      <c r="RQ337" s="547"/>
      <c r="RR337" s="547"/>
      <c r="RS337" s="547"/>
      <c r="RT337" s="547"/>
      <c r="RU337" s="547"/>
      <c r="RV337" s="547"/>
      <c r="RW337" s="547"/>
      <c r="RX337" s="547"/>
      <c r="RY337" s="547"/>
      <c r="RZ337" s="547"/>
      <c r="SA337" s="547"/>
      <c r="SB337" s="547"/>
      <c r="SC337" s="547"/>
      <c r="SD337" s="547"/>
      <c r="SE337" s="547"/>
      <c r="SF337" s="547"/>
      <c r="SG337" s="547"/>
      <c r="SH337" s="547"/>
      <c r="SI337" s="547"/>
      <c r="SJ337" s="547"/>
      <c r="SK337" s="547"/>
      <c r="SL337" s="547"/>
      <c r="SM337" s="547"/>
      <c r="SN337" s="547"/>
      <c r="SO337" s="547"/>
      <c r="SP337" s="547"/>
      <c r="SQ337" s="547"/>
      <c r="SR337" s="547"/>
      <c r="SS337" s="547"/>
      <c r="ST337" s="547"/>
      <c r="SU337" s="547"/>
      <c r="SV337" s="547"/>
      <c r="SW337" s="547"/>
      <c r="SX337" s="547"/>
      <c r="SY337" s="547"/>
      <c r="SZ337" s="547"/>
      <c r="TA337" s="547"/>
      <c r="TB337" s="547"/>
      <c r="TC337" s="547"/>
      <c r="TD337" s="547"/>
      <c r="TE337" s="547"/>
      <c r="TF337" s="547"/>
      <c r="TG337" s="547"/>
      <c r="TH337" s="547"/>
      <c r="TI337" s="547"/>
      <c r="TJ337" s="547"/>
      <c r="TK337" s="547"/>
      <c r="TL337" s="547"/>
      <c r="TM337" s="547"/>
      <c r="TN337" s="547"/>
      <c r="TO337" s="547"/>
      <c r="TP337" s="547"/>
      <c r="TQ337" s="547"/>
      <c r="TR337" s="547"/>
      <c r="TS337" s="547"/>
      <c r="TT337" s="547"/>
      <c r="TU337" s="547"/>
      <c r="TV337" s="547"/>
      <c r="TW337" s="547"/>
      <c r="TX337" s="547"/>
      <c r="TY337" s="547"/>
      <c r="TZ337" s="547"/>
      <c r="UA337" s="547"/>
      <c r="UB337" s="547"/>
      <c r="UC337" s="547"/>
      <c r="UD337" s="547"/>
      <c r="UE337" s="547"/>
      <c r="UF337" s="547"/>
      <c r="UG337" s="547"/>
      <c r="UH337" s="547"/>
      <c r="UI337" s="547"/>
      <c r="UJ337" s="547"/>
      <c r="UK337" s="547"/>
      <c r="UL337" s="547"/>
      <c r="UM337" s="547"/>
      <c r="UN337" s="547"/>
      <c r="UO337" s="547"/>
      <c r="UP337" s="547"/>
      <c r="UQ337" s="547"/>
      <c r="UR337" s="547"/>
      <c r="US337" s="547"/>
      <c r="UT337" s="547"/>
      <c r="UU337" s="547"/>
      <c r="UV337" s="547"/>
      <c r="UW337" s="547"/>
      <c r="UX337" s="547"/>
      <c r="UY337" s="547"/>
      <c r="UZ337" s="547"/>
      <c r="VA337" s="547"/>
      <c r="VB337" s="547"/>
      <c r="VC337" s="547"/>
      <c r="VD337" s="547"/>
      <c r="VE337" s="547"/>
      <c r="VF337" s="547"/>
      <c r="VG337" s="547"/>
      <c r="VH337" s="547"/>
      <c r="VI337" s="547"/>
      <c r="VJ337" s="547"/>
      <c r="VK337" s="547"/>
      <c r="VL337" s="547"/>
      <c r="VM337" s="547"/>
      <c r="VN337" s="547"/>
      <c r="VO337" s="547"/>
      <c r="VP337" s="547"/>
      <c r="VQ337" s="547"/>
      <c r="VR337" s="547"/>
      <c r="VS337" s="547"/>
      <c r="VT337" s="547"/>
      <c r="VU337" s="547"/>
      <c r="VV337" s="547"/>
      <c r="VW337" s="547"/>
      <c r="VX337" s="547"/>
      <c r="VY337" s="547"/>
      <c r="VZ337" s="547"/>
      <c r="WA337" s="547"/>
      <c r="WB337" s="547"/>
      <c r="WC337" s="547"/>
      <c r="WD337" s="547"/>
      <c r="WE337" s="547"/>
      <c r="WF337" s="547"/>
      <c r="WG337" s="547"/>
      <c r="WH337" s="547"/>
      <c r="WI337" s="547"/>
      <c r="WJ337" s="547"/>
      <c r="WK337" s="547"/>
      <c r="WL337" s="547"/>
      <c r="WM337" s="547"/>
      <c r="WN337" s="547"/>
      <c r="WO337" s="547"/>
      <c r="WP337" s="547"/>
      <c r="WQ337" s="547"/>
      <c r="WR337" s="547"/>
      <c r="WS337" s="547"/>
      <c r="WT337" s="547"/>
      <c r="WU337" s="547"/>
      <c r="WV337" s="547"/>
      <c r="WW337" s="547"/>
      <c r="WX337" s="547"/>
      <c r="WY337" s="547"/>
      <c r="WZ337" s="547"/>
      <c r="XA337" s="547"/>
      <c r="XB337" s="547"/>
      <c r="XC337" s="547"/>
      <c r="XD337" s="547"/>
      <c r="XE337" s="547"/>
      <c r="XF337" s="547"/>
      <c r="XG337" s="547"/>
      <c r="XH337" s="547"/>
      <c r="XI337" s="547"/>
      <c r="XJ337" s="547"/>
      <c r="XK337" s="547"/>
      <c r="XL337" s="547"/>
      <c r="XM337" s="547"/>
      <c r="XN337" s="547"/>
      <c r="XO337" s="547"/>
      <c r="XP337" s="547"/>
      <c r="XQ337" s="547"/>
      <c r="XR337" s="547"/>
      <c r="XS337" s="547"/>
      <c r="XT337" s="547"/>
      <c r="XU337" s="547"/>
      <c r="XV337" s="547"/>
      <c r="XW337" s="547"/>
      <c r="XX337" s="547"/>
      <c r="XY337" s="547"/>
      <c r="XZ337" s="547"/>
      <c r="YA337" s="547"/>
      <c r="YB337" s="547"/>
      <c r="YC337" s="547"/>
      <c r="YD337" s="547"/>
      <c r="YE337" s="547"/>
      <c r="YF337" s="547"/>
      <c r="YG337" s="547"/>
      <c r="YH337" s="547"/>
      <c r="YI337" s="547"/>
      <c r="YJ337" s="547"/>
      <c r="YK337" s="547"/>
      <c r="YL337" s="547"/>
      <c r="YM337" s="547"/>
      <c r="YN337" s="547"/>
      <c r="YO337" s="547"/>
      <c r="YP337" s="547"/>
      <c r="YQ337" s="547"/>
      <c r="YR337" s="547"/>
      <c r="YS337" s="547"/>
      <c r="YT337" s="547"/>
      <c r="YU337" s="547"/>
      <c r="YV337" s="547"/>
      <c r="YW337" s="547"/>
      <c r="YX337" s="547"/>
      <c r="YY337" s="547"/>
      <c r="YZ337" s="547"/>
      <c r="ZA337" s="547"/>
      <c r="ZB337" s="547"/>
      <c r="ZC337" s="547"/>
      <c r="ZD337" s="547"/>
      <c r="ZE337" s="547"/>
      <c r="ZF337" s="547"/>
      <c r="ZG337" s="547"/>
      <c r="ZH337" s="547"/>
      <c r="ZI337" s="547"/>
      <c r="ZJ337" s="547"/>
      <c r="ZK337" s="547"/>
      <c r="ZL337" s="547"/>
      <c r="ZM337" s="547"/>
      <c r="ZN337" s="547"/>
      <c r="ZO337" s="547"/>
      <c r="ZP337" s="547"/>
      <c r="ZQ337" s="547"/>
      <c r="ZR337" s="547"/>
      <c r="ZS337" s="547"/>
      <c r="ZT337" s="547"/>
      <c r="ZU337" s="547"/>
      <c r="ZV337" s="547"/>
      <c r="ZW337" s="547"/>
      <c r="ZX337" s="547"/>
      <c r="ZY337" s="547"/>
      <c r="ZZ337" s="547"/>
      <c r="AAA337" s="547"/>
      <c r="AAB337" s="547"/>
      <c r="AAC337" s="547"/>
      <c r="AAD337" s="547"/>
      <c r="AAE337" s="547"/>
      <c r="AAF337" s="547"/>
      <c r="AAG337" s="547"/>
      <c r="AAH337" s="547"/>
      <c r="AAI337" s="547"/>
      <c r="AAJ337" s="547"/>
      <c r="AAK337" s="547"/>
      <c r="AAL337" s="547"/>
      <c r="AAM337" s="547"/>
      <c r="AAN337" s="547"/>
      <c r="AAO337" s="547"/>
      <c r="AAP337" s="547"/>
      <c r="AAQ337" s="547"/>
      <c r="AAR337" s="547"/>
      <c r="AAS337" s="547"/>
      <c r="AAT337" s="547"/>
      <c r="AAU337" s="547"/>
      <c r="AAV337" s="547"/>
      <c r="AAW337" s="547"/>
      <c r="AAX337" s="547"/>
      <c r="AAY337" s="547"/>
      <c r="AAZ337" s="547"/>
      <c r="ABA337" s="547"/>
      <c r="ABB337" s="547"/>
      <c r="ABC337" s="547"/>
      <c r="ABD337" s="547"/>
      <c r="ABE337" s="547"/>
      <c r="ABF337" s="547"/>
      <c r="ABG337" s="547"/>
      <c r="ABH337" s="547"/>
      <c r="ABI337" s="547"/>
      <c r="ABJ337" s="547"/>
      <c r="ABK337" s="547"/>
      <c r="ABL337" s="547"/>
      <c r="ABM337" s="547"/>
      <c r="ABN337" s="547"/>
      <c r="ABO337" s="547"/>
      <c r="ABP337" s="547"/>
      <c r="ABQ337" s="547"/>
      <c r="ABR337" s="547"/>
      <c r="ABS337" s="547"/>
      <c r="ABT337" s="547"/>
      <c r="ABU337" s="547"/>
      <c r="ABV337" s="547"/>
      <c r="ABW337" s="547"/>
      <c r="ABX337" s="547"/>
      <c r="ABY337" s="547"/>
      <c r="ABZ337" s="547"/>
      <c r="ACA337" s="547"/>
      <c r="ACB337" s="547"/>
      <c r="ACC337" s="547"/>
      <c r="ACD337" s="547"/>
      <c r="ACE337" s="547"/>
      <c r="ACF337" s="547"/>
      <c r="ACG337" s="547"/>
      <c r="ACH337" s="547"/>
      <c r="ACI337" s="547"/>
      <c r="ACJ337" s="547"/>
      <c r="ACK337" s="547"/>
      <c r="ACL337" s="547"/>
      <c r="ACM337" s="547"/>
      <c r="ACN337" s="547"/>
      <c r="ACO337" s="547"/>
      <c r="ACP337" s="547"/>
      <c r="ACQ337" s="547"/>
      <c r="ACR337" s="547"/>
      <c r="ACS337" s="547"/>
      <c r="ACT337" s="547"/>
      <c r="ACU337" s="547"/>
      <c r="ACV337" s="547"/>
      <c r="ACW337" s="547"/>
      <c r="ACX337" s="547"/>
      <c r="ACY337" s="547"/>
      <c r="ACZ337" s="547"/>
      <c r="ADA337" s="547"/>
      <c r="ADB337" s="547"/>
      <c r="ADC337" s="547"/>
      <c r="ADD337" s="547"/>
      <c r="ADE337" s="547"/>
      <c r="ADF337" s="547"/>
      <c r="ADG337" s="547"/>
      <c r="ADH337" s="547"/>
      <c r="ADI337" s="547"/>
      <c r="ADJ337" s="547"/>
      <c r="ADK337" s="547"/>
      <c r="ADL337" s="547"/>
      <c r="ADM337" s="547"/>
      <c r="ADN337" s="547"/>
      <c r="ADO337" s="547"/>
      <c r="ADP337" s="547"/>
      <c r="ADQ337" s="547"/>
      <c r="ADR337" s="547"/>
      <c r="ADS337" s="547"/>
      <c r="ADT337" s="547"/>
      <c r="ADU337" s="547"/>
      <c r="ADV337" s="547"/>
      <c r="ADW337" s="547"/>
      <c r="ADX337" s="547"/>
      <c r="ADY337" s="547"/>
      <c r="ADZ337" s="547"/>
      <c r="AEA337" s="547"/>
      <c r="AEB337" s="547"/>
      <c r="AEC337" s="547"/>
      <c r="AED337" s="547"/>
      <c r="AEE337" s="547"/>
      <c r="AEF337" s="547"/>
      <c r="AEG337" s="547"/>
      <c r="AEH337" s="547"/>
      <c r="AEI337" s="547"/>
      <c r="AEJ337" s="547"/>
      <c r="AEK337" s="547"/>
      <c r="AEL337" s="547"/>
      <c r="AEM337" s="547"/>
      <c r="AEN337" s="547"/>
      <c r="AEO337" s="547"/>
      <c r="AEP337" s="547"/>
      <c r="AEQ337" s="547"/>
      <c r="AER337" s="547"/>
      <c r="AES337" s="547"/>
      <c r="AET337" s="547"/>
      <c r="AEU337" s="547"/>
      <c r="AEV337" s="547"/>
      <c r="AEW337" s="547"/>
      <c r="AEX337" s="547"/>
      <c r="AEY337" s="547"/>
      <c r="AEZ337" s="547"/>
      <c r="AFA337" s="547"/>
      <c r="AFB337" s="547"/>
      <c r="AFC337" s="547"/>
      <c r="AFD337" s="547"/>
      <c r="AFE337" s="547"/>
      <c r="AFF337" s="547"/>
      <c r="AFG337" s="547"/>
      <c r="AFH337" s="547"/>
      <c r="AFI337" s="547"/>
      <c r="AFJ337" s="547"/>
      <c r="AFK337" s="547"/>
      <c r="AFL337" s="547"/>
      <c r="AFM337" s="547"/>
      <c r="AFN337" s="547"/>
      <c r="AFO337" s="547"/>
      <c r="AFP337" s="547"/>
      <c r="AFQ337" s="547"/>
      <c r="AFR337" s="547"/>
      <c r="AFS337" s="547"/>
      <c r="AFT337" s="547"/>
      <c r="AFU337" s="547"/>
      <c r="AFV337" s="547"/>
      <c r="AFW337" s="547"/>
      <c r="AFX337" s="547"/>
      <c r="AFY337" s="547"/>
      <c r="AFZ337" s="547"/>
      <c r="AGA337" s="547"/>
      <c r="AGB337" s="547"/>
      <c r="AGC337" s="547"/>
      <c r="AGD337" s="547"/>
      <c r="AGE337" s="547"/>
      <c r="AGF337" s="547"/>
      <c r="AGG337" s="547"/>
      <c r="AGH337" s="547"/>
      <c r="AGI337" s="547"/>
      <c r="AGJ337" s="547"/>
      <c r="AGK337" s="547"/>
      <c r="AGL337" s="547"/>
      <c r="AGM337" s="547"/>
      <c r="AGN337" s="547"/>
      <c r="AGO337" s="547"/>
      <c r="AGP337" s="547"/>
      <c r="AGQ337" s="547"/>
      <c r="AGR337" s="547"/>
      <c r="AGS337" s="547"/>
      <c r="AGT337" s="547"/>
      <c r="AGU337" s="547"/>
      <c r="AGV337" s="547"/>
      <c r="AGW337" s="547"/>
      <c r="AGX337" s="547"/>
      <c r="AGY337" s="547"/>
      <c r="AGZ337" s="547"/>
      <c r="AHA337" s="547"/>
      <c r="AHB337" s="547"/>
      <c r="AHC337" s="547"/>
      <c r="AHD337" s="547"/>
      <c r="AHE337" s="547"/>
      <c r="AHF337" s="547"/>
      <c r="AHG337" s="547"/>
      <c r="AHH337" s="547"/>
      <c r="AHI337" s="547"/>
      <c r="AHJ337" s="547"/>
      <c r="AHK337" s="547"/>
      <c r="AHL337" s="547"/>
      <c r="AHM337" s="547"/>
      <c r="AHN337" s="547"/>
      <c r="AHO337" s="547"/>
      <c r="AHP337" s="547"/>
      <c r="AHQ337" s="547"/>
      <c r="AHR337" s="547"/>
      <c r="AHS337" s="547"/>
      <c r="AHT337" s="547"/>
      <c r="AHU337" s="547"/>
      <c r="AHV337" s="547"/>
      <c r="AHW337" s="547"/>
      <c r="AHX337" s="547"/>
      <c r="AHY337" s="547"/>
      <c r="AHZ337" s="547"/>
      <c r="AIA337" s="547"/>
      <c r="AIB337" s="547"/>
      <c r="AIC337" s="547"/>
      <c r="AID337" s="547"/>
      <c r="AIE337" s="547"/>
      <c r="AIF337" s="547"/>
      <c r="AIG337" s="547"/>
      <c r="AIH337" s="547"/>
      <c r="AII337" s="547"/>
      <c r="AIJ337" s="547"/>
      <c r="AIK337" s="547"/>
      <c r="AIL337" s="547"/>
      <c r="AIM337" s="547"/>
      <c r="AIN337" s="547"/>
      <c r="AIO337" s="547"/>
      <c r="AIP337" s="547"/>
      <c r="AIQ337" s="547"/>
      <c r="AIR337" s="547"/>
      <c r="AIS337" s="547"/>
      <c r="AIT337" s="547"/>
      <c r="AIU337" s="547"/>
      <c r="AIV337" s="547"/>
      <c r="AIW337" s="547"/>
      <c r="AIX337" s="547"/>
      <c r="AIY337" s="547"/>
      <c r="AIZ337" s="547"/>
      <c r="AJA337" s="547"/>
      <c r="AJB337" s="547"/>
      <c r="AJC337" s="547"/>
      <c r="AJD337" s="547"/>
      <c r="AJE337" s="547"/>
      <c r="AJF337" s="547"/>
      <c r="AJG337" s="547"/>
      <c r="AJH337" s="547"/>
      <c r="AJI337" s="547"/>
      <c r="AJJ337" s="547"/>
      <c r="AJK337" s="547"/>
      <c r="AJL337" s="547"/>
      <c r="AJM337" s="547"/>
      <c r="AJN337" s="547"/>
      <c r="AJO337" s="547"/>
      <c r="AJP337" s="547"/>
      <c r="AJQ337" s="547"/>
      <c r="AJR337" s="547"/>
      <c r="AJS337" s="547"/>
      <c r="AJT337" s="547"/>
      <c r="AJU337" s="547"/>
      <c r="AJV337" s="547"/>
      <c r="AJW337" s="547"/>
      <c r="AJX337" s="547"/>
      <c r="AJY337" s="547"/>
      <c r="AJZ337" s="547"/>
      <c r="AKA337" s="547"/>
      <c r="AKB337" s="547"/>
      <c r="AKC337" s="547"/>
      <c r="AKD337" s="547"/>
      <c r="AKE337" s="547"/>
      <c r="AKF337" s="547"/>
      <c r="AKG337" s="547"/>
      <c r="AKH337" s="547"/>
      <c r="AKI337" s="547"/>
      <c r="AKJ337" s="547"/>
      <c r="AKK337" s="547"/>
      <c r="AKL337" s="547"/>
      <c r="AKM337" s="547"/>
      <c r="AKN337" s="547"/>
      <c r="AKO337" s="547"/>
      <c r="AKP337" s="547"/>
      <c r="AKQ337" s="547"/>
      <c r="AKR337" s="547"/>
      <c r="AKS337" s="547"/>
      <c r="AKT337" s="547"/>
      <c r="AKU337" s="547"/>
      <c r="AKV337" s="547"/>
      <c r="AKW337" s="547"/>
      <c r="AKX337" s="547"/>
      <c r="AKY337" s="547"/>
      <c r="AKZ337" s="547"/>
      <c r="ALA337" s="547"/>
      <c r="ALB337" s="547"/>
      <c r="ALC337" s="547"/>
      <c r="ALD337" s="547"/>
      <c r="ALE337" s="547"/>
      <c r="ALF337" s="547"/>
      <c r="ALG337" s="547"/>
      <c r="ALH337" s="547"/>
      <c r="ALI337" s="547"/>
      <c r="ALJ337" s="547"/>
      <c r="ALK337" s="547"/>
      <c r="ALL337" s="547"/>
      <c r="ALM337" s="547"/>
      <c r="ALN337" s="547"/>
      <c r="ALO337" s="547"/>
      <c r="ALP337" s="547"/>
      <c r="ALQ337" s="547"/>
      <c r="ALR337" s="547"/>
      <c r="ALS337" s="547"/>
      <c r="ALT337" s="547"/>
      <c r="ALU337" s="547"/>
      <c r="ALV337" s="547"/>
      <c r="ALW337" s="547"/>
      <c r="ALX337" s="547"/>
      <c r="ALY337" s="547"/>
      <c r="ALZ337" s="547"/>
      <c r="AMA337" s="547"/>
      <c r="AMB337" s="547"/>
      <c r="AMC337" s="547"/>
      <c r="AMD337" s="547"/>
      <c r="AME337" s="547"/>
      <c r="AMF337" s="547"/>
      <c r="AMG337" s="547"/>
      <c r="AMH337" s="547"/>
      <c r="AMI337" s="547"/>
      <c r="AMJ337" s="547"/>
      <c r="AMK337" s="547"/>
      <c r="AML337" s="547"/>
      <c r="AMM337" s="547"/>
      <c r="AMN337" s="547"/>
      <c r="AMO337" s="547"/>
      <c r="AMP337" s="547"/>
      <c r="AMQ337" s="547"/>
      <c r="AMR337" s="547"/>
      <c r="AMS337" s="547"/>
      <c r="AMT337" s="547"/>
      <c r="AMU337" s="547"/>
      <c r="AMV337" s="547"/>
      <c r="AMW337" s="547"/>
      <c r="AMX337" s="547"/>
      <c r="AMY337" s="547"/>
      <c r="AMZ337" s="547"/>
      <c r="ANA337" s="547"/>
      <c r="ANB337" s="547"/>
      <c r="ANC337" s="547"/>
      <c r="AND337" s="547"/>
      <c r="ANE337" s="547"/>
      <c r="ANF337" s="547"/>
      <c r="ANG337" s="547"/>
      <c r="ANH337" s="547"/>
      <c r="ANI337" s="547"/>
      <c r="ANJ337" s="547"/>
      <c r="ANK337" s="547"/>
      <c r="ANL337" s="547"/>
      <c r="ANM337" s="547"/>
      <c r="ANN337" s="547"/>
      <c r="ANO337" s="547"/>
      <c r="ANP337" s="547"/>
      <c r="ANQ337" s="547"/>
      <c r="ANR337" s="547"/>
      <c r="ANS337" s="547"/>
      <c r="ANT337" s="547"/>
      <c r="ANU337" s="547"/>
      <c r="ANV337" s="547"/>
      <c r="ANW337" s="547"/>
      <c r="ANX337" s="547"/>
      <c r="ANY337" s="547"/>
      <c r="ANZ337" s="547"/>
      <c r="AOA337" s="547"/>
      <c r="AOB337" s="547"/>
      <c r="AOC337" s="547"/>
      <c r="AOD337" s="547"/>
      <c r="AOE337" s="547"/>
      <c r="AOF337" s="547"/>
      <c r="AOG337" s="547"/>
      <c r="AOH337" s="547"/>
      <c r="AOI337" s="547"/>
      <c r="AOJ337" s="547"/>
      <c r="AOK337" s="547"/>
      <c r="AOL337" s="547"/>
      <c r="AOM337" s="547"/>
      <c r="AON337" s="547"/>
      <c r="AOO337" s="547"/>
      <c r="AOP337" s="547"/>
      <c r="AOQ337" s="547"/>
      <c r="AOR337" s="547"/>
      <c r="AOS337" s="547"/>
      <c r="AOT337" s="547"/>
      <c r="AOU337" s="547"/>
      <c r="AOV337" s="547"/>
      <c r="AOW337" s="547"/>
      <c r="AOX337" s="547"/>
      <c r="AOY337" s="547"/>
      <c r="AOZ337" s="547"/>
      <c r="APA337" s="547"/>
      <c r="APB337" s="547"/>
      <c r="APC337" s="547"/>
      <c r="APD337" s="547"/>
      <c r="APE337" s="547"/>
      <c r="APF337" s="547"/>
      <c r="APG337" s="547"/>
      <c r="APH337" s="547"/>
      <c r="API337" s="547"/>
      <c r="APJ337" s="547"/>
      <c r="APK337" s="547"/>
      <c r="APL337" s="547"/>
      <c r="APM337" s="547"/>
      <c r="APN337" s="547"/>
      <c r="APO337" s="547"/>
      <c r="APP337" s="547"/>
      <c r="APQ337" s="547"/>
      <c r="APR337" s="547"/>
      <c r="APS337" s="547"/>
      <c r="APT337" s="547"/>
      <c r="APU337" s="547"/>
      <c r="APV337" s="547"/>
      <c r="APW337" s="547"/>
      <c r="APX337" s="547"/>
      <c r="APY337" s="547"/>
      <c r="APZ337" s="547"/>
      <c r="AQA337" s="547"/>
      <c r="AQB337" s="547"/>
      <c r="AQC337" s="547"/>
      <c r="AQD337" s="547"/>
      <c r="AQE337" s="547"/>
      <c r="AQF337" s="547"/>
      <c r="AQG337" s="547"/>
      <c r="AQH337" s="547"/>
      <c r="AQI337" s="547"/>
      <c r="AQJ337" s="547"/>
      <c r="AQK337" s="547"/>
      <c r="AQL337" s="547"/>
      <c r="AQM337" s="547"/>
      <c r="AQN337" s="547"/>
      <c r="AQO337" s="547"/>
      <c r="AQP337" s="547"/>
      <c r="AQQ337" s="547"/>
      <c r="AQR337" s="547"/>
      <c r="AQS337" s="547"/>
      <c r="AQT337" s="547"/>
      <c r="AQU337" s="547"/>
      <c r="AQV337" s="547"/>
      <c r="AQW337" s="547"/>
      <c r="AQX337" s="547"/>
      <c r="AQY337" s="547"/>
      <c r="AQZ337" s="547"/>
      <c r="ARA337" s="547"/>
      <c r="ARB337" s="547"/>
      <c r="ARC337" s="547"/>
      <c r="ARD337" s="547"/>
      <c r="ARE337" s="547"/>
      <c r="ARF337" s="547"/>
      <c r="ARG337" s="547"/>
      <c r="ARH337" s="547"/>
      <c r="ARI337" s="547"/>
      <c r="ARJ337" s="547"/>
      <c r="ARK337" s="547"/>
      <c r="ARL337" s="547"/>
      <c r="ARM337" s="547"/>
      <c r="ARN337" s="547"/>
      <c r="ARO337" s="547"/>
      <c r="ARP337" s="547"/>
      <c r="ARQ337" s="547"/>
      <c r="ARR337" s="547"/>
      <c r="ARS337" s="547"/>
      <c r="ART337" s="547"/>
      <c r="ARU337" s="547"/>
      <c r="ARV337" s="547"/>
      <c r="ARW337" s="547"/>
      <c r="ARX337" s="547"/>
      <c r="ARY337" s="547"/>
      <c r="ARZ337" s="547"/>
      <c r="ASA337" s="547"/>
      <c r="ASB337" s="547"/>
      <c r="ASC337" s="547"/>
      <c r="ASD337" s="547"/>
      <c r="ASE337" s="547"/>
      <c r="ASF337" s="547"/>
      <c r="ASG337" s="547"/>
      <c r="ASH337" s="547"/>
      <c r="ASI337" s="547"/>
      <c r="ASJ337" s="547"/>
      <c r="ASK337" s="547"/>
      <c r="ASL337" s="547"/>
      <c r="ASM337" s="547"/>
      <c r="ASN337" s="547"/>
      <c r="ASO337" s="547"/>
      <c r="ASP337" s="547"/>
      <c r="ASQ337" s="547"/>
      <c r="ASR337" s="547"/>
      <c r="ASS337" s="547"/>
      <c r="AST337" s="547"/>
      <c r="ASU337" s="547"/>
      <c r="ASV337" s="547"/>
      <c r="ASW337" s="547"/>
      <c r="ASX337" s="547"/>
      <c r="ASY337" s="547"/>
      <c r="ASZ337" s="547"/>
      <c r="ATA337" s="547"/>
      <c r="ATB337" s="547"/>
      <c r="ATC337" s="547"/>
      <c r="ATD337" s="547"/>
      <c r="ATE337" s="547"/>
      <c r="ATF337" s="547"/>
      <c r="ATG337" s="547"/>
      <c r="ATH337" s="547"/>
      <c r="ATI337" s="547"/>
      <c r="ATJ337" s="547"/>
      <c r="ATK337" s="547"/>
      <c r="ATL337" s="547"/>
      <c r="ATM337" s="547"/>
      <c r="ATN337" s="547"/>
      <c r="ATO337" s="547"/>
      <c r="ATP337" s="547"/>
      <c r="ATQ337" s="547"/>
      <c r="ATR337" s="547"/>
      <c r="ATS337" s="547"/>
      <c r="ATT337" s="547"/>
      <c r="ATU337" s="547"/>
      <c r="ATV337" s="547"/>
      <c r="ATW337" s="547"/>
      <c r="ATX337" s="547"/>
      <c r="ATY337" s="547"/>
      <c r="ATZ337" s="547"/>
      <c r="AUA337" s="547"/>
      <c r="AUB337" s="547"/>
      <c r="AUC337" s="547"/>
      <c r="AUD337" s="547"/>
      <c r="AUE337" s="547"/>
      <c r="AUF337" s="547"/>
      <c r="AUG337" s="547"/>
      <c r="AUH337" s="547"/>
      <c r="AUI337" s="547"/>
      <c r="AUJ337" s="547"/>
      <c r="AUK337" s="547"/>
      <c r="AUL337" s="547"/>
      <c r="AUM337" s="547"/>
      <c r="AUN337" s="547"/>
      <c r="AUO337" s="547"/>
      <c r="AUP337" s="547"/>
      <c r="AUQ337" s="547"/>
      <c r="AUR337" s="547"/>
      <c r="AUS337" s="547"/>
      <c r="AUT337" s="547"/>
      <c r="AUU337" s="547"/>
      <c r="AUV337" s="547"/>
      <c r="AUW337" s="547"/>
      <c r="AUX337" s="547"/>
      <c r="AUY337" s="547"/>
      <c r="AUZ337" s="547"/>
      <c r="AVA337" s="547"/>
      <c r="AVB337" s="547"/>
      <c r="AVC337" s="547"/>
      <c r="AVD337" s="547"/>
      <c r="AVE337" s="547"/>
      <c r="AVF337" s="547"/>
      <c r="AVG337" s="547"/>
      <c r="AVH337" s="547"/>
      <c r="AVI337" s="547"/>
      <c r="AVJ337" s="547"/>
      <c r="AVK337" s="547"/>
      <c r="AVL337" s="547"/>
      <c r="AVM337" s="547"/>
      <c r="AVN337" s="547"/>
      <c r="AVO337" s="547"/>
      <c r="AVP337" s="547"/>
      <c r="AVQ337" s="547"/>
      <c r="AVR337" s="547"/>
      <c r="AVS337" s="547"/>
      <c r="AVT337" s="547"/>
      <c r="AVU337" s="547"/>
      <c r="AVV337" s="547"/>
      <c r="AVW337" s="547"/>
      <c r="AVX337" s="547"/>
      <c r="AVY337" s="547"/>
      <c r="AVZ337" s="547"/>
      <c r="AWA337" s="547"/>
      <c r="AWB337" s="547"/>
      <c r="AWC337" s="547"/>
      <c r="AWD337" s="547"/>
      <c r="AWE337" s="547"/>
      <c r="AWF337" s="547"/>
      <c r="AWG337" s="547"/>
      <c r="AWH337" s="547"/>
      <c r="AWI337" s="547"/>
      <c r="AWJ337" s="547"/>
      <c r="AWK337" s="547"/>
      <c r="AWL337" s="547"/>
      <c r="AWM337" s="547"/>
      <c r="AWN337" s="547"/>
      <c r="AWO337" s="547"/>
      <c r="AWP337" s="547"/>
      <c r="AWQ337" s="547"/>
      <c r="AWR337" s="547"/>
      <c r="AWS337" s="547"/>
      <c r="AWT337" s="547"/>
      <c r="AWU337" s="547"/>
      <c r="AWV337" s="547"/>
      <c r="AWW337" s="547"/>
      <c r="AWX337" s="547"/>
      <c r="AWY337" s="547"/>
      <c r="AWZ337" s="547"/>
      <c r="AXA337" s="547"/>
      <c r="AXB337" s="547"/>
      <c r="AXC337" s="547"/>
      <c r="AXD337" s="547"/>
      <c r="AXE337" s="547"/>
      <c r="AXF337" s="547"/>
      <c r="AXG337" s="547"/>
      <c r="AXH337" s="547"/>
      <c r="AXI337" s="547"/>
      <c r="AXJ337" s="547"/>
      <c r="AXK337" s="547"/>
      <c r="AXL337" s="547"/>
      <c r="AXM337" s="547"/>
      <c r="AXN337" s="547"/>
      <c r="AXO337" s="547"/>
      <c r="AXP337" s="547"/>
      <c r="AXQ337" s="547"/>
      <c r="AXR337" s="547"/>
      <c r="AXS337" s="547"/>
      <c r="AXT337" s="547"/>
      <c r="AXU337" s="547"/>
      <c r="AXV337" s="547"/>
      <c r="AXW337" s="547"/>
      <c r="AXX337" s="547"/>
      <c r="AXY337" s="547"/>
      <c r="AXZ337" s="547"/>
      <c r="AYA337" s="547"/>
      <c r="AYB337" s="547"/>
      <c r="AYC337" s="547"/>
      <c r="AYD337" s="547"/>
      <c r="AYE337" s="547"/>
      <c r="AYF337" s="547"/>
      <c r="AYG337" s="547"/>
      <c r="AYH337" s="547"/>
      <c r="AYI337" s="547"/>
      <c r="AYJ337" s="547"/>
      <c r="AYK337" s="547"/>
      <c r="AYL337" s="547"/>
      <c r="AYM337" s="547"/>
      <c r="AYN337" s="547"/>
      <c r="AYO337" s="547"/>
      <c r="AYP337" s="547"/>
      <c r="AYQ337" s="547"/>
      <c r="AYR337" s="547"/>
      <c r="AYS337" s="547"/>
      <c r="AYT337" s="547"/>
      <c r="AYU337" s="547"/>
      <c r="AYV337" s="547"/>
      <c r="AYW337" s="547"/>
      <c r="AYX337" s="547"/>
      <c r="AYY337" s="547"/>
      <c r="AYZ337" s="547"/>
      <c r="AZA337" s="547"/>
      <c r="AZB337" s="547"/>
      <c r="AZC337" s="547"/>
      <c r="AZD337" s="547"/>
      <c r="AZE337" s="547"/>
      <c r="AZF337" s="547"/>
      <c r="AZG337" s="547"/>
      <c r="AZH337" s="547"/>
      <c r="AZI337" s="547"/>
      <c r="AZJ337" s="547"/>
      <c r="AZK337" s="547"/>
      <c r="AZL337" s="547"/>
      <c r="AZM337" s="547"/>
      <c r="AZN337" s="547"/>
      <c r="AZO337" s="547"/>
      <c r="AZP337" s="547"/>
      <c r="AZQ337" s="547"/>
      <c r="AZR337" s="547"/>
      <c r="AZS337" s="547"/>
      <c r="AZT337" s="547"/>
      <c r="AZU337" s="547"/>
      <c r="AZV337" s="547"/>
      <c r="AZW337" s="547"/>
      <c r="AZX337" s="547"/>
      <c r="AZY337" s="547"/>
      <c r="AZZ337" s="547"/>
      <c r="BAA337" s="547"/>
      <c r="BAB337" s="547"/>
      <c r="BAC337" s="547"/>
      <c r="BAD337" s="547"/>
      <c r="BAE337" s="547"/>
      <c r="BAF337" s="547"/>
      <c r="BAG337" s="547"/>
      <c r="BAH337" s="547"/>
      <c r="BAI337" s="547"/>
      <c r="BAJ337" s="547"/>
      <c r="BAK337" s="547"/>
      <c r="BAL337" s="547"/>
      <c r="BAM337" s="547"/>
      <c r="BAN337" s="547"/>
      <c r="BAO337" s="547"/>
      <c r="BAP337" s="547"/>
      <c r="BAQ337" s="547"/>
      <c r="BAR337" s="547"/>
      <c r="BAS337" s="547"/>
      <c r="BAT337" s="547"/>
      <c r="BAU337" s="547"/>
      <c r="BAV337" s="547"/>
      <c r="BAW337" s="547"/>
      <c r="BAX337" s="547"/>
      <c r="BAY337" s="547"/>
      <c r="BAZ337" s="547"/>
      <c r="BBA337" s="547"/>
      <c r="BBB337" s="547"/>
      <c r="BBC337" s="547"/>
      <c r="BBD337" s="547"/>
      <c r="BBE337" s="547"/>
      <c r="BBF337" s="547"/>
      <c r="BBG337" s="547"/>
      <c r="BBH337" s="547"/>
      <c r="BBI337" s="547"/>
      <c r="BBJ337" s="547"/>
      <c r="BBK337" s="547"/>
      <c r="BBL337" s="547"/>
      <c r="BBM337" s="547"/>
      <c r="BBN337" s="547"/>
      <c r="BBO337" s="547"/>
      <c r="BBP337" s="547"/>
      <c r="BBQ337" s="547"/>
      <c r="BBR337" s="547"/>
      <c r="BBS337" s="547"/>
      <c r="BBT337" s="547"/>
      <c r="BBU337" s="547"/>
      <c r="BBV337" s="547"/>
      <c r="BBW337" s="547"/>
      <c r="BBX337" s="547"/>
      <c r="BBY337" s="547"/>
      <c r="BBZ337" s="547"/>
      <c r="BCA337" s="547"/>
      <c r="BCB337" s="547"/>
      <c r="BCC337" s="547"/>
      <c r="BCD337" s="547"/>
      <c r="BCE337" s="547"/>
      <c r="BCF337" s="547"/>
      <c r="BCG337" s="547"/>
      <c r="BCH337" s="547"/>
      <c r="BCI337" s="547"/>
      <c r="BCJ337" s="547"/>
      <c r="BCK337" s="547"/>
      <c r="BCL337" s="547"/>
      <c r="BCM337" s="547"/>
      <c r="BCN337" s="547"/>
      <c r="BCO337" s="547"/>
      <c r="BCP337" s="547"/>
      <c r="BCQ337" s="547"/>
      <c r="BCR337" s="547"/>
      <c r="BCS337" s="547"/>
      <c r="BCT337" s="547"/>
      <c r="BCU337" s="547"/>
      <c r="BCV337" s="547"/>
      <c r="BCW337" s="547"/>
      <c r="BCX337" s="547"/>
      <c r="BCY337" s="547"/>
      <c r="BCZ337" s="547"/>
      <c r="BDA337" s="547"/>
      <c r="BDB337" s="547"/>
      <c r="BDC337" s="547"/>
      <c r="BDD337" s="547"/>
      <c r="BDE337" s="547"/>
      <c r="BDF337" s="547"/>
      <c r="BDG337" s="547"/>
      <c r="BDH337" s="547"/>
      <c r="BDI337" s="547"/>
      <c r="BDJ337" s="547"/>
      <c r="BDK337" s="547"/>
      <c r="BDL337" s="547"/>
      <c r="BDM337" s="547"/>
      <c r="BDN337" s="547"/>
      <c r="BDO337" s="547"/>
      <c r="BDP337" s="547"/>
      <c r="BDQ337" s="547"/>
      <c r="BDR337" s="547"/>
      <c r="BDS337" s="547"/>
      <c r="BDT337" s="547"/>
      <c r="BDU337" s="547"/>
      <c r="BDV337" s="547"/>
      <c r="BDW337" s="547"/>
      <c r="BDX337" s="547"/>
      <c r="BDY337" s="547"/>
      <c r="BDZ337" s="547"/>
      <c r="BEA337" s="547"/>
      <c r="BEB337" s="547"/>
      <c r="BEC337" s="547"/>
      <c r="BED337" s="547"/>
      <c r="BEE337" s="547"/>
      <c r="BEF337" s="547"/>
      <c r="BEG337" s="547"/>
      <c r="BEH337" s="547"/>
      <c r="BEI337" s="547"/>
      <c r="BEJ337" s="547"/>
      <c r="BEK337" s="547"/>
      <c r="BEL337" s="547"/>
      <c r="BEM337" s="547"/>
      <c r="BEN337" s="547"/>
      <c r="BEO337" s="547"/>
      <c r="BEP337" s="547"/>
      <c r="BEQ337" s="547"/>
      <c r="BER337" s="547"/>
      <c r="BES337" s="547"/>
      <c r="BET337" s="547"/>
      <c r="BEU337" s="547"/>
      <c r="BEV337" s="547"/>
      <c r="BEW337" s="547"/>
      <c r="BEX337" s="547"/>
      <c r="BEY337" s="547"/>
      <c r="BEZ337" s="547"/>
      <c r="BFA337" s="547"/>
      <c r="BFB337" s="547"/>
      <c r="BFC337" s="547"/>
      <c r="BFD337" s="547"/>
      <c r="BFE337" s="547"/>
      <c r="BFF337" s="547"/>
      <c r="BFG337" s="547"/>
      <c r="BFH337" s="547"/>
      <c r="BFI337" s="547"/>
      <c r="BFJ337" s="547"/>
      <c r="BFK337" s="547"/>
      <c r="BFL337" s="547"/>
      <c r="BFM337" s="547"/>
      <c r="BFN337" s="547"/>
      <c r="BFO337" s="547"/>
      <c r="BFP337" s="547"/>
      <c r="BFQ337" s="547"/>
      <c r="BFR337" s="547"/>
      <c r="BFS337" s="547"/>
      <c r="BFT337" s="547"/>
      <c r="BFU337" s="547"/>
      <c r="BFV337" s="547"/>
      <c r="BFW337" s="547"/>
      <c r="BFX337" s="547"/>
      <c r="BFY337" s="547"/>
      <c r="BFZ337" s="547"/>
      <c r="BGA337" s="547"/>
      <c r="BGB337" s="547"/>
      <c r="BGC337" s="547"/>
      <c r="BGD337" s="547"/>
      <c r="BGE337" s="547"/>
      <c r="BGF337" s="547"/>
      <c r="BGG337" s="547"/>
      <c r="BGH337" s="547"/>
      <c r="BGI337" s="547"/>
      <c r="BGJ337" s="547"/>
      <c r="BGK337" s="547"/>
      <c r="BGL337" s="547"/>
      <c r="BGM337" s="547"/>
      <c r="BGN337" s="547"/>
      <c r="BGO337" s="547"/>
      <c r="BGP337" s="547"/>
      <c r="BGQ337" s="547"/>
      <c r="BGR337" s="547"/>
      <c r="BGS337" s="547"/>
      <c r="BGT337" s="547"/>
      <c r="BGU337" s="547"/>
      <c r="BGV337" s="547"/>
      <c r="BGW337" s="547"/>
      <c r="BGX337" s="547"/>
      <c r="BGY337" s="547"/>
      <c r="BGZ337" s="547"/>
      <c r="BHA337" s="547"/>
      <c r="BHB337" s="547"/>
      <c r="BHC337" s="547"/>
      <c r="BHD337" s="547"/>
      <c r="BHE337" s="547"/>
      <c r="BHF337" s="547"/>
      <c r="BHG337" s="547"/>
      <c r="BHH337" s="547"/>
      <c r="BHI337" s="547"/>
      <c r="BHJ337" s="547"/>
      <c r="BHK337" s="547"/>
      <c r="BHL337" s="547"/>
      <c r="BHM337" s="547"/>
      <c r="BHN337" s="547"/>
      <c r="BHO337" s="547"/>
      <c r="BHP337" s="547"/>
      <c r="BHQ337" s="547"/>
      <c r="BHR337" s="547"/>
      <c r="BHS337" s="547"/>
      <c r="BHT337" s="547"/>
      <c r="BHU337" s="547"/>
      <c r="BHV337" s="547"/>
      <c r="BHW337" s="547"/>
      <c r="BHX337" s="547"/>
      <c r="BHY337" s="547"/>
      <c r="BHZ337" s="547"/>
      <c r="BIA337" s="547"/>
      <c r="BIB337" s="547"/>
      <c r="BIC337" s="547"/>
      <c r="BID337" s="547"/>
      <c r="BIE337" s="547"/>
      <c r="BIF337" s="547"/>
      <c r="BIG337" s="547"/>
      <c r="BIH337" s="547"/>
      <c r="BII337" s="547"/>
      <c r="BIJ337" s="547"/>
      <c r="BIK337" s="547"/>
      <c r="BIL337" s="547"/>
      <c r="BIM337" s="547"/>
      <c r="BIN337" s="547"/>
      <c r="BIO337" s="547"/>
      <c r="BIP337" s="547"/>
      <c r="BIQ337" s="547"/>
      <c r="BIR337" s="547"/>
      <c r="BIS337" s="547"/>
      <c r="BIT337" s="547"/>
      <c r="BIU337" s="547"/>
      <c r="BIV337" s="547"/>
      <c r="BIW337" s="547"/>
      <c r="BIX337" s="547"/>
      <c r="BIY337" s="547"/>
      <c r="BIZ337" s="547"/>
      <c r="BJA337" s="547"/>
      <c r="BJB337" s="547"/>
      <c r="BJC337" s="547"/>
      <c r="BJD337" s="547"/>
      <c r="BJE337" s="547"/>
      <c r="BJF337" s="547"/>
      <c r="BJG337" s="547"/>
      <c r="BJH337" s="547"/>
      <c r="BJI337" s="547"/>
      <c r="BJJ337" s="547"/>
      <c r="BJK337" s="547"/>
      <c r="BJL337" s="547"/>
      <c r="BJM337" s="547"/>
      <c r="BJN337" s="547"/>
      <c r="BJO337" s="547"/>
      <c r="BJP337" s="547"/>
      <c r="BJQ337" s="547"/>
      <c r="BJR337" s="547"/>
      <c r="BJS337" s="547"/>
      <c r="BJT337" s="547"/>
      <c r="BJU337" s="547"/>
      <c r="BJV337" s="547"/>
      <c r="BJW337" s="547"/>
      <c r="BJX337" s="547"/>
      <c r="BJY337" s="547"/>
      <c r="BJZ337" s="547"/>
      <c r="BKA337" s="547"/>
      <c r="BKB337" s="547"/>
      <c r="BKC337" s="547"/>
      <c r="BKD337" s="547"/>
      <c r="BKE337" s="547"/>
      <c r="BKF337" s="547"/>
      <c r="BKG337" s="547"/>
      <c r="BKH337" s="547"/>
      <c r="BKI337" s="547"/>
      <c r="BKJ337" s="547"/>
      <c r="BKK337" s="547"/>
      <c r="BKL337" s="547"/>
      <c r="BKM337" s="547"/>
      <c r="BKN337" s="547"/>
      <c r="BKO337" s="547"/>
      <c r="BKP337" s="547"/>
      <c r="BKQ337" s="547"/>
      <c r="BKR337" s="547"/>
      <c r="BKS337" s="547"/>
      <c r="BKT337" s="547"/>
      <c r="BKU337" s="547"/>
      <c r="BKV337" s="547"/>
      <c r="BKW337" s="547"/>
      <c r="BKX337" s="547"/>
      <c r="BKY337" s="547"/>
      <c r="BKZ337" s="547"/>
      <c r="BLA337" s="547"/>
      <c r="BLB337" s="547"/>
      <c r="BLC337" s="547"/>
      <c r="BLD337" s="547"/>
      <c r="BLE337" s="547"/>
      <c r="BLF337" s="547"/>
      <c r="BLG337" s="547"/>
      <c r="BLH337" s="547"/>
      <c r="BLI337" s="547"/>
      <c r="BLJ337" s="547"/>
      <c r="BLK337" s="547"/>
      <c r="BLL337" s="547"/>
      <c r="BLM337" s="547"/>
      <c r="BLN337" s="547"/>
      <c r="BLO337" s="547"/>
      <c r="BLP337" s="547"/>
      <c r="BLQ337" s="547"/>
      <c r="BLR337" s="547"/>
      <c r="BLS337" s="547"/>
      <c r="BLT337" s="547"/>
      <c r="BLU337" s="547"/>
      <c r="BLV337" s="547"/>
      <c r="BLW337" s="547"/>
      <c r="BLX337" s="547"/>
      <c r="BLY337" s="547"/>
      <c r="BLZ337" s="547"/>
      <c r="BMA337" s="547"/>
      <c r="BMB337" s="547"/>
      <c r="BMC337" s="547"/>
      <c r="BMD337" s="547"/>
      <c r="BME337" s="547"/>
      <c r="BMF337" s="547"/>
      <c r="BMG337" s="547"/>
      <c r="BMH337" s="547"/>
      <c r="BMI337" s="547"/>
      <c r="BMJ337" s="547"/>
      <c r="BMK337" s="547"/>
      <c r="BML337" s="547"/>
      <c r="BMM337" s="547"/>
      <c r="BMN337" s="547"/>
      <c r="BMO337" s="547"/>
      <c r="BMP337" s="547"/>
      <c r="BMQ337" s="547"/>
      <c r="BMR337" s="547"/>
      <c r="BMS337" s="547"/>
      <c r="BMT337" s="547"/>
      <c r="BMU337" s="547"/>
      <c r="BMV337" s="547"/>
      <c r="BMW337" s="547"/>
      <c r="BMX337" s="547"/>
      <c r="BMY337" s="547"/>
      <c r="BMZ337" s="547"/>
      <c r="BNA337" s="547"/>
      <c r="BNB337" s="547"/>
      <c r="BNC337" s="547"/>
      <c r="BND337" s="547"/>
      <c r="BNE337" s="547"/>
      <c r="BNF337" s="547"/>
      <c r="BNG337" s="547"/>
      <c r="BNH337" s="547"/>
      <c r="BNI337" s="547"/>
      <c r="BNJ337" s="547"/>
      <c r="BNK337" s="547"/>
      <c r="BNL337" s="547"/>
      <c r="BNM337" s="547"/>
      <c r="BNN337" s="547"/>
      <c r="BNO337" s="547"/>
      <c r="BNP337" s="547"/>
      <c r="BNQ337" s="547"/>
      <c r="BNR337" s="547"/>
      <c r="BNS337" s="547"/>
      <c r="BNT337" s="547"/>
      <c r="BNU337" s="547"/>
      <c r="BNV337" s="547"/>
      <c r="BNW337" s="547"/>
      <c r="BNX337" s="547"/>
      <c r="BNY337" s="547"/>
      <c r="BNZ337" s="547"/>
      <c r="BOA337" s="547"/>
      <c r="BOB337" s="547"/>
      <c r="BOC337" s="547"/>
      <c r="BOD337" s="547"/>
      <c r="BOE337" s="547"/>
      <c r="BOF337" s="547"/>
      <c r="BOG337" s="547"/>
      <c r="BOH337" s="547"/>
      <c r="BOI337" s="547"/>
      <c r="BOJ337" s="547"/>
      <c r="BOK337" s="547"/>
      <c r="BOL337" s="547"/>
      <c r="BOM337" s="547"/>
      <c r="BON337" s="547"/>
      <c r="BOO337" s="547"/>
      <c r="BOP337" s="547"/>
      <c r="BOQ337" s="547"/>
      <c r="BOR337" s="547"/>
      <c r="BOS337" s="547"/>
      <c r="BOT337" s="547"/>
      <c r="BOU337" s="547"/>
      <c r="BOV337" s="547"/>
      <c r="BOW337" s="547"/>
      <c r="BOX337" s="547"/>
      <c r="BOY337" s="547"/>
      <c r="BOZ337" s="547"/>
      <c r="BPA337" s="547"/>
      <c r="BPB337" s="547"/>
      <c r="BPC337" s="547"/>
      <c r="BPD337" s="547"/>
      <c r="BPE337" s="547"/>
      <c r="BPF337" s="547"/>
      <c r="BPG337" s="547"/>
      <c r="BPH337" s="547"/>
      <c r="BPI337" s="547"/>
      <c r="BPJ337" s="547"/>
      <c r="BPK337" s="547"/>
      <c r="BPL337" s="547"/>
      <c r="BPM337" s="547"/>
      <c r="BPN337" s="547"/>
      <c r="BPO337" s="547"/>
      <c r="BPP337" s="547"/>
      <c r="BPQ337" s="547"/>
      <c r="BPR337" s="547"/>
      <c r="BPS337" s="547"/>
      <c r="BPT337" s="547"/>
      <c r="BPU337" s="547"/>
      <c r="BPV337" s="547"/>
      <c r="BPW337" s="547"/>
      <c r="BPX337" s="547"/>
      <c r="BPY337" s="547"/>
      <c r="BPZ337" s="547"/>
      <c r="BQA337" s="547"/>
      <c r="BQB337" s="547"/>
      <c r="BQC337" s="547"/>
      <c r="BQD337" s="547"/>
      <c r="BQE337" s="547"/>
      <c r="BQF337" s="547"/>
      <c r="BQG337" s="547"/>
      <c r="BQH337" s="547"/>
      <c r="BQI337" s="547"/>
      <c r="BQJ337" s="547"/>
      <c r="BQK337" s="547"/>
      <c r="BQL337" s="547"/>
      <c r="BQM337" s="547"/>
      <c r="BQN337" s="547"/>
      <c r="BQO337" s="547"/>
      <c r="BQP337" s="547"/>
      <c r="BQQ337" s="547"/>
      <c r="BQR337" s="547"/>
      <c r="BQS337" s="547"/>
      <c r="BQT337" s="547"/>
      <c r="BQU337" s="547"/>
      <c r="BQV337" s="547"/>
      <c r="BQW337" s="547"/>
      <c r="BQX337" s="547"/>
      <c r="BQY337" s="547"/>
      <c r="BQZ337" s="547"/>
      <c r="BRA337" s="547"/>
      <c r="BRB337" s="547"/>
      <c r="BRC337" s="547"/>
      <c r="BRD337" s="547"/>
      <c r="BRE337" s="547"/>
      <c r="BRF337" s="547"/>
      <c r="BRG337" s="547"/>
      <c r="BRH337" s="547"/>
      <c r="BRI337" s="547"/>
      <c r="BRJ337" s="547"/>
      <c r="BRK337" s="547"/>
      <c r="BRL337" s="547"/>
      <c r="BRM337" s="547"/>
      <c r="BRN337" s="547"/>
      <c r="BRO337" s="547"/>
      <c r="BRP337" s="547"/>
      <c r="BRQ337" s="547"/>
      <c r="BRR337" s="547"/>
      <c r="BRS337" s="547"/>
      <c r="BRT337" s="547"/>
      <c r="BRU337" s="547"/>
      <c r="BRV337" s="547"/>
      <c r="BRW337" s="547"/>
      <c r="BRX337" s="547"/>
      <c r="BRY337" s="547"/>
      <c r="BRZ337" s="547"/>
      <c r="BSA337" s="547"/>
      <c r="BSB337" s="547"/>
      <c r="BSC337" s="547"/>
      <c r="BSD337" s="547"/>
      <c r="BSE337" s="547"/>
      <c r="BSF337" s="547"/>
      <c r="BSG337" s="547"/>
      <c r="BSH337" s="547"/>
      <c r="BSI337" s="547"/>
      <c r="BSJ337" s="547"/>
      <c r="BSK337" s="547"/>
      <c r="BSL337" s="547"/>
      <c r="BSM337" s="547"/>
      <c r="BSN337" s="547"/>
      <c r="BSO337" s="547"/>
      <c r="BSP337" s="547"/>
      <c r="BSQ337" s="547"/>
      <c r="BSR337" s="547"/>
      <c r="BSS337" s="547"/>
      <c r="BST337" s="547"/>
      <c r="BSU337" s="547"/>
      <c r="BSV337" s="547"/>
      <c r="BSW337" s="547"/>
      <c r="BSX337" s="547"/>
      <c r="BSY337" s="547"/>
      <c r="BSZ337" s="547"/>
      <c r="BTA337" s="547"/>
      <c r="BTB337" s="547"/>
      <c r="BTC337" s="547"/>
      <c r="BTD337" s="547"/>
      <c r="BTE337" s="547"/>
      <c r="BTF337" s="547"/>
      <c r="BTG337" s="547"/>
      <c r="BTH337" s="547"/>
      <c r="BTI337" s="547"/>
      <c r="BTJ337" s="547"/>
      <c r="BTK337" s="547"/>
      <c r="BTL337" s="547"/>
      <c r="BTM337" s="547"/>
      <c r="BTN337" s="547"/>
      <c r="BTO337" s="547"/>
      <c r="BTP337" s="547"/>
      <c r="BTQ337" s="547"/>
      <c r="BTR337" s="547"/>
      <c r="BTS337" s="547"/>
      <c r="BTT337" s="547"/>
      <c r="BTU337" s="547"/>
      <c r="BTV337" s="547"/>
      <c r="BTW337" s="547"/>
      <c r="BTX337" s="547"/>
      <c r="BTY337" s="547"/>
      <c r="BTZ337" s="547"/>
      <c r="BUA337" s="547"/>
      <c r="BUB337" s="547"/>
      <c r="BUC337" s="547"/>
      <c r="BUD337" s="547"/>
      <c r="BUE337" s="547"/>
      <c r="BUF337" s="547"/>
      <c r="BUG337" s="547"/>
      <c r="BUH337" s="547"/>
      <c r="BUI337" s="547"/>
      <c r="BUJ337" s="547"/>
      <c r="BUK337" s="547"/>
      <c r="BUL337" s="547"/>
      <c r="BUM337" s="547"/>
      <c r="BUN337" s="547"/>
      <c r="BUO337" s="547"/>
      <c r="BUP337" s="547"/>
      <c r="BUQ337" s="547"/>
      <c r="BUR337" s="547"/>
      <c r="BUS337" s="547"/>
      <c r="BUT337" s="547"/>
      <c r="BUU337" s="547"/>
      <c r="BUV337" s="547"/>
      <c r="BUW337" s="547"/>
      <c r="BUX337" s="547"/>
      <c r="BUY337" s="547"/>
      <c r="BUZ337" s="547"/>
      <c r="BVA337" s="547"/>
      <c r="BVB337" s="547"/>
      <c r="BVC337" s="547"/>
      <c r="BVD337" s="547"/>
      <c r="BVE337" s="547"/>
      <c r="BVF337" s="547"/>
      <c r="BVG337" s="547"/>
      <c r="BVH337" s="547"/>
      <c r="BVI337" s="547"/>
      <c r="BVJ337" s="547"/>
      <c r="BVK337" s="547"/>
      <c r="BVL337" s="547"/>
      <c r="BVM337" s="547"/>
      <c r="BVN337" s="547"/>
      <c r="BVO337" s="547"/>
      <c r="BVP337" s="547"/>
      <c r="BVQ337" s="547"/>
      <c r="BVR337" s="547"/>
      <c r="BVS337" s="547"/>
      <c r="BVT337" s="547"/>
      <c r="BVU337" s="547"/>
      <c r="BVV337" s="547"/>
      <c r="BVW337" s="547"/>
      <c r="BVX337" s="547"/>
      <c r="BVY337" s="547"/>
      <c r="BVZ337" s="547"/>
      <c r="BWA337" s="547"/>
      <c r="BWB337" s="547"/>
      <c r="BWC337" s="547"/>
      <c r="BWD337" s="547"/>
      <c r="BWE337" s="547"/>
      <c r="BWF337" s="547"/>
      <c r="BWG337" s="547"/>
      <c r="BWH337" s="547"/>
      <c r="BWI337" s="547"/>
      <c r="BWJ337" s="547"/>
      <c r="BWK337" s="547"/>
      <c r="BWL337" s="547"/>
      <c r="BWM337" s="547"/>
      <c r="BWN337" s="547"/>
      <c r="BWO337" s="547"/>
      <c r="BWP337" s="547"/>
      <c r="BWQ337" s="547"/>
      <c r="BWR337" s="547"/>
      <c r="BWS337" s="547"/>
      <c r="BWT337" s="547"/>
      <c r="BWU337" s="547"/>
      <c r="BWV337" s="547"/>
      <c r="BWW337" s="547"/>
      <c r="BWX337" s="547"/>
      <c r="BWY337" s="547"/>
      <c r="BWZ337" s="547"/>
      <c r="BXA337" s="547"/>
      <c r="BXB337" s="547"/>
      <c r="BXC337" s="547"/>
      <c r="BXD337" s="547"/>
      <c r="BXE337" s="547"/>
      <c r="BXF337" s="547"/>
      <c r="BXG337" s="547"/>
      <c r="BXH337" s="547"/>
      <c r="BXI337" s="547"/>
      <c r="BXJ337" s="547"/>
      <c r="BXK337" s="547"/>
      <c r="BXL337" s="547"/>
      <c r="BXM337" s="547"/>
      <c r="BXN337" s="547"/>
      <c r="BXO337" s="547"/>
      <c r="BXP337" s="547"/>
      <c r="BXQ337" s="547"/>
      <c r="BXR337" s="547"/>
      <c r="BXS337" s="547"/>
      <c r="BXT337" s="547"/>
      <c r="BXU337" s="547"/>
      <c r="BXV337" s="547"/>
      <c r="BXW337" s="547"/>
      <c r="BXX337" s="547"/>
      <c r="BXY337" s="547"/>
      <c r="BXZ337" s="547"/>
      <c r="BYA337" s="547"/>
      <c r="BYB337" s="547"/>
      <c r="BYC337" s="547"/>
      <c r="BYD337" s="547"/>
      <c r="BYE337" s="547"/>
      <c r="BYF337" s="547"/>
      <c r="BYG337" s="547"/>
      <c r="BYH337" s="547"/>
      <c r="BYI337" s="547"/>
      <c r="BYJ337" s="547"/>
      <c r="BYK337" s="547"/>
      <c r="BYL337" s="547"/>
      <c r="BYM337" s="547"/>
      <c r="BYN337" s="547"/>
      <c r="BYO337" s="547"/>
      <c r="BYP337" s="547"/>
      <c r="BYQ337" s="547"/>
      <c r="BYR337" s="547"/>
      <c r="BYS337" s="547"/>
      <c r="BYT337" s="547"/>
      <c r="BYU337" s="547"/>
      <c r="BYV337" s="547"/>
      <c r="BYW337" s="547"/>
      <c r="BYX337" s="547"/>
      <c r="BYY337" s="547"/>
      <c r="BYZ337" s="547"/>
      <c r="BZA337" s="547"/>
      <c r="BZB337" s="547"/>
      <c r="BZC337" s="547"/>
      <c r="BZD337" s="547"/>
      <c r="BZE337" s="547"/>
      <c r="BZF337" s="547"/>
      <c r="BZG337" s="547"/>
      <c r="BZH337" s="547"/>
      <c r="BZI337" s="547"/>
      <c r="BZJ337" s="547"/>
      <c r="BZK337" s="547"/>
      <c r="BZL337" s="547"/>
      <c r="BZM337" s="547"/>
      <c r="BZN337" s="547"/>
      <c r="BZO337" s="547"/>
      <c r="BZP337" s="547"/>
      <c r="BZQ337" s="547"/>
      <c r="BZR337" s="547"/>
      <c r="BZS337" s="547"/>
      <c r="BZT337" s="547"/>
      <c r="BZU337" s="547"/>
      <c r="BZV337" s="547"/>
      <c r="BZW337" s="547"/>
      <c r="BZX337" s="547"/>
      <c r="BZY337" s="547"/>
      <c r="BZZ337" s="547"/>
      <c r="CAA337" s="547"/>
      <c r="CAB337" s="547"/>
      <c r="CAC337" s="547"/>
      <c r="CAD337" s="547"/>
      <c r="CAE337" s="547"/>
      <c r="CAF337" s="547"/>
      <c r="CAG337" s="547"/>
      <c r="CAH337" s="547"/>
      <c r="CAI337" s="547"/>
      <c r="CAJ337" s="547"/>
      <c r="CAK337" s="547"/>
      <c r="CAL337" s="547"/>
      <c r="CAM337" s="547"/>
      <c r="CAN337" s="547"/>
      <c r="CAO337" s="547"/>
      <c r="CAP337" s="547"/>
      <c r="CAQ337" s="547"/>
      <c r="CAR337" s="547"/>
      <c r="CAS337" s="547"/>
      <c r="CAT337" s="547"/>
      <c r="CAU337" s="547"/>
      <c r="CAV337" s="547"/>
      <c r="CAW337" s="547"/>
      <c r="CAX337" s="547"/>
      <c r="CAY337" s="547"/>
      <c r="CAZ337" s="547"/>
      <c r="CBA337" s="547"/>
      <c r="CBB337" s="547"/>
      <c r="CBC337" s="547"/>
      <c r="CBD337" s="547"/>
      <c r="CBE337" s="547"/>
      <c r="CBF337" s="547"/>
      <c r="CBG337" s="547"/>
      <c r="CBH337" s="547"/>
      <c r="CBI337" s="547"/>
      <c r="CBJ337" s="547"/>
      <c r="CBK337" s="547"/>
      <c r="CBL337" s="547"/>
      <c r="CBM337" s="547"/>
      <c r="CBN337" s="547"/>
      <c r="CBO337" s="547"/>
      <c r="CBP337" s="547"/>
      <c r="CBQ337" s="547"/>
      <c r="CBR337" s="547"/>
      <c r="CBS337" s="547"/>
      <c r="CBT337" s="547"/>
      <c r="CBU337" s="547"/>
      <c r="CBV337" s="547"/>
      <c r="CBW337" s="547"/>
      <c r="CBX337" s="547"/>
      <c r="CBY337" s="547"/>
      <c r="CBZ337" s="547"/>
      <c r="CCA337" s="547"/>
      <c r="CCB337" s="547"/>
      <c r="CCC337" s="547"/>
      <c r="CCD337" s="547"/>
      <c r="CCE337" s="547"/>
      <c r="CCF337" s="547"/>
      <c r="CCG337" s="547"/>
      <c r="CCH337" s="547"/>
      <c r="CCI337" s="547"/>
      <c r="CCJ337" s="547"/>
      <c r="CCK337" s="547"/>
      <c r="CCL337" s="547"/>
      <c r="CCM337" s="547"/>
      <c r="CCN337" s="547"/>
      <c r="CCO337" s="547"/>
      <c r="CCP337" s="547"/>
      <c r="CCQ337" s="547"/>
      <c r="CCR337" s="547"/>
      <c r="CCS337" s="547"/>
      <c r="CCT337" s="547"/>
      <c r="CCU337" s="547"/>
      <c r="CCV337" s="547"/>
      <c r="CCW337" s="547"/>
      <c r="CCX337" s="547"/>
      <c r="CCY337" s="547"/>
      <c r="CCZ337" s="547"/>
      <c r="CDA337" s="547"/>
      <c r="CDB337" s="547"/>
      <c r="CDC337" s="547"/>
      <c r="CDD337" s="547"/>
      <c r="CDE337" s="547"/>
      <c r="CDF337" s="547"/>
      <c r="CDG337" s="547"/>
      <c r="CDH337" s="547"/>
      <c r="CDI337" s="547"/>
      <c r="CDJ337" s="547"/>
      <c r="CDK337" s="547"/>
      <c r="CDL337" s="547"/>
      <c r="CDM337" s="547"/>
      <c r="CDN337" s="547"/>
      <c r="CDO337" s="547"/>
      <c r="CDP337" s="547"/>
      <c r="CDQ337" s="547"/>
      <c r="CDR337" s="547"/>
      <c r="CDS337" s="547"/>
      <c r="CDT337" s="547"/>
      <c r="CDU337" s="547"/>
      <c r="CDV337" s="547"/>
      <c r="CDW337" s="547"/>
      <c r="CDX337" s="547"/>
      <c r="CDY337" s="547"/>
      <c r="CDZ337" s="547"/>
      <c r="CEA337" s="547"/>
      <c r="CEB337" s="547"/>
      <c r="CEC337" s="547"/>
      <c r="CED337" s="547"/>
      <c r="CEE337" s="547"/>
      <c r="CEF337" s="547"/>
      <c r="CEG337" s="547"/>
      <c r="CEH337" s="547"/>
      <c r="CEI337" s="547"/>
      <c r="CEJ337" s="547"/>
      <c r="CEK337" s="547"/>
      <c r="CEL337" s="547"/>
      <c r="CEM337" s="547"/>
      <c r="CEN337" s="547"/>
      <c r="CEO337" s="547"/>
      <c r="CEP337" s="547"/>
      <c r="CEQ337" s="547"/>
      <c r="CER337" s="547"/>
      <c r="CES337" s="547"/>
      <c r="CET337" s="547"/>
      <c r="CEU337" s="547"/>
      <c r="CEV337" s="547"/>
      <c r="CEW337" s="547"/>
      <c r="CEX337" s="547"/>
      <c r="CEY337" s="547"/>
      <c r="CEZ337" s="547"/>
      <c r="CFA337" s="547"/>
      <c r="CFB337" s="547"/>
      <c r="CFC337" s="547"/>
      <c r="CFD337" s="547"/>
      <c r="CFE337" s="547"/>
      <c r="CFF337" s="547"/>
      <c r="CFG337" s="547"/>
      <c r="CFH337" s="547"/>
      <c r="CFI337" s="547"/>
      <c r="CFJ337" s="547"/>
      <c r="CFK337" s="547"/>
      <c r="CFL337" s="547"/>
      <c r="CFM337" s="547"/>
      <c r="CFN337" s="547"/>
      <c r="CFO337" s="547"/>
      <c r="CFP337" s="547"/>
      <c r="CFQ337" s="547"/>
      <c r="CFR337" s="547"/>
      <c r="CFS337" s="547"/>
      <c r="CFT337" s="547"/>
      <c r="CFU337" s="547"/>
      <c r="CFV337" s="547"/>
      <c r="CFW337" s="547"/>
      <c r="CFX337" s="547"/>
      <c r="CFY337" s="547"/>
      <c r="CFZ337" s="547"/>
      <c r="CGA337" s="547"/>
      <c r="CGB337" s="547"/>
      <c r="CGC337" s="547"/>
      <c r="CGD337" s="547"/>
      <c r="CGE337" s="547"/>
      <c r="CGF337" s="547"/>
      <c r="CGG337" s="547"/>
      <c r="CGH337" s="547"/>
      <c r="CGI337" s="547"/>
      <c r="CGJ337" s="547"/>
      <c r="CGK337" s="547"/>
      <c r="CGL337" s="547"/>
      <c r="CGM337" s="547"/>
      <c r="CGN337" s="547"/>
      <c r="CGO337" s="547"/>
      <c r="CGP337" s="547"/>
      <c r="CGQ337" s="547"/>
      <c r="CGR337" s="547"/>
      <c r="CGS337" s="547"/>
      <c r="CGT337" s="547"/>
      <c r="CGU337" s="547"/>
      <c r="CGV337" s="547"/>
      <c r="CGW337" s="547"/>
      <c r="CGX337" s="547"/>
      <c r="CGY337" s="547"/>
      <c r="CGZ337" s="547"/>
      <c r="CHA337" s="547"/>
      <c r="CHB337" s="547"/>
      <c r="CHC337" s="547"/>
      <c r="CHD337" s="547"/>
      <c r="CHE337" s="547"/>
      <c r="CHF337" s="547"/>
      <c r="CHG337" s="547"/>
      <c r="CHH337" s="547"/>
      <c r="CHI337" s="547"/>
      <c r="CHJ337" s="547"/>
      <c r="CHK337" s="547"/>
      <c r="CHL337" s="547"/>
      <c r="CHM337" s="547"/>
      <c r="CHN337" s="547"/>
      <c r="CHO337" s="547"/>
      <c r="CHP337" s="547"/>
      <c r="CHQ337" s="547"/>
      <c r="CHR337" s="547"/>
      <c r="CHS337" s="547"/>
      <c r="CHT337" s="547"/>
      <c r="CHU337" s="547"/>
      <c r="CHV337" s="547"/>
      <c r="CHW337" s="547"/>
      <c r="CHX337" s="547"/>
      <c r="CHY337" s="547"/>
      <c r="CHZ337" s="547"/>
      <c r="CIA337" s="547"/>
      <c r="CIB337" s="547"/>
      <c r="CIC337" s="547"/>
      <c r="CID337" s="547"/>
      <c r="CIE337" s="547"/>
      <c r="CIF337" s="547"/>
      <c r="CIG337" s="547"/>
      <c r="CIH337" s="547"/>
      <c r="CII337" s="547"/>
      <c r="CIJ337" s="547"/>
      <c r="CIK337" s="547"/>
      <c r="CIL337" s="547"/>
      <c r="CIM337" s="547"/>
      <c r="CIN337" s="547"/>
      <c r="CIO337" s="547"/>
      <c r="CIP337" s="547"/>
      <c r="CIQ337" s="547"/>
      <c r="CIR337" s="547"/>
      <c r="CIS337" s="547"/>
      <c r="CIT337" s="547"/>
      <c r="CIU337" s="547"/>
      <c r="CIV337" s="547"/>
      <c r="CIW337" s="547"/>
      <c r="CIX337" s="547"/>
      <c r="CIY337" s="547"/>
      <c r="CIZ337" s="547"/>
      <c r="CJA337" s="547"/>
      <c r="CJB337" s="547"/>
      <c r="CJC337" s="547"/>
      <c r="CJD337" s="547"/>
      <c r="CJE337" s="547"/>
      <c r="CJF337" s="547"/>
      <c r="CJG337" s="547"/>
      <c r="CJH337" s="547"/>
      <c r="CJI337" s="547"/>
      <c r="CJJ337" s="547"/>
      <c r="CJK337" s="547"/>
      <c r="CJL337" s="547"/>
      <c r="CJM337" s="547"/>
      <c r="CJN337" s="547"/>
      <c r="CJO337" s="547"/>
      <c r="CJP337" s="547"/>
      <c r="CJQ337" s="547"/>
      <c r="CJR337" s="547"/>
      <c r="CJS337" s="547"/>
      <c r="CJT337" s="547"/>
      <c r="CJU337" s="547"/>
      <c r="CJV337" s="547"/>
      <c r="CJW337" s="547"/>
      <c r="CJX337" s="547"/>
      <c r="CJY337" s="547"/>
      <c r="CJZ337" s="547"/>
      <c r="CKA337" s="547"/>
      <c r="CKB337" s="547"/>
      <c r="CKC337" s="547"/>
      <c r="CKD337" s="547"/>
      <c r="CKE337" s="547"/>
      <c r="CKF337" s="547"/>
      <c r="CKG337" s="547"/>
      <c r="CKH337" s="547"/>
      <c r="CKI337" s="547"/>
      <c r="CKJ337" s="547"/>
      <c r="CKK337" s="547"/>
      <c r="CKL337" s="547"/>
      <c r="CKM337" s="547"/>
      <c r="CKN337" s="547"/>
      <c r="CKO337" s="547"/>
      <c r="CKP337" s="547"/>
      <c r="CKQ337" s="547"/>
      <c r="CKR337" s="547"/>
      <c r="CKS337" s="547"/>
      <c r="CKT337" s="547"/>
      <c r="CKU337" s="547"/>
      <c r="CKV337" s="547"/>
      <c r="CKW337" s="547"/>
      <c r="CKX337" s="547"/>
      <c r="CKY337" s="547"/>
      <c r="CKZ337" s="547"/>
      <c r="CLA337" s="547"/>
      <c r="CLB337" s="547"/>
      <c r="CLC337" s="547"/>
      <c r="CLD337" s="547"/>
      <c r="CLE337" s="547"/>
      <c r="CLF337" s="547"/>
      <c r="CLG337" s="547"/>
      <c r="CLH337" s="547"/>
      <c r="CLI337" s="547"/>
      <c r="CLJ337" s="547"/>
      <c r="CLK337" s="547"/>
      <c r="CLL337" s="547"/>
      <c r="CLM337" s="547"/>
      <c r="CLN337" s="547"/>
      <c r="CLO337" s="547"/>
      <c r="CLP337" s="547"/>
      <c r="CLQ337" s="547"/>
      <c r="CLR337" s="547"/>
      <c r="CLS337" s="547"/>
      <c r="CLT337" s="547"/>
      <c r="CLU337" s="547"/>
      <c r="CLV337" s="547"/>
      <c r="CLW337" s="547"/>
      <c r="CLX337" s="547"/>
      <c r="CLY337" s="547"/>
      <c r="CLZ337" s="547"/>
      <c r="CMA337" s="547"/>
      <c r="CMB337" s="547"/>
      <c r="CMC337" s="547"/>
      <c r="CMD337" s="547"/>
      <c r="CME337" s="547"/>
      <c r="CMF337" s="547"/>
      <c r="CMG337" s="547"/>
      <c r="CMH337" s="547"/>
      <c r="CMI337" s="547"/>
      <c r="CMJ337" s="547"/>
      <c r="CMK337" s="547"/>
      <c r="CML337" s="547"/>
      <c r="CMM337" s="547"/>
      <c r="CMN337" s="547"/>
      <c r="CMO337" s="547"/>
      <c r="CMP337" s="547"/>
      <c r="CMQ337" s="547"/>
      <c r="CMR337" s="547"/>
      <c r="CMS337" s="547"/>
      <c r="CMT337" s="547"/>
      <c r="CMU337" s="547"/>
      <c r="CMV337" s="547"/>
      <c r="CMW337" s="547"/>
      <c r="CMX337" s="547"/>
      <c r="CMY337" s="547"/>
      <c r="CMZ337" s="547"/>
      <c r="CNA337" s="547"/>
      <c r="CNB337" s="547"/>
      <c r="CNC337" s="547"/>
      <c r="CND337" s="547"/>
      <c r="CNE337" s="547"/>
      <c r="CNF337" s="547"/>
      <c r="CNG337" s="547"/>
      <c r="CNH337" s="547"/>
      <c r="CNI337" s="547"/>
      <c r="CNJ337" s="547"/>
      <c r="CNK337" s="547"/>
      <c r="CNL337" s="547"/>
      <c r="CNM337" s="547"/>
      <c r="CNN337" s="547"/>
      <c r="CNO337" s="547"/>
      <c r="CNP337" s="547"/>
      <c r="CNQ337" s="547"/>
      <c r="CNR337" s="547"/>
      <c r="CNS337" s="547"/>
      <c r="CNT337" s="547"/>
      <c r="CNU337" s="547"/>
      <c r="CNV337" s="547"/>
      <c r="CNW337" s="547"/>
      <c r="CNX337" s="547"/>
      <c r="CNY337" s="547"/>
      <c r="CNZ337" s="547"/>
      <c r="COA337" s="547"/>
      <c r="COB337" s="547"/>
      <c r="COC337" s="547"/>
      <c r="COD337" s="547"/>
      <c r="COE337" s="547"/>
      <c r="COF337" s="547"/>
      <c r="COG337" s="547"/>
      <c r="COH337" s="547"/>
      <c r="COI337" s="547"/>
      <c r="COJ337" s="547"/>
      <c r="COK337" s="547"/>
      <c r="COL337" s="547"/>
      <c r="COM337" s="547"/>
      <c r="CON337" s="547"/>
      <c r="COO337" s="547"/>
      <c r="COP337" s="547"/>
      <c r="COQ337" s="547"/>
      <c r="COR337" s="547"/>
      <c r="COS337" s="547"/>
      <c r="COT337" s="547"/>
      <c r="COU337" s="547"/>
      <c r="COV337" s="547"/>
      <c r="COW337" s="547"/>
      <c r="COX337" s="547"/>
      <c r="COY337" s="547"/>
      <c r="COZ337" s="547"/>
      <c r="CPA337" s="547"/>
      <c r="CPB337" s="547"/>
      <c r="CPC337" s="547"/>
      <c r="CPD337" s="547"/>
      <c r="CPE337" s="547"/>
      <c r="CPF337" s="547"/>
      <c r="CPG337" s="547"/>
      <c r="CPH337" s="547"/>
      <c r="CPI337" s="547"/>
      <c r="CPJ337" s="547"/>
      <c r="CPK337" s="547"/>
      <c r="CPL337" s="547"/>
      <c r="CPM337" s="547"/>
      <c r="CPN337" s="547"/>
      <c r="CPO337" s="547"/>
      <c r="CPP337" s="547"/>
      <c r="CPQ337" s="547"/>
      <c r="CPR337" s="547"/>
      <c r="CPS337" s="547"/>
      <c r="CPT337" s="547"/>
      <c r="CPU337" s="547"/>
      <c r="CPV337" s="547"/>
      <c r="CPW337" s="547"/>
      <c r="CPX337" s="547"/>
      <c r="CPY337" s="547"/>
      <c r="CPZ337" s="547"/>
      <c r="CQA337" s="547"/>
      <c r="CQB337" s="547"/>
      <c r="CQC337" s="547"/>
      <c r="CQD337" s="547"/>
      <c r="CQE337" s="547"/>
      <c r="CQF337" s="547"/>
      <c r="CQG337" s="547"/>
      <c r="CQH337" s="547"/>
      <c r="CQI337" s="547"/>
      <c r="CQJ337" s="547"/>
      <c r="CQK337" s="547"/>
      <c r="CQL337" s="547"/>
      <c r="CQM337" s="547"/>
      <c r="CQN337" s="547"/>
      <c r="CQO337" s="547"/>
      <c r="CQP337" s="547"/>
      <c r="CQQ337" s="547"/>
      <c r="CQR337" s="547"/>
      <c r="CQS337" s="547"/>
      <c r="CQT337" s="547"/>
      <c r="CQU337" s="547"/>
      <c r="CQV337" s="547"/>
      <c r="CQW337" s="547"/>
      <c r="CQX337" s="547"/>
      <c r="CQY337" s="547"/>
      <c r="CQZ337" s="547"/>
      <c r="CRA337" s="547"/>
      <c r="CRB337" s="547"/>
      <c r="CRC337" s="547"/>
      <c r="CRD337" s="547"/>
      <c r="CRE337" s="547"/>
      <c r="CRF337" s="547"/>
      <c r="CRG337" s="547"/>
      <c r="CRH337" s="547"/>
      <c r="CRI337" s="547"/>
      <c r="CRJ337" s="547"/>
      <c r="CRK337" s="547"/>
      <c r="CRL337" s="547"/>
      <c r="CRM337" s="547"/>
      <c r="CRN337" s="547"/>
      <c r="CRO337" s="547"/>
      <c r="CRP337" s="547"/>
      <c r="CRQ337" s="547"/>
      <c r="CRR337" s="547"/>
      <c r="CRS337" s="547"/>
      <c r="CRT337" s="547"/>
      <c r="CRU337" s="547"/>
      <c r="CRV337" s="547"/>
      <c r="CRW337" s="547"/>
      <c r="CRX337" s="547"/>
      <c r="CRY337" s="547"/>
      <c r="CRZ337" s="547"/>
      <c r="CSA337" s="547"/>
      <c r="CSB337" s="547"/>
      <c r="CSC337" s="547"/>
      <c r="CSD337" s="547"/>
      <c r="CSE337" s="547"/>
      <c r="CSF337" s="547"/>
      <c r="CSG337" s="547"/>
      <c r="CSH337" s="547"/>
      <c r="CSI337" s="547"/>
      <c r="CSJ337" s="547"/>
      <c r="CSK337" s="547"/>
      <c r="CSL337" s="547"/>
      <c r="CSM337" s="547"/>
      <c r="CSN337" s="547"/>
      <c r="CSO337" s="547"/>
      <c r="CSP337" s="547"/>
      <c r="CSQ337" s="547"/>
      <c r="CSR337" s="547"/>
      <c r="CSS337" s="547"/>
      <c r="CST337" s="547"/>
      <c r="CSU337" s="547"/>
      <c r="CSV337" s="547"/>
      <c r="CSW337" s="547"/>
      <c r="CSX337" s="547"/>
      <c r="CSY337" s="547"/>
      <c r="CSZ337" s="547"/>
      <c r="CTA337" s="547"/>
      <c r="CTB337" s="547"/>
      <c r="CTC337" s="547"/>
      <c r="CTD337" s="547"/>
      <c r="CTE337" s="547"/>
      <c r="CTF337" s="547"/>
      <c r="CTG337" s="547"/>
      <c r="CTH337" s="547"/>
      <c r="CTI337" s="547"/>
      <c r="CTJ337" s="547"/>
      <c r="CTK337" s="547"/>
      <c r="CTL337" s="547"/>
      <c r="CTM337" s="547"/>
      <c r="CTN337" s="547"/>
      <c r="CTO337" s="547"/>
      <c r="CTP337" s="547"/>
      <c r="CTQ337" s="547"/>
      <c r="CTR337" s="547"/>
      <c r="CTS337" s="547"/>
      <c r="CTT337" s="547"/>
      <c r="CTU337" s="547"/>
      <c r="CTV337" s="547"/>
      <c r="CTW337" s="547"/>
      <c r="CTX337" s="547"/>
      <c r="CTY337" s="547"/>
      <c r="CTZ337" s="547"/>
      <c r="CUA337" s="547"/>
      <c r="CUB337" s="547"/>
      <c r="CUC337" s="547"/>
      <c r="CUD337" s="547"/>
      <c r="CUE337" s="547"/>
      <c r="CUF337" s="547"/>
      <c r="CUG337" s="547"/>
      <c r="CUH337" s="547"/>
      <c r="CUI337" s="547"/>
      <c r="CUJ337" s="547"/>
      <c r="CUK337" s="547"/>
      <c r="CUL337" s="547"/>
      <c r="CUM337" s="547"/>
      <c r="CUN337" s="547"/>
      <c r="CUO337" s="547"/>
      <c r="CUP337" s="547"/>
      <c r="CUQ337" s="547"/>
      <c r="CUR337" s="547"/>
      <c r="CUS337" s="547"/>
      <c r="CUT337" s="547"/>
      <c r="CUU337" s="547"/>
      <c r="CUV337" s="547"/>
      <c r="CUW337" s="547"/>
      <c r="CUX337" s="547"/>
      <c r="CUY337" s="547"/>
      <c r="CUZ337" s="547"/>
      <c r="CVA337" s="547"/>
      <c r="CVB337" s="547"/>
      <c r="CVC337" s="547"/>
      <c r="CVD337" s="547"/>
      <c r="CVE337" s="547"/>
      <c r="CVF337" s="547"/>
      <c r="CVG337" s="547"/>
      <c r="CVH337" s="547"/>
      <c r="CVI337" s="547"/>
      <c r="CVJ337" s="547"/>
      <c r="CVK337" s="547"/>
      <c r="CVL337" s="547"/>
      <c r="CVM337" s="547"/>
      <c r="CVN337" s="547"/>
      <c r="CVO337" s="547"/>
      <c r="CVP337" s="547"/>
      <c r="CVQ337" s="547"/>
      <c r="CVR337" s="547"/>
      <c r="CVS337" s="547"/>
      <c r="CVT337" s="547"/>
      <c r="CVU337" s="547"/>
      <c r="CVV337" s="547"/>
      <c r="CVW337" s="547"/>
      <c r="CVX337" s="547"/>
      <c r="CVY337" s="547"/>
      <c r="CVZ337" s="547"/>
      <c r="CWA337" s="547"/>
      <c r="CWB337" s="547"/>
      <c r="CWC337" s="547"/>
      <c r="CWD337" s="547"/>
      <c r="CWE337" s="547"/>
      <c r="CWF337" s="547"/>
      <c r="CWG337" s="547"/>
      <c r="CWH337" s="547"/>
      <c r="CWI337" s="547"/>
      <c r="CWJ337" s="547"/>
      <c r="CWK337" s="547"/>
      <c r="CWL337" s="547"/>
      <c r="CWM337" s="547"/>
      <c r="CWN337" s="547"/>
      <c r="CWO337" s="547"/>
      <c r="CWP337" s="547"/>
      <c r="CWQ337" s="547"/>
      <c r="CWR337" s="547"/>
      <c r="CWS337" s="547"/>
      <c r="CWT337" s="547"/>
      <c r="CWU337" s="547"/>
      <c r="CWV337" s="547"/>
      <c r="CWW337" s="547"/>
      <c r="CWX337" s="547"/>
      <c r="CWY337" s="547"/>
      <c r="CWZ337" s="547"/>
      <c r="CXA337" s="547"/>
      <c r="CXB337" s="547"/>
      <c r="CXC337" s="547"/>
      <c r="CXD337" s="547"/>
      <c r="CXE337" s="547"/>
      <c r="CXF337" s="547"/>
      <c r="CXG337" s="547"/>
      <c r="CXH337" s="547"/>
      <c r="CXI337" s="547"/>
      <c r="CXJ337" s="547"/>
      <c r="CXK337" s="547"/>
      <c r="CXL337" s="547"/>
      <c r="CXM337" s="547"/>
      <c r="CXN337" s="547"/>
      <c r="CXO337" s="547"/>
      <c r="CXP337" s="547"/>
      <c r="CXQ337" s="547"/>
      <c r="CXR337" s="547"/>
      <c r="CXS337" s="547"/>
      <c r="CXT337" s="547"/>
      <c r="CXU337" s="547"/>
      <c r="CXV337" s="547"/>
      <c r="CXW337" s="547"/>
      <c r="CXX337" s="547"/>
      <c r="CXY337" s="547"/>
      <c r="CXZ337" s="547"/>
      <c r="CYA337" s="547"/>
      <c r="CYB337" s="547"/>
      <c r="CYC337" s="547"/>
      <c r="CYD337" s="547"/>
      <c r="CYE337" s="547"/>
      <c r="CYF337" s="547"/>
      <c r="CYG337" s="547"/>
      <c r="CYH337" s="547"/>
      <c r="CYI337" s="547"/>
      <c r="CYJ337" s="547"/>
      <c r="CYK337" s="547"/>
      <c r="CYL337" s="547"/>
      <c r="CYM337" s="547"/>
      <c r="CYN337" s="547"/>
      <c r="CYO337" s="547"/>
      <c r="CYP337" s="547"/>
      <c r="CYQ337" s="547"/>
      <c r="CYR337" s="547"/>
      <c r="CYS337" s="547"/>
      <c r="CYT337" s="547"/>
      <c r="CYU337" s="547"/>
      <c r="CYV337" s="547"/>
      <c r="CYW337" s="547"/>
      <c r="CYX337" s="547"/>
      <c r="CYY337" s="547"/>
      <c r="CYZ337" s="547"/>
      <c r="CZA337" s="547"/>
      <c r="CZB337" s="547"/>
      <c r="CZC337" s="547"/>
      <c r="CZD337" s="547"/>
      <c r="CZE337" s="547"/>
      <c r="CZF337" s="547"/>
      <c r="CZG337" s="547"/>
      <c r="CZH337" s="547"/>
      <c r="CZI337" s="547"/>
      <c r="CZJ337" s="547"/>
      <c r="CZK337" s="547"/>
      <c r="CZL337" s="547"/>
      <c r="CZM337" s="547"/>
      <c r="CZN337" s="547"/>
      <c r="CZO337" s="547"/>
      <c r="CZP337" s="547"/>
      <c r="CZQ337" s="547"/>
      <c r="CZR337" s="547"/>
      <c r="CZS337" s="547"/>
      <c r="CZT337" s="547"/>
      <c r="CZU337" s="547"/>
      <c r="CZV337" s="547"/>
      <c r="CZW337" s="547"/>
      <c r="CZX337" s="547"/>
      <c r="CZY337" s="547"/>
      <c r="CZZ337" s="547"/>
      <c r="DAA337" s="547"/>
      <c r="DAB337" s="547"/>
      <c r="DAC337" s="547"/>
      <c r="DAD337" s="547"/>
      <c r="DAE337" s="547"/>
      <c r="DAF337" s="547"/>
      <c r="DAG337" s="547"/>
      <c r="DAH337" s="547"/>
      <c r="DAI337" s="547"/>
      <c r="DAJ337" s="547"/>
      <c r="DAK337" s="547"/>
      <c r="DAL337" s="547"/>
      <c r="DAM337" s="547"/>
      <c r="DAN337" s="547"/>
      <c r="DAO337" s="547"/>
      <c r="DAP337" s="547"/>
      <c r="DAQ337" s="547"/>
      <c r="DAR337" s="547"/>
      <c r="DAS337" s="547"/>
      <c r="DAT337" s="547"/>
      <c r="DAU337" s="547"/>
      <c r="DAV337" s="547"/>
      <c r="DAW337" s="547"/>
      <c r="DAX337" s="547"/>
      <c r="DAY337" s="547"/>
      <c r="DAZ337" s="547"/>
      <c r="DBA337" s="547"/>
      <c r="DBB337" s="547"/>
      <c r="DBC337" s="547"/>
      <c r="DBD337" s="547"/>
      <c r="DBE337" s="547"/>
      <c r="DBF337" s="547"/>
      <c r="DBG337" s="547"/>
      <c r="DBH337" s="547"/>
      <c r="DBI337" s="547"/>
      <c r="DBJ337" s="547"/>
      <c r="DBK337" s="547"/>
      <c r="DBL337" s="547"/>
      <c r="DBM337" s="547"/>
      <c r="DBN337" s="547"/>
      <c r="DBO337" s="547"/>
      <c r="DBP337" s="547"/>
      <c r="DBQ337" s="547"/>
      <c r="DBR337" s="547"/>
      <c r="DBS337" s="547"/>
      <c r="DBT337" s="547"/>
      <c r="DBU337" s="547"/>
      <c r="DBV337" s="547"/>
      <c r="DBW337" s="547"/>
      <c r="DBX337" s="547"/>
      <c r="DBY337" s="547"/>
      <c r="DBZ337" s="547"/>
      <c r="DCA337" s="547"/>
      <c r="DCB337" s="547"/>
      <c r="DCC337" s="547"/>
      <c r="DCD337" s="547"/>
      <c r="DCE337" s="547"/>
      <c r="DCF337" s="547"/>
      <c r="DCG337" s="547"/>
      <c r="DCH337" s="547"/>
      <c r="DCI337" s="547"/>
      <c r="DCJ337" s="547"/>
      <c r="DCK337" s="547"/>
      <c r="DCL337" s="547"/>
      <c r="DCM337" s="547"/>
      <c r="DCN337" s="547"/>
      <c r="DCO337" s="547"/>
      <c r="DCP337" s="547"/>
      <c r="DCQ337" s="547"/>
      <c r="DCR337" s="547"/>
      <c r="DCS337" s="547"/>
      <c r="DCT337" s="547"/>
      <c r="DCU337" s="547"/>
      <c r="DCV337" s="547"/>
      <c r="DCW337" s="547"/>
      <c r="DCX337" s="547"/>
      <c r="DCY337" s="547"/>
      <c r="DCZ337" s="547"/>
      <c r="DDA337" s="547"/>
      <c r="DDB337" s="547"/>
      <c r="DDC337" s="547"/>
      <c r="DDD337" s="547"/>
      <c r="DDE337" s="547"/>
      <c r="DDF337" s="547"/>
      <c r="DDG337" s="547"/>
      <c r="DDH337" s="547"/>
      <c r="DDI337" s="547"/>
      <c r="DDJ337" s="547"/>
      <c r="DDK337" s="547"/>
      <c r="DDL337" s="547"/>
      <c r="DDM337" s="547"/>
      <c r="DDN337" s="547"/>
      <c r="DDO337" s="547"/>
      <c r="DDP337" s="547"/>
      <c r="DDQ337" s="547"/>
      <c r="DDR337" s="547"/>
      <c r="DDS337" s="547"/>
      <c r="DDT337" s="547"/>
      <c r="DDU337" s="547"/>
      <c r="DDV337" s="547"/>
      <c r="DDW337" s="547"/>
      <c r="DDX337" s="547"/>
      <c r="DDY337" s="547"/>
      <c r="DDZ337" s="547"/>
      <c r="DEA337" s="547"/>
      <c r="DEB337" s="547"/>
      <c r="DEC337" s="547"/>
      <c r="DED337" s="547"/>
      <c r="DEE337" s="547"/>
      <c r="DEF337" s="547"/>
      <c r="DEG337" s="547"/>
      <c r="DEH337" s="547"/>
      <c r="DEI337" s="547"/>
      <c r="DEJ337" s="547"/>
      <c r="DEK337" s="547"/>
      <c r="DEL337" s="547"/>
      <c r="DEM337" s="547"/>
      <c r="DEN337" s="547"/>
      <c r="DEO337" s="547"/>
      <c r="DEP337" s="547"/>
      <c r="DEQ337" s="547"/>
      <c r="DER337" s="547"/>
      <c r="DES337" s="547"/>
      <c r="DET337" s="547"/>
      <c r="DEU337" s="547"/>
      <c r="DEV337" s="547"/>
      <c r="DEW337" s="547"/>
      <c r="DEX337" s="547"/>
      <c r="DEY337" s="547"/>
      <c r="DEZ337" s="547"/>
      <c r="DFA337" s="547"/>
      <c r="DFB337" s="547"/>
      <c r="DFC337" s="547"/>
      <c r="DFD337" s="547"/>
      <c r="DFE337" s="547"/>
      <c r="DFF337" s="547"/>
      <c r="DFG337" s="547"/>
      <c r="DFH337" s="547"/>
      <c r="DFI337" s="547"/>
      <c r="DFJ337" s="547"/>
      <c r="DFK337" s="547"/>
      <c r="DFL337" s="547"/>
      <c r="DFM337" s="547"/>
      <c r="DFN337" s="547"/>
      <c r="DFO337" s="547"/>
      <c r="DFP337" s="547"/>
      <c r="DFQ337" s="547"/>
      <c r="DFR337" s="547"/>
      <c r="DFS337" s="547"/>
      <c r="DFT337" s="547"/>
      <c r="DFU337" s="547"/>
      <c r="DFV337" s="547"/>
      <c r="DFW337" s="547"/>
      <c r="DFX337" s="547"/>
      <c r="DFY337" s="547"/>
      <c r="DFZ337" s="547"/>
      <c r="DGA337" s="547"/>
      <c r="DGB337" s="547"/>
      <c r="DGC337" s="547"/>
      <c r="DGD337" s="547"/>
      <c r="DGE337" s="547"/>
      <c r="DGF337" s="547"/>
      <c r="DGG337" s="547"/>
      <c r="DGH337" s="547"/>
      <c r="DGI337" s="547"/>
      <c r="DGJ337" s="547"/>
      <c r="DGK337" s="547"/>
      <c r="DGL337" s="547"/>
      <c r="DGM337" s="547"/>
      <c r="DGN337" s="547"/>
      <c r="DGO337" s="547"/>
      <c r="DGP337" s="547"/>
      <c r="DGQ337" s="547"/>
      <c r="DGR337" s="547"/>
      <c r="DGS337" s="547"/>
      <c r="DGT337" s="547"/>
      <c r="DGU337" s="547"/>
      <c r="DGV337" s="547"/>
      <c r="DGW337" s="547"/>
      <c r="DGX337" s="547"/>
      <c r="DGY337" s="547"/>
      <c r="DGZ337" s="547"/>
      <c r="DHA337" s="547"/>
      <c r="DHB337" s="547"/>
      <c r="DHC337" s="547"/>
      <c r="DHD337" s="547"/>
      <c r="DHE337" s="547"/>
      <c r="DHF337" s="547"/>
      <c r="DHG337" s="547"/>
      <c r="DHH337" s="547"/>
      <c r="DHI337" s="547"/>
      <c r="DHJ337" s="547"/>
      <c r="DHK337" s="547"/>
      <c r="DHL337" s="547"/>
      <c r="DHM337" s="547"/>
      <c r="DHN337" s="547"/>
      <c r="DHO337" s="547"/>
      <c r="DHP337" s="547"/>
      <c r="DHQ337" s="547"/>
      <c r="DHR337" s="547"/>
      <c r="DHS337" s="547"/>
      <c r="DHT337" s="547"/>
      <c r="DHU337" s="547"/>
      <c r="DHV337" s="547"/>
      <c r="DHW337" s="547"/>
      <c r="DHX337" s="547"/>
      <c r="DHY337" s="547"/>
      <c r="DHZ337" s="547"/>
      <c r="DIA337" s="547"/>
      <c r="DIB337" s="547"/>
      <c r="DIC337" s="547"/>
      <c r="DID337" s="547"/>
      <c r="DIE337" s="547"/>
      <c r="DIF337" s="547"/>
      <c r="DIG337" s="547"/>
      <c r="DIH337" s="547"/>
      <c r="DII337" s="547"/>
      <c r="DIJ337" s="547"/>
      <c r="DIK337" s="547"/>
      <c r="DIL337" s="547"/>
      <c r="DIM337" s="547"/>
      <c r="DIN337" s="547"/>
      <c r="DIO337" s="547"/>
      <c r="DIP337" s="547"/>
      <c r="DIQ337" s="547"/>
      <c r="DIR337" s="547"/>
      <c r="DIS337" s="547"/>
      <c r="DIT337" s="547"/>
      <c r="DIU337" s="547"/>
      <c r="DIV337" s="547"/>
      <c r="DIW337" s="547"/>
      <c r="DIX337" s="547"/>
      <c r="DIY337" s="547"/>
      <c r="DIZ337" s="547"/>
      <c r="DJA337" s="547"/>
      <c r="DJB337" s="547"/>
      <c r="DJC337" s="547"/>
      <c r="DJD337" s="547"/>
      <c r="DJE337" s="547"/>
      <c r="DJF337" s="547"/>
      <c r="DJG337" s="547"/>
      <c r="DJH337" s="547"/>
      <c r="DJI337" s="547"/>
      <c r="DJJ337" s="547"/>
      <c r="DJK337" s="547"/>
      <c r="DJL337" s="547"/>
      <c r="DJM337" s="547"/>
      <c r="DJN337" s="547"/>
      <c r="DJO337" s="547"/>
      <c r="DJP337" s="547"/>
      <c r="DJQ337" s="547"/>
      <c r="DJR337" s="547"/>
      <c r="DJS337" s="547"/>
      <c r="DJT337" s="547"/>
      <c r="DJU337" s="547"/>
      <c r="DJV337" s="547"/>
      <c r="DJW337" s="547"/>
      <c r="DJX337" s="547"/>
      <c r="DJY337" s="547"/>
      <c r="DJZ337" s="547"/>
      <c r="DKA337" s="547"/>
      <c r="DKB337" s="547"/>
      <c r="DKC337" s="547"/>
      <c r="DKD337" s="547"/>
      <c r="DKE337" s="547"/>
      <c r="DKF337" s="547"/>
      <c r="DKG337" s="547"/>
      <c r="DKH337" s="547"/>
      <c r="DKI337" s="547"/>
      <c r="DKJ337" s="547"/>
      <c r="DKK337" s="547"/>
      <c r="DKL337" s="547"/>
      <c r="DKM337" s="547"/>
      <c r="DKN337" s="547"/>
      <c r="DKO337" s="547"/>
      <c r="DKP337" s="547"/>
      <c r="DKQ337" s="547"/>
      <c r="DKR337" s="547"/>
      <c r="DKS337" s="547"/>
      <c r="DKT337" s="547"/>
      <c r="DKU337" s="547"/>
      <c r="DKV337" s="547"/>
      <c r="DKW337" s="547"/>
      <c r="DKX337" s="547"/>
      <c r="DKY337" s="547"/>
      <c r="DKZ337" s="547"/>
      <c r="DLA337" s="547"/>
      <c r="DLB337" s="547"/>
      <c r="DLC337" s="547"/>
      <c r="DLD337" s="547"/>
      <c r="DLE337" s="547"/>
      <c r="DLF337" s="547"/>
      <c r="DLG337" s="547"/>
      <c r="DLH337" s="547"/>
      <c r="DLI337" s="547"/>
      <c r="DLJ337" s="547"/>
      <c r="DLK337" s="547"/>
      <c r="DLL337" s="547"/>
      <c r="DLM337" s="547"/>
      <c r="DLN337" s="547"/>
      <c r="DLO337" s="547"/>
      <c r="DLP337" s="547"/>
      <c r="DLQ337" s="547"/>
      <c r="DLR337" s="547"/>
      <c r="DLS337" s="547"/>
      <c r="DLT337" s="547"/>
      <c r="DLU337" s="547"/>
      <c r="DLV337" s="547"/>
      <c r="DLW337" s="547"/>
      <c r="DLX337" s="547"/>
      <c r="DLY337" s="547"/>
      <c r="DLZ337" s="547"/>
      <c r="DMA337" s="547"/>
      <c r="DMB337" s="547"/>
      <c r="DMC337" s="547"/>
      <c r="DMD337" s="547"/>
      <c r="DME337" s="547"/>
      <c r="DMF337" s="547"/>
      <c r="DMG337" s="547"/>
      <c r="DMH337" s="547"/>
      <c r="DMI337" s="547"/>
      <c r="DMJ337" s="547"/>
      <c r="DMK337" s="547"/>
      <c r="DML337" s="547"/>
      <c r="DMM337" s="547"/>
      <c r="DMN337" s="547"/>
      <c r="DMO337" s="547"/>
      <c r="DMP337" s="547"/>
      <c r="DMQ337" s="547"/>
      <c r="DMR337" s="547"/>
      <c r="DMS337" s="547"/>
      <c r="DMT337" s="547"/>
      <c r="DMU337" s="547"/>
      <c r="DMV337" s="547"/>
      <c r="DMW337" s="547"/>
      <c r="DMX337" s="547"/>
      <c r="DMY337" s="547"/>
      <c r="DMZ337" s="547"/>
      <c r="DNA337" s="547"/>
      <c r="DNB337" s="547"/>
      <c r="DNC337" s="547"/>
      <c r="DND337" s="547"/>
      <c r="DNE337" s="547"/>
      <c r="DNF337" s="547"/>
      <c r="DNG337" s="547"/>
      <c r="DNH337" s="547"/>
      <c r="DNI337" s="547"/>
      <c r="DNJ337" s="547"/>
      <c r="DNK337" s="547"/>
      <c r="DNL337" s="547"/>
      <c r="DNM337" s="547"/>
      <c r="DNN337" s="547"/>
      <c r="DNO337" s="547"/>
      <c r="DNP337" s="547"/>
      <c r="DNQ337" s="547"/>
      <c r="DNR337" s="547"/>
      <c r="DNS337" s="547"/>
      <c r="DNT337" s="547"/>
      <c r="DNU337" s="547"/>
      <c r="DNV337" s="547"/>
      <c r="DNW337" s="547"/>
      <c r="DNX337" s="547"/>
      <c r="DNY337" s="547"/>
      <c r="DNZ337" s="547"/>
      <c r="DOA337" s="547"/>
      <c r="DOB337" s="547"/>
      <c r="DOC337" s="547"/>
      <c r="DOD337" s="547"/>
      <c r="DOE337" s="547"/>
      <c r="DOF337" s="547"/>
      <c r="DOG337" s="547"/>
      <c r="DOH337" s="547"/>
      <c r="DOI337" s="547"/>
      <c r="DOJ337" s="547"/>
      <c r="DOK337" s="547"/>
      <c r="DOL337" s="547"/>
      <c r="DOM337" s="547"/>
      <c r="DON337" s="547"/>
      <c r="DOO337" s="547"/>
      <c r="DOP337" s="547"/>
      <c r="DOQ337" s="547"/>
      <c r="DOR337" s="547"/>
      <c r="DOS337" s="547"/>
      <c r="DOT337" s="547"/>
      <c r="DOU337" s="547"/>
      <c r="DOV337" s="547"/>
      <c r="DOW337" s="547"/>
      <c r="DOX337" s="547"/>
      <c r="DOY337" s="547"/>
      <c r="DOZ337" s="547"/>
      <c r="DPA337" s="547"/>
      <c r="DPB337" s="547"/>
      <c r="DPC337" s="547"/>
      <c r="DPD337" s="547"/>
      <c r="DPE337" s="547"/>
      <c r="DPF337" s="547"/>
      <c r="DPG337" s="547"/>
      <c r="DPH337" s="547"/>
      <c r="DPI337" s="547"/>
      <c r="DPJ337" s="547"/>
      <c r="DPK337" s="547"/>
      <c r="DPL337" s="547"/>
      <c r="DPM337" s="547"/>
      <c r="DPN337" s="547"/>
      <c r="DPO337" s="547"/>
      <c r="DPP337" s="547"/>
      <c r="DPQ337" s="547"/>
      <c r="DPR337" s="547"/>
      <c r="DPS337" s="547"/>
      <c r="DPT337" s="547"/>
      <c r="DPU337" s="547"/>
      <c r="DPV337" s="547"/>
      <c r="DPW337" s="547"/>
      <c r="DPX337" s="547"/>
      <c r="DPY337" s="547"/>
      <c r="DPZ337" s="547"/>
      <c r="DQA337" s="547"/>
      <c r="DQB337" s="547"/>
      <c r="DQC337" s="547"/>
      <c r="DQD337" s="547"/>
      <c r="DQE337" s="547"/>
      <c r="DQF337" s="547"/>
      <c r="DQG337" s="547"/>
      <c r="DQH337" s="547"/>
      <c r="DQI337" s="547"/>
      <c r="DQJ337" s="547"/>
      <c r="DQK337" s="547"/>
      <c r="DQL337" s="547"/>
      <c r="DQM337" s="547"/>
      <c r="DQN337" s="547"/>
      <c r="DQO337" s="547"/>
      <c r="DQP337" s="547"/>
      <c r="DQQ337" s="547"/>
      <c r="DQR337" s="547"/>
      <c r="DQS337" s="547"/>
      <c r="DQT337" s="547"/>
      <c r="DQU337" s="547"/>
      <c r="DQV337" s="547"/>
      <c r="DQW337" s="547"/>
      <c r="DQX337" s="547"/>
      <c r="DQY337" s="547"/>
      <c r="DQZ337" s="547"/>
      <c r="DRA337" s="547"/>
      <c r="DRB337" s="547"/>
      <c r="DRC337" s="547"/>
      <c r="DRD337" s="547"/>
      <c r="DRE337" s="547"/>
      <c r="DRF337" s="547"/>
      <c r="DRG337" s="547"/>
      <c r="DRH337" s="547"/>
      <c r="DRI337" s="547"/>
      <c r="DRJ337" s="547"/>
      <c r="DRK337" s="547"/>
      <c r="DRL337" s="547"/>
      <c r="DRM337" s="547"/>
      <c r="DRN337" s="547"/>
      <c r="DRO337" s="547"/>
      <c r="DRP337" s="547"/>
      <c r="DRQ337" s="547"/>
      <c r="DRR337" s="547"/>
      <c r="DRS337" s="547"/>
      <c r="DRT337" s="547"/>
      <c r="DRU337" s="547"/>
      <c r="DRV337" s="547"/>
      <c r="DRW337" s="547"/>
      <c r="DRX337" s="547"/>
      <c r="DRY337" s="547"/>
      <c r="DRZ337" s="547"/>
      <c r="DSA337" s="547"/>
      <c r="DSB337" s="547"/>
      <c r="DSC337" s="547"/>
      <c r="DSD337" s="547"/>
      <c r="DSE337" s="547"/>
      <c r="DSF337" s="547"/>
      <c r="DSG337" s="547"/>
      <c r="DSH337" s="547"/>
      <c r="DSI337" s="547"/>
      <c r="DSJ337" s="547"/>
      <c r="DSK337" s="547"/>
      <c r="DSL337" s="547"/>
      <c r="DSM337" s="547"/>
      <c r="DSN337" s="547"/>
      <c r="DSO337" s="547"/>
      <c r="DSP337" s="547"/>
      <c r="DSQ337" s="547"/>
      <c r="DSR337" s="547"/>
      <c r="DSS337" s="547"/>
      <c r="DST337" s="547"/>
      <c r="DSU337" s="547"/>
      <c r="DSV337" s="547"/>
      <c r="DSW337" s="547"/>
      <c r="DSX337" s="547"/>
      <c r="DSY337" s="547"/>
      <c r="DSZ337" s="547"/>
      <c r="DTA337" s="547"/>
      <c r="DTB337" s="547"/>
      <c r="DTC337" s="547"/>
      <c r="DTD337" s="547"/>
      <c r="DTE337" s="547"/>
      <c r="DTF337" s="547"/>
      <c r="DTG337" s="547"/>
      <c r="DTH337" s="547"/>
      <c r="DTI337" s="547"/>
      <c r="DTJ337" s="547"/>
      <c r="DTK337" s="547"/>
      <c r="DTL337" s="547"/>
      <c r="DTM337" s="547"/>
      <c r="DTN337" s="547"/>
      <c r="DTO337" s="547"/>
      <c r="DTP337" s="547"/>
      <c r="DTQ337" s="547"/>
      <c r="DTR337" s="547"/>
      <c r="DTS337" s="547"/>
      <c r="DTT337" s="547"/>
      <c r="DTU337" s="547"/>
      <c r="DTV337" s="547"/>
      <c r="DTW337" s="547"/>
      <c r="DTX337" s="547"/>
      <c r="DTY337" s="547"/>
      <c r="DTZ337" s="547"/>
      <c r="DUA337" s="547"/>
      <c r="DUB337" s="547"/>
      <c r="DUC337" s="547"/>
      <c r="DUD337" s="547"/>
      <c r="DUE337" s="547"/>
      <c r="DUF337" s="547"/>
      <c r="DUG337" s="547"/>
      <c r="DUH337" s="547"/>
      <c r="DUI337" s="547"/>
      <c r="DUJ337" s="547"/>
      <c r="DUK337" s="547"/>
      <c r="DUL337" s="547"/>
      <c r="DUM337" s="547"/>
      <c r="DUN337" s="547"/>
      <c r="DUO337" s="547"/>
      <c r="DUP337" s="547"/>
      <c r="DUQ337" s="547"/>
      <c r="DUR337" s="547"/>
      <c r="DUS337" s="547"/>
      <c r="DUT337" s="547"/>
      <c r="DUU337" s="547"/>
      <c r="DUV337" s="547"/>
      <c r="DUW337" s="547"/>
      <c r="DUX337" s="547"/>
      <c r="DUY337" s="547"/>
      <c r="DUZ337" s="547"/>
      <c r="DVA337" s="547"/>
      <c r="DVB337" s="547"/>
      <c r="DVC337" s="547"/>
      <c r="DVD337" s="547"/>
      <c r="DVE337" s="547"/>
      <c r="DVF337" s="547"/>
      <c r="DVG337" s="547"/>
      <c r="DVH337" s="547"/>
      <c r="DVI337" s="547"/>
      <c r="DVJ337" s="547"/>
      <c r="DVK337" s="547"/>
      <c r="DVL337" s="547"/>
      <c r="DVM337" s="547"/>
      <c r="DVN337" s="547"/>
      <c r="DVO337" s="547"/>
      <c r="DVP337" s="547"/>
      <c r="DVQ337" s="547"/>
      <c r="DVR337" s="547"/>
      <c r="DVS337" s="547"/>
      <c r="DVT337" s="547"/>
      <c r="DVU337" s="547"/>
      <c r="DVV337" s="547"/>
      <c r="DVW337" s="547"/>
      <c r="DVX337" s="547"/>
      <c r="DVY337" s="547"/>
      <c r="DVZ337" s="547"/>
      <c r="DWA337" s="547"/>
      <c r="DWB337" s="547"/>
      <c r="DWC337" s="547"/>
      <c r="DWD337" s="547"/>
      <c r="DWE337" s="547"/>
      <c r="DWF337" s="547"/>
      <c r="DWG337" s="547"/>
      <c r="DWH337" s="547"/>
      <c r="DWI337" s="547"/>
      <c r="DWJ337" s="547"/>
      <c r="DWK337" s="547"/>
      <c r="DWL337" s="547"/>
      <c r="DWM337" s="547"/>
      <c r="DWN337" s="547"/>
      <c r="DWO337" s="547"/>
      <c r="DWP337" s="547"/>
      <c r="DWQ337" s="547"/>
      <c r="DWR337" s="547"/>
      <c r="DWS337" s="547"/>
      <c r="DWT337" s="547"/>
      <c r="DWU337" s="547"/>
      <c r="DWV337" s="547"/>
      <c r="DWW337" s="547"/>
      <c r="DWX337" s="547"/>
      <c r="DWY337" s="547"/>
      <c r="DWZ337" s="547"/>
      <c r="DXA337" s="547"/>
      <c r="DXB337" s="547"/>
      <c r="DXC337" s="547"/>
      <c r="DXD337" s="547"/>
      <c r="DXE337" s="547"/>
      <c r="DXF337" s="547"/>
      <c r="DXG337" s="547"/>
      <c r="DXH337" s="547"/>
      <c r="DXI337" s="547"/>
      <c r="DXJ337" s="547"/>
      <c r="DXK337" s="547"/>
      <c r="DXL337" s="547"/>
      <c r="DXM337" s="547"/>
      <c r="DXN337" s="547"/>
      <c r="DXO337" s="547"/>
      <c r="DXP337" s="547"/>
      <c r="DXQ337" s="547"/>
      <c r="DXR337" s="547"/>
      <c r="DXS337" s="547"/>
      <c r="DXT337" s="547"/>
      <c r="DXU337" s="547"/>
      <c r="DXV337" s="547"/>
      <c r="DXW337" s="547"/>
      <c r="DXX337" s="547"/>
      <c r="DXY337" s="547"/>
      <c r="DXZ337" s="547"/>
      <c r="DYA337" s="547"/>
      <c r="DYB337" s="547"/>
      <c r="DYC337" s="547"/>
      <c r="DYD337" s="547"/>
      <c r="DYE337" s="547"/>
      <c r="DYF337" s="547"/>
      <c r="DYG337" s="547"/>
      <c r="DYH337" s="547"/>
      <c r="DYI337" s="547"/>
      <c r="DYJ337" s="547"/>
      <c r="DYK337" s="547"/>
      <c r="DYL337" s="547"/>
      <c r="DYM337" s="547"/>
      <c r="DYN337" s="547"/>
      <c r="DYO337" s="547"/>
      <c r="DYP337" s="547"/>
      <c r="DYQ337" s="547"/>
      <c r="DYR337" s="547"/>
      <c r="DYS337" s="547"/>
      <c r="DYT337" s="547"/>
      <c r="DYU337" s="547"/>
      <c r="DYV337" s="547"/>
      <c r="DYW337" s="547"/>
      <c r="DYX337" s="547"/>
      <c r="DYY337" s="547"/>
      <c r="DYZ337" s="547"/>
      <c r="DZA337" s="547"/>
      <c r="DZB337" s="547"/>
      <c r="DZC337" s="547"/>
      <c r="DZD337" s="547"/>
      <c r="DZE337" s="547"/>
      <c r="DZF337" s="547"/>
      <c r="DZG337" s="547"/>
      <c r="DZH337" s="547"/>
      <c r="DZI337" s="547"/>
      <c r="DZJ337" s="547"/>
      <c r="DZK337" s="547"/>
      <c r="DZL337" s="547"/>
      <c r="DZM337" s="547"/>
      <c r="DZN337" s="547"/>
      <c r="DZO337" s="547"/>
      <c r="DZP337" s="547"/>
      <c r="DZQ337" s="547"/>
      <c r="DZR337" s="547"/>
      <c r="DZS337" s="547"/>
      <c r="DZT337" s="547"/>
      <c r="DZU337" s="547"/>
      <c r="DZV337" s="547"/>
      <c r="DZW337" s="547"/>
      <c r="DZX337" s="547"/>
      <c r="DZY337" s="547"/>
      <c r="DZZ337" s="547"/>
      <c r="EAA337" s="547"/>
      <c r="EAB337" s="547"/>
      <c r="EAC337" s="547"/>
      <c r="EAD337" s="547"/>
      <c r="EAE337" s="547"/>
      <c r="EAF337" s="547"/>
      <c r="EAG337" s="547"/>
      <c r="EAH337" s="547"/>
      <c r="EAI337" s="547"/>
      <c r="EAJ337" s="547"/>
      <c r="EAK337" s="547"/>
      <c r="EAL337" s="547"/>
      <c r="EAM337" s="547"/>
      <c r="EAN337" s="547"/>
      <c r="EAO337" s="547"/>
      <c r="EAP337" s="547"/>
      <c r="EAQ337" s="547"/>
      <c r="EAR337" s="547"/>
      <c r="EAS337" s="547"/>
      <c r="EAT337" s="547"/>
      <c r="EAU337" s="547"/>
      <c r="EAV337" s="547"/>
      <c r="EAW337" s="547"/>
      <c r="EAX337" s="547"/>
      <c r="EAY337" s="547"/>
      <c r="EAZ337" s="547"/>
      <c r="EBA337" s="547"/>
      <c r="EBB337" s="547"/>
      <c r="EBC337" s="547"/>
      <c r="EBD337" s="547"/>
      <c r="EBE337" s="547"/>
      <c r="EBF337" s="547"/>
      <c r="EBG337" s="547"/>
      <c r="EBH337" s="547"/>
      <c r="EBI337" s="547"/>
      <c r="EBJ337" s="547"/>
      <c r="EBK337" s="547"/>
      <c r="EBL337" s="547"/>
      <c r="EBM337" s="547"/>
      <c r="EBN337" s="547"/>
      <c r="EBO337" s="547"/>
      <c r="EBP337" s="547"/>
      <c r="EBQ337" s="547"/>
      <c r="EBR337" s="547"/>
      <c r="EBS337" s="547"/>
      <c r="EBT337" s="547"/>
      <c r="EBU337" s="547"/>
      <c r="EBV337" s="547"/>
      <c r="EBW337" s="547"/>
      <c r="EBX337" s="547"/>
      <c r="EBY337" s="547"/>
      <c r="EBZ337" s="547"/>
      <c r="ECA337" s="547"/>
      <c r="ECB337" s="547"/>
      <c r="ECC337" s="547"/>
      <c r="ECD337" s="547"/>
      <c r="ECE337" s="547"/>
      <c r="ECF337" s="547"/>
      <c r="ECG337" s="547"/>
      <c r="ECH337" s="547"/>
      <c r="ECI337" s="547"/>
      <c r="ECJ337" s="547"/>
      <c r="ECK337" s="547"/>
      <c r="ECL337" s="547"/>
      <c r="ECM337" s="547"/>
      <c r="ECN337" s="547"/>
      <c r="ECO337" s="547"/>
      <c r="ECP337" s="547"/>
      <c r="ECQ337" s="547"/>
      <c r="ECR337" s="547"/>
      <c r="ECS337" s="547"/>
      <c r="ECT337" s="547"/>
      <c r="ECU337" s="547"/>
      <c r="ECV337" s="547"/>
      <c r="ECW337" s="547"/>
      <c r="ECX337" s="547"/>
      <c r="ECY337" s="547"/>
      <c r="ECZ337" s="547"/>
      <c r="EDA337" s="547"/>
      <c r="EDB337" s="547"/>
      <c r="EDC337" s="547"/>
      <c r="EDD337" s="547"/>
      <c r="EDE337" s="547"/>
      <c r="EDF337" s="547"/>
      <c r="EDG337" s="547"/>
      <c r="EDH337" s="547"/>
      <c r="EDI337" s="547"/>
      <c r="EDJ337" s="547"/>
      <c r="EDK337" s="547"/>
      <c r="EDL337" s="547"/>
      <c r="EDM337" s="547"/>
      <c r="EDN337" s="547"/>
      <c r="EDO337" s="547"/>
      <c r="EDP337" s="547"/>
      <c r="EDQ337" s="547"/>
      <c r="EDR337" s="547"/>
      <c r="EDS337" s="547"/>
      <c r="EDT337" s="547"/>
      <c r="EDU337" s="547"/>
      <c r="EDV337" s="547"/>
      <c r="EDW337" s="547"/>
      <c r="EDX337" s="547"/>
      <c r="EDY337" s="547"/>
      <c r="EDZ337" s="547"/>
      <c r="EEA337" s="547"/>
      <c r="EEB337" s="547"/>
      <c r="EEC337" s="547"/>
      <c r="EED337" s="547"/>
      <c r="EEE337" s="547"/>
      <c r="EEF337" s="547"/>
      <c r="EEG337" s="547"/>
      <c r="EEH337" s="547"/>
      <c r="EEI337" s="547"/>
      <c r="EEJ337" s="547"/>
      <c r="EEK337" s="547"/>
      <c r="EEL337" s="547"/>
      <c r="EEM337" s="547"/>
      <c r="EEN337" s="547"/>
      <c r="EEO337" s="547"/>
      <c r="EEP337" s="547"/>
      <c r="EEQ337" s="547"/>
      <c r="EER337" s="547"/>
      <c r="EES337" s="547"/>
      <c r="EET337" s="547"/>
      <c r="EEU337" s="547"/>
      <c r="EEV337" s="547"/>
      <c r="EEW337" s="547"/>
      <c r="EEX337" s="547"/>
      <c r="EEY337" s="547"/>
      <c r="EEZ337" s="547"/>
      <c r="EFA337" s="547"/>
      <c r="EFB337" s="547"/>
      <c r="EFC337" s="547"/>
      <c r="EFD337" s="547"/>
      <c r="EFE337" s="547"/>
      <c r="EFF337" s="547"/>
      <c r="EFG337" s="547"/>
      <c r="EFH337" s="547"/>
      <c r="EFI337" s="547"/>
      <c r="EFJ337" s="547"/>
      <c r="EFK337" s="547"/>
      <c r="EFL337" s="547"/>
      <c r="EFM337" s="547"/>
      <c r="EFN337" s="547"/>
      <c r="EFO337" s="547"/>
      <c r="EFP337" s="547"/>
      <c r="EFQ337" s="547"/>
      <c r="EFR337" s="547"/>
      <c r="EFS337" s="547"/>
      <c r="EFT337" s="547"/>
      <c r="EFU337" s="547"/>
      <c r="EFV337" s="547"/>
      <c r="EFW337" s="547"/>
      <c r="EFX337" s="547"/>
      <c r="EFY337" s="547"/>
      <c r="EFZ337" s="547"/>
      <c r="EGA337" s="547"/>
      <c r="EGB337" s="547"/>
      <c r="EGC337" s="547"/>
      <c r="EGD337" s="547"/>
      <c r="EGE337" s="547"/>
      <c r="EGF337" s="547"/>
      <c r="EGG337" s="547"/>
      <c r="EGH337" s="547"/>
      <c r="EGI337" s="547"/>
      <c r="EGJ337" s="547"/>
      <c r="EGK337" s="547"/>
      <c r="EGL337" s="547"/>
      <c r="EGM337" s="547"/>
      <c r="EGN337" s="547"/>
      <c r="EGO337" s="547"/>
      <c r="EGP337" s="547"/>
      <c r="EGQ337" s="547"/>
      <c r="EGR337" s="547"/>
      <c r="EGS337" s="547"/>
      <c r="EGT337" s="547"/>
      <c r="EGU337" s="547"/>
      <c r="EGV337" s="547"/>
      <c r="EGW337" s="547"/>
      <c r="EGX337" s="547"/>
      <c r="EGY337" s="547"/>
      <c r="EGZ337" s="547"/>
      <c r="EHA337" s="547"/>
      <c r="EHB337" s="547"/>
      <c r="EHC337" s="547"/>
      <c r="EHD337" s="547"/>
      <c r="EHE337" s="547"/>
      <c r="EHF337" s="547"/>
      <c r="EHG337" s="547"/>
      <c r="EHH337" s="547"/>
      <c r="EHI337" s="547"/>
      <c r="EHJ337" s="547"/>
      <c r="EHK337" s="547"/>
      <c r="EHL337" s="547"/>
      <c r="EHM337" s="547"/>
      <c r="EHN337" s="547"/>
      <c r="EHO337" s="547"/>
      <c r="EHP337" s="547"/>
      <c r="EHQ337" s="547"/>
      <c r="EHR337" s="547"/>
      <c r="EHS337" s="547"/>
      <c r="EHT337" s="547"/>
      <c r="EHU337" s="547"/>
      <c r="EHV337" s="547"/>
      <c r="EHW337" s="547"/>
      <c r="EHX337" s="547"/>
      <c r="EHY337" s="547"/>
      <c r="EHZ337" s="547"/>
      <c r="EIA337" s="547"/>
      <c r="EIB337" s="547"/>
      <c r="EIC337" s="547"/>
      <c r="EID337" s="547"/>
      <c r="EIE337" s="547"/>
      <c r="EIF337" s="547"/>
      <c r="EIG337" s="547"/>
      <c r="EIH337" s="547"/>
      <c r="EII337" s="547"/>
      <c r="EIJ337" s="547"/>
      <c r="EIK337" s="547"/>
      <c r="EIL337" s="547"/>
      <c r="EIM337" s="547"/>
      <c r="EIN337" s="547"/>
      <c r="EIO337" s="547"/>
      <c r="EIP337" s="547"/>
      <c r="EIQ337" s="547"/>
      <c r="EIR337" s="547"/>
      <c r="EIS337" s="547"/>
      <c r="EIT337" s="547"/>
      <c r="EIU337" s="547"/>
      <c r="EIV337" s="547"/>
      <c r="EIW337" s="547"/>
      <c r="EIX337" s="547"/>
      <c r="EIY337" s="547"/>
      <c r="EIZ337" s="547"/>
      <c r="EJA337" s="547"/>
      <c r="EJB337" s="547"/>
      <c r="EJC337" s="547"/>
      <c r="EJD337" s="547"/>
      <c r="EJE337" s="547"/>
      <c r="EJF337" s="547"/>
      <c r="EJG337" s="547"/>
      <c r="EJH337" s="547"/>
      <c r="EJI337" s="547"/>
      <c r="EJJ337" s="547"/>
      <c r="EJK337" s="547"/>
      <c r="EJL337" s="547"/>
      <c r="EJM337" s="547"/>
      <c r="EJN337" s="547"/>
      <c r="EJO337" s="547"/>
      <c r="EJP337" s="547"/>
      <c r="EJQ337" s="547"/>
      <c r="EJR337" s="547"/>
      <c r="EJS337" s="547"/>
      <c r="EJT337" s="547"/>
      <c r="EJU337" s="547"/>
      <c r="EJV337" s="547"/>
      <c r="EJW337" s="547"/>
      <c r="EJX337" s="547"/>
      <c r="EJY337" s="547"/>
      <c r="EJZ337" s="547"/>
      <c r="EKA337" s="547"/>
      <c r="EKB337" s="547"/>
      <c r="EKC337" s="547"/>
      <c r="EKD337" s="547"/>
      <c r="EKE337" s="547"/>
      <c r="EKF337" s="547"/>
      <c r="EKG337" s="547"/>
      <c r="EKH337" s="547"/>
      <c r="EKI337" s="547"/>
      <c r="EKJ337" s="547"/>
      <c r="EKK337" s="547"/>
      <c r="EKL337" s="547"/>
      <c r="EKM337" s="547"/>
      <c r="EKN337" s="547"/>
      <c r="EKO337" s="547"/>
      <c r="EKP337" s="547"/>
      <c r="EKQ337" s="547"/>
      <c r="EKR337" s="547"/>
      <c r="EKS337" s="547"/>
      <c r="EKT337" s="547"/>
      <c r="EKU337" s="547"/>
      <c r="EKV337" s="547"/>
      <c r="EKW337" s="547"/>
      <c r="EKX337" s="547"/>
      <c r="EKY337" s="547"/>
      <c r="EKZ337" s="547"/>
      <c r="ELA337" s="547"/>
      <c r="ELB337" s="547"/>
      <c r="ELC337" s="547"/>
      <c r="ELD337" s="547"/>
      <c r="ELE337" s="547"/>
      <c r="ELF337" s="547"/>
      <c r="ELG337" s="547"/>
      <c r="ELH337" s="547"/>
      <c r="ELI337" s="547"/>
      <c r="ELJ337" s="547"/>
      <c r="ELK337" s="547"/>
      <c r="ELL337" s="547"/>
      <c r="ELM337" s="547"/>
      <c r="ELN337" s="547"/>
      <c r="ELO337" s="547"/>
      <c r="ELP337" s="547"/>
      <c r="ELQ337" s="547"/>
      <c r="ELR337" s="547"/>
      <c r="ELS337" s="547"/>
      <c r="ELT337" s="547"/>
      <c r="ELU337" s="547"/>
      <c r="ELV337" s="547"/>
      <c r="ELW337" s="547"/>
      <c r="ELX337" s="547"/>
      <c r="ELY337" s="547"/>
      <c r="ELZ337" s="547"/>
      <c r="EMA337" s="547"/>
      <c r="EMB337" s="547"/>
      <c r="EMC337" s="547"/>
      <c r="EMD337" s="547"/>
      <c r="EME337" s="547"/>
      <c r="EMF337" s="547"/>
      <c r="EMG337" s="547"/>
      <c r="EMH337" s="547"/>
      <c r="EMI337" s="547"/>
      <c r="EMJ337" s="547"/>
      <c r="EMK337" s="547"/>
      <c r="EML337" s="547"/>
      <c r="EMM337" s="547"/>
      <c r="EMN337" s="547"/>
      <c r="EMO337" s="547"/>
      <c r="EMP337" s="547"/>
      <c r="EMQ337" s="547"/>
      <c r="EMR337" s="547"/>
      <c r="EMS337" s="547"/>
      <c r="EMT337" s="547"/>
      <c r="EMU337" s="547"/>
      <c r="EMV337" s="547"/>
      <c r="EMW337" s="547"/>
      <c r="EMX337" s="547"/>
      <c r="EMY337" s="547"/>
      <c r="EMZ337" s="547"/>
      <c r="ENA337" s="547"/>
      <c r="ENB337" s="547"/>
      <c r="ENC337" s="547"/>
      <c r="END337" s="547"/>
      <c r="ENE337" s="547"/>
      <c r="ENF337" s="547"/>
      <c r="ENG337" s="547"/>
      <c r="ENH337" s="547"/>
      <c r="ENI337" s="547"/>
      <c r="ENJ337" s="547"/>
      <c r="ENK337" s="547"/>
      <c r="ENL337" s="547"/>
      <c r="ENM337" s="547"/>
      <c r="ENN337" s="547"/>
      <c r="ENO337" s="547"/>
      <c r="ENP337" s="547"/>
      <c r="ENQ337" s="547"/>
      <c r="ENR337" s="547"/>
      <c r="ENS337" s="547"/>
      <c r="ENT337" s="547"/>
      <c r="ENU337" s="547"/>
      <c r="ENV337" s="547"/>
      <c r="ENW337" s="547"/>
      <c r="ENX337" s="547"/>
      <c r="ENY337" s="547"/>
      <c r="ENZ337" s="547"/>
      <c r="EOA337" s="547"/>
      <c r="EOB337" s="547"/>
      <c r="EOC337" s="547"/>
      <c r="EOD337" s="547"/>
      <c r="EOE337" s="547"/>
      <c r="EOF337" s="547"/>
      <c r="EOG337" s="547"/>
      <c r="EOH337" s="547"/>
      <c r="EOI337" s="547"/>
      <c r="EOJ337" s="547"/>
      <c r="EOK337" s="547"/>
      <c r="EOL337" s="547"/>
      <c r="EOM337" s="547"/>
      <c r="EON337" s="547"/>
      <c r="EOO337" s="547"/>
      <c r="EOP337" s="547"/>
      <c r="EOQ337" s="547"/>
      <c r="EOR337" s="547"/>
      <c r="EOS337" s="547"/>
      <c r="EOT337" s="547"/>
      <c r="EOU337" s="547"/>
      <c r="EOV337" s="547"/>
      <c r="EOW337" s="547"/>
      <c r="EOX337" s="547"/>
      <c r="EOY337" s="547"/>
      <c r="EOZ337" s="547"/>
      <c r="EPA337" s="547"/>
      <c r="EPB337" s="547"/>
      <c r="EPC337" s="547"/>
      <c r="EPD337" s="547"/>
      <c r="EPE337" s="547"/>
      <c r="EPF337" s="547"/>
      <c r="EPG337" s="547"/>
      <c r="EPH337" s="547"/>
      <c r="EPI337" s="547"/>
      <c r="EPJ337" s="547"/>
      <c r="EPK337" s="547"/>
      <c r="EPL337" s="547"/>
      <c r="EPM337" s="547"/>
      <c r="EPN337" s="547"/>
      <c r="EPO337" s="547"/>
      <c r="EPP337" s="547"/>
      <c r="EPQ337" s="547"/>
      <c r="EPR337" s="547"/>
      <c r="EPS337" s="547"/>
      <c r="EPT337" s="547"/>
      <c r="EPU337" s="547"/>
      <c r="EPV337" s="547"/>
      <c r="EPW337" s="547"/>
      <c r="EPX337" s="547"/>
      <c r="EPY337" s="547"/>
      <c r="EPZ337" s="547"/>
      <c r="EQA337" s="547"/>
      <c r="EQB337" s="547"/>
      <c r="EQC337" s="547"/>
      <c r="EQD337" s="547"/>
      <c r="EQE337" s="547"/>
      <c r="EQF337" s="547"/>
      <c r="EQG337" s="547"/>
      <c r="EQH337" s="547"/>
      <c r="EQI337" s="547"/>
      <c r="EQJ337" s="547"/>
      <c r="EQK337" s="547"/>
      <c r="EQL337" s="547"/>
      <c r="EQM337" s="547"/>
      <c r="EQN337" s="547"/>
      <c r="EQO337" s="547"/>
      <c r="EQP337" s="547"/>
      <c r="EQQ337" s="547"/>
      <c r="EQR337" s="547"/>
      <c r="EQS337" s="547"/>
      <c r="EQT337" s="547"/>
      <c r="EQU337" s="547"/>
      <c r="EQV337" s="547"/>
      <c r="EQW337" s="547"/>
      <c r="EQX337" s="547"/>
      <c r="EQY337" s="547"/>
      <c r="EQZ337" s="547"/>
      <c r="ERA337" s="547"/>
      <c r="ERB337" s="547"/>
      <c r="ERC337" s="547"/>
      <c r="ERD337" s="547"/>
      <c r="ERE337" s="547"/>
      <c r="ERF337" s="547"/>
      <c r="ERG337" s="547"/>
      <c r="ERH337" s="547"/>
      <c r="ERI337" s="547"/>
      <c r="ERJ337" s="547"/>
      <c r="ERK337" s="547"/>
      <c r="ERL337" s="547"/>
      <c r="ERM337" s="547"/>
      <c r="ERN337" s="547"/>
      <c r="ERO337" s="547"/>
      <c r="ERP337" s="547"/>
      <c r="ERQ337" s="547"/>
      <c r="ERR337" s="547"/>
      <c r="ERS337" s="547"/>
      <c r="ERT337" s="547"/>
      <c r="ERU337" s="547"/>
      <c r="ERV337" s="547"/>
      <c r="ERW337" s="547"/>
      <c r="ERX337" s="547"/>
      <c r="ERY337" s="547"/>
      <c r="ERZ337" s="547"/>
      <c r="ESA337" s="547"/>
      <c r="ESB337" s="547"/>
      <c r="ESC337" s="547"/>
      <c r="ESD337" s="547"/>
      <c r="ESE337" s="547"/>
      <c r="ESF337" s="547"/>
      <c r="ESG337" s="547"/>
      <c r="ESH337" s="547"/>
      <c r="ESI337" s="547"/>
      <c r="ESJ337" s="547"/>
      <c r="ESK337" s="547"/>
      <c r="ESL337" s="547"/>
      <c r="ESM337" s="547"/>
      <c r="ESN337" s="547"/>
      <c r="ESO337" s="547"/>
      <c r="ESP337" s="547"/>
      <c r="ESQ337" s="547"/>
      <c r="ESR337" s="547"/>
      <c r="ESS337" s="547"/>
      <c r="EST337" s="547"/>
      <c r="ESU337" s="547"/>
      <c r="ESV337" s="547"/>
      <c r="ESW337" s="547"/>
      <c r="ESX337" s="547"/>
      <c r="ESY337" s="547"/>
      <c r="ESZ337" s="547"/>
      <c r="ETA337" s="547"/>
      <c r="ETB337" s="547"/>
      <c r="ETC337" s="547"/>
      <c r="ETD337" s="547"/>
      <c r="ETE337" s="547"/>
      <c r="ETF337" s="547"/>
      <c r="ETG337" s="547"/>
      <c r="ETH337" s="547"/>
      <c r="ETI337" s="547"/>
      <c r="ETJ337" s="547"/>
      <c r="ETK337" s="547"/>
      <c r="ETL337" s="547"/>
      <c r="ETM337" s="547"/>
      <c r="ETN337" s="547"/>
      <c r="ETO337" s="547"/>
      <c r="ETP337" s="547"/>
      <c r="ETQ337" s="547"/>
      <c r="ETR337" s="547"/>
      <c r="ETS337" s="547"/>
      <c r="ETT337" s="547"/>
      <c r="ETU337" s="547"/>
      <c r="ETV337" s="547"/>
      <c r="ETW337" s="547"/>
      <c r="ETX337" s="547"/>
      <c r="ETY337" s="547"/>
      <c r="ETZ337" s="547"/>
      <c r="EUA337" s="547"/>
      <c r="EUB337" s="547"/>
      <c r="EUC337" s="547"/>
      <c r="EUD337" s="547"/>
      <c r="EUE337" s="547"/>
      <c r="EUF337" s="547"/>
      <c r="EUG337" s="547"/>
      <c r="EUH337" s="547"/>
      <c r="EUI337" s="547"/>
      <c r="EUJ337" s="547"/>
      <c r="EUK337" s="547"/>
      <c r="EUL337" s="547"/>
      <c r="EUM337" s="547"/>
      <c r="EUN337" s="547"/>
      <c r="EUO337" s="547"/>
      <c r="EUP337" s="547"/>
      <c r="EUQ337" s="547"/>
      <c r="EUR337" s="547"/>
      <c r="EUS337" s="547"/>
      <c r="EUT337" s="547"/>
      <c r="EUU337" s="547"/>
      <c r="EUV337" s="547"/>
      <c r="EUW337" s="547"/>
      <c r="EUX337" s="547"/>
      <c r="EUY337" s="547"/>
      <c r="EUZ337" s="547"/>
      <c r="EVA337" s="547"/>
      <c r="EVB337" s="547"/>
      <c r="EVC337" s="547"/>
      <c r="EVD337" s="547"/>
      <c r="EVE337" s="547"/>
      <c r="EVF337" s="547"/>
      <c r="EVG337" s="547"/>
      <c r="EVH337" s="547"/>
      <c r="EVI337" s="547"/>
      <c r="EVJ337" s="547"/>
      <c r="EVK337" s="547"/>
      <c r="EVL337" s="547"/>
      <c r="EVM337" s="547"/>
      <c r="EVN337" s="547"/>
      <c r="EVO337" s="547"/>
      <c r="EVP337" s="547"/>
      <c r="EVQ337" s="547"/>
      <c r="EVR337" s="547"/>
      <c r="EVS337" s="547"/>
      <c r="EVT337" s="547"/>
      <c r="EVU337" s="547"/>
      <c r="EVV337" s="547"/>
      <c r="EVW337" s="547"/>
      <c r="EVX337" s="547"/>
      <c r="EVY337" s="547"/>
      <c r="EVZ337" s="547"/>
      <c r="EWA337" s="547"/>
      <c r="EWB337" s="547"/>
      <c r="EWC337" s="547"/>
      <c r="EWD337" s="547"/>
      <c r="EWE337" s="547"/>
      <c r="EWF337" s="547"/>
      <c r="EWG337" s="547"/>
      <c r="EWH337" s="547"/>
      <c r="EWI337" s="547"/>
      <c r="EWJ337" s="547"/>
      <c r="EWK337" s="547"/>
      <c r="EWL337" s="547"/>
      <c r="EWM337" s="547"/>
      <c r="EWN337" s="547"/>
      <c r="EWO337" s="547"/>
      <c r="EWP337" s="547"/>
      <c r="EWQ337" s="547"/>
      <c r="EWR337" s="547"/>
      <c r="EWS337" s="547"/>
      <c r="EWT337" s="547"/>
      <c r="EWU337" s="547"/>
      <c r="EWV337" s="547"/>
      <c r="EWW337" s="547"/>
      <c r="EWX337" s="547"/>
      <c r="EWY337" s="547"/>
      <c r="EWZ337" s="547"/>
      <c r="EXA337" s="547"/>
      <c r="EXB337" s="547"/>
      <c r="EXC337" s="547"/>
      <c r="EXD337" s="547"/>
      <c r="EXE337" s="547"/>
      <c r="EXF337" s="547"/>
      <c r="EXG337" s="547"/>
      <c r="EXH337" s="547"/>
      <c r="EXI337" s="547"/>
      <c r="EXJ337" s="547"/>
      <c r="EXK337" s="547"/>
      <c r="EXL337" s="547"/>
      <c r="EXM337" s="547"/>
      <c r="EXN337" s="547"/>
      <c r="EXO337" s="547"/>
      <c r="EXP337" s="547"/>
      <c r="EXQ337" s="547"/>
      <c r="EXR337" s="547"/>
      <c r="EXS337" s="547"/>
      <c r="EXT337" s="547"/>
      <c r="EXU337" s="547"/>
      <c r="EXV337" s="547"/>
      <c r="EXW337" s="547"/>
      <c r="EXX337" s="547"/>
      <c r="EXY337" s="547"/>
      <c r="EXZ337" s="547"/>
      <c r="EYA337" s="547"/>
      <c r="EYB337" s="547"/>
      <c r="EYC337" s="547"/>
      <c r="EYD337" s="547"/>
      <c r="EYE337" s="547"/>
      <c r="EYF337" s="547"/>
      <c r="EYG337" s="547"/>
      <c r="EYH337" s="547"/>
      <c r="EYI337" s="547"/>
      <c r="EYJ337" s="547"/>
      <c r="EYK337" s="547"/>
      <c r="EYL337" s="547"/>
      <c r="EYM337" s="547"/>
      <c r="EYN337" s="547"/>
      <c r="EYO337" s="547"/>
      <c r="EYP337" s="547"/>
      <c r="EYQ337" s="547"/>
      <c r="EYR337" s="547"/>
      <c r="EYS337" s="547"/>
      <c r="EYT337" s="547"/>
      <c r="EYU337" s="547"/>
      <c r="EYV337" s="547"/>
      <c r="EYW337" s="547"/>
      <c r="EYX337" s="547"/>
      <c r="EYY337" s="547"/>
      <c r="EYZ337" s="547"/>
      <c r="EZA337" s="547"/>
      <c r="EZB337" s="547"/>
      <c r="EZC337" s="547"/>
      <c r="EZD337" s="547"/>
      <c r="EZE337" s="547"/>
      <c r="EZF337" s="547"/>
      <c r="EZG337" s="547"/>
      <c r="EZH337" s="547"/>
      <c r="EZI337" s="547"/>
      <c r="EZJ337" s="547"/>
      <c r="EZK337" s="547"/>
      <c r="EZL337" s="547"/>
      <c r="EZM337" s="547"/>
      <c r="EZN337" s="547"/>
      <c r="EZO337" s="547"/>
      <c r="EZP337" s="547"/>
      <c r="EZQ337" s="547"/>
      <c r="EZR337" s="547"/>
      <c r="EZS337" s="547"/>
      <c r="EZT337" s="547"/>
      <c r="EZU337" s="547"/>
      <c r="EZV337" s="547"/>
      <c r="EZW337" s="547"/>
      <c r="EZX337" s="547"/>
      <c r="EZY337" s="547"/>
      <c r="EZZ337" s="547"/>
      <c r="FAA337" s="547"/>
      <c r="FAB337" s="547"/>
      <c r="FAC337" s="547"/>
      <c r="FAD337" s="547"/>
      <c r="FAE337" s="547"/>
      <c r="FAF337" s="547"/>
      <c r="FAG337" s="547"/>
      <c r="FAH337" s="547"/>
      <c r="FAI337" s="547"/>
      <c r="FAJ337" s="547"/>
      <c r="FAK337" s="547"/>
      <c r="FAL337" s="547"/>
      <c r="FAM337" s="547"/>
      <c r="FAN337" s="547"/>
      <c r="FAO337" s="547"/>
      <c r="FAP337" s="547"/>
      <c r="FAQ337" s="547"/>
      <c r="FAR337" s="547"/>
      <c r="FAS337" s="547"/>
      <c r="FAT337" s="547"/>
      <c r="FAU337" s="547"/>
      <c r="FAV337" s="547"/>
      <c r="FAW337" s="547"/>
      <c r="FAX337" s="547"/>
      <c r="FAY337" s="547"/>
      <c r="FAZ337" s="547"/>
      <c r="FBA337" s="547"/>
      <c r="FBB337" s="547"/>
      <c r="FBC337" s="547"/>
      <c r="FBD337" s="547"/>
      <c r="FBE337" s="547"/>
      <c r="FBF337" s="547"/>
      <c r="FBG337" s="547"/>
      <c r="FBH337" s="547"/>
      <c r="FBI337" s="547"/>
      <c r="FBJ337" s="547"/>
      <c r="FBK337" s="547"/>
      <c r="FBL337" s="547"/>
      <c r="FBM337" s="547"/>
      <c r="FBN337" s="547"/>
      <c r="FBO337" s="547"/>
      <c r="FBP337" s="547"/>
      <c r="FBQ337" s="547"/>
      <c r="FBR337" s="547"/>
      <c r="FBS337" s="547"/>
      <c r="FBT337" s="547"/>
      <c r="FBU337" s="547"/>
      <c r="FBV337" s="547"/>
      <c r="FBW337" s="547"/>
      <c r="FBX337" s="547"/>
      <c r="FBY337" s="547"/>
      <c r="FBZ337" s="547"/>
      <c r="FCA337" s="547"/>
      <c r="FCB337" s="547"/>
      <c r="FCC337" s="547"/>
      <c r="FCD337" s="547"/>
      <c r="FCE337" s="547"/>
      <c r="FCF337" s="547"/>
      <c r="FCG337" s="547"/>
      <c r="FCH337" s="547"/>
      <c r="FCI337" s="547"/>
      <c r="FCJ337" s="547"/>
      <c r="FCK337" s="547"/>
      <c r="FCL337" s="547"/>
      <c r="FCM337" s="547"/>
      <c r="FCN337" s="547"/>
      <c r="FCO337" s="547"/>
      <c r="FCP337" s="547"/>
      <c r="FCQ337" s="547"/>
      <c r="FCR337" s="547"/>
      <c r="FCS337" s="547"/>
      <c r="FCT337" s="547"/>
      <c r="FCU337" s="547"/>
      <c r="FCV337" s="547"/>
      <c r="FCW337" s="547"/>
      <c r="FCX337" s="547"/>
      <c r="FCY337" s="547"/>
      <c r="FCZ337" s="547"/>
      <c r="FDA337" s="547"/>
      <c r="FDB337" s="547"/>
      <c r="FDC337" s="547"/>
      <c r="FDD337" s="547"/>
      <c r="FDE337" s="547"/>
      <c r="FDF337" s="547"/>
      <c r="FDG337" s="547"/>
      <c r="FDH337" s="547"/>
      <c r="FDI337" s="547"/>
      <c r="FDJ337" s="547"/>
      <c r="FDK337" s="547"/>
      <c r="FDL337" s="547"/>
      <c r="FDM337" s="547"/>
      <c r="FDN337" s="547"/>
      <c r="FDO337" s="547"/>
      <c r="FDP337" s="547"/>
      <c r="FDQ337" s="547"/>
      <c r="FDR337" s="547"/>
      <c r="FDS337" s="547"/>
      <c r="FDT337" s="547"/>
      <c r="FDU337" s="547"/>
      <c r="FDV337" s="547"/>
      <c r="FDW337" s="547"/>
      <c r="FDX337" s="547"/>
      <c r="FDY337" s="547"/>
      <c r="FDZ337" s="547"/>
      <c r="FEA337" s="547"/>
      <c r="FEB337" s="547"/>
      <c r="FEC337" s="547"/>
      <c r="FED337" s="547"/>
      <c r="FEE337" s="547"/>
      <c r="FEF337" s="547"/>
      <c r="FEG337" s="547"/>
      <c r="FEH337" s="547"/>
      <c r="FEI337" s="547"/>
      <c r="FEJ337" s="547"/>
      <c r="FEK337" s="547"/>
      <c r="FEL337" s="547"/>
      <c r="FEM337" s="547"/>
      <c r="FEN337" s="547"/>
      <c r="FEO337" s="547"/>
      <c r="FEP337" s="547"/>
      <c r="FEQ337" s="547"/>
      <c r="FER337" s="547"/>
      <c r="FES337" s="547"/>
      <c r="FET337" s="547"/>
      <c r="FEU337" s="547"/>
      <c r="FEV337" s="547"/>
      <c r="FEW337" s="547"/>
      <c r="FEX337" s="547"/>
      <c r="FEY337" s="547"/>
      <c r="FEZ337" s="547"/>
      <c r="FFA337" s="547"/>
      <c r="FFB337" s="547"/>
      <c r="FFC337" s="547"/>
      <c r="FFD337" s="547"/>
      <c r="FFE337" s="547"/>
      <c r="FFF337" s="547"/>
      <c r="FFG337" s="547"/>
      <c r="FFH337" s="547"/>
      <c r="FFI337" s="547"/>
      <c r="FFJ337" s="547"/>
      <c r="FFK337" s="547"/>
      <c r="FFL337" s="547"/>
      <c r="FFM337" s="547"/>
      <c r="FFN337" s="547"/>
      <c r="FFO337" s="547"/>
      <c r="FFP337" s="547"/>
      <c r="FFQ337" s="547"/>
      <c r="FFR337" s="547"/>
      <c r="FFS337" s="547"/>
      <c r="FFT337" s="547"/>
      <c r="FFU337" s="547"/>
      <c r="FFV337" s="547"/>
      <c r="FFW337" s="547"/>
      <c r="FFX337" s="547"/>
      <c r="FFY337" s="547"/>
      <c r="FFZ337" s="547"/>
      <c r="FGA337" s="547"/>
      <c r="FGB337" s="547"/>
      <c r="FGC337" s="547"/>
      <c r="FGD337" s="547"/>
      <c r="FGE337" s="547"/>
      <c r="FGF337" s="547"/>
      <c r="FGG337" s="547"/>
      <c r="FGH337" s="547"/>
      <c r="FGI337" s="547"/>
      <c r="FGJ337" s="547"/>
      <c r="FGK337" s="547"/>
      <c r="FGL337" s="547"/>
      <c r="FGM337" s="547"/>
      <c r="FGN337" s="547"/>
      <c r="FGO337" s="547"/>
      <c r="FGP337" s="547"/>
      <c r="FGQ337" s="547"/>
      <c r="FGR337" s="547"/>
      <c r="FGS337" s="547"/>
      <c r="FGT337" s="547"/>
      <c r="FGU337" s="547"/>
      <c r="FGV337" s="547"/>
      <c r="FGW337" s="547"/>
      <c r="FGX337" s="547"/>
      <c r="FGY337" s="547"/>
      <c r="FGZ337" s="547"/>
      <c r="FHA337" s="547"/>
      <c r="FHB337" s="547"/>
      <c r="FHC337" s="547"/>
      <c r="FHD337" s="547"/>
      <c r="FHE337" s="547"/>
      <c r="FHF337" s="547"/>
      <c r="FHG337" s="547"/>
      <c r="FHH337" s="547"/>
      <c r="FHI337" s="547"/>
      <c r="FHJ337" s="547"/>
      <c r="FHK337" s="547"/>
      <c r="FHL337" s="547"/>
      <c r="FHM337" s="547"/>
      <c r="FHN337" s="547"/>
      <c r="FHO337" s="547"/>
      <c r="FHP337" s="547"/>
      <c r="FHQ337" s="547"/>
      <c r="FHR337" s="547"/>
      <c r="FHS337" s="547"/>
      <c r="FHT337" s="547"/>
      <c r="FHU337" s="547"/>
      <c r="FHV337" s="547"/>
      <c r="FHW337" s="547"/>
      <c r="FHX337" s="547"/>
      <c r="FHY337" s="547"/>
      <c r="FHZ337" s="547"/>
      <c r="FIA337" s="547"/>
      <c r="FIB337" s="547"/>
      <c r="FIC337" s="547"/>
      <c r="FID337" s="547"/>
      <c r="FIE337" s="547"/>
      <c r="FIF337" s="547"/>
      <c r="FIG337" s="547"/>
      <c r="FIH337" s="547"/>
      <c r="FII337" s="547"/>
      <c r="FIJ337" s="547"/>
      <c r="FIK337" s="547"/>
      <c r="FIL337" s="547"/>
      <c r="FIM337" s="547"/>
      <c r="FIN337" s="547"/>
      <c r="FIO337" s="547"/>
      <c r="FIP337" s="547"/>
      <c r="FIQ337" s="547"/>
      <c r="FIR337" s="547"/>
      <c r="FIS337" s="547"/>
      <c r="FIT337" s="547"/>
      <c r="FIU337" s="547"/>
      <c r="FIV337" s="547"/>
      <c r="FIW337" s="547"/>
      <c r="FIX337" s="547"/>
      <c r="FIY337" s="547"/>
      <c r="FIZ337" s="547"/>
      <c r="FJA337" s="547"/>
      <c r="FJB337" s="547"/>
      <c r="FJC337" s="547"/>
      <c r="FJD337" s="547"/>
      <c r="FJE337" s="547"/>
      <c r="FJF337" s="547"/>
      <c r="FJG337" s="547"/>
      <c r="FJH337" s="547"/>
      <c r="FJI337" s="547"/>
      <c r="FJJ337" s="547"/>
      <c r="FJK337" s="547"/>
      <c r="FJL337" s="547"/>
      <c r="FJM337" s="547"/>
      <c r="FJN337" s="547"/>
      <c r="FJO337" s="547"/>
      <c r="FJP337" s="547"/>
      <c r="FJQ337" s="547"/>
      <c r="FJR337" s="547"/>
      <c r="FJS337" s="547"/>
      <c r="FJT337" s="547"/>
      <c r="FJU337" s="547"/>
      <c r="FJV337" s="547"/>
      <c r="FJW337" s="547"/>
      <c r="FJX337" s="547"/>
      <c r="FJY337" s="547"/>
      <c r="FJZ337" s="547"/>
      <c r="FKA337" s="547"/>
      <c r="FKB337" s="547"/>
      <c r="FKC337" s="547"/>
      <c r="FKD337" s="547"/>
      <c r="FKE337" s="547"/>
      <c r="FKF337" s="547"/>
      <c r="FKG337" s="547"/>
      <c r="FKH337" s="547"/>
      <c r="FKI337" s="547"/>
      <c r="FKJ337" s="547"/>
      <c r="FKK337" s="547"/>
      <c r="FKL337" s="547"/>
      <c r="FKM337" s="547"/>
      <c r="FKN337" s="547"/>
      <c r="FKO337" s="547"/>
      <c r="FKP337" s="547"/>
      <c r="FKQ337" s="547"/>
      <c r="FKR337" s="547"/>
      <c r="FKS337" s="547"/>
      <c r="FKT337" s="547"/>
      <c r="FKU337" s="547"/>
      <c r="FKV337" s="547"/>
      <c r="FKW337" s="547"/>
      <c r="FKX337" s="547"/>
      <c r="FKY337" s="547"/>
      <c r="FKZ337" s="547"/>
      <c r="FLA337" s="547"/>
      <c r="FLB337" s="547"/>
      <c r="FLC337" s="547"/>
      <c r="FLD337" s="547"/>
      <c r="FLE337" s="547"/>
      <c r="FLF337" s="547"/>
      <c r="FLG337" s="547"/>
      <c r="FLH337" s="547"/>
      <c r="FLI337" s="547"/>
      <c r="FLJ337" s="547"/>
      <c r="FLK337" s="547"/>
      <c r="FLL337" s="547"/>
      <c r="FLM337" s="547"/>
      <c r="FLN337" s="547"/>
      <c r="FLO337" s="547"/>
      <c r="FLP337" s="547"/>
      <c r="FLQ337" s="547"/>
      <c r="FLR337" s="547"/>
      <c r="FLS337" s="547"/>
      <c r="FLT337" s="547"/>
      <c r="FLU337" s="547"/>
      <c r="FLV337" s="547"/>
      <c r="FLW337" s="547"/>
      <c r="FLX337" s="547"/>
      <c r="FLY337" s="547"/>
      <c r="FLZ337" s="547"/>
      <c r="FMA337" s="547"/>
      <c r="FMB337" s="547"/>
      <c r="FMC337" s="547"/>
      <c r="FMD337" s="547"/>
      <c r="FME337" s="547"/>
      <c r="FMF337" s="547"/>
      <c r="FMG337" s="547"/>
      <c r="FMH337" s="547"/>
      <c r="FMI337" s="547"/>
      <c r="FMJ337" s="547"/>
      <c r="FMK337" s="547"/>
      <c r="FML337" s="547"/>
      <c r="FMM337" s="547"/>
      <c r="FMN337" s="547"/>
      <c r="FMO337" s="547"/>
      <c r="FMP337" s="547"/>
      <c r="FMQ337" s="547"/>
      <c r="FMR337" s="547"/>
      <c r="FMS337" s="547"/>
      <c r="FMT337" s="547"/>
      <c r="FMU337" s="547"/>
      <c r="FMV337" s="547"/>
      <c r="FMW337" s="547"/>
      <c r="FMX337" s="547"/>
      <c r="FMY337" s="547"/>
      <c r="FMZ337" s="547"/>
      <c r="FNA337" s="547"/>
      <c r="FNB337" s="547"/>
      <c r="FNC337" s="547"/>
      <c r="FND337" s="547"/>
      <c r="FNE337" s="547"/>
      <c r="FNF337" s="547"/>
      <c r="FNG337" s="547"/>
      <c r="FNH337" s="547"/>
      <c r="FNI337" s="547"/>
      <c r="FNJ337" s="547"/>
      <c r="FNK337" s="547"/>
      <c r="FNL337" s="547"/>
      <c r="FNM337" s="547"/>
      <c r="FNN337" s="547"/>
      <c r="FNO337" s="547"/>
      <c r="FNP337" s="547"/>
      <c r="FNQ337" s="547"/>
      <c r="FNR337" s="547"/>
      <c r="FNS337" s="547"/>
      <c r="FNT337" s="547"/>
      <c r="FNU337" s="547"/>
      <c r="FNV337" s="547"/>
      <c r="FNW337" s="547"/>
      <c r="FNX337" s="547"/>
      <c r="FNY337" s="547"/>
      <c r="FNZ337" s="547"/>
      <c r="FOA337" s="547"/>
      <c r="FOB337" s="547"/>
      <c r="FOC337" s="547"/>
      <c r="FOD337" s="547"/>
      <c r="FOE337" s="547"/>
      <c r="FOF337" s="547"/>
      <c r="FOG337" s="547"/>
      <c r="FOH337" s="547"/>
      <c r="FOI337" s="547"/>
      <c r="FOJ337" s="547"/>
      <c r="FOK337" s="547"/>
      <c r="FOL337" s="547"/>
      <c r="FOM337" s="547"/>
      <c r="FON337" s="547"/>
      <c r="FOO337" s="547"/>
      <c r="FOP337" s="547"/>
      <c r="FOQ337" s="547"/>
      <c r="FOR337" s="547"/>
      <c r="FOS337" s="547"/>
      <c r="FOT337" s="547"/>
      <c r="FOU337" s="547"/>
      <c r="FOV337" s="547"/>
      <c r="FOW337" s="547"/>
      <c r="FOX337" s="547"/>
      <c r="FOY337" s="547"/>
      <c r="FOZ337" s="547"/>
      <c r="FPA337" s="547"/>
      <c r="FPB337" s="547"/>
      <c r="FPC337" s="547"/>
      <c r="FPD337" s="547"/>
      <c r="FPE337" s="547"/>
      <c r="FPF337" s="547"/>
      <c r="FPG337" s="547"/>
      <c r="FPH337" s="547"/>
      <c r="FPI337" s="547"/>
      <c r="FPJ337" s="547"/>
      <c r="FPK337" s="547"/>
      <c r="FPL337" s="547"/>
      <c r="FPM337" s="547"/>
      <c r="FPN337" s="547"/>
      <c r="FPO337" s="547"/>
      <c r="FPP337" s="547"/>
      <c r="FPQ337" s="547"/>
      <c r="FPR337" s="547"/>
      <c r="FPS337" s="547"/>
      <c r="FPT337" s="547"/>
      <c r="FPU337" s="547"/>
      <c r="FPV337" s="547"/>
      <c r="FPW337" s="547"/>
      <c r="FPX337" s="547"/>
      <c r="FPY337" s="547"/>
      <c r="FPZ337" s="547"/>
      <c r="FQA337" s="547"/>
      <c r="FQB337" s="547"/>
      <c r="FQC337" s="547"/>
      <c r="FQD337" s="547"/>
      <c r="FQE337" s="547"/>
      <c r="FQF337" s="547"/>
      <c r="FQG337" s="547"/>
      <c r="FQH337" s="547"/>
      <c r="FQI337" s="547"/>
      <c r="FQJ337" s="547"/>
      <c r="FQK337" s="547"/>
      <c r="FQL337" s="547"/>
      <c r="FQM337" s="547"/>
      <c r="FQN337" s="547"/>
      <c r="FQO337" s="547"/>
      <c r="FQP337" s="547"/>
      <c r="FQQ337" s="547"/>
      <c r="FQR337" s="547"/>
      <c r="FQS337" s="547"/>
      <c r="FQT337" s="547"/>
      <c r="FQU337" s="547"/>
      <c r="FQV337" s="547"/>
      <c r="FQW337" s="547"/>
      <c r="FQX337" s="547"/>
      <c r="FQY337" s="547"/>
      <c r="FQZ337" s="547"/>
      <c r="FRA337" s="547"/>
      <c r="FRB337" s="547"/>
      <c r="FRC337" s="547"/>
      <c r="FRD337" s="547"/>
      <c r="FRE337" s="547"/>
      <c r="FRF337" s="547"/>
      <c r="FRG337" s="547"/>
      <c r="FRH337" s="547"/>
      <c r="FRI337" s="547"/>
      <c r="FRJ337" s="547"/>
      <c r="FRK337" s="547"/>
      <c r="FRL337" s="547"/>
      <c r="FRM337" s="547"/>
      <c r="FRN337" s="547"/>
      <c r="FRO337" s="547"/>
      <c r="FRP337" s="547"/>
      <c r="FRQ337" s="547"/>
      <c r="FRR337" s="547"/>
      <c r="FRS337" s="547"/>
      <c r="FRT337" s="547"/>
      <c r="FRU337" s="547"/>
      <c r="FRV337" s="547"/>
      <c r="FRW337" s="547"/>
      <c r="FRX337" s="547"/>
      <c r="FRY337" s="547"/>
      <c r="FRZ337" s="547"/>
      <c r="FSA337" s="547"/>
      <c r="FSB337" s="547"/>
      <c r="FSC337" s="547"/>
      <c r="FSD337" s="547"/>
      <c r="FSE337" s="547"/>
      <c r="FSF337" s="547"/>
      <c r="FSG337" s="547"/>
      <c r="FSH337" s="547"/>
      <c r="FSI337" s="547"/>
      <c r="FSJ337" s="547"/>
      <c r="FSK337" s="547"/>
      <c r="FSL337" s="547"/>
      <c r="FSM337" s="547"/>
      <c r="FSN337" s="547"/>
      <c r="FSO337" s="547"/>
      <c r="FSP337" s="547"/>
      <c r="FSQ337" s="547"/>
      <c r="FSR337" s="547"/>
      <c r="FSS337" s="547"/>
      <c r="FST337" s="547"/>
      <c r="FSU337" s="547"/>
      <c r="FSV337" s="547"/>
      <c r="FSW337" s="547"/>
      <c r="FSX337" s="547"/>
      <c r="FSY337" s="547"/>
      <c r="FSZ337" s="547"/>
      <c r="FTA337" s="547"/>
      <c r="FTB337" s="547"/>
      <c r="FTC337" s="547"/>
      <c r="FTD337" s="547"/>
      <c r="FTE337" s="547"/>
      <c r="FTF337" s="547"/>
      <c r="FTG337" s="547"/>
      <c r="FTH337" s="547"/>
      <c r="FTI337" s="547"/>
      <c r="FTJ337" s="547"/>
      <c r="FTK337" s="547"/>
      <c r="FTL337" s="547"/>
      <c r="FTM337" s="547"/>
      <c r="FTN337" s="547"/>
      <c r="FTO337" s="547"/>
      <c r="FTP337" s="547"/>
      <c r="FTQ337" s="547"/>
      <c r="FTR337" s="547"/>
      <c r="FTS337" s="547"/>
      <c r="FTT337" s="547"/>
      <c r="FTU337" s="547"/>
      <c r="FTV337" s="547"/>
      <c r="FTW337" s="547"/>
      <c r="FTX337" s="547"/>
      <c r="FTY337" s="547"/>
      <c r="FTZ337" s="547"/>
      <c r="FUA337" s="547"/>
      <c r="FUB337" s="547"/>
      <c r="FUC337" s="547"/>
      <c r="FUD337" s="547"/>
      <c r="FUE337" s="547"/>
      <c r="FUF337" s="547"/>
      <c r="FUG337" s="547"/>
      <c r="FUH337" s="547"/>
      <c r="FUI337" s="547"/>
      <c r="FUJ337" s="547"/>
      <c r="FUK337" s="547"/>
      <c r="FUL337" s="547"/>
      <c r="FUM337" s="547"/>
      <c r="FUN337" s="547"/>
      <c r="FUO337" s="547"/>
      <c r="FUP337" s="547"/>
      <c r="FUQ337" s="547"/>
      <c r="FUR337" s="547"/>
      <c r="FUS337" s="547"/>
      <c r="FUT337" s="547"/>
      <c r="FUU337" s="547"/>
      <c r="FUV337" s="547"/>
      <c r="FUW337" s="547"/>
      <c r="FUX337" s="547"/>
      <c r="FUY337" s="547"/>
      <c r="FUZ337" s="547"/>
      <c r="FVA337" s="547"/>
      <c r="FVB337" s="547"/>
      <c r="FVC337" s="547"/>
      <c r="FVD337" s="547"/>
      <c r="FVE337" s="547"/>
      <c r="FVF337" s="547"/>
      <c r="FVG337" s="547"/>
      <c r="FVH337" s="547"/>
      <c r="FVI337" s="547"/>
      <c r="FVJ337" s="547"/>
      <c r="FVK337" s="547"/>
      <c r="FVL337" s="547"/>
      <c r="FVM337" s="547"/>
      <c r="FVN337" s="547"/>
      <c r="FVO337" s="547"/>
      <c r="FVP337" s="547"/>
      <c r="FVQ337" s="547"/>
      <c r="FVR337" s="547"/>
      <c r="FVS337" s="547"/>
      <c r="FVT337" s="547"/>
      <c r="FVU337" s="547"/>
      <c r="FVV337" s="547"/>
      <c r="FVW337" s="547"/>
      <c r="FVX337" s="547"/>
      <c r="FVY337" s="547"/>
      <c r="FVZ337" s="547"/>
      <c r="FWA337" s="547"/>
      <c r="FWB337" s="547"/>
      <c r="FWC337" s="547"/>
      <c r="FWD337" s="547"/>
      <c r="FWE337" s="547"/>
      <c r="FWF337" s="547"/>
      <c r="FWG337" s="547"/>
      <c r="FWH337" s="547"/>
      <c r="FWI337" s="547"/>
      <c r="FWJ337" s="547"/>
      <c r="FWK337" s="547"/>
      <c r="FWL337" s="547"/>
      <c r="FWM337" s="547"/>
      <c r="FWN337" s="547"/>
      <c r="FWO337" s="547"/>
      <c r="FWP337" s="547"/>
      <c r="FWQ337" s="547"/>
      <c r="FWR337" s="547"/>
      <c r="FWS337" s="547"/>
      <c r="FWT337" s="547"/>
      <c r="FWU337" s="547"/>
      <c r="FWV337" s="547"/>
      <c r="FWW337" s="547"/>
      <c r="FWX337" s="547"/>
      <c r="FWY337" s="547"/>
      <c r="FWZ337" s="547"/>
      <c r="FXA337" s="547"/>
      <c r="FXB337" s="547"/>
      <c r="FXC337" s="547"/>
      <c r="FXD337" s="547"/>
      <c r="FXE337" s="547"/>
      <c r="FXF337" s="547"/>
      <c r="FXG337" s="547"/>
      <c r="FXH337" s="547"/>
      <c r="FXI337" s="547"/>
      <c r="FXJ337" s="547"/>
      <c r="FXK337" s="547"/>
      <c r="FXL337" s="547"/>
      <c r="FXM337" s="547"/>
      <c r="FXN337" s="547"/>
      <c r="FXO337" s="547"/>
      <c r="FXP337" s="547"/>
      <c r="FXQ337" s="547"/>
      <c r="FXR337" s="547"/>
      <c r="FXS337" s="547"/>
      <c r="FXT337" s="547"/>
      <c r="FXU337" s="547"/>
      <c r="FXV337" s="547"/>
      <c r="FXW337" s="547"/>
      <c r="FXX337" s="547"/>
      <c r="FXY337" s="547"/>
      <c r="FXZ337" s="547"/>
      <c r="FYA337" s="547"/>
      <c r="FYB337" s="547"/>
      <c r="FYC337" s="547"/>
      <c r="FYD337" s="547"/>
      <c r="FYE337" s="547"/>
      <c r="FYF337" s="547"/>
      <c r="FYG337" s="547"/>
      <c r="FYH337" s="547"/>
      <c r="FYI337" s="547"/>
      <c r="FYJ337" s="547"/>
      <c r="FYK337" s="547"/>
      <c r="FYL337" s="547"/>
      <c r="FYM337" s="547"/>
      <c r="FYN337" s="547"/>
      <c r="FYO337" s="547"/>
      <c r="FYP337" s="547"/>
      <c r="FYQ337" s="547"/>
      <c r="FYR337" s="547"/>
      <c r="FYS337" s="547"/>
      <c r="FYT337" s="547"/>
      <c r="FYU337" s="547"/>
      <c r="FYV337" s="547"/>
      <c r="FYW337" s="547"/>
      <c r="FYX337" s="547"/>
      <c r="FYY337" s="547"/>
      <c r="FYZ337" s="547"/>
      <c r="FZA337" s="547"/>
      <c r="FZB337" s="547"/>
      <c r="FZC337" s="547"/>
      <c r="FZD337" s="547"/>
      <c r="FZE337" s="547"/>
      <c r="FZF337" s="547"/>
      <c r="FZG337" s="547"/>
      <c r="FZH337" s="547"/>
      <c r="FZI337" s="547"/>
      <c r="FZJ337" s="547"/>
      <c r="FZK337" s="547"/>
      <c r="FZL337" s="547"/>
      <c r="FZM337" s="547"/>
      <c r="FZN337" s="547"/>
      <c r="FZO337" s="547"/>
      <c r="FZP337" s="547"/>
      <c r="FZQ337" s="547"/>
      <c r="FZR337" s="547"/>
      <c r="FZS337" s="547"/>
      <c r="FZT337" s="547"/>
      <c r="FZU337" s="547"/>
      <c r="FZV337" s="547"/>
      <c r="FZW337" s="547"/>
      <c r="FZX337" s="547"/>
      <c r="FZY337" s="547"/>
      <c r="FZZ337" s="547"/>
      <c r="GAA337" s="547"/>
      <c r="GAB337" s="547"/>
      <c r="GAC337" s="547"/>
      <c r="GAD337" s="547"/>
      <c r="GAE337" s="547"/>
      <c r="GAF337" s="547"/>
      <c r="GAG337" s="547"/>
      <c r="GAH337" s="547"/>
      <c r="GAI337" s="547"/>
      <c r="GAJ337" s="547"/>
      <c r="GAK337" s="547"/>
      <c r="GAL337" s="547"/>
      <c r="GAM337" s="547"/>
      <c r="GAN337" s="547"/>
      <c r="GAO337" s="547"/>
      <c r="GAP337" s="547"/>
      <c r="GAQ337" s="547"/>
      <c r="GAR337" s="547"/>
      <c r="GAS337" s="547"/>
      <c r="GAT337" s="547"/>
      <c r="GAU337" s="547"/>
      <c r="GAV337" s="547"/>
      <c r="GAW337" s="547"/>
      <c r="GAX337" s="547"/>
      <c r="GAY337" s="547"/>
      <c r="GAZ337" s="547"/>
      <c r="GBA337" s="547"/>
      <c r="GBB337" s="547"/>
      <c r="GBC337" s="547"/>
      <c r="GBD337" s="547"/>
      <c r="GBE337" s="547"/>
      <c r="GBF337" s="547"/>
      <c r="GBG337" s="547"/>
      <c r="GBH337" s="547"/>
      <c r="GBI337" s="547"/>
      <c r="GBJ337" s="547"/>
      <c r="GBK337" s="547"/>
      <c r="GBL337" s="547"/>
      <c r="GBM337" s="547"/>
      <c r="GBN337" s="547"/>
      <c r="GBO337" s="547"/>
      <c r="GBP337" s="547"/>
      <c r="GBQ337" s="547"/>
      <c r="GBR337" s="547"/>
      <c r="GBS337" s="547"/>
      <c r="GBT337" s="547"/>
      <c r="GBU337" s="547"/>
      <c r="GBV337" s="547"/>
      <c r="GBW337" s="547"/>
      <c r="GBX337" s="547"/>
      <c r="GBY337" s="547"/>
      <c r="GBZ337" s="547"/>
      <c r="GCA337" s="547"/>
      <c r="GCB337" s="547"/>
      <c r="GCC337" s="547"/>
      <c r="GCD337" s="547"/>
      <c r="GCE337" s="547"/>
      <c r="GCF337" s="547"/>
      <c r="GCG337" s="547"/>
      <c r="GCH337" s="547"/>
      <c r="GCI337" s="547"/>
      <c r="GCJ337" s="547"/>
      <c r="GCK337" s="547"/>
      <c r="GCL337" s="547"/>
      <c r="GCM337" s="547"/>
      <c r="GCN337" s="547"/>
      <c r="GCO337" s="547"/>
      <c r="GCP337" s="547"/>
      <c r="GCQ337" s="547"/>
      <c r="GCR337" s="547"/>
      <c r="GCS337" s="547"/>
      <c r="GCT337" s="547"/>
      <c r="GCU337" s="547"/>
      <c r="GCV337" s="547"/>
      <c r="GCW337" s="547"/>
      <c r="GCX337" s="547"/>
      <c r="GCY337" s="547"/>
      <c r="GCZ337" s="547"/>
      <c r="GDA337" s="547"/>
      <c r="GDB337" s="547"/>
      <c r="GDC337" s="547"/>
      <c r="GDD337" s="547"/>
      <c r="GDE337" s="547"/>
      <c r="GDF337" s="547"/>
      <c r="GDG337" s="547"/>
      <c r="GDH337" s="547"/>
      <c r="GDI337" s="547"/>
      <c r="GDJ337" s="547"/>
      <c r="GDK337" s="547"/>
      <c r="GDL337" s="547"/>
      <c r="GDM337" s="547"/>
      <c r="GDN337" s="547"/>
      <c r="GDO337" s="547"/>
      <c r="GDP337" s="547"/>
      <c r="GDQ337" s="547"/>
      <c r="GDR337" s="547"/>
      <c r="GDS337" s="547"/>
      <c r="GDT337" s="547"/>
      <c r="GDU337" s="547"/>
      <c r="GDV337" s="547"/>
      <c r="GDW337" s="547"/>
      <c r="GDX337" s="547"/>
      <c r="GDY337" s="547"/>
      <c r="GDZ337" s="547"/>
      <c r="GEA337" s="547"/>
      <c r="GEB337" s="547"/>
      <c r="GEC337" s="547"/>
      <c r="GED337" s="547"/>
      <c r="GEE337" s="547"/>
      <c r="GEF337" s="547"/>
      <c r="GEG337" s="547"/>
      <c r="GEH337" s="547"/>
      <c r="GEI337" s="547"/>
      <c r="GEJ337" s="547"/>
      <c r="GEK337" s="547"/>
      <c r="GEL337" s="547"/>
      <c r="GEM337" s="547"/>
      <c r="GEN337" s="547"/>
      <c r="GEO337" s="547"/>
      <c r="GEP337" s="547"/>
      <c r="GEQ337" s="547"/>
      <c r="GER337" s="547"/>
      <c r="GES337" s="547"/>
      <c r="GET337" s="547"/>
      <c r="GEU337" s="547"/>
      <c r="GEV337" s="547"/>
      <c r="GEW337" s="547"/>
      <c r="GEX337" s="547"/>
      <c r="GEY337" s="547"/>
      <c r="GEZ337" s="547"/>
      <c r="GFA337" s="547"/>
      <c r="GFB337" s="547"/>
      <c r="GFC337" s="547"/>
      <c r="GFD337" s="547"/>
      <c r="GFE337" s="547"/>
      <c r="GFF337" s="547"/>
      <c r="GFG337" s="547"/>
      <c r="GFH337" s="547"/>
      <c r="GFI337" s="547"/>
      <c r="GFJ337" s="547"/>
      <c r="GFK337" s="547"/>
      <c r="GFL337" s="547"/>
      <c r="GFM337" s="547"/>
      <c r="GFN337" s="547"/>
      <c r="GFO337" s="547"/>
      <c r="GFP337" s="547"/>
      <c r="GFQ337" s="547"/>
      <c r="GFR337" s="547"/>
      <c r="GFS337" s="547"/>
      <c r="GFT337" s="547"/>
      <c r="GFU337" s="547"/>
      <c r="GFV337" s="547"/>
      <c r="GFW337" s="547"/>
      <c r="GFX337" s="547"/>
      <c r="GFY337" s="547"/>
      <c r="GFZ337" s="547"/>
      <c r="GGA337" s="547"/>
      <c r="GGB337" s="547"/>
      <c r="GGC337" s="547"/>
      <c r="GGD337" s="547"/>
      <c r="GGE337" s="547"/>
      <c r="GGF337" s="547"/>
      <c r="GGG337" s="547"/>
      <c r="GGH337" s="547"/>
      <c r="GGI337" s="547"/>
      <c r="GGJ337" s="547"/>
      <c r="GGK337" s="547"/>
      <c r="GGL337" s="547"/>
      <c r="GGM337" s="547"/>
      <c r="GGN337" s="547"/>
      <c r="GGO337" s="547"/>
      <c r="GGP337" s="547"/>
      <c r="GGQ337" s="547"/>
      <c r="GGR337" s="547"/>
      <c r="GGS337" s="547"/>
      <c r="GGT337" s="547"/>
      <c r="GGU337" s="547"/>
      <c r="GGV337" s="547"/>
      <c r="GGW337" s="547"/>
      <c r="GGX337" s="547"/>
      <c r="GGY337" s="547"/>
      <c r="GGZ337" s="547"/>
      <c r="GHA337" s="547"/>
      <c r="GHB337" s="547"/>
      <c r="GHC337" s="547"/>
      <c r="GHD337" s="547"/>
      <c r="GHE337" s="547"/>
      <c r="GHF337" s="547"/>
      <c r="GHG337" s="547"/>
      <c r="GHH337" s="547"/>
      <c r="GHI337" s="547"/>
      <c r="GHJ337" s="547"/>
      <c r="GHK337" s="547"/>
      <c r="GHL337" s="547"/>
      <c r="GHM337" s="547"/>
      <c r="GHN337" s="547"/>
      <c r="GHO337" s="547"/>
      <c r="GHP337" s="547"/>
      <c r="GHQ337" s="547"/>
      <c r="GHR337" s="547"/>
      <c r="GHS337" s="547"/>
      <c r="GHT337" s="547"/>
      <c r="GHU337" s="547"/>
      <c r="GHV337" s="547"/>
      <c r="GHW337" s="547"/>
      <c r="GHX337" s="547"/>
      <c r="GHY337" s="547"/>
      <c r="GHZ337" s="547"/>
      <c r="GIA337" s="547"/>
      <c r="GIB337" s="547"/>
      <c r="GIC337" s="547"/>
      <c r="GID337" s="547"/>
      <c r="GIE337" s="547"/>
      <c r="GIF337" s="547"/>
      <c r="GIG337" s="547"/>
      <c r="GIH337" s="547"/>
      <c r="GII337" s="547"/>
      <c r="GIJ337" s="547"/>
      <c r="GIK337" s="547"/>
      <c r="GIL337" s="547"/>
      <c r="GIM337" s="547"/>
      <c r="GIN337" s="547"/>
      <c r="GIO337" s="547"/>
      <c r="GIP337" s="547"/>
      <c r="GIQ337" s="547"/>
      <c r="GIR337" s="547"/>
      <c r="GIS337" s="547"/>
      <c r="GIT337" s="547"/>
      <c r="GIU337" s="547"/>
      <c r="GIV337" s="547"/>
      <c r="GIW337" s="547"/>
      <c r="GIX337" s="547"/>
      <c r="GIY337" s="547"/>
      <c r="GIZ337" s="547"/>
      <c r="GJA337" s="547"/>
      <c r="GJB337" s="547"/>
      <c r="GJC337" s="547"/>
      <c r="GJD337" s="547"/>
      <c r="GJE337" s="547"/>
      <c r="GJF337" s="547"/>
      <c r="GJG337" s="547"/>
      <c r="GJH337" s="547"/>
      <c r="GJI337" s="547"/>
      <c r="GJJ337" s="547"/>
      <c r="GJK337" s="547"/>
      <c r="GJL337" s="547"/>
      <c r="GJM337" s="547"/>
      <c r="GJN337" s="547"/>
      <c r="GJO337" s="547"/>
      <c r="GJP337" s="547"/>
      <c r="GJQ337" s="547"/>
      <c r="GJR337" s="547"/>
      <c r="GJS337" s="547"/>
      <c r="GJT337" s="547"/>
      <c r="GJU337" s="547"/>
      <c r="GJV337" s="547"/>
      <c r="GJW337" s="547"/>
      <c r="GJX337" s="547"/>
      <c r="GJY337" s="547"/>
      <c r="GJZ337" s="547"/>
      <c r="GKA337" s="547"/>
      <c r="GKB337" s="547"/>
      <c r="GKC337" s="547"/>
      <c r="GKD337" s="547"/>
      <c r="GKE337" s="547"/>
      <c r="GKF337" s="547"/>
      <c r="GKG337" s="547"/>
      <c r="GKH337" s="547"/>
      <c r="GKI337" s="547"/>
      <c r="GKJ337" s="547"/>
      <c r="GKK337" s="547"/>
      <c r="GKL337" s="547"/>
      <c r="GKM337" s="547"/>
      <c r="GKN337" s="547"/>
      <c r="GKO337" s="547"/>
      <c r="GKP337" s="547"/>
      <c r="GKQ337" s="547"/>
      <c r="GKR337" s="547"/>
      <c r="GKS337" s="547"/>
      <c r="GKT337" s="547"/>
      <c r="GKU337" s="547"/>
      <c r="GKV337" s="547"/>
      <c r="GKW337" s="547"/>
      <c r="GKX337" s="547"/>
      <c r="GKY337" s="547"/>
      <c r="GKZ337" s="547"/>
      <c r="GLA337" s="547"/>
      <c r="GLB337" s="547"/>
      <c r="GLC337" s="547"/>
      <c r="GLD337" s="547"/>
      <c r="GLE337" s="547"/>
      <c r="GLF337" s="547"/>
      <c r="GLG337" s="547"/>
      <c r="GLH337" s="547"/>
      <c r="GLI337" s="547"/>
      <c r="GLJ337" s="547"/>
      <c r="GLK337" s="547"/>
      <c r="GLL337" s="547"/>
      <c r="GLM337" s="547"/>
      <c r="GLN337" s="547"/>
      <c r="GLO337" s="547"/>
      <c r="GLP337" s="547"/>
      <c r="GLQ337" s="547"/>
      <c r="GLR337" s="547"/>
      <c r="GLS337" s="547"/>
      <c r="GLT337" s="547"/>
      <c r="GLU337" s="547"/>
      <c r="GLV337" s="547"/>
      <c r="GLW337" s="547"/>
      <c r="GLX337" s="547"/>
      <c r="GLY337" s="547"/>
      <c r="GLZ337" s="547"/>
      <c r="GMA337" s="547"/>
      <c r="GMB337" s="547"/>
      <c r="GMC337" s="547"/>
      <c r="GMD337" s="547"/>
      <c r="GME337" s="547"/>
      <c r="GMF337" s="547"/>
      <c r="GMG337" s="547"/>
      <c r="GMH337" s="547"/>
      <c r="GMI337" s="547"/>
      <c r="GMJ337" s="547"/>
      <c r="GMK337" s="547"/>
      <c r="GML337" s="547"/>
      <c r="GMM337" s="547"/>
      <c r="GMN337" s="547"/>
      <c r="GMO337" s="547"/>
      <c r="GMP337" s="547"/>
      <c r="GMQ337" s="547"/>
      <c r="GMR337" s="547"/>
      <c r="GMS337" s="547"/>
      <c r="GMT337" s="547"/>
      <c r="GMU337" s="547"/>
      <c r="GMV337" s="547"/>
      <c r="GMW337" s="547"/>
      <c r="GMX337" s="547"/>
      <c r="GMY337" s="547"/>
      <c r="GMZ337" s="547"/>
      <c r="GNA337" s="547"/>
      <c r="GNB337" s="547"/>
      <c r="GNC337" s="547"/>
      <c r="GND337" s="547"/>
      <c r="GNE337" s="547"/>
      <c r="GNF337" s="547"/>
      <c r="GNG337" s="547"/>
      <c r="GNH337" s="547"/>
      <c r="GNI337" s="547"/>
      <c r="GNJ337" s="547"/>
      <c r="GNK337" s="547"/>
      <c r="GNL337" s="547"/>
      <c r="GNM337" s="547"/>
      <c r="GNN337" s="547"/>
      <c r="GNO337" s="547"/>
      <c r="GNP337" s="547"/>
      <c r="GNQ337" s="547"/>
      <c r="GNR337" s="547"/>
      <c r="GNS337" s="547"/>
      <c r="GNT337" s="547"/>
      <c r="GNU337" s="547"/>
      <c r="GNV337" s="547"/>
      <c r="GNW337" s="547"/>
      <c r="GNX337" s="547"/>
      <c r="GNY337" s="547"/>
      <c r="GNZ337" s="547"/>
      <c r="GOA337" s="547"/>
      <c r="GOB337" s="547"/>
      <c r="GOC337" s="547"/>
      <c r="GOD337" s="547"/>
      <c r="GOE337" s="547"/>
      <c r="GOF337" s="547"/>
      <c r="GOG337" s="547"/>
      <c r="GOH337" s="547"/>
      <c r="GOI337" s="547"/>
      <c r="GOJ337" s="547"/>
      <c r="GOK337" s="547"/>
      <c r="GOL337" s="547"/>
      <c r="GOM337" s="547"/>
      <c r="GON337" s="547"/>
      <c r="GOO337" s="547"/>
      <c r="GOP337" s="547"/>
      <c r="GOQ337" s="547"/>
      <c r="GOR337" s="547"/>
      <c r="GOS337" s="547"/>
      <c r="GOT337" s="547"/>
      <c r="GOU337" s="547"/>
      <c r="GOV337" s="547"/>
      <c r="GOW337" s="547"/>
      <c r="GOX337" s="547"/>
      <c r="GOY337" s="547"/>
      <c r="GOZ337" s="547"/>
      <c r="GPA337" s="547"/>
      <c r="GPB337" s="547"/>
      <c r="GPC337" s="547"/>
      <c r="GPD337" s="547"/>
      <c r="GPE337" s="547"/>
      <c r="GPF337" s="547"/>
      <c r="GPG337" s="547"/>
      <c r="GPH337" s="547"/>
      <c r="GPI337" s="547"/>
      <c r="GPJ337" s="547"/>
      <c r="GPK337" s="547"/>
      <c r="GPL337" s="547"/>
      <c r="GPM337" s="547"/>
      <c r="GPN337" s="547"/>
      <c r="GPO337" s="547"/>
      <c r="GPP337" s="547"/>
      <c r="GPQ337" s="547"/>
      <c r="GPR337" s="547"/>
      <c r="GPS337" s="547"/>
      <c r="GPT337" s="547"/>
      <c r="GPU337" s="547"/>
      <c r="GPV337" s="547"/>
      <c r="GPW337" s="547"/>
      <c r="GPX337" s="547"/>
      <c r="GPY337" s="547"/>
      <c r="GPZ337" s="547"/>
      <c r="GQA337" s="547"/>
      <c r="GQB337" s="547"/>
      <c r="GQC337" s="547"/>
      <c r="GQD337" s="547"/>
      <c r="GQE337" s="547"/>
      <c r="GQF337" s="547"/>
      <c r="GQG337" s="547"/>
      <c r="GQH337" s="547"/>
      <c r="GQI337" s="547"/>
      <c r="GQJ337" s="547"/>
      <c r="GQK337" s="547"/>
      <c r="GQL337" s="547"/>
      <c r="GQM337" s="547"/>
      <c r="GQN337" s="547"/>
      <c r="GQO337" s="547"/>
      <c r="GQP337" s="547"/>
      <c r="GQQ337" s="547"/>
      <c r="GQR337" s="547"/>
      <c r="GQS337" s="547"/>
      <c r="GQT337" s="547"/>
      <c r="GQU337" s="547"/>
      <c r="GQV337" s="547"/>
      <c r="GQW337" s="547"/>
      <c r="GQX337" s="547"/>
      <c r="GQY337" s="547"/>
      <c r="GQZ337" s="547"/>
      <c r="GRA337" s="547"/>
      <c r="GRB337" s="547"/>
      <c r="GRC337" s="547"/>
      <c r="GRD337" s="547"/>
      <c r="GRE337" s="547"/>
      <c r="GRF337" s="547"/>
      <c r="GRG337" s="547"/>
      <c r="GRH337" s="547"/>
      <c r="GRI337" s="547"/>
      <c r="GRJ337" s="547"/>
      <c r="GRK337" s="547"/>
      <c r="GRL337" s="547"/>
      <c r="GRM337" s="547"/>
      <c r="GRN337" s="547"/>
      <c r="GRO337" s="547"/>
      <c r="GRP337" s="547"/>
      <c r="GRQ337" s="547"/>
      <c r="GRR337" s="547"/>
      <c r="GRS337" s="547"/>
      <c r="GRT337" s="547"/>
      <c r="GRU337" s="547"/>
      <c r="GRV337" s="547"/>
      <c r="GRW337" s="547"/>
      <c r="GRX337" s="547"/>
      <c r="GRY337" s="547"/>
      <c r="GRZ337" s="547"/>
      <c r="GSA337" s="547"/>
      <c r="GSB337" s="547"/>
      <c r="GSC337" s="547"/>
      <c r="GSD337" s="547"/>
      <c r="GSE337" s="547"/>
      <c r="GSF337" s="547"/>
      <c r="GSG337" s="547"/>
      <c r="GSH337" s="547"/>
      <c r="GSI337" s="547"/>
      <c r="GSJ337" s="547"/>
      <c r="GSK337" s="547"/>
      <c r="GSL337" s="547"/>
      <c r="GSM337" s="547"/>
      <c r="GSN337" s="547"/>
      <c r="GSO337" s="547"/>
      <c r="GSP337" s="547"/>
      <c r="GSQ337" s="547"/>
      <c r="GSR337" s="547"/>
      <c r="GSS337" s="547"/>
      <c r="GST337" s="547"/>
      <c r="GSU337" s="547"/>
      <c r="GSV337" s="547"/>
      <c r="GSW337" s="547"/>
      <c r="GSX337" s="547"/>
      <c r="GSY337" s="547"/>
      <c r="GSZ337" s="547"/>
      <c r="GTA337" s="547"/>
      <c r="GTB337" s="547"/>
      <c r="GTC337" s="547"/>
      <c r="GTD337" s="547"/>
      <c r="GTE337" s="547"/>
      <c r="GTF337" s="547"/>
      <c r="GTG337" s="547"/>
      <c r="GTH337" s="547"/>
      <c r="GTI337" s="547"/>
      <c r="GTJ337" s="547"/>
      <c r="GTK337" s="547"/>
      <c r="GTL337" s="547"/>
      <c r="GTM337" s="547"/>
      <c r="GTN337" s="547"/>
      <c r="GTO337" s="547"/>
      <c r="GTP337" s="547"/>
      <c r="GTQ337" s="547"/>
      <c r="GTR337" s="547"/>
      <c r="GTS337" s="547"/>
      <c r="GTT337" s="547"/>
      <c r="GTU337" s="547"/>
      <c r="GTV337" s="547"/>
      <c r="GTW337" s="547"/>
      <c r="GTX337" s="547"/>
      <c r="GTY337" s="547"/>
      <c r="GTZ337" s="547"/>
      <c r="GUA337" s="547"/>
      <c r="GUB337" s="547"/>
      <c r="GUC337" s="547"/>
      <c r="GUD337" s="547"/>
      <c r="GUE337" s="547"/>
      <c r="GUF337" s="547"/>
      <c r="GUG337" s="547"/>
      <c r="GUH337" s="547"/>
      <c r="GUI337" s="547"/>
      <c r="GUJ337" s="547"/>
      <c r="GUK337" s="547"/>
      <c r="GUL337" s="547"/>
      <c r="GUM337" s="547"/>
      <c r="GUN337" s="547"/>
      <c r="GUO337" s="547"/>
      <c r="GUP337" s="547"/>
      <c r="GUQ337" s="547"/>
      <c r="GUR337" s="547"/>
      <c r="GUS337" s="547"/>
      <c r="GUT337" s="547"/>
      <c r="GUU337" s="547"/>
      <c r="GUV337" s="547"/>
      <c r="GUW337" s="547"/>
      <c r="GUX337" s="547"/>
      <c r="GUY337" s="547"/>
      <c r="GUZ337" s="547"/>
      <c r="GVA337" s="547"/>
      <c r="GVB337" s="547"/>
      <c r="GVC337" s="547"/>
      <c r="GVD337" s="547"/>
      <c r="GVE337" s="547"/>
      <c r="GVF337" s="547"/>
      <c r="GVG337" s="547"/>
      <c r="GVH337" s="547"/>
      <c r="GVI337" s="547"/>
      <c r="GVJ337" s="547"/>
      <c r="GVK337" s="547"/>
      <c r="GVL337" s="547"/>
      <c r="GVM337" s="547"/>
      <c r="GVN337" s="547"/>
      <c r="GVO337" s="547"/>
      <c r="GVP337" s="547"/>
      <c r="GVQ337" s="547"/>
      <c r="GVR337" s="547"/>
      <c r="GVS337" s="547"/>
      <c r="GVT337" s="547"/>
      <c r="GVU337" s="547"/>
      <c r="GVV337" s="547"/>
      <c r="GVW337" s="547"/>
      <c r="GVX337" s="547"/>
      <c r="GVY337" s="547"/>
      <c r="GVZ337" s="547"/>
      <c r="GWA337" s="547"/>
      <c r="GWB337" s="547"/>
      <c r="GWC337" s="547"/>
      <c r="GWD337" s="547"/>
      <c r="GWE337" s="547"/>
      <c r="GWF337" s="547"/>
      <c r="GWG337" s="547"/>
      <c r="GWH337" s="547"/>
      <c r="GWI337" s="547"/>
      <c r="GWJ337" s="547"/>
      <c r="GWK337" s="547"/>
      <c r="GWL337" s="547"/>
      <c r="GWM337" s="547"/>
      <c r="GWN337" s="547"/>
      <c r="GWO337" s="547"/>
      <c r="GWP337" s="547"/>
      <c r="GWQ337" s="547"/>
      <c r="GWR337" s="547"/>
      <c r="GWS337" s="547"/>
      <c r="GWT337" s="547"/>
      <c r="GWU337" s="547"/>
      <c r="GWV337" s="547"/>
      <c r="GWW337" s="547"/>
      <c r="GWX337" s="547"/>
      <c r="GWY337" s="547"/>
      <c r="GWZ337" s="547"/>
      <c r="GXA337" s="547"/>
      <c r="GXB337" s="547"/>
      <c r="GXC337" s="547"/>
      <c r="GXD337" s="547"/>
      <c r="GXE337" s="547"/>
      <c r="GXF337" s="547"/>
      <c r="GXG337" s="547"/>
      <c r="GXH337" s="547"/>
      <c r="GXI337" s="547"/>
      <c r="GXJ337" s="547"/>
      <c r="GXK337" s="547"/>
      <c r="GXL337" s="547"/>
      <c r="GXM337" s="547"/>
      <c r="GXN337" s="547"/>
      <c r="GXO337" s="547"/>
      <c r="GXP337" s="547"/>
      <c r="GXQ337" s="547"/>
      <c r="GXR337" s="547"/>
      <c r="GXS337" s="547"/>
      <c r="GXT337" s="547"/>
      <c r="GXU337" s="547"/>
      <c r="GXV337" s="547"/>
      <c r="GXW337" s="547"/>
      <c r="GXX337" s="547"/>
      <c r="GXY337" s="547"/>
      <c r="GXZ337" s="547"/>
      <c r="GYA337" s="547"/>
      <c r="GYB337" s="547"/>
      <c r="GYC337" s="547"/>
      <c r="GYD337" s="547"/>
      <c r="GYE337" s="547"/>
      <c r="GYF337" s="547"/>
      <c r="GYG337" s="547"/>
      <c r="GYH337" s="547"/>
      <c r="GYI337" s="547"/>
      <c r="GYJ337" s="547"/>
      <c r="GYK337" s="547"/>
      <c r="GYL337" s="547"/>
      <c r="GYM337" s="547"/>
      <c r="GYN337" s="547"/>
      <c r="GYO337" s="547"/>
      <c r="GYP337" s="547"/>
      <c r="GYQ337" s="547"/>
      <c r="GYR337" s="547"/>
      <c r="GYS337" s="547"/>
      <c r="GYT337" s="547"/>
      <c r="GYU337" s="547"/>
      <c r="GYV337" s="547"/>
      <c r="GYW337" s="547"/>
      <c r="GYX337" s="547"/>
      <c r="GYY337" s="547"/>
      <c r="GYZ337" s="547"/>
      <c r="GZA337" s="547"/>
      <c r="GZB337" s="547"/>
      <c r="GZC337" s="547"/>
      <c r="GZD337" s="547"/>
      <c r="GZE337" s="547"/>
      <c r="GZF337" s="547"/>
      <c r="GZG337" s="547"/>
      <c r="GZH337" s="547"/>
      <c r="GZI337" s="547"/>
      <c r="GZJ337" s="547"/>
      <c r="GZK337" s="547"/>
      <c r="GZL337" s="547"/>
      <c r="GZM337" s="547"/>
      <c r="GZN337" s="547"/>
      <c r="GZO337" s="547"/>
      <c r="GZP337" s="547"/>
      <c r="GZQ337" s="547"/>
      <c r="GZR337" s="547"/>
      <c r="GZS337" s="547"/>
      <c r="GZT337" s="547"/>
      <c r="GZU337" s="547"/>
      <c r="GZV337" s="547"/>
      <c r="GZW337" s="547"/>
      <c r="GZX337" s="547"/>
      <c r="GZY337" s="547"/>
      <c r="GZZ337" s="547"/>
      <c r="HAA337" s="547"/>
      <c r="HAB337" s="547"/>
      <c r="HAC337" s="547"/>
      <c r="HAD337" s="547"/>
      <c r="HAE337" s="547"/>
      <c r="HAF337" s="547"/>
      <c r="HAG337" s="547"/>
      <c r="HAH337" s="547"/>
      <c r="HAI337" s="547"/>
      <c r="HAJ337" s="547"/>
      <c r="HAK337" s="547"/>
      <c r="HAL337" s="547"/>
      <c r="HAM337" s="547"/>
      <c r="HAN337" s="547"/>
      <c r="HAO337" s="547"/>
      <c r="HAP337" s="547"/>
      <c r="HAQ337" s="547"/>
      <c r="HAR337" s="547"/>
      <c r="HAS337" s="547"/>
      <c r="HAT337" s="547"/>
      <c r="HAU337" s="547"/>
      <c r="HAV337" s="547"/>
      <c r="HAW337" s="547"/>
      <c r="HAX337" s="547"/>
      <c r="HAY337" s="547"/>
      <c r="HAZ337" s="547"/>
      <c r="HBA337" s="547"/>
      <c r="HBB337" s="547"/>
      <c r="HBC337" s="547"/>
      <c r="HBD337" s="547"/>
      <c r="HBE337" s="547"/>
      <c r="HBF337" s="547"/>
      <c r="HBG337" s="547"/>
      <c r="HBH337" s="547"/>
      <c r="HBI337" s="547"/>
      <c r="HBJ337" s="547"/>
      <c r="HBK337" s="547"/>
      <c r="HBL337" s="547"/>
      <c r="HBM337" s="547"/>
      <c r="HBN337" s="547"/>
      <c r="HBO337" s="547"/>
      <c r="HBP337" s="547"/>
      <c r="HBQ337" s="547"/>
      <c r="HBR337" s="547"/>
      <c r="HBS337" s="547"/>
      <c r="HBT337" s="547"/>
      <c r="HBU337" s="547"/>
      <c r="HBV337" s="547"/>
      <c r="HBW337" s="547"/>
      <c r="HBX337" s="547"/>
      <c r="HBY337" s="547"/>
      <c r="HBZ337" s="547"/>
      <c r="HCA337" s="547"/>
      <c r="HCB337" s="547"/>
      <c r="HCC337" s="547"/>
      <c r="HCD337" s="547"/>
      <c r="HCE337" s="547"/>
      <c r="HCF337" s="547"/>
      <c r="HCG337" s="547"/>
      <c r="HCH337" s="547"/>
      <c r="HCI337" s="547"/>
      <c r="HCJ337" s="547"/>
      <c r="HCK337" s="547"/>
      <c r="HCL337" s="547"/>
      <c r="HCM337" s="547"/>
      <c r="HCN337" s="547"/>
      <c r="HCO337" s="547"/>
      <c r="HCP337" s="547"/>
      <c r="HCQ337" s="547"/>
      <c r="HCR337" s="547"/>
      <c r="HCS337" s="547"/>
      <c r="HCT337" s="547"/>
      <c r="HCU337" s="547"/>
      <c r="HCV337" s="547"/>
      <c r="HCW337" s="547"/>
      <c r="HCX337" s="547"/>
      <c r="HCY337" s="547"/>
      <c r="HCZ337" s="547"/>
      <c r="HDA337" s="547"/>
      <c r="HDB337" s="547"/>
      <c r="HDC337" s="547"/>
      <c r="HDD337" s="547"/>
      <c r="HDE337" s="547"/>
      <c r="HDF337" s="547"/>
      <c r="HDG337" s="547"/>
      <c r="HDH337" s="547"/>
      <c r="HDI337" s="547"/>
      <c r="HDJ337" s="547"/>
      <c r="HDK337" s="547"/>
      <c r="HDL337" s="547"/>
      <c r="HDM337" s="547"/>
      <c r="HDN337" s="547"/>
      <c r="HDO337" s="547"/>
      <c r="HDP337" s="547"/>
      <c r="HDQ337" s="547"/>
      <c r="HDR337" s="547"/>
      <c r="HDS337" s="547"/>
      <c r="HDT337" s="547"/>
      <c r="HDU337" s="547"/>
      <c r="HDV337" s="547"/>
      <c r="HDW337" s="547"/>
      <c r="HDX337" s="547"/>
      <c r="HDY337" s="547"/>
      <c r="HDZ337" s="547"/>
      <c r="HEA337" s="547"/>
      <c r="HEB337" s="547"/>
      <c r="HEC337" s="547"/>
      <c r="HED337" s="547"/>
      <c r="HEE337" s="547"/>
      <c r="HEF337" s="547"/>
      <c r="HEG337" s="547"/>
      <c r="HEH337" s="547"/>
      <c r="HEI337" s="547"/>
      <c r="HEJ337" s="547"/>
      <c r="HEK337" s="547"/>
      <c r="HEL337" s="547"/>
      <c r="HEM337" s="547"/>
      <c r="HEN337" s="547"/>
      <c r="HEO337" s="547"/>
      <c r="HEP337" s="547"/>
      <c r="HEQ337" s="547"/>
      <c r="HER337" s="547"/>
      <c r="HES337" s="547"/>
      <c r="HET337" s="547"/>
      <c r="HEU337" s="547"/>
      <c r="HEV337" s="547"/>
      <c r="HEW337" s="547"/>
      <c r="HEX337" s="547"/>
      <c r="HEY337" s="547"/>
      <c r="HEZ337" s="547"/>
      <c r="HFA337" s="547"/>
      <c r="HFB337" s="547"/>
      <c r="HFC337" s="547"/>
      <c r="HFD337" s="547"/>
      <c r="HFE337" s="547"/>
      <c r="HFF337" s="547"/>
      <c r="HFG337" s="547"/>
      <c r="HFH337" s="547"/>
      <c r="HFI337" s="547"/>
      <c r="HFJ337" s="547"/>
      <c r="HFK337" s="547"/>
      <c r="HFL337" s="547"/>
      <c r="HFM337" s="547"/>
      <c r="HFN337" s="547"/>
      <c r="HFO337" s="547"/>
      <c r="HFP337" s="547"/>
      <c r="HFQ337" s="547"/>
      <c r="HFR337" s="547"/>
      <c r="HFS337" s="547"/>
      <c r="HFT337" s="547"/>
      <c r="HFU337" s="547"/>
      <c r="HFV337" s="547"/>
      <c r="HFW337" s="547"/>
      <c r="HFX337" s="547"/>
      <c r="HFY337" s="547"/>
      <c r="HFZ337" s="547"/>
      <c r="HGA337" s="547"/>
      <c r="HGB337" s="547"/>
      <c r="HGC337" s="547"/>
      <c r="HGD337" s="547"/>
      <c r="HGE337" s="547"/>
      <c r="HGF337" s="547"/>
      <c r="HGG337" s="547"/>
      <c r="HGH337" s="547"/>
      <c r="HGI337" s="547"/>
      <c r="HGJ337" s="547"/>
      <c r="HGK337" s="547"/>
      <c r="HGL337" s="547"/>
      <c r="HGM337" s="547"/>
      <c r="HGN337" s="547"/>
      <c r="HGO337" s="547"/>
      <c r="HGP337" s="547"/>
      <c r="HGQ337" s="547"/>
      <c r="HGR337" s="547"/>
      <c r="HGS337" s="547"/>
      <c r="HGT337" s="547"/>
      <c r="HGU337" s="547"/>
      <c r="HGV337" s="547"/>
      <c r="HGW337" s="547"/>
      <c r="HGX337" s="547"/>
      <c r="HGY337" s="547"/>
      <c r="HGZ337" s="547"/>
      <c r="HHA337" s="547"/>
      <c r="HHB337" s="547"/>
      <c r="HHC337" s="547"/>
      <c r="HHD337" s="547"/>
      <c r="HHE337" s="547"/>
      <c r="HHF337" s="547"/>
      <c r="HHG337" s="547"/>
      <c r="HHH337" s="547"/>
      <c r="HHI337" s="547"/>
      <c r="HHJ337" s="547"/>
      <c r="HHK337" s="547"/>
      <c r="HHL337" s="547"/>
      <c r="HHM337" s="547"/>
      <c r="HHN337" s="547"/>
      <c r="HHO337" s="547"/>
      <c r="HHP337" s="547"/>
      <c r="HHQ337" s="547"/>
      <c r="HHR337" s="547"/>
      <c r="HHS337" s="547"/>
      <c r="HHT337" s="547"/>
      <c r="HHU337" s="547"/>
      <c r="HHV337" s="547"/>
      <c r="HHW337" s="547"/>
      <c r="HHX337" s="547"/>
      <c r="HHY337" s="547"/>
      <c r="HHZ337" s="547"/>
      <c r="HIA337" s="547"/>
      <c r="HIB337" s="547"/>
      <c r="HIC337" s="547"/>
      <c r="HID337" s="547"/>
      <c r="HIE337" s="547"/>
      <c r="HIF337" s="547"/>
      <c r="HIG337" s="547"/>
      <c r="HIH337" s="547"/>
      <c r="HII337" s="547"/>
      <c r="HIJ337" s="547"/>
      <c r="HIK337" s="547"/>
      <c r="HIL337" s="547"/>
      <c r="HIM337" s="547"/>
      <c r="HIN337" s="547"/>
      <c r="HIO337" s="547"/>
      <c r="HIP337" s="547"/>
      <c r="HIQ337" s="547"/>
      <c r="HIR337" s="547"/>
      <c r="HIS337" s="547"/>
      <c r="HIT337" s="547"/>
      <c r="HIU337" s="547"/>
      <c r="HIV337" s="547"/>
      <c r="HIW337" s="547"/>
      <c r="HIX337" s="547"/>
      <c r="HIY337" s="547"/>
      <c r="HIZ337" s="547"/>
      <c r="HJA337" s="547"/>
      <c r="HJB337" s="547"/>
      <c r="HJC337" s="547"/>
      <c r="HJD337" s="547"/>
      <c r="HJE337" s="547"/>
      <c r="HJF337" s="547"/>
      <c r="HJG337" s="547"/>
      <c r="HJH337" s="547"/>
      <c r="HJI337" s="547"/>
      <c r="HJJ337" s="547"/>
      <c r="HJK337" s="547"/>
      <c r="HJL337" s="547"/>
      <c r="HJM337" s="547"/>
      <c r="HJN337" s="547"/>
      <c r="HJO337" s="547"/>
      <c r="HJP337" s="547"/>
      <c r="HJQ337" s="547"/>
      <c r="HJR337" s="547"/>
      <c r="HJS337" s="547"/>
      <c r="HJT337" s="547"/>
      <c r="HJU337" s="547"/>
      <c r="HJV337" s="547"/>
      <c r="HJW337" s="547"/>
      <c r="HJX337" s="547"/>
      <c r="HJY337" s="547"/>
      <c r="HJZ337" s="547"/>
      <c r="HKA337" s="547"/>
      <c r="HKB337" s="547"/>
      <c r="HKC337" s="547"/>
      <c r="HKD337" s="547"/>
      <c r="HKE337" s="547"/>
      <c r="HKF337" s="547"/>
      <c r="HKG337" s="547"/>
      <c r="HKH337" s="547"/>
      <c r="HKI337" s="547"/>
      <c r="HKJ337" s="547"/>
      <c r="HKK337" s="547"/>
      <c r="HKL337" s="547"/>
      <c r="HKM337" s="547"/>
      <c r="HKN337" s="547"/>
      <c r="HKO337" s="547"/>
      <c r="HKP337" s="547"/>
      <c r="HKQ337" s="547"/>
      <c r="HKR337" s="547"/>
      <c r="HKS337" s="547"/>
      <c r="HKT337" s="547"/>
      <c r="HKU337" s="547"/>
      <c r="HKV337" s="547"/>
      <c r="HKW337" s="547"/>
      <c r="HKX337" s="547"/>
      <c r="HKY337" s="547"/>
      <c r="HKZ337" s="547"/>
      <c r="HLA337" s="547"/>
      <c r="HLB337" s="547"/>
      <c r="HLC337" s="547"/>
      <c r="HLD337" s="547"/>
      <c r="HLE337" s="547"/>
      <c r="HLF337" s="547"/>
      <c r="HLG337" s="547"/>
      <c r="HLH337" s="547"/>
      <c r="HLI337" s="547"/>
      <c r="HLJ337" s="547"/>
      <c r="HLK337" s="547"/>
      <c r="HLL337" s="547"/>
      <c r="HLM337" s="547"/>
      <c r="HLN337" s="547"/>
      <c r="HLO337" s="547"/>
      <c r="HLP337" s="547"/>
      <c r="HLQ337" s="547"/>
      <c r="HLR337" s="547"/>
      <c r="HLS337" s="547"/>
      <c r="HLT337" s="547"/>
      <c r="HLU337" s="547"/>
      <c r="HLV337" s="547"/>
      <c r="HLW337" s="547"/>
      <c r="HLX337" s="547"/>
      <c r="HLY337" s="547"/>
      <c r="HLZ337" s="547"/>
      <c r="HMA337" s="547"/>
      <c r="HMB337" s="547"/>
      <c r="HMC337" s="547"/>
      <c r="HMD337" s="547"/>
      <c r="HME337" s="547"/>
      <c r="HMF337" s="547"/>
      <c r="HMG337" s="547"/>
      <c r="HMH337" s="547"/>
      <c r="HMI337" s="547"/>
      <c r="HMJ337" s="547"/>
      <c r="HMK337" s="547"/>
      <c r="HML337" s="547"/>
      <c r="HMM337" s="547"/>
      <c r="HMN337" s="547"/>
      <c r="HMO337" s="547"/>
      <c r="HMP337" s="547"/>
      <c r="HMQ337" s="547"/>
      <c r="HMR337" s="547"/>
      <c r="HMS337" s="547"/>
      <c r="HMT337" s="547"/>
      <c r="HMU337" s="547"/>
      <c r="HMV337" s="547"/>
      <c r="HMW337" s="547"/>
      <c r="HMX337" s="547"/>
      <c r="HMY337" s="547"/>
      <c r="HMZ337" s="547"/>
      <c r="HNA337" s="547"/>
      <c r="HNB337" s="547"/>
      <c r="HNC337" s="547"/>
      <c r="HND337" s="547"/>
      <c r="HNE337" s="547"/>
      <c r="HNF337" s="547"/>
      <c r="HNG337" s="547"/>
      <c r="HNH337" s="547"/>
      <c r="HNI337" s="547"/>
      <c r="HNJ337" s="547"/>
      <c r="HNK337" s="547"/>
      <c r="HNL337" s="547"/>
      <c r="HNM337" s="547"/>
      <c r="HNN337" s="547"/>
      <c r="HNO337" s="547"/>
      <c r="HNP337" s="547"/>
      <c r="HNQ337" s="547"/>
      <c r="HNR337" s="547"/>
      <c r="HNS337" s="547"/>
      <c r="HNT337" s="547"/>
      <c r="HNU337" s="547"/>
      <c r="HNV337" s="547"/>
      <c r="HNW337" s="547"/>
      <c r="HNX337" s="547"/>
      <c r="HNY337" s="547"/>
      <c r="HNZ337" s="547"/>
      <c r="HOA337" s="547"/>
      <c r="HOB337" s="547"/>
      <c r="HOC337" s="547"/>
      <c r="HOD337" s="547"/>
      <c r="HOE337" s="547"/>
      <c r="HOF337" s="547"/>
      <c r="HOG337" s="547"/>
      <c r="HOH337" s="547"/>
      <c r="HOI337" s="547"/>
      <c r="HOJ337" s="547"/>
      <c r="HOK337" s="547"/>
      <c r="HOL337" s="547"/>
      <c r="HOM337" s="547"/>
      <c r="HON337" s="547"/>
      <c r="HOO337" s="547"/>
      <c r="HOP337" s="547"/>
      <c r="HOQ337" s="547"/>
      <c r="HOR337" s="547"/>
      <c r="HOS337" s="547"/>
      <c r="HOT337" s="547"/>
      <c r="HOU337" s="547"/>
      <c r="HOV337" s="547"/>
      <c r="HOW337" s="547"/>
      <c r="HOX337" s="547"/>
      <c r="HOY337" s="547"/>
      <c r="HOZ337" s="547"/>
      <c r="HPA337" s="547"/>
      <c r="HPB337" s="547"/>
      <c r="HPC337" s="547"/>
      <c r="HPD337" s="547"/>
      <c r="HPE337" s="547"/>
      <c r="HPF337" s="547"/>
      <c r="HPG337" s="547"/>
      <c r="HPH337" s="547"/>
      <c r="HPI337" s="547"/>
      <c r="HPJ337" s="547"/>
      <c r="HPK337" s="547"/>
      <c r="HPL337" s="547"/>
      <c r="HPM337" s="547"/>
      <c r="HPN337" s="547"/>
      <c r="HPO337" s="547"/>
      <c r="HPP337" s="547"/>
      <c r="HPQ337" s="547"/>
      <c r="HPR337" s="547"/>
      <c r="HPS337" s="547"/>
      <c r="HPT337" s="547"/>
      <c r="HPU337" s="547"/>
      <c r="HPV337" s="547"/>
      <c r="HPW337" s="547"/>
      <c r="HPX337" s="547"/>
      <c r="HPY337" s="547"/>
      <c r="HPZ337" s="547"/>
      <c r="HQA337" s="547"/>
      <c r="HQB337" s="547"/>
      <c r="HQC337" s="547"/>
      <c r="HQD337" s="547"/>
      <c r="HQE337" s="547"/>
      <c r="HQF337" s="547"/>
      <c r="HQG337" s="547"/>
      <c r="HQH337" s="547"/>
      <c r="HQI337" s="547"/>
      <c r="HQJ337" s="547"/>
      <c r="HQK337" s="547"/>
      <c r="HQL337" s="547"/>
      <c r="HQM337" s="547"/>
      <c r="HQN337" s="547"/>
      <c r="HQO337" s="547"/>
      <c r="HQP337" s="547"/>
      <c r="HQQ337" s="547"/>
      <c r="HQR337" s="547"/>
      <c r="HQS337" s="547"/>
      <c r="HQT337" s="547"/>
      <c r="HQU337" s="547"/>
      <c r="HQV337" s="547"/>
      <c r="HQW337" s="547"/>
      <c r="HQX337" s="547"/>
      <c r="HQY337" s="547"/>
      <c r="HQZ337" s="547"/>
      <c r="HRA337" s="547"/>
      <c r="HRB337" s="547"/>
      <c r="HRC337" s="547"/>
      <c r="HRD337" s="547"/>
      <c r="HRE337" s="547"/>
      <c r="HRF337" s="547"/>
      <c r="HRG337" s="547"/>
      <c r="HRH337" s="547"/>
      <c r="HRI337" s="547"/>
      <c r="HRJ337" s="547"/>
      <c r="HRK337" s="547"/>
      <c r="HRL337" s="547"/>
      <c r="HRM337" s="547"/>
      <c r="HRN337" s="547"/>
      <c r="HRO337" s="547"/>
      <c r="HRP337" s="547"/>
      <c r="HRQ337" s="547"/>
      <c r="HRR337" s="547"/>
      <c r="HRS337" s="547"/>
      <c r="HRT337" s="547"/>
      <c r="HRU337" s="547"/>
      <c r="HRV337" s="547"/>
      <c r="HRW337" s="547"/>
      <c r="HRX337" s="547"/>
      <c r="HRY337" s="547"/>
      <c r="HRZ337" s="547"/>
      <c r="HSA337" s="547"/>
      <c r="HSB337" s="547"/>
      <c r="HSC337" s="547"/>
      <c r="HSD337" s="547"/>
      <c r="HSE337" s="547"/>
      <c r="HSF337" s="547"/>
      <c r="HSG337" s="547"/>
      <c r="HSH337" s="547"/>
      <c r="HSI337" s="547"/>
      <c r="HSJ337" s="547"/>
      <c r="HSK337" s="547"/>
      <c r="HSL337" s="547"/>
      <c r="HSM337" s="547"/>
      <c r="HSN337" s="547"/>
      <c r="HSO337" s="547"/>
      <c r="HSP337" s="547"/>
      <c r="HSQ337" s="547"/>
      <c r="HSR337" s="547"/>
      <c r="HSS337" s="547"/>
      <c r="HST337" s="547"/>
      <c r="HSU337" s="547"/>
      <c r="HSV337" s="547"/>
      <c r="HSW337" s="547"/>
      <c r="HSX337" s="547"/>
      <c r="HSY337" s="547"/>
      <c r="HSZ337" s="547"/>
      <c r="HTA337" s="547"/>
      <c r="HTB337" s="547"/>
      <c r="HTC337" s="547"/>
      <c r="HTD337" s="547"/>
      <c r="HTE337" s="547"/>
      <c r="HTF337" s="547"/>
      <c r="HTG337" s="547"/>
      <c r="HTH337" s="547"/>
      <c r="HTI337" s="547"/>
      <c r="HTJ337" s="547"/>
      <c r="HTK337" s="547"/>
      <c r="HTL337" s="547"/>
      <c r="HTM337" s="547"/>
      <c r="HTN337" s="547"/>
      <c r="HTO337" s="547"/>
      <c r="HTP337" s="547"/>
      <c r="HTQ337" s="547"/>
      <c r="HTR337" s="547"/>
      <c r="HTS337" s="547"/>
      <c r="HTT337" s="547"/>
      <c r="HTU337" s="547"/>
      <c r="HTV337" s="547"/>
      <c r="HTW337" s="547"/>
      <c r="HTX337" s="547"/>
      <c r="HTY337" s="547"/>
      <c r="HTZ337" s="547"/>
      <c r="HUA337" s="547"/>
      <c r="HUB337" s="547"/>
      <c r="HUC337" s="547"/>
      <c r="HUD337" s="547"/>
      <c r="HUE337" s="547"/>
      <c r="HUF337" s="547"/>
      <c r="HUG337" s="547"/>
      <c r="HUH337" s="547"/>
      <c r="HUI337" s="547"/>
      <c r="HUJ337" s="547"/>
      <c r="HUK337" s="547"/>
      <c r="HUL337" s="547"/>
      <c r="HUM337" s="547"/>
      <c r="HUN337" s="547"/>
      <c r="HUO337" s="547"/>
      <c r="HUP337" s="547"/>
      <c r="HUQ337" s="547"/>
      <c r="HUR337" s="547"/>
      <c r="HUS337" s="547"/>
      <c r="HUT337" s="547"/>
      <c r="HUU337" s="547"/>
      <c r="HUV337" s="547"/>
      <c r="HUW337" s="547"/>
      <c r="HUX337" s="547"/>
      <c r="HUY337" s="547"/>
      <c r="HUZ337" s="547"/>
      <c r="HVA337" s="547"/>
      <c r="HVB337" s="547"/>
      <c r="HVC337" s="547"/>
      <c r="HVD337" s="547"/>
      <c r="HVE337" s="547"/>
      <c r="HVF337" s="547"/>
      <c r="HVG337" s="547"/>
      <c r="HVH337" s="547"/>
      <c r="HVI337" s="547"/>
      <c r="HVJ337" s="547"/>
      <c r="HVK337" s="547"/>
      <c r="HVL337" s="547"/>
      <c r="HVM337" s="547"/>
      <c r="HVN337" s="547"/>
      <c r="HVO337" s="547"/>
      <c r="HVP337" s="547"/>
      <c r="HVQ337" s="547"/>
      <c r="HVR337" s="547"/>
      <c r="HVS337" s="547"/>
      <c r="HVT337" s="547"/>
      <c r="HVU337" s="547"/>
      <c r="HVV337" s="547"/>
      <c r="HVW337" s="547"/>
      <c r="HVX337" s="547"/>
      <c r="HVY337" s="547"/>
      <c r="HVZ337" s="547"/>
      <c r="HWA337" s="547"/>
      <c r="HWB337" s="547"/>
      <c r="HWC337" s="547"/>
      <c r="HWD337" s="547"/>
      <c r="HWE337" s="547"/>
      <c r="HWF337" s="547"/>
      <c r="HWG337" s="547"/>
      <c r="HWH337" s="547"/>
      <c r="HWI337" s="547"/>
      <c r="HWJ337" s="547"/>
      <c r="HWK337" s="547"/>
      <c r="HWL337" s="547"/>
      <c r="HWM337" s="547"/>
      <c r="HWN337" s="547"/>
      <c r="HWO337" s="547"/>
      <c r="HWP337" s="547"/>
      <c r="HWQ337" s="547"/>
      <c r="HWR337" s="547"/>
      <c r="HWS337" s="547"/>
      <c r="HWT337" s="547"/>
      <c r="HWU337" s="547"/>
      <c r="HWV337" s="547"/>
      <c r="HWW337" s="547"/>
      <c r="HWX337" s="547"/>
      <c r="HWY337" s="547"/>
      <c r="HWZ337" s="547"/>
      <c r="HXA337" s="547"/>
      <c r="HXB337" s="547"/>
      <c r="HXC337" s="547"/>
      <c r="HXD337" s="547"/>
      <c r="HXE337" s="547"/>
      <c r="HXF337" s="547"/>
      <c r="HXG337" s="547"/>
      <c r="HXH337" s="547"/>
      <c r="HXI337" s="547"/>
      <c r="HXJ337" s="547"/>
      <c r="HXK337" s="547"/>
      <c r="HXL337" s="547"/>
      <c r="HXM337" s="547"/>
      <c r="HXN337" s="547"/>
      <c r="HXO337" s="547"/>
      <c r="HXP337" s="547"/>
      <c r="HXQ337" s="547"/>
      <c r="HXR337" s="547"/>
      <c r="HXS337" s="547"/>
      <c r="HXT337" s="547"/>
      <c r="HXU337" s="547"/>
      <c r="HXV337" s="547"/>
      <c r="HXW337" s="547"/>
      <c r="HXX337" s="547"/>
      <c r="HXY337" s="547"/>
      <c r="HXZ337" s="547"/>
      <c r="HYA337" s="547"/>
      <c r="HYB337" s="547"/>
      <c r="HYC337" s="547"/>
      <c r="HYD337" s="547"/>
      <c r="HYE337" s="547"/>
      <c r="HYF337" s="547"/>
      <c r="HYG337" s="547"/>
      <c r="HYH337" s="547"/>
      <c r="HYI337" s="547"/>
      <c r="HYJ337" s="547"/>
      <c r="HYK337" s="547"/>
      <c r="HYL337" s="547"/>
      <c r="HYM337" s="547"/>
      <c r="HYN337" s="547"/>
      <c r="HYO337" s="547"/>
      <c r="HYP337" s="547"/>
      <c r="HYQ337" s="547"/>
      <c r="HYR337" s="547"/>
      <c r="HYS337" s="547"/>
      <c r="HYT337" s="547"/>
      <c r="HYU337" s="547"/>
      <c r="HYV337" s="547"/>
      <c r="HYW337" s="547"/>
      <c r="HYX337" s="547"/>
      <c r="HYY337" s="547"/>
      <c r="HYZ337" s="547"/>
      <c r="HZA337" s="547"/>
      <c r="HZB337" s="547"/>
      <c r="HZC337" s="547"/>
      <c r="HZD337" s="547"/>
      <c r="HZE337" s="547"/>
      <c r="HZF337" s="547"/>
      <c r="HZG337" s="547"/>
      <c r="HZH337" s="547"/>
      <c r="HZI337" s="547"/>
      <c r="HZJ337" s="547"/>
      <c r="HZK337" s="547"/>
      <c r="HZL337" s="547"/>
      <c r="HZM337" s="547"/>
      <c r="HZN337" s="547"/>
      <c r="HZO337" s="547"/>
      <c r="HZP337" s="547"/>
      <c r="HZQ337" s="547"/>
      <c r="HZR337" s="547"/>
      <c r="HZS337" s="547"/>
      <c r="HZT337" s="547"/>
      <c r="HZU337" s="547"/>
      <c r="HZV337" s="547"/>
      <c r="HZW337" s="547"/>
      <c r="HZX337" s="547"/>
      <c r="HZY337" s="547"/>
      <c r="HZZ337" s="547"/>
      <c r="IAA337" s="547"/>
      <c r="IAB337" s="547"/>
      <c r="IAC337" s="547"/>
      <c r="IAD337" s="547"/>
      <c r="IAE337" s="547"/>
      <c r="IAF337" s="547"/>
      <c r="IAG337" s="547"/>
      <c r="IAH337" s="547"/>
      <c r="IAI337" s="547"/>
      <c r="IAJ337" s="547"/>
      <c r="IAK337" s="547"/>
      <c r="IAL337" s="547"/>
      <c r="IAM337" s="547"/>
      <c r="IAN337" s="547"/>
      <c r="IAO337" s="547"/>
      <c r="IAP337" s="547"/>
      <c r="IAQ337" s="547"/>
      <c r="IAR337" s="547"/>
      <c r="IAS337" s="547"/>
      <c r="IAT337" s="547"/>
      <c r="IAU337" s="547"/>
      <c r="IAV337" s="547"/>
      <c r="IAW337" s="547"/>
      <c r="IAX337" s="547"/>
      <c r="IAY337" s="547"/>
      <c r="IAZ337" s="547"/>
      <c r="IBA337" s="547"/>
      <c r="IBB337" s="547"/>
      <c r="IBC337" s="547"/>
      <c r="IBD337" s="547"/>
      <c r="IBE337" s="547"/>
      <c r="IBF337" s="547"/>
      <c r="IBG337" s="547"/>
      <c r="IBH337" s="547"/>
      <c r="IBI337" s="547"/>
      <c r="IBJ337" s="547"/>
      <c r="IBK337" s="547"/>
      <c r="IBL337" s="547"/>
      <c r="IBM337" s="547"/>
      <c r="IBN337" s="547"/>
      <c r="IBO337" s="547"/>
      <c r="IBP337" s="547"/>
      <c r="IBQ337" s="547"/>
      <c r="IBR337" s="547"/>
      <c r="IBS337" s="547"/>
      <c r="IBT337" s="547"/>
      <c r="IBU337" s="547"/>
      <c r="IBV337" s="547"/>
      <c r="IBW337" s="547"/>
      <c r="IBX337" s="547"/>
      <c r="IBY337" s="547"/>
      <c r="IBZ337" s="547"/>
      <c r="ICA337" s="547"/>
      <c r="ICB337" s="547"/>
      <c r="ICC337" s="547"/>
      <c r="ICD337" s="547"/>
      <c r="ICE337" s="547"/>
      <c r="ICF337" s="547"/>
      <c r="ICG337" s="547"/>
      <c r="ICH337" s="547"/>
      <c r="ICI337" s="547"/>
      <c r="ICJ337" s="547"/>
      <c r="ICK337" s="547"/>
      <c r="ICL337" s="547"/>
      <c r="ICM337" s="547"/>
      <c r="ICN337" s="547"/>
      <c r="ICO337" s="547"/>
      <c r="ICP337" s="547"/>
      <c r="ICQ337" s="547"/>
      <c r="ICR337" s="547"/>
      <c r="ICS337" s="547"/>
      <c r="ICT337" s="547"/>
      <c r="ICU337" s="547"/>
      <c r="ICV337" s="547"/>
      <c r="ICW337" s="547"/>
      <c r="ICX337" s="547"/>
      <c r="ICY337" s="547"/>
      <c r="ICZ337" s="547"/>
      <c r="IDA337" s="547"/>
      <c r="IDB337" s="547"/>
      <c r="IDC337" s="547"/>
      <c r="IDD337" s="547"/>
      <c r="IDE337" s="547"/>
      <c r="IDF337" s="547"/>
      <c r="IDG337" s="547"/>
      <c r="IDH337" s="547"/>
      <c r="IDI337" s="547"/>
      <c r="IDJ337" s="547"/>
      <c r="IDK337" s="547"/>
      <c r="IDL337" s="547"/>
      <c r="IDM337" s="547"/>
      <c r="IDN337" s="547"/>
      <c r="IDO337" s="547"/>
      <c r="IDP337" s="547"/>
      <c r="IDQ337" s="547"/>
      <c r="IDR337" s="547"/>
      <c r="IDS337" s="547"/>
      <c r="IDT337" s="547"/>
      <c r="IDU337" s="547"/>
      <c r="IDV337" s="547"/>
      <c r="IDW337" s="547"/>
      <c r="IDX337" s="547"/>
      <c r="IDY337" s="547"/>
      <c r="IDZ337" s="547"/>
      <c r="IEA337" s="547"/>
      <c r="IEB337" s="547"/>
      <c r="IEC337" s="547"/>
      <c r="IED337" s="547"/>
      <c r="IEE337" s="547"/>
      <c r="IEF337" s="547"/>
      <c r="IEG337" s="547"/>
      <c r="IEH337" s="547"/>
      <c r="IEI337" s="547"/>
      <c r="IEJ337" s="547"/>
      <c r="IEK337" s="547"/>
      <c r="IEL337" s="547"/>
      <c r="IEM337" s="547"/>
      <c r="IEN337" s="547"/>
      <c r="IEO337" s="547"/>
      <c r="IEP337" s="547"/>
      <c r="IEQ337" s="547"/>
      <c r="IER337" s="547"/>
      <c r="IES337" s="547"/>
      <c r="IET337" s="547"/>
      <c r="IEU337" s="547"/>
      <c r="IEV337" s="547"/>
      <c r="IEW337" s="547"/>
      <c r="IEX337" s="547"/>
      <c r="IEY337" s="547"/>
      <c r="IEZ337" s="547"/>
      <c r="IFA337" s="547"/>
      <c r="IFB337" s="547"/>
      <c r="IFC337" s="547"/>
      <c r="IFD337" s="547"/>
      <c r="IFE337" s="547"/>
      <c r="IFF337" s="547"/>
      <c r="IFG337" s="547"/>
      <c r="IFH337" s="547"/>
      <c r="IFI337" s="547"/>
      <c r="IFJ337" s="547"/>
      <c r="IFK337" s="547"/>
      <c r="IFL337" s="547"/>
      <c r="IFM337" s="547"/>
      <c r="IFN337" s="547"/>
      <c r="IFO337" s="547"/>
      <c r="IFP337" s="547"/>
      <c r="IFQ337" s="547"/>
      <c r="IFR337" s="547"/>
      <c r="IFS337" s="547"/>
      <c r="IFT337" s="547"/>
      <c r="IFU337" s="547"/>
      <c r="IFV337" s="547"/>
      <c r="IFW337" s="547"/>
      <c r="IFX337" s="547"/>
      <c r="IFY337" s="547"/>
      <c r="IFZ337" s="547"/>
      <c r="IGA337" s="547"/>
      <c r="IGB337" s="547"/>
      <c r="IGC337" s="547"/>
      <c r="IGD337" s="547"/>
      <c r="IGE337" s="547"/>
      <c r="IGF337" s="547"/>
      <c r="IGG337" s="547"/>
      <c r="IGH337" s="547"/>
      <c r="IGI337" s="547"/>
      <c r="IGJ337" s="547"/>
      <c r="IGK337" s="547"/>
      <c r="IGL337" s="547"/>
      <c r="IGM337" s="547"/>
      <c r="IGN337" s="547"/>
      <c r="IGO337" s="547"/>
      <c r="IGP337" s="547"/>
      <c r="IGQ337" s="547"/>
      <c r="IGR337" s="547"/>
      <c r="IGS337" s="547"/>
      <c r="IGT337" s="547"/>
      <c r="IGU337" s="547"/>
      <c r="IGV337" s="547"/>
      <c r="IGW337" s="547"/>
      <c r="IGX337" s="547"/>
      <c r="IGY337" s="547"/>
      <c r="IGZ337" s="547"/>
      <c r="IHA337" s="547"/>
      <c r="IHB337" s="547"/>
      <c r="IHC337" s="547"/>
      <c r="IHD337" s="547"/>
      <c r="IHE337" s="547"/>
      <c r="IHF337" s="547"/>
      <c r="IHG337" s="547"/>
      <c r="IHH337" s="547"/>
      <c r="IHI337" s="547"/>
      <c r="IHJ337" s="547"/>
      <c r="IHK337" s="547"/>
      <c r="IHL337" s="547"/>
      <c r="IHM337" s="547"/>
      <c r="IHN337" s="547"/>
      <c r="IHO337" s="547"/>
      <c r="IHP337" s="547"/>
      <c r="IHQ337" s="547"/>
      <c r="IHR337" s="547"/>
      <c r="IHS337" s="547"/>
      <c r="IHT337" s="547"/>
      <c r="IHU337" s="547"/>
      <c r="IHV337" s="547"/>
      <c r="IHW337" s="547"/>
      <c r="IHX337" s="547"/>
      <c r="IHY337" s="547"/>
      <c r="IHZ337" s="547"/>
      <c r="IIA337" s="547"/>
      <c r="IIB337" s="547"/>
      <c r="IIC337" s="547"/>
      <c r="IID337" s="547"/>
      <c r="IIE337" s="547"/>
      <c r="IIF337" s="547"/>
      <c r="IIG337" s="547"/>
      <c r="IIH337" s="547"/>
      <c r="III337" s="547"/>
      <c r="IIJ337" s="547"/>
      <c r="IIK337" s="547"/>
      <c r="IIL337" s="547"/>
      <c r="IIM337" s="547"/>
      <c r="IIN337" s="547"/>
      <c r="IIO337" s="547"/>
      <c r="IIP337" s="547"/>
      <c r="IIQ337" s="547"/>
      <c r="IIR337" s="547"/>
      <c r="IIS337" s="547"/>
      <c r="IIT337" s="547"/>
      <c r="IIU337" s="547"/>
      <c r="IIV337" s="547"/>
      <c r="IIW337" s="547"/>
      <c r="IIX337" s="547"/>
      <c r="IIY337" s="547"/>
      <c r="IIZ337" s="547"/>
      <c r="IJA337" s="547"/>
      <c r="IJB337" s="547"/>
      <c r="IJC337" s="547"/>
      <c r="IJD337" s="547"/>
      <c r="IJE337" s="547"/>
      <c r="IJF337" s="547"/>
      <c r="IJG337" s="547"/>
      <c r="IJH337" s="547"/>
      <c r="IJI337" s="547"/>
      <c r="IJJ337" s="547"/>
      <c r="IJK337" s="547"/>
      <c r="IJL337" s="547"/>
      <c r="IJM337" s="547"/>
      <c r="IJN337" s="547"/>
      <c r="IJO337" s="547"/>
      <c r="IJP337" s="547"/>
      <c r="IJQ337" s="547"/>
      <c r="IJR337" s="547"/>
      <c r="IJS337" s="547"/>
      <c r="IJT337" s="547"/>
      <c r="IJU337" s="547"/>
      <c r="IJV337" s="547"/>
      <c r="IJW337" s="547"/>
      <c r="IJX337" s="547"/>
      <c r="IJY337" s="547"/>
      <c r="IJZ337" s="547"/>
      <c r="IKA337" s="547"/>
      <c r="IKB337" s="547"/>
      <c r="IKC337" s="547"/>
      <c r="IKD337" s="547"/>
      <c r="IKE337" s="547"/>
      <c r="IKF337" s="547"/>
      <c r="IKG337" s="547"/>
      <c r="IKH337" s="547"/>
      <c r="IKI337" s="547"/>
      <c r="IKJ337" s="547"/>
      <c r="IKK337" s="547"/>
      <c r="IKL337" s="547"/>
      <c r="IKM337" s="547"/>
      <c r="IKN337" s="547"/>
      <c r="IKO337" s="547"/>
      <c r="IKP337" s="547"/>
      <c r="IKQ337" s="547"/>
      <c r="IKR337" s="547"/>
      <c r="IKS337" s="547"/>
      <c r="IKT337" s="547"/>
      <c r="IKU337" s="547"/>
      <c r="IKV337" s="547"/>
      <c r="IKW337" s="547"/>
      <c r="IKX337" s="547"/>
      <c r="IKY337" s="547"/>
      <c r="IKZ337" s="547"/>
      <c r="ILA337" s="547"/>
      <c r="ILB337" s="547"/>
      <c r="ILC337" s="547"/>
      <c r="ILD337" s="547"/>
      <c r="ILE337" s="547"/>
      <c r="ILF337" s="547"/>
      <c r="ILG337" s="547"/>
      <c r="ILH337" s="547"/>
      <c r="ILI337" s="547"/>
      <c r="ILJ337" s="547"/>
      <c r="ILK337" s="547"/>
      <c r="ILL337" s="547"/>
      <c r="ILM337" s="547"/>
      <c r="ILN337" s="547"/>
      <c r="ILO337" s="547"/>
      <c r="ILP337" s="547"/>
      <c r="ILQ337" s="547"/>
      <c r="ILR337" s="547"/>
      <c r="ILS337" s="547"/>
      <c r="ILT337" s="547"/>
      <c r="ILU337" s="547"/>
      <c r="ILV337" s="547"/>
      <c r="ILW337" s="547"/>
      <c r="ILX337" s="547"/>
      <c r="ILY337" s="547"/>
      <c r="ILZ337" s="547"/>
      <c r="IMA337" s="547"/>
      <c r="IMB337" s="547"/>
      <c r="IMC337" s="547"/>
      <c r="IMD337" s="547"/>
      <c r="IME337" s="547"/>
      <c r="IMF337" s="547"/>
      <c r="IMG337" s="547"/>
      <c r="IMH337" s="547"/>
      <c r="IMI337" s="547"/>
      <c r="IMJ337" s="547"/>
      <c r="IMK337" s="547"/>
      <c r="IML337" s="547"/>
      <c r="IMM337" s="547"/>
      <c r="IMN337" s="547"/>
      <c r="IMO337" s="547"/>
      <c r="IMP337" s="547"/>
      <c r="IMQ337" s="547"/>
      <c r="IMR337" s="547"/>
      <c r="IMS337" s="547"/>
      <c r="IMT337" s="547"/>
      <c r="IMU337" s="547"/>
      <c r="IMV337" s="547"/>
      <c r="IMW337" s="547"/>
      <c r="IMX337" s="547"/>
      <c r="IMY337" s="547"/>
      <c r="IMZ337" s="547"/>
      <c r="INA337" s="547"/>
      <c r="INB337" s="547"/>
      <c r="INC337" s="547"/>
      <c r="IND337" s="547"/>
      <c r="INE337" s="547"/>
      <c r="INF337" s="547"/>
      <c r="ING337" s="547"/>
      <c r="INH337" s="547"/>
      <c r="INI337" s="547"/>
      <c r="INJ337" s="547"/>
      <c r="INK337" s="547"/>
      <c r="INL337" s="547"/>
      <c r="INM337" s="547"/>
      <c r="INN337" s="547"/>
      <c r="INO337" s="547"/>
      <c r="INP337" s="547"/>
      <c r="INQ337" s="547"/>
      <c r="INR337" s="547"/>
      <c r="INS337" s="547"/>
      <c r="INT337" s="547"/>
      <c r="INU337" s="547"/>
      <c r="INV337" s="547"/>
      <c r="INW337" s="547"/>
      <c r="INX337" s="547"/>
      <c r="INY337" s="547"/>
      <c r="INZ337" s="547"/>
      <c r="IOA337" s="547"/>
      <c r="IOB337" s="547"/>
      <c r="IOC337" s="547"/>
      <c r="IOD337" s="547"/>
      <c r="IOE337" s="547"/>
      <c r="IOF337" s="547"/>
      <c r="IOG337" s="547"/>
      <c r="IOH337" s="547"/>
      <c r="IOI337" s="547"/>
      <c r="IOJ337" s="547"/>
      <c r="IOK337" s="547"/>
      <c r="IOL337" s="547"/>
      <c r="IOM337" s="547"/>
      <c r="ION337" s="547"/>
      <c r="IOO337" s="547"/>
      <c r="IOP337" s="547"/>
      <c r="IOQ337" s="547"/>
      <c r="IOR337" s="547"/>
      <c r="IOS337" s="547"/>
      <c r="IOT337" s="547"/>
      <c r="IOU337" s="547"/>
      <c r="IOV337" s="547"/>
      <c r="IOW337" s="547"/>
      <c r="IOX337" s="547"/>
      <c r="IOY337" s="547"/>
      <c r="IOZ337" s="547"/>
      <c r="IPA337" s="547"/>
      <c r="IPB337" s="547"/>
      <c r="IPC337" s="547"/>
      <c r="IPD337" s="547"/>
      <c r="IPE337" s="547"/>
      <c r="IPF337" s="547"/>
      <c r="IPG337" s="547"/>
      <c r="IPH337" s="547"/>
      <c r="IPI337" s="547"/>
      <c r="IPJ337" s="547"/>
      <c r="IPK337" s="547"/>
      <c r="IPL337" s="547"/>
      <c r="IPM337" s="547"/>
      <c r="IPN337" s="547"/>
      <c r="IPO337" s="547"/>
      <c r="IPP337" s="547"/>
      <c r="IPQ337" s="547"/>
      <c r="IPR337" s="547"/>
      <c r="IPS337" s="547"/>
      <c r="IPT337" s="547"/>
      <c r="IPU337" s="547"/>
      <c r="IPV337" s="547"/>
      <c r="IPW337" s="547"/>
      <c r="IPX337" s="547"/>
      <c r="IPY337" s="547"/>
      <c r="IPZ337" s="547"/>
      <c r="IQA337" s="547"/>
      <c r="IQB337" s="547"/>
      <c r="IQC337" s="547"/>
      <c r="IQD337" s="547"/>
      <c r="IQE337" s="547"/>
      <c r="IQF337" s="547"/>
      <c r="IQG337" s="547"/>
      <c r="IQH337" s="547"/>
      <c r="IQI337" s="547"/>
      <c r="IQJ337" s="547"/>
      <c r="IQK337" s="547"/>
      <c r="IQL337" s="547"/>
      <c r="IQM337" s="547"/>
      <c r="IQN337" s="547"/>
      <c r="IQO337" s="547"/>
      <c r="IQP337" s="547"/>
      <c r="IQQ337" s="547"/>
      <c r="IQR337" s="547"/>
      <c r="IQS337" s="547"/>
      <c r="IQT337" s="547"/>
      <c r="IQU337" s="547"/>
      <c r="IQV337" s="547"/>
      <c r="IQW337" s="547"/>
      <c r="IQX337" s="547"/>
      <c r="IQY337" s="547"/>
      <c r="IQZ337" s="547"/>
      <c r="IRA337" s="547"/>
      <c r="IRB337" s="547"/>
      <c r="IRC337" s="547"/>
      <c r="IRD337" s="547"/>
      <c r="IRE337" s="547"/>
      <c r="IRF337" s="547"/>
      <c r="IRG337" s="547"/>
      <c r="IRH337" s="547"/>
      <c r="IRI337" s="547"/>
      <c r="IRJ337" s="547"/>
      <c r="IRK337" s="547"/>
      <c r="IRL337" s="547"/>
      <c r="IRM337" s="547"/>
      <c r="IRN337" s="547"/>
      <c r="IRO337" s="547"/>
      <c r="IRP337" s="547"/>
      <c r="IRQ337" s="547"/>
      <c r="IRR337" s="547"/>
      <c r="IRS337" s="547"/>
      <c r="IRT337" s="547"/>
      <c r="IRU337" s="547"/>
      <c r="IRV337" s="547"/>
      <c r="IRW337" s="547"/>
      <c r="IRX337" s="547"/>
      <c r="IRY337" s="547"/>
      <c r="IRZ337" s="547"/>
      <c r="ISA337" s="547"/>
      <c r="ISB337" s="547"/>
      <c r="ISC337" s="547"/>
      <c r="ISD337" s="547"/>
      <c r="ISE337" s="547"/>
      <c r="ISF337" s="547"/>
      <c r="ISG337" s="547"/>
      <c r="ISH337" s="547"/>
      <c r="ISI337" s="547"/>
      <c r="ISJ337" s="547"/>
      <c r="ISK337" s="547"/>
      <c r="ISL337" s="547"/>
      <c r="ISM337" s="547"/>
      <c r="ISN337" s="547"/>
      <c r="ISO337" s="547"/>
      <c r="ISP337" s="547"/>
      <c r="ISQ337" s="547"/>
      <c r="ISR337" s="547"/>
      <c r="ISS337" s="547"/>
      <c r="IST337" s="547"/>
      <c r="ISU337" s="547"/>
      <c r="ISV337" s="547"/>
      <c r="ISW337" s="547"/>
      <c r="ISX337" s="547"/>
      <c r="ISY337" s="547"/>
      <c r="ISZ337" s="547"/>
      <c r="ITA337" s="547"/>
      <c r="ITB337" s="547"/>
      <c r="ITC337" s="547"/>
      <c r="ITD337" s="547"/>
      <c r="ITE337" s="547"/>
      <c r="ITF337" s="547"/>
      <c r="ITG337" s="547"/>
      <c r="ITH337" s="547"/>
      <c r="ITI337" s="547"/>
      <c r="ITJ337" s="547"/>
      <c r="ITK337" s="547"/>
      <c r="ITL337" s="547"/>
      <c r="ITM337" s="547"/>
      <c r="ITN337" s="547"/>
      <c r="ITO337" s="547"/>
      <c r="ITP337" s="547"/>
      <c r="ITQ337" s="547"/>
      <c r="ITR337" s="547"/>
      <c r="ITS337" s="547"/>
      <c r="ITT337" s="547"/>
      <c r="ITU337" s="547"/>
      <c r="ITV337" s="547"/>
      <c r="ITW337" s="547"/>
      <c r="ITX337" s="547"/>
      <c r="ITY337" s="547"/>
      <c r="ITZ337" s="547"/>
      <c r="IUA337" s="547"/>
      <c r="IUB337" s="547"/>
      <c r="IUC337" s="547"/>
      <c r="IUD337" s="547"/>
      <c r="IUE337" s="547"/>
      <c r="IUF337" s="547"/>
      <c r="IUG337" s="547"/>
      <c r="IUH337" s="547"/>
      <c r="IUI337" s="547"/>
      <c r="IUJ337" s="547"/>
      <c r="IUK337" s="547"/>
      <c r="IUL337" s="547"/>
      <c r="IUM337" s="547"/>
      <c r="IUN337" s="547"/>
      <c r="IUO337" s="547"/>
      <c r="IUP337" s="547"/>
      <c r="IUQ337" s="547"/>
      <c r="IUR337" s="547"/>
      <c r="IUS337" s="547"/>
      <c r="IUT337" s="547"/>
      <c r="IUU337" s="547"/>
      <c r="IUV337" s="547"/>
      <c r="IUW337" s="547"/>
      <c r="IUX337" s="547"/>
      <c r="IUY337" s="547"/>
      <c r="IUZ337" s="547"/>
      <c r="IVA337" s="547"/>
      <c r="IVB337" s="547"/>
      <c r="IVC337" s="547"/>
      <c r="IVD337" s="547"/>
      <c r="IVE337" s="547"/>
      <c r="IVF337" s="547"/>
      <c r="IVG337" s="547"/>
      <c r="IVH337" s="547"/>
      <c r="IVI337" s="547"/>
      <c r="IVJ337" s="547"/>
      <c r="IVK337" s="547"/>
      <c r="IVL337" s="547"/>
      <c r="IVM337" s="547"/>
      <c r="IVN337" s="547"/>
      <c r="IVO337" s="547"/>
      <c r="IVP337" s="547"/>
      <c r="IVQ337" s="547"/>
      <c r="IVR337" s="547"/>
      <c r="IVS337" s="547"/>
      <c r="IVT337" s="547"/>
      <c r="IVU337" s="547"/>
      <c r="IVV337" s="547"/>
      <c r="IVW337" s="547"/>
      <c r="IVX337" s="547"/>
      <c r="IVY337" s="547"/>
      <c r="IVZ337" s="547"/>
      <c r="IWA337" s="547"/>
      <c r="IWB337" s="547"/>
      <c r="IWC337" s="547"/>
      <c r="IWD337" s="547"/>
      <c r="IWE337" s="547"/>
      <c r="IWF337" s="547"/>
      <c r="IWG337" s="547"/>
      <c r="IWH337" s="547"/>
      <c r="IWI337" s="547"/>
      <c r="IWJ337" s="547"/>
      <c r="IWK337" s="547"/>
      <c r="IWL337" s="547"/>
      <c r="IWM337" s="547"/>
      <c r="IWN337" s="547"/>
      <c r="IWO337" s="547"/>
      <c r="IWP337" s="547"/>
      <c r="IWQ337" s="547"/>
      <c r="IWR337" s="547"/>
      <c r="IWS337" s="547"/>
      <c r="IWT337" s="547"/>
      <c r="IWU337" s="547"/>
      <c r="IWV337" s="547"/>
      <c r="IWW337" s="547"/>
      <c r="IWX337" s="547"/>
      <c r="IWY337" s="547"/>
      <c r="IWZ337" s="547"/>
      <c r="IXA337" s="547"/>
      <c r="IXB337" s="547"/>
      <c r="IXC337" s="547"/>
      <c r="IXD337" s="547"/>
      <c r="IXE337" s="547"/>
      <c r="IXF337" s="547"/>
      <c r="IXG337" s="547"/>
      <c r="IXH337" s="547"/>
      <c r="IXI337" s="547"/>
      <c r="IXJ337" s="547"/>
      <c r="IXK337" s="547"/>
      <c r="IXL337" s="547"/>
      <c r="IXM337" s="547"/>
      <c r="IXN337" s="547"/>
      <c r="IXO337" s="547"/>
      <c r="IXP337" s="547"/>
      <c r="IXQ337" s="547"/>
      <c r="IXR337" s="547"/>
      <c r="IXS337" s="547"/>
      <c r="IXT337" s="547"/>
      <c r="IXU337" s="547"/>
      <c r="IXV337" s="547"/>
      <c r="IXW337" s="547"/>
      <c r="IXX337" s="547"/>
      <c r="IXY337" s="547"/>
      <c r="IXZ337" s="547"/>
      <c r="IYA337" s="547"/>
      <c r="IYB337" s="547"/>
      <c r="IYC337" s="547"/>
      <c r="IYD337" s="547"/>
      <c r="IYE337" s="547"/>
      <c r="IYF337" s="547"/>
      <c r="IYG337" s="547"/>
      <c r="IYH337" s="547"/>
      <c r="IYI337" s="547"/>
      <c r="IYJ337" s="547"/>
      <c r="IYK337" s="547"/>
      <c r="IYL337" s="547"/>
      <c r="IYM337" s="547"/>
      <c r="IYN337" s="547"/>
      <c r="IYO337" s="547"/>
      <c r="IYP337" s="547"/>
      <c r="IYQ337" s="547"/>
      <c r="IYR337" s="547"/>
      <c r="IYS337" s="547"/>
      <c r="IYT337" s="547"/>
      <c r="IYU337" s="547"/>
      <c r="IYV337" s="547"/>
      <c r="IYW337" s="547"/>
      <c r="IYX337" s="547"/>
      <c r="IYY337" s="547"/>
      <c r="IYZ337" s="547"/>
      <c r="IZA337" s="547"/>
      <c r="IZB337" s="547"/>
      <c r="IZC337" s="547"/>
      <c r="IZD337" s="547"/>
      <c r="IZE337" s="547"/>
      <c r="IZF337" s="547"/>
      <c r="IZG337" s="547"/>
      <c r="IZH337" s="547"/>
      <c r="IZI337" s="547"/>
      <c r="IZJ337" s="547"/>
      <c r="IZK337" s="547"/>
      <c r="IZL337" s="547"/>
      <c r="IZM337" s="547"/>
      <c r="IZN337" s="547"/>
      <c r="IZO337" s="547"/>
      <c r="IZP337" s="547"/>
      <c r="IZQ337" s="547"/>
      <c r="IZR337" s="547"/>
      <c r="IZS337" s="547"/>
      <c r="IZT337" s="547"/>
      <c r="IZU337" s="547"/>
      <c r="IZV337" s="547"/>
      <c r="IZW337" s="547"/>
      <c r="IZX337" s="547"/>
      <c r="IZY337" s="547"/>
      <c r="IZZ337" s="547"/>
      <c r="JAA337" s="547"/>
      <c r="JAB337" s="547"/>
      <c r="JAC337" s="547"/>
      <c r="JAD337" s="547"/>
      <c r="JAE337" s="547"/>
      <c r="JAF337" s="547"/>
      <c r="JAG337" s="547"/>
      <c r="JAH337" s="547"/>
      <c r="JAI337" s="547"/>
      <c r="JAJ337" s="547"/>
      <c r="JAK337" s="547"/>
      <c r="JAL337" s="547"/>
      <c r="JAM337" s="547"/>
      <c r="JAN337" s="547"/>
      <c r="JAO337" s="547"/>
      <c r="JAP337" s="547"/>
      <c r="JAQ337" s="547"/>
      <c r="JAR337" s="547"/>
      <c r="JAS337" s="547"/>
      <c r="JAT337" s="547"/>
      <c r="JAU337" s="547"/>
      <c r="JAV337" s="547"/>
      <c r="JAW337" s="547"/>
      <c r="JAX337" s="547"/>
      <c r="JAY337" s="547"/>
      <c r="JAZ337" s="547"/>
      <c r="JBA337" s="547"/>
      <c r="JBB337" s="547"/>
      <c r="JBC337" s="547"/>
      <c r="JBD337" s="547"/>
      <c r="JBE337" s="547"/>
      <c r="JBF337" s="547"/>
      <c r="JBG337" s="547"/>
      <c r="JBH337" s="547"/>
      <c r="JBI337" s="547"/>
      <c r="JBJ337" s="547"/>
      <c r="JBK337" s="547"/>
      <c r="JBL337" s="547"/>
      <c r="JBM337" s="547"/>
      <c r="JBN337" s="547"/>
      <c r="JBO337" s="547"/>
      <c r="JBP337" s="547"/>
      <c r="JBQ337" s="547"/>
      <c r="JBR337" s="547"/>
      <c r="JBS337" s="547"/>
      <c r="JBT337" s="547"/>
      <c r="JBU337" s="547"/>
      <c r="JBV337" s="547"/>
      <c r="JBW337" s="547"/>
      <c r="JBX337" s="547"/>
      <c r="JBY337" s="547"/>
      <c r="JBZ337" s="547"/>
      <c r="JCA337" s="547"/>
      <c r="JCB337" s="547"/>
      <c r="JCC337" s="547"/>
      <c r="JCD337" s="547"/>
      <c r="JCE337" s="547"/>
      <c r="JCF337" s="547"/>
      <c r="JCG337" s="547"/>
      <c r="JCH337" s="547"/>
      <c r="JCI337" s="547"/>
      <c r="JCJ337" s="547"/>
      <c r="JCK337" s="547"/>
      <c r="JCL337" s="547"/>
      <c r="JCM337" s="547"/>
      <c r="JCN337" s="547"/>
      <c r="JCO337" s="547"/>
      <c r="JCP337" s="547"/>
      <c r="JCQ337" s="547"/>
      <c r="JCR337" s="547"/>
      <c r="JCS337" s="547"/>
      <c r="JCT337" s="547"/>
      <c r="JCU337" s="547"/>
      <c r="JCV337" s="547"/>
      <c r="JCW337" s="547"/>
      <c r="JCX337" s="547"/>
      <c r="JCY337" s="547"/>
      <c r="JCZ337" s="547"/>
      <c r="JDA337" s="547"/>
      <c r="JDB337" s="547"/>
      <c r="JDC337" s="547"/>
      <c r="JDD337" s="547"/>
      <c r="JDE337" s="547"/>
      <c r="JDF337" s="547"/>
      <c r="JDG337" s="547"/>
      <c r="JDH337" s="547"/>
      <c r="JDI337" s="547"/>
      <c r="JDJ337" s="547"/>
      <c r="JDK337" s="547"/>
      <c r="JDL337" s="547"/>
      <c r="JDM337" s="547"/>
      <c r="JDN337" s="547"/>
      <c r="JDO337" s="547"/>
      <c r="JDP337" s="547"/>
      <c r="JDQ337" s="547"/>
      <c r="JDR337" s="547"/>
      <c r="JDS337" s="547"/>
      <c r="JDT337" s="547"/>
      <c r="JDU337" s="547"/>
      <c r="JDV337" s="547"/>
      <c r="JDW337" s="547"/>
      <c r="JDX337" s="547"/>
      <c r="JDY337" s="547"/>
      <c r="JDZ337" s="547"/>
      <c r="JEA337" s="547"/>
      <c r="JEB337" s="547"/>
      <c r="JEC337" s="547"/>
      <c r="JED337" s="547"/>
      <c r="JEE337" s="547"/>
      <c r="JEF337" s="547"/>
      <c r="JEG337" s="547"/>
      <c r="JEH337" s="547"/>
      <c r="JEI337" s="547"/>
      <c r="JEJ337" s="547"/>
      <c r="JEK337" s="547"/>
      <c r="JEL337" s="547"/>
      <c r="JEM337" s="547"/>
      <c r="JEN337" s="547"/>
      <c r="JEO337" s="547"/>
      <c r="JEP337" s="547"/>
      <c r="JEQ337" s="547"/>
      <c r="JER337" s="547"/>
      <c r="JES337" s="547"/>
      <c r="JET337" s="547"/>
      <c r="JEU337" s="547"/>
      <c r="JEV337" s="547"/>
      <c r="JEW337" s="547"/>
      <c r="JEX337" s="547"/>
      <c r="JEY337" s="547"/>
      <c r="JEZ337" s="547"/>
      <c r="JFA337" s="547"/>
      <c r="JFB337" s="547"/>
      <c r="JFC337" s="547"/>
      <c r="JFD337" s="547"/>
      <c r="JFE337" s="547"/>
      <c r="JFF337" s="547"/>
      <c r="JFG337" s="547"/>
      <c r="JFH337" s="547"/>
      <c r="JFI337" s="547"/>
      <c r="JFJ337" s="547"/>
      <c r="JFK337" s="547"/>
      <c r="JFL337" s="547"/>
      <c r="JFM337" s="547"/>
      <c r="JFN337" s="547"/>
      <c r="JFO337" s="547"/>
      <c r="JFP337" s="547"/>
      <c r="JFQ337" s="547"/>
      <c r="JFR337" s="547"/>
      <c r="JFS337" s="547"/>
      <c r="JFT337" s="547"/>
      <c r="JFU337" s="547"/>
      <c r="JFV337" s="547"/>
      <c r="JFW337" s="547"/>
      <c r="JFX337" s="547"/>
      <c r="JFY337" s="547"/>
      <c r="JFZ337" s="547"/>
      <c r="JGA337" s="547"/>
      <c r="JGB337" s="547"/>
      <c r="JGC337" s="547"/>
      <c r="JGD337" s="547"/>
      <c r="JGE337" s="547"/>
      <c r="JGF337" s="547"/>
      <c r="JGG337" s="547"/>
      <c r="JGH337" s="547"/>
      <c r="JGI337" s="547"/>
      <c r="JGJ337" s="547"/>
      <c r="JGK337" s="547"/>
      <c r="JGL337" s="547"/>
      <c r="JGM337" s="547"/>
      <c r="JGN337" s="547"/>
      <c r="JGO337" s="547"/>
      <c r="JGP337" s="547"/>
      <c r="JGQ337" s="547"/>
      <c r="JGR337" s="547"/>
      <c r="JGS337" s="547"/>
      <c r="JGT337" s="547"/>
      <c r="JGU337" s="547"/>
      <c r="JGV337" s="547"/>
      <c r="JGW337" s="547"/>
      <c r="JGX337" s="547"/>
      <c r="JGY337" s="547"/>
      <c r="JGZ337" s="547"/>
      <c r="JHA337" s="547"/>
      <c r="JHB337" s="547"/>
      <c r="JHC337" s="547"/>
      <c r="JHD337" s="547"/>
      <c r="JHE337" s="547"/>
      <c r="JHF337" s="547"/>
      <c r="JHG337" s="547"/>
      <c r="JHH337" s="547"/>
      <c r="JHI337" s="547"/>
      <c r="JHJ337" s="547"/>
      <c r="JHK337" s="547"/>
      <c r="JHL337" s="547"/>
      <c r="JHM337" s="547"/>
      <c r="JHN337" s="547"/>
      <c r="JHO337" s="547"/>
      <c r="JHP337" s="547"/>
      <c r="JHQ337" s="547"/>
      <c r="JHR337" s="547"/>
      <c r="JHS337" s="547"/>
      <c r="JHT337" s="547"/>
      <c r="JHU337" s="547"/>
      <c r="JHV337" s="547"/>
      <c r="JHW337" s="547"/>
      <c r="JHX337" s="547"/>
      <c r="JHY337" s="547"/>
      <c r="JHZ337" s="547"/>
      <c r="JIA337" s="547"/>
      <c r="JIB337" s="547"/>
      <c r="JIC337" s="547"/>
      <c r="JID337" s="547"/>
      <c r="JIE337" s="547"/>
      <c r="JIF337" s="547"/>
      <c r="JIG337" s="547"/>
      <c r="JIH337" s="547"/>
      <c r="JII337" s="547"/>
      <c r="JIJ337" s="547"/>
      <c r="JIK337" s="547"/>
      <c r="JIL337" s="547"/>
      <c r="JIM337" s="547"/>
      <c r="JIN337" s="547"/>
      <c r="JIO337" s="547"/>
      <c r="JIP337" s="547"/>
      <c r="JIQ337" s="547"/>
      <c r="JIR337" s="547"/>
      <c r="JIS337" s="547"/>
      <c r="JIT337" s="547"/>
      <c r="JIU337" s="547"/>
      <c r="JIV337" s="547"/>
      <c r="JIW337" s="547"/>
      <c r="JIX337" s="547"/>
      <c r="JIY337" s="547"/>
      <c r="JIZ337" s="547"/>
      <c r="JJA337" s="547"/>
      <c r="JJB337" s="547"/>
      <c r="JJC337" s="547"/>
      <c r="JJD337" s="547"/>
      <c r="JJE337" s="547"/>
      <c r="JJF337" s="547"/>
      <c r="JJG337" s="547"/>
      <c r="JJH337" s="547"/>
      <c r="JJI337" s="547"/>
      <c r="JJJ337" s="547"/>
      <c r="JJK337" s="547"/>
      <c r="JJL337" s="547"/>
      <c r="JJM337" s="547"/>
      <c r="JJN337" s="547"/>
      <c r="JJO337" s="547"/>
      <c r="JJP337" s="547"/>
      <c r="JJQ337" s="547"/>
      <c r="JJR337" s="547"/>
      <c r="JJS337" s="547"/>
      <c r="JJT337" s="547"/>
      <c r="JJU337" s="547"/>
      <c r="JJV337" s="547"/>
      <c r="JJW337" s="547"/>
      <c r="JJX337" s="547"/>
      <c r="JJY337" s="547"/>
      <c r="JJZ337" s="547"/>
      <c r="JKA337" s="547"/>
      <c r="JKB337" s="547"/>
      <c r="JKC337" s="547"/>
      <c r="JKD337" s="547"/>
      <c r="JKE337" s="547"/>
      <c r="JKF337" s="547"/>
      <c r="JKG337" s="547"/>
      <c r="JKH337" s="547"/>
      <c r="JKI337" s="547"/>
      <c r="JKJ337" s="547"/>
      <c r="JKK337" s="547"/>
      <c r="JKL337" s="547"/>
      <c r="JKM337" s="547"/>
      <c r="JKN337" s="547"/>
      <c r="JKO337" s="547"/>
      <c r="JKP337" s="547"/>
      <c r="JKQ337" s="547"/>
      <c r="JKR337" s="547"/>
      <c r="JKS337" s="547"/>
      <c r="JKT337" s="547"/>
      <c r="JKU337" s="547"/>
      <c r="JKV337" s="547"/>
      <c r="JKW337" s="547"/>
      <c r="JKX337" s="547"/>
      <c r="JKY337" s="547"/>
      <c r="JKZ337" s="547"/>
      <c r="JLA337" s="547"/>
      <c r="JLB337" s="547"/>
      <c r="JLC337" s="547"/>
      <c r="JLD337" s="547"/>
      <c r="JLE337" s="547"/>
      <c r="JLF337" s="547"/>
      <c r="JLG337" s="547"/>
      <c r="JLH337" s="547"/>
      <c r="JLI337" s="547"/>
      <c r="JLJ337" s="547"/>
      <c r="JLK337" s="547"/>
      <c r="JLL337" s="547"/>
      <c r="JLM337" s="547"/>
      <c r="JLN337" s="547"/>
      <c r="JLO337" s="547"/>
      <c r="JLP337" s="547"/>
      <c r="JLQ337" s="547"/>
      <c r="JLR337" s="547"/>
      <c r="JLS337" s="547"/>
      <c r="JLT337" s="547"/>
      <c r="JLU337" s="547"/>
      <c r="JLV337" s="547"/>
      <c r="JLW337" s="547"/>
      <c r="JLX337" s="547"/>
      <c r="JLY337" s="547"/>
      <c r="JLZ337" s="547"/>
      <c r="JMA337" s="547"/>
      <c r="JMB337" s="547"/>
      <c r="JMC337" s="547"/>
      <c r="JMD337" s="547"/>
      <c r="JME337" s="547"/>
      <c r="JMF337" s="547"/>
      <c r="JMG337" s="547"/>
      <c r="JMH337" s="547"/>
      <c r="JMI337" s="547"/>
      <c r="JMJ337" s="547"/>
      <c r="JMK337" s="547"/>
      <c r="JML337" s="547"/>
      <c r="JMM337" s="547"/>
      <c r="JMN337" s="547"/>
      <c r="JMO337" s="547"/>
      <c r="JMP337" s="547"/>
      <c r="JMQ337" s="547"/>
      <c r="JMR337" s="547"/>
      <c r="JMS337" s="547"/>
      <c r="JMT337" s="547"/>
      <c r="JMU337" s="547"/>
      <c r="JMV337" s="547"/>
      <c r="JMW337" s="547"/>
      <c r="JMX337" s="547"/>
      <c r="JMY337" s="547"/>
      <c r="JMZ337" s="547"/>
      <c r="JNA337" s="547"/>
      <c r="JNB337" s="547"/>
      <c r="JNC337" s="547"/>
      <c r="JND337" s="547"/>
      <c r="JNE337" s="547"/>
      <c r="JNF337" s="547"/>
      <c r="JNG337" s="547"/>
      <c r="JNH337" s="547"/>
      <c r="JNI337" s="547"/>
      <c r="JNJ337" s="547"/>
      <c r="JNK337" s="547"/>
      <c r="JNL337" s="547"/>
      <c r="JNM337" s="547"/>
      <c r="JNN337" s="547"/>
      <c r="JNO337" s="547"/>
      <c r="JNP337" s="547"/>
      <c r="JNQ337" s="547"/>
      <c r="JNR337" s="547"/>
      <c r="JNS337" s="547"/>
      <c r="JNT337" s="547"/>
      <c r="JNU337" s="547"/>
      <c r="JNV337" s="547"/>
      <c r="JNW337" s="547"/>
      <c r="JNX337" s="547"/>
      <c r="JNY337" s="547"/>
      <c r="JNZ337" s="547"/>
      <c r="JOA337" s="547"/>
      <c r="JOB337" s="547"/>
      <c r="JOC337" s="547"/>
      <c r="JOD337" s="547"/>
      <c r="JOE337" s="547"/>
      <c r="JOF337" s="547"/>
      <c r="JOG337" s="547"/>
      <c r="JOH337" s="547"/>
      <c r="JOI337" s="547"/>
      <c r="JOJ337" s="547"/>
      <c r="JOK337" s="547"/>
      <c r="JOL337" s="547"/>
      <c r="JOM337" s="547"/>
      <c r="JON337" s="547"/>
      <c r="JOO337" s="547"/>
      <c r="JOP337" s="547"/>
      <c r="JOQ337" s="547"/>
      <c r="JOR337" s="547"/>
      <c r="JOS337" s="547"/>
      <c r="JOT337" s="547"/>
      <c r="JOU337" s="547"/>
      <c r="JOV337" s="547"/>
      <c r="JOW337" s="547"/>
      <c r="JOX337" s="547"/>
      <c r="JOY337" s="547"/>
      <c r="JOZ337" s="547"/>
      <c r="JPA337" s="547"/>
      <c r="JPB337" s="547"/>
      <c r="JPC337" s="547"/>
      <c r="JPD337" s="547"/>
      <c r="JPE337" s="547"/>
      <c r="JPF337" s="547"/>
      <c r="JPG337" s="547"/>
      <c r="JPH337" s="547"/>
      <c r="JPI337" s="547"/>
      <c r="JPJ337" s="547"/>
      <c r="JPK337" s="547"/>
      <c r="JPL337" s="547"/>
      <c r="JPM337" s="547"/>
      <c r="JPN337" s="547"/>
      <c r="JPO337" s="547"/>
      <c r="JPP337" s="547"/>
      <c r="JPQ337" s="547"/>
      <c r="JPR337" s="547"/>
      <c r="JPS337" s="547"/>
      <c r="JPT337" s="547"/>
      <c r="JPU337" s="547"/>
      <c r="JPV337" s="547"/>
      <c r="JPW337" s="547"/>
      <c r="JPX337" s="547"/>
      <c r="JPY337" s="547"/>
      <c r="JPZ337" s="547"/>
      <c r="JQA337" s="547"/>
      <c r="JQB337" s="547"/>
      <c r="JQC337" s="547"/>
      <c r="JQD337" s="547"/>
      <c r="JQE337" s="547"/>
      <c r="JQF337" s="547"/>
      <c r="JQG337" s="547"/>
      <c r="JQH337" s="547"/>
      <c r="JQI337" s="547"/>
      <c r="JQJ337" s="547"/>
      <c r="JQK337" s="547"/>
      <c r="JQL337" s="547"/>
      <c r="JQM337" s="547"/>
      <c r="JQN337" s="547"/>
      <c r="JQO337" s="547"/>
      <c r="JQP337" s="547"/>
      <c r="JQQ337" s="547"/>
      <c r="JQR337" s="547"/>
      <c r="JQS337" s="547"/>
      <c r="JQT337" s="547"/>
      <c r="JQU337" s="547"/>
      <c r="JQV337" s="547"/>
      <c r="JQW337" s="547"/>
      <c r="JQX337" s="547"/>
      <c r="JQY337" s="547"/>
      <c r="JQZ337" s="547"/>
      <c r="JRA337" s="547"/>
      <c r="JRB337" s="547"/>
      <c r="JRC337" s="547"/>
      <c r="JRD337" s="547"/>
      <c r="JRE337" s="547"/>
      <c r="JRF337" s="547"/>
      <c r="JRG337" s="547"/>
      <c r="JRH337" s="547"/>
      <c r="JRI337" s="547"/>
      <c r="JRJ337" s="547"/>
      <c r="JRK337" s="547"/>
      <c r="JRL337" s="547"/>
      <c r="JRM337" s="547"/>
      <c r="JRN337" s="547"/>
      <c r="JRO337" s="547"/>
      <c r="JRP337" s="547"/>
      <c r="JRQ337" s="547"/>
      <c r="JRR337" s="547"/>
      <c r="JRS337" s="547"/>
      <c r="JRT337" s="547"/>
      <c r="JRU337" s="547"/>
      <c r="JRV337" s="547"/>
      <c r="JRW337" s="547"/>
      <c r="JRX337" s="547"/>
      <c r="JRY337" s="547"/>
      <c r="JRZ337" s="547"/>
      <c r="JSA337" s="547"/>
      <c r="JSB337" s="547"/>
      <c r="JSC337" s="547"/>
      <c r="JSD337" s="547"/>
      <c r="JSE337" s="547"/>
      <c r="JSF337" s="547"/>
      <c r="JSG337" s="547"/>
      <c r="JSH337" s="547"/>
      <c r="JSI337" s="547"/>
      <c r="JSJ337" s="547"/>
      <c r="JSK337" s="547"/>
      <c r="JSL337" s="547"/>
      <c r="JSM337" s="547"/>
      <c r="JSN337" s="547"/>
      <c r="JSO337" s="547"/>
      <c r="JSP337" s="547"/>
      <c r="JSQ337" s="547"/>
      <c r="JSR337" s="547"/>
      <c r="JSS337" s="547"/>
      <c r="JST337" s="547"/>
      <c r="JSU337" s="547"/>
      <c r="JSV337" s="547"/>
      <c r="JSW337" s="547"/>
      <c r="JSX337" s="547"/>
      <c r="JSY337" s="547"/>
      <c r="JSZ337" s="547"/>
      <c r="JTA337" s="547"/>
      <c r="JTB337" s="547"/>
      <c r="JTC337" s="547"/>
      <c r="JTD337" s="547"/>
      <c r="JTE337" s="547"/>
      <c r="JTF337" s="547"/>
      <c r="JTG337" s="547"/>
      <c r="JTH337" s="547"/>
      <c r="JTI337" s="547"/>
      <c r="JTJ337" s="547"/>
      <c r="JTK337" s="547"/>
      <c r="JTL337" s="547"/>
      <c r="JTM337" s="547"/>
      <c r="JTN337" s="547"/>
      <c r="JTO337" s="547"/>
      <c r="JTP337" s="547"/>
      <c r="JTQ337" s="547"/>
      <c r="JTR337" s="547"/>
      <c r="JTS337" s="547"/>
      <c r="JTT337" s="547"/>
      <c r="JTU337" s="547"/>
      <c r="JTV337" s="547"/>
      <c r="JTW337" s="547"/>
      <c r="JTX337" s="547"/>
      <c r="JTY337" s="547"/>
      <c r="JTZ337" s="547"/>
      <c r="JUA337" s="547"/>
      <c r="JUB337" s="547"/>
      <c r="JUC337" s="547"/>
      <c r="JUD337" s="547"/>
      <c r="JUE337" s="547"/>
      <c r="JUF337" s="547"/>
      <c r="JUG337" s="547"/>
      <c r="JUH337" s="547"/>
      <c r="JUI337" s="547"/>
      <c r="JUJ337" s="547"/>
      <c r="JUK337" s="547"/>
      <c r="JUL337" s="547"/>
      <c r="JUM337" s="547"/>
      <c r="JUN337" s="547"/>
      <c r="JUO337" s="547"/>
      <c r="JUP337" s="547"/>
      <c r="JUQ337" s="547"/>
      <c r="JUR337" s="547"/>
      <c r="JUS337" s="547"/>
      <c r="JUT337" s="547"/>
      <c r="JUU337" s="547"/>
      <c r="JUV337" s="547"/>
      <c r="JUW337" s="547"/>
      <c r="JUX337" s="547"/>
      <c r="JUY337" s="547"/>
      <c r="JUZ337" s="547"/>
      <c r="JVA337" s="547"/>
      <c r="JVB337" s="547"/>
      <c r="JVC337" s="547"/>
      <c r="JVD337" s="547"/>
      <c r="JVE337" s="547"/>
      <c r="JVF337" s="547"/>
      <c r="JVG337" s="547"/>
      <c r="JVH337" s="547"/>
      <c r="JVI337" s="547"/>
      <c r="JVJ337" s="547"/>
      <c r="JVK337" s="547"/>
      <c r="JVL337" s="547"/>
      <c r="JVM337" s="547"/>
      <c r="JVN337" s="547"/>
      <c r="JVO337" s="547"/>
      <c r="JVP337" s="547"/>
      <c r="JVQ337" s="547"/>
      <c r="JVR337" s="547"/>
      <c r="JVS337" s="547"/>
      <c r="JVT337" s="547"/>
      <c r="JVU337" s="547"/>
      <c r="JVV337" s="547"/>
      <c r="JVW337" s="547"/>
      <c r="JVX337" s="547"/>
      <c r="JVY337" s="547"/>
      <c r="JVZ337" s="547"/>
      <c r="JWA337" s="547"/>
      <c r="JWB337" s="547"/>
      <c r="JWC337" s="547"/>
      <c r="JWD337" s="547"/>
      <c r="JWE337" s="547"/>
      <c r="JWF337" s="547"/>
      <c r="JWG337" s="547"/>
      <c r="JWH337" s="547"/>
      <c r="JWI337" s="547"/>
      <c r="JWJ337" s="547"/>
      <c r="JWK337" s="547"/>
      <c r="JWL337" s="547"/>
      <c r="JWM337" s="547"/>
      <c r="JWN337" s="547"/>
      <c r="JWO337" s="547"/>
      <c r="JWP337" s="547"/>
      <c r="JWQ337" s="547"/>
      <c r="JWR337" s="547"/>
      <c r="JWS337" s="547"/>
      <c r="JWT337" s="547"/>
      <c r="JWU337" s="547"/>
      <c r="JWV337" s="547"/>
      <c r="JWW337" s="547"/>
      <c r="JWX337" s="547"/>
      <c r="JWY337" s="547"/>
      <c r="JWZ337" s="547"/>
      <c r="JXA337" s="547"/>
      <c r="JXB337" s="547"/>
      <c r="JXC337" s="547"/>
      <c r="JXD337" s="547"/>
      <c r="JXE337" s="547"/>
      <c r="JXF337" s="547"/>
      <c r="JXG337" s="547"/>
      <c r="JXH337" s="547"/>
      <c r="JXI337" s="547"/>
      <c r="JXJ337" s="547"/>
      <c r="JXK337" s="547"/>
      <c r="JXL337" s="547"/>
      <c r="JXM337" s="547"/>
      <c r="JXN337" s="547"/>
      <c r="JXO337" s="547"/>
      <c r="JXP337" s="547"/>
      <c r="JXQ337" s="547"/>
      <c r="JXR337" s="547"/>
      <c r="JXS337" s="547"/>
      <c r="JXT337" s="547"/>
      <c r="JXU337" s="547"/>
      <c r="JXV337" s="547"/>
      <c r="JXW337" s="547"/>
      <c r="JXX337" s="547"/>
      <c r="JXY337" s="547"/>
      <c r="JXZ337" s="547"/>
      <c r="JYA337" s="547"/>
      <c r="JYB337" s="547"/>
      <c r="JYC337" s="547"/>
      <c r="JYD337" s="547"/>
      <c r="JYE337" s="547"/>
      <c r="JYF337" s="547"/>
      <c r="JYG337" s="547"/>
      <c r="JYH337" s="547"/>
      <c r="JYI337" s="547"/>
      <c r="JYJ337" s="547"/>
      <c r="JYK337" s="547"/>
      <c r="JYL337" s="547"/>
      <c r="JYM337" s="547"/>
      <c r="JYN337" s="547"/>
      <c r="JYO337" s="547"/>
      <c r="JYP337" s="547"/>
      <c r="JYQ337" s="547"/>
      <c r="JYR337" s="547"/>
      <c r="JYS337" s="547"/>
      <c r="JYT337" s="547"/>
      <c r="JYU337" s="547"/>
      <c r="JYV337" s="547"/>
      <c r="JYW337" s="547"/>
      <c r="JYX337" s="547"/>
      <c r="JYY337" s="547"/>
      <c r="JYZ337" s="547"/>
      <c r="JZA337" s="547"/>
      <c r="JZB337" s="547"/>
      <c r="JZC337" s="547"/>
      <c r="JZD337" s="547"/>
      <c r="JZE337" s="547"/>
      <c r="JZF337" s="547"/>
      <c r="JZG337" s="547"/>
      <c r="JZH337" s="547"/>
      <c r="JZI337" s="547"/>
      <c r="JZJ337" s="547"/>
      <c r="JZK337" s="547"/>
      <c r="JZL337" s="547"/>
      <c r="JZM337" s="547"/>
      <c r="JZN337" s="547"/>
      <c r="JZO337" s="547"/>
      <c r="JZP337" s="547"/>
      <c r="JZQ337" s="547"/>
      <c r="JZR337" s="547"/>
      <c r="JZS337" s="547"/>
      <c r="JZT337" s="547"/>
      <c r="JZU337" s="547"/>
      <c r="JZV337" s="547"/>
      <c r="JZW337" s="547"/>
      <c r="JZX337" s="547"/>
      <c r="JZY337" s="547"/>
      <c r="JZZ337" s="547"/>
      <c r="KAA337" s="547"/>
      <c r="KAB337" s="547"/>
      <c r="KAC337" s="547"/>
      <c r="KAD337" s="547"/>
      <c r="KAE337" s="547"/>
      <c r="KAF337" s="547"/>
      <c r="KAG337" s="547"/>
      <c r="KAH337" s="547"/>
      <c r="KAI337" s="547"/>
      <c r="KAJ337" s="547"/>
      <c r="KAK337" s="547"/>
      <c r="KAL337" s="547"/>
      <c r="KAM337" s="547"/>
      <c r="KAN337" s="547"/>
      <c r="KAO337" s="547"/>
      <c r="KAP337" s="547"/>
      <c r="KAQ337" s="547"/>
      <c r="KAR337" s="547"/>
      <c r="KAS337" s="547"/>
      <c r="KAT337" s="547"/>
      <c r="KAU337" s="547"/>
      <c r="KAV337" s="547"/>
      <c r="KAW337" s="547"/>
      <c r="KAX337" s="547"/>
      <c r="KAY337" s="547"/>
      <c r="KAZ337" s="547"/>
      <c r="KBA337" s="547"/>
      <c r="KBB337" s="547"/>
      <c r="KBC337" s="547"/>
      <c r="KBD337" s="547"/>
      <c r="KBE337" s="547"/>
      <c r="KBF337" s="547"/>
      <c r="KBG337" s="547"/>
      <c r="KBH337" s="547"/>
      <c r="KBI337" s="547"/>
      <c r="KBJ337" s="547"/>
      <c r="KBK337" s="547"/>
      <c r="KBL337" s="547"/>
      <c r="KBM337" s="547"/>
      <c r="KBN337" s="547"/>
      <c r="KBO337" s="547"/>
      <c r="KBP337" s="547"/>
      <c r="KBQ337" s="547"/>
      <c r="KBR337" s="547"/>
      <c r="KBS337" s="547"/>
      <c r="KBT337" s="547"/>
      <c r="KBU337" s="547"/>
      <c r="KBV337" s="547"/>
      <c r="KBW337" s="547"/>
      <c r="KBX337" s="547"/>
      <c r="KBY337" s="547"/>
      <c r="KBZ337" s="547"/>
      <c r="KCA337" s="547"/>
      <c r="KCB337" s="547"/>
      <c r="KCC337" s="547"/>
      <c r="KCD337" s="547"/>
      <c r="KCE337" s="547"/>
      <c r="KCF337" s="547"/>
      <c r="KCG337" s="547"/>
      <c r="KCH337" s="547"/>
      <c r="KCI337" s="547"/>
      <c r="KCJ337" s="547"/>
      <c r="KCK337" s="547"/>
      <c r="KCL337" s="547"/>
      <c r="KCM337" s="547"/>
      <c r="KCN337" s="547"/>
      <c r="KCO337" s="547"/>
      <c r="KCP337" s="547"/>
      <c r="KCQ337" s="547"/>
      <c r="KCR337" s="547"/>
      <c r="KCS337" s="547"/>
      <c r="KCT337" s="547"/>
      <c r="KCU337" s="547"/>
      <c r="KCV337" s="547"/>
      <c r="KCW337" s="547"/>
      <c r="KCX337" s="547"/>
      <c r="KCY337" s="547"/>
      <c r="KCZ337" s="547"/>
      <c r="KDA337" s="547"/>
      <c r="KDB337" s="547"/>
      <c r="KDC337" s="547"/>
      <c r="KDD337" s="547"/>
      <c r="KDE337" s="547"/>
      <c r="KDF337" s="547"/>
      <c r="KDG337" s="547"/>
      <c r="KDH337" s="547"/>
      <c r="KDI337" s="547"/>
      <c r="KDJ337" s="547"/>
      <c r="KDK337" s="547"/>
      <c r="KDL337" s="547"/>
      <c r="KDM337" s="547"/>
      <c r="KDN337" s="547"/>
      <c r="KDO337" s="547"/>
      <c r="KDP337" s="547"/>
      <c r="KDQ337" s="547"/>
      <c r="KDR337" s="547"/>
      <c r="KDS337" s="547"/>
      <c r="KDT337" s="547"/>
      <c r="KDU337" s="547"/>
      <c r="KDV337" s="547"/>
      <c r="KDW337" s="547"/>
      <c r="KDX337" s="547"/>
      <c r="KDY337" s="547"/>
      <c r="KDZ337" s="547"/>
      <c r="KEA337" s="547"/>
      <c r="KEB337" s="547"/>
      <c r="KEC337" s="547"/>
      <c r="KED337" s="547"/>
      <c r="KEE337" s="547"/>
      <c r="KEF337" s="547"/>
      <c r="KEG337" s="547"/>
      <c r="KEH337" s="547"/>
      <c r="KEI337" s="547"/>
      <c r="KEJ337" s="547"/>
      <c r="KEK337" s="547"/>
      <c r="KEL337" s="547"/>
      <c r="KEM337" s="547"/>
      <c r="KEN337" s="547"/>
      <c r="KEO337" s="547"/>
      <c r="KEP337" s="547"/>
      <c r="KEQ337" s="547"/>
      <c r="KER337" s="547"/>
      <c r="KES337" s="547"/>
      <c r="KET337" s="547"/>
      <c r="KEU337" s="547"/>
      <c r="KEV337" s="547"/>
      <c r="KEW337" s="547"/>
      <c r="KEX337" s="547"/>
      <c r="KEY337" s="547"/>
      <c r="KEZ337" s="547"/>
      <c r="KFA337" s="547"/>
      <c r="KFB337" s="547"/>
      <c r="KFC337" s="547"/>
      <c r="KFD337" s="547"/>
      <c r="KFE337" s="547"/>
      <c r="KFF337" s="547"/>
      <c r="KFG337" s="547"/>
      <c r="KFH337" s="547"/>
      <c r="KFI337" s="547"/>
      <c r="KFJ337" s="547"/>
      <c r="KFK337" s="547"/>
      <c r="KFL337" s="547"/>
      <c r="KFM337" s="547"/>
      <c r="KFN337" s="547"/>
      <c r="KFO337" s="547"/>
      <c r="KFP337" s="547"/>
      <c r="KFQ337" s="547"/>
      <c r="KFR337" s="547"/>
      <c r="KFS337" s="547"/>
      <c r="KFT337" s="547"/>
      <c r="KFU337" s="547"/>
      <c r="KFV337" s="547"/>
      <c r="KFW337" s="547"/>
      <c r="KFX337" s="547"/>
      <c r="KFY337" s="547"/>
      <c r="KFZ337" s="547"/>
      <c r="KGA337" s="547"/>
      <c r="KGB337" s="547"/>
      <c r="KGC337" s="547"/>
      <c r="KGD337" s="547"/>
      <c r="KGE337" s="547"/>
      <c r="KGF337" s="547"/>
      <c r="KGG337" s="547"/>
      <c r="KGH337" s="547"/>
      <c r="KGI337" s="547"/>
      <c r="KGJ337" s="547"/>
      <c r="KGK337" s="547"/>
      <c r="KGL337" s="547"/>
      <c r="KGM337" s="547"/>
      <c r="KGN337" s="547"/>
      <c r="KGO337" s="547"/>
      <c r="KGP337" s="547"/>
      <c r="KGQ337" s="547"/>
      <c r="KGR337" s="547"/>
      <c r="KGS337" s="547"/>
      <c r="KGT337" s="547"/>
      <c r="KGU337" s="547"/>
      <c r="KGV337" s="547"/>
      <c r="KGW337" s="547"/>
      <c r="KGX337" s="547"/>
      <c r="KGY337" s="547"/>
      <c r="KGZ337" s="547"/>
      <c r="KHA337" s="547"/>
      <c r="KHB337" s="547"/>
      <c r="KHC337" s="547"/>
      <c r="KHD337" s="547"/>
      <c r="KHE337" s="547"/>
      <c r="KHF337" s="547"/>
      <c r="KHG337" s="547"/>
      <c r="KHH337" s="547"/>
      <c r="KHI337" s="547"/>
      <c r="KHJ337" s="547"/>
      <c r="KHK337" s="547"/>
      <c r="KHL337" s="547"/>
      <c r="KHM337" s="547"/>
      <c r="KHN337" s="547"/>
      <c r="KHO337" s="547"/>
      <c r="KHP337" s="547"/>
      <c r="KHQ337" s="547"/>
      <c r="KHR337" s="547"/>
      <c r="KHS337" s="547"/>
      <c r="KHT337" s="547"/>
      <c r="KHU337" s="547"/>
      <c r="KHV337" s="547"/>
      <c r="KHW337" s="547"/>
      <c r="KHX337" s="547"/>
      <c r="KHY337" s="547"/>
      <c r="KHZ337" s="547"/>
      <c r="KIA337" s="547"/>
      <c r="KIB337" s="547"/>
      <c r="KIC337" s="547"/>
      <c r="KID337" s="547"/>
      <c r="KIE337" s="547"/>
      <c r="KIF337" s="547"/>
      <c r="KIG337" s="547"/>
      <c r="KIH337" s="547"/>
      <c r="KII337" s="547"/>
      <c r="KIJ337" s="547"/>
      <c r="KIK337" s="547"/>
      <c r="KIL337" s="547"/>
      <c r="KIM337" s="547"/>
      <c r="KIN337" s="547"/>
      <c r="KIO337" s="547"/>
      <c r="KIP337" s="547"/>
      <c r="KIQ337" s="547"/>
      <c r="KIR337" s="547"/>
      <c r="KIS337" s="547"/>
      <c r="KIT337" s="547"/>
      <c r="KIU337" s="547"/>
      <c r="KIV337" s="547"/>
      <c r="KIW337" s="547"/>
      <c r="KIX337" s="547"/>
      <c r="KIY337" s="547"/>
      <c r="KIZ337" s="547"/>
      <c r="KJA337" s="547"/>
      <c r="KJB337" s="547"/>
      <c r="KJC337" s="547"/>
      <c r="KJD337" s="547"/>
      <c r="KJE337" s="547"/>
      <c r="KJF337" s="547"/>
      <c r="KJG337" s="547"/>
      <c r="KJH337" s="547"/>
      <c r="KJI337" s="547"/>
      <c r="KJJ337" s="547"/>
      <c r="KJK337" s="547"/>
      <c r="KJL337" s="547"/>
      <c r="KJM337" s="547"/>
      <c r="KJN337" s="547"/>
      <c r="KJO337" s="547"/>
      <c r="KJP337" s="547"/>
      <c r="KJQ337" s="547"/>
      <c r="KJR337" s="547"/>
      <c r="KJS337" s="547"/>
      <c r="KJT337" s="547"/>
      <c r="KJU337" s="547"/>
      <c r="KJV337" s="547"/>
      <c r="KJW337" s="547"/>
      <c r="KJX337" s="547"/>
      <c r="KJY337" s="547"/>
      <c r="KJZ337" s="547"/>
      <c r="KKA337" s="547"/>
      <c r="KKB337" s="547"/>
      <c r="KKC337" s="547"/>
      <c r="KKD337" s="547"/>
      <c r="KKE337" s="547"/>
      <c r="KKF337" s="547"/>
      <c r="KKG337" s="547"/>
      <c r="KKH337" s="547"/>
      <c r="KKI337" s="547"/>
      <c r="KKJ337" s="547"/>
      <c r="KKK337" s="547"/>
      <c r="KKL337" s="547"/>
      <c r="KKM337" s="547"/>
      <c r="KKN337" s="547"/>
      <c r="KKO337" s="547"/>
      <c r="KKP337" s="547"/>
      <c r="KKQ337" s="547"/>
      <c r="KKR337" s="547"/>
      <c r="KKS337" s="547"/>
      <c r="KKT337" s="547"/>
      <c r="KKU337" s="547"/>
      <c r="KKV337" s="547"/>
      <c r="KKW337" s="547"/>
      <c r="KKX337" s="547"/>
      <c r="KKY337" s="547"/>
      <c r="KKZ337" s="547"/>
      <c r="KLA337" s="547"/>
      <c r="KLB337" s="547"/>
      <c r="KLC337" s="547"/>
      <c r="KLD337" s="547"/>
      <c r="KLE337" s="547"/>
      <c r="KLF337" s="547"/>
      <c r="KLG337" s="547"/>
      <c r="KLH337" s="547"/>
      <c r="KLI337" s="547"/>
      <c r="KLJ337" s="547"/>
      <c r="KLK337" s="547"/>
      <c r="KLL337" s="547"/>
      <c r="KLM337" s="547"/>
      <c r="KLN337" s="547"/>
      <c r="KLO337" s="547"/>
      <c r="KLP337" s="547"/>
      <c r="KLQ337" s="547"/>
      <c r="KLR337" s="547"/>
      <c r="KLS337" s="547"/>
      <c r="KLT337" s="547"/>
      <c r="KLU337" s="547"/>
      <c r="KLV337" s="547"/>
      <c r="KLW337" s="547"/>
      <c r="KLX337" s="547"/>
      <c r="KLY337" s="547"/>
      <c r="KLZ337" s="547"/>
      <c r="KMA337" s="547"/>
      <c r="KMB337" s="547"/>
      <c r="KMC337" s="547"/>
      <c r="KMD337" s="547"/>
      <c r="KME337" s="547"/>
      <c r="KMF337" s="547"/>
      <c r="KMG337" s="547"/>
      <c r="KMH337" s="547"/>
      <c r="KMI337" s="547"/>
      <c r="KMJ337" s="547"/>
      <c r="KMK337" s="547"/>
      <c r="KML337" s="547"/>
      <c r="KMM337" s="547"/>
      <c r="KMN337" s="547"/>
      <c r="KMO337" s="547"/>
      <c r="KMP337" s="547"/>
      <c r="KMQ337" s="547"/>
      <c r="KMR337" s="547"/>
      <c r="KMS337" s="547"/>
      <c r="KMT337" s="547"/>
      <c r="KMU337" s="547"/>
      <c r="KMV337" s="547"/>
      <c r="KMW337" s="547"/>
      <c r="KMX337" s="547"/>
      <c r="KMY337" s="547"/>
      <c r="KMZ337" s="547"/>
      <c r="KNA337" s="547"/>
      <c r="KNB337" s="547"/>
      <c r="KNC337" s="547"/>
      <c r="KND337" s="547"/>
      <c r="KNE337" s="547"/>
      <c r="KNF337" s="547"/>
      <c r="KNG337" s="547"/>
      <c r="KNH337" s="547"/>
      <c r="KNI337" s="547"/>
      <c r="KNJ337" s="547"/>
      <c r="KNK337" s="547"/>
      <c r="KNL337" s="547"/>
      <c r="KNM337" s="547"/>
      <c r="KNN337" s="547"/>
      <c r="KNO337" s="547"/>
      <c r="KNP337" s="547"/>
      <c r="KNQ337" s="547"/>
      <c r="KNR337" s="547"/>
      <c r="KNS337" s="547"/>
      <c r="KNT337" s="547"/>
      <c r="KNU337" s="547"/>
      <c r="KNV337" s="547"/>
      <c r="KNW337" s="547"/>
      <c r="KNX337" s="547"/>
      <c r="KNY337" s="547"/>
      <c r="KNZ337" s="547"/>
      <c r="KOA337" s="547"/>
      <c r="KOB337" s="547"/>
      <c r="KOC337" s="547"/>
      <c r="KOD337" s="547"/>
      <c r="KOE337" s="547"/>
      <c r="KOF337" s="547"/>
      <c r="KOG337" s="547"/>
      <c r="KOH337" s="547"/>
      <c r="KOI337" s="547"/>
      <c r="KOJ337" s="547"/>
      <c r="KOK337" s="547"/>
      <c r="KOL337" s="547"/>
      <c r="KOM337" s="547"/>
      <c r="KON337" s="547"/>
      <c r="KOO337" s="547"/>
      <c r="KOP337" s="547"/>
      <c r="KOQ337" s="547"/>
      <c r="KOR337" s="547"/>
      <c r="KOS337" s="547"/>
      <c r="KOT337" s="547"/>
      <c r="KOU337" s="547"/>
      <c r="KOV337" s="547"/>
      <c r="KOW337" s="547"/>
      <c r="KOX337" s="547"/>
      <c r="KOY337" s="547"/>
      <c r="KOZ337" s="547"/>
      <c r="KPA337" s="547"/>
      <c r="KPB337" s="547"/>
      <c r="KPC337" s="547"/>
      <c r="KPD337" s="547"/>
      <c r="KPE337" s="547"/>
      <c r="KPF337" s="547"/>
      <c r="KPG337" s="547"/>
      <c r="KPH337" s="547"/>
      <c r="KPI337" s="547"/>
      <c r="KPJ337" s="547"/>
      <c r="KPK337" s="547"/>
      <c r="KPL337" s="547"/>
      <c r="KPM337" s="547"/>
      <c r="KPN337" s="547"/>
      <c r="KPO337" s="547"/>
      <c r="KPP337" s="547"/>
      <c r="KPQ337" s="547"/>
      <c r="KPR337" s="547"/>
      <c r="KPS337" s="547"/>
      <c r="KPT337" s="547"/>
      <c r="KPU337" s="547"/>
      <c r="KPV337" s="547"/>
      <c r="KPW337" s="547"/>
      <c r="KPX337" s="547"/>
      <c r="KPY337" s="547"/>
      <c r="KPZ337" s="547"/>
      <c r="KQA337" s="547"/>
      <c r="KQB337" s="547"/>
      <c r="KQC337" s="547"/>
      <c r="KQD337" s="547"/>
      <c r="KQE337" s="547"/>
      <c r="KQF337" s="547"/>
      <c r="KQG337" s="547"/>
      <c r="KQH337" s="547"/>
      <c r="KQI337" s="547"/>
      <c r="KQJ337" s="547"/>
      <c r="KQK337" s="547"/>
      <c r="KQL337" s="547"/>
      <c r="KQM337" s="547"/>
      <c r="KQN337" s="547"/>
      <c r="KQO337" s="547"/>
      <c r="KQP337" s="547"/>
      <c r="KQQ337" s="547"/>
      <c r="KQR337" s="547"/>
      <c r="KQS337" s="547"/>
      <c r="KQT337" s="547"/>
      <c r="KQU337" s="547"/>
      <c r="KQV337" s="547"/>
      <c r="KQW337" s="547"/>
      <c r="KQX337" s="547"/>
      <c r="KQY337" s="547"/>
      <c r="KQZ337" s="547"/>
      <c r="KRA337" s="547"/>
      <c r="KRB337" s="547"/>
      <c r="KRC337" s="547"/>
      <c r="KRD337" s="547"/>
      <c r="KRE337" s="547"/>
      <c r="KRF337" s="547"/>
      <c r="KRG337" s="547"/>
      <c r="KRH337" s="547"/>
      <c r="KRI337" s="547"/>
      <c r="KRJ337" s="547"/>
      <c r="KRK337" s="547"/>
      <c r="KRL337" s="547"/>
      <c r="KRM337" s="547"/>
      <c r="KRN337" s="547"/>
      <c r="KRO337" s="547"/>
      <c r="KRP337" s="547"/>
      <c r="KRQ337" s="547"/>
      <c r="KRR337" s="547"/>
      <c r="KRS337" s="547"/>
      <c r="KRT337" s="547"/>
      <c r="KRU337" s="547"/>
      <c r="KRV337" s="547"/>
      <c r="KRW337" s="547"/>
      <c r="KRX337" s="547"/>
      <c r="KRY337" s="547"/>
      <c r="KRZ337" s="547"/>
      <c r="KSA337" s="547"/>
      <c r="KSB337" s="547"/>
      <c r="KSC337" s="547"/>
      <c r="KSD337" s="547"/>
      <c r="KSE337" s="547"/>
      <c r="KSF337" s="547"/>
      <c r="KSG337" s="547"/>
      <c r="KSH337" s="547"/>
      <c r="KSI337" s="547"/>
      <c r="KSJ337" s="547"/>
      <c r="KSK337" s="547"/>
      <c r="KSL337" s="547"/>
      <c r="KSM337" s="547"/>
      <c r="KSN337" s="547"/>
      <c r="KSO337" s="547"/>
      <c r="KSP337" s="547"/>
      <c r="KSQ337" s="547"/>
      <c r="KSR337" s="547"/>
      <c r="KSS337" s="547"/>
      <c r="KST337" s="547"/>
      <c r="KSU337" s="547"/>
      <c r="KSV337" s="547"/>
      <c r="KSW337" s="547"/>
      <c r="KSX337" s="547"/>
      <c r="KSY337" s="547"/>
      <c r="KSZ337" s="547"/>
      <c r="KTA337" s="547"/>
      <c r="KTB337" s="547"/>
      <c r="KTC337" s="547"/>
      <c r="KTD337" s="547"/>
      <c r="KTE337" s="547"/>
      <c r="KTF337" s="547"/>
      <c r="KTG337" s="547"/>
      <c r="KTH337" s="547"/>
      <c r="KTI337" s="547"/>
      <c r="KTJ337" s="547"/>
      <c r="KTK337" s="547"/>
      <c r="KTL337" s="547"/>
      <c r="KTM337" s="547"/>
      <c r="KTN337" s="547"/>
      <c r="KTO337" s="547"/>
      <c r="KTP337" s="547"/>
      <c r="KTQ337" s="547"/>
      <c r="KTR337" s="547"/>
      <c r="KTS337" s="547"/>
      <c r="KTT337" s="547"/>
      <c r="KTU337" s="547"/>
      <c r="KTV337" s="547"/>
      <c r="KTW337" s="547"/>
      <c r="KTX337" s="547"/>
      <c r="KTY337" s="547"/>
      <c r="KTZ337" s="547"/>
      <c r="KUA337" s="547"/>
      <c r="KUB337" s="547"/>
      <c r="KUC337" s="547"/>
      <c r="KUD337" s="547"/>
      <c r="KUE337" s="547"/>
      <c r="KUF337" s="547"/>
      <c r="KUG337" s="547"/>
      <c r="KUH337" s="547"/>
      <c r="KUI337" s="547"/>
      <c r="KUJ337" s="547"/>
      <c r="KUK337" s="547"/>
      <c r="KUL337" s="547"/>
      <c r="KUM337" s="547"/>
      <c r="KUN337" s="547"/>
      <c r="KUO337" s="547"/>
      <c r="KUP337" s="547"/>
      <c r="KUQ337" s="547"/>
      <c r="KUR337" s="547"/>
      <c r="KUS337" s="547"/>
      <c r="KUT337" s="547"/>
      <c r="KUU337" s="547"/>
      <c r="KUV337" s="547"/>
      <c r="KUW337" s="547"/>
      <c r="KUX337" s="547"/>
      <c r="KUY337" s="547"/>
      <c r="KUZ337" s="547"/>
      <c r="KVA337" s="547"/>
      <c r="KVB337" s="547"/>
      <c r="KVC337" s="547"/>
      <c r="KVD337" s="547"/>
      <c r="KVE337" s="547"/>
      <c r="KVF337" s="547"/>
      <c r="KVG337" s="547"/>
      <c r="KVH337" s="547"/>
      <c r="KVI337" s="547"/>
      <c r="KVJ337" s="547"/>
      <c r="KVK337" s="547"/>
      <c r="KVL337" s="547"/>
      <c r="KVM337" s="547"/>
      <c r="KVN337" s="547"/>
      <c r="KVO337" s="547"/>
      <c r="KVP337" s="547"/>
      <c r="KVQ337" s="547"/>
      <c r="KVR337" s="547"/>
      <c r="KVS337" s="547"/>
      <c r="KVT337" s="547"/>
      <c r="KVU337" s="547"/>
      <c r="KVV337" s="547"/>
      <c r="KVW337" s="547"/>
      <c r="KVX337" s="547"/>
      <c r="KVY337" s="547"/>
      <c r="KVZ337" s="547"/>
      <c r="KWA337" s="547"/>
      <c r="KWB337" s="547"/>
      <c r="KWC337" s="547"/>
      <c r="KWD337" s="547"/>
      <c r="KWE337" s="547"/>
      <c r="KWF337" s="547"/>
      <c r="KWG337" s="547"/>
      <c r="KWH337" s="547"/>
      <c r="KWI337" s="547"/>
      <c r="KWJ337" s="547"/>
      <c r="KWK337" s="547"/>
      <c r="KWL337" s="547"/>
      <c r="KWM337" s="547"/>
      <c r="KWN337" s="547"/>
      <c r="KWO337" s="547"/>
      <c r="KWP337" s="547"/>
      <c r="KWQ337" s="547"/>
      <c r="KWR337" s="547"/>
      <c r="KWS337" s="547"/>
      <c r="KWT337" s="547"/>
      <c r="KWU337" s="547"/>
      <c r="KWV337" s="547"/>
      <c r="KWW337" s="547"/>
      <c r="KWX337" s="547"/>
      <c r="KWY337" s="547"/>
      <c r="KWZ337" s="547"/>
      <c r="KXA337" s="547"/>
      <c r="KXB337" s="547"/>
      <c r="KXC337" s="547"/>
      <c r="KXD337" s="547"/>
      <c r="KXE337" s="547"/>
      <c r="KXF337" s="547"/>
      <c r="KXG337" s="547"/>
      <c r="KXH337" s="547"/>
      <c r="KXI337" s="547"/>
      <c r="KXJ337" s="547"/>
      <c r="KXK337" s="547"/>
      <c r="KXL337" s="547"/>
      <c r="KXM337" s="547"/>
      <c r="KXN337" s="547"/>
      <c r="KXO337" s="547"/>
      <c r="KXP337" s="547"/>
      <c r="KXQ337" s="547"/>
      <c r="KXR337" s="547"/>
      <c r="KXS337" s="547"/>
      <c r="KXT337" s="547"/>
      <c r="KXU337" s="547"/>
      <c r="KXV337" s="547"/>
      <c r="KXW337" s="547"/>
      <c r="KXX337" s="547"/>
      <c r="KXY337" s="547"/>
      <c r="KXZ337" s="547"/>
      <c r="KYA337" s="547"/>
      <c r="KYB337" s="547"/>
      <c r="KYC337" s="547"/>
      <c r="KYD337" s="547"/>
      <c r="KYE337" s="547"/>
      <c r="KYF337" s="547"/>
      <c r="KYG337" s="547"/>
      <c r="KYH337" s="547"/>
      <c r="KYI337" s="547"/>
      <c r="KYJ337" s="547"/>
      <c r="KYK337" s="547"/>
      <c r="KYL337" s="547"/>
      <c r="KYM337" s="547"/>
      <c r="KYN337" s="547"/>
      <c r="KYO337" s="547"/>
      <c r="KYP337" s="547"/>
      <c r="KYQ337" s="547"/>
      <c r="KYR337" s="547"/>
      <c r="KYS337" s="547"/>
      <c r="KYT337" s="547"/>
      <c r="KYU337" s="547"/>
      <c r="KYV337" s="547"/>
      <c r="KYW337" s="547"/>
      <c r="KYX337" s="547"/>
      <c r="KYY337" s="547"/>
      <c r="KYZ337" s="547"/>
      <c r="KZA337" s="547"/>
      <c r="KZB337" s="547"/>
      <c r="KZC337" s="547"/>
      <c r="KZD337" s="547"/>
      <c r="KZE337" s="547"/>
      <c r="KZF337" s="547"/>
      <c r="KZG337" s="547"/>
      <c r="KZH337" s="547"/>
      <c r="KZI337" s="547"/>
      <c r="KZJ337" s="547"/>
      <c r="KZK337" s="547"/>
      <c r="KZL337" s="547"/>
      <c r="KZM337" s="547"/>
      <c r="KZN337" s="547"/>
      <c r="KZO337" s="547"/>
      <c r="KZP337" s="547"/>
      <c r="KZQ337" s="547"/>
      <c r="KZR337" s="547"/>
      <c r="KZS337" s="547"/>
      <c r="KZT337" s="547"/>
      <c r="KZU337" s="547"/>
      <c r="KZV337" s="547"/>
      <c r="KZW337" s="547"/>
      <c r="KZX337" s="547"/>
      <c r="KZY337" s="547"/>
      <c r="KZZ337" s="547"/>
      <c r="LAA337" s="547"/>
      <c r="LAB337" s="547"/>
      <c r="LAC337" s="547"/>
      <c r="LAD337" s="547"/>
      <c r="LAE337" s="547"/>
      <c r="LAF337" s="547"/>
      <c r="LAG337" s="547"/>
      <c r="LAH337" s="547"/>
      <c r="LAI337" s="547"/>
      <c r="LAJ337" s="547"/>
      <c r="LAK337" s="547"/>
      <c r="LAL337" s="547"/>
      <c r="LAM337" s="547"/>
      <c r="LAN337" s="547"/>
      <c r="LAO337" s="547"/>
      <c r="LAP337" s="547"/>
      <c r="LAQ337" s="547"/>
      <c r="LAR337" s="547"/>
      <c r="LAS337" s="547"/>
      <c r="LAT337" s="547"/>
      <c r="LAU337" s="547"/>
      <c r="LAV337" s="547"/>
      <c r="LAW337" s="547"/>
      <c r="LAX337" s="547"/>
      <c r="LAY337" s="547"/>
      <c r="LAZ337" s="547"/>
      <c r="LBA337" s="547"/>
      <c r="LBB337" s="547"/>
      <c r="LBC337" s="547"/>
      <c r="LBD337" s="547"/>
      <c r="LBE337" s="547"/>
      <c r="LBF337" s="547"/>
      <c r="LBG337" s="547"/>
      <c r="LBH337" s="547"/>
      <c r="LBI337" s="547"/>
      <c r="LBJ337" s="547"/>
      <c r="LBK337" s="547"/>
      <c r="LBL337" s="547"/>
      <c r="LBM337" s="547"/>
      <c r="LBN337" s="547"/>
      <c r="LBO337" s="547"/>
      <c r="LBP337" s="547"/>
      <c r="LBQ337" s="547"/>
      <c r="LBR337" s="547"/>
      <c r="LBS337" s="547"/>
      <c r="LBT337" s="547"/>
      <c r="LBU337" s="547"/>
      <c r="LBV337" s="547"/>
      <c r="LBW337" s="547"/>
      <c r="LBX337" s="547"/>
      <c r="LBY337" s="547"/>
      <c r="LBZ337" s="547"/>
      <c r="LCA337" s="547"/>
      <c r="LCB337" s="547"/>
      <c r="LCC337" s="547"/>
      <c r="LCD337" s="547"/>
      <c r="LCE337" s="547"/>
      <c r="LCF337" s="547"/>
      <c r="LCG337" s="547"/>
      <c r="LCH337" s="547"/>
      <c r="LCI337" s="547"/>
      <c r="LCJ337" s="547"/>
      <c r="LCK337" s="547"/>
      <c r="LCL337" s="547"/>
      <c r="LCM337" s="547"/>
      <c r="LCN337" s="547"/>
      <c r="LCO337" s="547"/>
      <c r="LCP337" s="547"/>
      <c r="LCQ337" s="547"/>
      <c r="LCR337" s="547"/>
      <c r="LCS337" s="547"/>
      <c r="LCT337" s="547"/>
      <c r="LCU337" s="547"/>
      <c r="LCV337" s="547"/>
      <c r="LCW337" s="547"/>
      <c r="LCX337" s="547"/>
      <c r="LCY337" s="547"/>
      <c r="LCZ337" s="547"/>
      <c r="LDA337" s="547"/>
      <c r="LDB337" s="547"/>
      <c r="LDC337" s="547"/>
      <c r="LDD337" s="547"/>
      <c r="LDE337" s="547"/>
      <c r="LDF337" s="547"/>
      <c r="LDG337" s="547"/>
      <c r="LDH337" s="547"/>
      <c r="LDI337" s="547"/>
      <c r="LDJ337" s="547"/>
      <c r="LDK337" s="547"/>
      <c r="LDL337" s="547"/>
      <c r="LDM337" s="547"/>
      <c r="LDN337" s="547"/>
      <c r="LDO337" s="547"/>
      <c r="LDP337" s="547"/>
      <c r="LDQ337" s="547"/>
      <c r="LDR337" s="547"/>
      <c r="LDS337" s="547"/>
      <c r="LDT337" s="547"/>
      <c r="LDU337" s="547"/>
      <c r="LDV337" s="547"/>
      <c r="LDW337" s="547"/>
      <c r="LDX337" s="547"/>
      <c r="LDY337" s="547"/>
      <c r="LDZ337" s="547"/>
      <c r="LEA337" s="547"/>
      <c r="LEB337" s="547"/>
      <c r="LEC337" s="547"/>
      <c r="LED337" s="547"/>
      <c r="LEE337" s="547"/>
      <c r="LEF337" s="547"/>
      <c r="LEG337" s="547"/>
      <c r="LEH337" s="547"/>
      <c r="LEI337" s="547"/>
      <c r="LEJ337" s="547"/>
      <c r="LEK337" s="547"/>
      <c r="LEL337" s="547"/>
      <c r="LEM337" s="547"/>
      <c r="LEN337" s="547"/>
      <c r="LEO337" s="547"/>
      <c r="LEP337" s="547"/>
      <c r="LEQ337" s="547"/>
      <c r="LER337" s="547"/>
      <c r="LES337" s="547"/>
      <c r="LET337" s="547"/>
      <c r="LEU337" s="547"/>
      <c r="LEV337" s="547"/>
      <c r="LEW337" s="547"/>
      <c r="LEX337" s="547"/>
      <c r="LEY337" s="547"/>
      <c r="LEZ337" s="547"/>
      <c r="LFA337" s="547"/>
      <c r="LFB337" s="547"/>
      <c r="LFC337" s="547"/>
      <c r="LFD337" s="547"/>
      <c r="LFE337" s="547"/>
      <c r="LFF337" s="547"/>
      <c r="LFG337" s="547"/>
      <c r="LFH337" s="547"/>
      <c r="LFI337" s="547"/>
      <c r="LFJ337" s="547"/>
      <c r="LFK337" s="547"/>
      <c r="LFL337" s="547"/>
      <c r="LFM337" s="547"/>
      <c r="LFN337" s="547"/>
      <c r="LFO337" s="547"/>
      <c r="LFP337" s="547"/>
      <c r="LFQ337" s="547"/>
      <c r="LFR337" s="547"/>
      <c r="LFS337" s="547"/>
      <c r="LFT337" s="547"/>
      <c r="LFU337" s="547"/>
      <c r="LFV337" s="547"/>
      <c r="LFW337" s="547"/>
      <c r="LFX337" s="547"/>
      <c r="LFY337" s="547"/>
      <c r="LFZ337" s="547"/>
      <c r="LGA337" s="547"/>
      <c r="LGB337" s="547"/>
      <c r="LGC337" s="547"/>
      <c r="LGD337" s="547"/>
      <c r="LGE337" s="547"/>
      <c r="LGF337" s="547"/>
      <c r="LGG337" s="547"/>
      <c r="LGH337" s="547"/>
      <c r="LGI337" s="547"/>
      <c r="LGJ337" s="547"/>
      <c r="LGK337" s="547"/>
      <c r="LGL337" s="547"/>
      <c r="LGM337" s="547"/>
      <c r="LGN337" s="547"/>
      <c r="LGO337" s="547"/>
      <c r="LGP337" s="547"/>
      <c r="LGQ337" s="547"/>
      <c r="LGR337" s="547"/>
      <c r="LGS337" s="547"/>
      <c r="LGT337" s="547"/>
      <c r="LGU337" s="547"/>
      <c r="LGV337" s="547"/>
      <c r="LGW337" s="547"/>
      <c r="LGX337" s="547"/>
      <c r="LGY337" s="547"/>
      <c r="LGZ337" s="547"/>
      <c r="LHA337" s="547"/>
      <c r="LHB337" s="547"/>
      <c r="LHC337" s="547"/>
      <c r="LHD337" s="547"/>
      <c r="LHE337" s="547"/>
      <c r="LHF337" s="547"/>
      <c r="LHG337" s="547"/>
      <c r="LHH337" s="547"/>
      <c r="LHI337" s="547"/>
      <c r="LHJ337" s="547"/>
      <c r="LHK337" s="547"/>
      <c r="LHL337" s="547"/>
      <c r="LHM337" s="547"/>
      <c r="LHN337" s="547"/>
      <c r="LHO337" s="547"/>
      <c r="LHP337" s="547"/>
      <c r="LHQ337" s="547"/>
      <c r="LHR337" s="547"/>
      <c r="LHS337" s="547"/>
      <c r="LHT337" s="547"/>
      <c r="LHU337" s="547"/>
      <c r="LHV337" s="547"/>
      <c r="LHW337" s="547"/>
      <c r="LHX337" s="547"/>
      <c r="LHY337" s="547"/>
      <c r="LHZ337" s="547"/>
      <c r="LIA337" s="547"/>
      <c r="LIB337" s="547"/>
      <c r="LIC337" s="547"/>
      <c r="LID337" s="547"/>
      <c r="LIE337" s="547"/>
      <c r="LIF337" s="547"/>
      <c r="LIG337" s="547"/>
      <c r="LIH337" s="547"/>
      <c r="LII337" s="547"/>
      <c r="LIJ337" s="547"/>
      <c r="LIK337" s="547"/>
      <c r="LIL337" s="547"/>
      <c r="LIM337" s="547"/>
      <c r="LIN337" s="547"/>
      <c r="LIO337" s="547"/>
      <c r="LIP337" s="547"/>
      <c r="LIQ337" s="547"/>
      <c r="LIR337" s="547"/>
      <c r="LIS337" s="547"/>
      <c r="LIT337" s="547"/>
      <c r="LIU337" s="547"/>
      <c r="LIV337" s="547"/>
      <c r="LIW337" s="547"/>
      <c r="LIX337" s="547"/>
      <c r="LIY337" s="547"/>
      <c r="LIZ337" s="547"/>
      <c r="LJA337" s="547"/>
      <c r="LJB337" s="547"/>
      <c r="LJC337" s="547"/>
      <c r="LJD337" s="547"/>
      <c r="LJE337" s="547"/>
      <c r="LJF337" s="547"/>
      <c r="LJG337" s="547"/>
      <c r="LJH337" s="547"/>
      <c r="LJI337" s="547"/>
      <c r="LJJ337" s="547"/>
      <c r="LJK337" s="547"/>
      <c r="LJL337" s="547"/>
      <c r="LJM337" s="547"/>
      <c r="LJN337" s="547"/>
      <c r="LJO337" s="547"/>
      <c r="LJP337" s="547"/>
      <c r="LJQ337" s="547"/>
      <c r="LJR337" s="547"/>
      <c r="LJS337" s="547"/>
      <c r="LJT337" s="547"/>
      <c r="LJU337" s="547"/>
      <c r="LJV337" s="547"/>
      <c r="LJW337" s="547"/>
      <c r="LJX337" s="547"/>
      <c r="LJY337" s="547"/>
      <c r="LJZ337" s="547"/>
      <c r="LKA337" s="547"/>
      <c r="LKB337" s="547"/>
      <c r="LKC337" s="547"/>
      <c r="LKD337" s="547"/>
      <c r="LKE337" s="547"/>
      <c r="LKF337" s="547"/>
      <c r="LKG337" s="547"/>
      <c r="LKH337" s="547"/>
      <c r="LKI337" s="547"/>
      <c r="LKJ337" s="547"/>
      <c r="LKK337" s="547"/>
      <c r="LKL337" s="547"/>
      <c r="LKM337" s="547"/>
      <c r="LKN337" s="547"/>
      <c r="LKO337" s="547"/>
      <c r="LKP337" s="547"/>
      <c r="LKQ337" s="547"/>
      <c r="LKR337" s="547"/>
      <c r="LKS337" s="547"/>
      <c r="LKT337" s="547"/>
      <c r="LKU337" s="547"/>
      <c r="LKV337" s="547"/>
      <c r="LKW337" s="547"/>
      <c r="LKX337" s="547"/>
      <c r="LKY337" s="547"/>
      <c r="LKZ337" s="547"/>
      <c r="LLA337" s="547"/>
      <c r="LLB337" s="547"/>
      <c r="LLC337" s="547"/>
      <c r="LLD337" s="547"/>
      <c r="LLE337" s="547"/>
      <c r="LLF337" s="547"/>
      <c r="LLG337" s="547"/>
      <c r="LLH337" s="547"/>
      <c r="LLI337" s="547"/>
      <c r="LLJ337" s="547"/>
      <c r="LLK337" s="547"/>
      <c r="LLL337" s="547"/>
      <c r="LLM337" s="547"/>
      <c r="LLN337" s="547"/>
      <c r="LLO337" s="547"/>
      <c r="LLP337" s="547"/>
      <c r="LLQ337" s="547"/>
      <c r="LLR337" s="547"/>
      <c r="LLS337" s="547"/>
      <c r="LLT337" s="547"/>
      <c r="LLU337" s="547"/>
      <c r="LLV337" s="547"/>
      <c r="LLW337" s="547"/>
      <c r="LLX337" s="547"/>
      <c r="LLY337" s="547"/>
      <c r="LLZ337" s="547"/>
      <c r="LMA337" s="547"/>
      <c r="LMB337" s="547"/>
      <c r="LMC337" s="547"/>
      <c r="LMD337" s="547"/>
      <c r="LME337" s="547"/>
      <c r="LMF337" s="547"/>
      <c r="LMG337" s="547"/>
      <c r="LMH337" s="547"/>
      <c r="LMI337" s="547"/>
      <c r="LMJ337" s="547"/>
      <c r="LMK337" s="547"/>
      <c r="LML337" s="547"/>
      <c r="LMM337" s="547"/>
      <c r="LMN337" s="547"/>
      <c r="LMO337" s="547"/>
      <c r="LMP337" s="547"/>
      <c r="LMQ337" s="547"/>
      <c r="LMR337" s="547"/>
      <c r="LMS337" s="547"/>
      <c r="LMT337" s="547"/>
      <c r="LMU337" s="547"/>
      <c r="LMV337" s="547"/>
      <c r="LMW337" s="547"/>
      <c r="LMX337" s="547"/>
      <c r="LMY337" s="547"/>
      <c r="LMZ337" s="547"/>
      <c r="LNA337" s="547"/>
      <c r="LNB337" s="547"/>
      <c r="LNC337" s="547"/>
      <c r="LND337" s="547"/>
      <c r="LNE337" s="547"/>
      <c r="LNF337" s="547"/>
      <c r="LNG337" s="547"/>
      <c r="LNH337" s="547"/>
      <c r="LNI337" s="547"/>
      <c r="LNJ337" s="547"/>
      <c r="LNK337" s="547"/>
      <c r="LNL337" s="547"/>
      <c r="LNM337" s="547"/>
      <c r="LNN337" s="547"/>
      <c r="LNO337" s="547"/>
      <c r="LNP337" s="547"/>
      <c r="LNQ337" s="547"/>
      <c r="LNR337" s="547"/>
      <c r="LNS337" s="547"/>
      <c r="LNT337" s="547"/>
      <c r="LNU337" s="547"/>
      <c r="LNV337" s="547"/>
      <c r="LNW337" s="547"/>
      <c r="LNX337" s="547"/>
      <c r="LNY337" s="547"/>
      <c r="LNZ337" s="547"/>
      <c r="LOA337" s="547"/>
      <c r="LOB337" s="547"/>
      <c r="LOC337" s="547"/>
      <c r="LOD337" s="547"/>
      <c r="LOE337" s="547"/>
      <c r="LOF337" s="547"/>
      <c r="LOG337" s="547"/>
      <c r="LOH337" s="547"/>
      <c r="LOI337" s="547"/>
      <c r="LOJ337" s="547"/>
      <c r="LOK337" s="547"/>
      <c r="LOL337" s="547"/>
      <c r="LOM337" s="547"/>
      <c r="LON337" s="547"/>
      <c r="LOO337" s="547"/>
      <c r="LOP337" s="547"/>
      <c r="LOQ337" s="547"/>
      <c r="LOR337" s="547"/>
      <c r="LOS337" s="547"/>
      <c r="LOT337" s="547"/>
      <c r="LOU337" s="547"/>
      <c r="LOV337" s="547"/>
      <c r="LOW337" s="547"/>
      <c r="LOX337" s="547"/>
      <c r="LOY337" s="547"/>
      <c r="LOZ337" s="547"/>
      <c r="LPA337" s="547"/>
      <c r="LPB337" s="547"/>
      <c r="LPC337" s="547"/>
      <c r="LPD337" s="547"/>
      <c r="LPE337" s="547"/>
      <c r="LPF337" s="547"/>
      <c r="LPG337" s="547"/>
      <c r="LPH337" s="547"/>
      <c r="LPI337" s="547"/>
      <c r="LPJ337" s="547"/>
      <c r="LPK337" s="547"/>
      <c r="LPL337" s="547"/>
      <c r="LPM337" s="547"/>
      <c r="LPN337" s="547"/>
      <c r="LPO337" s="547"/>
      <c r="LPP337" s="547"/>
      <c r="LPQ337" s="547"/>
      <c r="LPR337" s="547"/>
      <c r="LPS337" s="547"/>
      <c r="LPT337" s="547"/>
      <c r="LPU337" s="547"/>
      <c r="LPV337" s="547"/>
      <c r="LPW337" s="547"/>
      <c r="LPX337" s="547"/>
      <c r="LPY337" s="547"/>
      <c r="LPZ337" s="547"/>
      <c r="LQA337" s="547"/>
      <c r="LQB337" s="547"/>
      <c r="LQC337" s="547"/>
      <c r="LQD337" s="547"/>
      <c r="LQE337" s="547"/>
      <c r="LQF337" s="547"/>
      <c r="LQG337" s="547"/>
      <c r="LQH337" s="547"/>
      <c r="LQI337" s="547"/>
      <c r="LQJ337" s="547"/>
      <c r="LQK337" s="547"/>
      <c r="LQL337" s="547"/>
      <c r="LQM337" s="547"/>
      <c r="LQN337" s="547"/>
      <c r="LQO337" s="547"/>
      <c r="LQP337" s="547"/>
      <c r="LQQ337" s="547"/>
      <c r="LQR337" s="547"/>
      <c r="LQS337" s="547"/>
      <c r="LQT337" s="547"/>
      <c r="LQU337" s="547"/>
      <c r="LQV337" s="547"/>
      <c r="LQW337" s="547"/>
      <c r="LQX337" s="547"/>
      <c r="LQY337" s="547"/>
      <c r="LQZ337" s="547"/>
      <c r="LRA337" s="547"/>
      <c r="LRB337" s="547"/>
      <c r="LRC337" s="547"/>
      <c r="LRD337" s="547"/>
      <c r="LRE337" s="547"/>
      <c r="LRF337" s="547"/>
      <c r="LRG337" s="547"/>
      <c r="LRH337" s="547"/>
      <c r="LRI337" s="547"/>
      <c r="LRJ337" s="547"/>
      <c r="LRK337" s="547"/>
      <c r="LRL337" s="547"/>
      <c r="LRM337" s="547"/>
      <c r="LRN337" s="547"/>
      <c r="LRO337" s="547"/>
      <c r="LRP337" s="547"/>
      <c r="LRQ337" s="547"/>
      <c r="LRR337" s="547"/>
      <c r="LRS337" s="547"/>
      <c r="LRT337" s="547"/>
      <c r="LRU337" s="547"/>
      <c r="LRV337" s="547"/>
      <c r="LRW337" s="547"/>
      <c r="LRX337" s="547"/>
      <c r="LRY337" s="547"/>
      <c r="LRZ337" s="547"/>
      <c r="LSA337" s="547"/>
      <c r="LSB337" s="547"/>
      <c r="LSC337" s="547"/>
      <c r="LSD337" s="547"/>
      <c r="LSE337" s="547"/>
      <c r="LSF337" s="547"/>
      <c r="LSG337" s="547"/>
      <c r="LSH337" s="547"/>
      <c r="LSI337" s="547"/>
      <c r="LSJ337" s="547"/>
      <c r="LSK337" s="547"/>
      <c r="LSL337" s="547"/>
      <c r="LSM337" s="547"/>
      <c r="LSN337" s="547"/>
      <c r="LSO337" s="547"/>
      <c r="LSP337" s="547"/>
      <c r="LSQ337" s="547"/>
      <c r="LSR337" s="547"/>
      <c r="LSS337" s="547"/>
      <c r="LST337" s="547"/>
      <c r="LSU337" s="547"/>
      <c r="LSV337" s="547"/>
      <c r="LSW337" s="547"/>
      <c r="LSX337" s="547"/>
      <c r="LSY337" s="547"/>
      <c r="LSZ337" s="547"/>
      <c r="LTA337" s="547"/>
      <c r="LTB337" s="547"/>
      <c r="LTC337" s="547"/>
      <c r="LTD337" s="547"/>
      <c r="LTE337" s="547"/>
      <c r="LTF337" s="547"/>
      <c r="LTG337" s="547"/>
      <c r="LTH337" s="547"/>
      <c r="LTI337" s="547"/>
      <c r="LTJ337" s="547"/>
      <c r="LTK337" s="547"/>
      <c r="LTL337" s="547"/>
      <c r="LTM337" s="547"/>
      <c r="LTN337" s="547"/>
      <c r="LTO337" s="547"/>
      <c r="LTP337" s="547"/>
      <c r="LTQ337" s="547"/>
      <c r="LTR337" s="547"/>
      <c r="LTS337" s="547"/>
      <c r="LTT337" s="547"/>
      <c r="LTU337" s="547"/>
      <c r="LTV337" s="547"/>
      <c r="LTW337" s="547"/>
      <c r="LTX337" s="547"/>
      <c r="LTY337" s="547"/>
      <c r="LTZ337" s="547"/>
      <c r="LUA337" s="547"/>
      <c r="LUB337" s="547"/>
      <c r="LUC337" s="547"/>
      <c r="LUD337" s="547"/>
      <c r="LUE337" s="547"/>
      <c r="LUF337" s="547"/>
      <c r="LUG337" s="547"/>
      <c r="LUH337" s="547"/>
      <c r="LUI337" s="547"/>
      <c r="LUJ337" s="547"/>
      <c r="LUK337" s="547"/>
      <c r="LUL337" s="547"/>
      <c r="LUM337" s="547"/>
      <c r="LUN337" s="547"/>
      <c r="LUO337" s="547"/>
      <c r="LUP337" s="547"/>
      <c r="LUQ337" s="547"/>
      <c r="LUR337" s="547"/>
      <c r="LUS337" s="547"/>
      <c r="LUT337" s="547"/>
      <c r="LUU337" s="547"/>
      <c r="LUV337" s="547"/>
      <c r="LUW337" s="547"/>
      <c r="LUX337" s="547"/>
      <c r="LUY337" s="547"/>
      <c r="LUZ337" s="547"/>
      <c r="LVA337" s="547"/>
      <c r="LVB337" s="547"/>
      <c r="LVC337" s="547"/>
      <c r="LVD337" s="547"/>
      <c r="LVE337" s="547"/>
      <c r="LVF337" s="547"/>
      <c r="LVG337" s="547"/>
      <c r="LVH337" s="547"/>
      <c r="LVI337" s="547"/>
      <c r="LVJ337" s="547"/>
      <c r="LVK337" s="547"/>
      <c r="LVL337" s="547"/>
      <c r="LVM337" s="547"/>
      <c r="LVN337" s="547"/>
      <c r="LVO337" s="547"/>
      <c r="LVP337" s="547"/>
      <c r="LVQ337" s="547"/>
      <c r="LVR337" s="547"/>
      <c r="LVS337" s="547"/>
      <c r="LVT337" s="547"/>
      <c r="LVU337" s="547"/>
      <c r="LVV337" s="547"/>
      <c r="LVW337" s="547"/>
      <c r="LVX337" s="547"/>
      <c r="LVY337" s="547"/>
      <c r="LVZ337" s="547"/>
      <c r="LWA337" s="547"/>
      <c r="LWB337" s="547"/>
      <c r="LWC337" s="547"/>
      <c r="LWD337" s="547"/>
      <c r="LWE337" s="547"/>
      <c r="LWF337" s="547"/>
      <c r="LWG337" s="547"/>
      <c r="LWH337" s="547"/>
      <c r="LWI337" s="547"/>
      <c r="LWJ337" s="547"/>
      <c r="LWK337" s="547"/>
      <c r="LWL337" s="547"/>
      <c r="LWM337" s="547"/>
      <c r="LWN337" s="547"/>
      <c r="LWO337" s="547"/>
      <c r="LWP337" s="547"/>
      <c r="LWQ337" s="547"/>
      <c r="LWR337" s="547"/>
      <c r="LWS337" s="547"/>
      <c r="LWT337" s="547"/>
      <c r="LWU337" s="547"/>
      <c r="LWV337" s="547"/>
      <c r="LWW337" s="547"/>
      <c r="LWX337" s="547"/>
      <c r="LWY337" s="547"/>
      <c r="LWZ337" s="547"/>
      <c r="LXA337" s="547"/>
      <c r="LXB337" s="547"/>
      <c r="LXC337" s="547"/>
      <c r="LXD337" s="547"/>
      <c r="LXE337" s="547"/>
      <c r="LXF337" s="547"/>
      <c r="LXG337" s="547"/>
      <c r="LXH337" s="547"/>
      <c r="LXI337" s="547"/>
      <c r="LXJ337" s="547"/>
      <c r="LXK337" s="547"/>
      <c r="LXL337" s="547"/>
      <c r="LXM337" s="547"/>
      <c r="LXN337" s="547"/>
      <c r="LXO337" s="547"/>
      <c r="LXP337" s="547"/>
      <c r="LXQ337" s="547"/>
      <c r="LXR337" s="547"/>
      <c r="LXS337" s="547"/>
      <c r="LXT337" s="547"/>
      <c r="LXU337" s="547"/>
      <c r="LXV337" s="547"/>
      <c r="LXW337" s="547"/>
      <c r="LXX337" s="547"/>
      <c r="LXY337" s="547"/>
      <c r="LXZ337" s="547"/>
      <c r="LYA337" s="547"/>
      <c r="LYB337" s="547"/>
      <c r="LYC337" s="547"/>
      <c r="LYD337" s="547"/>
      <c r="LYE337" s="547"/>
      <c r="LYF337" s="547"/>
      <c r="LYG337" s="547"/>
      <c r="LYH337" s="547"/>
      <c r="LYI337" s="547"/>
      <c r="LYJ337" s="547"/>
      <c r="LYK337" s="547"/>
      <c r="LYL337" s="547"/>
      <c r="LYM337" s="547"/>
      <c r="LYN337" s="547"/>
      <c r="LYO337" s="547"/>
      <c r="LYP337" s="547"/>
      <c r="LYQ337" s="547"/>
      <c r="LYR337" s="547"/>
      <c r="LYS337" s="547"/>
      <c r="LYT337" s="547"/>
      <c r="LYU337" s="547"/>
      <c r="LYV337" s="547"/>
      <c r="LYW337" s="547"/>
      <c r="LYX337" s="547"/>
      <c r="LYY337" s="547"/>
      <c r="LYZ337" s="547"/>
      <c r="LZA337" s="547"/>
      <c r="LZB337" s="547"/>
      <c r="LZC337" s="547"/>
      <c r="LZD337" s="547"/>
      <c r="LZE337" s="547"/>
      <c r="LZF337" s="547"/>
      <c r="LZG337" s="547"/>
      <c r="LZH337" s="547"/>
      <c r="LZI337" s="547"/>
      <c r="LZJ337" s="547"/>
      <c r="LZK337" s="547"/>
      <c r="LZL337" s="547"/>
      <c r="LZM337" s="547"/>
      <c r="LZN337" s="547"/>
      <c r="LZO337" s="547"/>
      <c r="LZP337" s="547"/>
      <c r="LZQ337" s="547"/>
      <c r="LZR337" s="547"/>
      <c r="LZS337" s="547"/>
      <c r="LZT337" s="547"/>
      <c r="LZU337" s="547"/>
      <c r="LZV337" s="547"/>
      <c r="LZW337" s="547"/>
      <c r="LZX337" s="547"/>
      <c r="LZY337" s="547"/>
      <c r="LZZ337" s="547"/>
      <c r="MAA337" s="547"/>
      <c r="MAB337" s="547"/>
      <c r="MAC337" s="547"/>
      <c r="MAD337" s="547"/>
      <c r="MAE337" s="547"/>
      <c r="MAF337" s="547"/>
      <c r="MAG337" s="547"/>
      <c r="MAH337" s="547"/>
      <c r="MAI337" s="547"/>
      <c r="MAJ337" s="547"/>
      <c r="MAK337" s="547"/>
      <c r="MAL337" s="547"/>
      <c r="MAM337" s="547"/>
      <c r="MAN337" s="547"/>
      <c r="MAO337" s="547"/>
      <c r="MAP337" s="547"/>
      <c r="MAQ337" s="547"/>
      <c r="MAR337" s="547"/>
      <c r="MAS337" s="547"/>
      <c r="MAT337" s="547"/>
      <c r="MAU337" s="547"/>
      <c r="MAV337" s="547"/>
      <c r="MAW337" s="547"/>
      <c r="MAX337" s="547"/>
      <c r="MAY337" s="547"/>
      <c r="MAZ337" s="547"/>
      <c r="MBA337" s="547"/>
      <c r="MBB337" s="547"/>
      <c r="MBC337" s="547"/>
      <c r="MBD337" s="547"/>
      <c r="MBE337" s="547"/>
      <c r="MBF337" s="547"/>
      <c r="MBG337" s="547"/>
      <c r="MBH337" s="547"/>
      <c r="MBI337" s="547"/>
      <c r="MBJ337" s="547"/>
      <c r="MBK337" s="547"/>
      <c r="MBL337" s="547"/>
      <c r="MBM337" s="547"/>
      <c r="MBN337" s="547"/>
      <c r="MBO337" s="547"/>
      <c r="MBP337" s="547"/>
      <c r="MBQ337" s="547"/>
      <c r="MBR337" s="547"/>
      <c r="MBS337" s="547"/>
      <c r="MBT337" s="547"/>
      <c r="MBU337" s="547"/>
      <c r="MBV337" s="547"/>
      <c r="MBW337" s="547"/>
      <c r="MBX337" s="547"/>
      <c r="MBY337" s="547"/>
      <c r="MBZ337" s="547"/>
      <c r="MCA337" s="547"/>
      <c r="MCB337" s="547"/>
      <c r="MCC337" s="547"/>
      <c r="MCD337" s="547"/>
      <c r="MCE337" s="547"/>
      <c r="MCF337" s="547"/>
      <c r="MCG337" s="547"/>
      <c r="MCH337" s="547"/>
      <c r="MCI337" s="547"/>
      <c r="MCJ337" s="547"/>
      <c r="MCK337" s="547"/>
      <c r="MCL337" s="547"/>
      <c r="MCM337" s="547"/>
      <c r="MCN337" s="547"/>
      <c r="MCO337" s="547"/>
      <c r="MCP337" s="547"/>
      <c r="MCQ337" s="547"/>
      <c r="MCR337" s="547"/>
      <c r="MCS337" s="547"/>
      <c r="MCT337" s="547"/>
      <c r="MCU337" s="547"/>
      <c r="MCV337" s="547"/>
      <c r="MCW337" s="547"/>
      <c r="MCX337" s="547"/>
      <c r="MCY337" s="547"/>
      <c r="MCZ337" s="547"/>
      <c r="MDA337" s="547"/>
      <c r="MDB337" s="547"/>
      <c r="MDC337" s="547"/>
      <c r="MDD337" s="547"/>
      <c r="MDE337" s="547"/>
      <c r="MDF337" s="547"/>
      <c r="MDG337" s="547"/>
      <c r="MDH337" s="547"/>
      <c r="MDI337" s="547"/>
      <c r="MDJ337" s="547"/>
      <c r="MDK337" s="547"/>
      <c r="MDL337" s="547"/>
      <c r="MDM337" s="547"/>
      <c r="MDN337" s="547"/>
      <c r="MDO337" s="547"/>
      <c r="MDP337" s="547"/>
      <c r="MDQ337" s="547"/>
      <c r="MDR337" s="547"/>
      <c r="MDS337" s="547"/>
      <c r="MDT337" s="547"/>
      <c r="MDU337" s="547"/>
      <c r="MDV337" s="547"/>
      <c r="MDW337" s="547"/>
      <c r="MDX337" s="547"/>
      <c r="MDY337" s="547"/>
      <c r="MDZ337" s="547"/>
      <c r="MEA337" s="547"/>
      <c r="MEB337" s="547"/>
      <c r="MEC337" s="547"/>
      <c r="MED337" s="547"/>
      <c r="MEE337" s="547"/>
      <c r="MEF337" s="547"/>
      <c r="MEG337" s="547"/>
      <c r="MEH337" s="547"/>
      <c r="MEI337" s="547"/>
      <c r="MEJ337" s="547"/>
      <c r="MEK337" s="547"/>
      <c r="MEL337" s="547"/>
      <c r="MEM337" s="547"/>
      <c r="MEN337" s="547"/>
      <c r="MEO337" s="547"/>
      <c r="MEP337" s="547"/>
      <c r="MEQ337" s="547"/>
      <c r="MER337" s="547"/>
      <c r="MES337" s="547"/>
      <c r="MET337" s="547"/>
      <c r="MEU337" s="547"/>
      <c r="MEV337" s="547"/>
      <c r="MEW337" s="547"/>
      <c r="MEX337" s="547"/>
      <c r="MEY337" s="547"/>
      <c r="MEZ337" s="547"/>
      <c r="MFA337" s="547"/>
      <c r="MFB337" s="547"/>
      <c r="MFC337" s="547"/>
      <c r="MFD337" s="547"/>
      <c r="MFE337" s="547"/>
      <c r="MFF337" s="547"/>
      <c r="MFG337" s="547"/>
      <c r="MFH337" s="547"/>
      <c r="MFI337" s="547"/>
      <c r="MFJ337" s="547"/>
      <c r="MFK337" s="547"/>
      <c r="MFL337" s="547"/>
      <c r="MFM337" s="547"/>
      <c r="MFN337" s="547"/>
      <c r="MFO337" s="547"/>
      <c r="MFP337" s="547"/>
      <c r="MFQ337" s="547"/>
      <c r="MFR337" s="547"/>
      <c r="MFS337" s="547"/>
      <c r="MFT337" s="547"/>
      <c r="MFU337" s="547"/>
      <c r="MFV337" s="547"/>
      <c r="MFW337" s="547"/>
      <c r="MFX337" s="547"/>
      <c r="MFY337" s="547"/>
      <c r="MFZ337" s="547"/>
      <c r="MGA337" s="547"/>
      <c r="MGB337" s="547"/>
      <c r="MGC337" s="547"/>
      <c r="MGD337" s="547"/>
      <c r="MGE337" s="547"/>
      <c r="MGF337" s="547"/>
      <c r="MGG337" s="547"/>
      <c r="MGH337" s="547"/>
      <c r="MGI337" s="547"/>
      <c r="MGJ337" s="547"/>
      <c r="MGK337" s="547"/>
      <c r="MGL337" s="547"/>
      <c r="MGM337" s="547"/>
      <c r="MGN337" s="547"/>
      <c r="MGO337" s="547"/>
      <c r="MGP337" s="547"/>
      <c r="MGQ337" s="547"/>
      <c r="MGR337" s="547"/>
      <c r="MGS337" s="547"/>
      <c r="MGT337" s="547"/>
      <c r="MGU337" s="547"/>
      <c r="MGV337" s="547"/>
      <c r="MGW337" s="547"/>
      <c r="MGX337" s="547"/>
      <c r="MGY337" s="547"/>
      <c r="MGZ337" s="547"/>
      <c r="MHA337" s="547"/>
      <c r="MHB337" s="547"/>
      <c r="MHC337" s="547"/>
      <c r="MHD337" s="547"/>
      <c r="MHE337" s="547"/>
      <c r="MHF337" s="547"/>
      <c r="MHG337" s="547"/>
      <c r="MHH337" s="547"/>
      <c r="MHI337" s="547"/>
      <c r="MHJ337" s="547"/>
      <c r="MHK337" s="547"/>
      <c r="MHL337" s="547"/>
      <c r="MHM337" s="547"/>
      <c r="MHN337" s="547"/>
      <c r="MHO337" s="547"/>
      <c r="MHP337" s="547"/>
      <c r="MHQ337" s="547"/>
      <c r="MHR337" s="547"/>
      <c r="MHS337" s="547"/>
      <c r="MHT337" s="547"/>
      <c r="MHU337" s="547"/>
      <c r="MHV337" s="547"/>
      <c r="MHW337" s="547"/>
      <c r="MHX337" s="547"/>
      <c r="MHY337" s="547"/>
      <c r="MHZ337" s="547"/>
      <c r="MIA337" s="547"/>
      <c r="MIB337" s="547"/>
      <c r="MIC337" s="547"/>
      <c r="MID337" s="547"/>
      <c r="MIE337" s="547"/>
      <c r="MIF337" s="547"/>
      <c r="MIG337" s="547"/>
      <c r="MIH337" s="547"/>
      <c r="MII337" s="547"/>
      <c r="MIJ337" s="547"/>
      <c r="MIK337" s="547"/>
      <c r="MIL337" s="547"/>
      <c r="MIM337" s="547"/>
      <c r="MIN337" s="547"/>
      <c r="MIO337" s="547"/>
      <c r="MIP337" s="547"/>
      <c r="MIQ337" s="547"/>
      <c r="MIR337" s="547"/>
      <c r="MIS337" s="547"/>
      <c r="MIT337" s="547"/>
      <c r="MIU337" s="547"/>
      <c r="MIV337" s="547"/>
      <c r="MIW337" s="547"/>
      <c r="MIX337" s="547"/>
      <c r="MIY337" s="547"/>
      <c r="MIZ337" s="547"/>
      <c r="MJA337" s="547"/>
      <c r="MJB337" s="547"/>
      <c r="MJC337" s="547"/>
      <c r="MJD337" s="547"/>
      <c r="MJE337" s="547"/>
      <c r="MJF337" s="547"/>
      <c r="MJG337" s="547"/>
      <c r="MJH337" s="547"/>
      <c r="MJI337" s="547"/>
      <c r="MJJ337" s="547"/>
      <c r="MJK337" s="547"/>
      <c r="MJL337" s="547"/>
      <c r="MJM337" s="547"/>
      <c r="MJN337" s="547"/>
      <c r="MJO337" s="547"/>
      <c r="MJP337" s="547"/>
      <c r="MJQ337" s="547"/>
      <c r="MJR337" s="547"/>
      <c r="MJS337" s="547"/>
      <c r="MJT337" s="547"/>
      <c r="MJU337" s="547"/>
      <c r="MJV337" s="547"/>
      <c r="MJW337" s="547"/>
      <c r="MJX337" s="547"/>
      <c r="MJY337" s="547"/>
      <c r="MJZ337" s="547"/>
      <c r="MKA337" s="547"/>
      <c r="MKB337" s="547"/>
      <c r="MKC337" s="547"/>
      <c r="MKD337" s="547"/>
      <c r="MKE337" s="547"/>
      <c r="MKF337" s="547"/>
      <c r="MKG337" s="547"/>
      <c r="MKH337" s="547"/>
      <c r="MKI337" s="547"/>
      <c r="MKJ337" s="547"/>
      <c r="MKK337" s="547"/>
      <c r="MKL337" s="547"/>
      <c r="MKM337" s="547"/>
      <c r="MKN337" s="547"/>
      <c r="MKO337" s="547"/>
      <c r="MKP337" s="547"/>
      <c r="MKQ337" s="547"/>
      <c r="MKR337" s="547"/>
      <c r="MKS337" s="547"/>
      <c r="MKT337" s="547"/>
      <c r="MKU337" s="547"/>
      <c r="MKV337" s="547"/>
      <c r="MKW337" s="547"/>
      <c r="MKX337" s="547"/>
      <c r="MKY337" s="547"/>
      <c r="MKZ337" s="547"/>
      <c r="MLA337" s="547"/>
      <c r="MLB337" s="547"/>
      <c r="MLC337" s="547"/>
      <c r="MLD337" s="547"/>
      <c r="MLE337" s="547"/>
      <c r="MLF337" s="547"/>
      <c r="MLG337" s="547"/>
      <c r="MLH337" s="547"/>
      <c r="MLI337" s="547"/>
      <c r="MLJ337" s="547"/>
      <c r="MLK337" s="547"/>
      <c r="MLL337" s="547"/>
      <c r="MLM337" s="547"/>
      <c r="MLN337" s="547"/>
      <c r="MLO337" s="547"/>
      <c r="MLP337" s="547"/>
      <c r="MLQ337" s="547"/>
      <c r="MLR337" s="547"/>
      <c r="MLS337" s="547"/>
      <c r="MLT337" s="547"/>
      <c r="MLU337" s="547"/>
      <c r="MLV337" s="547"/>
      <c r="MLW337" s="547"/>
      <c r="MLX337" s="547"/>
      <c r="MLY337" s="547"/>
      <c r="MLZ337" s="547"/>
      <c r="MMA337" s="547"/>
      <c r="MMB337" s="547"/>
      <c r="MMC337" s="547"/>
      <c r="MMD337" s="547"/>
      <c r="MME337" s="547"/>
      <c r="MMF337" s="547"/>
      <c r="MMG337" s="547"/>
      <c r="MMH337" s="547"/>
      <c r="MMI337" s="547"/>
      <c r="MMJ337" s="547"/>
      <c r="MMK337" s="547"/>
      <c r="MML337" s="547"/>
      <c r="MMM337" s="547"/>
      <c r="MMN337" s="547"/>
      <c r="MMO337" s="547"/>
      <c r="MMP337" s="547"/>
      <c r="MMQ337" s="547"/>
      <c r="MMR337" s="547"/>
      <c r="MMS337" s="547"/>
      <c r="MMT337" s="547"/>
      <c r="MMU337" s="547"/>
      <c r="MMV337" s="547"/>
      <c r="MMW337" s="547"/>
      <c r="MMX337" s="547"/>
      <c r="MMY337" s="547"/>
      <c r="MMZ337" s="547"/>
      <c r="MNA337" s="547"/>
      <c r="MNB337" s="547"/>
      <c r="MNC337" s="547"/>
      <c r="MND337" s="547"/>
      <c r="MNE337" s="547"/>
      <c r="MNF337" s="547"/>
      <c r="MNG337" s="547"/>
      <c r="MNH337" s="547"/>
      <c r="MNI337" s="547"/>
      <c r="MNJ337" s="547"/>
      <c r="MNK337" s="547"/>
      <c r="MNL337" s="547"/>
      <c r="MNM337" s="547"/>
      <c r="MNN337" s="547"/>
      <c r="MNO337" s="547"/>
      <c r="MNP337" s="547"/>
      <c r="MNQ337" s="547"/>
      <c r="MNR337" s="547"/>
      <c r="MNS337" s="547"/>
      <c r="MNT337" s="547"/>
      <c r="MNU337" s="547"/>
      <c r="MNV337" s="547"/>
      <c r="MNW337" s="547"/>
      <c r="MNX337" s="547"/>
      <c r="MNY337" s="547"/>
      <c r="MNZ337" s="547"/>
      <c r="MOA337" s="547"/>
      <c r="MOB337" s="547"/>
      <c r="MOC337" s="547"/>
      <c r="MOD337" s="547"/>
      <c r="MOE337" s="547"/>
      <c r="MOF337" s="547"/>
      <c r="MOG337" s="547"/>
      <c r="MOH337" s="547"/>
      <c r="MOI337" s="547"/>
      <c r="MOJ337" s="547"/>
      <c r="MOK337" s="547"/>
      <c r="MOL337" s="547"/>
      <c r="MOM337" s="547"/>
      <c r="MON337" s="547"/>
      <c r="MOO337" s="547"/>
      <c r="MOP337" s="547"/>
      <c r="MOQ337" s="547"/>
      <c r="MOR337" s="547"/>
      <c r="MOS337" s="547"/>
      <c r="MOT337" s="547"/>
      <c r="MOU337" s="547"/>
      <c r="MOV337" s="547"/>
      <c r="MOW337" s="547"/>
      <c r="MOX337" s="547"/>
      <c r="MOY337" s="547"/>
      <c r="MOZ337" s="547"/>
      <c r="MPA337" s="547"/>
      <c r="MPB337" s="547"/>
      <c r="MPC337" s="547"/>
      <c r="MPD337" s="547"/>
      <c r="MPE337" s="547"/>
      <c r="MPF337" s="547"/>
      <c r="MPG337" s="547"/>
      <c r="MPH337" s="547"/>
      <c r="MPI337" s="547"/>
      <c r="MPJ337" s="547"/>
      <c r="MPK337" s="547"/>
      <c r="MPL337" s="547"/>
      <c r="MPM337" s="547"/>
      <c r="MPN337" s="547"/>
      <c r="MPO337" s="547"/>
      <c r="MPP337" s="547"/>
      <c r="MPQ337" s="547"/>
      <c r="MPR337" s="547"/>
      <c r="MPS337" s="547"/>
      <c r="MPT337" s="547"/>
      <c r="MPU337" s="547"/>
      <c r="MPV337" s="547"/>
      <c r="MPW337" s="547"/>
      <c r="MPX337" s="547"/>
      <c r="MPY337" s="547"/>
      <c r="MPZ337" s="547"/>
      <c r="MQA337" s="547"/>
      <c r="MQB337" s="547"/>
      <c r="MQC337" s="547"/>
      <c r="MQD337" s="547"/>
      <c r="MQE337" s="547"/>
      <c r="MQF337" s="547"/>
      <c r="MQG337" s="547"/>
      <c r="MQH337" s="547"/>
      <c r="MQI337" s="547"/>
      <c r="MQJ337" s="547"/>
      <c r="MQK337" s="547"/>
      <c r="MQL337" s="547"/>
      <c r="MQM337" s="547"/>
      <c r="MQN337" s="547"/>
      <c r="MQO337" s="547"/>
      <c r="MQP337" s="547"/>
      <c r="MQQ337" s="547"/>
      <c r="MQR337" s="547"/>
      <c r="MQS337" s="547"/>
      <c r="MQT337" s="547"/>
      <c r="MQU337" s="547"/>
      <c r="MQV337" s="547"/>
      <c r="MQW337" s="547"/>
      <c r="MQX337" s="547"/>
      <c r="MQY337" s="547"/>
      <c r="MQZ337" s="547"/>
      <c r="MRA337" s="547"/>
      <c r="MRB337" s="547"/>
      <c r="MRC337" s="547"/>
      <c r="MRD337" s="547"/>
      <c r="MRE337" s="547"/>
      <c r="MRF337" s="547"/>
      <c r="MRG337" s="547"/>
      <c r="MRH337" s="547"/>
      <c r="MRI337" s="547"/>
      <c r="MRJ337" s="547"/>
      <c r="MRK337" s="547"/>
      <c r="MRL337" s="547"/>
      <c r="MRM337" s="547"/>
      <c r="MRN337" s="547"/>
      <c r="MRO337" s="547"/>
      <c r="MRP337" s="547"/>
      <c r="MRQ337" s="547"/>
      <c r="MRR337" s="547"/>
      <c r="MRS337" s="547"/>
      <c r="MRT337" s="547"/>
      <c r="MRU337" s="547"/>
      <c r="MRV337" s="547"/>
      <c r="MRW337" s="547"/>
      <c r="MRX337" s="547"/>
      <c r="MRY337" s="547"/>
      <c r="MRZ337" s="547"/>
      <c r="MSA337" s="547"/>
      <c r="MSB337" s="547"/>
      <c r="MSC337" s="547"/>
      <c r="MSD337" s="547"/>
      <c r="MSE337" s="547"/>
      <c r="MSF337" s="547"/>
      <c r="MSG337" s="547"/>
      <c r="MSH337" s="547"/>
      <c r="MSI337" s="547"/>
      <c r="MSJ337" s="547"/>
      <c r="MSK337" s="547"/>
      <c r="MSL337" s="547"/>
      <c r="MSM337" s="547"/>
      <c r="MSN337" s="547"/>
      <c r="MSO337" s="547"/>
      <c r="MSP337" s="547"/>
      <c r="MSQ337" s="547"/>
      <c r="MSR337" s="547"/>
      <c r="MSS337" s="547"/>
      <c r="MST337" s="547"/>
      <c r="MSU337" s="547"/>
      <c r="MSV337" s="547"/>
      <c r="MSW337" s="547"/>
      <c r="MSX337" s="547"/>
      <c r="MSY337" s="547"/>
      <c r="MSZ337" s="547"/>
      <c r="MTA337" s="547"/>
      <c r="MTB337" s="547"/>
      <c r="MTC337" s="547"/>
      <c r="MTD337" s="547"/>
      <c r="MTE337" s="547"/>
      <c r="MTF337" s="547"/>
      <c r="MTG337" s="547"/>
      <c r="MTH337" s="547"/>
      <c r="MTI337" s="547"/>
      <c r="MTJ337" s="547"/>
      <c r="MTK337" s="547"/>
      <c r="MTL337" s="547"/>
      <c r="MTM337" s="547"/>
      <c r="MTN337" s="547"/>
      <c r="MTO337" s="547"/>
      <c r="MTP337" s="547"/>
      <c r="MTQ337" s="547"/>
      <c r="MTR337" s="547"/>
      <c r="MTS337" s="547"/>
      <c r="MTT337" s="547"/>
      <c r="MTU337" s="547"/>
      <c r="MTV337" s="547"/>
      <c r="MTW337" s="547"/>
      <c r="MTX337" s="547"/>
      <c r="MTY337" s="547"/>
      <c r="MTZ337" s="547"/>
      <c r="MUA337" s="547"/>
      <c r="MUB337" s="547"/>
      <c r="MUC337" s="547"/>
      <c r="MUD337" s="547"/>
      <c r="MUE337" s="547"/>
      <c r="MUF337" s="547"/>
      <c r="MUG337" s="547"/>
      <c r="MUH337" s="547"/>
      <c r="MUI337" s="547"/>
      <c r="MUJ337" s="547"/>
      <c r="MUK337" s="547"/>
      <c r="MUL337" s="547"/>
      <c r="MUM337" s="547"/>
      <c r="MUN337" s="547"/>
      <c r="MUO337" s="547"/>
      <c r="MUP337" s="547"/>
      <c r="MUQ337" s="547"/>
      <c r="MUR337" s="547"/>
      <c r="MUS337" s="547"/>
      <c r="MUT337" s="547"/>
      <c r="MUU337" s="547"/>
      <c r="MUV337" s="547"/>
      <c r="MUW337" s="547"/>
      <c r="MUX337" s="547"/>
      <c r="MUY337" s="547"/>
      <c r="MUZ337" s="547"/>
      <c r="MVA337" s="547"/>
      <c r="MVB337" s="547"/>
      <c r="MVC337" s="547"/>
      <c r="MVD337" s="547"/>
      <c r="MVE337" s="547"/>
      <c r="MVF337" s="547"/>
      <c r="MVG337" s="547"/>
      <c r="MVH337" s="547"/>
      <c r="MVI337" s="547"/>
      <c r="MVJ337" s="547"/>
      <c r="MVK337" s="547"/>
      <c r="MVL337" s="547"/>
      <c r="MVM337" s="547"/>
      <c r="MVN337" s="547"/>
      <c r="MVO337" s="547"/>
      <c r="MVP337" s="547"/>
      <c r="MVQ337" s="547"/>
      <c r="MVR337" s="547"/>
      <c r="MVS337" s="547"/>
      <c r="MVT337" s="547"/>
      <c r="MVU337" s="547"/>
      <c r="MVV337" s="547"/>
      <c r="MVW337" s="547"/>
      <c r="MVX337" s="547"/>
      <c r="MVY337" s="547"/>
      <c r="MVZ337" s="547"/>
      <c r="MWA337" s="547"/>
      <c r="MWB337" s="547"/>
      <c r="MWC337" s="547"/>
      <c r="MWD337" s="547"/>
      <c r="MWE337" s="547"/>
      <c r="MWF337" s="547"/>
      <c r="MWG337" s="547"/>
      <c r="MWH337" s="547"/>
      <c r="MWI337" s="547"/>
      <c r="MWJ337" s="547"/>
      <c r="MWK337" s="547"/>
      <c r="MWL337" s="547"/>
      <c r="MWM337" s="547"/>
      <c r="MWN337" s="547"/>
      <c r="MWO337" s="547"/>
      <c r="MWP337" s="547"/>
      <c r="MWQ337" s="547"/>
      <c r="MWR337" s="547"/>
      <c r="MWS337" s="547"/>
      <c r="MWT337" s="547"/>
      <c r="MWU337" s="547"/>
      <c r="MWV337" s="547"/>
      <c r="MWW337" s="547"/>
      <c r="MWX337" s="547"/>
      <c r="MWY337" s="547"/>
      <c r="MWZ337" s="547"/>
      <c r="MXA337" s="547"/>
      <c r="MXB337" s="547"/>
      <c r="MXC337" s="547"/>
      <c r="MXD337" s="547"/>
      <c r="MXE337" s="547"/>
      <c r="MXF337" s="547"/>
      <c r="MXG337" s="547"/>
      <c r="MXH337" s="547"/>
      <c r="MXI337" s="547"/>
      <c r="MXJ337" s="547"/>
      <c r="MXK337" s="547"/>
      <c r="MXL337" s="547"/>
      <c r="MXM337" s="547"/>
      <c r="MXN337" s="547"/>
      <c r="MXO337" s="547"/>
      <c r="MXP337" s="547"/>
      <c r="MXQ337" s="547"/>
      <c r="MXR337" s="547"/>
      <c r="MXS337" s="547"/>
      <c r="MXT337" s="547"/>
      <c r="MXU337" s="547"/>
      <c r="MXV337" s="547"/>
      <c r="MXW337" s="547"/>
      <c r="MXX337" s="547"/>
      <c r="MXY337" s="547"/>
      <c r="MXZ337" s="547"/>
      <c r="MYA337" s="547"/>
      <c r="MYB337" s="547"/>
      <c r="MYC337" s="547"/>
      <c r="MYD337" s="547"/>
      <c r="MYE337" s="547"/>
      <c r="MYF337" s="547"/>
      <c r="MYG337" s="547"/>
      <c r="MYH337" s="547"/>
      <c r="MYI337" s="547"/>
      <c r="MYJ337" s="547"/>
      <c r="MYK337" s="547"/>
      <c r="MYL337" s="547"/>
      <c r="MYM337" s="547"/>
      <c r="MYN337" s="547"/>
      <c r="MYO337" s="547"/>
      <c r="MYP337" s="547"/>
      <c r="MYQ337" s="547"/>
      <c r="MYR337" s="547"/>
      <c r="MYS337" s="547"/>
      <c r="MYT337" s="547"/>
      <c r="MYU337" s="547"/>
      <c r="MYV337" s="547"/>
      <c r="MYW337" s="547"/>
      <c r="MYX337" s="547"/>
      <c r="MYY337" s="547"/>
      <c r="MYZ337" s="547"/>
      <c r="MZA337" s="547"/>
      <c r="MZB337" s="547"/>
      <c r="MZC337" s="547"/>
      <c r="MZD337" s="547"/>
      <c r="MZE337" s="547"/>
      <c r="MZF337" s="547"/>
      <c r="MZG337" s="547"/>
      <c r="MZH337" s="547"/>
      <c r="MZI337" s="547"/>
      <c r="MZJ337" s="547"/>
      <c r="MZK337" s="547"/>
      <c r="MZL337" s="547"/>
      <c r="MZM337" s="547"/>
      <c r="MZN337" s="547"/>
      <c r="MZO337" s="547"/>
      <c r="MZP337" s="547"/>
      <c r="MZQ337" s="547"/>
      <c r="MZR337" s="547"/>
      <c r="MZS337" s="547"/>
      <c r="MZT337" s="547"/>
      <c r="MZU337" s="547"/>
      <c r="MZV337" s="547"/>
      <c r="MZW337" s="547"/>
      <c r="MZX337" s="547"/>
      <c r="MZY337" s="547"/>
      <c r="MZZ337" s="547"/>
      <c r="NAA337" s="547"/>
      <c r="NAB337" s="547"/>
      <c r="NAC337" s="547"/>
      <c r="NAD337" s="547"/>
      <c r="NAE337" s="547"/>
      <c r="NAF337" s="547"/>
      <c r="NAG337" s="547"/>
      <c r="NAH337" s="547"/>
      <c r="NAI337" s="547"/>
      <c r="NAJ337" s="547"/>
      <c r="NAK337" s="547"/>
      <c r="NAL337" s="547"/>
      <c r="NAM337" s="547"/>
      <c r="NAN337" s="547"/>
      <c r="NAO337" s="547"/>
      <c r="NAP337" s="547"/>
      <c r="NAQ337" s="547"/>
      <c r="NAR337" s="547"/>
      <c r="NAS337" s="547"/>
      <c r="NAT337" s="547"/>
      <c r="NAU337" s="547"/>
      <c r="NAV337" s="547"/>
      <c r="NAW337" s="547"/>
      <c r="NAX337" s="547"/>
      <c r="NAY337" s="547"/>
      <c r="NAZ337" s="547"/>
      <c r="NBA337" s="547"/>
      <c r="NBB337" s="547"/>
      <c r="NBC337" s="547"/>
      <c r="NBD337" s="547"/>
      <c r="NBE337" s="547"/>
      <c r="NBF337" s="547"/>
      <c r="NBG337" s="547"/>
      <c r="NBH337" s="547"/>
      <c r="NBI337" s="547"/>
      <c r="NBJ337" s="547"/>
      <c r="NBK337" s="547"/>
      <c r="NBL337" s="547"/>
      <c r="NBM337" s="547"/>
      <c r="NBN337" s="547"/>
      <c r="NBO337" s="547"/>
      <c r="NBP337" s="547"/>
      <c r="NBQ337" s="547"/>
      <c r="NBR337" s="547"/>
      <c r="NBS337" s="547"/>
      <c r="NBT337" s="547"/>
      <c r="NBU337" s="547"/>
      <c r="NBV337" s="547"/>
      <c r="NBW337" s="547"/>
      <c r="NBX337" s="547"/>
      <c r="NBY337" s="547"/>
      <c r="NBZ337" s="547"/>
      <c r="NCA337" s="547"/>
      <c r="NCB337" s="547"/>
      <c r="NCC337" s="547"/>
      <c r="NCD337" s="547"/>
      <c r="NCE337" s="547"/>
      <c r="NCF337" s="547"/>
      <c r="NCG337" s="547"/>
      <c r="NCH337" s="547"/>
      <c r="NCI337" s="547"/>
      <c r="NCJ337" s="547"/>
      <c r="NCK337" s="547"/>
      <c r="NCL337" s="547"/>
      <c r="NCM337" s="547"/>
      <c r="NCN337" s="547"/>
      <c r="NCO337" s="547"/>
      <c r="NCP337" s="547"/>
      <c r="NCQ337" s="547"/>
      <c r="NCR337" s="547"/>
      <c r="NCS337" s="547"/>
      <c r="NCT337" s="547"/>
      <c r="NCU337" s="547"/>
      <c r="NCV337" s="547"/>
      <c r="NCW337" s="547"/>
      <c r="NCX337" s="547"/>
      <c r="NCY337" s="547"/>
      <c r="NCZ337" s="547"/>
      <c r="NDA337" s="547"/>
      <c r="NDB337" s="547"/>
      <c r="NDC337" s="547"/>
      <c r="NDD337" s="547"/>
      <c r="NDE337" s="547"/>
      <c r="NDF337" s="547"/>
      <c r="NDG337" s="547"/>
      <c r="NDH337" s="547"/>
      <c r="NDI337" s="547"/>
      <c r="NDJ337" s="547"/>
      <c r="NDK337" s="547"/>
      <c r="NDL337" s="547"/>
      <c r="NDM337" s="547"/>
      <c r="NDN337" s="547"/>
      <c r="NDO337" s="547"/>
      <c r="NDP337" s="547"/>
      <c r="NDQ337" s="547"/>
      <c r="NDR337" s="547"/>
      <c r="NDS337" s="547"/>
      <c r="NDT337" s="547"/>
      <c r="NDU337" s="547"/>
      <c r="NDV337" s="547"/>
      <c r="NDW337" s="547"/>
      <c r="NDX337" s="547"/>
      <c r="NDY337" s="547"/>
      <c r="NDZ337" s="547"/>
      <c r="NEA337" s="547"/>
      <c r="NEB337" s="547"/>
      <c r="NEC337" s="547"/>
      <c r="NED337" s="547"/>
      <c r="NEE337" s="547"/>
      <c r="NEF337" s="547"/>
      <c r="NEG337" s="547"/>
      <c r="NEH337" s="547"/>
      <c r="NEI337" s="547"/>
      <c r="NEJ337" s="547"/>
      <c r="NEK337" s="547"/>
      <c r="NEL337" s="547"/>
      <c r="NEM337" s="547"/>
      <c r="NEN337" s="547"/>
      <c r="NEO337" s="547"/>
      <c r="NEP337" s="547"/>
      <c r="NEQ337" s="547"/>
      <c r="NER337" s="547"/>
      <c r="NES337" s="547"/>
      <c r="NET337" s="547"/>
      <c r="NEU337" s="547"/>
      <c r="NEV337" s="547"/>
      <c r="NEW337" s="547"/>
      <c r="NEX337" s="547"/>
      <c r="NEY337" s="547"/>
      <c r="NEZ337" s="547"/>
      <c r="NFA337" s="547"/>
      <c r="NFB337" s="547"/>
      <c r="NFC337" s="547"/>
      <c r="NFD337" s="547"/>
      <c r="NFE337" s="547"/>
      <c r="NFF337" s="547"/>
      <c r="NFG337" s="547"/>
      <c r="NFH337" s="547"/>
      <c r="NFI337" s="547"/>
      <c r="NFJ337" s="547"/>
      <c r="NFK337" s="547"/>
      <c r="NFL337" s="547"/>
      <c r="NFM337" s="547"/>
      <c r="NFN337" s="547"/>
      <c r="NFO337" s="547"/>
      <c r="NFP337" s="547"/>
      <c r="NFQ337" s="547"/>
      <c r="NFR337" s="547"/>
      <c r="NFS337" s="547"/>
      <c r="NFT337" s="547"/>
      <c r="NFU337" s="547"/>
      <c r="NFV337" s="547"/>
      <c r="NFW337" s="547"/>
      <c r="NFX337" s="547"/>
      <c r="NFY337" s="547"/>
      <c r="NFZ337" s="547"/>
      <c r="NGA337" s="547"/>
      <c r="NGB337" s="547"/>
      <c r="NGC337" s="547"/>
      <c r="NGD337" s="547"/>
      <c r="NGE337" s="547"/>
      <c r="NGF337" s="547"/>
      <c r="NGG337" s="547"/>
      <c r="NGH337" s="547"/>
      <c r="NGI337" s="547"/>
      <c r="NGJ337" s="547"/>
      <c r="NGK337" s="547"/>
      <c r="NGL337" s="547"/>
      <c r="NGM337" s="547"/>
      <c r="NGN337" s="547"/>
      <c r="NGO337" s="547"/>
      <c r="NGP337" s="547"/>
      <c r="NGQ337" s="547"/>
      <c r="NGR337" s="547"/>
      <c r="NGS337" s="547"/>
      <c r="NGT337" s="547"/>
      <c r="NGU337" s="547"/>
      <c r="NGV337" s="547"/>
      <c r="NGW337" s="547"/>
      <c r="NGX337" s="547"/>
      <c r="NGY337" s="547"/>
      <c r="NGZ337" s="547"/>
      <c r="NHA337" s="547"/>
      <c r="NHB337" s="547"/>
      <c r="NHC337" s="547"/>
      <c r="NHD337" s="547"/>
      <c r="NHE337" s="547"/>
      <c r="NHF337" s="547"/>
      <c r="NHG337" s="547"/>
      <c r="NHH337" s="547"/>
      <c r="NHI337" s="547"/>
      <c r="NHJ337" s="547"/>
      <c r="NHK337" s="547"/>
      <c r="NHL337" s="547"/>
      <c r="NHM337" s="547"/>
      <c r="NHN337" s="547"/>
      <c r="NHO337" s="547"/>
      <c r="NHP337" s="547"/>
      <c r="NHQ337" s="547"/>
      <c r="NHR337" s="547"/>
      <c r="NHS337" s="547"/>
      <c r="NHT337" s="547"/>
      <c r="NHU337" s="547"/>
      <c r="NHV337" s="547"/>
      <c r="NHW337" s="547"/>
      <c r="NHX337" s="547"/>
      <c r="NHY337" s="547"/>
      <c r="NHZ337" s="547"/>
      <c r="NIA337" s="547"/>
      <c r="NIB337" s="547"/>
      <c r="NIC337" s="547"/>
      <c r="NID337" s="547"/>
      <c r="NIE337" s="547"/>
      <c r="NIF337" s="547"/>
      <c r="NIG337" s="547"/>
      <c r="NIH337" s="547"/>
      <c r="NII337" s="547"/>
      <c r="NIJ337" s="547"/>
      <c r="NIK337" s="547"/>
      <c r="NIL337" s="547"/>
      <c r="NIM337" s="547"/>
      <c r="NIN337" s="547"/>
      <c r="NIO337" s="547"/>
      <c r="NIP337" s="547"/>
      <c r="NIQ337" s="547"/>
      <c r="NIR337" s="547"/>
      <c r="NIS337" s="547"/>
      <c r="NIT337" s="547"/>
      <c r="NIU337" s="547"/>
      <c r="NIV337" s="547"/>
      <c r="NIW337" s="547"/>
      <c r="NIX337" s="547"/>
      <c r="NIY337" s="547"/>
      <c r="NIZ337" s="547"/>
      <c r="NJA337" s="547"/>
      <c r="NJB337" s="547"/>
      <c r="NJC337" s="547"/>
      <c r="NJD337" s="547"/>
      <c r="NJE337" s="547"/>
      <c r="NJF337" s="547"/>
      <c r="NJG337" s="547"/>
      <c r="NJH337" s="547"/>
      <c r="NJI337" s="547"/>
      <c r="NJJ337" s="547"/>
      <c r="NJK337" s="547"/>
      <c r="NJL337" s="547"/>
      <c r="NJM337" s="547"/>
      <c r="NJN337" s="547"/>
      <c r="NJO337" s="547"/>
      <c r="NJP337" s="547"/>
      <c r="NJQ337" s="547"/>
      <c r="NJR337" s="547"/>
      <c r="NJS337" s="547"/>
      <c r="NJT337" s="547"/>
      <c r="NJU337" s="547"/>
      <c r="NJV337" s="547"/>
      <c r="NJW337" s="547"/>
      <c r="NJX337" s="547"/>
      <c r="NJY337" s="547"/>
      <c r="NJZ337" s="547"/>
      <c r="NKA337" s="547"/>
      <c r="NKB337" s="547"/>
      <c r="NKC337" s="547"/>
      <c r="NKD337" s="547"/>
      <c r="NKE337" s="547"/>
      <c r="NKF337" s="547"/>
      <c r="NKG337" s="547"/>
      <c r="NKH337" s="547"/>
      <c r="NKI337" s="547"/>
      <c r="NKJ337" s="547"/>
      <c r="NKK337" s="547"/>
      <c r="NKL337" s="547"/>
      <c r="NKM337" s="547"/>
      <c r="NKN337" s="547"/>
      <c r="NKO337" s="547"/>
      <c r="NKP337" s="547"/>
      <c r="NKQ337" s="547"/>
      <c r="NKR337" s="547"/>
      <c r="NKS337" s="547"/>
      <c r="NKT337" s="547"/>
      <c r="NKU337" s="547"/>
      <c r="NKV337" s="547"/>
      <c r="NKW337" s="547"/>
      <c r="NKX337" s="547"/>
      <c r="NKY337" s="547"/>
      <c r="NKZ337" s="547"/>
      <c r="NLA337" s="547"/>
      <c r="NLB337" s="547"/>
      <c r="NLC337" s="547"/>
      <c r="NLD337" s="547"/>
      <c r="NLE337" s="547"/>
      <c r="NLF337" s="547"/>
      <c r="NLG337" s="547"/>
      <c r="NLH337" s="547"/>
      <c r="NLI337" s="547"/>
      <c r="NLJ337" s="547"/>
      <c r="NLK337" s="547"/>
      <c r="NLL337" s="547"/>
      <c r="NLM337" s="547"/>
      <c r="NLN337" s="547"/>
      <c r="NLO337" s="547"/>
      <c r="NLP337" s="547"/>
      <c r="NLQ337" s="547"/>
      <c r="NLR337" s="547"/>
      <c r="NLS337" s="547"/>
      <c r="NLT337" s="547"/>
      <c r="NLU337" s="547"/>
      <c r="NLV337" s="547"/>
      <c r="NLW337" s="547"/>
      <c r="NLX337" s="547"/>
      <c r="NLY337" s="547"/>
      <c r="NLZ337" s="547"/>
      <c r="NMA337" s="547"/>
      <c r="NMB337" s="547"/>
      <c r="NMC337" s="547"/>
      <c r="NMD337" s="547"/>
      <c r="NME337" s="547"/>
      <c r="NMF337" s="547"/>
      <c r="NMG337" s="547"/>
      <c r="NMH337" s="547"/>
      <c r="NMI337" s="547"/>
      <c r="NMJ337" s="547"/>
      <c r="NMK337" s="547"/>
      <c r="NML337" s="547"/>
      <c r="NMM337" s="547"/>
      <c r="NMN337" s="547"/>
      <c r="NMO337" s="547"/>
      <c r="NMP337" s="547"/>
      <c r="NMQ337" s="547"/>
      <c r="NMR337" s="547"/>
      <c r="NMS337" s="547"/>
      <c r="NMT337" s="547"/>
      <c r="NMU337" s="547"/>
      <c r="NMV337" s="547"/>
      <c r="NMW337" s="547"/>
      <c r="NMX337" s="547"/>
      <c r="NMY337" s="547"/>
      <c r="NMZ337" s="547"/>
      <c r="NNA337" s="547"/>
      <c r="NNB337" s="547"/>
      <c r="NNC337" s="547"/>
      <c r="NND337" s="547"/>
      <c r="NNE337" s="547"/>
      <c r="NNF337" s="547"/>
      <c r="NNG337" s="547"/>
      <c r="NNH337" s="547"/>
      <c r="NNI337" s="547"/>
      <c r="NNJ337" s="547"/>
      <c r="NNK337" s="547"/>
      <c r="NNL337" s="547"/>
      <c r="NNM337" s="547"/>
      <c r="NNN337" s="547"/>
      <c r="NNO337" s="547"/>
      <c r="NNP337" s="547"/>
      <c r="NNQ337" s="547"/>
      <c r="NNR337" s="547"/>
      <c r="NNS337" s="547"/>
      <c r="NNT337" s="547"/>
      <c r="NNU337" s="547"/>
      <c r="NNV337" s="547"/>
      <c r="NNW337" s="547"/>
      <c r="NNX337" s="547"/>
      <c r="NNY337" s="547"/>
      <c r="NNZ337" s="547"/>
      <c r="NOA337" s="547"/>
      <c r="NOB337" s="547"/>
      <c r="NOC337" s="547"/>
      <c r="NOD337" s="547"/>
      <c r="NOE337" s="547"/>
      <c r="NOF337" s="547"/>
      <c r="NOG337" s="547"/>
      <c r="NOH337" s="547"/>
      <c r="NOI337" s="547"/>
      <c r="NOJ337" s="547"/>
      <c r="NOK337" s="547"/>
      <c r="NOL337" s="547"/>
      <c r="NOM337" s="547"/>
      <c r="NON337" s="547"/>
      <c r="NOO337" s="547"/>
      <c r="NOP337" s="547"/>
      <c r="NOQ337" s="547"/>
      <c r="NOR337" s="547"/>
      <c r="NOS337" s="547"/>
      <c r="NOT337" s="547"/>
      <c r="NOU337" s="547"/>
      <c r="NOV337" s="547"/>
      <c r="NOW337" s="547"/>
      <c r="NOX337" s="547"/>
      <c r="NOY337" s="547"/>
      <c r="NOZ337" s="547"/>
      <c r="NPA337" s="547"/>
      <c r="NPB337" s="547"/>
      <c r="NPC337" s="547"/>
      <c r="NPD337" s="547"/>
      <c r="NPE337" s="547"/>
      <c r="NPF337" s="547"/>
      <c r="NPG337" s="547"/>
      <c r="NPH337" s="547"/>
      <c r="NPI337" s="547"/>
      <c r="NPJ337" s="547"/>
      <c r="NPK337" s="547"/>
      <c r="NPL337" s="547"/>
      <c r="NPM337" s="547"/>
      <c r="NPN337" s="547"/>
      <c r="NPO337" s="547"/>
      <c r="NPP337" s="547"/>
      <c r="NPQ337" s="547"/>
      <c r="NPR337" s="547"/>
      <c r="NPS337" s="547"/>
      <c r="NPT337" s="547"/>
      <c r="NPU337" s="547"/>
      <c r="NPV337" s="547"/>
      <c r="NPW337" s="547"/>
      <c r="NPX337" s="547"/>
      <c r="NPY337" s="547"/>
      <c r="NPZ337" s="547"/>
      <c r="NQA337" s="547"/>
      <c r="NQB337" s="547"/>
      <c r="NQC337" s="547"/>
      <c r="NQD337" s="547"/>
      <c r="NQE337" s="547"/>
      <c r="NQF337" s="547"/>
      <c r="NQG337" s="547"/>
      <c r="NQH337" s="547"/>
      <c r="NQI337" s="547"/>
      <c r="NQJ337" s="547"/>
      <c r="NQK337" s="547"/>
      <c r="NQL337" s="547"/>
      <c r="NQM337" s="547"/>
      <c r="NQN337" s="547"/>
      <c r="NQO337" s="547"/>
      <c r="NQP337" s="547"/>
      <c r="NQQ337" s="547"/>
      <c r="NQR337" s="547"/>
      <c r="NQS337" s="547"/>
      <c r="NQT337" s="547"/>
      <c r="NQU337" s="547"/>
      <c r="NQV337" s="547"/>
      <c r="NQW337" s="547"/>
      <c r="NQX337" s="547"/>
      <c r="NQY337" s="547"/>
      <c r="NQZ337" s="547"/>
      <c r="NRA337" s="547"/>
      <c r="NRB337" s="547"/>
      <c r="NRC337" s="547"/>
      <c r="NRD337" s="547"/>
      <c r="NRE337" s="547"/>
      <c r="NRF337" s="547"/>
      <c r="NRG337" s="547"/>
      <c r="NRH337" s="547"/>
      <c r="NRI337" s="547"/>
      <c r="NRJ337" s="547"/>
      <c r="NRK337" s="547"/>
      <c r="NRL337" s="547"/>
      <c r="NRM337" s="547"/>
      <c r="NRN337" s="547"/>
      <c r="NRO337" s="547"/>
      <c r="NRP337" s="547"/>
      <c r="NRQ337" s="547"/>
      <c r="NRR337" s="547"/>
      <c r="NRS337" s="547"/>
      <c r="NRT337" s="547"/>
      <c r="NRU337" s="547"/>
      <c r="NRV337" s="547"/>
      <c r="NRW337" s="547"/>
      <c r="NRX337" s="547"/>
      <c r="NRY337" s="547"/>
      <c r="NRZ337" s="547"/>
      <c r="NSA337" s="547"/>
      <c r="NSB337" s="547"/>
      <c r="NSC337" s="547"/>
      <c r="NSD337" s="547"/>
      <c r="NSE337" s="547"/>
      <c r="NSF337" s="547"/>
      <c r="NSG337" s="547"/>
      <c r="NSH337" s="547"/>
      <c r="NSI337" s="547"/>
      <c r="NSJ337" s="547"/>
      <c r="NSK337" s="547"/>
      <c r="NSL337" s="547"/>
      <c r="NSM337" s="547"/>
      <c r="NSN337" s="547"/>
      <c r="NSO337" s="547"/>
      <c r="NSP337" s="547"/>
      <c r="NSQ337" s="547"/>
      <c r="NSR337" s="547"/>
      <c r="NSS337" s="547"/>
      <c r="NST337" s="547"/>
      <c r="NSU337" s="547"/>
      <c r="NSV337" s="547"/>
      <c r="NSW337" s="547"/>
      <c r="NSX337" s="547"/>
      <c r="NSY337" s="547"/>
      <c r="NSZ337" s="547"/>
      <c r="NTA337" s="547"/>
      <c r="NTB337" s="547"/>
      <c r="NTC337" s="547"/>
      <c r="NTD337" s="547"/>
      <c r="NTE337" s="547"/>
      <c r="NTF337" s="547"/>
      <c r="NTG337" s="547"/>
      <c r="NTH337" s="547"/>
      <c r="NTI337" s="547"/>
      <c r="NTJ337" s="547"/>
      <c r="NTK337" s="547"/>
      <c r="NTL337" s="547"/>
      <c r="NTM337" s="547"/>
      <c r="NTN337" s="547"/>
      <c r="NTO337" s="547"/>
      <c r="NTP337" s="547"/>
      <c r="NTQ337" s="547"/>
      <c r="NTR337" s="547"/>
      <c r="NTS337" s="547"/>
      <c r="NTT337" s="547"/>
      <c r="NTU337" s="547"/>
      <c r="NTV337" s="547"/>
      <c r="NTW337" s="547"/>
      <c r="NTX337" s="547"/>
      <c r="NTY337" s="547"/>
      <c r="NTZ337" s="547"/>
      <c r="NUA337" s="547"/>
      <c r="NUB337" s="547"/>
      <c r="NUC337" s="547"/>
      <c r="NUD337" s="547"/>
      <c r="NUE337" s="547"/>
      <c r="NUF337" s="547"/>
      <c r="NUG337" s="547"/>
      <c r="NUH337" s="547"/>
      <c r="NUI337" s="547"/>
      <c r="NUJ337" s="547"/>
      <c r="NUK337" s="547"/>
      <c r="NUL337" s="547"/>
      <c r="NUM337" s="547"/>
      <c r="NUN337" s="547"/>
      <c r="NUO337" s="547"/>
      <c r="NUP337" s="547"/>
      <c r="NUQ337" s="547"/>
      <c r="NUR337" s="547"/>
      <c r="NUS337" s="547"/>
      <c r="NUT337" s="547"/>
      <c r="NUU337" s="547"/>
      <c r="NUV337" s="547"/>
      <c r="NUW337" s="547"/>
      <c r="NUX337" s="547"/>
      <c r="NUY337" s="547"/>
      <c r="NUZ337" s="547"/>
      <c r="NVA337" s="547"/>
      <c r="NVB337" s="547"/>
      <c r="NVC337" s="547"/>
      <c r="NVD337" s="547"/>
      <c r="NVE337" s="547"/>
      <c r="NVF337" s="547"/>
      <c r="NVG337" s="547"/>
      <c r="NVH337" s="547"/>
      <c r="NVI337" s="547"/>
      <c r="NVJ337" s="547"/>
      <c r="NVK337" s="547"/>
      <c r="NVL337" s="547"/>
      <c r="NVM337" s="547"/>
      <c r="NVN337" s="547"/>
      <c r="NVO337" s="547"/>
      <c r="NVP337" s="547"/>
      <c r="NVQ337" s="547"/>
      <c r="NVR337" s="547"/>
      <c r="NVS337" s="547"/>
      <c r="NVT337" s="547"/>
      <c r="NVU337" s="547"/>
      <c r="NVV337" s="547"/>
      <c r="NVW337" s="547"/>
      <c r="NVX337" s="547"/>
      <c r="NVY337" s="547"/>
      <c r="NVZ337" s="547"/>
      <c r="NWA337" s="547"/>
      <c r="NWB337" s="547"/>
      <c r="NWC337" s="547"/>
      <c r="NWD337" s="547"/>
      <c r="NWE337" s="547"/>
      <c r="NWF337" s="547"/>
      <c r="NWG337" s="547"/>
      <c r="NWH337" s="547"/>
      <c r="NWI337" s="547"/>
      <c r="NWJ337" s="547"/>
      <c r="NWK337" s="547"/>
      <c r="NWL337" s="547"/>
      <c r="NWM337" s="547"/>
      <c r="NWN337" s="547"/>
      <c r="NWO337" s="547"/>
      <c r="NWP337" s="547"/>
      <c r="NWQ337" s="547"/>
      <c r="NWR337" s="547"/>
      <c r="NWS337" s="547"/>
      <c r="NWT337" s="547"/>
      <c r="NWU337" s="547"/>
      <c r="NWV337" s="547"/>
      <c r="NWW337" s="547"/>
      <c r="NWX337" s="547"/>
      <c r="NWY337" s="547"/>
      <c r="NWZ337" s="547"/>
      <c r="NXA337" s="547"/>
      <c r="NXB337" s="547"/>
      <c r="NXC337" s="547"/>
      <c r="NXD337" s="547"/>
      <c r="NXE337" s="547"/>
      <c r="NXF337" s="547"/>
      <c r="NXG337" s="547"/>
      <c r="NXH337" s="547"/>
      <c r="NXI337" s="547"/>
      <c r="NXJ337" s="547"/>
      <c r="NXK337" s="547"/>
      <c r="NXL337" s="547"/>
      <c r="NXM337" s="547"/>
      <c r="NXN337" s="547"/>
      <c r="NXO337" s="547"/>
      <c r="NXP337" s="547"/>
      <c r="NXQ337" s="547"/>
      <c r="NXR337" s="547"/>
      <c r="NXS337" s="547"/>
      <c r="NXT337" s="547"/>
      <c r="NXU337" s="547"/>
      <c r="NXV337" s="547"/>
      <c r="NXW337" s="547"/>
      <c r="NXX337" s="547"/>
      <c r="NXY337" s="547"/>
      <c r="NXZ337" s="547"/>
      <c r="NYA337" s="547"/>
      <c r="NYB337" s="547"/>
      <c r="NYC337" s="547"/>
      <c r="NYD337" s="547"/>
      <c r="NYE337" s="547"/>
      <c r="NYF337" s="547"/>
      <c r="NYG337" s="547"/>
      <c r="NYH337" s="547"/>
      <c r="NYI337" s="547"/>
      <c r="NYJ337" s="547"/>
      <c r="NYK337" s="547"/>
      <c r="NYL337" s="547"/>
      <c r="NYM337" s="547"/>
      <c r="NYN337" s="547"/>
      <c r="NYO337" s="547"/>
      <c r="NYP337" s="547"/>
      <c r="NYQ337" s="547"/>
      <c r="NYR337" s="547"/>
      <c r="NYS337" s="547"/>
      <c r="NYT337" s="547"/>
      <c r="NYU337" s="547"/>
      <c r="NYV337" s="547"/>
      <c r="NYW337" s="547"/>
      <c r="NYX337" s="547"/>
      <c r="NYY337" s="547"/>
      <c r="NYZ337" s="547"/>
      <c r="NZA337" s="547"/>
      <c r="NZB337" s="547"/>
      <c r="NZC337" s="547"/>
      <c r="NZD337" s="547"/>
      <c r="NZE337" s="547"/>
      <c r="NZF337" s="547"/>
      <c r="NZG337" s="547"/>
      <c r="NZH337" s="547"/>
      <c r="NZI337" s="547"/>
      <c r="NZJ337" s="547"/>
      <c r="NZK337" s="547"/>
      <c r="NZL337" s="547"/>
      <c r="NZM337" s="547"/>
      <c r="NZN337" s="547"/>
      <c r="NZO337" s="547"/>
      <c r="NZP337" s="547"/>
      <c r="NZQ337" s="547"/>
      <c r="NZR337" s="547"/>
      <c r="NZS337" s="547"/>
      <c r="NZT337" s="547"/>
      <c r="NZU337" s="547"/>
      <c r="NZV337" s="547"/>
      <c r="NZW337" s="547"/>
      <c r="NZX337" s="547"/>
      <c r="NZY337" s="547"/>
      <c r="NZZ337" s="547"/>
      <c r="OAA337" s="547"/>
      <c r="OAB337" s="547"/>
      <c r="OAC337" s="547"/>
      <c r="OAD337" s="547"/>
      <c r="OAE337" s="547"/>
      <c r="OAF337" s="547"/>
      <c r="OAG337" s="547"/>
      <c r="OAH337" s="547"/>
      <c r="OAI337" s="547"/>
      <c r="OAJ337" s="547"/>
      <c r="OAK337" s="547"/>
      <c r="OAL337" s="547"/>
      <c r="OAM337" s="547"/>
      <c r="OAN337" s="547"/>
      <c r="OAO337" s="547"/>
      <c r="OAP337" s="547"/>
      <c r="OAQ337" s="547"/>
      <c r="OAR337" s="547"/>
      <c r="OAS337" s="547"/>
      <c r="OAT337" s="547"/>
      <c r="OAU337" s="547"/>
      <c r="OAV337" s="547"/>
      <c r="OAW337" s="547"/>
      <c r="OAX337" s="547"/>
      <c r="OAY337" s="547"/>
      <c r="OAZ337" s="547"/>
      <c r="OBA337" s="547"/>
      <c r="OBB337" s="547"/>
      <c r="OBC337" s="547"/>
      <c r="OBD337" s="547"/>
      <c r="OBE337" s="547"/>
      <c r="OBF337" s="547"/>
      <c r="OBG337" s="547"/>
      <c r="OBH337" s="547"/>
      <c r="OBI337" s="547"/>
      <c r="OBJ337" s="547"/>
      <c r="OBK337" s="547"/>
      <c r="OBL337" s="547"/>
      <c r="OBM337" s="547"/>
      <c r="OBN337" s="547"/>
      <c r="OBO337" s="547"/>
      <c r="OBP337" s="547"/>
      <c r="OBQ337" s="547"/>
      <c r="OBR337" s="547"/>
      <c r="OBS337" s="547"/>
      <c r="OBT337" s="547"/>
      <c r="OBU337" s="547"/>
      <c r="OBV337" s="547"/>
      <c r="OBW337" s="547"/>
      <c r="OBX337" s="547"/>
      <c r="OBY337" s="547"/>
      <c r="OBZ337" s="547"/>
      <c r="OCA337" s="547"/>
      <c r="OCB337" s="547"/>
      <c r="OCC337" s="547"/>
      <c r="OCD337" s="547"/>
      <c r="OCE337" s="547"/>
      <c r="OCF337" s="547"/>
      <c r="OCG337" s="547"/>
      <c r="OCH337" s="547"/>
      <c r="OCI337" s="547"/>
      <c r="OCJ337" s="547"/>
      <c r="OCK337" s="547"/>
      <c r="OCL337" s="547"/>
      <c r="OCM337" s="547"/>
      <c r="OCN337" s="547"/>
      <c r="OCO337" s="547"/>
      <c r="OCP337" s="547"/>
      <c r="OCQ337" s="547"/>
      <c r="OCR337" s="547"/>
      <c r="OCS337" s="547"/>
      <c r="OCT337" s="547"/>
      <c r="OCU337" s="547"/>
      <c r="OCV337" s="547"/>
      <c r="OCW337" s="547"/>
      <c r="OCX337" s="547"/>
      <c r="OCY337" s="547"/>
      <c r="OCZ337" s="547"/>
      <c r="ODA337" s="547"/>
      <c r="ODB337" s="547"/>
      <c r="ODC337" s="547"/>
      <c r="ODD337" s="547"/>
      <c r="ODE337" s="547"/>
      <c r="ODF337" s="547"/>
      <c r="ODG337" s="547"/>
      <c r="ODH337" s="547"/>
      <c r="ODI337" s="547"/>
      <c r="ODJ337" s="547"/>
      <c r="ODK337" s="547"/>
      <c r="ODL337" s="547"/>
      <c r="ODM337" s="547"/>
      <c r="ODN337" s="547"/>
      <c r="ODO337" s="547"/>
      <c r="ODP337" s="547"/>
      <c r="ODQ337" s="547"/>
      <c r="ODR337" s="547"/>
      <c r="ODS337" s="547"/>
      <c r="ODT337" s="547"/>
      <c r="ODU337" s="547"/>
      <c r="ODV337" s="547"/>
      <c r="ODW337" s="547"/>
      <c r="ODX337" s="547"/>
      <c r="ODY337" s="547"/>
      <c r="ODZ337" s="547"/>
      <c r="OEA337" s="547"/>
      <c r="OEB337" s="547"/>
      <c r="OEC337" s="547"/>
      <c r="OED337" s="547"/>
      <c r="OEE337" s="547"/>
      <c r="OEF337" s="547"/>
      <c r="OEG337" s="547"/>
      <c r="OEH337" s="547"/>
      <c r="OEI337" s="547"/>
      <c r="OEJ337" s="547"/>
      <c r="OEK337" s="547"/>
      <c r="OEL337" s="547"/>
      <c r="OEM337" s="547"/>
      <c r="OEN337" s="547"/>
      <c r="OEO337" s="547"/>
      <c r="OEP337" s="547"/>
      <c r="OEQ337" s="547"/>
      <c r="OER337" s="547"/>
      <c r="OES337" s="547"/>
      <c r="OET337" s="547"/>
      <c r="OEU337" s="547"/>
      <c r="OEV337" s="547"/>
      <c r="OEW337" s="547"/>
      <c r="OEX337" s="547"/>
      <c r="OEY337" s="547"/>
      <c r="OEZ337" s="547"/>
      <c r="OFA337" s="547"/>
      <c r="OFB337" s="547"/>
      <c r="OFC337" s="547"/>
      <c r="OFD337" s="547"/>
      <c r="OFE337" s="547"/>
      <c r="OFF337" s="547"/>
      <c r="OFG337" s="547"/>
      <c r="OFH337" s="547"/>
      <c r="OFI337" s="547"/>
      <c r="OFJ337" s="547"/>
      <c r="OFK337" s="547"/>
      <c r="OFL337" s="547"/>
      <c r="OFM337" s="547"/>
      <c r="OFN337" s="547"/>
      <c r="OFO337" s="547"/>
      <c r="OFP337" s="547"/>
      <c r="OFQ337" s="547"/>
      <c r="OFR337" s="547"/>
      <c r="OFS337" s="547"/>
      <c r="OFT337" s="547"/>
      <c r="OFU337" s="547"/>
      <c r="OFV337" s="547"/>
      <c r="OFW337" s="547"/>
      <c r="OFX337" s="547"/>
      <c r="OFY337" s="547"/>
      <c r="OFZ337" s="547"/>
      <c r="OGA337" s="547"/>
      <c r="OGB337" s="547"/>
      <c r="OGC337" s="547"/>
      <c r="OGD337" s="547"/>
      <c r="OGE337" s="547"/>
      <c r="OGF337" s="547"/>
      <c r="OGG337" s="547"/>
      <c r="OGH337" s="547"/>
      <c r="OGI337" s="547"/>
      <c r="OGJ337" s="547"/>
      <c r="OGK337" s="547"/>
      <c r="OGL337" s="547"/>
      <c r="OGM337" s="547"/>
      <c r="OGN337" s="547"/>
      <c r="OGO337" s="547"/>
      <c r="OGP337" s="547"/>
      <c r="OGQ337" s="547"/>
      <c r="OGR337" s="547"/>
      <c r="OGS337" s="547"/>
      <c r="OGT337" s="547"/>
      <c r="OGU337" s="547"/>
      <c r="OGV337" s="547"/>
      <c r="OGW337" s="547"/>
      <c r="OGX337" s="547"/>
      <c r="OGY337" s="547"/>
      <c r="OGZ337" s="547"/>
      <c r="OHA337" s="547"/>
      <c r="OHB337" s="547"/>
      <c r="OHC337" s="547"/>
      <c r="OHD337" s="547"/>
      <c r="OHE337" s="547"/>
      <c r="OHF337" s="547"/>
      <c r="OHG337" s="547"/>
      <c r="OHH337" s="547"/>
      <c r="OHI337" s="547"/>
      <c r="OHJ337" s="547"/>
      <c r="OHK337" s="547"/>
      <c r="OHL337" s="547"/>
      <c r="OHM337" s="547"/>
      <c r="OHN337" s="547"/>
      <c r="OHO337" s="547"/>
      <c r="OHP337" s="547"/>
      <c r="OHQ337" s="547"/>
      <c r="OHR337" s="547"/>
      <c r="OHS337" s="547"/>
      <c r="OHT337" s="547"/>
      <c r="OHU337" s="547"/>
      <c r="OHV337" s="547"/>
      <c r="OHW337" s="547"/>
      <c r="OHX337" s="547"/>
      <c r="OHY337" s="547"/>
      <c r="OHZ337" s="547"/>
      <c r="OIA337" s="547"/>
      <c r="OIB337" s="547"/>
      <c r="OIC337" s="547"/>
      <c r="OID337" s="547"/>
      <c r="OIE337" s="547"/>
      <c r="OIF337" s="547"/>
      <c r="OIG337" s="547"/>
      <c r="OIH337" s="547"/>
      <c r="OII337" s="547"/>
      <c r="OIJ337" s="547"/>
      <c r="OIK337" s="547"/>
      <c r="OIL337" s="547"/>
      <c r="OIM337" s="547"/>
      <c r="OIN337" s="547"/>
      <c r="OIO337" s="547"/>
      <c r="OIP337" s="547"/>
      <c r="OIQ337" s="547"/>
      <c r="OIR337" s="547"/>
      <c r="OIS337" s="547"/>
      <c r="OIT337" s="547"/>
      <c r="OIU337" s="547"/>
      <c r="OIV337" s="547"/>
      <c r="OIW337" s="547"/>
      <c r="OIX337" s="547"/>
      <c r="OIY337" s="547"/>
      <c r="OIZ337" s="547"/>
      <c r="OJA337" s="547"/>
      <c r="OJB337" s="547"/>
      <c r="OJC337" s="547"/>
      <c r="OJD337" s="547"/>
      <c r="OJE337" s="547"/>
      <c r="OJF337" s="547"/>
      <c r="OJG337" s="547"/>
      <c r="OJH337" s="547"/>
      <c r="OJI337" s="547"/>
      <c r="OJJ337" s="547"/>
      <c r="OJK337" s="547"/>
      <c r="OJL337" s="547"/>
      <c r="OJM337" s="547"/>
      <c r="OJN337" s="547"/>
      <c r="OJO337" s="547"/>
      <c r="OJP337" s="547"/>
      <c r="OJQ337" s="547"/>
      <c r="OJR337" s="547"/>
      <c r="OJS337" s="547"/>
      <c r="OJT337" s="547"/>
      <c r="OJU337" s="547"/>
      <c r="OJV337" s="547"/>
      <c r="OJW337" s="547"/>
      <c r="OJX337" s="547"/>
      <c r="OJY337" s="547"/>
      <c r="OJZ337" s="547"/>
      <c r="OKA337" s="547"/>
      <c r="OKB337" s="547"/>
      <c r="OKC337" s="547"/>
      <c r="OKD337" s="547"/>
      <c r="OKE337" s="547"/>
      <c r="OKF337" s="547"/>
      <c r="OKG337" s="547"/>
      <c r="OKH337" s="547"/>
      <c r="OKI337" s="547"/>
      <c r="OKJ337" s="547"/>
      <c r="OKK337" s="547"/>
      <c r="OKL337" s="547"/>
      <c r="OKM337" s="547"/>
      <c r="OKN337" s="547"/>
      <c r="OKO337" s="547"/>
      <c r="OKP337" s="547"/>
      <c r="OKQ337" s="547"/>
      <c r="OKR337" s="547"/>
      <c r="OKS337" s="547"/>
      <c r="OKT337" s="547"/>
      <c r="OKU337" s="547"/>
      <c r="OKV337" s="547"/>
      <c r="OKW337" s="547"/>
      <c r="OKX337" s="547"/>
      <c r="OKY337" s="547"/>
      <c r="OKZ337" s="547"/>
      <c r="OLA337" s="547"/>
      <c r="OLB337" s="547"/>
      <c r="OLC337" s="547"/>
      <c r="OLD337" s="547"/>
      <c r="OLE337" s="547"/>
      <c r="OLF337" s="547"/>
      <c r="OLG337" s="547"/>
      <c r="OLH337" s="547"/>
      <c r="OLI337" s="547"/>
      <c r="OLJ337" s="547"/>
      <c r="OLK337" s="547"/>
      <c r="OLL337" s="547"/>
      <c r="OLM337" s="547"/>
      <c r="OLN337" s="547"/>
      <c r="OLO337" s="547"/>
      <c r="OLP337" s="547"/>
      <c r="OLQ337" s="547"/>
      <c r="OLR337" s="547"/>
      <c r="OLS337" s="547"/>
      <c r="OLT337" s="547"/>
      <c r="OLU337" s="547"/>
      <c r="OLV337" s="547"/>
      <c r="OLW337" s="547"/>
      <c r="OLX337" s="547"/>
      <c r="OLY337" s="547"/>
      <c r="OLZ337" s="547"/>
      <c r="OMA337" s="547"/>
      <c r="OMB337" s="547"/>
      <c r="OMC337" s="547"/>
      <c r="OMD337" s="547"/>
      <c r="OME337" s="547"/>
      <c r="OMF337" s="547"/>
      <c r="OMG337" s="547"/>
      <c r="OMH337" s="547"/>
      <c r="OMI337" s="547"/>
      <c r="OMJ337" s="547"/>
      <c r="OMK337" s="547"/>
      <c r="OML337" s="547"/>
      <c r="OMM337" s="547"/>
      <c r="OMN337" s="547"/>
      <c r="OMO337" s="547"/>
      <c r="OMP337" s="547"/>
      <c r="OMQ337" s="547"/>
      <c r="OMR337" s="547"/>
      <c r="OMS337" s="547"/>
      <c r="OMT337" s="547"/>
      <c r="OMU337" s="547"/>
      <c r="OMV337" s="547"/>
      <c r="OMW337" s="547"/>
      <c r="OMX337" s="547"/>
      <c r="OMY337" s="547"/>
      <c r="OMZ337" s="547"/>
      <c r="ONA337" s="547"/>
      <c r="ONB337" s="547"/>
      <c r="ONC337" s="547"/>
      <c r="OND337" s="547"/>
      <c r="ONE337" s="547"/>
      <c r="ONF337" s="547"/>
      <c r="ONG337" s="547"/>
      <c r="ONH337" s="547"/>
      <c r="ONI337" s="547"/>
      <c r="ONJ337" s="547"/>
      <c r="ONK337" s="547"/>
      <c r="ONL337" s="547"/>
      <c r="ONM337" s="547"/>
      <c r="ONN337" s="547"/>
      <c r="ONO337" s="547"/>
      <c r="ONP337" s="547"/>
      <c r="ONQ337" s="547"/>
      <c r="ONR337" s="547"/>
      <c r="ONS337" s="547"/>
      <c r="ONT337" s="547"/>
      <c r="ONU337" s="547"/>
      <c r="ONV337" s="547"/>
      <c r="ONW337" s="547"/>
      <c r="ONX337" s="547"/>
      <c r="ONY337" s="547"/>
      <c r="ONZ337" s="547"/>
      <c r="OOA337" s="547"/>
      <c r="OOB337" s="547"/>
      <c r="OOC337" s="547"/>
      <c r="OOD337" s="547"/>
      <c r="OOE337" s="547"/>
      <c r="OOF337" s="547"/>
      <c r="OOG337" s="547"/>
      <c r="OOH337" s="547"/>
      <c r="OOI337" s="547"/>
      <c r="OOJ337" s="547"/>
      <c r="OOK337" s="547"/>
      <c r="OOL337" s="547"/>
      <c r="OOM337" s="547"/>
      <c r="OON337" s="547"/>
      <c r="OOO337" s="547"/>
      <c r="OOP337" s="547"/>
      <c r="OOQ337" s="547"/>
      <c r="OOR337" s="547"/>
      <c r="OOS337" s="547"/>
      <c r="OOT337" s="547"/>
      <c r="OOU337" s="547"/>
      <c r="OOV337" s="547"/>
      <c r="OOW337" s="547"/>
      <c r="OOX337" s="547"/>
      <c r="OOY337" s="547"/>
      <c r="OOZ337" s="547"/>
      <c r="OPA337" s="547"/>
      <c r="OPB337" s="547"/>
      <c r="OPC337" s="547"/>
      <c r="OPD337" s="547"/>
      <c r="OPE337" s="547"/>
      <c r="OPF337" s="547"/>
      <c r="OPG337" s="547"/>
      <c r="OPH337" s="547"/>
      <c r="OPI337" s="547"/>
      <c r="OPJ337" s="547"/>
      <c r="OPK337" s="547"/>
      <c r="OPL337" s="547"/>
      <c r="OPM337" s="547"/>
      <c r="OPN337" s="547"/>
      <c r="OPO337" s="547"/>
      <c r="OPP337" s="547"/>
      <c r="OPQ337" s="547"/>
      <c r="OPR337" s="547"/>
      <c r="OPS337" s="547"/>
      <c r="OPT337" s="547"/>
      <c r="OPU337" s="547"/>
      <c r="OPV337" s="547"/>
      <c r="OPW337" s="547"/>
      <c r="OPX337" s="547"/>
      <c r="OPY337" s="547"/>
      <c r="OPZ337" s="547"/>
      <c r="OQA337" s="547"/>
      <c r="OQB337" s="547"/>
      <c r="OQC337" s="547"/>
      <c r="OQD337" s="547"/>
      <c r="OQE337" s="547"/>
      <c r="OQF337" s="547"/>
      <c r="OQG337" s="547"/>
      <c r="OQH337" s="547"/>
      <c r="OQI337" s="547"/>
      <c r="OQJ337" s="547"/>
      <c r="OQK337" s="547"/>
      <c r="OQL337" s="547"/>
      <c r="OQM337" s="547"/>
      <c r="OQN337" s="547"/>
      <c r="OQO337" s="547"/>
      <c r="OQP337" s="547"/>
      <c r="OQQ337" s="547"/>
      <c r="OQR337" s="547"/>
      <c r="OQS337" s="547"/>
      <c r="OQT337" s="547"/>
      <c r="OQU337" s="547"/>
      <c r="OQV337" s="547"/>
      <c r="OQW337" s="547"/>
      <c r="OQX337" s="547"/>
      <c r="OQY337" s="547"/>
      <c r="OQZ337" s="547"/>
      <c r="ORA337" s="547"/>
      <c r="ORB337" s="547"/>
      <c r="ORC337" s="547"/>
      <c r="ORD337" s="547"/>
      <c r="ORE337" s="547"/>
      <c r="ORF337" s="547"/>
      <c r="ORG337" s="547"/>
      <c r="ORH337" s="547"/>
      <c r="ORI337" s="547"/>
      <c r="ORJ337" s="547"/>
      <c r="ORK337" s="547"/>
      <c r="ORL337" s="547"/>
      <c r="ORM337" s="547"/>
      <c r="ORN337" s="547"/>
      <c r="ORO337" s="547"/>
      <c r="ORP337" s="547"/>
      <c r="ORQ337" s="547"/>
      <c r="ORR337" s="547"/>
      <c r="ORS337" s="547"/>
      <c r="ORT337" s="547"/>
      <c r="ORU337" s="547"/>
      <c r="ORV337" s="547"/>
      <c r="ORW337" s="547"/>
      <c r="ORX337" s="547"/>
      <c r="ORY337" s="547"/>
      <c r="ORZ337" s="547"/>
      <c r="OSA337" s="547"/>
      <c r="OSB337" s="547"/>
      <c r="OSC337" s="547"/>
      <c r="OSD337" s="547"/>
      <c r="OSE337" s="547"/>
      <c r="OSF337" s="547"/>
      <c r="OSG337" s="547"/>
      <c r="OSH337" s="547"/>
      <c r="OSI337" s="547"/>
      <c r="OSJ337" s="547"/>
      <c r="OSK337" s="547"/>
      <c r="OSL337" s="547"/>
      <c r="OSM337" s="547"/>
      <c r="OSN337" s="547"/>
      <c r="OSO337" s="547"/>
      <c r="OSP337" s="547"/>
      <c r="OSQ337" s="547"/>
      <c r="OSR337" s="547"/>
      <c r="OSS337" s="547"/>
      <c r="OST337" s="547"/>
      <c r="OSU337" s="547"/>
      <c r="OSV337" s="547"/>
      <c r="OSW337" s="547"/>
      <c r="OSX337" s="547"/>
      <c r="OSY337" s="547"/>
      <c r="OSZ337" s="547"/>
      <c r="OTA337" s="547"/>
      <c r="OTB337" s="547"/>
      <c r="OTC337" s="547"/>
      <c r="OTD337" s="547"/>
      <c r="OTE337" s="547"/>
      <c r="OTF337" s="547"/>
      <c r="OTG337" s="547"/>
      <c r="OTH337" s="547"/>
      <c r="OTI337" s="547"/>
      <c r="OTJ337" s="547"/>
      <c r="OTK337" s="547"/>
      <c r="OTL337" s="547"/>
      <c r="OTM337" s="547"/>
      <c r="OTN337" s="547"/>
      <c r="OTO337" s="547"/>
      <c r="OTP337" s="547"/>
      <c r="OTQ337" s="547"/>
      <c r="OTR337" s="547"/>
      <c r="OTS337" s="547"/>
      <c r="OTT337" s="547"/>
      <c r="OTU337" s="547"/>
      <c r="OTV337" s="547"/>
      <c r="OTW337" s="547"/>
      <c r="OTX337" s="547"/>
      <c r="OTY337" s="547"/>
      <c r="OTZ337" s="547"/>
      <c r="OUA337" s="547"/>
      <c r="OUB337" s="547"/>
      <c r="OUC337" s="547"/>
      <c r="OUD337" s="547"/>
      <c r="OUE337" s="547"/>
      <c r="OUF337" s="547"/>
      <c r="OUG337" s="547"/>
      <c r="OUH337" s="547"/>
      <c r="OUI337" s="547"/>
      <c r="OUJ337" s="547"/>
      <c r="OUK337" s="547"/>
      <c r="OUL337" s="547"/>
      <c r="OUM337" s="547"/>
      <c r="OUN337" s="547"/>
      <c r="OUO337" s="547"/>
      <c r="OUP337" s="547"/>
      <c r="OUQ337" s="547"/>
      <c r="OUR337" s="547"/>
      <c r="OUS337" s="547"/>
      <c r="OUT337" s="547"/>
      <c r="OUU337" s="547"/>
      <c r="OUV337" s="547"/>
      <c r="OUW337" s="547"/>
      <c r="OUX337" s="547"/>
      <c r="OUY337" s="547"/>
      <c r="OUZ337" s="547"/>
      <c r="OVA337" s="547"/>
      <c r="OVB337" s="547"/>
      <c r="OVC337" s="547"/>
      <c r="OVD337" s="547"/>
      <c r="OVE337" s="547"/>
      <c r="OVF337" s="547"/>
      <c r="OVG337" s="547"/>
      <c r="OVH337" s="547"/>
      <c r="OVI337" s="547"/>
      <c r="OVJ337" s="547"/>
      <c r="OVK337" s="547"/>
      <c r="OVL337" s="547"/>
      <c r="OVM337" s="547"/>
      <c r="OVN337" s="547"/>
      <c r="OVO337" s="547"/>
      <c r="OVP337" s="547"/>
      <c r="OVQ337" s="547"/>
      <c r="OVR337" s="547"/>
      <c r="OVS337" s="547"/>
      <c r="OVT337" s="547"/>
      <c r="OVU337" s="547"/>
      <c r="OVV337" s="547"/>
      <c r="OVW337" s="547"/>
      <c r="OVX337" s="547"/>
      <c r="OVY337" s="547"/>
      <c r="OVZ337" s="547"/>
      <c r="OWA337" s="547"/>
      <c r="OWB337" s="547"/>
      <c r="OWC337" s="547"/>
      <c r="OWD337" s="547"/>
      <c r="OWE337" s="547"/>
      <c r="OWF337" s="547"/>
      <c r="OWG337" s="547"/>
      <c r="OWH337" s="547"/>
      <c r="OWI337" s="547"/>
      <c r="OWJ337" s="547"/>
      <c r="OWK337" s="547"/>
      <c r="OWL337" s="547"/>
      <c r="OWM337" s="547"/>
      <c r="OWN337" s="547"/>
      <c r="OWO337" s="547"/>
      <c r="OWP337" s="547"/>
      <c r="OWQ337" s="547"/>
      <c r="OWR337" s="547"/>
      <c r="OWS337" s="547"/>
      <c r="OWT337" s="547"/>
      <c r="OWU337" s="547"/>
      <c r="OWV337" s="547"/>
      <c r="OWW337" s="547"/>
      <c r="OWX337" s="547"/>
      <c r="OWY337" s="547"/>
      <c r="OWZ337" s="547"/>
      <c r="OXA337" s="547"/>
      <c r="OXB337" s="547"/>
      <c r="OXC337" s="547"/>
      <c r="OXD337" s="547"/>
      <c r="OXE337" s="547"/>
      <c r="OXF337" s="547"/>
      <c r="OXG337" s="547"/>
      <c r="OXH337" s="547"/>
      <c r="OXI337" s="547"/>
      <c r="OXJ337" s="547"/>
      <c r="OXK337" s="547"/>
      <c r="OXL337" s="547"/>
      <c r="OXM337" s="547"/>
      <c r="OXN337" s="547"/>
      <c r="OXO337" s="547"/>
      <c r="OXP337" s="547"/>
      <c r="OXQ337" s="547"/>
      <c r="OXR337" s="547"/>
      <c r="OXS337" s="547"/>
      <c r="OXT337" s="547"/>
      <c r="OXU337" s="547"/>
      <c r="OXV337" s="547"/>
      <c r="OXW337" s="547"/>
      <c r="OXX337" s="547"/>
      <c r="OXY337" s="547"/>
      <c r="OXZ337" s="547"/>
      <c r="OYA337" s="547"/>
      <c r="OYB337" s="547"/>
      <c r="OYC337" s="547"/>
      <c r="OYD337" s="547"/>
      <c r="OYE337" s="547"/>
      <c r="OYF337" s="547"/>
      <c r="OYG337" s="547"/>
      <c r="OYH337" s="547"/>
      <c r="OYI337" s="547"/>
      <c r="OYJ337" s="547"/>
      <c r="OYK337" s="547"/>
      <c r="OYL337" s="547"/>
      <c r="OYM337" s="547"/>
      <c r="OYN337" s="547"/>
      <c r="OYO337" s="547"/>
      <c r="OYP337" s="547"/>
      <c r="OYQ337" s="547"/>
      <c r="OYR337" s="547"/>
      <c r="OYS337" s="547"/>
      <c r="OYT337" s="547"/>
      <c r="OYU337" s="547"/>
      <c r="OYV337" s="547"/>
      <c r="OYW337" s="547"/>
      <c r="OYX337" s="547"/>
      <c r="OYY337" s="547"/>
      <c r="OYZ337" s="547"/>
      <c r="OZA337" s="547"/>
      <c r="OZB337" s="547"/>
      <c r="OZC337" s="547"/>
      <c r="OZD337" s="547"/>
      <c r="OZE337" s="547"/>
      <c r="OZF337" s="547"/>
      <c r="OZG337" s="547"/>
      <c r="OZH337" s="547"/>
      <c r="OZI337" s="547"/>
      <c r="OZJ337" s="547"/>
      <c r="OZK337" s="547"/>
      <c r="OZL337" s="547"/>
      <c r="OZM337" s="547"/>
      <c r="OZN337" s="547"/>
      <c r="OZO337" s="547"/>
      <c r="OZP337" s="547"/>
      <c r="OZQ337" s="547"/>
      <c r="OZR337" s="547"/>
      <c r="OZS337" s="547"/>
      <c r="OZT337" s="547"/>
      <c r="OZU337" s="547"/>
      <c r="OZV337" s="547"/>
      <c r="OZW337" s="547"/>
      <c r="OZX337" s="547"/>
      <c r="OZY337" s="547"/>
      <c r="OZZ337" s="547"/>
      <c r="PAA337" s="547"/>
      <c r="PAB337" s="547"/>
      <c r="PAC337" s="547"/>
      <c r="PAD337" s="547"/>
      <c r="PAE337" s="547"/>
      <c r="PAF337" s="547"/>
      <c r="PAG337" s="547"/>
      <c r="PAH337" s="547"/>
      <c r="PAI337" s="547"/>
      <c r="PAJ337" s="547"/>
      <c r="PAK337" s="547"/>
      <c r="PAL337" s="547"/>
      <c r="PAM337" s="547"/>
      <c r="PAN337" s="547"/>
      <c r="PAO337" s="547"/>
      <c r="PAP337" s="547"/>
      <c r="PAQ337" s="547"/>
      <c r="PAR337" s="547"/>
      <c r="PAS337" s="547"/>
      <c r="PAT337" s="547"/>
      <c r="PAU337" s="547"/>
      <c r="PAV337" s="547"/>
      <c r="PAW337" s="547"/>
      <c r="PAX337" s="547"/>
      <c r="PAY337" s="547"/>
      <c r="PAZ337" s="547"/>
      <c r="PBA337" s="547"/>
      <c r="PBB337" s="547"/>
      <c r="PBC337" s="547"/>
      <c r="PBD337" s="547"/>
      <c r="PBE337" s="547"/>
      <c r="PBF337" s="547"/>
      <c r="PBG337" s="547"/>
      <c r="PBH337" s="547"/>
      <c r="PBI337" s="547"/>
      <c r="PBJ337" s="547"/>
      <c r="PBK337" s="547"/>
      <c r="PBL337" s="547"/>
      <c r="PBM337" s="547"/>
      <c r="PBN337" s="547"/>
      <c r="PBO337" s="547"/>
      <c r="PBP337" s="547"/>
      <c r="PBQ337" s="547"/>
      <c r="PBR337" s="547"/>
      <c r="PBS337" s="547"/>
      <c r="PBT337" s="547"/>
      <c r="PBU337" s="547"/>
      <c r="PBV337" s="547"/>
      <c r="PBW337" s="547"/>
      <c r="PBX337" s="547"/>
      <c r="PBY337" s="547"/>
      <c r="PBZ337" s="547"/>
      <c r="PCA337" s="547"/>
      <c r="PCB337" s="547"/>
      <c r="PCC337" s="547"/>
      <c r="PCD337" s="547"/>
      <c r="PCE337" s="547"/>
      <c r="PCF337" s="547"/>
      <c r="PCG337" s="547"/>
      <c r="PCH337" s="547"/>
      <c r="PCI337" s="547"/>
      <c r="PCJ337" s="547"/>
      <c r="PCK337" s="547"/>
      <c r="PCL337" s="547"/>
      <c r="PCM337" s="547"/>
      <c r="PCN337" s="547"/>
      <c r="PCO337" s="547"/>
      <c r="PCP337" s="547"/>
      <c r="PCQ337" s="547"/>
      <c r="PCR337" s="547"/>
      <c r="PCS337" s="547"/>
      <c r="PCT337" s="547"/>
      <c r="PCU337" s="547"/>
      <c r="PCV337" s="547"/>
      <c r="PCW337" s="547"/>
      <c r="PCX337" s="547"/>
      <c r="PCY337" s="547"/>
      <c r="PCZ337" s="547"/>
      <c r="PDA337" s="547"/>
      <c r="PDB337" s="547"/>
      <c r="PDC337" s="547"/>
      <c r="PDD337" s="547"/>
      <c r="PDE337" s="547"/>
      <c r="PDF337" s="547"/>
      <c r="PDG337" s="547"/>
      <c r="PDH337" s="547"/>
      <c r="PDI337" s="547"/>
      <c r="PDJ337" s="547"/>
      <c r="PDK337" s="547"/>
      <c r="PDL337" s="547"/>
      <c r="PDM337" s="547"/>
      <c r="PDN337" s="547"/>
      <c r="PDO337" s="547"/>
      <c r="PDP337" s="547"/>
      <c r="PDQ337" s="547"/>
      <c r="PDR337" s="547"/>
      <c r="PDS337" s="547"/>
      <c r="PDT337" s="547"/>
      <c r="PDU337" s="547"/>
      <c r="PDV337" s="547"/>
      <c r="PDW337" s="547"/>
      <c r="PDX337" s="547"/>
      <c r="PDY337" s="547"/>
      <c r="PDZ337" s="547"/>
      <c r="PEA337" s="547"/>
      <c r="PEB337" s="547"/>
      <c r="PEC337" s="547"/>
      <c r="PED337" s="547"/>
      <c r="PEE337" s="547"/>
      <c r="PEF337" s="547"/>
      <c r="PEG337" s="547"/>
      <c r="PEH337" s="547"/>
      <c r="PEI337" s="547"/>
      <c r="PEJ337" s="547"/>
      <c r="PEK337" s="547"/>
      <c r="PEL337" s="547"/>
      <c r="PEM337" s="547"/>
      <c r="PEN337" s="547"/>
      <c r="PEO337" s="547"/>
      <c r="PEP337" s="547"/>
      <c r="PEQ337" s="547"/>
      <c r="PER337" s="547"/>
      <c r="PES337" s="547"/>
      <c r="PET337" s="547"/>
      <c r="PEU337" s="547"/>
      <c r="PEV337" s="547"/>
      <c r="PEW337" s="547"/>
      <c r="PEX337" s="547"/>
      <c r="PEY337" s="547"/>
      <c r="PEZ337" s="547"/>
      <c r="PFA337" s="547"/>
      <c r="PFB337" s="547"/>
      <c r="PFC337" s="547"/>
      <c r="PFD337" s="547"/>
      <c r="PFE337" s="547"/>
      <c r="PFF337" s="547"/>
      <c r="PFG337" s="547"/>
      <c r="PFH337" s="547"/>
      <c r="PFI337" s="547"/>
      <c r="PFJ337" s="547"/>
      <c r="PFK337" s="547"/>
      <c r="PFL337" s="547"/>
      <c r="PFM337" s="547"/>
      <c r="PFN337" s="547"/>
      <c r="PFO337" s="547"/>
      <c r="PFP337" s="547"/>
      <c r="PFQ337" s="547"/>
      <c r="PFR337" s="547"/>
      <c r="PFS337" s="547"/>
      <c r="PFT337" s="547"/>
      <c r="PFU337" s="547"/>
      <c r="PFV337" s="547"/>
      <c r="PFW337" s="547"/>
      <c r="PFX337" s="547"/>
      <c r="PFY337" s="547"/>
      <c r="PFZ337" s="547"/>
      <c r="PGA337" s="547"/>
      <c r="PGB337" s="547"/>
      <c r="PGC337" s="547"/>
      <c r="PGD337" s="547"/>
      <c r="PGE337" s="547"/>
      <c r="PGF337" s="547"/>
      <c r="PGG337" s="547"/>
      <c r="PGH337" s="547"/>
      <c r="PGI337" s="547"/>
      <c r="PGJ337" s="547"/>
      <c r="PGK337" s="547"/>
      <c r="PGL337" s="547"/>
      <c r="PGM337" s="547"/>
      <c r="PGN337" s="547"/>
      <c r="PGO337" s="547"/>
      <c r="PGP337" s="547"/>
      <c r="PGQ337" s="547"/>
      <c r="PGR337" s="547"/>
      <c r="PGS337" s="547"/>
      <c r="PGT337" s="547"/>
      <c r="PGU337" s="547"/>
      <c r="PGV337" s="547"/>
      <c r="PGW337" s="547"/>
      <c r="PGX337" s="547"/>
      <c r="PGY337" s="547"/>
      <c r="PGZ337" s="547"/>
      <c r="PHA337" s="547"/>
      <c r="PHB337" s="547"/>
      <c r="PHC337" s="547"/>
      <c r="PHD337" s="547"/>
      <c r="PHE337" s="547"/>
      <c r="PHF337" s="547"/>
      <c r="PHG337" s="547"/>
      <c r="PHH337" s="547"/>
      <c r="PHI337" s="547"/>
      <c r="PHJ337" s="547"/>
      <c r="PHK337" s="547"/>
      <c r="PHL337" s="547"/>
      <c r="PHM337" s="547"/>
      <c r="PHN337" s="547"/>
      <c r="PHO337" s="547"/>
      <c r="PHP337" s="547"/>
      <c r="PHQ337" s="547"/>
      <c r="PHR337" s="547"/>
      <c r="PHS337" s="547"/>
      <c r="PHT337" s="547"/>
      <c r="PHU337" s="547"/>
      <c r="PHV337" s="547"/>
      <c r="PHW337" s="547"/>
      <c r="PHX337" s="547"/>
      <c r="PHY337" s="547"/>
      <c r="PHZ337" s="547"/>
      <c r="PIA337" s="547"/>
      <c r="PIB337" s="547"/>
      <c r="PIC337" s="547"/>
      <c r="PID337" s="547"/>
      <c r="PIE337" s="547"/>
      <c r="PIF337" s="547"/>
      <c r="PIG337" s="547"/>
      <c r="PIH337" s="547"/>
      <c r="PII337" s="547"/>
      <c r="PIJ337" s="547"/>
      <c r="PIK337" s="547"/>
      <c r="PIL337" s="547"/>
      <c r="PIM337" s="547"/>
      <c r="PIN337" s="547"/>
      <c r="PIO337" s="547"/>
      <c r="PIP337" s="547"/>
      <c r="PIQ337" s="547"/>
      <c r="PIR337" s="547"/>
      <c r="PIS337" s="547"/>
      <c r="PIT337" s="547"/>
      <c r="PIU337" s="547"/>
      <c r="PIV337" s="547"/>
      <c r="PIW337" s="547"/>
      <c r="PIX337" s="547"/>
      <c r="PIY337" s="547"/>
      <c r="PIZ337" s="547"/>
      <c r="PJA337" s="547"/>
      <c r="PJB337" s="547"/>
      <c r="PJC337" s="547"/>
      <c r="PJD337" s="547"/>
      <c r="PJE337" s="547"/>
      <c r="PJF337" s="547"/>
      <c r="PJG337" s="547"/>
      <c r="PJH337" s="547"/>
      <c r="PJI337" s="547"/>
      <c r="PJJ337" s="547"/>
      <c r="PJK337" s="547"/>
      <c r="PJL337" s="547"/>
      <c r="PJM337" s="547"/>
      <c r="PJN337" s="547"/>
      <c r="PJO337" s="547"/>
      <c r="PJP337" s="547"/>
      <c r="PJQ337" s="547"/>
      <c r="PJR337" s="547"/>
      <c r="PJS337" s="547"/>
      <c r="PJT337" s="547"/>
      <c r="PJU337" s="547"/>
      <c r="PJV337" s="547"/>
      <c r="PJW337" s="547"/>
      <c r="PJX337" s="547"/>
      <c r="PJY337" s="547"/>
      <c r="PJZ337" s="547"/>
      <c r="PKA337" s="547"/>
      <c r="PKB337" s="547"/>
      <c r="PKC337" s="547"/>
      <c r="PKD337" s="547"/>
      <c r="PKE337" s="547"/>
      <c r="PKF337" s="547"/>
      <c r="PKG337" s="547"/>
      <c r="PKH337" s="547"/>
      <c r="PKI337" s="547"/>
      <c r="PKJ337" s="547"/>
      <c r="PKK337" s="547"/>
      <c r="PKL337" s="547"/>
      <c r="PKM337" s="547"/>
      <c r="PKN337" s="547"/>
      <c r="PKO337" s="547"/>
      <c r="PKP337" s="547"/>
      <c r="PKQ337" s="547"/>
      <c r="PKR337" s="547"/>
      <c r="PKS337" s="547"/>
      <c r="PKT337" s="547"/>
      <c r="PKU337" s="547"/>
      <c r="PKV337" s="547"/>
      <c r="PKW337" s="547"/>
      <c r="PKX337" s="547"/>
      <c r="PKY337" s="547"/>
      <c r="PKZ337" s="547"/>
      <c r="PLA337" s="547"/>
      <c r="PLB337" s="547"/>
      <c r="PLC337" s="547"/>
      <c r="PLD337" s="547"/>
      <c r="PLE337" s="547"/>
      <c r="PLF337" s="547"/>
      <c r="PLG337" s="547"/>
      <c r="PLH337" s="547"/>
      <c r="PLI337" s="547"/>
      <c r="PLJ337" s="547"/>
      <c r="PLK337" s="547"/>
      <c r="PLL337" s="547"/>
      <c r="PLM337" s="547"/>
      <c r="PLN337" s="547"/>
      <c r="PLO337" s="547"/>
      <c r="PLP337" s="547"/>
      <c r="PLQ337" s="547"/>
      <c r="PLR337" s="547"/>
      <c r="PLS337" s="547"/>
      <c r="PLT337" s="547"/>
      <c r="PLU337" s="547"/>
      <c r="PLV337" s="547"/>
      <c r="PLW337" s="547"/>
      <c r="PLX337" s="547"/>
      <c r="PLY337" s="547"/>
      <c r="PLZ337" s="547"/>
      <c r="PMA337" s="547"/>
      <c r="PMB337" s="547"/>
      <c r="PMC337" s="547"/>
      <c r="PMD337" s="547"/>
      <c r="PME337" s="547"/>
      <c r="PMF337" s="547"/>
      <c r="PMG337" s="547"/>
      <c r="PMH337" s="547"/>
      <c r="PMI337" s="547"/>
      <c r="PMJ337" s="547"/>
      <c r="PMK337" s="547"/>
      <c r="PML337" s="547"/>
      <c r="PMM337" s="547"/>
      <c r="PMN337" s="547"/>
      <c r="PMO337" s="547"/>
      <c r="PMP337" s="547"/>
      <c r="PMQ337" s="547"/>
      <c r="PMR337" s="547"/>
      <c r="PMS337" s="547"/>
      <c r="PMT337" s="547"/>
      <c r="PMU337" s="547"/>
      <c r="PMV337" s="547"/>
      <c r="PMW337" s="547"/>
      <c r="PMX337" s="547"/>
      <c r="PMY337" s="547"/>
      <c r="PMZ337" s="547"/>
      <c r="PNA337" s="547"/>
      <c r="PNB337" s="547"/>
      <c r="PNC337" s="547"/>
      <c r="PND337" s="547"/>
      <c r="PNE337" s="547"/>
      <c r="PNF337" s="547"/>
      <c r="PNG337" s="547"/>
      <c r="PNH337" s="547"/>
      <c r="PNI337" s="547"/>
      <c r="PNJ337" s="547"/>
      <c r="PNK337" s="547"/>
      <c r="PNL337" s="547"/>
      <c r="PNM337" s="547"/>
      <c r="PNN337" s="547"/>
      <c r="PNO337" s="547"/>
      <c r="PNP337" s="547"/>
      <c r="PNQ337" s="547"/>
      <c r="PNR337" s="547"/>
      <c r="PNS337" s="547"/>
      <c r="PNT337" s="547"/>
      <c r="PNU337" s="547"/>
      <c r="PNV337" s="547"/>
      <c r="PNW337" s="547"/>
      <c r="PNX337" s="547"/>
      <c r="PNY337" s="547"/>
      <c r="PNZ337" s="547"/>
      <c r="POA337" s="547"/>
      <c r="POB337" s="547"/>
      <c r="POC337" s="547"/>
      <c r="POD337" s="547"/>
      <c r="POE337" s="547"/>
      <c r="POF337" s="547"/>
      <c r="POG337" s="547"/>
      <c r="POH337" s="547"/>
      <c r="POI337" s="547"/>
      <c r="POJ337" s="547"/>
      <c r="POK337" s="547"/>
      <c r="POL337" s="547"/>
      <c r="POM337" s="547"/>
      <c r="PON337" s="547"/>
      <c r="POO337" s="547"/>
      <c r="POP337" s="547"/>
      <c r="POQ337" s="547"/>
      <c r="POR337" s="547"/>
      <c r="POS337" s="547"/>
      <c r="POT337" s="547"/>
      <c r="POU337" s="547"/>
      <c r="POV337" s="547"/>
      <c r="POW337" s="547"/>
      <c r="POX337" s="547"/>
      <c r="POY337" s="547"/>
      <c r="POZ337" s="547"/>
      <c r="PPA337" s="547"/>
      <c r="PPB337" s="547"/>
      <c r="PPC337" s="547"/>
      <c r="PPD337" s="547"/>
      <c r="PPE337" s="547"/>
      <c r="PPF337" s="547"/>
      <c r="PPG337" s="547"/>
      <c r="PPH337" s="547"/>
      <c r="PPI337" s="547"/>
      <c r="PPJ337" s="547"/>
      <c r="PPK337" s="547"/>
      <c r="PPL337" s="547"/>
      <c r="PPM337" s="547"/>
      <c r="PPN337" s="547"/>
      <c r="PPO337" s="547"/>
      <c r="PPP337" s="547"/>
      <c r="PPQ337" s="547"/>
      <c r="PPR337" s="547"/>
      <c r="PPS337" s="547"/>
      <c r="PPT337" s="547"/>
      <c r="PPU337" s="547"/>
      <c r="PPV337" s="547"/>
      <c r="PPW337" s="547"/>
      <c r="PPX337" s="547"/>
      <c r="PPY337" s="547"/>
      <c r="PPZ337" s="547"/>
      <c r="PQA337" s="547"/>
      <c r="PQB337" s="547"/>
      <c r="PQC337" s="547"/>
      <c r="PQD337" s="547"/>
      <c r="PQE337" s="547"/>
      <c r="PQF337" s="547"/>
      <c r="PQG337" s="547"/>
      <c r="PQH337" s="547"/>
      <c r="PQI337" s="547"/>
      <c r="PQJ337" s="547"/>
      <c r="PQK337" s="547"/>
      <c r="PQL337" s="547"/>
      <c r="PQM337" s="547"/>
      <c r="PQN337" s="547"/>
      <c r="PQO337" s="547"/>
      <c r="PQP337" s="547"/>
      <c r="PQQ337" s="547"/>
      <c r="PQR337" s="547"/>
      <c r="PQS337" s="547"/>
      <c r="PQT337" s="547"/>
      <c r="PQU337" s="547"/>
      <c r="PQV337" s="547"/>
      <c r="PQW337" s="547"/>
      <c r="PQX337" s="547"/>
      <c r="PQY337" s="547"/>
      <c r="PQZ337" s="547"/>
      <c r="PRA337" s="547"/>
      <c r="PRB337" s="547"/>
      <c r="PRC337" s="547"/>
      <c r="PRD337" s="547"/>
      <c r="PRE337" s="547"/>
      <c r="PRF337" s="547"/>
      <c r="PRG337" s="547"/>
      <c r="PRH337" s="547"/>
      <c r="PRI337" s="547"/>
      <c r="PRJ337" s="547"/>
      <c r="PRK337" s="547"/>
      <c r="PRL337" s="547"/>
      <c r="PRM337" s="547"/>
      <c r="PRN337" s="547"/>
      <c r="PRO337" s="547"/>
      <c r="PRP337" s="547"/>
      <c r="PRQ337" s="547"/>
      <c r="PRR337" s="547"/>
      <c r="PRS337" s="547"/>
      <c r="PRT337" s="547"/>
      <c r="PRU337" s="547"/>
      <c r="PRV337" s="547"/>
      <c r="PRW337" s="547"/>
      <c r="PRX337" s="547"/>
      <c r="PRY337" s="547"/>
      <c r="PRZ337" s="547"/>
      <c r="PSA337" s="547"/>
      <c r="PSB337" s="547"/>
      <c r="PSC337" s="547"/>
      <c r="PSD337" s="547"/>
      <c r="PSE337" s="547"/>
      <c r="PSF337" s="547"/>
      <c r="PSG337" s="547"/>
      <c r="PSH337" s="547"/>
      <c r="PSI337" s="547"/>
      <c r="PSJ337" s="547"/>
      <c r="PSK337" s="547"/>
      <c r="PSL337" s="547"/>
      <c r="PSM337" s="547"/>
      <c r="PSN337" s="547"/>
      <c r="PSO337" s="547"/>
      <c r="PSP337" s="547"/>
      <c r="PSQ337" s="547"/>
      <c r="PSR337" s="547"/>
      <c r="PSS337" s="547"/>
      <c r="PST337" s="547"/>
      <c r="PSU337" s="547"/>
      <c r="PSV337" s="547"/>
      <c r="PSW337" s="547"/>
      <c r="PSX337" s="547"/>
      <c r="PSY337" s="547"/>
      <c r="PSZ337" s="547"/>
      <c r="PTA337" s="547"/>
      <c r="PTB337" s="547"/>
      <c r="PTC337" s="547"/>
      <c r="PTD337" s="547"/>
      <c r="PTE337" s="547"/>
      <c r="PTF337" s="547"/>
      <c r="PTG337" s="547"/>
      <c r="PTH337" s="547"/>
      <c r="PTI337" s="547"/>
      <c r="PTJ337" s="547"/>
      <c r="PTK337" s="547"/>
      <c r="PTL337" s="547"/>
      <c r="PTM337" s="547"/>
      <c r="PTN337" s="547"/>
      <c r="PTO337" s="547"/>
      <c r="PTP337" s="547"/>
      <c r="PTQ337" s="547"/>
      <c r="PTR337" s="547"/>
      <c r="PTS337" s="547"/>
      <c r="PTT337" s="547"/>
      <c r="PTU337" s="547"/>
      <c r="PTV337" s="547"/>
      <c r="PTW337" s="547"/>
      <c r="PTX337" s="547"/>
      <c r="PTY337" s="547"/>
      <c r="PTZ337" s="547"/>
      <c r="PUA337" s="547"/>
      <c r="PUB337" s="547"/>
      <c r="PUC337" s="547"/>
      <c r="PUD337" s="547"/>
      <c r="PUE337" s="547"/>
      <c r="PUF337" s="547"/>
      <c r="PUG337" s="547"/>
      <c r="PUH337" s="547"/>
      <c r="PUI337" s="547"/>
      <c r="PUJ337" s="547"/>
      <c r="PUK337" s="547"/>
      <c r="PUL337" s="547"/>
      <c r="PUM337" s="547"/>
      <c r="PUN337" s="547"/>
      <c r="PUO337" s="547"/>
      <c r="PUP337" s="547"/>
      <c r="PUQ337" s="547"/>
      <c r="PUR337" s="547"/>
      <c r="PUS337" s="547"/>
      <c r="PUT337" s="547"/>
      <c r="PUU337" s="547"/>
      <c r="PUV337" s="547"/>
      <c r="PUW337" s="547"/>
      <c r="PUX337" s="547"/>
      <c r="PUY337" s="547"/>
      <c r="PUZ337" s="547"/>
      <c r="PVA337" s="547"/>
      <c r="PVB337" s="547"/>
      <c r="PVC337" s="547"/>
      <c r="PVD337" s="547"/>
      <c r="PVE337" s="547"/>
      <c r="PVF337" s="547"/>
      <c r="PVG337" s="547"/>
      <c r="PVH337" s="547"/>
      <c r="PVI337" s="547"/>
      <c r="PVJ337" s="547"/>
      <c r="PVK337" s="547"/>
      <c r="PVL337" s="547"/>
      <c r="PVM337" s="547"/>
      <c r="PVN337" s="547"/>
      <c r="PVO337" s="547"/>
      <c r="PVP337" s="547"/>
      <c r="PVQ337" s="547"/>
      <c r="PVR337" s="547"/>
      <c r="PVS337" s="547"/>
      <c r="PVT337" s="547"/>
      <c r="PVU337" s="547"/>
      <c r="PVV337" s="547"/>
      <c r="PVW337" s="547"/>
      <c r="PVX337" s="547"/>
      <c r="PVY337" s="547"/>
      <c r="PVZ337" s="547"/>
      <c r="PWA337" s="547"/>
      <c r="PWB337" s="547"/>
      <c r="PWC337" s="547"/>
      <c r="PWD337" s="547"/>
      <c r="PWE337" s="547"/>
      <c r="PWF337" s="547"/>
      <c r="PWG337" s="547"/>
      <c r="PWH337" s="547"/>
      <c r="PWI337" s="547"/>
      <c r="PWJ337" s="547"/>
      <c r="PWK337" s="547"/>
      <c r="PWL337" s="547"/>
      <c r="PWM337" s="547"/>
      <c r="PWN337" s="547"/>
      <c r="PWO337" s="547"/>
      <c r="PWP337" s="547"/>
      <c r="PWQ337" s="547"/>
      <c r="PWR337" s="547"/>
      <c r="PWS337" s="547"/>
      <c r="PWT337" s="547"/>
      <c r="PWU337" s="547"/>
      <c r="PWV337" s="547"/>
      <c r="PWW337" s="547"/>
      <c r="PWX337" s="547"/>
      <c r="PWY337" s="547"/>
      <c r="PWZ337" s="547"/>
      <c r="PXA337" s="547"/>
      <c r="PXB337" s="547"/>
      <c r="PXC337" s="547"/>
      <c r="PXD337" s="547"/>
      <c r="PXE337" s="547"/>
      <c r="PXF337" s="547"/>
      <c r="PXG337" s="547"/>
      <c r="PXH337" s="547"/>
      <c r="PXI337" s="547"/>
      <c r="PXJ337" s="547"/>
      <c r="PXK337" s="547"/>
      <c r="PXL337" s="547"/>
      <c r="PXM337" s="547"/>
      <c r="PXN337" s="547"/>
      <c r="PXO337" s="547"/>
      <c r="PXP337" s="547"/>
      <c r="PXQ337" s="547"/>
      <c r="PXR337" s="547"/>
      <c r="PXS337" s="547"/>
      <c r="PXT337" s="547"/>
      <c r="PXU337" s="547"/>
      <c r="PXV337" s="547"/>
      <c r="PXW337" s="547"/>
      <c r="PXX337" s="547"/>
      <c r="PXY337" s="547"/>
      <c r="PXZ337" s="547"/>
      <c r="PYA337" s="547"/>
      <c r="PYB337" s="547"/>
      <c r="PYC337" s="547"/>
      <c r="PYD337" s="547"/>
      <c r="PYE337" s="547"/>
      <c r="PYF337" s="547"/>
      <c r="PYG337" s="547"/>
      <c r="PYH337" s="547"/>
      <c r="PYI337" s="547"/>
      <c r="PYJ337" s="547"/>
      <c r="PYK337" s="547"/>
      <c r="PYL337" s="547"/>
      <c r="PYM337" s="547"/>
      <c r="PYN337" s="547"/>
      <c r="PYO337" s="547"/>
      <c r="PYP337" s="547"/>
      <c r="PYQ337" s="547"/>
      <c r="PYR337" s="547"/>
      <c r="PYS337" s="547"/>
      <c r="PYT337" s="547"/>
      <c r="PYU337" s="547"/>
      <c r="PYV337" s="547"/>
      <c r="PYW337" s="547"/>
      <c r="PYX337" s="547"/>
      <c r="PYY337" s="547"/>
      <c r="PYZ337" s="547"/>
      <c r="PZA337" s="547"/>
      <c r="PZB337" s="547"/>
      <c r="PZC337" s="547"/>
      <c r="PZD337" s="547"/>
      <c r="PZE337" s="547"/>
      <c r="PZF337" s="547"/>
      <c r="PZG337" s="547"/>
      <c r="PZH337" s="547"/>
      <c r="PZI337" s="547"/>
      <c r="PZJ337" s="547"/>
      <c r="PZK337" s="547"/>
      <c r="PZL337" s="547"/>
      <c r="PZM337" s="547"/>
      <c r="PZN337" s="547"/>
      <c r="PZO337" s="547"/>
      <c r="PZP337" s="547"/>
      <c r="PZQ337" s="547"/>
      <c r="PZR337" s="547"/>
      <c r="PZS337" s="547"/>
      <c r="PZT337" s="547"/>
      <c r="PZU337" s="547"/>
      <c r="PZV337" s="547"/>
      <c r="PZW337" s="547"/>
      <c r="PZX337" s="547"/>
      <c r="PZY337" s="547"/>
      <c r="PZZ337" s="547"/>
      <c r="QAA337" s="547"/>
      <c r="QAB337" s="547"/>
      <c r="QAC337" s="547"/>
      <c r="QAD337" s="547"/>
      <c r="QAE337" s="547"/>
      <c r="QAF337" s="547"/>
      <c r="QAG337" s="547"/>
      <c r="QAH337" s="547"/>
      <c r="QAI337" s="547"/>
      <c r="QAJ337" s="547"/>
      <c r="QAK337" s="547"/>
      <c r="QAL337" s="547"/>
      <c r="QAM337" s="547"/>
      <c r="QAN337" s="547"/>
      <c r="QAO337" s="547"/>
      <c r="QAP337" s="547"/>
      <c r="QAQ337" s="547"/>
      <c r="QAR337" s="547"/>
      <c r="QAS337" s="547"/>
      <c r="QAT337" s="547"/>
      <c r="QAU337" s="547"/>
      <c r="QAV337" s="547"/>
      <c r="QAW337" s="547"/>
      <c r="QAX337" s="547"/>
      <c r="QAY337" s="547"/>
      <c r="QAZ337" s="547"/>
      <c r="QBA337" s="547"/>
      <c r="QBB337" s="547"/>
      <c r="QBC337" s="547"/>
      <c r="QBD337" s="547"/>
      <c r="QBE337" s="547"/>
      <c r="QBF337" s="547"/>
      <c r="QBG337" s="547"/>
      <c r="QBH337" s="547"/>
      <c r="QBI337" s="547"/>
      <c r="QBJ337" s="547"/>
      <c r="QBK337" s="547"/>
      <c r="QBL337" s="547"/>
      <c r="QBM337" s="547"/>
      <c r="QBN337" s="547"/>
      <c r="QBO337" s="547"/>
      <c r="QBP337" s="547"/>
      <c r="QBQ337" s="547"/>
      <c r="QBR337" s="547"/>
      <c r="QBS337" s="547"/>
      <c r="QBT337" s="547"/>
      <c r="QBU337" s="547"/>
      <c r="QBV337" s="547"/>
      <c r="QBW337" s="547"/>
      <c r="QBX337" s="547"/>
      <c r="QBY337" s="547"/>
      <c r="QBZ337" s="547"/>
      <c r="QCA337" s="547"/>
      <c r="QCB337" s="547"/>
      <c r="QCC337" s="547"/>
      <c r="QCD337" s="547"/>
      <c r="QCE337" s="547"/>
      <c r="QCF337" s="547"/>
      <c r="QCG337" s="547"/>
      <c r="QCH337" s="547"/>
      <c r="QCI337" s="547"/>
      <c r="QCJ337" s="547"/>
      <c r="QCK337" s="547"/>
      <c r="QCL337" s="547"/>
      <c r="QCM337" s="547"/>
      <c r="QCN337" s="547"/>
      <c r="QCO337" s="547"/>
      <c r="QCP337" s="547"/>
      <c r="QCQ337" s="547"/>
      <c r="QCR337" s="547"/>
      <c r="QCS337" s="547"/>
      <c r="QCT337" s="547"/>
      <c r="QCU337" s="547"/>
      <c r="QCV337" s="547"/>
      <c r="QCW337" s="547"/>
      <c r="QCX337" s="547"/>
      <c r="QCY337" s="547"/>
      <c r="QCZ337" s="547"/>
      <c r="QDA337" s="547"/>
      <c r="QDB337" s="547"/>
      <c r="QDC337" s="547"/>
      <c r="QDD337" s="547"/>
      <c r="QDE337" s="547"/>
      <c r="QDF337" s="547"/>
      <c r="QDG337" s="547"/>
      <c r="QDH337" s="547"/>
      <c r="QDI337" s="547"/>
      <c r="QDJ337" s="547"/>
      <c r="QDK337" s="547"/>
      <c r="QDL337" s="547"/>
      <c r="QDM337" s="547"/>
      <c r="QDN337" s="547"/>
      <c r="QDO337" s="547"/>
      <c r="QDP337" s="547"/>
      <c r="QDQ337" s="547"/>
      <c r="QDR337" s="547"/>
      <c r="QDS337" s="547"/>
      <c r="QDT337" s="547"/>
      <c r="QDU337" s="547"/>
      <c r="QDV337" s="547"/>
      <c r="QDW337" s="547"/>
      <c r="QDX337" s="547"/>
      <c r="QDY337" s="547"/>
      <c r="QDZ337" s="547"/>
      <c r="QEA337" s="547"/>
      <c r="QEB337" s="547"/>
      <c r="QEC337" s="547"/>
      <c r="QED337" s="547"/>
      <c r="QEE337" s="547"/>
      <c r="QEF337" s="547"/>
      <c r="QEG337" s="547"/>
      <c r="QEH337" s="547"/>
      <c r="QEI337" s="547"/>
      <c r="QEJ337" s="547"/>
      <c r="QEK337" s="547"/>
      <c r="QEL337" s="547"/>
      <c r="QEM337" s="547"/>
      <c r="QEN337" s="547"/>
      <c r="QEO337" s="547"/>
      <c r="QEP337" s="547"/>
      <c r="QEQ337" s="547"/>
      <c r="QER337" s="547"/>
      <c r="QES337" s="547"/>
      <c r="QET337" s="547"/>
      <c r="QEU337" s="547"/>
      <c r="QEV337" s="547"/>
      <c r="QEW337" s="547"/>
      <c r="QEX337" s="547"/>
      <c r="QEY337" s="547"/>
      <c r="QEZ337" s="547"/>
      <c r="QFA337" s="547"/>
      <c r="QFB337" s="547"/>
      <c r="QFC337" s="547"/>
      <c r="QFD337" s="547"/>
      <c r="QFE337" s="547"/>
      <c r="QFF337" s="547"/>
      <c r="QFG337" s="547"/>
      <c r="QFH337" s="547"/>
      <c r="QFI337" s="547"/>
      <c r="QFJ337" s="547"/>
      <c r="QFK337" s="547"/>
      <c r="QFL337" s="547"/>
      <c r="QFM337" s="547"/>
      <c r="QFN337" s="547"/>
      <c r="QFO337" s="547"/>
      <c r="QFP337" s="547"/>
      <c r="QFQ337" s="547"/>
      <c r="QFR337" s="547"/>
      <c r="QFS337" s="547"/>
      <c r="QFT337" s="547"/>
      <c r="QFU337" s="547"/>
      <c r="QFV337" s="547"/>
      <c r="QFW337" s="547"/>
      <c r="QFX337" s="547"/>
      <c r="QFY337" s="547"/>
      <c r="QFZ337" s="547"/>
      <c r="QGA337" s="547"/>
      <c r="QGB337" s="547"/>
      <c r="QGC337" s="547"/>
      <c r="QGD337" s="547"/>
      <c r="QGE337" s="547"/>
      <c r="QGF337" s="547"/>
      <c r="QGG337" s="547"/>
      <c r="QGH337" s="547"/>
      <c r="QGI337" s="547"/>
      <c r="QGJ337" s="547"/>
      <c r="QGK337" s="547"/>
      <c r="QGL337" s="547"/>
      <c r="QGM337" s="547"/>
      <c r="QGN337" s="547"/>
      <c r="QGO337" s="547"/>
      <c r="QGP337" s="547"/>
      <c r="QGQ337" s="547"/>
      <c r="QGR337" s="547"/>
      <c r="QGS337" s="547"/>
      <c r="QGT337" s="547"/>
      <c r="QGU337" s="547"/>
      <c r="QGV337" s="547"/>
      <c r="QGW337" s="547"/>
      <c r="QGX337" s="547"/>
      <c r="QGY337" s="547"/>
      <c r="QGZ337" s="547"/>
      <c r="QHA337" s="547"/>
      <c r="QHB337" s="547"/>
      <c r="QHC337" s="547"/>
      <c r="QHD337" s="547"/>
      <c r="QHE337" s="547"/>
      <c r="QHF337" s="547"/>
      <c r="QHG337" s="547"/>
      <c r="QHH337" s="547"/>
      <c r="QHI337" s="547"/>
      <c r="QHJ337" s="547"/>
      <c r="QHK337" s="547"/>
      <c r="QHL337" s="547"/>
      <c r="QHM337" s="547"/>
      <c r="QHN337" s="547"/>
      <c r="QHO337" s="547"/>
      <c r="QHP337" s="547"/>
      <c r="QHQ337" s="547"/>
      <c r="QHR337" s="547"/>
      <c r="QHS337" s="547"/>
      <c r="QHT337" s="547"/>
      <c r="QHU337" s="547"/>
      <c r="QHV337" s="547"/>
      <c r="QHW337" s="547"/>
      <c r="QHX337" s="547"/>
      <c r="QHY337" s="547"/>
      <c r="QHZ337" s="547"/>
      <c r="QIA337" s="547"/>
      <c r="QIB337" s="547"/>
      <c r="QIC337" s="547"/>
      <c r="QID337" s="547"/>
      <c r="QIE337" s="547"/>
      <c r="QIF337" s="547"/>
      <c r="QIG337" s="547"/>
      <c r="QIH337" s="547"/>
      <c r="QII337" s="547"/>
      <c r="QIJ337" s="547"/>
      <c r="QIK337" s="547"/>
      <c r="QIL337" s="547"/>
      <c r="QIM337" s="547"/>
      <c r="QIN337" s="547"/>
      <c r="QIO337" s="547"/>
      <c r="QIP337" s="547"/>
      <c r="QIQ337" s="547"/>
      <c r="QIR337" s="547"/>
      <c r="QIS337" s="547"/>
      <c r="QIT337" s="547"/>
      <c r="QIU337" s="547"/>
      <c r="QIV337" s="547"/>
      <c r="QIW337" s="547"/>
      <c r="QIX337" s="547"/>
      <c r="QIY337" s="547"/>
      <c r="QIZ337" s="547"/>
      <c r="QJA337" s="547"/>
      <c r="QJB337" s="547"/>
      <c r="QJC337" s="547"/>
      <c r="QJD337" s="547"/>
      <c r="QJE337" s="547"/>
      <c r="QJF337" s="547"/>
      <c r="QJG337" s="547"/>
      <c r="QJH337" s="547"/>
      <c r="QJI337" s="547"/>
      <c r="QJJ337" s="547"/>
      <c r="QJK337" s="547"/>
      <c r="QJL337" s="547"/>
      <c r="QJM337" s="547"/>
      <c r="QJN337" s="547"/>
      <c r="QJO337" s="547"/>
      <c r="QJP337" s="547"/>
      <c r="QJQ337" s="547"/>
      <c r="QJR337" s="547"/>
      <c r="QJS337" s="547"/>
      <c r="QJT337" s="547"/>
      <c r="QJU337" s="547"/>
      <c r="QJV337" s="547"/>
      <c r="QJW337" s="547"/>
      <c r="QJX337" s="547"/>
      <c r="QJY337" s="547"/>
      <c r="QJZ337" s="547"/>
      <c r="QKA337" s="547"/>
      <c r="QKB337" s="547"/>
      <c r="QKC337" s="547"/>
      <c r="QKD337" s="547"/>
      <c r="QKE337" s="547"/>
      <c r="QKF337" s="547"/>
      <c r="QKG337" s="547"/>
      <c r="QKH337" s="547"/>
      <c r="QKI337" s="547"/>
      <c r="QKJ337" s="547"/>
      <c r="QKK337" s="547"/>
      <c r="QKL337" s="547"/>
      <c r="QKM337" s="547"/>
      <c r="QKN337" s="547"/>
      <c r="QKO337" s="547"/>
      <c r="QKP337" s="547"/>
      <c r="QKQ337" s="547"/>
      <c r="QKR337" s="547"/>
      <c r="QKS337" s="547"/>
      <c r="QKT337" s="547"/>
      <c r="QKU337" s="547"/>
      <c r="QKV337" s="547"/>
      <c r="QKW337" s="547"/>
      <c r="QKX337" s="547"/>
      <c r="QKY337" s="547"/>
      <c r="QKZ337" s="547"/>
      <c r="QLA337" s="547"/>
      <c r="QLB337" s="547"/>
      <c r="QLC337" s="547"/>
      <c r="QLD337" s="547"/>
      <c r="QLE337" s="547"/>
      <c r="QLF337" s="547"/>
      <c r="QLG337" s="547"/>
      <c r="QLH337" s="547"/>
      <c r="QLI337" s="547"/>
      <c r="QLJ337" s="547"/>
      <c r="QLK337" s="547"/>
      <c r="QLL337" s="547"/>
      <c r="QLM337" s="547"/>
      <c r="QLN337" s="547"/>
      <c r="QLO337" s="547"/>
      <c r="QLP337" s="547"/>
      <c r="QLQ337" s="547"/>
      <c r="QLR337" s="547"/>
      <c r="QLS337" s="547"/>
      <c r="QLT337" s="547"/>
      <c r="QLU337" s="547"/>
      <c r="QLV337" s="547"/>
      <c r="QLW337" s="547"/>
      <c r="QLX337" s="547"/>
      <c r="QLY337" s="547"/>
      <c r="QLZ337" s="547"/>
      <c r="QMA337" s="547"/>
      <c r="QMB337" s="547"/>
      <c r="QMC337" s="547"/>
      <c r="QMD337" s="547"/>
      <c r="QME337" s="547"/>
      <c r="QMF337" s="547"/>
      <c r="QMG337" s="547"/>
      <c r="QMH337" s="547"/>
      <c r="QMI337" s="547"/>
      <c r="QMJ337" s="547"/>
      <c r="QMK337" s="547"/>
      <c r="QML337" s="547"/>
      <c r="QMM337" s="547"/>
      <c r="QMN337" s="547"/>
      <c r="QMO337" s="547"/>
      <c r="QMP337" s="547"/>
      <c r="QMQ337" s="547"/>
      <c r="QMR337" s="547"/>
      <c r="QMS337" s="547"/>
      <c r="QMT337" s="547"/>
      <c r="QMU337" s="547"/>
      <c r="QMV337" s="547"/>
      <c r="QMW337" s="547"/>
      <c r="QMX337" s="547"/>
      <c r="QMY337" s="547"/>
      <c r="QMZ337" s="547"/>
      <c r="QNA337" s="547"/>
      <c r="QNB337" s="547"/>
      <c r="QNC337" s="547"/>
      <c r="QND337" s="547"/>
      <c r="QNE337" s="547"/>
      <c r="QNF337" s="547"/>
      <c r="QNG337" s="547"/>
      <c r="QNH337" s="547"/>
      <c r="QNI337" s="547"/>
      <c r="QNJ337" s="547"/>
      <c r="QNK337" s="547"/>
      <c r="QNL337" s="547"/>
      <c r="QNM337" s="547"/>
      <c r="QNN337" s="547"/>
      <c r="QNO337" s="547"/>
      <c r="QNP337" s="547"/>
      <c r="QNQ337" s="547"/>
      <c r="QNR337" s="547"/>
      <c r="QNS337" s="547"/>
      <c r="QNT337" s="547"/>
      <c r="QNU337" s="547"/>
      <c r="QNV337" s="547"/>
      <c r="QNW337" s="547"/>
      <c r="QNX337" s="547"/>
      <c r="QNY337" s="547"/>
      <c r="QNZ337" s="547"/>
      <c r="QOA337" s="547"/>
      <c r="QOB337" s="547"/>
      <c r="QOC337" s="547"/>
      <c r="QOD337" s="547"/>
      <c r="QOE337" s="547"/>
      <c r="QOF337" s="547"/>
      <c r="QOG337" s="547"/>
      <c r="QOH337" s="547"/>
      <c r="QOI337" s="547"/>
      <c r="QOJ337" s="547"/>
      <c r="QOK337" s="547"/>
      <c r="QOL337" s="547"/>
      <c r="QOM337" s="547"/>
      <c r="QON337" s="547"/>
      <c r="QOO337" s="547"/>
      <c r="QOP337" s="547"/>
      <c r="QOQ337" s="547"/>
      <c r="QOR337" s="547"/>
      <c r="QOS337" s="547"/>
      <c r="QOT337" s="547"/>
      <c r="QOU337" s="547"/>
      <c r="QOV337" s="547"/>
      <c r="QOW337" s="547"/>
      <c r="QOX337" s="547"/>
      <c r="QOY337" s="547"/>
      <c r="QOZ337" s="547"/>
      <c r="QPA337" s="547"/>
      <c r="QPB337" s="547"/>
      <c r="QPC337" s="547"/>
      <c r="QPD337" s="547"/>
      <c r="QPE337" s="547"/>
      <c r="QPF337" s="547"/>
      <c r="QPG337" s="547"/>
      <c r="QPH337" s="547"/>
      <c r="QPI337" s="547"/>
      <c r="QPJ337" s="547"/>
      <c r="QPK337" s="547"/>
      <c r="QPL337" s="547"/>
      <c r="QPM337" s="547"/>
      <c r="QPN337" s="547"/>
      <c r="QPO337" s="547"/>
      <c r="QPP337" s="547"/>
      <c r="QPQ337" s="547"/>
      <c r="QPR337" s="547"/>
      <c r="QPS337" s="547"/>
      <c r="QPT337" s="547"/>
      <c r="QPU337" s="547"/>
      <c r="QPV337" s="547"/>
      <c r="QPW337" s="547"/>
      <c r="QPX337" s="547"/>
      <c r="QPY337" s="547"/>
      <c r="QPZ337" s="547"/>
      <c r="QQA337" s="547"/>
      <c r="QQB337" s="547"/>
      <c r="QQC337" s="547"/>
      <c r="QQD337" s="547"/>
      <c r="QQE337" s="547"/>
      <c r="QQF337" s="547"/>
      <c r="QQG337" s="547"/>
      <c r="QQH337" s="547"/>
      <c r="QQI337" s="547"/>
      <c r="QQJ337" s="547"/>
      <c r="QQK337" s="547"/>
      <c r="QQL337" s="547"/>
      <c r="QQM337" s="547"/>
      <c r="QQN337" s="547"/>
      <c r="QQO337" s="547"/>
      <c r="QQP337" s="547"/>
      <c r="QQQ337" s="547"/>
      <c r="QQR337" s="547"/>
      <c r="QQS337" s="547"/>
      <c r="QQT337" s="547"/>
      <c r="QQU337" s="547"/>
      <c r="QQV337" s="547"/>
      <c r="QQW337" s="547"/>
      <c r="QQX337" s="547"/>
      <c r="QQY337" s="547"/>
      <c r="QQZ337" s="547"/>
      <c r="QRA337" s="547"/>
      <c r="QRB337" s="547"/>
      <c r="QRC337" s="547"/>
      <c r="QRD337" s="547"/>
      <c r="QRE337" s="547"/>
      <c r="QRF337" s="547"/>
      <c r="QRG337" s="547"/>
      <c r="QRH337" s="547"/>
      <c r="QRI337" s="547"/>
      <c r="QRJ337" s="547"/>
      <c r="QRK337" s="547"/>
      <c r="QRL337" s="547"/>
      <c r="QRM337" s="547"/>
      <c r="QRN337" s="547"/>
      <c r="QRO337" s="547"/>
      <c r="QRP337" s="547"/>
      <c r="QRQ337" s="547"/>
      <c r="QRR337" s="547"/>
      <c r="QRS337" s="547"/>
      <c r="QRT337" s="547"/>
      <c r="QRU337" s="547"/>
      <c r="QRV337" s="547"/>
      <c r="QRW337" s="547"/>
      <c r="QRX337" s="547"/>
      <c r="QRY337" s="547"/>
      <c r="QRZ337" s="547"/>
      <c r="QSA337" s="547"/>
      <c r="QSB337" s="547"/>
      <c r="QSC337" s="547"/>
      <c r="QSD337" s="547"/>
      <c r="QSE337" s="547"/>
      <c r="QSF337" s="547"/>
      <c r="QSG337" s="547"/>
      <c r="QSH337" s="547"/>
      <c r="QSI337" s="547"/>
      <c r="QSJ337" s="547"/>
      <c r="QSK337" s="547"/>
      <c r="QSL337" s="547"/>
      <c r="QSM337" s="547"/>
      <c r="QSN337" s="547"/>
      <c r="QSO337" s="547"/>
      <c r="QSP337" s="547"/>
      <c r="QSQ337" s="547"/>
      <c r="QSR337" s="547"/>
      <c r="QSS337" s="547"/>
      <c r="QST337" s="547"/>
      <c r="QSU337" s="547"/>
      <c r="QSV337" s="547"/>
      <c r="QSW337" s="547"/>
      <c r="QSX337" s="547"/>
      <c r="QSY337" s="547"/>
      <c r="QSZ337" s="547"/>
      <c r="QTA337" s="547"/>
      <c r="QTB337" s="547"/>
      <c r="QTC337" s="547"/>
      <c r="QTD337" s="547"/>
      <c r="QTE337" s="547"/>
      <c r="QTF337" s="547"/>
      <c r="QTG337" s="547"/>
      <c r="QTH337" s="547"/>
      <c r="QTI337" s="547"/>
      <c r="QTJ337" s="547"/>
      <c r="QTK337" s="547"/>
      <c r="QTL337" s="547"/>
      <c r="QTM337" s="547"/>
      <c r="QTN337" s="547"/>
      <c r="QTO337" s="547"/>
      <c r="QTP337" s="547"/>
      <c r="QTQ337" s="547"/>
      <c r="QTR337" s="547"/>
      <c r="QTS337" s="547"/>
      <c r="QTT337" s="547"/>
      <c r="QTU337" s="547"/>
      <c r="QTV337" s="547"/>
      <c r="QTW337" s="547"/>
      <c r="QTX337" s="547"/>
      <c r="QTY337" s="547"/>
      <c r="QTZ337" s="547"/>
      <c r="QUA337" s="547"/>
      <c r="QUB337" s="547"/>
      <c r="QUC337" s="547"/>
      <c r="QUD337" s="547"/>
      <c r="QUE337" s="547"/>
      <c r="QUF337" s="547"/>
      <c r="QUG337" s="547"/>
      <c r="QUH337" s="547"/>
      <c r="QUI337" s="547"/>
      <c r="QUJ337" s="547"/>
      <c r="QUK337" s="547"/>
      <c r="QUL337" s="547"/>
      <c r="QUM337" s="547"/>
      <c r="QUN337" s="547"/>
      <c r="QUO337" s="547"/>
      <c r="QUP337" s="547"/>
      <c r="QUQ337" s="547"/>
      <c r="QUR337" s="547"/>
      <c r="QUS337" s="547"/>
      <c r="QUT337" s="547"/>
      <c r="QUU337" s="547"/>
      <c r="QUV337" s="547"/>
      <c r="QUW337" s="547"/>
      <c r="QUX337" s="547"/>
      <c r="QUY337" s="547"/>
      <c r="QUZ337" s="547"/>
      <c r="QVA337" s="547"/>
      <c r="QVB337" s="547"/>
      <c r="QVC337" s="547"/>
      <c r="QVD337" s="547"/>
      <c r="QVE337" s="547"/>
      <c r="QVF337" s="547"/>
      <c r="QVG337" s="547"/>
      <c r="QVH337" s="547"/>
      <c r="QVI337" s="547"/>
      <c r="QVJ337" s="547"/>
      <c r="QVK337" s="547"/>
      <c r="QVL337" s="547"/>
      <c r="QVM337" s="547"/>
      <c r="QVN337" s="547"/>
      <c r="QVO337" s="547"/>
      <c r="QVP337" s="547"/>
      <c r="QVQ337" s="547"/>
      <c r="QVR337" s="547"/>
      <c r="QVS337" s="547"/>
      <c r="QVT337" s="547"/>
      <c r="QVU337" s="547"/>
      <c r="QVV337" s="547"/>
      <c r="QVW337" s="547"/>
      <c r="QVX337" s="547"/>
      <c r="QVY337" s="547"/>
      <c r="QVZ337" s="547"/>
      <c r="QWA337" s="547"/>
      <c r="QWB337" s="547"/>
      <c r="QWC337" s="547"/>
      <c r="QWD337" s="547"/>
      <c r="QWE337" s="547"/>
      <c r="QWF337" s="547"/>
      <c r="QWG337" s="547"/>
      <c r="QWH337" s="547"/>
      <c r="QWI337" s="547"/>
      <c r="QWJ337" s="547"/>
      <c r="QWK337" s="547"/>
      <c r="QWL337" s="547"/>
      <c r="QWM337" s="547"/>
      <c r="QWN337" s="547"/>
      <c r="QWO337" s="547"/>
      <c r="QWP337" s="547"/>
      <c r="QWQ337" s="547"/>
      <c r="QWR337" s="547"/>
      <c r="QWS337" s="547"/>
      <c r="QWT337" s="547"/>
      <c r="QWU337" s="547"/>
      <c r="QWV337" s="547"/>
      <c r="QWW337" s="547"/>
      <c r="QWX337" s="547"/>
      <c r="QWY337" s="547"/>
      <c r="QWZ337" s="547"/>
      <c r="QXA337" s="547"/>
      <c r="QXB337" s="547"/>
      <c r="QXC337" s="547"/>
      <c r="QXD337" s="547"/>
      <c r="QXE337" s="547"/>
      <c r="QXF337" s="547"/>
      <c r="QXG337" s="547"/>
      <c r="QXH337" s="547"/>
      <c r="QXI337" s="547"/>
      <c r="QXJ337" s="547"/>
      <c r="QXK337" s="547"/>
      <c r="QXL337" s="547"/>
      <c r="QXM337" s="547"/>
      <c r="QXN337" s="547"/>
      <c r="QXO337" s="547"/>
      <c r="QXP337" s="547"/>
      <c r="QXQ337" s="547"/>
      <c r="QXR337" s="547"/>
      <c r="QXS337" s="547"/>
      <c r="QXT337" s="547"/>
      <c r="QXU337" s="547"/>
      <c r="QXV337" s="547"/>
      <c r="QXW337" s="547"/>
      <c r="QXX337" s="547"/>
      <c r="QXY337" s="547"/>
      <c r="QXZ337" s="547"/>
      <c r="QYA337" s="547"/>
      <c r="QYB337" s="547"/>
      <c r="QYC337" s="547"/>
      <c r="QYD337" s="547"/>
      <c r="QYE337" s="547"/>
      <c r="QYF337" s="547"/>
      <c r="QYG337" s="547"/>
      <c r="QYH337" s="547"/>
      <c r="QYI337" s="547"/>
      <c r="QYJ337" s="547"/>
      <c r="QYK337" s="547"/>
      <c r="QYL337" s="547"/>
      <c r="QYM337" s="547"/>
      <c r="QYN337" s="547"/>
      <c r="QYO337" s="547"/>
      <c r="QYP337" s="547"/>
      <c r="QYQ337" s="547"/>
      <c r="QYR337" s="547"/>
      <c r="QYS337" s="547"/>
      <c r="QYT337" s="547"/>
      <c r="QYU337" s="547"/>
      <c r="QYV337" s="547"/>
      <c r="QYW337" s="547"/>
      <c r="QYX337" s="547"/>
      <c r="QYY337" s="547"/>
      <c r="QYZ337" s="547"/>
      <c r="QZA337" s="547"/>
      <c r="QZB337" s="547"/>
      <c r="QZC337" s="547"/>
      <c r="QZD337" s="547"/>
      <c r="QZE337" s="547"/>
      <c r="QZF337" s="547"/>
      <c r="QZG337" s="547"/>
      <c r="QZH337" s="547"/>
      <c r="QZI337" s="547"/>
      <c r="QZJ337" s="547"/>
      <c r="QZK337" s="547"/>
      <c r="QZL337" s="547"/>
      <c r="QZM337" s="547"/>
      <c r="QZN337" s="547"/>
      <c r="QZO337" s="547"/>
      <c r="QZP337" s="547"/>
      <c r="QZQ337" s="547"/>
      <c r="QZR337" s="547"/>
      <c r="QZS337" s="547"/>
      <c r="QZT337" s="547"/>
      <c r="QZU337" s="547"/>
      <c r="QZV337" s="547"/>
      <c r="QZW337" s="547"/>
      <c r="QZX337" s="547"/>
      <c r="QZY337" s="547"/>
      <c r="QZZ337" s="547"/>
      <c r="RAA337" s="547"/>
      <c r="RAB337" s="547"/>
      <c r="RAC337" s="547"/>
      <c r="RAD337" s="547"/>
      <c r="RAE337" s="547"/>
      <c r="RAF337" s="547"/>
      <c r="RAG337" s="547"/>
      <c r="RAH337" s="547"/>
      <c r="RAI337" s="547"/>
      <c r="RAJ337" s="547"/>
      <c r="RAK337" s="547"/>
      <c r="RAL337" s="547"/>
      <c r="RAM337" s="547"/>
      <c r="RAN337" s="547"/>
      <c r="RAO337" s="547"/>
      <c r="RAP337" s="547"/>
      <c r="RAQ337" s="547"/>
      <c r="RAR337" s="547"/>
      <c r="RAS337" s="547"/>
      <c r="RAT337" s="547"/>
      <c r="RAU337" s="547"/>
      <c r="RAV337" s="547"/>
      <c r="RAW337" s="547"/>
      <c r="RAX337" s="547"/>
      <c r="RAY337" s="547"/>
      <c r="RAZ337" s="547"/>
      <c r="RBA337" s="547"/>
      <c r="RBB337" s="547"/>
      <c r="RBC337" s="547"/>
      <c r="RBD337" s="547"/>
      <c r="RBE337" s="547"/>
      <c r="RBF337" s="547"/>
      <c r="RBG337" s="547"/>
      <c r="RBH337" s="547"/>
      <c r="RBI337" s="547"/>
      <c r="RBJ337" s="547"/>
      <c r="RBK337" s="547"/>
      <c r="RBL337" s="547"/>
      <c r="RBM337" s="547"/>
      <c r="RBN337" s="547"/>
      <c r="RBO337" s="547"/>
      <c r="RBP337" s="547"/>
      <c r="RBQ337" s="547"/>
      <c r="RBR337" s="547"/>
      <c r="RBS337" s="547"/>
      <c r="RBT337" s="547"/>
      <c r="RBU337" s="547"/>
      <c r="RBV337" s="547"/>
      <c r="RBW337" s="547"/>
      <c r="RBX337" s="547"/>
      <c r="RBY337" s="547"/>
      <c r="RBZ337" s="547"/>
      <c r="RCA337" s="547"/>
      <c r="RCB337" s="547"/>
      <c r="RCC337" s="547"/>
      <c r="RCD337" s="547"/>
      <c r="RCE337" s="547"/>
      <c r="RCF337" s="547"/>
      <c r="RCG337" s="547"/>
      <c r="RCH337" s="547"/>
      <c r="RCI337" s="547"/>
      <c r="RCJ337" s="547"/>
      <c r="RCK337" s="547"/>
      <c r="RCL337" s="547"/>
      <c r="RCM337" s="547"/>
      <c r="RCN337" s="547"/>
      <c r="RCO337" s="547"/>
      <c r="RCP337" s="547"/>
      <c r="RCQ337" s="547"/>
      <c r="RCR337" s="547"/>
      <c r="RCS337" s="547"/>
      <c r="RCT337" s="547"/>
      <c r="RCU337" s="547"/>
      <c r="RCV337" s="547"/>
      <c r="RCW337" s="547"/>
      <c r="RCX337" s="547"/>
      <c r="RCY337" s="547"/>
      <c r="RCZ337" s="547"/>
      <c r="RDA337" s="547"/>
      <c r="RDB337" s="547"/>
      <c r="RDC337" s="547"/>
      <c r="RDD337" s="547"/>
      <c r="RDE337" s="547"/>
      <c r="RDF337" s="547"/>
      <c r="RDG337" s="547"/>
      <c r="RDH337" s="547"/>
      <c r="RDI337" s="547"/>
      <c r="RDJ337" s="547"/>
      <c r="RDK337" s="547"/>
      <c r="RDL337" s="547"/>
      <c r="RDM337" s="547"/>
      <c r="RDN337" s="547"/>
      <c r="RDO337" s="547"/>
      <c r="RDP337" s="547"/>
      <c r="RDQ337" s="547"/>
      <c r="RDR337" s="547"/>
      <c r="RDS337" s="547"/>
      <c r="RDT337" s="547"/>
      <c r="RDU337" s="547"/>
      <c r="RDV337" s="547"/>
      <c r="RDW337" s="547"/>
      <c r="RDX337" s="547"/>
      <c r="RDY337" s="547"/>
      <c r="RDZ337" s="547"/>
      <c r="REA337" s="547"/>
      <c r="REB337" s="547"/>
      <c r="REC337" s="547"/>
      <c r="RED337" s="547"/>
      <c r="REE337" s="547"/>
      <c r="REF337" s="547"/>
      <c r="REG337" s="547"/>
      <c r="REH337" s="547"/>
      <c r="REI337" s="547"/>
      <c r="REJ337" s="547"/>
      <c r="REK337" s="547"/>
      <c r="REL337" s="547"/>
      <c r="REM337" s="547"/>
      <c r="REN337" s="547"/>
      <c r="REO337" s="547"/>
      <c r="REP337" s="547"/>
      <c r="REQ337" s="547"/>
      <c r="RER337" s="547"/>
      <c r="RES337" s="547"/>
      <c r="RET337" s="547"/>
      <c r="REU337" s="547"/>
      <c r="REV337" s="547"/>
      <c r="REW337" s="547"/>
      <c r="REX337" s="547"/>
      <c r="REY337" s="547"/>
      <c r="REZ337" s="547"/>
      <c r="RFA337" s="547"/>
      <c r="RFB337" s="547"/>
      <c r="RFC337" s="547"/>
      <c r="RFD337" s="547"/>
      <c r="RFE337" s="547"/>
      <c r="RFF337" s="547"/>
      <c r="RFG337" s="547"/>
      <c r="RFH337" s="547"/>
      <c r="RFI337" s="547"/>
      <c r="RFJ337" s="547"/>
      <c r="RFK337" s="547"/>
      <c r="RFL337" s="547"/>
      <c r="RFM337" s="547"/>
      <c r="RFN337" s="547"/>
      <c r="RFO337" s="547"/>
      <c r="RFP337" s="547"/>
      <c r="RFQ337" s="547"/>
      <c r="RFR337" s="547"/>
      <c r="RFS337" s="547"/>
      <c r="RFT337" s="547"/>
      <c r="RFU337" s="547"/>
      <c r="RFV337" s="547"/>
      <c r="RFW337" s="547"/>
      <c r="RFX337" s="547"/>
      <c r="RFY337" s="547"/>
      <c r="RFZ337" s="547"/>
      <c r="RGA337" s="547"/>
      <c r="RGB337" s="547"/>
      <c r="RGC337" s="547"/>
      <c r="RGD337" s="547"/>
      <c r="RGE337" s="547"/>
      <c r="RGF337" s="547"/>
      <c r="RGG337" s="547"/>
      <c r="RGH337" s="547"/>
      <c r="RGI337" s="547"/>
      <c r="RGJ337" s="547"/>
      <c r="RGK337" s="547"/>
      <c r="RGL337" s="547"/>
      <c r="RGM337" s="547"/>
      <c r="RGN337" s="547"/>
      <c r="RGO337" s="547"/>
      <c r="RGP337" s="547"/>
      <c r="RGQ337" s="547"/>
      <c r="RGR337" s="547"/>
      <c r="RGS337" s="547"/>
      <c r="RGT337" s="547"/>
      <c r="RGU337" s="547"/>
      <c r="RGV337" s="547"/>
      <c r="RGW337" s="547"/>
      <c r="RGX337" s="547"/>
      <c r="RGY337" s="547"/>
      <c r="RGZ337" s="547"/>
      <c r="RHA337" s="547"/>
      <c r="RHB337" s="547"/>
      <c r="RHC337" s="547"/>
      <c r="RHD337" s="547"/>
      <c r="RHE337" s="547"/>
      <c r="RHF337" s="547"/>
      <c r="RHG337" s="547"/>
      <c r="RHH337" s="547"/>
      <c r="RHI337" s="547"/>
      <c r="RHJ337" s="547"/>
      <c r="RHK337" s="547"/>
      <c r="RHL337" s="547"/>
      <c r="RHM337" s="547"/>
      <c r="RHN337" s="547"/>
      <c r="RHO337" s="547"/>
      <c r="RHP337" s="547"/>
      <c r="RHQ337" s="547"/>
      <c r="RHR337" s="547"/>
      <c r="RHS337" s="547"/>
      <c r="RHT337" s="547"/>
      <c r="RHU337" s="547"/>
      <c r="RHV337" s="547"/>
      <c r="RHW337" s="547"/>
      <c r="RHX337" s="547"/>
      <c r="RHY337" s="547"/>
      <c r="RHZ337" s="547"/>
      <c r="RIA337" s="547"/>
      <c r="RIB337" s="547"/>
      <c r="RIC337" s="547"/>
      <c r="RID337" s="547"/>
      <c r="RIE337" s="547"/>
      <c r="RIF337" s="547"/>
      <c r="RIG337" s="547"/>
      <c r="RIH337" s="547"/>
      <c r="RII337" s="547"/>
      <c r="RIJ337" s="547"/>
      <c r="RIK337" s="547"/>
      <c r="RIL337" s="547"/>
      <c r="RIM337" s="547"/>
      <c r="RIN337" s="547"/>
      <c r="RIO337" s="547"/>
      <c r="RIP337" s="547"/>
      <c r="RIQ337" s="547"/>
      <c r="RIR337" s="547"/>
      <c r="RIS337" s="547"/>
      <c r="RIT337" s="547"/>
      <c r="RIU337" s="547"/>
      <c r="RIV337" s="547"/>
      <c r="RIW337" s="547"/>
      <c r="RIX337" s="547"/>
      <c r="RIY337" s="547"/>
      <c r="RIZ337" s="547"/>
      <c r="RJA337" s="547"/>
      <c r="RJB337" s="547"/>
      <c r="RJC337" s="547"/>
      <c r="RJD337" s="547"/>
      <c r="RJE337" s="547"/>
      <c r="RJF337" s="547"/>
      <c r="RJG337" s="547"/>
      <c r="RJH337" s="547"/>
      <c r="RJI337" s="547"/>
      <c r="RJJ337" s="547"/>
      <c r="RJK337" s="547"/>
      <c r="RJL337" s="547"/>
      <c r="RJM337" s="547"/>
      <c r="RJN337" s="547"/>
      <c r="RJO337" s="547"/>
      <c r="RJP337" s="547"/>
      <c r="RJQ337" s="547"/>
      <c r="RJR337" s="547"/>
      <c r="RJS337" s="547"/>
      <c r="RJT337" s="547"/>
      <c r="RJU337" s="547"/>
      <c r="RJV337" s="547"/>
      <c r="RJW337" s="547"/>
      <c r="RJX337" s="547"/>
      <c r="RJY337" s="547"/>
      <c r="RJZ337" s="547"/>
      <c r="RKA337" s="547"/>
      <c r="RKB337" s="547"/>
      <c r="RKC337" s="547"/>
      <c r="RKD337" s="547"/>
      <c r="RKE337" s="547"/>
      <c r="RKF337" s="547"/>
      <c r="RKG337" s="547"/>
      <c r="RKH337" s="547"/>
      <c r="RKI337" s="547"/>
      <c r="RKJ337" s="547"/>
      <c r="RKK337" s="547"/>
      <c r="RKL337" s="547"/>
      <c r="RKM337" s="547"/>
      <c r="RKN337" s="547"/>
      <c r="RKO337" s="547"/>
      <c r="RKP337" s="547"/>
      <c r="RKQ337" s="547"/>
      <c r="RKR337" s="547"/>
      <c r="RKS337" s="547"/>
      <c r="RKT337" s="547"/>
      <c r="RKU337" s="547"/>
      <c r="RKV337" s="547"/>
      <c r="RKW337" s="547"/>
      <c r="RKX337" s="547"/>
      <c r="RKY337" s="547"/>
      <c r="RKZ337" s="547"/>
      <c r="RLA337" s="547"/>
      <c r="RLB337" s="547"/>
      <c r="RLC337" s="547"/>
      <c r="RLD337" s="547"/>
      <c r="RLE337" s="547"/>
      <c r="RLF337" s="547"/>
      <c r="RLG337" s="547"/>
      <c r="RLH337" s="547"/>
      <c r="RLI337" s="547"/>
      <c r="RLJ337" s="547"/>
      <c r="RLK337" s="547"/>
      <c r="RLL337" s="547"/>
      <c r="RLM337" s="547"/>
      <c r="RLN337" s="547"/>
      <c r="RLO337" s="547"/>
      <c r="RLP337" s="547"/>
      <c r="RLQ337" s="547"/>
      <c r="RLR337" s="547"/>
      <c r="RLS337" s="547"/>
      <c r="RLT337" s="547"/>
      <c r="RLU337" s="547"/>
      <c r="RLV337" s="547"/>
      <c r="RLW337" s="547"/>
      <c r="RLX337" s="547"/>
      <c r="RLY337" s="547"/>
      <c r="RLZ337" s="547"/>
      <c r="RMA337" s="547"/>
      <c r="RMB337" s="547"/>
      <c r="RMC337" s="547"/>
      <c r="RMD337" s="547"/>
      <c r="RME337" s="547"/>
      <c r="RMF337" s="547"/>
      <c r="RMG337" s="547"/>
      <c r="RMH337" s="547"/>
      <c r="RMI337" s="547"/>
      <c r="RMJ337" s="547"/>
      <c r="RMK337" s="547"/>
      <c r="RML337" s="547"/>
      <c r="RMM337" s="547"/>
      <c r="RMN337" s="547"/>
      <c r="RMO337" s="547"/>
      <c r="RMP337" s="547"/>
      <c r="RMQ337" s="547"/>
      <c r="RMR337" s="547"/>
      <c r="RMS337" s="547"/>
      <c r="RMT337" s="547"/>
      <c r="RMU337" s="547"/>
      <c r="RMV337" s="547"/>
      <c r="RMW337" s="547"/>
      <c r="RMX337" s="547"/>
      <c r="RMY337" s="547"/>
      <c r="RMZ337" s="547"/>
      <c r="RNA337" s="547"/>
      <c r="RNB337" s="547"/>
      <c r="RNC337" s="547"/>
      <c r="RND337" s="547"/>
      <c r="RNE337" s="547"/>
      <c r="RNF337" s="547"/>
      <c r="RNG337" s="547"/>
      <c r="RNH337" s="547"/>
      <c r="RNI337" s="547"/>
      <c r="RNJ337" s="547"/>
      <c r="RNK337" s="547"/>
      <c r="RNL337" s="547"/>
      <c r="RNM337" s="547"/>
      <c r="RNN337" s="547"/>
      <c r="RNO337" s="547"/>
      <c r="RNP337" s="547"/>
      <c r="RNQ337" s="547"/>
      <c r="RNR337" s="547"/>
      <c r="RNS337" s="547"/>
      <c r="RNT337" s="547"/>
      <c r="RNU337" s="547"/>
      <c r="RNV337" s="547"/>
      <c r="RNW337" s="547"/>
      <c r="RNX337" s="547"/>
      <c r="RNY337" s="547"/>
      <c r="RNZ337" s="547"/>
      <c r="ROA337" s="547"/>
      <c r="ROB337" s="547"/>
      <c r="ROC337" s="547"/>
      <c r="ROD337" s="547"/>
      <c r="ROE337" s="547"/>
      <c r="ROF337" s="547"/>
      <c r="ROG337" s="547"/>
      <c r="ROH337" s="547"/>
      <c r="ROI337" s="547"/>
      <c r="ROJ337" s="547"/>
      <c r="ROK337" s="547"/>
      <c r="ROL337" s="547"/>
      <c r="ROM337" s="547"/>
      <c r="RON337" s="547"/>
      <c r="ROO337" s="547"/>
      <c r="ROP337" s="547"/>
      <c r="ROQ337" s="547"/>
      <c r="ROR337" s="547"/>
      <c r="ROS337" s="547"/>
      <c r="ROT337" s="547"/>
      <c r="ROU337" s="547"/>
      <c r="ROV337" s="547"/>
      <c r="ROW337" s="547"/>
      <c r="ROX337" s="547"/>
      <c r="ROY337" s="547"/>
      <c r="ROZ337" s="547"/>
      <c r="RPA337" s="547"/>
      <c r="RPB337" s="547"/>
      <c r="RPC337" s="547"/>
      <c r="RPD337" s="547"/>
      <c r="RPE337" s="547"/>
      <c r="RPF337" s="547"/>
      <c r="RPG337" s="547"/>
      <c r="RPH337" s="547"/>
      <c r="RPI337" s="547"/>
      <c r="RPJ337" s="547"/>
      <c r="RPK337" s="547"/>
      <c r="RPL337" s="547"/>
      <c r="RPM337" s="547"/>
      <c r="RPN337" s="547"/>
      <c r="RPO337" s="547"/>
      <c r="RPP337" s="547"/>
      <c r="RPQ337" s="547"/>
      <c r="RPR337" s="547"/>
      <c r="RPS337" s="547"/>
      <c r="RPT337" s="547"/>
      <c r="RPU337" s="547"/>
      <c r="RPV337" s="547"/>
      <c r="RPW337" s="547"/>
      <c r="RPX337" s="547"/>
      <c r="RPY337" s="547"/>
      <c r="RPZ337" s="547"/>
      <c r="RQA337" s="547"/>
      <c r="RQB337" s="547"/>
      <c r="RQC337" s="547"/>
      <c r="RQD337" s="547"/>
      <c r="RQE337" s="547"/>
      <c r="RQF337" s="547"/>
      <c r="RQG337" s="547"/>
      <c r="RQH337" s="547"/>
      <c r="RQI337" s="547"/>
      <c r="RQJ337" s="547"/>
      <c r="RQK337" s="547"/>
      <c r="RQL337" s="547"/>
      <c r="RQM337" s="547"/>
      <c r="RQN337" s="547"/>
      <c r="RQO337" s="547"/>
      <c r="RQP337" s="547"/>
      <c r="RQQ337" s="547"/>
      <c r="RQR337" s="547"/>
      <c r="RQS337" s="547"/>
      <c r="RQT337" s="547"/>
      <c r="RQU337" s="547"/>
      <c r="RQV337" s="547"/>
      <c r="RQW337" s="547"/>
      <c r="RQX337" s="547"/>
      <c r="RQY337" s="547"/>
      <c r="RQZ337" s="547"/>
      <c r="RRA337" s="547"/>
      <c r="RRB337" s="547"/>
      <c r="RRC337" s="547"/>
      <c r="RRD337" s="547"/>
      <c r="RRE337" s="547"/>
      <c r="RRF337" s="547"/>
      <c r="RRG337" s="547"/>
      <c r="RRH337" s="547"/>
      <c r="RRI337" s="547"/>
      <c r="RRJ337" s="547"/>
      <c r="RRK337" s="547"/>
      <c r="RRL337" s="547"/>
      <c r="RRM337" s="547"/>
      <c r="RRN337" s="547"/>
      <c r="RRO337" s="547"/>
      <c r="RRP337" s="547"/>
      <c r="RRQ337" s="547"/>
      <c r="RRR337" s="547"/>
      <c r="RRS337" s="547"/>
      <c r="RRT337" s="547"/>
      <c r="RRU337" s="547"/>
      <c r="RRV337" s="547"/>
      <c r="RRW337" s="547"/>
      <c r="RRX337" s="547"/>
      <c r="RRY337" s="547"/>
      <c r="RRZ337" s="547"/>
      <c r="RSA337" s="547"/>
      <c r="RSB337" s="547"/>
      <c r="RSC337" s="547"/>
      <c r="RSD337" s="547"/>
      <c r="RSE337" s="547"/>
      <c r="RSF337" s="547"/>
      <c r="RSG337" s="547"/>
      <c r="RSH337" s="547"/>
      <c r="RSI337" s="547"/>
      <c r="RSJ337" s="547"/>
      <c r="RSK337" s="547"/>
      <c r="RSL337" s="547"/>
      <c r="RSM337" s="547"/>
      <c r="RSN337" s="547"/>
      <c r="RSO337" s="547"/>
      <c r="RSP337" s="547"/>
      <c r="RSQ337" s="547"/>
      <c r="RSR337" s="547"/>
      <c r="RSS337" s="547"/>
      <c r="RST337" s="547"/>
      <c r="RSU337" s="547"/>
      <c r="RSV337" s="547"/>
      <c r="RSW337" s="547"/>
      <c r="RSX337" s="547"/>
      <c r="RSY337" s="547"/>
      <c r="RSZ337" s="547"/>
      <c r="RTA337" s="547"/>
      <c r="RTB337" s="547"/>
      <c r="RTC337" s="547"/>
      <c r="RTD337" s="547"/>
      <c r="RTE337" s="547"/>
      <c r="RTF337" s="547"/>
      <c r="RTG337" s="547"/>
      <c r="RTH337" s="547"/>
      <c r="RTI337" s="547"/>
      <c r="RTJ337" s="547"/>
      <c r="RTK337" s="547"/>
      <c r="RTL337" s="547"/>
      <c r="RTM337" s="547"/>
      <c r="RTN337" s="547"/>
      <c r="RTO337" s="547"/>
      <c r="RTP337" s="547"/>
      <c r="RTQ337" s="547"/>
      <c r="RTR337" s="547"/>
      <c r="RTS337" s="547"/>
      <c r="RTT337" s="547"/>
      <c r="RTU337" s="547"/>
      <c r="RTV337" s="547"/>
      <c r="RTW337" s="547"/>
      <c r="RTX337" s="547"/>
      <c r="RTY337" s="547"/>
      <c r="RTZ337" s="547"/>
      <c r="RUA337" s="547"/>
      <c r="RUB337" s="547"/>
      <c r="RUC337" s="547"/>
      <c r="RUD337" s="547"/>
      <c r="RUE337" s="547"/>
      <c r="RUF337" s="547"/>
      <c r="RUG337" s="547"/>
      <c r="RUH337" s="547"/>
      <c r="RUI337" s="547"/>
      <c r="RUJ337" s="547"/>
      <c r="RUK337" s="547"/>
      <c r="RUL337" s="547"/>
      <c r="RUM337" s="547"/>
      <c r="RUN337" s="547"/>
      <c r="RUO337" s="547"/>
      <c r="RUP337" s="547"/>
      <c r="RUQ337" s="547"/>
      <c r="RUR337" s="547"/>
      <c r="RUS337" s="547"/>
      <c r="RUT337" s="547"/>
      <c r="RUU337" s="547"/>
      <c r="RUV337" s="547"/>
      <c r="RUW337" s="547"/>
      <c r="RUX337" s="547"/>
      <c r="RUY337" s="547"/>
      <c r="RUZ337" s="547"/>
      <c r="RVA337" s="547"/>
      <c r="RVB337" s="547"/>
      <c r="RVC337" s="547"/>
      <c r="RVD337" s="547"/>
      <c r="RVE337" s="547"/>
      <c r="RVF337" s="547"/>
      <c r="RVG337" s="547"/>
      <c r="RVH337" s="547"/>
      <c r="RVI337" s="547"/>
      <c r="RVJ337" s="547"/>
      <c r="RVK337" s="547"/>
      <c r="RVL337" s="547"/>
      <c r="RVM337" s="547"/>
      <c r="RVN337" s="547"/>
      <c r="RVO337" s="547"/>
      <c r="RVP337" s="547"/>
      <c r="RVQ337" s="547"/>
      <c r="RVR337" s="547"/>
      <c r="RVS337" s="547"/>
      <c r="RVT337" s="547"/>
      <c r="RVU337" s="547"/>
      <c r="RVV337" s="547"/>
      <c r="RVW337" s="547"/>
      <c r="RVX337" s="547"/>
      <c r="RVY337" s="547"/>
      <c r="RVZ337" s="547"/>
      <c r="RWA337" s="547"/>
      <c r="RWB337" s="547"/>
      <c r="RWC337" s="547"/>
      <c r="RWD337" s="547"/>
      <c r="RWE337" s="547"/>
      <c r="RWF337" s="547"/>
      <c r="RWG337" s="547"/>
      <c r="RWH337" s="547"/>
      <c r="RWI337" s="547"/>
      <c r="RWJ337" s="547"/>
      <c r="RWK337" s="547"/>
      <c r="RWL337" s="547"/>
      <c r="RWM337" s="547"/>
      <c r="RWN337" s="547"/>
      <c r="RWO337" s="547"/>
      <c r="RWP337" s="547"/>
      <c r="RWQ337" s="547"/>
      <c r="RWR337" s="547"/>
      <c r="RWS337" s="547"/>
      <c r="RWT337" s="547"/>
      <c r="RWU337" s="547"/>
      <c r="RWV337" s="547"/>
      <c r="RWW337" s="547"/>
      <c r="RWX337" s="547"/>
      <c r="RWY337" s="547"/>
      <c r="RWZ337" s="547"/>
      <c r="RXA337" s="547"/>
      <c r="RXB337" s="547"/>
      <c r="RXC337" s="547"/>
      <c r="RXD337" s="547"/>
      <c r="RXE337" s="547"/>
      <c r="RXF337" s="547"/>
      <c r="RXG337" s="547"/>
      <c r="RXH337" s="547"/>
      <c r="RXI337" s="547"/>
      <c r="RXJ337" s="547"/>
      <c r="RXK337" s="547"/>
      <c r="RXL337" s="547"/>
      <c r="RXM337" s="547"/>
      <c r="RXN337" s="547"/>
      <c r="RXO337" s="547"/>
      <c r="RXP337" s="547"/>
      <c r="RXQ337" s="547"/>
      <c r="RXR337" s="547"/>
      <c r="RXS337" s="547"/>
      <c r="RXT337" s="547"/>
      <c r="RXU337" s="547"/>
      <c r="RXV337" s="547"/>
      <c r="RXW337" s="547"/>
      <c r="RXX337" s="547"/>
      <c r="RXY337" s="547"/>
      <c r="RXZ337" s="547"/>
      <c r="RYA337" s="547"/>
      <c r="RYB337" s="547"/>
      <c r="RYC337" s="547"/>
      <c r="RYD337" s="547"/>
      <c r="RYE337" s="547"/>
      <c r="RYF337" s="547"/>
      <c r="RYG337" s="547"/>
      <c r="RYH337" s="547"/>
      <c r="RYI337" s="547"/>
      <c r="RYJ337" s="547"/>
      <c r="RYK337" s="547"/>
      <c r="RYL337" s="547"/>
      <c r="RYM337" s="547"/>
      <c r="RYN337" s="547"/>
      <c r="RYO337" s="547"/>
      <c r="RYP337" s="547"/>
      <c r="RYQ337" s="547"/>
      <c r="RYR337" s="547"/>
      <c r="RYS337" s="547"/>
      <c r="RYT337" s="547"/>
      <c r="RYU337" s="547"/>
      <c r="RYV337" s="547"/>
      <c r="RYW337" s="547"/>
      <c r="RYX337" s="547"/>
      <c r="RYY337" s="547"/>
      <c r="RYZ337" s="547"/>
      <c r="RZA337" s="547"/>
      <c r="RZB337" s="547"/>
      <c r="RZC337" s="547"/>
      <c r="RZD337" s="547"/>
      <c r="RZE337" s="547"/>
      <c r="RZF337" s="547"/>
      <c r="RZG337" s="547"/>
      <c r="RZH337" s="547"/>
      <c r="RZI337" s="547"/>
      <c r="RZJ337" s="547"/>
      <c r="RZK337" s="547"/>
      <c r="RZL337" s="547"/>
      <c r="RZM337" s="547"/>
      <c r="RZN337" s="547"/>
      <c r="RZO337" s="547"/>
      <c r="RZP337" s="547"/>
      <c r="RZQ337" s="547"/>
      <c r="RZR337" s="547"/>
      <c r="RZS337" s="547"/>
      <c r="RZT337" s="547"/>
      <c r="RZU337" s="547"/>
      <c r="RZV337" s="547"/>
      <c r="RZW337" s="547"/>
      <c r="RZX337" s="547"/>
      <c r="RZY337" s="547"/>
      <c r="RZZ337" s="547"/>
      <c r="SAA337" s="547"/>
      <c r="SAB337" s="547"/>
      <c r="SAC337" s="547"/>
      <c r="SAD337" s="547"/>
      <c r="SAE337" s="547"/>
      <c r="SAF337" s="547"/>
      <c r="SAG337" s="547"/>
      <c r="SAH337" s="547"/>
      <c r="SAI337" s="547"/>
      <c r="SAJ337" s="547"/>
      <c r="SAK337" s="547"/>
      <c r="SAL337" s="547"/>
      <c r="SAM337" s="547"/>
      <c r="SAN337" s="547"/>
      <c r="SAO337" s="547"/>
      <c r="SAP337" s="547"/>
      <c r="SAQ337" s="547"/>
      <c r="SAR337" s="547"/>
      <c r="SAS337" s="547"/>
      <c r="SAT337" s="547"/>
      <c r="SAU337" s="547"/>
      <c r="SAV337" s="547"/>
      <c r="SAW337" s="547"/>
      <c r="SAX337" s="547"/>
      <c r="SAY337" s="547"/>
      <c r="SAZ337" s="547"/>
      <c r="SBA337" s="547"/>
      <c r="SBB337" s="547"/>
      <c r="SBC337" s="547"/>
      <c r="SBD337" s="547"/>
      <c r="SBE337" s="547"/>
      <c r="SBF337" s="547"/>
      <c r="SBG337" s="547"/>
      <c r="SBH337" s="547"/>
      <c r="SBI337" s="547"/>
      <c r="SBJ337" s="547"/>
      <c r="SBK337" s="547"/>
      <c r="SBL337" s="547"/>
      <c r="SBM337" s="547"/>
      <c r="SBN337" s="547"/>
      <c r="SBO337" s="547"/>
      <c r="SBP337" s="547"/>
      <c r="SBQ337" s="547"/>
      <c r="SBR337" s="547"/>
      <c r="SBS337" s="547"/>
      <c r="SBT337" s="547"/>
      <c r="SBU337" s="547"/>
      <c r="SBV337" s="547"/>
      <c r="SBW337" s="547"/>
      <c r="SBX337" s="547"/>
      <c r="SBY337" s="547"/>
      <c r="SBZ337" s="547"/>
      <c r="SCA337" s="547"/>
      <c r="SCB337" s="547"/>
      <c r="SCC337" s="547"/>
      <c r="SCD337" s="547"/>
      <c r="SCE337" s="547"/>
      <c r="SCF337" s="547"/>
      <c r="SCG337" s="547"/>
      <c r="SCH337" s="547"/>
      <c r="SCI337" s="547"/>
      <c r="SCJ337" s="547"/>
      <c r="SCK337" s="547"/>
      <c r="SCL337" s="547"/>
      <c r="SCM337" s="547"/>
      <c r="SCN337" s="547"/>
      <c r="SCO337" s="547"/>
      <c r="SCP337" s="547"/>
      <c r="SCQ337" s="547"/>
      <c r="SCR337" s="547"/>
      <c r="SCS337" s="547"/>
      <c r="SCT337" s="547"/>
      <c r="SCU337" s="547"/>
      <c r="SCV337" s="547"/>
      <c r="SCW337" s="547"/>
      <c r="SCX337" s="547"/>
      <c r="SCY337" s="547"/>
      <c r="SCZ337" s="547"/>
      <c r="SDA337" s="547"/>
      <c r="SDB337" s="547"/>
      <c r="SDC337" s="547"/>
      <c r="SDD337" s="547"/>
      <c r="SDE337" s="547"/>
      <c r="SDF337" s="547"/>
      <c r="SDG337" s="547"/>
      <c r="SDH337" s="547"/>
      <c r="SDI337" s="547"/>
      <c r="SDJ337" s="547"/>
      <c r="SDK337" s="547"/>
      <c r="SDL337" s="547"/>
      <c r="SDM337" s="547"/>
      <c r="SDN337" s="547"/>
      <c r="SDO337" s="547"/>
      <c r="SDP337" s="547"/>
      <c r="SDQ337" s="547"/>
      <c r="SDR337" s="547"/>
      <c r="SDS337" s="547"/>
      <c r="SDT337" s="547"/>
      <c r="SDU337" s="547"/>
      <c r="SDV337" s="547"/>
      <c r="SDW337" s="547"/>
      <c r="SDX337" s="547"/>
      <c r="SDY337" s="547"/>
      <c r="SDZ337" s="547"/>
      <c r="SEA337" s="547"/>
      <c r="SEB337" s="547"/>
      <c r="SEC337" s="547"/>
      <c r="SED337" s="547"/>
      <c r="SEE337" s="547"/>
      <c r="SEF337" s="547"/>
      <c r="SEG337" s="547"/>
      <c r="SEH337" s="547"/>
      <c r="SEI337" s="547"/>
      <c r="SEJ337" s="547"/>
      <c r="SEK337" s="547"/>
      <c r="SEL337" s="547"/>
      <c r="SEM337" s="547"/>
      <c r="SEN337" s="547"/>
      <c r="SEO337" s="547"/>
      <c r="SEP337" s="547"/>
      <c r="SEQ337" s="547"/>
      <c r="SER337" s="547"/>
      <c r="SES337" s="547"/>
      <c r="SET337" s="547"/>
      <c r="SEU337" s="547"/>
      <c r="SEV337" s="547"/>
      <c r="SEW337" s="547"/>
      <c r="SEX337" s="547"/>
      <c r="SEY337" s="547"/>
      <c r="SEZ337" s="547"/>
      <c r="SFA337" s="547"/>
      <c r="SFB337" s="547"/>
      <c r="SFC337" s="547"/>
      <c r="SFD337" s="547"/>
      <c r="SFE337" s="547"/>
      <c r="SFF337" s="547"/>
      <c r="SFG337" s="547"/>
      <c r="SFH337" s="547"/>
      <c r="SFI337" s="547"/>
      <c r="SFJ337" s="547"/>
      <c r="SFK337" s="547"/>
      <c r="SFL337" s="547"/>
      <c r="SFM337" s="547"/>
      <c r="SFN337" s="547"/>
      <c r="SFO337" s="547"/>
      <c r="SFP337" s="547"/>
      <c r="SFQ337" s="547"/>
      <c r="SFR337" s="547"/>
      <c r="SFS337" s="547"/>
      <c r="SFT337" s="547"/>
      <c r="SFU337" s="547"/>
      <c r="SFV337" s="547"/>
      <c r="SFW337" s="547"/>
      <c r="SFX337" s="547"/>
      <c r="SFY337" s="547"/>
      <c r="SFZ337" s="547"/>
      <c r="SGA337" s="547"/>
      <c r="SGB337" s="547"/>
      <c r="SGC337" s="547"/>
      <c r="SGD337" s="547"/>
      <c r="SGE337" s="547"/>
      <c r="SGF337" s="547"/>
      <c r="SGG337" s="547"/>
      <c r="SGH337" s="547"/>
      <c r="SGI337" s="547"/>
      <c r="SGJ337" s="547"/>
      <c r="SGK337" s="547"/>
      <c r="SGL337" s="547"/>
      <c r="SGM337" s="547"/>
      <c r="SGN337" s="547"/>
      <c r="SGO337" s="547"/>
      <c r="SGP337" s="547"/>
      <c r="SGQ337" s="547"/>
      <c r="SGR337" s="547"/>
      <c r="SGS337" s="547"/>
      <c r="SGT337" s="547"/>
      <c r="SGU337" s="547"/>
      <c r="SGV337" s="547"/>
      <c r="SGW337" s="547"/>
      <c r="SGX337" s="547"/>
      <c r="SGY337" s="547"/>
      <c r="SGZ337" s="547"/>
      <c r="SHA337" s="547"/>
      <c r="SHB337" s="547"/>
      <c r="SHC337" s="547"/>
      <c r="SHD337" s="547"/>
      <c r="SHE337" s="547"/>
      <c r="SHF337" s="547"/>
      <c r="SHG337" s="547"/>
      <c r="SHH337" s="547"/>
      <c r="SHI337" s="547"/>
      <c r="SHJ337" s="547"/>
      <c r="SHK337" s="547"/>
      <c r="SHL337" s="547"/>
      <c r="SHM337" s="547"/>
      <c r="SHN337" s="547"/>
      <c r="SHO337" s="547"/>
      <c r="SHP337" s="547"/>
      <c r="SHQ337" s="547"/>
      <c r="SHR337" s="547"/>
      <c r="SHS337" s="547"/>
      <c r="SHT337" s="547"/>
      <c r="SHU337" s="547"/>
      <c r="SHV337" s="547"/>
      <c r="SHW337" s="547"/>
      <c r="SHX337" s="547"/>
      <c r="SHY337" s="547"/>
      <c r="SHZ337" s="547"/>
      <c r="SIA337" s="547"/>
      <c r="SIB337" s="547"/>
      <c r="SIC337" s="547"/>
      <c r="SID337" s="547"/>
      <c r="SIE337" s="547"/>
      <c r="SIF337" s="547"/>
      <c r="SIG337" s="547"/>
      <c r="SIH337" s="547"/>
      <c r="SII337" s="547"/>
      <c r="SIJ337" s="547"/>
      <c r="SIK337" s="547"/>
      <c r="SIL337" s="547"/>
      <c r="SIM337" s="547"/>
      <c r="SIN337" s="547"/>
      <c r="SIO337" s="547"/>
      <c r="SIP337" s="547"/>
      <c r="SIQ337" s="547"/>
      <c r="SIR337" s="547"/>
      <c r="SIS337" s="547"/>
      <c r="SIT337" s="547"/>
      <c r="SIU337" s="547"/>
      <c r="SIV337" s="547"/>
      <c r="SIW337" s="547"/>
      <c r="SIX337" s="547"/>
      <c r="SIY337" s="547"/>
      <c r="SIZ337" s="547"/>
      <c r="SJA337" s="547"/>
      <c r="SJB337" s="547"/>
      <c r="SJC337" s="547"/>
      <c r="SJD337" s="547"/>
      <c r="SJE337" s="547"/>
      <c r="SJF337" s="547"/>
      <c r="SJG337" s="547"/>
      <c r="SJH337" s="547"/>
      <c r="SJI337" s="547"/>
      <c r="SJJ337" s="547"/>
      <c r="SJK337" s="547"/>
      <c r="SJL337" s="547"/>
      <c r="SJM337" s="547"/>
      <c r="SJN337" s="547"/>
      <c r="SJO337" s="547"/>
      <c r="SJP337" s="547"/>
      <c r="SJQ337" s="547"/>
      <c r="SJR337" s="547"/>
      <c r="SJS337" s="547"/>
      <c r="SJT337" s="547"/>
      <c r="SJU337" s="547"/>
      <c r="SJV337" s="547"/>
      <c r="SJW337" s="547"/>
      <c r="SJX337" s="547"/>
      <c r="SJY337" s="547"/>
      <c r="SJZ337" s="547"/>
      <c r="SKA337" s="547"/>
      <c r="SKB337" s="547"/>
      <c r="SKC337" s="547"/>
      <c r="SKD337" s="547"/>
      <c r="SKE337" s="547"/>
      <c r="SKF337" s="547"/>
      <c r="SKG337" s="547"/>
      <c r="SKH337" s="547"/>
      <c r="SKI337" s="547"/>
      <c r="SKJ337" s="547"/>
      <c r="SKK337" s="547"/>
      <c r="SKL337" s="547"/>
      <c r="SKM337" s="547"/>
      <c r="SKN337" s="547"/>
      <c r="SKO337" s="547"/>
      <c r="SKP337" s="547"/>
      <c r="SKQ337" s="547"/>
      <c r="SKR337" s="547"/>
      <c r="SKS337" s="547"/>
      <c r="SKT337" s="547"/>
      <c r="SKU337" s="547"/>
      <c r="SKV337" s="547"/>
      <c r="SKW337" s="547"/>
      <c r="SKX337" s="547"/>
      <c r="SKY337" s="547"/>
      <c r="SKZ337" s="547"/>
      <c r="SLA337" s="547"/>
      <c r="SLB337" s="547"/>
      <c r="SLC337" s="547"/>
      <c r="SLD337" s="547"/>
      <c r="SLE337" s="547"/>
      <c r="SLF337" s="547"/>
      <c r="SLG337" s="547"/>
      <c r="SLH337" s="547"/>
      <c r="SLI337" s="547"/>
      <c r="SLJ337" s="547"/>
      <c r="SLK337" s="547"/>
      <c r="SLL337" s="547"/>
      <c r="SLM337" s="547"/>
      <c r="SLN337" s="547"/>
      <c r="SLO337" s="547"/>
      <c r="SLP337" s="547"/>
      <c r="SLQ337" s="547"/>
      <c r="SLR337" s="547"/>
      <c r="SLS337" s="547"/>
      <c r="SLT337" s="547"/>
      <c r="SLU337" s="547"/>
      <c r="SLV337" s="547"/>
      <c r="SLW337" s="547"/>
      <c r="SLX337" s="547"/>
      <c r="SLY337" s="547"/>
      <c r="SLZ337" s="547"/>
      <c r="SMA337" s="547"/>
      <c r="SMB337" s="547"/>
      <c r="SMC337" s="547"/>
      <c r="SMD337" s="547"/>
      <c r="SME337" s="547"/>
      <c r="SMF337" s="547"/>
      <c r="SMG337" s="547"/>
      <c r="SMH337" s="547"/>
      <c r="SMI337" s="547"/>
      <c r="SMJ337" s="547"/>
      <c r="SMK337" s="547"/>
      <c r="SML337" s="547"/>
      <c r="SMM337" s="547"/>
      <c r="SMN337" s="547"/>
      <c r="SMO337" s="547"/>
      <c r="SMP337" s="547"/>
      <c r="SMQ337" s="547"/>
      <c r="SMR337" s="547"/>
      <c r="SMS337" s="547"/>
      <c r="SMT337" s="547"/>
      <c r="SMU337" s="547"/>
      <c r="SMV337" s="547"/>
      <c r="SMW337" s="547"/>
      <c r="SMX337" s="547"/>
      <c r="SMY337" s="547"/>
      <c r="SMZ337" s="547"/>
      <c r="SNA337" s="547"/>
      <c r="SNB337" s="547"/>
      <c r="SNC337" s="547"/>
      <c r="SND337" s="547"/>
      <c r="SNE337" s="547"/>
      <c r="SNF337" s="547"/>
      <c r="SNG337" s="547"/>
      <c r="SNH337" s="547"/>
      <c r="SNI337" s="547"/>
      <c r="SNJ337" s="547"/>
      <c r="SNK337" s="547"/>
      <c r="SNL337" s="547"/>
      <c r="SNM337" s="547"/>
      <c r="SNN337" s="547"/>
      <c r="SNO337" s="547"/>
      <c r="SNP337" s="547"/>
      <c r="SNQ337" s="547"/>
      <c r="SNR337" s="547"/>
      <c r="SNS337" s="547"/>
      <c r="SNT337" s="547"/>
      <c r="SNU337" s="547"/>
      <c r="SNV337" s="547"/>
      <c r="SNW337" s="547"/>
      <c r="SNX337" s="547"/>
      <c r="SNY337" s="547"/>
      <c r="SNZ337" s="547"/>
      <c r="SOA337" s="547"/>
      <c r="SOB337" s="547"/>
      <c r="SOC337" s="547"/>
      <c r="SOD337" s="547"/>
      <c r="SOE337" s="547"/>
      <c r="SOF337" s="547"/>
      <c r="SOG337" s="547"/>
      <c r="SOH337" s="547"/>
      <c r="SOI337" s="547"/>
      <c r="SOJ337" s="547"/>
      <c r="SOK337" s="547"/>
      <c r="SOL337" s="547"/>
      <c r="SOM337" s="547"/>
      <c r="SON337" s="547"/>
      <c r="SOO337" s="547"/>
      <c r="SOP337" s="547"/>
      <c r="SOQ337" s="547"/>
      <c r="SOR337" s="547"/>
      <c r="SOS337" s="547"/>
      <c r="SOT337" s="547"/>
      <c r="SOU337" s="547"/>
      <c r="SOV337" s="547"/>
      <c r="SOW337" s="547"/>
      <c r="SOX337" s="547"/>
      <c r="SOY337" s="547"/>
      <c r="SOZ337" s="547"/>
      <c r="SPA337" s="547"/>
      <c r="SPB337" s="547"/>
      <c r="SPC337" s="547"/>
      <c r="SPD337" s="547"/>
      <c r="SPE337" s="547"/>
      <c r="SPF337" s="547"/>
      <c r="SPG337" s="547"/>
      <c r="SPH337" s="547"/>
      <c r="SPI337" s="547"/>
      <c r="SPJ337" s="547"/>
      <c r="SPK337" s="547"/>
      <c r="SPL337" s="547"/>
      <c r="SPM337" s="547"/>
      <c r="SPN337" s="547"/>
      <c r="SPO337" s="547"/>
      <c r="SPP337" s="547"/>
      <c r="SPQ337" s="547"/>
      <c r="SPR337" s="547"/>
      <c r="SPS337" s="547"/>
      <c r="SPT337" s="547"/>
      <c r="SPU337" s="547"/>
      <c r="SPV337" s="547"/>
      <c r="SPW337" s="547"/>
      <c r="SPX337" s="547"/>
      <c r="SPY337" s="547"/>
      <c r="SPZ337" s="547"/>
      <c r="SQA337" s="547"/>
      <c r="SQB337" s="547"/>
      <c r="SQC337" s="547"/>
      <c r="SQD337" s="547"/>
      <c r="SQE337" s="547"/>
      <c r="SQF337" s="547"/>
      <c r="SQG337" s="547"/>
      <c r="SQH337" s="547"/>
      <c r="SQI337" s="547"/>
      <c r="SQJ337" s="547"/>
      <c r="SQK337" s="547"/>
      <c r="SQL337" s="547"/>
      <c r="SQM337" s="547"/>
      <c r="SQN337" s="547"/>
      <c r="SQO337" s="547"/>
      <c r="SQP337" s="547"/>
      <c r="SQQ337" s="547"/>
      <c r="SQR337" s="547"/>
      <c r="SQS337" s="547"/>
      <c r="SQT337" s="547"/>
      <c r="SQU337" s="547"/>
      <c r="SQV337" s="547"/>
      <c r="SQW337" s="547"/>
      <c r="SQX337" s="547"/>
      <c r="SQY337" s="547"/>
      <c r="SQZ337" s="547"/>
      <c r="SRA337" s="547"/>
      <c r="SRB337" s="547"/>
      <c r="SRC337" s="547"/>
      <c r="SRD337" s="547"/>
      <c r="SRE337" s="547"/>
      <c r="SRF337" s="547"/>
      <c r="SRG337" s="547"/>
      <c r="SRH337" s="547"/>
      <c r="SRI337" s="547"/>
      <c r="SRJ337" s="547"/>
      <c r="SRK337" s="547"/>
      <c r="SRL337" s="547"/>
      <c r="SRM337" s="547"/>
      <c r="SRN337" s="547"/>
      <c r="SRO337" s="547"/>
      <c r="SRP337" s="547"/>
      <c r="SRQ337" s="547"/>
      <c r="SRR337" s="547"/>
      <c r="SRS337" s="547"/>
      <c r="SRT337" s="547"/>
      <c r="SRU337" s="547"/>
      <c r="SRV337" s="547"/>
      <c r="SRW337" s="547"/>
      <c r="SRX337" s="547"/>
      <c r="SRY337" s="547"/>
      <c r="SRZ337" s="547"/>
      <c r="SSA337" s="547"/>
      <c r="SSB337" s="547"/>
      <c r="SSC337" s="547"/>
      <c r="SSD337" s="547"/>
      <c r="SSE337" s="547"/>
      <c r="SSF337" s="547"/>
      <c r="SSG337" s="547"/>
      <c r="SSH337" s="547"/>
      <c r="SSI337" s="547"/>
      <c r="SSJ337" s="547"/>
      <c r="SSK337" s="547"/>
      <c r="SSL337" s="547"/>
      <c r="SSM337" s="547"/>
      <c r="SSN337" s="547"/>
      <c r="SSO337" s="547"/>
      <c r="SSP337" s="547"/>
      <c r="SSQ337" s="547"/>
      <c r="SSR337" s="547"/>
      <c r="SSS337" s="547"/>
      <c r="SST337" s="547"/>
      <c r="SSU337" s="547"/>
      <c r="SSV337" s="547"/>
      <c r="SSW337" s="547"/>
      <c r="SSX337" s="547"/>
      <c r="SSY337" s="547"/>
      <c r="SSZ337" s="547"/>
      <c r="STA337" s="547"/>
      <c r="STB337" s="547"/>
      <c r="STC337" s="547"/>
      <c r="STD337" s="547"/>
      <c r="STE337" s="547"/>
      <c r="STF337" s="547"/>
      <c r="STG337" s="547"/>
      <c r="STH337" s="547"/>
      <c r="STI337" s="547"/>
      <c r="STJ337" s="547"/>
      <c r="STK337" s="547"/>
      <c r="STL337" s="547"/>
      <c r="STM337" s="547"/>
      <c r="STN337" s="547"/>
      <c r="STO337" s="547"/>
      <c r="STP337" s="547"/>
      <c r="STQ337" s="547"/>
      <c r="STR337" s="547"/>
      <c r="STS337" s="547"/>
      <c r="STT337" s="547"/>
      <c r="STU337" s="547"/>
      <c r="STV337" s="547"/>
      <c r="STW337" s="547"/>
      <c r="STX337" s="547"/>
      <c r="STY337" s="547"/>
      <c r="STZ337" s="547"/>
      <c r="SUA337" s="547"/>
      <c r="SUB337" s="547"/>
      <c r="SUC337" s="547"/>
      <c r="SUD337" s="547"/>
      <c r="SUE337" s="547"/>
      <c r="SUF337" s="547"/>
      <c r="SUG337" s="547"/>
      <c r="SUH337" s="547"/>
      <c r="SUI337" s="547"/>
      <c r="SUJ337" s="547"/>
      <c r="SUK337" s="547"/>
      <c r="SUL337" s="547"/>
      <c r="SUM337" s="547"/>
      <c r="SUN337" s="547"/>
      <c r="SUO337" s="547"/>
      <c r="SUP337" s="547"/>
      <c r="SUQ337" s="547"/>
      <c r="SUR337" s="547"/>
      <c r="SUS337" s="547"/>
      <c r="SUT337" s="547"/>
      <c r="SUU337" s="547"/>
      <c r="SUV337" s="547"/>
      <c r="SUW337" s="547"/>
      <c r="SUX337" s="547"/>
      <c r="SUY337" s="547"/>
      <c r="SUZ337" s="547"/>
      <c r="SVA337" s="547"/>
      <c r="SVB337" s="547"/>
      <c r="SVC337" s="547"/>
      <c r="SVD337" s="547"/>
      <c r="SVE337" s="547"/>
      <c r="SVF337" s="547"/>
      <c r="SVG337" s="547"/>
      <c r="SVH337" s="547"/>
      <c r="SVI337" s="547"/>
      <c r="SVJ337" s="547"/>
      <c r="SVK337" s="547"/>
      <c r="SVL337" s="547"/>
      <c r="SVM337" s="547"/>
      <c r="SVN337" s="547"/>
      <c r="SVO337" s="547"/>
      <c r="SVP337" s="547"/>
      <c r="SVQ337" s="547"/>
      <c r="SVR337" s="547"/>
      <c r="SVS337" s="547"/>
      <c r="SVT337" s="547"/>
      <c r="SVU337" s="547"/>
      <c r="SVV337" s="547"/>
      <c r="SVW337" s="547"/>
      <c r="SVX337" s="547"/>
      <c r="SVY337" s="547"/>
      <c r="SVZ337" s="547"/>
      <c r="SWA337" s="547"/>
      <c r="SWB337" s="547"/>
      <c r="SWC337" s="547"/>
      <c r="SWD337" s="547"/>
      <c r="SWE337" s="547"/>
      <c r="SWF337" s="547"/>
      <c r="SWG337" s="547"/>
      <c r="SWH337" s="547"/>
      <c r="SWI337" s="547"/>
      <c r="SWJ337" s="547"/>
      <c r="SWK337" s="547"/>
      <c r="SWL337" s="547"/>
      <c r="SWM337" s="547"/>
      <c r="SWN337" s="547"/>
      <c r="SWO337" s="547"/>
      <c r="SWP337" s="547"/>
      <c r="SWQ337" s="547"/>
      <c r="SWR337" s="547"/>
      <c r="SWS337" s="547"/>
      <c r="SWT337" s="547"/>
      <c r="SWU337" s="547"/>
      <c r="SWV337" s="547"/>
      <c r="SWW337" s="547"/>
      <c r="SWX337" s="547"/>
      <c r="SWY337" s="547"/>
      <c r="SWZ337" s="547"/>
      <c r="SXA337" s="547"/>
      <c r="SXB337" s="547"/>
      <c r="SXC337" s="547"/>
      <c r="SXD337" s="547"/>
      <c r="SXE337" s="547"/>
      <c r="SXF337" s="547"/>
      <c r="SXG337" s="547"/>
      <c r="SXH337" s="547"/>
      <c r="SXI337" s="547"/>
      <c r="SXJ337" s="547"/>
      <c r="SXK337" s="547"/>
      <c r="SXL337" s="547"/>
      <c r="SXM337" s="547"/>
      <c r="SXN337" s="547"/>
      <c r="SXO337" s="547"/>
      <c r="SXP337" s="547"/>
      <c r="SXQ337" s="547"/>
      <c r="SXR337" s="547"/>
      <c r="SXS337" s="547"/>
      <c r="SXT337" s="547"/>
      <c r="SXU337" s="547"/>
      <c r="SXV337" s="547"/>
      <c r="SXW337" s="547"/>
      <c r="SXX337" s="547"/>
      <c r="SXY337" s="547"/>
      <c r="SXZ337" s="547"/>
      <c r="SYA337" s="547"/>
      <c r="SYB337" s="547"/>
      <c r="SYC337" s="547"/>
      <c r="SYD337" s="547"/>
      <c r="SYE337" s="547"/>
      <c r="SYF337" s="547"/>
      <c r="SYG337" s="547"/>
      <c r="SYH337" s="547"/>
      <c r="SYI337" s="547"/>
      <c r="SYJ337" s="547"/>
      <c r="SYK337" s="547"/>
      <c r="SYL337" s="547"/>
      <c r="SYM337" s="547"/>
      <c r="SYN337" s="547"/>
      <c r="SYO337" s="547"/>
      <c r="SYP337" s="547"/>
      <c r="SYQ337" s="547"/>
      <c r="SYR337" s="547"/>
      <c r="SYS337" s="547"/>
      <c r="SYT337" s="547"/>
      <c r="SYU337" s="547"/>
      <c r="SYV337" s="547"/>
      <c r="SYW337" s="547"/>
      <c r="SYX337" s="547"/>
      <c r="SYY337" s="547"/>
      <c r="SYZ337" s="547"/>
      <c r="SZA337" s="547"/>
      <c r="SZB337" s="547"/>
      <c r="SZC337" s="547"/>
      <c r="SZD337" s="547"/>
      <c r="SZE337" s="547"/>
      <c r="SZF337" s="547"/>
      <c r="SZG337" s="547"/>
      <c r="SZH337" s="547"/>
      <c r="SZI337" s="547"/>
      <c r="SZJ337" s="547"/>
      <c r="SZK337" s="547"/>
      <c r="SZL337" s="547"/>
      <c r="SZM337" s="547"/>
      <c r="SZN337" s="547"/>
      <c r="SZO337" s="547"/>
      <c r="SZP337" s="547"/>
      <c r="SZQ337" s="547"/>
      <c r="SZR337" s="547"/>
      <c r="SZS337" s="547"/>
      <c r="SZT337" s="547"/>
      <c r="SZU337" s="547"/>
      <c r="SZV337" s="547"/>
      <c r="SZW337" s="547"/>
      <c r="SZX337" s="547"/>
      <c r="SZY337" s="547"/>
      <c r="SZZ337" s="547"/>
      <c r="TAA337" s="547"/>
      <c r="TAB337" s="547"/>
      <c r="TAC337" s="547"/>
      <c r="TAD337" s="547"/>
      <c r="TAE337" s="547"/>
      <c r="TAF337" s="547"/>
      <c r="TAG337" s="547"/>
      <c r="TAH337" s="547"/>
      <c r="TAI337" s="547"/>
      <c r="TAJ337" s="547"/>
      <c r="TAK337" s="547"/>
      <c r="TAL337" s="547"/>
      <c r="TAM337" s="547"/>
      <c r="TAN337" s="547"/>
      <c r="TAO337" s="547"/>
      <c r="TAP337" s="547"/>
      <c r="TAQ337" s="547"/>
      <c r="TAR337" s="547"/>
      <c r="TAS337" s="547"/>
      <c r="TAT337" s="547"/>
      <c r="TAU337" s="547"/>
      <c r="TAV337" s="547"/>
      <c r="TAW337" s="547"/>
      <c r="TAX337" s="547"/>
      <c r="TAY337" s="547"/>
      <c r="TAZ337" s="547"/>
      <c r="TBA337" s="547"/>
      <c r="TBB337" s="547"/>
      <c r="TBC337" s="547"/>
      <c r="TBD337" s="547"/>
      <c r="TBE337" s="547"/>
      <c r="TBF337" s="547"/>
      <c r="TBG337" s="547"/>
      <c r="TBH337" s="547"/>
      <c r="TBI337" s="547"/>
      <c r="TBJ337" s="547"/>
      <c r="TBK337" s="547"/>
      <c r="TBL337" s="547"/>
      <c r="TBM337" s="547"/>
      <c r="TBN337" s="547"/>
      <c r="TBO337" s="547"/>
      <c r="TBP337" s="547"/>
      <c r="TBQ337" s="547"/>
      <c r="TBR337" s="547"/>
      <c r="TBS337" s="547"/>
      <c r="TBT337" s="547"/>
      <c r="TBU337" s="547"/>
      <c r="TBV337" s="547"/>
      <c r="TBW337" s="547"/>
      <c r="TBX337" s="547"/>
      <c r="TBY337" s="547"/>
      <c r="TBZ337" s="547"/>
      <c r="TCA337" s="547"/>
      <c r="TCB337" s="547"/>
      <c r="TCC337" s="547"/>
      <c r="TCD337" s="547"/>
      <c r="TCE337" s="547"/>
      <c r="TCF337" s="547"/>
      <c r="TCG337" s="547"/>
      <c r="TCH337" s="547"/>
      <c r="TCI337" s="547"/>
      <c r="TCJ337" s="547"/>
      <c r="TCK337" s="547"/>
      <c r="TCL337" s="547"/>
      <c r="TCM337" s="547"/>
      <c r="TCN337" s="547"/>
      <c r="TCO337" s="547"/>
      <c r="TCP337" s="547"/>
      <c r="TCQ337" s="547"/>
      <c r="TCR337" s="547"/>
      <c r="TCS337" s="547"/>
      <c r="TCT337" s="547"/>
      <c r="TCU337" s="547"/>
      <c r="TCV337" s="547"/>
      <c r="TCW337" s="547"/>
      <c r="TCX337" s="547"/>
      <c r="TCY337" s="547"/>
      <c r="TCZ337" s="547"/>
      <c r="TDA337" s="547"/>
      <c r="TDB337" s="547"/>
      <c r="TDC337" s="547"/>
      <c r="TDD337" s="547"/>
      <c r="TDE337" s="547"/>
      <c r="TDF337" s="547"/>
      <c r="TDG337" s="547"/>
      <c r="TDH337" s="547"/>
      <c r="TDI337" s="547"/>
      <c r="TDJ337" s="547"/>
      <c r="TDK337" s="547"/>
      <c r="TDL337" s="547"/>
      <c r="TDM337" s="547"/>
      <c r="TDN337" s="547"/>
      <c r="TDO337" s="547"/>
      <c r="TDP337" s="547"/>
      <c r="TDQ337" s="547"/>
      <c r="TDR337" s="547"/>
      <c r="TDS337" s="547"/>
      <c r="TDT337" s="547"/>
      <c r="TDU337" s="547"/>
      <c r="TDV337" s="547"/>
      <c r="TDW337" s="547"/>
      <c r="TDX337" s="547"/>
      <c r="TDY337" s="547"/>
      <c r="TDZ337" s="547"/>
      <c r="TEA337" s="547"/>
      <c r="TEB337" s="547"/>
      <c r="TEC337" s="547"/>
      <c r="TED337" s="547"/>
      <c r="TEE337" s="547"/>
      <c r="TEF337" s="547"/>
      <c r="TEG337" s="547"/>
      <c r="TEH337" s="547"/>
      <c r="TEI337" s="547"/>
      <c r="TEJ337" s="547"/>
      <c r="TEK337" s="547"/>
      <c r="TEL337" s="547"/>
      <c r="TEM337" s="547"/>
      <c r="TEN337" s="547"/>
      <c r="TEO337" s="547"/>
      <c r="TEP337" s="547"/>
      <c r="TEQ337" s="547"/>
      <c r="TER337" s="547"/>
      <c r="TES337" s="547"/>
      <c r="TET337" s="547"/>
      <c r="TEU337" s="547"/>
      <c r="TEV337" s="547"/>
      <c r="TEW337" s="547"/>
      <c r="TEX337" s="547"/>
      <c r="TEY337" s="547"/>
      <c r="TEZ337" s="547"/>
      <c r="TFA337" s="547"/>
      <c r="TFB337" s="547"/>
      <c r="TFC337" s="547"/>
      <c r="TFD337" s="547"/>
      <c r="TFE337" s="547"/>
      <c r="TFF337" s="547"/>
      <c r="TFG337" s="547"/>
      <c r="TFH337" s="547"/>
      <c r="TFI337" s="547"/>
      <c r="TFJ337" s="547"/>
      <c r="TFK337" s="547"/>
      <c r="TFL337" s="547"/>
      <c r="TFM337" s="547"/>
      <c r="TFN337" s="547"/>
      <c r="TFO337" s="547"/>
      <c r="TFP337" s="547"/>
      <c r="TFQ337" s="547"/>
      <c r="TFR337" s="547"/>
      <c r="TFS337" s="547"/>
      <c r="TFT337" s="547"/>
      <c r="TFU337" s="547"/>
      <c r="TFV337" s="547"/>
      <c r="TFW337" s="547"/>
      <c r="TFX337" s="547"/>
      <c r="TFY337" s="547"/>
      <c r="TFZ337" s="547"/>
      <c r="TGA337" s="547"/>
      <c r="TGB337" s="547"/>
      <c r="TGC337" s="547"/>
      <c r="TGD337" s="547"/>
      <c r="TGE337" s="547"/>
      <c r="TGF337" s="547"/>
      <c r="TGG337" s="547"/>
      <c r="TGH337" s="547"/>
      <c r="TGI337" s="547"/>
      <c r="TGJ337" s="547"/>
      <c r="TGK337" s="547"/>
      <c r="TGL337" s="547"/>
      <c r="TGM337" s="547"/>
      <c r="TGN337" s="547"/>
      <c r="TGO337" s="547"/>
      <c r="TGP337" s="547"/>
      <c r="TGQ337" s="547"/>
      <c r="TGR337" s="547"/>
      <c r="TGS337" s="547"/>
      <c r="TGT337" s="547"/>
      <c r="TGU337" s="547"/>
      <c r="TGV337" s="547"/>
      <c r="TGW337" s="547"/>
      <c r="TGX337" s="547"/>
      <c r="TGY337" s="547"/>
      <c r="TGZ337" s="547"/>
      <c r="THA337" s="547"/>
      <c r="THB337" s="547"/>
      <c r="THC337" s="547"/>
      <c r="THD337" s="547"/>
      <c r="THE337" s="547"/>
      <c r="THF337" s="547"/>
      <c r="THG337" s="547"/>
      <c r="THH337" s="547"/>
      <c r="THI337" s="547"/>
      <c r="THJ337" s="547"/>
      <c r="THK337" s="547"/>
      <c r="THL337" s="547"/>
      <c r="THM337" s="547"/>
      <c r="THN337" s="547"/>
      <c r="THO337" s="547"/>
      <c r="THP337" s="547"/>
      <c r="THQ337" s="547"/>
      <c r="THR337" s="547"/>
      <c r="THS337" s="547"/>
      <c r="THT337" s="547"/>
      <c r="THU337" s="547"/>
      <c r="THV337" s="547"/>
      <c r="THW337" s="547"/>
      <c r="THX337" s="547"/>
      <c r="THY337" s="547"/>
      <c r="THZ337" s="547"/>
      <c r="TIA337" s="547"/>
      <c r="TIB337" s="547"/>
      <c r="TIC337" s="547"/>
      <c r="TID337" s="547"/>
      <c r="TIE337" s="547"/>
      <c r="TIF337" s="547"/>
      <c r="TIG337" s="547"/>
      <c r="TIH337" s="547"/>
      <c r="TII337" s="547"/>
      <c r="TIJ337" s="547"/>
      <c r="TIK337" s="547"/>
      <c r="TIL337" s="547"/>
      <c r="TIM337" s="547"/>
      <c r="TIN337" s="547"/>
      <c r="TIO337" s="547"/>
      <c r="TIP337" s="547"/>
      <c r="TIQ337" s="547"/>
      <c r="TIR337" s="547"/>
      <c r="TIS337" s="547"/>
      <c r="TIT337" s="547"/>
      <c r="TIU337" s="547"/>
      <c r="TIV337" s="547"/>
      <c r="TIW337" s="547"/>
      <c r="TIX337" s="547"/>
      <c r="TIY337" s="547"/>
      <c r="TIZ337" s="547"/>
      <c r="TJA337" s="547"/>
      <c r="TJB337" s="547"/>
      <c r="TJC337" s="547"/>
      <c r="TJD337" s="547"/>
      <c r="TJE337" s="547"/>
      <c r="TJF337" s="547"/>
      <c r="TJG337" s="547"/>
      <c r="TJH337" s="547"/>
      <c r="TJI337" s="547"/>
      <c r="TJJ337" s="547"/>
      <c r="TJK337" s="547"/>
      <c r="TJL337" s="547"/>
      <c r="TJM337" s="547"/>
      <c r="TJN337" s="547"/>
      <c r="TJO337" s="547"/>
      <c r="TJP337" s="547"/>
      <c r="TJQ337" s="547"/>
      <c r="TJR337" s="547"/>
      <c r="TJS337" s="547"/>
      <c r="TJT337" s="547"/>
      <c r="TJU337" s="547"/>
      <c r="TJV337" s="547"/>
      <c r="TJW337" s="547"/>
      <c r="TJX337" s="547"/>
      <c r="TJY337" s="547"/>
      <c r="TJZ337" s="547"/>
      <c r="TKA337" s="547"/>
      <c r="TKB337" s="547"/>
      <c r="TKC337" s="547"/>
      <c r="TKD337" s="547"/>
      <c r="TKE337" s="547"/>
      <c r="TKF337" s="547"/>
      <c r="TKG337" s="547"/>
      <c r="TKH337" s="547"/>
      <c r="TKI337" s="547"/>
      <c r="TKJ337" s="547"/>
      <c r="TKK337" s="547"/>
      <c r="TKL337" s="547"/>
      <c r="TKM337" s="547"/>
      <c r="TKN337" s="547"/>
      <c r="TKO337" s="547"/>
      <c r="TKP337" s="547"/>
      <c r="TKQ337" s="547"/>
      <c r="TKR337" s="547"/>
      <c r="TKS337" s="547"/>
      <c r="TKT337" s="547"/>
      <c r="TKU337" s="547"/>
      <c r="TKV337" s="547"/>
      <c r="TKW337" s="547"/>
      <c r="TKX337" s="547"/>
      <c r="TKY337" s="547"/>
      <c r="TKZ337" s="547"/>
      <c r="TLA337" s="547"/>
      <c r="TLB337" s="547"/>
      <c r="TLC337" s="547"/>
      <c r="TLD337" s="547"/>
      <c r="TLE337" s="547"/>
      <c r="TLF337" s="547"/>
      <c r="TLG337" s="547"/>
      <c r="TLH337" s="547"/>
      <c r="TLI337" s="547"/>
      <c r="TLJ337" s="547"/>
      <c r="TLK337" s="547"/>
      <c r="TLL337" s="547"/>
      <c r="TLM337" s="547"/>
      <c r="TLN337" s="547"/>
      <c r="TLO337" s="547"/>
      <c r="TLP337" s="547"/>
      <c r="TLQ337" s="547"/>
      <c r="TLR337" s="547"/>
      <c r="TLS337" s="547"/>
      <c r="TLT337" s="547"/>
      <c r="TLU337" s="547"/>
      <c r="TLV337" s="547"/>
      <c r="TLW337" s="547"/>
      <c r="TLX337" s="547"/>
      <c r="TLY337" s="547"/>
      <c r="TLZ337" s="547"/>
      <c r="TMA337" s="547"/>
      <c r="TMB337" s="547"/>
      <c r="TMC337" s="547"/>
      <c r="TMD337" s="547"/>
      <c r="TME337" s="547"/>
      <c r="TMF337" s="547"/>
      <c r="TMG337" s="547"/>
      <c r="TMH337" s="547"/>
      <c r="TMI337" s="547"/>
      <c r="TMJ337" s="547"/>
      <c r="TMK337" s="547"/>
      <c r="TML337" s="547"/>
      <c r="TMM337" s="547"/>
      <c r="TMN337" s="547"/>
      <c r="TMO337" s="547"/>
      <c r="TMP337" s="547"/>
      <c r="TMQ337" s="547"/>
      <c r="TMR337" s="547"/>
      <c r="TMS337" s="547"/>
      <c r="TMT337" s="547"/>
      <c r="TMU337" s="547"/>
      <c r="TMV337" s="547"/>
      <c r="TMW337" s="547"/>
      <c r="TMX337" s="547"/>
      <c r="TMY337" s="547"/>
      <c r="TMZ337" s="547"/>
      <c r="TNA337" s="547"/>
      <c r="TNB337" s="547"/>
      <c r="TNC337" s="547"/>
      <c r="TND337" s="547"/>
      <c r="TNE337" s="547"/>
      <c r="TNF337" s="547"/>
      <c r="TNG337" s="547"/>
      <c r="TNH337" s="547"/>
      <c r="TNI337" s="547"/>
      <c r="TNJ337" s="547"/>
      <c r="TNK337" s="547"/>
      <c r="TNL337" s="547"/>
      <c r="TNM337" s="547"/>
      <c r="TNN337" s="547"/>
      <c r="TNO337" s="547"/>
      <c r="TNP337" s="547"/>
      <c r="TNQ337" s="547"/>
      <c r="TNR337" s="547"/>
      <c r="TNS337" s="547"/>
      <c r="TNT337" s="547"/>
      <c r="TNU337" s="547"/>
      <c r="TNV337" s="547"/>
      <c r="TNW337" s="547"/>
      <c r="TNX337" s="547"/>
      <c r="TNY337" s="547"/>
      <c r="TNZ337" s="547"/>
      <c r="TOA337" s="547"/>
      <c r="TOB337" s="547"/>
      <c r="TOC337" s="547"/>
      <c r="TOD337" s="547"/>
      <c r="TOE337" s="547"/>
      <c r="TOF337" s="547"/>
      <c r="TOG337" s="547"/>
      <c r="TOH337" s="547"/>
      <c r="TOI337" s="547"/>
      <c r="TOJ337" s="547"/>
      <c r="TOK337" s="547"/>
      <c r="TOL337" s="547"/>
      <c r="TOM337" s="547"/>
      <c r="TON337" s="547"/>
      <c r="TOO337" s="547"/>
      <c r="TOP337" s="547"/>
      <c r="TOQ337" s="547"/>
      <c r="TOR337" s="547"/>
      <c r="TOS337" s="547"/>
      <c r="TOT337" s="547"/>
      <c r="TOU337" s="547"/>
      <c r="TOV337" s="547"/>
      <c r="TOW337" s="547"/>
      <c r="TOX337" s="547"/>
      <c r="TOY337" s="547"/>
      <c r="TOZ337" s="547"/>
      <c r="TPA337" s="547"/>
      <c r="TPB337" s="547"/>
      <c r="TPC337" s="547"/>
      <c r="TPD337" s="547"/>
      <c r="TPE337" s="547"/>
      <c r="TPF337" s="547"/>
      <c r="TPG337" s="547"/>
      <c r="TPH337" s="547"/>
      <c r="TPI337" s="547"/>
      <c r="TPJ337" s="547"/>
      <c r="TPK337" s="547"/>
      <c r="TPL337" s="547"/>
      <c r="TPM337" s="547"/>
      <c r="TPN337" s="547"/>
      <c r="TPO337" s="547"/>
      <c r="TPP337" s="547"/>
      <c r="TPQ337" s="547"/>
      <c r="TPR337" s="547"/>
      <c r="TPS337" s="547"/>
      <c r="TPT337" s="547"/>
      <c r="TPU337" s="547"/>
      <c r="TPV337" s="547"/>
      <c r="TPW337" s="547"/>
      <c r="TPX337" s="547"/>
      <c r="TPY337" s="547"/>
      <c r="TPZ337" s="547"/>
      <c r="TQA337" s="547"/>
      <c r="TQB337" s="547"/>
      <c r="TQC337" s="547"/>
      <c r="TQD337" s="547"/>
      <c r="TQE337" s="547"/>
      <c r="TQF337" s="547"/>
      <c r="TQG337" s="547"/>
      <c r="TQH337" s="547"/>
      <c r="TQI337" s="547"/>
      <c r="TQJ337" s="547"/>
      <c r="TQK337" s="547"/>
      <c r="TQL337" s="547"/>
      <c r="TQM337" s="547"/>
      <c r="TQN337" s="547"/>
      <c r="TQO337" s="547"/>
      <c r="TQP337" s="547"/>
      <c r="TQQ337" s="547"/>
      <c r="TQR337" s="547"/>
      <c r="TQS337" s="547"/>
      <c r="TQT337" s="547"/>
      <c r="TQU337" s="547"/>
      <c r="TQV337" s="547"/>
      <c r="TQW337" s="547"/>
      <c r="TQX337" s="547"/>
      <c r="TQY337" s="547"/>
      <c r="TQZ337" s="547"/>
      <c r="TRA337" s="547"/>
      <c r="TRB337" s="547"/>
      <c r="TRC337" s="547"/>
      <c r="TRD337" s="547"/>
      <c r="TRE337" s="547"/>
      <c r="TRF337" s="547"/>
      <c r="TRG337" s="547"/>
      <c r="TRH337" s="547"/>
      <c r="TRI337" s="547"/>
      <c r="TRJ337" s="547"/>
      <c r="TRK337" s="547"/>
      <c r="TRL337" s="547"/>
      <c r="TRM337" s="547"/>
      <c r="TRN337" s="547"/>
      <c r="TRO337" s="547"/>
      <c r="TRP337" s="547"/>
      <c r="TRQ337" s="547"/>
      <c r="TRR337" s="547"/>
      <c r="TRS337" s="547"/>
      <c r="TRT337" s="547"/>
      <c r="TRU337" s="547"/>
      <c r="TRV337" s="547"/>
      <c r="TRW337" s="547"/>
      <c r="TRX337" s="547"/>
      <c r="TRY337" s="547"/>
      <c r="TRZ337" s="547"/>
      <c r="TSA337" s="547"/>
      <c r="TSB337" s="547"/>
      <c r="TSC337" s="547"/>
      <c r="TSD337" s="547"/>
      <c r="TSE337" s="547"/>
      <c r="TSF337" s="547"/>
      <c r="TSG337" s="547"/>
      <c r="TSH337" s="547"/>
      <c r="TSI337" s="547"/>
      <c r="TSJ337" s="547"/>
      <c r="TSK337" s="547"/>
      <c r="TSL337" s="547"/>
      <c r="TSM337" s="547"/>
      <c r="TSN337" s="547"/>
      <c r="TSO337" s="547"/>
      <c r="TSP337" s="547"/>
      <c r="TSQ337" s="547"/>
      <c r="TSR337" s="547"/>
      <c r="TSS337" s="547"/>
      <c r="TST337" s="547"/>
      <c r="TSU337" s="547"/>
      <c r="TSV337" s="547"/>
      <c r="TSW337" s="547"/>
      <c r="TSX337" s="547"/>
      <c r="TSY337" s="547"/>
      <c r="TSZ337" s="547"/>
      <c r="TTA337" s="547"/>
      <c r="TTB337" s="547"/>
      <c r="TTC337" s="547"/>
      <c r="TTD337" s="547"/>
      <c r="TTE337" s="547"/>
      <c r="TTF337" s="547"/>
      <c r="TTG337" s="547"/>
      <c r="TTH337" s="547"/>
      <c r="TTI337" s="547"/>
      <c r="TTJ337" s="547"/>
      <c r="TTK337" s="547"/>
      <c r="TTL337" s="547"/>
      <c r="TTM337" s="547"/>
      <c r="TTN337" s="547"/>
      <c r="TTO337" s="547"/>
      <c r="TTP337" s="547"/>
      <c r="TTQ337" s="547"/>
      <c r="TTR337" s="547"/>
      <c r="TTS337" s="547"/>
      <c r="TTT337" s="547"/>
      <c r="TTU337" s="547"/>
      <c r="TTV337" s="547"/>
      <c r="TTW337" s="547"/>
      <c r="TTX337" s="547"/>
      <c r="TTY337" s="547"/>
      <c r="TTZ337" s="547"/>
      <c r="TUA337" s="547"/>
      <c r="TUB337" s="547"/>
      <c r="TUC337" s="547"/>
      <c r="TUD337" s="547"/>
      <c r="TUE337" s="547"/>
      <c r="TUF337" s="547"/>
      <c r="TUG337" s="547"/>
      <c r="TUH337" s="547"/>
      <c r="TUI337" s="547"/>
      <c r="TUJ337" s="547"/>
      <c r="TUK337" s="547"/>
      <c r="TUL337" s="547"/>
      <c r="TUM337" s="547"/>
      <c r="TUN337" s="547"/>
      <c r="TUO337" s="547"/>
      <c r="TUP337" s="547"/>
      <c r="TUQ337" s="547"/>
      <c r="TUR337" s="547"/>
      <c r="TUS337" s="547"/>
      <c r="TUT337" s="547"/>
      <c r="TUU337" s="547"/>
      <c r="TUV337" s="547"/>
      <c r="TUW337" s="547"/>
      <c r="TUX337" s="547"/>
      <c r="TUY337" s="547"/>
      <c r="TUZ337" s="547"/>
      <c r="TVA337" s="547"/>
      <c r="TVB337" s="547"/>
      <c r="TVC337" s="547"/>
      <c r="TVD337" s="547"/>
      <c r="TVE337" s="547"/>
      <c r="TVF337" s="547"/>
      <c r="TVG337" s="547"/>
      <c r="TVH337" s="547"/>
      <c r="TVI337" s="547"/>
      <c r="TVJ337" s="547"/>
      <c r="TVK337" s="547"/>
      <c r="TVL337" s="547"/>
      <c r="TVM337" s="547"/>
      <c r="TVN337" s="547"/>
      <c r="TVO337" s="547"/>
      <c r="TVP337" s="547"/>
      <c r="TVQ337" s="547"/>
      <c r="TVR337" s="547"/>
      <c r="TVS337" s="547"/>
      <c r="TVT337" s="547"/>
      <c r="TVU337" s="547"/>
      <c r="TVV337" s="547"/>
      <c r="TVW337" s="547"/>
      <c r="TVX337" s="547"/>
      <c r="TVY337" s="547"/>
      <c r="TVZ337" s="547"/>
      <c r="TWA337" s="547"/>
      <c r="TWB337" s="547"/>
      <c r="TWC337" s="547"/>
      <c r="TWD337" s="547"/>
      <c r="TWE337" s="547"/>
      <c r="TWF337" s="547"/>
      <c r="TWG337" s="547"/>
      <c r="TWH337" s="547"/>
      <c r="TWI337" s="547"/>
      <c r="TWJ337" s="547"/>
      <c r="TWK337" s="547"/>
      <c r="TWL337" s="547"/>
      <c r="TWM337" s="547"/>
      <c r="TWN337" s="547"/>
      <c r="TWO337" s="547"/>
      <c r="TWP337" s="547"/>
      <c r="TWQ337" s="547"/>
      <c r="TWR337" s="547"/>
      <c r="TWS337" s="547"/>
      <c r="TWT337" s="547"/>
      <c r="TWU337" s="547"/>
      <c r="TWV337" s="547"/>
      <c r="TWW337" s="547"/>
      <c r="TWX337" s="547"/>
      <c r="TWY337" s="547"/>
      <c r="TWZ337" s="547"/>
      <c r="TXA337" s="547"/>
      <c r="TXB337" s="547"/>
      <c r="TXC337" s="547"/>
      <c r="TXD337" s="547"/>
      <c r="TXE337" s="547"/>
      <c r="TXF337" s="547"/>
      <c r="TXG337" s="547"/>
      <c r="TXH337" s="547"/>
      <c r="TXI337" s="547"/>
      <c r="TXJ337" s="547"/>
      <c r="TXK337" s="547"/>
      <c r="TXL337" s="547"/>
      <c r="TXM337" s="547"/>
      <c r="TXN337" s="547"/>
      <c r="TXO337" s="547"/>
      <c r="TXP337" s="547"/>
      <c r="TXQ337" s="547"/>
      <c r="TXR337" s="547"/>
      <c r="TXS337" s="547"/>
      <c r="TXT337" s="547"/>
      <c r="TXU337" s="547"/>
      <c r="TXV337" s="547"/>
      <c r="TXW337" s="547"/>
      <c r="TXX337" s="547"/>
      <c r="TXY337" s="547"/>
      <c r="TXZ337" s="547"/>
      <c r="TYA337" s="547"/>
      <c r="TYB337" s="547"/>
      <c r="TYC337" s="547"/>
      <c r="TYD337" s="547"/>
      <c r="TYE337" s="547"/>
      <c r="TYF337" s="547"/>
      <c r="TYG337" s="547"/>
      <c r="TYH337" s="547"/>
      <c r="TYI337" s="547"/>
      <c r="TYJ337" s="547"/>
      <c r="TYK337" s="547"/>
      <c r="TYL337" s="547"/>
      <c r="TYM337" s="547"/>
      <c r="TYN337" s="547"/>
      <c r="TYO337" s="547"/>
      <c r="TYP337" s="547"/>
      <c r="TYQ337" s="547"/>
      <c r="TYR337" s="547"/>
      <c r="TYS337" s="547"/>
      <c r="TYT337" s="547"/>
      <c r="TYU337" s="547"/>
      <c r="TYV337" s="547"/>
      <c r="TYW337" s="547"/>
      <c r="TYX337" s="547"/>
      <c r="TYY337" s="547"/>
      <c r="TYZ337" s="547"/>
      <c r="TZA337" s="547"/>
      <c r="TZB337" s="547"/>
      <c r="TZC337" s="547"/>
      <c r="TZD337" s="547"/>
      <c r="TZE337" s="547"/>
      <c r="TZF337" s="547"/>
      <c r="TZG337" s="547"/>
      <c r="TZH337" s="547"/>
      <c r="TZI337" s="547"/>
      <c r="TZJ337" s="547"/>
      <c r="TZK337" s="547"/>
      <c r="TZL337" s="547"/>
      <c r="TZM337" s="547"/>
      <c r="TZN337" s="547"/>
      <c r="TZO337" s="547"/>
      <c r="TZP337" s="547"/>
      <c r="TZQ337" s="547"/>
      <c r="TZR337" s="547"/>
      <c r="TZS337" s="547"/>
      <c r="TZT337" s="547"/>
      <c r="TZU337" s="547"/>
      <c r="TZV337" s="547"/>
      <c r="TZW337" s="547"/>
      <c r="TZX337" s="547"/>
      <c r="TZY337" s="547"/>
      <c r="TZZ337" s="547"/>
      <c r="UAA337" s="547"/>
      <c r="UAB337" s="547"/>
      <c r="UAC337" s="547"/>
      <c r="UAD337" s="547"/>
      <c r="UAE337" s="547"/>
      <c r="UAF337" s="547"/>
      <c r="UAG337" s="547"/>
      <c r="UAH337" s="547"/>
      <c r="UAI337" s="547"/>
      <c r="UAJ337" s="547"/>
      <c r="UAK337" s="547"/>
      <c r="UAL337" s="547"/>
      <c r="UAM337" s="547"/>
      <c r="UAN337" s="547"/>
      <c r="UAO337" s="547"/>
      <c r="UAP337" s="547"/>
      <c r="UAQ337" s="547"/>
      <c r="UAR337" s="547"/>
      <c r="UAS337" s="547"/>
      <c r="UAT337" s="547"/>
      <c r="UAU337" s="547"/>
      <c r="UAV337" s="547"/>
      <c r="UAW337" s="547"/>
      <c r="UAX337" s="547"/>
      <c r="UAY337" s="547"/>
      <c r="UAZ337" s="547"/>
      <c r="UBA337" s="547"/>
      <c r="UBB337" s="547"/>
      <c r="UBC337" s="547"/>
      <c r="UBD337" s="547"/>
      <c r="UBE337" s="547"/>
      <c r="UBF337" s="547"/>
      <c r="UBG337" s="547"/>
      <c r="UBH337" s="547"/>
      <c r="UBI337" s="547"/>
      <c r="UBJ337" s="547"/>
      <c r="UBK337" s="547"/>
      <c r="UBL337" s="547"/>
      <c r="UBM337" s="547"/>
      <c r="UBN337" s="547"/>
      <c r="UBO337" s="547"/>
      <c r="UBP337" s="547"/>
      <c r="UBQ337" s="547"/>
      <c r="UBR337" s="547"/>
      <c r="UBS337" s="547"/>
      <c r="UBT337" s="547"/>
      <c r="UBU337" s="547"/>
      <c r="UBV337" s="547"/>
      <c r="UBW337" s="547"/>
      <c r="UBX337" s="547"/>
      <c r="UBY337" s="547"/>
      <c r="UBZ337" s="547"/>
      <c r="UCA337" s="547"/>
      <c r="UCB337" s="547"/>
      <c r="UCC337" s="547"/>
      <c r="UCD337" s="547"/>
      <c r="UCE337" s="547"/>
      <c r="UCF337" s="547"/>
      <c r="UCG337" s="547"/>
      <c r="UCH337" s="547"/>
      <c r="UCI337" s="547"/>
      <c r="UCJ337" s="547"/>
      <c r="UCK337" s="547"/>
      <c r="UCL337" s="547"/>
      <c r="UCM337" s="547"/>
      <c r="UCN337" s="547"/>
      <c r="UCO337" s="547"/>
      <c r="UCP337" s="547"/>
      <c r="UCQ337" s="547"/>
      <c r="UCR337" s="547"/>
      <c r="UCS337" s="547"/>
      <c r="UCT337" s="547"/>
      <c r="UCU337" s="547"/>
      <c r="UCV337" s="547"/>
      <c r="UCW337" s="547"/>
      <c r="UCX337" s="547"/>
      <c r="UCY337" s="547"/>
      <c r="UCZ337" s="547"/>
      <c r="UDA337" s="547"/>
      <c r="UDB337" s="547"/>
      <c r="UDC337" s="547"/>
      <c r="UDD337" s="547"/>
      <c r="UDE337" s="547"/>
      <c r="UDF337" s="547"/>
      <c r="UDG337" s="547"/>
      <c r="UDH337" s="547"/>
      <c r="UDI337" s="547"/>
      <c r="UDJ337" s="547"/>
      <c r="UDK337" s="547"/>
      <c r="UDL337" s="547"/>
      <c r="UDM337" s="547"/>
      <c r="UDN337" s="547"/>
      <c r="UDO337" s="547"/>
      <c r="UDP337" s="547"/>
      <c r="UDQ337" s="547"/>
      <c r="UDR337" s="547"/>
      <c r="UDS337" s="547"/>
      <c r="UDT337" s="547"/>
      <c r="UDU337" s="547"/>
      <c r="UDV337" s="547"/>
      <c r="UDW337" s="547"/>
      <c r="UDX337" s="547"/>
      <c r="UDY337" s="547"/>
      <c r="UDZ337" s="547"/>
      <c r="UEA337" s="547"/>
      <c r="UEB337" s="547"/>
      <c r="UEC337" s="547"/>
      <c r="UED337" s="547"/>
      <c r="UEE337" s="547"/>
      <c r="UEF337" s="547"/>
      <c r="UEG337" s="547"/>
      <c r="UEH337" s="547"/>
      <c r="UEI337" s="547"/>
      <c r="UEJ337" s="547"/>
      <c r="UEK337" s="547"/>
      <c r="UEL337" s="547"/>
      <c r="UEM337" s="547"/>
      <c r="UEN337" s="547"/>
      <c r="UEO337" s="547"/>
      <c r="UEP337" s="547"/>
      <c r="UEQ337" s="547"/>
      <c r="UER337" s="547"/>
      <c r="UES337" s="547"/>
      <c r="UET337" s="547"/>
      <c r="UEU337" s="547"/>
      <c r="UEV337" s="547"/>
      <c r="UEW337" s="547"/>
      <c r="UEX337" s="547"/>
      <c r="UEY337" s="547"/>
      <c r="UEZ337" s="547"/>
      <c r="UFA337" s="547"/>
      <c r="UFB337" s="547"/>
      <c r="UFC337" s="547"/>
      <c r="UFD337" s="547"/>
      <c r="UFE337" s="547"/>
      <c r="UFF337" s="547"/>
      <c r="UFG337" s="547"/>
      <c r="UFH337" s="547"/>
      <c r="UFI337" s="547"/>
      <c r="UFJ337" s="547"/>
      <c r="UFK337" s="547"/>
      <c r="UFL337" s="547"/>
      <c r="UFM337" s="547"/>
      <c r="UFN337" s="547"/>
      <c r="UFO337" s="547"/>
      <c r="UFP337" s="547"/>
      <c r="UFQ337" s="547"/>
      <c r="UFR337" s="547"/>
      <c r="UFS337" s="547"/>
      <c r="UFT337" s="547"/>
      <c r="UFU337" s="547"/>
      <c r="UFV337" s="547"/>
      <c r="UFW337" s="547"/>
      <c r="UFX337" s="547"/>
      <c r="UFY337" s="547"/>
      <c r="UFZ337" s="547"/>
      <c r="UGA337" s="547"/>
      <c r="UGB337" s="547"/>
      <c r="UGC337" s="547"/>
      <c r="UGD337" s="547"/>
      <c r="UGE337" s="547"/>
      <c r="UGF337" s="547"/>
      <c r="UGG337" s="547"/>
      <c r="UGH337" s="547"/>
      <c r="UGI337" s="547"/>
      <c r="UGJ337" s="547"/>
      <c r="UGK337" s="547"/>
      <c r="UGL337" s="547"/>
      <c r="UGM337" s="547"/>
      <c r="UGN337" s="547"/>
      <c r="UGO337" s="547"/>
      <c r="UGP337" s="547"/>
      <c r="UGQ337" s="547"/>
      <c r="UGR337" s="547"/>
      <c r="UGS337" s="547"/>
      <c r="UGT337" s="547"/>
      <c r="UGU337" s="547"/>
      <c r="UGV337" s="547"/>
      <c r="UGW337" s="547"/>
      <c r="UGX337" s="547"/>
      <c r="UGY337" s="547"/>
      <c r="UGZ337" s="547"/>
      <c r="UHA337" s="547"/>
      <c r="UHB337" s="547"/>
      <c r="UHC337" s="547"/>
      <c r="UHD337" s="547"/>
      <c r="UHE337" s="547"/>
      <c r="UHF337" s="547"/>
      <c r="UHG337" s="547"/>
      <c r="UHH337" s="547"/>
      <c r="UHI337" s="547"/>
      <c r="UHJ337" s="547"/>
      <c r="UHK337" s="547"/>
      <c r="UHL337" s="547"/>
      <c r="UHM337" s="547"/>
      <c r="UHN337" s="547"/>
      <c r="UHO337" s="547"/>
      <c r="UHP337" s="547"/>
      <c r="UHQ337" s="547"/>
      <c r="UHR337" s="547"/>
      <c r="UHS337" s="547"/>
      <c r="UHT337" s="547"/>
      <c r="UHU337" s="547"/>
      <c r="UHV337" s="547"/>
      <c r="UHW337" s="547"/>
      <c r="UHX337" s="547"/>
      <c r="UHY337" s="547"/>
      <c r="UHZ337" s="547"/>
      <c r="UIA337" s="547"/>
      <c r="UIB337" s="547"/>
      <c r="UIC337" s="547"/>
      <c r="UID337" s="547"/>
      <c r="UIE337" s="547"/>
      <c r="UIF337" s="547"/>
      <c r="UIG337" s="547"/>
      <c r="UIH337" s="547"/>
      <c r="UII337" s="547"/>
      <c r="UIJ337" s="547"/>
      <c r="UIK337" s="547"/>
      <c r="UIL337" s="547"/>
      <c r="UIM337" s="547"/>
      <c r="UIN337" s="547"/>
      <c r="UIO337" s="547"/>
      <c r="UIP337" s="547"/>
      <c r="UIQ337" s="547"/>
      <c r="UIR337" s="547"/>
      <c r="UIS337" s="547"/>
      <c r="UIT337" s="547"/>
      <c r="UIU337" s="547"/>
      <c r="UIV337" s="547"/>
      <c r="UIW337" s="547"/>
      <c r="UIX337" s="547"/>
      <c r="UIY337" s="547"/>
      <c r="UIZ337" s="547"/>
      <c r="UJA337" s="547"/>
      <c r="UJB337" s="547"/>
      <c r="UJC337" s="547"/>
      <c r="UJD337" s="547"/>
      <c r="UJE337" s="547"/>
      <c r="UJF337" s="547"/>
      <c r="UJG337" s="547"/>
      <c r="UJH337" s="547"/>
      <c r="UJI337" s="547"/>
      <c r="UJJ337" s="547"/>
      <c r="UJK337" s="547"/>
      <c r="UJL337" s="547"/>
      <c r="UJM337" s="547"/>
      <c r="UJN337" s="547"/>
      <c r="UJO337" s="547"/>
      <c r="UJP337" s="547"/>
      <c r="UJQ337" s="547"/>
      <c r="UJR337" s="547"/>
      <c r="UJS337" s="547"/>
      <c r="UJT337" s="547"/>
      <c r="UJU337" s="547"/>
      <c r="UJV337" s="547"/>
      <c r="UJW337" s="547"/>
      <c r="UJX337" s="547"/>
      <c r="UJY337" s="547"/>
      <c r="UJZ337" s="547"/>
      <c r="UKA337" s="547"/>
      <c r="UKB337" s="547"/>
      <c r="UKC337" s="547"/>
      <c r="UKD337" s="547"/>
      <c r="UKE337" s="547"/>
      <c r="UKF337" s="547"/>
      <c r="UKG337" s="547"/>
      <c r="UKH337" s="547"/>
      <c r="UKI337" s="547"/>
      <c r="UKJ337" s="547"/>
      <c r="UKK337" s="547"/>
      <c r="UKL337" s="547"/>
      <c r="UKM337" s="547"/>
      <c r="UKN337" s="547"/>
      <c r="UKO337" s="547"/>
      <c r="UKP337" s="547"/>
      <c r="UKQ337" s="547"/>
      <c r="UKR337" s="547"/>
      <c r="UKS337" s="547"/>
      <c r="UKT337" s="547"/>
      <c r="UKU337" s="547"/>
      <c r="UKV337" s="547"/>
      <c r="UKW337" s="547"/>
      <c r="UKX337" s="547"/>
      <c r="UKY337" s="547"/>
      <c r="UKZ337" s="547"/>
      <c r="ULA337" s="547"/>
      <c r="ULB337" s="547"/>
      <c r="ULC337" s="547"/>
      <c r="ULD337" s="547"/>
      <c r="ULE337" s="547"/>
      <c r="ULF337" s="547"/>
      <c r="ULG337" s="547"/>
      <c r="ULH337" s="547"/>
      <c r="ULI337" s="547"/>
      <c r="ULJ337" s="547"/>
      <c r="ULK337" s="547"/>
      <c r="ULL337" s="547"/>
      <c r="ULM337" s="547"/>
      <c r="ULN337" s="547"/>
      <c r="ULO337" s="547"/>
      <c r="ULP337" s="547"/>
      <c r="ULQ337" s="547"/>
      <c r="ULR337" s="547"/>
      <c r="ULS337" s="547"/>
      <c r="ULT337" s="547"/>
      <c r="ULU337" s="547"/>
      <c r="ULV337" s="547"/>
      <c r="ULW337" s="547"/>
      <c r="ULX337" s="547"/>
      <c r="ULY337" s="547"/>
      <c r="ULZ337" s="547"/>
      <c r="UMA337" s="547"/>
      <c r="UMB337" s="547"/>
      <c r="UMC337" s="547"/>
      <c r="UMD337" s="547"/>
      <c r="UME337" s="547"/>
      <c r="UMF337" s="547"/>
      <c r="UMG337" s="547"/>
      <c r="UMH337" s="547"/>
      <c r="UMI337" s="547"/>
      <c r="UMJ337" s="547"/>
      <c r="UMK337" s="547"/>
      <c r="UML337" s="547"/>
      <c r="UMM337" s="547"/>
      <c r="UMN337" s="547"/>
      <c r="UMO337" s="547"/>
      <c r="UMP337" s="547"/>
      <c r="UMQ337" s="547"/>
      <c r="UMR337" s="547"/>
      <c r="UMS337" s="547"/>
      <c r="UMT337" s="547"/>
      <c r="UMU337" s="547"/>
      <c r="UMV337" s="547"/>
      <c r="UMW337" s="547"/>
      <c r="UMX337" s="547"/>
      <c r="UMY337" s="547"/>
      <c r="UMZ337" s="547"/>
      <c r="UNA337" s="547"/>
      <c r="UNB337" s="547"/>
      <c r="UNC337" s="547"/>
      <c r="UND337" s="547"/>
      <c r="UNE337" s="547"/>
      <c r="UNF337" s="547"/>
      <c r="UNG337" s="547"/>
      <c r="UNH337" s="547"/>
      <c r="UNI337" s="547"/>
      <c r="UNJ337" s="547"/>
      <c r="UNK337" s="547"/>
      <c r="UNL337" s="547"/>
      <c r="UNM337" s="547"/>
      <c r="UNN337" s="547"/>
      <c r="UNO337" s="547"/>
      <c r="UNP337" s="547"/>
      <c r="UNQ337" s="547"/>
      <c r="UNR337" s="547"/>
      <c r="UNS337" s="547"/>
      <c r="UNT337" s="547"/>
      <c r="UNU337" s="547"/>
      <c r="UNV337" s="547"/>
      <c r="UNW337" s="547"/>
      <c r="UNX337" s="547"/>
      <c r="UNY337" s="547"/>
      <c r="UNZ337" s="547"/>
      <c r="UOA337" s="547"/>
      <c r="UOB337" s="547"/>
      <c r="UOC337" s="547"/>
      <c r="UOD337" s="547"/>
      <c r="UOE337" s="547"/>
      <c r="UOF337" s="547"/>
      <c r="UOG337" s="547"/>
      <c r="UOH337" s="547"/>
      <c r="UOI337" s="547"/>
      <c r="UOJ337" s="547"/>
      <c r="UOK337" s="547"/>
      <c r="UOL337" s="547"/>
      <c r="UOM337" s="547"/>
      <c r="UON337" s="547"/>
      <c r="UOO337" s="547"/>
      <c r="UOP337" s="547"/>
      <c r="UOQ337" s="547"/>
      <c r="UOR337" s="547"/>
      <c r="UOS337" s="547"/>
      <c r="UOT337" s="547"/>
      <c r="UOU337" s="547"/>
      <c r="UOV337" s="547"/>
      <c r="UOW337" s="547"/>
      <c r="UOX337" s="547"/>
      <c r="UOY337" s="547"/>
      <c r="UOZ337" s="547"/>
      <c r="UPA337" s="547"/>
      <c r="UPB337" s="547"/>
      <c r="UPC337" s="547"/>
      <c r="UPD337" s="547"/>
      <c r="UPE337" s="547"/>
      <c r="UPF337" s="547"/>
      <c r="UPG337" s="547"/>
      <c r="UPH337" s="547"/>
      <c r="UPI337" s="547"/>
      <c r="UPJ337" s="547"/>
      <c r="UPK337" s="547"/>
      <c r="UPL337" s="547"/>
      <c r="UPM337" s="547"/>
      <c r="UPN337" s="547"/>
      <c r="UPO337" s="547"/>
      <c r="UPP337" s="547"/>
      <c r="UPQ337" s="547"/>
      <c r="UPR337" s="547"/>
      <c r="UPS337" s="547"/>
      <c r="UPT337" s="547"/>
      <c r="UPU337" s="547"/>
      <c r="UPV337" s="547"/>
      <c r="UPW337" s="547"/>
      <c r="UPX337" s="547"/>
      <c r="UPY337" s="547"/>
      <c r="UPZ337" s="547"/>
      <c r="UQA337" s="547"/>
      <c r="UQB337" s="547"/>
      <c r="UQC337" s="547"/>
      <c r="UQD337" s="547"/>
      <c r="UQE337" s="547"/>
      <c r="UQF337" s="547"/>
      <c r="UQG337" s="547"/>
      <c r="UQH337" s="547"/>
      <c r="UQI337" s="547"/>
      <c r="UQJ337" s="547"/>
      <c r="UQK337" s="547"/>
      <c r="UQL337" s="547"/>
      <c r="UQM337" s="547"/>
      <c r="UQN337" s="547"/>
      <c r="UQO337" s="547"/>
      <c r="UQP337" s="547"/>
      <c r="UQQ337" s="547"/>
      <c r="UQR337" s="547"/>
      <c r="UQS337" s="547"/>
      <c r="UQT337" s="547"/>
      <c r="UQU337" s="547"/>
      <c r="UQV337" s="547"/>
      <c r="UQW337" s="547"/>
      <c r="UQX337" s="547"/>
      <c r="UQY337" s="547"/>
      <c r="UQZ337" s="547"/>
      <c r="URA337" s="547"/>
      <c r="URB337" s="547"/>
      <c r="URC337" s="547"/>
      <c r="URD337" s="547"/>
      <c r="URE337" s="547"/>
      <c r="URF337" s="547"/>
      <c r="URG337" s="547"/>
      <c r="URH337" s="547"/>
      <c r="URI337" s="547"/>
      <c r="URJ337" s="547"/>
      <c r="URK337" s="547"/>
      <c r="URL337" s="547"/>
      <c r="URM337" s="547"/>
      <c r="URN337" s="547"/>
      <c r="URO337" s="547"/>
      <c r="URP337" s="547"/>
      <c r="URQ337" s="547"/>
      <c r="URR337" s="547"/>
      <c r="URS337" s="547"/>
      <c r="URT337" s="547"/>
      <c r="URU337" s="547"/>
      <c r="URV337" s="547"/>
      <c r="URW337" s="547"/>
      <c r="URX337" s="547"/>
      <c r="URY337" s="547"/>
      <c r="URZ337" s="547"/>
      <c r="USA337" s="547"/>
      <c r="USB337" s="547"/>
      <c r="USC337" s="547"/>
      <c r="USD337" s="547"/>
      <c r="USE337" s="547"/>
      <c r="USF337" s="547"/>
      <c r="USG337" s="547"/>
      <c r="USH337" s="547"/>
      <c r="USI337" s="547"/>
      <c r="USJ337" s="547"/>
      <c r="USK337" s="547"/>
      <c r="USL337" s="547"/>
      <c r="USM337" s="547"/>
      <c r="USN337" s="547"/>
      <c r="USO337" s="547"/>
      <c r="USP337" s="547"/>
      <c r="USQ337" s="547"/>
      <c r="USR337" s="547"/>
      <c r="USS337" s="547"/>
      <c r="UST337" s="547"/>
      <c r="USU337" s="547"/>
      <c r="USV337" s="547"/>
      <c r="USW337" s="547"/>
      <c r="USX337" s="547"/>
      <c r="USY337" s="547"/>
      <c r="USZ337" s="547"/>
      <c r="UTA337" s="547"/>
      <c r="UTB337" s="547"/>
      <c r="UTC337" s="547"/>
      <c r="UTD337" s="547"/>
      <c r="UTE337" s="547"/>
      <c r="UTF337" s="547"/>
      <c r="UTG337" s="547"/>
      <c r="UTH337" s="547"/>
      <c r="UTI337" s="547"/>
      <c r="UTJ337" s="547"/>
      <c r="UTK337" s="547"/>
      <c r="UTL337" s="547"/>
      <c r="UTM337" s="547"/>
      <c r="UTN337" s="547"/>
      <c r="UTO337" s="547"/>
      <c r="UTP337" s="547"/>
      <c r="UTQ337" s="547"/>
      <c r="UTR337" s="547"/>
      <c r="UTS337" s="547"/>
      <c r="UTT337" s="547"/>
      <c r="UTU337" s="547"/>
      <c r="UTV337" s="547"/>
      <c r="UTW337" s="547"/>
      <c r="UTX337" s="547"/>
      <c r="UTY337" s="547"/>
      <c r="UTZ337" s="547"/>
      <c r="UUA337" s="547"/>
      <c r="UUB337" s="547"/>
      <c r="UUC337" s="547"/>
      <c r="UUD337" s="547"/>
      <c r="UUE337" s="547"/>
      <c r="UUF337" s="547"/>
      <c r="UUG337" s="547"/>
      <c r="UUH337" s="547"/>
      <c r="UUI337" s="547"/>
      <c r="UUJ337" s="547"/>
      <c r="UUK337" s="547"/>
      <c r="UUL337" s="547"/>
      <c r="UUM337" s="547"/>
      <c r="UUN337" s="547"/>
      <c r="UUO337" s="547"/>
      <c r="UUP337" s="547"/>
      <c r="UUQ337" s="547"/>
      <c r="UUR337" s="547"/>
      <c r="UUS337" s="547"/>
      <c r="UUT337" s="547"/>
      <c r="UUU337" s="547"/>
      <c r="UUV337" s="547"/>
      <c r="UUW337" s="547"/>
      <c r="UUX337" s="547"/>
      <c r="UUY337" s="547"/>
      <c r="UUZ337" s="547"/>
      <c r="UVA337" s="547"/>
      <c r="UVB337" s="547"/>
      <c r="UVC337" s="547"/>
      <c r="UVD337" s="547"/>
      <c r="UVE337" s="547"/>
      <c r="UVF337" s="547"/>
      <c r="UVG337" s="547"/>
      <c r="UVH337" s="547"/>
      <c r="UVI337" s="547"/>
      <c r="UVJ337" s="547"/>
      <c r="UVK337" s="547"/>
      <c r="UVL337" s="547"/>
      <c r="UVM337" s="547"/>
      <c r="UVN337" s="547"/>
      <c r="UVO337" s="547"/>
      <c r="UVP337" s="547"/>
      <c r="UVQ337" s="547"/>
      <c r="UVR337" s="547"/>
      <c r="UVS337" s="547"/>
      <c r="UVT337" s="547"/>
      <c r="UVU337" s="547"/>
      <c r="UVV337" s="547"/>
      <c r="UVW337" s="547"/>
      <c r="UVX337" s="547"/>
      <c r="UVY337" s="547"/>
      <c r="UVZ337" s="547"/>
      <c r="UWA337" s="547"/>
      <c r="UWB337" s="547"/>
      <c r="UWC337" s="547"/>
      <c r="UWD337" s="547"/>
      <c r="UWE337" s="547"/>
      <c r="UWF337" s="547"/>
      <c r="UWG337" s="547"/>
      <c r="UWH337" s="547"/>
      <c r="UWI337" s="547"/>
      <c r="UWJ337" s="547"/>
      <c r="UWK337" s="547"/>
      <c r="UWL337" s="547"/>
      <c r="UWM337" s="547"/>
      <c r="UWN337" s="547"/>
      <c r="UWO337" s="547"/>
      <c r="UWP337" s="547"/>
      <c r="UWQ337" s="547"/>
      <c r="UWR337" s="547"/>
      <c r="UWS337" s="547"/>
      <c r="UWT337" s="547"/>
      <c r="UWU337" s="547"/>
      <c r="UWV337" s="547"/>
      <c r="UWW337" s="547"/>
      <c r="UWX337" s="547"/>
      <c r="UWY337" s="547"/>
      <c r="UWZ337" s="547"/>
      <c r="UXA337" s="547"/>
      <c r="UXB337" s="547"/>
      <c r="UXC337" s="547"/>
      <c r="UXD337" s="547"/>
      <c r="UXE337" s="547"/>
      <c r="UXF337" s="547"/>
      <c r="UXG337" s="547"/>
      <c r="UXH337" s="547"/>
      <c r="UXI337" s="547"/>
      <c r="UXJ337" s="547"/>
      <c r="UXK337" s="547"/>
      <c r="UXL337" s="547"/>
      <c r="UXM337" s="547"/>
      <c r="UXN337" s="547"/>
      <c r="UXO337" s="547"/>
      <c r="UXP337" s="547"/>
      <c r="UXQ337" s="547"/>
      <c r="UXR337" s="547"/>
      <c r="UXS337" s="547"/>
      <c r="UXT337" s="547"/>
      <c r="UXU337" s="547"/>
      <c r="UXV337" s="547"/>
      <c r="UXW337" s="547"/>
      <c r="UXX337" s="547"/>
      <c r="UXY337" s="547"/>
      <c r="UXZ337" s="547"/>
      <c r="UYA337" s="547"/>
      <c r="UYB337" s="547"/>
      <c r="UYC337" s="547"/>
      <c r="UYD337" s="547"/>
      <c r="UYE337" s="547"/>
      <c r="UYF337" s="547"/>
      <c r="UYG337" s="547"/>
      <c r="UYH337" s="547"/>
      <c r="UYI337" s="547"/>
      <c r="UYJ337" s="547"/>
      <c r="UYK337" s="547"/>
      <c r="UYL337" s="547"/>
      <c r="UYM337" s="547"/>
      <c r="UYN337" s="547"/>
      <c r="UYO337" s="547"/>
      <c r="UYP337" s="547"/>
      <c r="UYQ337" s="547"/>
      <c r="UYR337" s="547"/>
      <c r="UYS337" s="547"/>
      <c r="UYT337" s="547"/>
      <c r="UYU337" s="547"/>
      <c r="UYV337" s="547"/>
      <c r="UYW337" s="547"/>
      <c r="UYX337" s="547"/>
      <c r="UYY337" s="547"/>
      <c r="UYZ337" s="547"/>
      <c r="UZA337" s="547"/>
      <c r="UZB337" s="547"/>
      <c r="UZC337" s="547"/>
      <c r="UZD337" s="547"/>
      <c r="UZE337" s="547"/>
      <c r="UZF337" s="547"/>
      <c r="UZG337" s="547"/>
      <c r="UZH337" s="547"/>
      <c r="UZI337" s="547"/>
      <c r="UZJ337" s="547"/>
      <c r="UZK337" s="547"/>
      <c r="UZL337" s="547"/>
      <c r="UZM337" s="547"/>
      <c r="UZN337" s="547"/>
      <c r="UZO337" s="547"/>
      <c r="UZP337" s="547"/>
      <c r="UZQ337" s="547"/>
      <c r="UZR337" s="547"/>
      <c r="UZS337" s="547"/>
      <c r="UZT337" s="547"/>
      <c r="UZU337" s="547"/>
      <c r="UZV337" s="547"/>
      <c r="UZW337" s="547"/>
      <c r="UZX337" s="547"/>
      <c r="UZY337" s="547"/>
      <c r="UZZ337" s="547"/>
      <c r="VAA337" s="547"/>
      <c r="VAB337" s="547"/>
      <c r="VAC337" s="547"/>
      <c r="VAD337" s="547"/>
      <c r="VAE337" s="547"/>
      <c r="VAF337" s="547"/>
      <c r="VAG337" s="547"/>
      <c r="VAH337" s="547"/>
      <c r="VAI337" s="547"/>
      <c r="VAJ337" s="547"/>
      <c r="VAK337" s="547"/>
      <c r="VAL337" s="547"/>
      <c r="VAM337" s="547"/>
      <c r="VAN337" s="547"/>
      <c r="VAO337" s="547"/>
      <c r="VAP337" s="547"/>
      <c r="VAQ337" s="547"/>
      <c r="VAR337" s="547"/>
      <c r="VAS337" s="547"/>
      <c r="VAT337" s="547"/>
      <c r="VAU337" s="547"/>
      <c r="VAV337" s="547"/>
      <c r="VAW337" s="547"/>
      <c r="VAX337" s="547"/>
      <c r="VAY337" s="547"/>
      <c r="VAZ337" s="547"/>
      <c r="VBA337" s="547"/>
      <c r="VBB337" s="547"/>
      <c r="VBC337" s="547"/>
      <c r="VBD337" s="547"/>
      <c r="VBE337" s="547"/>
      <c r="VBF337" s="547"/>
      <c r="VBG337" s="547"/>
      <c r="VBH337" s="547"/>
      <c r="VBI337" s="547"/>
      <c r="VBJ337" s="547"/>
      <c r="VBK337" s="547"/>
      <c r="VBL337" s="547"/>
      <c r="VBM337" s="547"/>
      <c r="VBN337" s="547"/>
      <c r="VBO337" s="547"/>
      <c r="VBP337" s="547"/>
      <c r="VBQ337" s="547"/>
      <c r="VBR337" s="547"/>
      <c r="VBS337" s="547"/>
      <c r="VBT337" s="547"/>
      <c r="VBU337" s="547"/>
      <c r="VBV337" s="547"/>
      <c r="VBW337" s="547"/>
      <c r="VBX337" s="547"/>
      <c r="VBY337" s="547"/>
      <c r="VBZ337" s="547"/>
      <c r="VCA337" s="547"/>
      <c r="VCB337" s="547"/>
      <c r="VCC337" s="547"/>
      <c r="VCD337" s="547"/>
      <c r="VCE337" s="547"/>
      <c r="VCF337" s="547"/>
      <c r="VCG337" s="547"/>
      <c r="VCH337" s="547"/>
      <c r="VCI337" s="547"/>
      <c r="VCJ337" s="547"/>
      <c r="VCK337" s="547"/>
      <c r="VCL337" s="547"/>
      <c r="VCM337" s="547"/>
      <c r="VCN337" s="547"/>
      <c r="VCO337" s="547"/>
      <c r="VCP337" s="547"/>
      <c r="VCQ337" s="547"/>
      <c r="VCR337" s="547"/>
      <c r="VCS337" s="547"/>
      <c r="VCT337" s="547"/>
      <c r="VCU337" s="547"/>
      <c r="VCV337" s="547"/>
      <c r="VCW337" s="547"/>
      <c r="VCX337" s="547"/>
      <c r="VCY337" s="547"/>
      <c r="VCZ337" s="547"/>
      <c r="VDA337" s="547"/>
      <c r="VDB337" s="547"/>
      <c r="VDC337" s="547"/>
      <c r="VDD337" s="547"/>
      <c r="VDE337" s="547"/>
      <c r="VDF337" s="547"/>
      <c r="VDG337" s="547"/>
      <c r="VDH337" s="547"/>
      <c r="VDI337" s="547"/>
      <c r="VDJ337" s="547"/>
      <c r="VDK337" s="547"/>
      <c r="VDL337" s="547"/>
      <c r="VDM337" s="547"/>
      <c r="VDN337" s="547"/>
      <c r="VDO337" s="547"/>
      <c r="VDP337" s="547"/>
      <c r="VDQ337" s="547"/>
      <c r="VDR337" s="547"/>
      <c r="VDS337" s="547"/>
      <c r="VDT337" s="547"/>
      <c r="VDU337" s="547"/>
      <c r="VDV337" s="547"/>
      <c r="VDW337" s="547"/>
      <c r="VDX337" s="547"/>
      <c r="VDY337" s="547"/>
      <c r="VDZ337" s="547"/>
      <c r="VEA337" s="547"/>
      <c r="VEB337" s="547"/>
      <c r="VEC337" s="547"/>
      <c r="VED337" s="547"/>
      <c r="VEE337" s="547"/>
      <c r="VEF337" s="547"/>
      <c r="VEG337" s="547"/>
      <c r="VEH337" s="547"/>
      <c r="VEI337" s="547"/>
      <c r="VEJ337" s="547"/>
      <c r="VEK337" s="547"/>
      <c r="VEL337" s="547"/>
      <c r="VEM337" s="547"/>
      <c r="VEN337" s="547"/>
      <c r="VEO337" s="547"/>
      <c r="VEP337" s="547"/>
      <c r="VEQ337" s="547"/>
      <c r="VER337" s="547"/>
      <c r="VES337" s="547"/>
      <c r="VET337" s="547"/>
      <c r="VEU337" s="547"/>
      <c r="VEV337" s="547"/>
      <c r="VEW337" s="547"/>
      <c r="VEX337" s="547"/>
      <c r="VEY337" s="547"/>
      <c r="VEZ337" s="547"/>
      <c r="VFA337" s="547"/>
      <c r="VFB337" s="547"/>
      <c r="VFC337" s="547"/>
      <c r="VFD337" s="547"/>
      <c r="VFE337" s="547"/>
      <c r="VFF337" s="547"/>
      <c r="VFG337" s="547"/>
      <c r="VFH337" s="547"/>
      <c r="VFI337" s="547"/>
      <c r="VFJ337" s="547"/>
      <c r="VFK337" s="547"/>
      <c r="VFL337" s="547"/>
      <c r="VFM337" s="547"/>
      <c r="VFN337" s="547"/>
      <c r="VFO337" s="547"/>
      <c r="VFP337" s="547"/>
      <c r="VFQ337" s="547"/>
      <c r="VFR337" s="547"/>
      <c r="VFS337" s="547"/>
      <c r="VFT337" s="547"/>
      <c r="VFU337" s="547"/>
      <c r="VFV337" s="547"/>
      <c r="VFW337" s="547"/>
      <c r="VFX337" s="547"/>
      <c r="VFY337" s="547"/>
      <c r="VFZ337" s="547"/>
      <c r="VGA337" s="547"/>
      <c r="VGB337" s="547"/>
      <c r="VGC337" s="547"/>
      <c r="VGD337" s="547"/>
      <c r="VGE337" s="547"/>
      <c r="VGF337" s="547"/>
      <c r="VGG337" s="547"/>
      <c r="VGH337" s="547"/>
      <c r="VGI337" s="547"/>
      <c r="VGJ337" s="547"/>
      <c r="VGK337" s="547"/>
      <c r="VGL337" s="547"/>
      <c r="VGM337" s="547"/>
      <c r="VGN337" s="547"/>
      <c r="VGO337" s="547"/>
      <c r="VGP337" s="547"/>
      <c r="VGQ337" s="547"/>
      <c r="VGR337" s="547"/>
      <c r="VGS337" s="547"/>
      <c r="VGT337" s="547"/>
      <c r="VGU337" s="547"/>
      <c r="VGV337" s="547"/>
      <c r="VGW337" s="547"/>
      <c r="VGX337" s="547"/>
      <c r="VGY337" s="547"/>
      <c r="VGZ337" s="547"/>
      <c r="VHA337" s="547"/>
      <c r="VHB337" s="547"/>
      <c r="VHC337" s="547"/>
      <c r="VHD337" s="547"/>
      <c r="VHE337" s="547"/>
      <c r="VHF337" s="547"/>
      <c r="VHG337" s="547"/>
      <c r="VHH337" s="547"/>
      <c r="VHI337" s="547"/>
      <c r="VHJ337" s="547"/>
      <c r="VHK337" s="547"/>
      <c r="VHL337" s="547"/>
      <c r="VHM337" s="547"/>
      <c r="VHN337" s="547"/>
      <c r="VHO337" s="547"/>
      <c r="VHP337" s="547"/>
      <c r="VHQ337" s="547"/>
      <c r="VHR337" s="547"/>
      <c r="VHS337" s="547"/>
      <c r="VHT337" s="547"/>
      <c r="VHU337" s="547"/>
      <c r="VHV337" s="547"/>
      <c r="VHW337" s="547"/>
      <c r="VHX337" s="547"/>
      <c r="VHY337" s="547"/>
      <c r="VHZ337" s="547"/>
      <c r="VIA337" s="547"/>
      <c r="VIB337" s="547"/>
      <c r="VIC337" s="547"/>
      <c r="VID337" s="547"/>
      <c r="VIE337" s="547"/>
      <c r="VIF337" s="547"/>
      <c r="VIG337" s="547"/>
      <c r="VIH337" s="547"/>
      <c r="VII337" s="547"/>
      <c r="VIJ337" s="547"/>
      <c r="VIK337" s="547"/>
      <c r="VIL337" s="547"/>
      <c r="VIM337" s="547"/>
      <c r="VIN337" s="547"/>
      <c r="VIO337" s="547"/>
      <c r="VIP337" s="547"/>
      <c r="VIQ337" s="547"/>
      <c r="VIR337" s="547"/>
      <c r="VIS337" s="547"/>
      <c r="VIT337" s="547"/>
      <c r="VIU337" s="547"/>
      <c r="VIV337" s="547"/>
      <c r="VIW337" s="547"/>
      <c r="VIX337" s="547"/>
      <c r="VIY337" s="547"/>
      <c r="VIZ337" s="547"/>
      <c r="VJA337" s="547"/>
      <c r="VJB337" s="547"/>
      <c r="VJC337" s="547"/>
      <c r="VJD337" s="547"/>
      <c r="VJE337" s="547"/>
      <c r="VJF337" s="547"/>
      <c r="VJG337" s="547"/>
      <c r="VJH337" s="547"/>
      <c r="VJI337" s="547"/>
      <c r="VJJ337" s="547"/>
      <c r="VJK337" s="547"/>
      <c r="VJL337" s="547"/>
      <c r="VJM337" s="547"/>
      <c r="VJN337" s="547"/>
      <c r="VJO337" s="547"/>
      <c r="VJP337" s="547"/>
      <c r="VJQ337" s="547"/>
      <c r="VJR337" s="547"/>
      <c r="VJS337" s="547"/>
      <c r="VJT337" s="547"/>
      <c r="VJU337" s="547"/>
      <c r="VJV337" s="547"/>
      <c r="VJW337" s="547"/>
      <c r="VJX337" s="547"/>
      <c r="VJY337" s="547"/>
      <c r="VJZ337" s="547"/>
      <c r="VKA337" s="547"/>
      <c r="VKB337" s="547"/>
      <c r="VKC337" s="547"/>
      <c r="VKD337" s="547"/>
      <c r="VKE337" s="547"/>
      <c r="VKF337" s="547"/>
      <c r="VKG337" s="547"/>
      <c r="VKH337" s="547"/>
      <c r="VKI337" s="547"/>
      <c r="VKJ337" s="547"/>
      <c r="VKK337" s="547"/>
      <c r="VKL337" s="547"/>
      <c r="VKM337" s="547"/>
      <c r="VKN337" s="547"/>
      <c r="VKO337" s="547"/>
      <c r="VKP337" s="547"/>
      <c r="VKQ337" s="547"/>
      <c r="VKR337" s="547"/>
      <c r="VKS337" s="547"/>
      <c r="VKT337" s="547"/>
      <c r="VKU337" s="547"/>
      <c r="VKV337" s="547"/>
      <c r="VKW337" s="547"/>
      <c r="VKX337" s="547"/>
      <c r="VKY337" s="547"/>
      <c r="VKZ337" s="547"/>
      <c r="VLA337" s="547"/>
      <c r="VLB337" s="547"/>
      <c r="VLC337" s="547"/>
      <c r="VLD337" s="547"/>
      <c r="VLE337" s="547"/>
      <c r="VLF337" s="547"/>
      <c r="VLG337" s="547"/>
      <c r="VLH337" s="547"/>
      <c r="VLI337" s="547"/>
      <c r="VLJ337" s="547"/>
      <c r="VLK337" s="547"/>
      <c r="VLL337" s="547"/>
      <c r="VLM337" s="547"/>
      <c r="VLN337" s="547"/>
      <c r="VLO337" s="547"/>
      <c r="VLP337" s="547"/>
      <c r="VLQ337" s="547"/>
      <c r="VLR337" s="547"/>
      <c r="VLS337" s="547"/>
      <c r="VLT337" s="547"/>
      <c r="VLU337" s="547"/>
      <c r="VLV337" s="547"/>
      <c r="VLW337" s="547"/>
      <c r="VLX337" s="547"/>
      <c r="VLY337" s="547"/>
      <c r="VLZ337" s="547"/>
      <c r="VMA337" s="547"/>
      <c r="VMB337" s="547"/>
      <c r="VMC337" s="547"/>
      <c r="VMD337" s="547"/>
      <c r="VME337" s="547"/>
      <c r="VMF337" s="547"/>
      <c r="VMG337" s="547"/>
      <c r="VMH337" s="547"/>
      <c r="VMI337" s="547"/>
      <c r="VMJ337" s="547"/>
      <c r="VMK337" s="547"/>
      <c r="VML337" s="547"/>
      <c r="VMM337" s="547"/>
      <c r="VMN337" s="547"/>
      <c r="VMO337" s="547"/>
      <c r="VMP337" s="547"/>
      <c r="VMQ337" s="547"/>
      <c r="VMR337" s="547"/>
      <c r="VMS337" s="547"/>
      <c r="VMT337" s="547"/>
      <c r="VMU337" s="547"/>
      <c r="VMV337" s="547"/>
      <c r="VMW337" s="547"/>
      <c r="VMX337" s="547"/>
      <c r="VMY337" s="547"/>
      <c r="VMZ337" s="547"/>
      <c r="VNA337" s="547"/>
      <c r="VNB337" s="547"/>
      <c r="VNC337" s="547"/>
      <c r="VND337" s="547"/>
      <c r="VNE337" s="547"/>
      <c r="VNF337" s="547"/>
      <c r="VNG337" s="547"/>
      <c r="VNH337" s="547"/>
      <c r="VNI337" s="547"/>
      <c r="VNJ337" s="547"/>
      <c r="VNK337" s="547"/>
      <c r="VNL337" s="547"/>
      <c r="VNM337" s="547"/>
      <c r="VNN337" s="547"/>
      <c r="VNO337" s="547"/>
      <c r="VNP337" s="547"/>
      <c r="VNQ337" s="547"/>
      <c r="VNR337" s="547"/>
      <c r="VNS337" s="547"/>
      <c r="VNT337" s="547"/>
      <c r="VNU337" s="547"/>
      <c r="VNV337" s="547"/>
      <c r="VNW337" s="547"/>
      <c r="VNX337" s="547"/>
      <c r="VNY337" s="547"/>
      <c r="VNZ337" s="547"/>
      <c r="VOA337" s="547"/>
      <c r="VOB337" s="547"/>
      <c r="VOC337" s="547"/>
      <c r="VOD337" s="547"/>
      <c r="VOE337" s="547"/>
      <c r="VOF337" s="547"/>
      <c r="VOG337" s="547"/>
      <c r="VOH337" s="547"/>
      <c r="VOI337" s="547"/>
      <c r="VOJ337" s="547"/>
      <c r="VOK337" s="547"/>
      <c r="VOL337" s="547"/>
      <c r="VOM337" s="547"/>
      <c r="VON337" s="547"/>
      <c r="VOO337" s="547"/>
      <c r="VOP337" s="547"/>
      <c r="VOQ337" s="547"/>
      <c r="VOR337" s="547"/>
      <c r="VOS337" s="547"/>
      <c r="VOT337" s="547"/>
      <c r="VOU337" s="547"/>
      <c r="VOV337" s="547"/>
      <c r="VOW337" s="547"/>
      <c r="VOX337" s="547"/>
      <c r="VOY337" s="547"/>
      <c r="VOZ337" s="547"/>
      <c r="VPA337" s="547"/>
      <c r="VPB337" s="547"/>
      <c r="VPC337" s="547"/>
      <c r="VPD337" s="547"/>
      <c r="VPE337" s="547"/>
      <c r="VPF337" s="547"/>
      <c r="VPG337" s="547"/>
      <c r="VPH337" s="547"/>
      <c r="VPI337" s="547"/>
      <c r="VPJ337" s="547"/>
      <c r="VPK337" s="547"/>
      <c r="VPL337" s="547"/>
      <c r="VPM337" s="547"/>
      <c r="VPN337" s="547"/>
      <c r="VPO337" s="547"/>
      <c r="VPP337" s="547"/>
      <c r="VPQ337" s="547"/>
      <c r="VPR337" s="547"/>
      <c r="VPS337" s="547"/>
      <c r="VPT337" s="547"/>
      <c r="VPU337" s="547"/>
      <c r="VPV337" s="547"/>
      <c r="VPW337" s="547"/>
      <c r="VPX337" s="547"/>
      <c r="VPY337" s="547"/>
      <c r="VPZ337" s="547"/>
      <c r="VQA337" s="547"/>
      <c r="VQB337" s="547"/>
      <c r="VQC337" s="547"/>
      <c r="VQD337" s="547"/>
      <c r="VQE337" s="547"/>
      <c r="VQF337" s="547"/>
      <c r="VQG337" s="547"/>
      <c r="VQH337" s="547"/>
      <c r="VQI337" s="547"/>
      <c r="VQJ337" s="547"/>
      <c r="VQK337" s="547"/>
      <c r="VQL337" s="547"/>
      <c r="VQM337" s="547"/>
      <c r="VQN337" s="547"/>
      <c r="VQO337" s="547"/>
      <c r="VQP337" s="547"/>
      <c r="VQQ337" s="547"/>
      <c r="VQR337" s="547"/>
      <c r="VQS337" s="547"/>
      <c r="VQT337" s="547"/>
      <c r="VQU337" s="547"/>
      <c r="VQV337" s="547"/>
      <c r="VQW337" s="547"/>
      <c r="VQX337" s="547"/>
      <c r="VQY337" s="547"/>
      <c r="VQZ337" s="547"/>
      <c r="VRA337" s="547"/>
      <c r="VRB337" s="547"/>
      <c r="VRC337" s="547"/>
      <c r="VRD337" s="547"/>
      <c r="VRE337" s="547"/>
      <c r="VRF337" s="547"/>
      <c r="VRG337" s="547"/>
      <c r="VRH337" s="547"/>
      <c r="VRI337" s="547"/>
      <c r="VRJ337" s="547"/>
      <c r="VRK337" s="547"/>
      <c r="VRL337" s="547"/>
      <c r="VRM337" s="547"/>
      <c r="VRN337" s="547"/>
      <c r="VRO337" s="547"/>
      <c r="VRP337" s="547"/>
      <c r="VRQ337" s="547"/>
      <c r="VRR337" s="547"/>
      <c r="VRS337" s="547"/>
      <c r="VRT337" s="547"/>
      <c r="VRU337" s="547"/>
      <c r="VRV337" s="547"/>
      <c r="VRW337" s="547"/>
      <c r="VRX337" s="547"/>
      <c r="VRY337" s="547"/>
      <c r="VRZ337" s="547"/>
      <c r="VSA337" s="547"/>
      <c r="VSB337" s="547"/>
      <c r="VSC337" s="547"/>
      <c r="VSD337" s="547"/>
      <c r="VSE337" s="547"/>
      <c r="VSF337" s="547"/>
      <c r="VSG337" s="547"/>
      <c r="VSH337" s="547"/>
      <c r="VSI337" s="547"/>
      <c r="VSJ337" s="547"/>
      <c r="VSK337" s="547"/>
      <c r="VSL337" s="547"/>
      <c r="VSM337" s="547"/>
      <c r="VSN337" s="547"/>
      <c r="VSO337" s="547"/>
      <c r="VSP337" s="547"/>
      <c r="VSQ337" s="547"/>
      <c r="VSR337" s="547"/>
      <c r="VSS337" s="547"/>
      <c r="VST337" s="547"/>
      <c r="VSU337" s="547"/>
      <c r="VSV337" s="547"/>
      <c r="VSW337" s="547"/>
      <c r="VSX337" s="547"/>
      <c r="VSY337" s="547"/>
      <c r="VSZ337" s="547"/>
      <c r="VTA337" s="547"/>
      <c r="VTB337" s="547"/>
      <c r="VTC337" s="547"/>
      <c r="VTD337" s="547"/>
      <c r="VTE337" s="547"/>
      <c r="VTF337" s="547"/>
      <c r="VTG337" s="547"/>
      <c r="VTH337" s="547"/>
      <c r="VTI337" s="547"/>
      <c r="VTJ337" s="547"/>
      <c r="VTK337" s="547"/>
      <c r="VTL337" s="547"/>
      <c r="VTM337" s="547"/>
      <c r="VTN337" s="547"/>
      <c r="VTO337" s="547"/>
      <c r="VTP337" s="547"/>
      <c r="VTQ337" s="547"/>
      <c r="VTR337" s="547"/>
      <c r="VTS337" s="547"/>
      <c r="VTT337" s="547"/>
      <c r="VTU337" s="547"/>
      <c r="VTV337" s="547"/>
      <c r="VTW337" s="547"/>
      <c r="VTX337" s="547"/>
      <c r="VTY337" s="547"/>
      <c r="VTZ337" s="547"/>
      <c r="VUA337" s="547"/>
      <c r="VUB337" s="547"/>
      <c r="VUC337" s="547"/>
      <c r="VUD337" s="547"/>
      <c r="VUE337" s="547"/>
      <c r="VUF337" s="547"/>
      <c r="VUG337" s="547"/>
      <c r="VUH337" s="547"/>
      <c r="VUI337" s="547"/>
      <c r="VUJ337" s="547"/>
      <c r="VUK337" s="547"/>
      <c r="VUL337" s="547"/>
      <c r="VUM337" s="547"/>
      <c r="VUN337" s="547"/>
      <c r="VUO337" s="547"/>
      <c r="VUP337" s="547"/>
      <c r="VUQ337" s="547"/>
      <c r="VUR337" s="547"/>
      <c r="VUS337" s="547"/>
      <c r="VUT337" s="547"/>
      <c r="VUU337" s="547"/>
      <c r="VUV337" s="547"/>
      <c r="VUW337" s="547"/>
      <c r="VUX337" s="547"/>
      <c r="VUY337" s="547"/>
      <c r="VUZ337" s="547"/>
      <c r="VVA337" s="547"/>
      <c r="VVB337" s="547"/>
      <c r="VVC337" s="547"/>
      <c r="VVD337" s="547"/>
      <c r="VVE337" s="547"/>
      <c r="VVF337" s="547"/>
      <c r="VVG337" s="547"/>
      <c r="VVH337" s="547"/>
      <c r="VVI337" s="547"/>
      <c r="VVJ337" s="547"/>
      <c r="VVK337" s="547"/>
      <c r="VVL337" s="547"/>
      <c r="VVM337" s="547"/>
      <c r="VVN337" s="547"/>
      <c r="VVO337" s="547"/>
      <c r="VVP337" s="547"/>
      <c r="VVQ337" s="547"/>
      <c r="VVR337" s="547"/>
      <c r="VVS337" s="547"/>
      <c r="VVT337" s="547"/>
      <c r="VVU337" s="547"/>
      <c r="VVV337" s="547"/>
      <c r="VVW337" s="547"/>
      <c r="VVX337" s="547"/>
      <c r="VVY337" s="547"/>
      <c r="VVZ337" s="547"/>
      <c r="VWA337" s="547"/>
      <c r="VWB337" s="547"/>
      <c r="VWC337" s="547"/>
      <c r="VWD337" s="547"/>
      <c r="VWE337" s="547"/>
      <c r="VWF337" s="547"/>
      <c r="VWG337" s="547"/>
      <c r="VWH337" s="547"/>
      <c r="VWI337" s="547"/>
      <c r="VWJ337" s="547"/>
      <c r="VWK337" s="547"/>
      <c r="VWL337" s="547"/>
      <c r="VWM337" s="547"/>
      <c r="VWN337" s="547"/>
      <c r="VWO337" s="547"/>
      <c r="VWP337" s="547"/>
      <c r="VWQ337" s="547"/>
      <c r="VWR337" s="547"/>
      <c r="VWS337" s="547"/>
      <c r="VWT337" s="547"/>
      <c r="VWU337" s="547"/>
      <c r="VWV337" s="547"/>
      <c r="VWW337" s="547"/>
      <c r="VWX337" s="547"/>
      <c r="VWY337" s="547"/>
      <c r="VWZ337" s="547"/>
      <c r="VXA337" s="547"/>
      <c r="VXB337" s="547"/>
      <c r="VXC337" s="547"/>
      <c r="VXD337" s="547"/>
      <c r="VXE337" s="547"/>
      <c r="VXF337" s="547"/>
      <c r="VXG337" s="547"/>
      <c r="VXH337" s="547"/>
      <c r="VXI337" s="547"/>
      <c r="VXJ337" s="547"/>
      <c r="VXK337" s="547"/>
      <c r="VXL337" s="547"/>
      <c r="VXM337" s="547"/>
      <c r="VXN337" s="547"/>
      <c r="VXO337" s="547"/>
      <c r="VXP337" s="547"/>
      <c r="VXQ337" s="547"/>
      <c r="VXR337" s="547"/>
      <c r="VXS337" s="547"/>
      <c r="VXT337" s="547"/>
      <c r="VXU337" s="547"/>
      <c r="VXV337" s="547"/>
      <c r="VXW337" s="547"/>
      <c r="VXX337" s="547"/>
      <c r="VXY337" s="547"/>
      <c r="VXZ337" s="547"/>
      <c r="VYA337" s="547"/>
      <c r="VYB337" s="547"/>
      <c r="VYC337" s="547"/>
      <c r="VYD337" s="547"/>
      <c r="VYE337" s="547"/>
      <c r="VYF337" s="547"/>
      <c r="VYG337" s="547"/>
      <c r="VYH337" s="547"/>
      <c r="VYI337" s="547"/>
      <c r="VYJ337" s="547"/>
      <c r="VYK337" s="547"/>
      <c r="VYL337" s="547"/>
      <c r="VYM337" s="547"/>
      <c r="VYN337" s="547"/>
      <c r="VYO337" s="547"/>
      <c r="VYP337" s="547"/>
      <c r="VYQ337" s="547"/>
      <c r="VYR337" s="547"/>
      <c r="VYS337" s="547"/>
      <c r="VYT337" s="547"/>
      <c r="VYU337" s="547"/>
      <c r="VYV337" s="547"/>
      <c r="VYW337" s="547"/>
      <c r="VYX337" s="547"/>
      <c r="VYY337" s="547"/>
      <c r="VYZ337" s="547"/>
      <c r="VZA337" s="547"/>
      <c r="VZB337" s="547"/>
      <c r="VZC337" s="547"/>
      <c r="VZD337" s="547"/>
      <c r="VZE337" s="547"/>
      <c r="VZF337" s="547"/>
      <c r="VZG337" s="547"/>
      <c r="VZH337" s="547"/>
      <c r="VZI337" s="547"/>
      <c r="VZJ337" s="547"/>
      <c r="VZK337" s="547"/>
      <c r="VZL337" s="547"/>
      <c r="VZM337" s="547"/>
      <c r="VZN337" s="547"/>
      <c r="VZO337" s="547"/>
      <c r="VZP337" s="547"/>
      <c r="VZQ337" s="547"/>
      <c r="VZR337" s="547"/>
      <c r="VZS337" s="547"/>
      <c r="VZT337" s="547"/>
      <c r="VZU337" s="547"/>
      <c r="VZV337" s="547"/>
      <c r="VZW337" s="547"/>
      <c r="VZX337" s="547"/>
      <c r="VZY337" s="547"/>
      <c r="VZZ337" s="547"/>
      <c r="WAA337" s="547"/>
      <c r="WAB337" s="547"/>
      <c r="WAC337" s="547"/>
      <c r="WAD337" s="547"/>
      <c r="WAE337" s="547"/>
      <c r="WAF337" s="547"/>
      <c r="WAG337" s="547"/>
      <c r="WAH337" s="547"/>
      <c r="WAI337" s="547"/>
      <c r="WAJ337" s="547"/>
      <c r="WAK337" s="547"/>
      <c r="WAL337" s="547"/>
      <c r="WAM337" s="547"/>
      <c r="WAN337" s="547"/>
      <c r="WAO337" s="547"/>
      <c r="WAP337" s="547"/>
      <c r="WAQ337" s="547"/>
      <c r="WAR337" s="547"/>
      <c r="WAS337" s="547"/>
      <c r="WAT337" s="547"/>
      <c r="WAU337" s="547"/>
      <c r="WAV337" s="547"/>
      <c r="WAW337" s="547"/>
      <c r="WAX337" s="547"/>
      <c r="WAY337" s="547"/>
      <c r="WAZ337" s="547"/>
      <c r="WBA337" s="547"/>
      <c r="WBB337" s="547"/>
      <c r="WBC337" s="547"/>
      <c r="WBD337" s="547"/>
      <c r="WBE337" s="547"/>
      <c r="WBF337" s="547"/>
      <c r="WBG337" s="547"/>
      <c r="WBH337" s="547"/>
      <c r="WBI337" s="547"/>
      <c r="WBJ337" s="547"/>
      <c r="WBK337" s="547"/>
      <c r="WBL337" s="547"/>
      <c r="WBM337" s="547"/>
      <c r="WBN337" s="547"/>
      <c r="WBO337" s="547"/>
      <c r="WBP337" s="547"/>
      <c r="WBQ337" s="547"/>
      <c r="WBR337" s="547"/>
      <c r="WBS337" s="547"/>
      <c r="WBT337" s="547"/>
      <c r="WBU337" s="547"/>
      <c r="WBV337" s="547"/>
      <c r="WBW337" s="547"/>
      <c r="WBX337" s="547"/>
      <c r="WBY337" s="547"/>
      <c r="WBZ337" s="547"/>
      <c r="WCA337" s="547"/>
      <c r="WCB337" s="547"/>
      <c r="WCC337" s="547"/>
      <c r="WCD337" s="547"/>
      <c r="WCE337" s="547"/>
      <c r="WCF337" s="547"/>
      <c r="WCG337" s="547"/>
      <c r="WCH337" s="547"/>
      <c r="WCI337" s="547"/>
      <c r="WCJ337" s="547"/>
      <c r="WCK337" s="547"/>
      <c r="WCL337" s="547"/>
      <c r="WCM337" s="547"/>
      <c r="WCN337" s="547"/>
      <c r="WCO337" s="547"/>
      <c r="WCP337" s="547"/>
      <c r="WCQ337" s="547"/>
      <c r="WCR337" s="547"/>
      <c r="WCS337" s="547"/>
      <c r="WCT337" s="547"/>
      <c r="WCU337" s="547"/>
      <c r="WCV337" s="547"/>
      <c r="WCW337" s="547"/>
      <c r="WCX337" s="547"/>
      <c r="WCY337" s="547"/>
      <c r="WCZ337" s="547"/>
      <c r="WDA337" s="547"/>
      <c r="WDB337" s="547"/>
      <c r="WDC337" s="547"/>
      <c r="WDD337" s="547"/>
      <c r="WDE337" s="547"/>
      <c r="WDF337" s="547"/>
      <c r="WDG337" s="547"/>
      <c r="WDH337" s="547"/>
      <c r="WDI337" s="547"/>
      <c r="WDJ337" s="547"/>
      <c r="WDK337" s="547"/>
      <c r="WDL337" s="547"/>
      <c r="WDM337" s="547"/>
      <c r="WDN337" s="547"/>
      <c r="WDO337" s="547"/>
      <c r="WDP337" s="547"/>
      <c r="WDQ337" s="547"/>
      <c r="WDR337" s="547"/>
      <c r="WDS337" s="547"/>
      <c r="WDT337" s="547"/>
      <c r="WDU337" s="547"/>
      <c r="WDV337" s="547"/>
      <c r="WDW337" s="547"/>
      <c r="WDX337" s="547"/>
      <c r="WDY337" s="547"/>
      <c r="WDZ337" s="547"/>
      <c r="WEA337" s="547"/>
      <c r="WEB337" s="547"/>
      <c r="WEC337" s="547"/>
      <c r="WED337" s="547"/>
      <c r="WEE337" s="547"/>
      <c r="WEF337" s="547"/>
      <c r="WEG337" s="547"/>
      <c r="WEH337" s="547"/>
      <c r="WEI337" s="547"/>
      <c r="WEJ337" s="547"/>
      <c r="WEK337" s="547"/>
      <c r="WEL337" s="547"/>
      <c r="WEM337" s="547"/>
      <c r="WEN337" s="547"/>
      <c r="WEO337" s="547"/>
      <c r="WEP337" s="547"/>
      <c r="WEQ337" s="547"/>
      <c r="WER337" s="547"/>
      <c r="WES337" s="547"/>
      <c r="WET337" s="547"/>
      <c r="WEU337" s="547"/>
      <c r="WEV337" s="547"/>
      <c r="WEW337" s="547"/>
      <c r="WEX337" s="547"/>
      <c r="WEY337" s="547"/>
      <c r="WEZ337" s="547"/>
      <c r="WFA337" s="547"/>
      <c r="WFB337" s="547"/>
      <c r="WFC337" s="547"/>
      <c r="WFD337" s="547"/>
      <c r="WFE337" s="547"/>
      <c r="WFF337" s="547"/>
      <c r="WFG337" s="547"/>
      <c r="WFH337" s="547"/>
      <c r="WFI337" s="547"/>
      <c r="WFJ337" s="547"/>
      <c r="WFK337" s="547"/>
      <c r="WFL337" s="547"/>
      <c r="WFM337" s="547"/>
      <c r="WFN337" s="547"/>
      <c r="WFO337" s="547"/>
      <c r="WFP337" s="547"/>
      <c r="WFQ337" s="547"/>
      <c r="WFR337" s="547"/>
      <c r="WFS337" s="547"/>
      <c r="WFT337" s="547"/>
      <c r="WFU337" s="547"/>
      <c r="WFV337" s="547"/>
      <c r="WFW337" s="547"/>
      <c r="WFX337" s="547"/>
      <c r="WFY337" s="547"/>
      <c r="WFZ337" s="547"/>
      <c r="WGA337" s="547"/>
      <c r="WGB337" s="547"/>
      <c r="WGC337" s="547"/>
      <c r="WGD337" s="547"/>
      <c r="WGE337" s="547"/>
      <c r="WGF337" s="547"/>
      <c r="WGG337" s="547"/>
      <c r="WGH337" s="547"/>
      <c r="WGI337" s="547"/>
      <c r="WGJ337" s="547"/>
      <c r="WGK337" s="547"/>
      <c r="WGL337" s="547"/>
      <c r="WGM337" s="547"/>
      <c r="WGN337" s="547"/>
      <c r="WGO337" s="547"/>
      <c r="WGP337" s="547"/>
      <c r="WGQ337" s="547"/>
      <c r="WGR337" s="547"/>
      <c r="WGS337" s="547"/>
      <c r="WGT337" s="547"/>
      <c r="WGU337" s="547"/>
      <c r="WGV337" s="547"/>
      <c r="WGW337" s="547"/>
      <c r="WGX337" s="547"/>
      <c r="WGY337" s="547"/>
      <c r="WGZ337" s="547"/>
      <c r="WHA337" s="547"/>
      <c r="WHB337" s="547"/>
      <c r="WHC337" s="547"/>
      <c r="WHD337" s="547"/>
      <c r="WHE337" s="547"/>
      <c r="WHF337" s="547"/>
      <c r="WHG337" s="547"/>
      <c r="WHH337" s="547"/>
      <c r="WHI337" s="547"/>
      <c r="WHJ337" s="547"/>
      <c r="WHK337" s="547"/>
      <c r="WHL337" s="547"/>
      <c r="WHM337" s="547"/>
      <c r="WHN337" s="547"/>
      <c r="WHO337" s="547"/>
      <c r="WHP337" s="547"/>
      <c r="WHQ337" s="547"/>
      <c r="WHR337" s="547"/>
      <c r="WHS337" s="547"/>
      <c r="WHT337" s="547"/>
      <c r="WHU337" s="547"/>
      <c r="WHV337" s="547"/>
      <c r="WHW337" s="547"/>
      <c r="WHX337" s="547"/>
      <c r="WHY337" s="547"/>
      <c r="WHZ337" s="547"/>
      <c r="WIA337" s="547"/>
      <c r="WIB337" s="547"/>
      <c r="WIC337" s="547"/>
      <c r="WID337" s="547"/>
      <c r="WIE337" s="547"/>
      <c r="WIF337" s="547"/>
      <c r="WIG337" s="547"/>
      <c r="WIH337" s="547"/>
      <c r="WII337" s="547"/>
      <c r="WIJ337" s="547"/>
      <c r="WIK337" s="547"/>
      <c r="WIL337" s="547"/>
      <c r="WIM337" s="547"/>
      <c r="WIN337" s="547"/>
      <c r="WIO337" s="547"/>
      <c r="WIP337" s="547"/>
      <c r="WIQ337" s="547"/>
      <c r="WIR337" s="547"/>
      <c r="WIS337" s="547"/>
      <c r="WIT337" s="547"/>
      <c r="WIU337" s="547"/>
      <c r="WIV337" s="547"/>
      <c r="WIW337" s="547"/>
      <c r="WIX337" s="547"/>
      <c r="WIY337" s="547"/>
      <c r="WIZ337" s="547"/>
      <c r="WJA337" s="547"/>
      <c r="WJB337" s="547"/>
      <c r="WJC337" s="547"/>
      <c r="WJD337" s="547"/>
      <c r="WJE337" s="547"/>
      <c r="WJF337" s="547"/>
      <c r="WJG337" s="547"/>
      <c r="WJH337" s="547"/>
      <c r="WJI337" s="547"/>
      <c r="WJJ337" s="547"/>
      <c r="WJK337" s="547"/>
      <c r="WJL337" s="547"/>
      <c r="WJM337" s="547"/>
      <c r="WJN337" s="547"/>
      <c r="WJO337" s="547"/>
      <c r="WJP337" s="547"/>
      <c r="WJQ337" s="547"/>
      <c r="WJR337" s="547"/>
      <c r="WJS337" s="547"/>
      <c r="WJT337" s="547"/>
      <c r="WJU337" s="547"/>
      <c r="WJV337" s="547"/>
      <c r="WJW337" s="547"/>
      <c r="WJX337" s="547"/>
      <c r="WJY337" s="547"/>
      <c r="WJZ337" s="547"/>
      <c r="WKA337" s="547"/>
      <c r="WKB337" s="547"/>
      <c r="WKC337" s="547"/>
      <c r="WKD337" s="547"/>
      <c r="WKE337" s="547"/>
      <c r="WKF337" s="547"/>
      <c r="WKG337" s="547"/>
      <c r="WKH337" s="547"/>
      <c r="WKI337" s="547"/>
      <c r="WKJ337" s="547"/>
      <c r="WKK337" s="547"/>
      <c r="WKL337" s="547"/>
      <c r="WKM337" s="547"/>
      <c r="WKN337" s="547"/>
      <c r="WKO337" s="547"/>
      <c r="WKP337" s="547"/>
      <c r="WKQ337" s="547"/>
      <c r="WKR337" s="547"/>
      <c r="WKS337" s="547"/>
      <c r="WKT337" s="547"/>
      <c r="WKU337" s="547"/>
      <c r="WKV337" s="547"/>
      <c r="WKW337" s="547"/>
      <c r="WKX337" s="547"/>
      <c r="WKY337" s="547"/>
      <c r="WKZ337" s="547"/>
      <c r="WLA337" s="547"/>
      <c r="WLB337" s="547"/>
      <c r="WLC337" s="547"/>
      <c r="WLD337" s="547"/>
      <c r="WLE337" s="547"/>
      <c r="WLF337" s="547"/>
      <c r="WLG337" s="547"/>
      <c r="WLH337" s="547"/>
      <c r="WLI337" s="547"/>
      <c r="WLJ337" s="547"/>
      <c r="WLK337" s="547"/>
      <c r="WLL337" s="547"/>
      <c r="WLM337" s="547"/>
      <c r="WLN337" s="547"/>
      <c r="WLO337" s="547"/>
      <c r="WLP337" s="547"/>
      <c r="WLQ337" s="547"/>
      <c r="WLR337" s="547"/>
      <c r="WLS337" s="547"/>
      <c r="WLT337" s="547"/>
      <c r="WLU337" s="547"/>
      <c r="WLV337" s="547"/>
      <c r="WLW337" s="547"/>
      <c r="WLX337" s="547"/>
      <c r="WLY337" s="547"/>
      <c r="WLZ337" s="547"/>
      <c r="WMA337" s="547"/>
      <c r="WMB337" s="547"/>
      <c r="WMC337" s="547"/>
      <c r="WMD337" s="547"/>
      <c r="WME337" s="547"/>
      <c r="WMF337" s="547"/>
      <c r="WMG337" s="547"/>
      <c r="WMH337" s="547"/>
      <c r="WMI337" s="547"/>
      <c r="WMJ337" s="547"/>
      <c r="WMK337" s="547"/>
      <c r="WML337" s="547"/>
      <c r="WMM337" s="547"/>
      <c r="WMN337" s="547"/>
      <c r="WMO337" s="547"/>
      <c r="WMP337" s="547"/>
      <c r="WMQ337" s="547"/>
      <c r="WMR337" s="547"/>
      <c r="WMS337" s="547"/>
      <c r="WMT337" s="547"/>
      <c r="WMU337" s="547"/>
      <c r="WMV337" s="547"/>
      <c r="WMW337" s="547"/>
      <c r="WMX337" s="547"/>
      <c r="WMY337" s="547"/>
      <c r="WMZ337" s="547"/>
      <c r="WNA337" s="547"/>
      <c r="WNB337" s="547"/>
      <c r="WNC337" s="547"/>
      <c r="WND337" s="547"/>
      <c r="WNE337" s="547"/>
      <c r="WNF337" s="547"/>
      <c r="WNG337" s="547"/>
      <c r="WNH337" s="547"/>
      <c r="WNI337" s="547"/>
      <c r="WNJ337" s="547"/>
      <c r="WNK337" s="547"/>
      <c r="WNL337" s="547"/>
      <c r="WNM337" s="547"/>
      <c r="WNN337" s="547"/>
      <c r="WNO337" s="547"/>
      <c r="WNP337" s="547"/>
      <c r="WNQ337" s="547"/>
      <c r="WNR337" s="547"/>
      <c r="WNS337" s="547"/>
      <c r="WNT337" s="547"/>
      <c r="WNU337" s="547"/>
      <c r="WNV337" s="547"/>
      <c r="WNW337" s="547"/>
      <c r="WNX337" s="547"/>
      <c r="WNY337" s="547"/>
      <c r="WNZ337" s="547"/>
      <c r="WOA337" s="547"/>
      <c r="WOB337" s="547"/>
      <c r="WOC337" s="547"/>
      <c r="WOD337" s="547"/>
      <c r="WOE337" s="547"/>
      <c r="WOF337" s="547"/>
      <c r="WOG337" s="547"/>
      <c r="WOH337" s="547"/>
      <c r="WOI337" s="547"/>
      <c r="WOJ337" s="547"/>
      <c r="WOK337" s="547"/>
      <c r="WOL337" s="547"/>
      <c r="WOM337" s="547"/>
      <c r="WON337" s="547"/>
      <c r="WOO337" s="547"/>
      <c r="WOP337" s="547"/>
      <c r="WOQ337" s="547"/>
      <c r="WOR337" s="547"/>
      <c r="WOS337" s="547"/>
      <c r="WOT337" s="547"/>
      <c r="WOU337" s="547"/>
      <c r="WOV337" s="547"/>
      <c r="WOW337" s="547"/>
      <c r="WOX337" s="547"/>
      <c r="WOY337" s="547"/>
      <c r="WOZ337" s="547"/>
      <c r="WPA337" s="547"/>
      <c r="WPB337" s="547"/>
      <c r="WPC337" s="547"/>
      <c r="WPD337" s="547"/>
      <c r="WPE337" s="547"/>
      <c r="WPF337" s="547"/>
      <c r="WPG337" s="547"/>
      <c r="WPH337" s="547"/>
      <c r="WPI337" s="547"/>
      <c r="WPJ337" s="547"/>
      <c r="WPK337" s="547"/>
      <c r="WPL337" s="547"/>
      <c r="WPM337" s="547"/>
      <c r="WPN337" s="547"/>
      <c r="WPO337" s="547"/>
      <c r="WPP337" s="547"/>
      <c r="WPQ337" s="547"/>
      <c r="WPR337" s="547"/>
      <c r="WPS337" s="547"/>
      <c r="WPT337" s="547"/>
      <c r="WPU337" s="547"/>
      <c r="WPV337" s="547"/>
      <c r="WPW337" s="547"/>
      <c r="WPX337" s="547"/>
      <c r="WPY337" s="547"/>
      <c r="WPZ337" s="547"/>
      <c r="WQA337" s="547"/>
      <c r="WQB337" s="547"/>
      <c r="WQC337" s="547"/>
      <c r="WQD337" s="547"/>
      <c r="WQE337" s="547"/>
      <c r="WQF337" s="547"/>
      <c r="WQG337" s="547"/>
      <c r="WQH337" s="547"/>
      <c r="WQI337" s="547"/>
      <c r="WQJ337" s="547"/>
      <c r="WQK337" s="547"/>
      <c r="WQL337" s="547"/>
      <c r="WQM337" s="547"/>
      <c r="WQN337" s="547"/>
      <c r="WQO337" s="547"/>
      <c r="WQP337" s="547"/>
      <c r="WQQ337" s="547"/>
      <c r="WQR337" s="547"/>
      <c r="WQS337" s="547"/>
      <c r="WQT337" s="547"/>
      <c r="WQU337" s="547"/>
      <c r="WQV337" s="547"/>
      <c r="WQW337" s="547"/>
      <c r="WQX337" s="547"/>
      <c r="WQY337" s="547"/>
      <c r="WQZ337" s="547"/>
      <c r="WRA337" s="547"/>
      <c r="WRB337" s="547"/>
      <c r="WRC337" s="547"/>
      <c r="WRD337" s="547"/>
      <c r="WRE337" s="547"/>
      <c r="WRF337" s="547"/>
      <c r="WRG337" s="547"/>
      <c r="WRH337" s="547"/>
      <c r="WRI337" s="547"/>
      <c r="WRJ337" s="547"/>
      <c r="WRK337" s="547"/>
      <c r="WRL337" s="547"/>
      <c r="WRM337" s="547"/>
      <c r="WRN337" s="547"/>
      <c r="WRO337" s="547"/>
      <c r="WRP337" s="547"/>
      <c r="WRQ337" s="547"/>
      <c r="WRR337" s="547"/>
      <c r="WRS337" s="547"/>
      <c r="WRT337" s="547"/>
      <c r="WRU337" s="547"/>
      <c r="WRV337" s="547"/>
      <c r="WRW337" s="547"/>
      <c r="WRX337" s="547"/>
      <c r="WRY337" s="547"/>
      <c r="WRZ337" s="547"/>
      <c r="WSA337" s="547"/>
      <c r="WSB337" s="547"/>
      <c r="WSC337" s="547"/>
      <c r="WSD337" s="547"/>
      <c r="WSE337" s="547"/>
      <c r="WSF337" s="547"/>
      <c r="WSG337" s="547"/>
      <c r="WSH337" s="547"/>
      <c r="WSI337" s="547"/>
      <c r="WSJ337" s="547"/>
      <c r="WSK337" s="547"/>
      <c r="WSL337" s="547"/>
      <c r="WSM337" s="547"/>
      <c r="WSN337" s="547"/>
      <c r="WSO337" s="547"/>
      <c r="WSP337" s="547"/>
      <c r="WSQ337" s="547"/>
      <c r="WSR337" s="547"/>
      <c r="WSS337" s="547"/>
      <c r="WST337" s="547"/>
      <c r="WSU337" s="547"/>
      <c r="WSV337" s="547"/>
      <c r="WSW337" s="547"/>
      <c r="WSX337" s="547"/>
      <c r="WSY337" s="547"/>
      <c r="WSZ337" s="547"/>
      <c r="WTA337" s="547"/>
      <c r="WTB337" s="547"/>
      <c r="WTC337" s="547"/>
      <c r="WTD337" s="547"/>
      <c r="WTE337" s="547"/>
      <c r="WTF337" s="547"/>
      <c r="WTG337" s="547"/>
      <c r="WTH337" s="547"/>
      <c r="WTI337" s="547"/>
      <c r="WTJ337" s="547"/>
      <c r="WTK337" s="547"/>
      <c r="WTL337" s="547"/>
      <c r="WTM337" s="547"/>
      <c r="WTN337" s="547"/>
      <c r="WTO337" s="547"/>
      <c r="WTP337" s="547"/>
      <c r="WTQ337" s="547"/>
      <c r="WTR337" s="547"/>
      <c r="WTS337" s="547"/>
      <c r="WTT337" s="547"/>
      <c r="WTU337" s="547"/>
      <c r="WTV337" s="547"/>
      <c r="WTW337" s="547"/>
      <c r="WTX337" s="547"/>
      <c r="WTY337" s="547"/>
      <c r="WTZ337" s="547"/>
      <c r="WUA337" s="547"/>
      <c r="WUB337" s="547"/>
      <c r="WUC337" s="547"/>
      <c r="WUD337" s="547"/>
      <c r="WUE337" s="547"/>
      <c r="WUF337" s="547"/>
      <c r="WUG337" s="547"/>
      <c r="WUH337" s="547"/>
      <c r="WUI337" s="547"/>
      <c r="WUJ337" s="547"/>
      <c r="WUK337" s="547"/>
      <c r="WUL337" s="547"/>
      <c r="WUM337" s="547"/>
      <c r="WUN337" s="547"/>
      <c r="WUO337" s="547"/>
      <c r="WUP337" s="547"/>
      <c r="WUQ337" s="547"/>
      <c r="WUR337" s="547"/>
      <c r="WUS337" s="547"/>
      <c r="WUT337" s="547"/>
      <c r="WUU337" s="547"/>
      <c r="WUV337" s="547"/>
      <c r="WUW337" s="547"/>
      <c r="WUX337" s="547"/>
      <c r="WUY337" s="547"/>
      <c r="WUZ337" s="547"/>
      <c r="WVA337" s="547"/>
      <c r="WVB337" s="547"/>
      <c r="WVC337" s="547"/>
      <c r="WVD337" s="547"/>
      <c r="WVE337" s="547"/>
      <c r="WVF337" s="547"/>
      <c r="WVG337" s="547"/>
      <c r="WVH337" s="547"/>
      <c r="WVI337" s="547"/>
      <c r="WVJ337" s="547"/>
      <c r="WVK337" s="547"/>
      <c r="WVL337" s="547"/>
      <c r="WVM337" s="547"/>
      <c r="WVN337" s="547"/>
      <c r="WVO337" s="547"/>
      <c r="WVP337" s="547"/>
      <c r="WVQ337" s="547"/>
      <c r="WVR337" s="547"/>
      <c r="WVS337" s="547"/>
      <c r="WVT337" s="547"/>
      <c r="WVU337" s="547"/>
      <c r="WVV337" s="547"/>
      <c r="WVW337" s="547"/>
      <c r="WVX337" s="547"/>
      <c r="WVY337" s="547"/>
      <c r="WVZ337" s="547"/>
      <c r="WWA337" s="547"/>
      <c r="WWB337" s="547"/>
      <c r="WWC337" s="547"/>
      <c r="WWD337" s="547"/>
      <c r="WWE337" s="547"/>
      <c r="WWF337" s="547"/>
      <c r="WWG337" s="547"/>
      <c r="WWH337" s="547"/>
      <c r="WWI337" s="547"/>
      <c r="WWJ337" s="547"/>
      <c r="WWK337" s="547"/>
      <c r="WWL337" s="547"/>
      <c r="WWM337" s="547"/>
      <c r="WWN337" s="547"/>
      <c r="WWO337" s="547"/>
      <c r="WWP337" s="547"/>
      <c r="WWQ337" s="547"/>
      <c r="WWR337" s="547"/>
      <c r="WWS337" s="547"/>
      <c r="WWT337" s="547"/>
      <c r="WWU337" s="547"/>
      <c r="WWV337" s="547"/>
      <c r="WWW337" s="547"/>
      <c r="WWX337" s="547"/>
      <c r="WWY337" s="547"/>
      <c r="WWZ337" s="547"/>
      <c r="WXA337" s="547"/>
      <c r="WXB337" s="547"/>
      <c r="WXC337" s="547"/>
      <c r="WXD337" s="547"/>
      <c r="WXE337" s="547"/>
      <c r="WXF337" s="547"/>
      <c r="WXG337" s="547"/>
      <c r="WXH337" s="547"/>
      <c r="WXI337" s="547"/>
      <c r="WXJ337" s="547"/>
      <c r="WXK337" s="547"/>
      <c r="WXL337" s="547"/>
      <c r="WXM337" s="547"/>
      <c r="WXN337" s="547"/>
      <c r="WXO337" s="547"/>
      <c r="WXP337" s="547"/>
      <c r="WXQ337" s="547"/>
      <c r="WXR337" s="547"/>
      <c r="WXS337" s="547"/>
      <c r="WXT337" s="547"/>
      <c r="WXU337" s="547"/>
      <c r="WXV337" s="547"/>
      <c r="WXW337" s="547"/>
      <c r="WXX337" s="547"/>
      <c r="WXY337" s="547"/>
      <c r="WXZ337" s="547"/>
      <c r="WYA337" s="547"/>
      <c r="WYB337" s="547"/>
      <c r="WYC337" s="547"/>
      <c r="WYD337" s="547"/>
      <c r="WYE337" s="547"/>
      <c r="WYF337" s="547"/>
      <c r="WYG337" s="547"/>
      <c r="WYH337" s="547"/>
      <c r="WYI337" s="547"/>
      <c r="WYJ337" s="547"/>
      <c r="WYK337" s="547"/>
      <c r="WYL337" s="547"/>
      <c r="WYM337" s="547"/>
      <c r="WYN337" s="547"/>
      <c r="WYO337" s="547"/>
      <c r="WYP337" s="547"/>
      <c r="WYQ337" s="547"/>
      <c r="WYR337" s="547"/>
      <c r="WYS337" s="547"/>
      <c r="WYT337" s="547"/>
      <c r="WYU337" s="547"/>
      <c r="WYV337" s="547"/>
      <c r="WYW337" s="547"/>
      <c r="WYX337" s="547"/>
      <c r="WYY337" s="547"/>
      <c r="WYZ337" s="547"/>
      <c r="WZA337" s="547"/>
      <c r="WZB337" s="547"/>
      <c r="WZC337" s="547"/>
      <c r="WZD337" s="547"/>
      <c r="WZE337" s="547"/>
      <c r="WZF337" s="547"/>
      <c r="WZG337" s="547"/>
      <c r="WZH337" s="547"/>
      <c r="WZI337" s="547"/>
      <c r="WZJ337" s="547"/>
      <c r="WZK337" s="547"/>
      <c r="WZL337" s="547"/>
      <c r="WZM337" s="547"/>
      <c r="WZN337" s="547"/>
      <c r="WZO337" s="547"/>
      <c r="WZP337" s="547"/>
      <c r="WZQ337" s="547"/>
      <c r="WZR337" s="547"/>
      <c r="WZS337" s="547"/>
      <c r="WZT337" s="547"/>
      <c r="WZU337" s="547"/>
      <c r="WZV337" s="547"/>
      <c r="WZW337" s="547"/>
      <c r="WZX337" s="547"/>
      <c r="WZY337" s="547"/>
      <c r="WZZ337" s="547"/>
      <c r="XAA337" s="547"/>
      <c r="XAB337" s="547"/>
      <c r="XAC337" s="547"/>
      <c r="XAD337" s="547"/>
      <c r="XAE337" s="547"/>
      <c r="XAF337" s="547"/>
      <c r="XAG337" s="547"/>
      <c r="XAH337" s="547"/>
      <c r="XAI337" s="547"/>
      <c r="XAJ337" s="547"/>
      <c r="XAK337" s="547"/>
      <c r="XAL337" s="547"/>
      <c r="XAM337" s="547"/>
      <c r="XAN337" s="547"/>
      <c r="XAO337" s="547"/>
      <c r="XAP337" s="547"/>
      <c r="XAQ337" s="547"/>
      <c r="XAR337" s="547"/>
      <c r="XAS337" s="547"/>
      <c r="XAT337" s="547"/>
      <c r="XAU337" s="547"/>
      <c r="XAV337" s="547"/>
      <c r="XAW337" s="547"/>
      <c r="XAX337" s="547"/>
      <c r="XAY337" s="547"/>
      <c r="XAZ337" s="547"/>
      <c r="XBA337" s="547"/>
      <c r="XBB337" s="547"/>
      <c r="XBC337" s="547"/>
      <c r="XBD337" s="547"/>
      <c r="XBE337" s="547"/>
      <c r="XBF337" s="547"/>
      <c r="XBG337" s="547"/>
      <c r="XBH337" s="547"/>
      <c r="XBI337" s="547"/>
      <c r="XBJ337" s="547"/>
      <c r="XBK337" s="547"/>
      <c r="XBL337" s="547"/>
      <c r="XBM337" s="547"/>
      <c r="XBN337" s="547"/>
      <c r="XBO337" s="547"/>
      <c r="XBP337" s="547"/>
      <c r="XBQ337" s="547"/>
      <c r="XBR337" s="547"/>
      <c r="XBS337" s="547"/>
      <c r="XBT337" s="547"/>
      <c r="XBU337" s="547"/>
      <c r="XBV337" s="547"/>
      <c r="XBW337" s="547"/>
      <c r="XBX337" s="547"/>
      <c r="XBY337" s="547"/>
      <c r="XBZ337" s="547"/>
      <c r="XCA337" s="547"/>
      <c r="XCB337" s="547"/>
      <c r="XCC337" s="547"/>
      <c r="XCD337" s="547"/>
      <c r="XCE337" s="547"/>
      <c r="XCF337" s="547"/>
      <c r="XCG337" s="547"/>
      <c r="XCH337" s="547"/>
      <c r="XCI337" s="547"/>
      <c r="XCJ337" s="547"/>
      <c r="XCK337" s="547"/>
      <c r="XCL337" s="547"/>
      <c r="XCM337" s="547"/>
      <c r="XCN337" s="547"/>
      <c r="XCO337" s="547"/>
      <c r="XCP337" s="547"/>
      <c r="XCQ337" s="547"/>
      <c r="XCR337" s="547"/>
      <c r="XCS337" s="547"/>
      <c r="XCT337" s="547"/>
      <c r="XCU337" s="547"/>
      <c r="XCV337" s="547"/>
      <c r="XCW337" s="547"/>
      <c r="XCX337" s="547"/>
      <c r="XCY337" s="547"/>
      <c r="XCZ337" s="547"/>
      <c r="XDA337" s="547"/>
      <c r="XDB337" s="547"/>
      <c r="XDC337" s="547"/>
      <c r="XDD337" s="547"/>
      <c r="XDE337" s="547"/>
      <c r="XDF337" s="547"/>
      <c r="XDG337" s="547"/>
      <c r="XDH337" s="547"/>
      <c r="XDI337" s="547"/>
      <c r="XDJ337" s="547"/>
      <c r="XDK337" s="547"/>
      <c r="XDL337" s="547"/>
      <c r="XDM337" s="547"/>
      <c r="XDN337" s="547"/>
      <c r="XDO337" s="547"/>
      <c r="XDP337" s="547"/>
      <c r="XDQ337" s="547"/>
      <c r="XDR337" s="547"/>
      <c r="XDS337" s="547"/>
      <c r="XDT337" s="547"/>
      <c r="XDU337" s="547"/>
      <c r="XDV337" s="547"/>
      <c r="XDW337" s="547"/>
      <c r="XDX337" s="547"/>
      <c r="XDY337" s="547"/>
      <c r="XDZ337" s="547"/>
      <c r="XEA337" s="547"/>
      <c r="XEB337" s="547"/>
      <c r="XEC337" s="547"/>
      <c r="XED337" s="547"/>
      <c r="XEE337" s="547"/>
      <c r="XEF337" s="547"/>
      <c r="XEG337" s="547"/>
      <c r="XEH337" s="547"/>
      <c r="XEI337" s="547"/>
      <c r="XEJ337" s="547"/>
      <c r="XEK337" s="547"/>
      <c r="XEL337" s="547"/>
      <c r="XEM337" s="547"/>
      <c r="XEN337" s="547"/>
      <c r="XEO337" s="547"/>
      <c r="XEP337" s="547"/>
      <c r="XEQ337" s="547"/>
      <c r="XER337" s="547"/>
      <c r="XES337" s="547"/>
      <c r="XET337" s="547"/>
      <c r="XEU337" s="547"/>
      <c r="XEV337" s="547"/>
      <c r="XEW337" s="547"/>
      <c r="XEX337" s="547"/>
      <c r="XEY337" s="547"/>
      <c r="XEZ337" s="547"/>
      <c r="XFA337" s="547"/>
      <c r="XFB337" s="547"/>
      <c r="XFC337" s="547"/>
      <c r="XFD337" s="547"/>
    </row>
    <row r="338" spans="1:16384">
      <c r="A338" s="895"/>
      <c r="B338" s="613"/>
      <c r="C338" s="613"/>
      <c r="D338" s="613"/>
      <c r="E338" s="613"/>
      <c r="F338" s="613"/>
      <c r="G338" s="613"/>
      <c r="H338" s="613"/>
      <c r="I338" s="613"/>
      <c r="J338" s="613"/>
      <c r="K338" s="613"/>
      <c r="L338" s="388"/>
      <c r="M338" s="388"/>
      <c r="N338" s="388"/>
      <c r="O338" s="388"/>
      <c r="P338" s="388"/>
      <c r="Q338" s="388"/>
      <c r="R338" s="388"/>
      <c r="S338" s="388"/>
      <c r="T338" s="8"/>
      <c r="U338" s="8"/>
      <c r="V338" s="8"/>
      <c r="W338" s="8"/>
      <c r="X338" s="8"/>
      <c r="Y338" s="8"/>
      <c r="Z338" s="8"/>
      <c r="AA338" s="8"/>
      <c r="AB338" s="8"/>
      <c r="AC338" s="8"/>
      <c r="AD338" s="874"/>
      <c r="AE338" s="547"/>
      <c r="AF338" s="547"/>
      <c r="AG338" s="547"/>
      <c r="AH338" s="547"/>
      <c r="AI338" s="547"/>
      <c r="AJ338" s="547"/>
      <c r="AK338" s="547"/>
      <c r="AL338" s="547"/>
      <c r="AM338" s="547"/>
      <c r="AN338" s="547"/>
      <c r="AO338" s="547"/>
      <c r="AP338" s="547"/>
      <c r="AQ338" s="547"/>
      <c r="AR338" s="547"/>
      <c r="AS338" s="547"/>
      <c r="AT338" s="547"/>
      <c r="AU338" s="547"/>
      <c r="AV338" s="547"/>
      <c r="AW338" s="547"/>
      <c r="AX338" s="547"/>
      <c r="AY338" s="547"/>
      <c r="AZ338" s="547"/>
      <c r="BA338" s="547"/>
      <c r="BB338" s="547"/>
      <c r="BC338" s="547"/>
      <c r="BD338" s="547"/>
      <c r="BE338" s="547"/>
      <c r="BF338" s="547"/>
      <c r="BG338" s="547"/>
      <c r="BH338" s="547"/>
      <c r="BI338" s="547"/>
      <c r="BJ338" s="547"/>
      <c r="BK338" s="547"/>
      <c r="BL338" s="547"/>
      <c r="BM338" s="547"/>
      <c r="BN338" s="547"/>
      <c r="BO338" s="547"/>
      <c r="BP338" s="547"/>
      <c r="BQ338" s="547"/>
      <c r="BR338" s="547"/>
      <c r="BS338" s="547"/>
      <c r="BT338" s="547"/>
      <c r="BU338" s="547"/>
      <c r="BV338" s="547"/>
      <c r="BW338" s="547"/>
      <c r="BX338" s="547"/>
      <c r="BY338" s="547"/>
      <c r="BZ338" s="547"/>
      <c r="CA338" s="547"/>
      <c r="CB338" s="547"/>
      <c r="CC338" s="547"/>
      <c r="CD338" s="547"/>
      <c r="CE338" s="547"/>
      <c r="CF338" s="547"/>
      <c r="CG338" s="547"/>
      <c r="CH338" s="547"/>
      <c r="CI338" s="547"/>
      <c r="CJ338" s="547"/>
      <c r="CK338" s="547"/>
      <c r="CL338" s="547"/>
      <c r="CM338" s="547"/>
      <c r="CN338" s="547"/>
      <c r="CO338" s="547"/>
      <c r="CP338" s="547"/>
      <c r="CQ338" s="547"/>
      <c r="CR338" s="547"/>
      <c r="CS338" s="547"/>
      <c r="CT338" s="547"/>
      <c r="CU338" s="547"/>
      <c r="CV338" s="547"/>
      <c r="CW338" s="547"/>
      <c r="CX338" s="547"/>
      <c r="CY338" s="547"/>
      <c r="CZ338" s="547"/>
      <c r="DA338" s="547"/>
      <c r="DB338" s="547"/>
      <c r="DC338" s="547"/>
      <c r="DD338" s="547"/>
      <c r="DE338" s="547"/>
      <c r="DF338" s="547"/>
      <c r="DG338" s="547"/>
      <c r="DH338" s="547"/>
      <c r="DI338" s="547"/>
      <c r="DJ338" s="547"/>
      <c r="DK338" s="547"/>
      <c r="DL338" s="547"/>
      <c r="DM338" s="547"/>
      <c r="DN338" s="547"/>
      <c r="DO338" s="547"/>
      <c r="DP338" s="547"/>
      <c r="DQ338" s="547"/>
      <c r="DR338" s="547"/>
      <c r="DS338" s="547"/>
      <c r="DT338" s="547"/>
      <c r="DU338" s="547"/>
      <c r="DV338" s="547"/>
      <c r="DW338" s="547"/>
      <c r="DX338" s="547"/>
      <c r="DY338" s="547"/>
      <c r="DZ338" s="547"/>
      <c r="EA338" s="547"/>
      <c r="EB338" s="547"/>
      <c r="EC338" s="547"/>
      <c r="ED338" s="547"/>
      <c r="EE338" s="547"/>
      <c r="EF338" s="547"/>
      <c r="EG338" s="547"/>
      <c r="EH338" s="547"/>
      <c r="EI338" s="547"/>
      <c r="EJ338" s="547"/>
      <c r="EK338" s="547"/>
      <c r="EL338" s="547"/>
      <c r="EM338" s="547"/>
      <c r="EN338" s="547"/>
      <c r="EO338" s="547"/>
      <c r="EP338" s="547"/>
      <c r="EQ338" s="547"/>
      <c r="ER338" s="547"/>
      <c r="ES338" s="547"/>
      <c r="ET338" s="547"/>
      <c r="EU338" s="547"/>
      <c r="EV338" s="547"/>
      <c r="EW338" s="547"/>
      <c r="EX338" s="547"/>
      <c r="EY338" s="547"/>
      <c r="EZ338" s="547"/>
      <c r="FA338" s="547"/>
      <c r="FB338" s="547"/>
      <c r="FC338" s="547"/>
      <c r="FD338" s="547"/>
      <c r="FE338" s="547"/>
      <c r="FF338" s="547"/>
      <c r="FG338" s="547"/>
      <c r="FH338" s="547"/>
      <c r="FI338" s="547"/>
      <c r="FJ338" s="547"/>
      <c r="FK338" s="547"/>
      <c r="FL338" s="547"/>
      <c r="FM338" s="547"/>
      <c r="FN338" s="547"/>
      <c r="FO338" s="547"/>
      <c r="FP338" s="547"/>
      <c r="FQ338" s="547"/>
      <c r="FR338" s="547"/>
      <c r="FS338" s="547"/>
      <c r="FT338" s="547"/>
      <c r="FU338" s="547"/>
      <c r="FV338" s="547"/>
      <c r="FW338" s="547"/>
      <c r="FX338" s="547"/>
      <c r="FY338" s="547"/>
      <c r="FZ338" s="547"/>
      <c r="GA338" s="547"/>
      <c r="GB338" s="547"/>
      <c r="GC338" s="547"/>
      <c r="GD338" s="547"/>
      <c r="GE338" s="547"/>
      <c r="GF338" s="547"/>
      <c r="GG338" s="547"/>
      <c r="GH338" s="547"/>
      <c r="GI338" s="547"/>
      <c r="GJ338" s="547"/>
      <c r="GK338" s="547"/>
      <c r="GL338" s="547"/>
      <c r="GM338" s="547"/>
      <c r="GN338" s="547"/>
      <c r="GO338" s="547"/>
      <c r="GP338" s="547"/>
      <c r="GQ338" s="547"/>
      <c r="GR338" s="547"/>
      <c r="GS338" s="547"/>
      <c r="GT338" s="547"/>
      <c r="GU338" s="547"/>
      <c r="GV338" s="547"/>
      <c r="GW338" s="547"/>
      <c r="GX338" s="547"/>
      <c r="GY338" s="547"/>
      <c r="GZ338" s="547"/>
      <c r="HA338" s="547"/>
      <c r="HB338" s="547"/>
      <c r="HC338" s="547"/>
      <c r="HD338" s="547"/>
      <c r="HE338" s="547"/>
      <c r="HF338" s="547"/>
      <c r="HG338" s="547"/>
      <c r="HH338" s="547"/>
      <c r="HI338" s="547"/>
      <c r="HJ338" s="547"/>
      <c r="HK338" s="547"/>
      <c r="HL338" s="547"/>
      <c r="HM338" s="547"/>
      <c r="HN338" s="547"/>
      <c r="HO338" s="547"/>
      <c r="HP338" s="547"/>
      <c r="HQ338" s="547"/>
      <c r="HR338" s="547"/>
      <c r="HS338" s="547"/>
      <c r="HT338" s="547"/>
      <c r="HU338" s="547"/>
      <c r="HV338" s="547"/>
      <c r="HW338" s="547"/>
      <c r="HX338" s="547"/>
      <c r="HY338" s="547"/>
      <c r="HZ338" s="547"/>
      <c r="IA338" s="547"/>
      <c r="IB338" s="547"/>
      <c r="IC338" s="547"/>
      <c r="ID338" s="547"/>
      <c r="IE338" s="547"/>
      <c r="IF338" s="547"/>
      <c r="IG338" s="547"/>
      <c r="IH338" s="547"/>
      <c r="II338" s="547"/>
      <c r="IJ338" s="547"/>
      <c r="IK338" s="547"/>
      <c r="IL338" s="547"/>
      <c r="IM338" s="547"/>
      <c r="IN338" s="547"/>
      <c r="IO338" s="547"/>
      <c r="IP338" s="547"/>
      <c r="IQ338" s="547"/>
      <c r="IR338" s="547"/>
      <c r="IS338" s="547"/>
      <c r="IT338" s="547"/>
      <c r="IU338" s="547"/>
      <c r="IV338" s="547"/>
      <c r="IW338" s="547"/>
      <c r="IX338" s="547"/>
      <c r="IY338" s="547"/>
      <c r="IZ338" s="547"/>
      <c r="JA338" s="547"/>
      <c r="JB338" s="547"/>
      <c r="JC338" s="547"/>
      <c r="JD338" s="547"/>
      <c r="JE338" s="547"/>
      <c r="JF338" s="547"/>
      <c r="JG338" s="547"/>
      <c r="JH338" s="547"/>
      <c r="JI338" s="547"/>
      <c r="JJ338" s="547"/>
      <c r="JK338" s="547"/>
      <c r="JL338" s="547"/>
      <c r="JM338" s="547"/>
      <c r="JN338" s="547"/>
      <c r="JO338" s="547"/>
      <c r="JP338" s="547"/>
      <c r="JQ338" s="547"/>
      <c r="JR338" s="547"/>
      <c r="JS338" s="547"/>
      <c r="JT338" s="547"/>
      <c r="JU338" s="547"/>
      <c r="JV338" s="547"/>
      <c r="JW338" s="547"/>
      <c r="JX338" s="547"/>
      <c r="JY338" s="547"/>
      <c r="JZ338" s="547"/>
      <c r="KA338" s="547"/>
      <c r="KB338" s="547"/>
      <c r="KC338" s="547"/>
      <c r="KD338" s="547"/>
      <c r="KE338" s="547"/>
      <c r="KF338" s="547"/>
      <c r="KG338" s="547"/>
      <c r="KH338" s="547"/>
      <c r="KI338" s="547"/>
      <c r="KJ338" s="547"/>
      <c r="KK338" s="547"/>
      <c r="KL338" s="547"/>
      <c r="KM338" s="547"/>
      <c r="KN338" s="547"/>
      <c r="KO338" s="547"/>
      <c r="KP338" s="547"/>
      <c r="KQ338" s="547"/>
      <c r="KR338" s="547"/>
      <c r="KS338" s="547"/>
      <c r="KT338" s="547"/>
      <c r="KU338" s="547"/>
      <c r="KV338" s="547"/>
      <c r="KW338" s="547"/>
      <c r="KX338" s="547"/>
      <c r="KY338" s="547"/>
      <c r="KZ338" s="547"/>
      <c r="LA338" s="547"/>
      <c r="LB338" s="547"/>
      <c r="LC338" s="547"/>
      <c r="LD338" s="547"/>
      <c r="LE338" s="547"/>
      <c r="LF338" s="547"/>
      <c r="LG338" s="547"/>
      <c r="LH338" s="547"/>
      <c r="LI338" s="547"/>
      <c r="LJ338" s="547"/>
      <c r="LK338" s="547"/>
      <c r="LL338" s="547"/>
      <c r="LM338" s="547"/>
      <c r="LN338" s="547"/>
      <c r="LO338" s="547"/>
      <c r="LP338" s="547"/>
      <c r="LQ338" s="547"/>
      <c r="LR338" s="547"/>
      <c r="LS338" s="547"/>
      <c r="LT338" s="547"/>
      <c r="LU338" s="547"/>
      <c r="LV338" s="547"/>
      <c r="LW338" s="547"/>
      <c r="LX338" s="547"/>
      <c r="LY338" s="547"/>
      <c r="LZ338" s="547"/>
      <c r="MA338" s="547"/>
      <c r="MB338" s="547"/>
      <c r="MC338" s="547"/>
      <c r="MD338" s="547"/>
      <c r="ME338" s="547"/>
      <c r="MF338" s="547"/>
      <c r="MG338" s="547"/>
      <c r="MH338" s="547"/>
      <c r="MI338" s="547"/>
      <c r="MJ338" s="547"/>
      <c r="MK338" s="547"/>
      <c r="ML338" s="547"/>
      <c r="MM338" s="547"/>
      <c r="MN338" s="547"/>
      <c r="MO338" s="547"/>
      <c r="MP338" s="547"/>
      <c r="MQ338" s="547"/>
      <c r="MR338" s="547"/>
      <c r="MS338" s="547"/>
      <c r="MT338" s="547"/>
      <c r="MU338" s="547"/>
      <c r="MV338" s="547"/>
      <c r="MW338" s="547"/>
      <c r="MX338" s="547"/>
      <c r="MY338" s="547"/>
      <c r="MZ338" s="547"/>
      <c r="NA338" s="547"/>
      <c r="NB338" s="547"/>
      <c r="NC338" s="547"/>
      <c r="ND338" s="547"/>
      <c r="NE338" s="547"/>
      <c r="NF338" s="547"/>
      <c r="NG338" s="547"/>
      <c r="NH338" s="547"/>
      <c r="NI338" s="547"/>
      <c r="NJ338" s="547"/>
      <c r="NK338" s="547"/>
      <c r="NL338" s="547"/>
      <c r="NM338" s="547"/>
      <c r="NN338" s="547"/>
      <c r="NO338" s="547"/>
      <c r="NP338" s="547"/>
      <c r="NQ338" s="547"/>
      <c r="NR338" s="547"/>
      <c r="NS338" s="547"/>
      <c r="NT338" s="547"/>
      <c r="NU338" s="547"/>
      <c r="NV338" s="547"/>
      <c r="NW338" s="547"/>
      <c r="NX338" s="547"/>
      <c r="NY338" s="547"/>
      <c r="NZ338" s="547"/>
      <c r="OA338" s="547"/>
      <c r="OB338" s="547"/>
      <c r="OC338" s="547"/>
      <c r="OD338" s="547"/>
      <c r="OE338" s="547"/>
      <c r="OF338" s="547"/>
      <c r="OG338" s="547"/>
      <c r="OH338" s="547"/>
      <c r="OI338" s="547"/>
      <c r="OJ338" s="547"/>
      <c r="OK338" s="547"/>
      <c r="OL338" s="547"/>
      <c r="OM338" s="547"/>
      <c r="ON338" s="547"/>
      <c r="OO338" s="547"/>
      <c r="OP338" s="547"/>
      <c r="OQ338" s="547"/>
      <c r="OR338" s="547"/>
      <c r="OS338" s="547"/>
      <c r="OT338" s="547"/>
      <c r="OU338" s="547"/>
      <c r="OV338" s="547"/>
      <c r="OW338" s="547"/>
      <c r="OX338" s="547"/>
      <c r="OY338" s="547"/>
      <c r="OZ338" s="547"/>
      <c r="PA338" s="547"/>
      <c r="PB338" s="547"/>
      <c r="PC338" s="547"/>
      <c r="PD338" s="547"/>
      <c r="PE338" s="547"/>
      <c r="PF338" s="547"/>
      <c r="PG338" s="547"/>
      <c r="PH338" s="547"/>
      <c r="PI338" s="547"/>
      <c r="PJ338" s="547"/>
      <c r="PK338" s="547"/>
      <c r="PL338" s="547"/>
      <c r="PM338" s="547"/>
      <c r="PN338" s="547"/>
      <c r="PO338" s="547"/>
      <c r="PP338" s="547"/>
      <c r="PQ338" s="547"/>
      <c r="PR338" s="547"/>
      <c r="PS338" s="547"/>
      <c r="PT338" s="547"/>
      <c r="PU338" s="547"/>
      <c r="PV338" s="547"/>
      <c r="PW338" s="547"/>
      <c r="PX338" s="547"/>
      <c r="PY338" s="547"/>
      <c r="PZ338" s="547"/>
      <c r="QA338" s="547"/>
      <c r="QB338" s="547"/>
      <c r="QC338" s="547"/>
      <c r="QD338" s="547"/>
      <c r="QE338" s="547"/>
      <c r="QF338" s="547"/>
      <c r="QG338" s="547"/>
      <c r="QH338" s="547"/>
      <c r="QI338" s="547"/>
      <c r="QJ338" s="547"/>
      <c r="QK338" s="547"/>
      <c r="QL338" s="547"/>
      <c r="QM338" s="547"/>
      <c r="QN338" s="547"/>
      <c r="QO338" s="547"/>
      <c r="QP338" s="547"/>
      <c r="QQ338" s="547"/>
      <c r="QR338" s="547"/>
      <c r="QS338" s="547"/>
      <c r="QT338" s="547"/>
      <c r="QU338" s="547"/>
      <c r="QV338" s="547"/>
      <c r="QW338" s="547"/>
      <c r="QX338" s="547"/>
      <c r="QY338" s="547"/>
      <c r="QZ338" s="547"/>
      <c r="RA338" s="547"/>
      <c r="RB338" s="547"/>
      <c r="RC338" s="547"/>
      <c r="RD338" s="547"/>
      <c r="RE338" s="547"/>
      <c r="RF338" s="547"/>
      <c r="RG338" s="547"/>
      <c r="RH338" s="547"/>
      <c r="RI338" s="547"/>
      <c r="RJ338" s="547"/>
      <c r="RK338" s="547"/>
      <c r="RL338" s="547"/>
      <c r="RM338" s="547"/>
      <c r="RN338" s="547"/>
      <c r="RO338" s="547"/>
      <c r="RP338" s="547"/>
      <c r="RQ338" s="547"/>
      <c r="RR338" s="547"/>
      <c r="RS338" s="547"/>
      <c r="RT338" s="547"/>
      <c r="RU338" s="547"/>
      <c r="RV338" s="547"/>
      <c r="RW338" s="547"/>
      <c r="RX338" s="547"/>
      <c r="RY338" s="547"/>
      <c r="RZ338" s="547"/>
      <c r="SA338" s="547"/>
      <c r="SB338" s="547"/>
      <c r="SC338" s="547"/>
      <c r="SD338" s="547"/>
      <c r="SE338" s="547"/>
      <c r="SF338" s="547"/>
      <c r="SG338" s="547"/>
      <c r="SH338" s="547"/>
      <c r="SI338" s="547"/>
      <c r="SJ338" s="547"/>
      <c r="SK338" s="547"/>
      <c r="SL338" s="547"/>
      <c r="SM338" s="547"/>
      <c r="SN338" s="547"/>
      <c r="SO338" s="547"/>
      <c r="SP338" s="547"/>
      <c r="SQ338" s="547"/>
      <c r="SR338" s="547"/>
      <c r="SS338" s="547"/>
      <c r="ST338" s="547"/>
      <c r="SU338" s="547"/>
      <c r="SV338" s="547"/>
      <c r="SW338" s="547"/>
      <c r="SX338" s="547"/>
      <c r="SY338" s="547"/>
      <c r="SZ338" s="547"/>
      <c r="TA338" s="547"/>
      <c r="TB338" s="547"/>
      <c r="TC338" s="547"/>
      <c r="TD338" s="547"/>
      <c r="TE338" s="547"/>
      <c r="TF338" s="547"/>
      <c r="TG338" s="547"/>
      <c r="TH338" s="547"/>
      <c r="TI338" s="547"/>
      <c r="TJ338" s="547"/>
      <c r="TK338" s="547"/>
      <c r="TL338" s="547"/>
      <c r="TM338" s="547"/>
      <c r="TN338" s="547"/>
      <c r="TO338" s="547"/>
      <c r="TP338" s="547"/>
      <c r="TQ338" s="547"/>
      <c r="TR338" s="547"/>
      <c r="TS338" s="547"/>
      <c r="TT338" s="547"/>
      <c r="TU338" s="547"/>
      <c r="TV338" s="547"/>
      <c r="TW338" s="547"/>
      <c r="TX338" s="547"/>
      <c r="TY338" s="547"/>
      <c r="TZ338" s="547"/>
      <c r="UA338" s="547"/>
      <c r="UB338" s="547"/>
      <c r="UC338" s="547"/>
      <c r="UD338" s="547"/>
      <c r="UE338" s="547"/>
      <c r="UF338" s="547"/>
      <c r="UG338" s="547"/>
      <c r="UH338" s="547"/>
      <c r="UI338" s="547"/>
      <c r="UJ338" s="547"/>
      <c r="UK338" s="547"/>
      <c r="UL338" s="547"/>
      <c r="UM338" s="547"/>
      <c r="UN338" s="547"/>
      <c r="UO338" s="547"/>
      <c r="UP338" s="547"/>
      <c r="UQ338" s="547"/>
      <c r="UR338" s="547"/>
      <c r="US338" s="547"/>
      <c r="UT338" s="547"/>
      <c r="UU338" s="547"/>
      <c r="UV338" s="547"/>
      <c r="UW338" s="547"/>
      <c r="UX338" s="547"/>
      <c r="UY338" s="547"/>
      <c r="UZ338" s="547"/>
      <c r="VA338" s="547"/>
      <c r="VB338" s="547"/>
      <c r="VC338" s="547"/>
      <c r="VD338" s="547"/>
      <c r="VE338" s="547"/>
      <c r="VF338" s="547"/>
      <c r="VG338" s="547"/>
      <c r="VH338" s="547"/>
      <c r="VI338" s="547"/>
      <c r="VJ338" s="547"/>
      <c r="VK338" s="547"/>
      <c r="VL338" s="547"/>
      <c r="VM338" s="547"/>
      <c r="VN338" s="547"/>
      <c r="VO338" s="547"/>
      <c r="VP338" s="547"/>
      <c r="VQ338" s="547"/>
      <c r="VR338" s="547"/>
      <c r="VS338" s="547"/>
      <c r="VT338" s="547"/>
      <c r="VU338" s="547"/>
      <c r="VV338" s="547"/>
      <c r="VW338" s="547"/>
      <c r="VX338" s="547"/>
      <c r="VY338" s="547"/>
      <c r="VZ338" s="547"/>
      <c r="WA338" s="547"/>
      <c r="WB338" s="547"/>
      <c r="WC338" s="547"/>
      <c r="WD338" s="547"/>
      <c r="WE338" s="547"/>
      <c r="WF338" s="547"/>
      <c r="WG338" s="547"/>
      <c r="WH338" s="547"/>
      <c r="WI338" s="547"/>
      <c r="WJ338" s="547"/>
      <c r="WK338" s="547"/>
      <c r="WL338" s="547"/>
      <c r="WM338" s="547"/>
      <c r="WN338" s="547"/>
      <c r="WO338" s="547"/>
      <c r="WP338" s="547"/>
      <c r="WQ338" s="547"/>
      <c r="WR338" s="547"/>
      <c r="WS338" s="547"/>
      <c r="WT338" s="547"/>
      <c r="WU338" s="547"/>
      <c r="WV338" s="547"/>
      <c r="WW338" s="547"/>
      <c r="WX338" s="547"/>
      <c r="WY338" s="547"/>
      <c r="WZ338" s="547"/>
      <c r="XA338" s="547"/>
      <c r="XB338" s="547"/>
      <c r="XC338" s="547"/>
      <c r="XD338" s="547"/>
      <c r="XE338" s="547"/>
      <c r="XF338" s="547"/>
      <c r="XG338" s="547"/>
      <c r="XH338" s="547"/>
      <c r="XI338" s="547"/>
      <c r="XJ338" s="547"/>
      <c r="XK338" s="547"/>
      <c r="XL338" s="547"/>
      <c r="XM338" s="547"/>
      <c r="XN338" s="547"/>
      <c r="XO338" s="547"/>
      <c r="XP338" s="547"/>
      <c r="XQ338" s="547"/>
      <c r="XR338" s="547"/>
      <c r="XS338" s="547"/>
      <c r="XT338" s="547"/>
      <c r="XU338" s="547"/>
      <c r="XV338" s="547"/>
      <c r="XW338" s="547"/>
      <c r="XX338" s="547"/>
      <c r="XY338" s="547"/>
      <c r="XZ338" s="547"/>
      <c r="YA338" s="547"/>
      <c r="YB338" s="547"/>
      <c r="YC338" s="547"/>
      <c r="YD338" s="547"/>
      <c r="YE338" s="547"/>
      <c r="YF338" s="547"/>
      <c r="YG338" s="547"/>
      <c r="YH338" s="547"/>
      <c r="YI338" s="547"/>
      <c r="YJ338" s="547"/>
      <c r="YK338" s="547"/>
      <c r="YL338" s="547"/>
      <c r="YM338" s="547"/>
      <c r="YN338" s="547"/>
      <c r="YO338" s="547"/>
      <c r="YP338" s="547"/>
      <c r="YQ338" s="547"/>
      <c r="YR338" s="547"/>
      <c r="YS338" s="547"/>
      <c r="YT338" s="547"/>
      <c r="YU338" s="547"/>
      <c r="YV338" s="547"/>
      <c r="YW338" s="547"/>
      <c r="YX338" s="547"/>
      <c r="YY338" s="547"/>
      <c r="YZ338" s="547"/>
      <c r="ZA338" s="547"/>
      <c r="ZB338" s="547"/>
      <c r="ZC338" s="547"/>
      <c r="ZD338" s="547"/>
      <c r="ZE338" s="547"/>
      <c r="ZF338" s="547"/>
      <c r="ZG338" s="547"/>
      <c r="ZH338" s="547"/>
      <c r="ZI338" s="547"/>
      <c r="ZJ338" s="547"/>
      <c r="ZK338" s="547"/>
      <c r="ZL338" s="547"/>
      <c r="ZM338" s="547"/>
      <c r="ZN338" s="547"/>
      <c r="ZO338" s="547"/>
      <c r="ZP338" s="547"/>
      <c r="ZQ338" s="547"/>
      <c r="ZR338" s="547"/>
      <c r="ZS338" s="547"/>
      <c r="ZT338" s="547"/>
      <c r="ZU338" s="547"/>
      <c r="ZV338" s="547"/>
      <c r="ZW338" s="547"/>
      <c r="ZX338" s="547"/>
      <c r="ZY338" s="547"/>
      <c r="ZZ338" s="547"/>
      <c r="AAA338" s="547"/>
      <c r="AAB338" s="547"/>
      <c r="AAC338" s="547"/>
      <c r="AAD338" s="547"/>
      <c r="AAE338" s="547"/>
      <c r="AAF338" s="547"/>
      <c r="AAG338" s="547"/>
      <c r="AAH338" s="547"/>
      <c r="AAI338" s="547"/>
      <c r="AAJ338" s="547"/>
      <c r="AAK338" s="547"/>
      <c r="AAL338" s="547"/>
      <c r="AAM338" s="547"/>
      <c r="AAN338" s="547"/>
      <c r="AAO338" s="547"/>
      <c r="AAP338" s="547"/>
      <c r="AAQ338" s="547"/>
      <c r="AAR338" s="547"/>
      <c r="AAS338" s="547"/>
      <c r="AAT338" s="547"/>
      <c r="AAU338" s="547"/>
      <c r="AAV338" s="547"/>
      <c r="AAW338" s="547"/>
      <c r="AAX338" s="547"/>
      <c r="AAY338" s="547"/>
      <c r="AAZ338" s="547"/>
      <c r="ABA338" s="547"/>
      <c r="ABB338" s="547"/>
      <c r="ABC338" s="547"/>
      <c r="ABD338" s="547"/>
      <c r="ABE338" s="547"/>
      <c r="ABF338" s="547"/>
      <c r="ABG338" s="547"/>
      <c r="ABH338" s="547"/>
      <c r="ABI338" s="547"/>
      <c r="ABJ338" s="547"/>
      <c r="ABK338" s="547"/>
      <c r="ABL338" s="547"/>
      <c r="ABM338" s="547"/>
      <c r="ABN338" s="547"/>
      <c r="ABO338" s="547"/>
      <c r="ABP338" s="547"/>
      <c r="ABQ338" s="547"/>
      <c r="ABR338" s="547"/>
      <c r="ABS338" s="547"/>
      <c r="ABT338" s="547"/>
      <c r="ABU338" s="547"/>
      <c r="ABV338" s="547"/>
      <c r="ABW338" s="547"/>
      <c r="ABX338" s="547"/>
      <c r="ABY338" s="547"/>
      <c r="ABZ338" s="547"/>
      <c r="ACA338" s="547"/>
      <c r="ACB338" s="547"/>
      <c r="ACC338" s="547"/>
      <c r="ACD338" s="547"/>
      <c r="ACE338" s="547"/>
      <c r="ACF338" s="547"/>
      <c r="ACG338" s="547"/>
      <c r="ACH338" s="547"/>
      <c r="ACI338" s="547"/>
      <c r="ACJ338" s="547"/>
      <c r="ACK338" s="547"/>
      <c r="ACL338" s="547"/>
      <c r="ACM338" s="547"/>
      <c r="ACN338" s="547"/>
      <c r="ACO338" s="547"/>
      <c r="ACP338" s="547"/>
      <c r="ACQ338" s="547"/>
      <c r="ACR338" s="547"/>
      <c r="ACS338" s="547"/>
      <c r="ACT338" s="547"/>
      <c r="ACU338" s="547"/>
      <c r="ACV338" s="547"/>
      <c r="ACW338" s="547"/>
      <c r="ACX338" s="547"/>
      <c r="ACY338" s="547"/>
      <c r="ACZ338" s="547"/>
      <c r="ADA338" s="547"/>
      <c r="ADB338" s="547"/>
      <c r="ADC338" s="547"/>
      <c r="ADD338" s="547"/>
      <c r="ADE338" s="547"/>
      <c r="ADF338" s="547"/>
      <c r="ADG338" s="547"/>
      <c r="ADH338" s="547"/>
      <c r="ADI338" s="547"/>
      <c r="ADJ338" s="547"/>
      <c r="ADK338" s="547"/>
      <c r="ADL338" s="547"/>
      <c r="ADM338" s="547"/>
      <c r="ADN338" s="547"/>
      <c r="ADO338" s="547"/>
      <c r="ADP338" s="547"/>
      <c r="ADQ338" s="547"/>
      <c r="ADR338" s="547"/>
      <c r="ADS338" s="547"/>
      <c r="ADT338" s="547"/>
      <c r="ADU338" s="547"/>
      <c r="ADV338" s="547"/>
      <c r="ADW338" s="547"/>
      <c r="ADX338" s="547"/>
      <c r="ADY338" s="547"/>
      <c r="ADZ338" s="547"/>
      <c r="AEA338" s="547"/>
      <c r="AEB338" s="547"/>
      <c r="AEC338" s="547"/>
      <c r="AED338" s="547"/>
      <c r="AEE338" s="547"/>
      <c r="AEF338" s="547"/>
      <c r="AEG338" s="547"/>
      <c r="AEH338" s="547"/>
      <c r="AEI338" s="547"/>
      <c r="AEJ338" s="547"/>
      <c r="AEK338" s="547"/>
      <c r="AEL338" s="547"/>
      <c r="AEM338" s="547"/>
      <c r="AEN338" s="547"/>
      <c r="AEO338" s="547"/>
      <c r="AEP338" s="547"/>
      <c r="AEQ338" s="547"/>
      <c r="AER338" s="547"/>
      <c r="AES338" s="547"/>
      <c r="AET338" s="547"/>
      <c r="AEU338" s="547"/>
      <c r="AEV338" s="547"/>
      <c r="AEW338" s="547"/>
      <c r="AEX338" s="547"/>
      <c r="AEY338" s="547"/>
      <c r="AEZ338" s="547"/>
      <c r="AFA338" s="547"/>
      <c r="AFB338" s="547"/>
      <c r="AFC338" s="547"/>
      <c r="AFD338" s="547"/>
      <c r="AFE338" s="547"/>
      <c r="AFF338" s="547"/>
      <c r="AFG338" s="547"/>
      <c r="AFH338" s="547"/>
      <c r="AFI338" s="547"/>
      <c r="AFJ338" s="547"/>
      <c r="AFK338" s="547"/>
      <c r="AFL338" s="547"/>
      <c r="AFM338" s="547"/>
      <c r="AFN338" s="547"/>
      <c r="AFO338" s="547"/>
      <c r="AFP338" s="547"/>
      <c r="AFQ338" s="547"/>
      <c r="AFR338" s="547"/>
      <c r="AFS338" s="547"/>
      <c r="AFT338" s="547"/>
      <c r="AFU338" s="547"/>
      <c r="AFV338" s="547"/>
      <c r="AFW338" s="547"/>
      <c r="AFX338" s="547"/>
      <c r="AFY338" s="547"/>
      <c r="AFZ338" s="547"/>
      <c r="AGA338" s="547"/>
      <c r="AGB338" s="547"/>
      <c r="AGC338" s="547"/>
      <c r="AGD338" s="547"/>
      <c r="AGE338" s="547"/>
      <c r="AGF338" s="547"/>
      <c r="AGG338" s="547"/>
      <c r="AGH338" s="547"/>
      <c r="AGI338" s="547"/>
      <c r="AGJ338" s="547"/>
      <c r="AGK338" s="547"/>
      <c r="AGL338" s="547"/>
      <c r="AGM338" s="547"/>
      <c r="AGN338" s="547"/>
      <c r="AGO338" s="547"/>
      <c r="AGP338" s="547"/>
      <c r="AGQ338" s="547"/>
      <c r="AGR338" s="547"/>
      <c r="AGS338" s="547"/>
      <c r="AGT338" s="547"/>
      <c r="AGU338" s="547"/>
      <c r="AGV338" s="547"/>
      <c r="AGW338" s="547"/>
      <c r="AGX338" s="547"/>
      <c r="AGY338" s="547"/>
      <c r="AGZ338" s="547"/>
      <c r="AHA338" s="547"/>
      <c r="AHB338" s="547"/>
      <c r="AHC338" s="547"/>
      <c r="AHD338" s="547"/>
      <c r="AHE338" s="547"/>
      <c r="AHF338" s="547"/>
      <c r="AHG338" s="547"/>
      <c r="AHH338" s="547"/>
      <c r="AHI338" s="547"/>
      <c r="AHJ338" s="547"/>
      <c r="AHK338" s="547"/>
      <c r="AHL338" s="547"/>
      <c r="AHM338" s="547"/>
      <c r="AHN338" s="547"/>
      <c r="AHO338" s="547"/>
      <c r="AHP338" s="547"/>
      <c r="AHQ338" s="547"/>
      <c r="AHR338" s="547"/>
      <c r="AHS338" s="547"/>
      <c r="AHT338" s="547"/>
      <c r="AHU338" s="547"/>
      <c r="AHV338" s="547"/>
      <c r="AHW338" s="547"/>
      <c r="AHX338" s="547"/>
      <c r="AHY338" s="547"/>
      <c r="AHZ338" s="547"/>
      <c r="AIA338" s="547"/>
      <c r="AIB338" s="547"/>
      <c r="AIC338" s="547"/>
      <c r="AID338" s="547"/>
      <c r="AIE338" s="547"/>
      <c r="AIF338" s="547"/>
      <c r="AIG338" s="547"/>
      <c r="AIH338" s="547"/>
      <c r="AII338" s="547"/>
      <c r="AIJ338" s="547"/>
      <c r="AIK338" s="547"/>
      <c r="AIL338" s="547"/>
      <c r="AIM338" s="547"/>
      <c r="AIN338" s="547"/>
      <c r="AIO338" s="547"/>
      <c r="AIP338" s="547"/>
      <c r="AIQ338" s="547"/>
      <c r="AIR338" s="547"/>
      <c r="AIS338" s="547"/>
      <c r="AIT338" s="547"/>
      <c r="AIU338" s="547"/>
      <c r="AIV338" s="547"/>
      <c r="AIW338" s="547"/>
      <c r="AIX338" s="547"/>
      <c r="AIY338" s="547"/>
      <c r="AIZ338" s="547"/>
      <c r="AJA338" s="547"/>
      <c r="AJB338" s="547"/>
      <c r="AJC338" s="547"/>
      <c r="AJD338" s="547"/>
      <c r="AJE338" s="547"/>
      <c r="AJF338" s="547"/>
      <c r="AJG338" s="547"/>
      <c r="AJH338" s="547"/>
      <c r="AJI338" s="547"/>
      <c r="AJJ338" s="547"/>
      <c r="AJK338" s="547"/>
      <c r="AJL338" s="547"/>
      <c r="AJM338" s="547"/>
      <c r="AJN338" s="547"/>
      <c r="AJO338" s="547"/>
      <c r="AJP338" s="547"/>
      <c r="AJQ338" s="547"/>
      <c r="AJR338" s="547"/>
      <c r="AJS338" s="547"/>
      <c r="AJT338" s="547"/>
      <c r="AJU338" s="547"/>
      <c r="AJV338" s="547"/>
      <c r="AJW338" s="547"/>
      <c r="AJX338" s="547"/>
      <c r="AJY338" s="547"/>
      <c r="AJZ338" s="547"/>
      <c r="AKA338" s="547"/>
      <c r="AKB338" s="547"/>
      <c r="AKC338" s="547"/>
      <c r="AKD338" s="547"/>
      <c r="AKE338" s="547"/>
      <c r="AKF338" s="547"/>
      <c r="AKG338" s="547"/>
      <c r="AKH338" s="547"/>
      <c r="AKI338" s="547"/>
      <c r="AKJ338" s="547"/>
      <c r="AKK338" s="547"/>
      <c r="AKL338" s="547"/>
      <c r="AKM338" s="547"/>
      <c r="AKN338" s="547"/>
      <c r="AKO338" s="547"/>
      <c r="AKP338" s="547"/>
      <c r="AKQ338" s="547"/>
      <c r="AKR338" s="547"/>
      <c r="AKS338" s="547"/>
      <c r="AKT338" s="547"/>
      <c r="AKU338" s="547"/>
      <c r="AKV338" s="547"/>
      <c r="AKW338" s="547"/>
      <c r="AKX338" s="547"/>
      <c r="AKY338" s="547"/>
      <c r="AKZ338" s="547"/>
      <c r="ALA338" s="547"/>
      <c r="ALB338" s="547"/>
      <c r="ALC338" s="547"/>
      <c r="ALD338" s="547"/>
      <c r="ALE338" s="547"/>
      <c r="ALF338" s="547"/>
      <c r="ALG338" s="547"/>
      <c r="ALH338" s="547"/>
      <c r="ALI338" s="547"/>
      <c r="ALJ338" s="547"/>
      <c r="ALK338" s="547"/>
      <c r="ALL338" s="547"/>
      <c r="ALM338" s="547"/>
      <c r="ALN338" s="547"/>
      <c r="ALO338" s="547"/>
      <c r="ALP338" s="547"/>
      <c r="ALQ338" s="547"/>
      <c r="ALR338" s="547"/>
      <c r="ALS338" s="547"/>
      <c r="ALT338" s="547"/>
      <c r="ALU338" s="547"/>
      <c r="ALV338" s="547"/>
      <c r="ALW338" s="547"/>
      <c r="ALX338" s="547"/>
      <c r="ALY338" s="547"/>
      <c r="ALZ338" s="547"/>
      <c r="AMA338" s="547"/>
      <c r="AMB338" s="547"/>
      <c r="AMC338" s="547"/>
      <c r="AMD338" s="547"/>
      <c r="AME338" s="547"/>
      <c r="AMF338" s="547"/>
      <c r="AMG338" s="547"/>
      <c r="AMH338" s="547"/>
      <c r="AMI338" s="547"/>
      <c r="AMJ338" s="547"/>
      <c r="AMK338" s="547"/>
      <c r="AML338" s="547"/>
      <c r="AMM338" s="547"/>
      <c r="AMN338" s="547"/>
      <c r="AMO338" s="547"/>
      <c r="AMP338" s="547"/>
      <c r="AMQ338" s="547"/>
      <c r="AMR338" s="547"/>
      <c r="AMS338" s="547"/>
      <c r="AMT338" s="547"/>
      <c r="AMU338" s="547"/>
      <c r="AMV338" s="547"/>
      <c r="AMW338" s="547"/>
      <c r="AMX338" s="547"/>
      <c r="AMY338" s="547"/>
      <c r="AMZ338" s="547"/>
      <c r="ANA338" s="547"/>
      <c r="ANB338" s="547"/>
      <c r="ANC338" s="547"/>
      <c r="AND338" s="547"/>
      <c r="ANE338" s="547"/>
      <c r="ANF338" s="547"/>
      <c r="ANG338" s="547"/>
      <c r="ANH338" s="547"/>
      <c r="ANI338" s="547"/>
      <c r="ANJ338" s="547"/>
      <c r="ANK338" s="547"/>
      <c r="ANL338" s="547"/>
      <c r="ANM338" s="547"/>
      <c r="ANN338" s="547"/>
      <c r="ANO338" s="547"/>
      <c r="ANP338" s="547"/>
      <c r="ANQ338" s="547"/>
      <c r="ANR338" s="547"/>
      <c r="ANS338" s="547"/>
      <c r="ANT338" s="547"/>
      <c r="ANU338" s="547"/>
      <c r="ANV338" s="547"/>
      <c r="ANW338" s="547"/>
      <c r="ANX338" s="547"/>
      <c r="ANY338" s="547"/>
      <c r="ANZ338" s="547"/>
      <c r="AOA338" s="547"/>
      <c r="AOB338" s="547"/>
      <c r="AOC338" s="547"/>
      <c r="AOD338" s="547"/>
      <c r="AOE338" s="547"/>
      <c r="AOF338" s="547"/>
      <c r="AOG338" s="547"/>
      <c r="AOH338" s="547"/>
      <c r="AOI338" s="547"/>
      <c r="AOJ338" s="547"/>
      <c r="AOK338" s="547"/>
      <c r="AOL338" s="547"/>
      <c r="AOM338" s="547"/>
      <c r="AON338" s="547"/>
      <c r="AOO338" s="547"/>
      <c r="AOP338" s="547"/>
      <c r="AOQ338" s="547"/>
      <c r="AOR338" s="547"/>
      <c r="AOS338" s="547"/>
      <c r="AOT338" s="547"/>
      <c r="AOU338" s="547"/>
      <c r="AOV338" s="547"/>
      <c r="AOW338" s="547"/>
      <c r="AOX338" s="547"/>
      <c r="AOY338" s="547"/>
      <c r="AOZ338" s="547"/>
      <c r="APA338" s="547"/>
      <c r="APB338" s="547"/>
      <c r="APC338" s="547"/>
      <c r="APD338" s="547"/>
      <c r="APE338" s="547"/>
      <c r="APF338" s="547"/>
      <c r="APG338" s="547"/>
      <c r="APH338" s="547"/>
      <c r="API338" s="547"/>
      <c r="APJ338" s="547"/>
      <c r="APK338" s="547"/>
      <c r="APL338" s="547"/>
      <c r="APM338" s="547"/>
      <c r="APN338" s="547"/>
      <c r="APO338" s="547"/>
      <c r="APP338" s="547"/>
      <c r="APQ338" s="547"/>
      <c r="APR338" s="547"/>
      <c r="APS338" s="547"/>
      <c r="APT338" s="547"/>
      <c r="APU338" s="547"/>
      <c r="APV338" s="547"/>
      <c r="APW338" s="547"/>
      <c r="APX338" s="547"/>
      <c r="APY338" s="547"/>
      <c r="APZ338" s="547"/>
      <c r="AQA338" s="547"/>
      <c r="AQB338" s="547"/>
      <c r="AQC338" s="547"/>
      <c r="AQD338" s="547"/>
      <c r="AQE338" s="547"/>
      <c r="AQF338" s="547"/>
      <c r="AQG338" s="547"/>
      <c r="AQH338" s="547"/>
      <c r="AQI338" s="547"/>
      <c r="AQJ338" s="547"/>
      <c r="AQK338" s="547"/>
      <c r="AQL338" s="547"/>
      <c r="AQM338" s="547"/>
      <c r="AQN338" s="547"/>
      <c r="AQO338" s="547"/>
      <c r="AQP338" s="547"/>
      <c r="AQQ338" s="547"/>
      <c r="AQR338" s="547"/>
      <c r="AQS338" s="547"/>
      <c r="AQT338" s="547"/>
      <c r="AQU338" s="547"/>
      <c r="AQV338" s="547"/>
      <c r="AQW338" s="547"/>
      <c r="AQX338" s="547"/>
      <c r="AQY338" s="547"/>
      <c r="AQZ338" s="547"/>
      <c r="ARA338" s="547"/>
      <c r="ARB338" s="547"/>
      <c r="ARC338" s="547"/>
      <c r="ARD338" s="547"/>
      <c r="ARE338" s="547"/>
      <c r="ARF338" s="547"/>
      <c r="ARG338" s="547"/>
      <c r="ARH338" s="547"/>
      <c r="ARI338" s="547"/>
      <c r="ARJ338" s="547"/>
      <c r="ARK338" s="547"/>
      <c r="ARL338" s="547"/>
      <c r="ARM338" s="547"/>
      <c r="ARN338" s="547"/>
      <c r="ARO338" s="547"/>
      <c r="ARP338" s="547"/>
      <c r="ARQ338" s="547"/>
      <c r="ARR338" s="547"/>
      <c r="ARS338" s="547"/>
      <c r="ART338" s="547"/>
      <c r="ARU338" s="547"/>
      <c r="ARV338" s="547"/>
      <c r="ARW338" s="547"/>
      <c r="ARX338" s="547"/>
      <c r="ARY338" s="547"/>
      <c r="ARZ338" s="547"/>
      <c r="ASA338" s="547"/>
      <c r="ASB338" s="547"/>
      <c r="ASC338" s="547"/>
      <c r="ASD338" s="547"/>
      <c r="ASE338" s="547"/>
      <c r="ASF338" s="547"/>
      <c r="ASG338" s="547"/>
      <c r="ASH338" s="547"/>
      <c r="ASI338" s="547"/>
      <c r="ASJ338" s="547"/>
      <c r="ASK338" s="547"/>
      <c r="ASL338" s="547"/>
      <c r="ASM338" s="547"/>
      <c r="ASN338" s="547"/>
      <c r="ASO338" s="547"/>
      <c r="ASP338" s="547"/>
      <c r="ASQ338" s="547"/>
      <c r="ASR338" s="547"/>
      <c r="ASS338" s="547"/>
      <c r="AST338" s="547"/>
      <c r="ASU338" s="547"/>
      <c r="ASV338" s="547"/>
      <c r="ASW338" s="547"/>
      <c r="ASX338" s="547"/>
      <c r="ASY338" s="547"/>
      <c r="ASZ338" s="547"/>
      <c r="ATA338" s="547"/>
      <c r="ATB338" s="547"/>
      <c r="ATC338" s="547"/>
      <c r="ATD338" s="547"/>
      <c r="ATE338" s="547"/>
      <c r="ATF338" s="547"/>
      <c r="ATG338" s="547"/>
      <c r="ATH338" s="547"/>
      <c r="ATI338" s="547"/>
      <c r="ATJ338" s="547"/>
      <c r="ATK338" s="547"/>
      <c r="ATL338" s="547"/>
      <c r="ATM338" s="547"/>
      <c r="ATN338" s="547"/>
      <c r="ATO338" s="547"/>
      <c r="ATP338" s="547"/>
      <c r="ATQ338" s="547"/>
      <c r="ATR338" s="547"/>
      <c r="ATS338" s="547"/>
      <c r="ATT338" s="547"/>
      <c r="ATU338" s="547"/>
      <c r="ATV338" s="547"/>
      <c r="ATW338" s="547"/>
      <c r="ATX338" s="547"/>
      <c r="ATY338" s="547"/>
      <c r="ATZ338" s="547"/>
      <c r="AUA338" s="547"/>
      <c r="AUB338" s="547"/>
      <c r="AUC338" s="547"/>
      <c r="AUD338" s="547"/>
      <c r="AUE338" s="547"/>
      <c r="AUF338" s="547"/>
      <c r="AUG338" s="547"/>
      <c r="AUH338" s="547"/>
      <c r="AUI338" s="547"/>
      <c r="AUJ338" s="547"/>
      <c r="AUK338" s="547"/>
      <c r="AUL338" s="547"/>
      <c r="AUM338" s="547"/>
      <c r="AUN338" s="547"/>
      <c r="AUO338" s="547"/>
      <c r="AUP338" s="547"/>
      <c r="AUQ338" s="547"/>
      <c r="AUR338" s="547"/>
      <c r="AUS338" s="547"/>
      <c r="AUT338" s="547"/>
      <c r="AUU338" s="547"/>
      <c r="AUV338" s="547"/>
      <c r="AUW338" s="547"/>
      <c r="AUX338" s="547"/>
      <c r="AUY338" s="547"/>
      <c r="AUZ338" s="547"/>
      <c r="AVA338" s="547"/>
      <c r="AVB338" s="547"/>
      <c r="AVC338" s="547"/>
      <c r="AVD338" s="547"/>
      <c r="AVE338" s="547"/>
      <c r="AVF338" s="547"/>
      <c r="AVG338" s="547"/>
      <c r="AVH338" s="547"/>
      <c r="AVI338" s="547"/>
      <c r="AVJ338" s="547"/>
      <c r="AVK338" s="547"/>
      <c r="AVL338" s="547"/>
      <c r="AVM338" s="547"/>
      <c r="AVN338" s="547"/>
      <c r="AVO338" s="547"/>
      <c r="AVP338" s="547"/>
      <c r="AVQ338" s="547"/>
      <c r="AVR338" s="547"/>
      <c r="AVS338" s="547"/>
      <c r="AVT338" s="547"/>
      <c r="AVU338" s="547"/>
      <c r="AVV338" s="547"/>
      <c r="AVW338" s="547"/>
      <c r="AVX338" s="547"/>
      <c r="AVY338" s="547"/>
      <c r="AVZ338" s="547"/>
      <c r="AWA338" s="547"/>
      <c r="AWB338" s="547"/>
      <c r="AWC338" s="547"/>
      <c r="AWD338" s="547"/>
      <c r="AWE338" s="547"/>
      <c r="AWF338" s="547"/>
      <c r="AWG338" s="547"/>
      <c r="AWH338" s="547"/>
      <c r="AWI338" s="547"/>
      <c r="AWJ338" s="547"/>
      <c r="AWK338" s="547"/>
      <c r="AWL338" s="547"/>
      <c r="AWM338" s="547"/>
      <c r="AWN338" s="547"/>
      <c r="AWO338" s="547"/>
      <c r="AWP338" s="547"/>
      <c r="AWQ338" s="547"/>
      <c r="AWR338" s="547"/>
      <c r="AWS338" s="547"/>
      <c r="AWT338" s="547"/>
      <c r="AWU338" s="547"/>
      <c r="AWV338" s="547"/>
      <c r="AWW338" s="547"/>
      <c r="AWX338" s="547"/>
      <c r="AWY338" s="547"/>
      <c r="AWZ338" s="547"/>
      <c r="AXA338" s="547"/>
      <c r="AXB338" s="547"/>
      <c r="AXC338" s="547"/>
      <c r="AXD338" s="547"/>
      <c r="AXE338" s="547"/>
      <c r="AXF338" s="547"/>
      <c r="AXG338" s="547"/>
      <c r="AXH338" s="547"/>
      <c r="AXI338" s="547"/>
      <c r="AXJ338" s="547"/>
      <c r="AXK338" s="547"/>
      <c r="AXL338" s="547"/>
      <c r="AXM338" s="547"/>
      <c r="AXN338" s="547"/>
      <c r="AXO338" s="547"/>
      <c r="AXP338" s="547"/>
      <c r="AXQ338" s="547"/>
      <c r="AXR338" s="547"/>
      <c r="AXS338" s="547"/>
      <c r="AXT338" s="547"/>
      <c r="AXU338" s="547"/>
      <c r="AXV338" s="547"/>
      <c r="AXW338" s="547"/>
      <c r="AXX338" s="547"/>
      <c r="AXY338" s="547"/>
      <c r="AXZ338" s="547"/>
      <c r="AYA338" s="547"/>
      <c r="AYB338" s="547"/>
      <c r="AYC338" s="547"/>
      <c r="AYD338" s="547"/>
      <c r="AYE338" s="547"/>
      <c r="AYF338" s="547"/>
      <c r="AYG338" s="547"/>
      <c r="AYH338" s="547"/>
      <c r="AYI338" s="547"/>
      <c r="AYJ338" s="547"/>
      <c r="AYK338" s="547"/>
      <c r="AYL338" s="547"/>
      <c r="AYM338" s="547"/>
      <c r="AYN338" s="547"/>
      <c r="AYO338" s="547"/>
      <c r="AYP338" s="547"/>
      <c r="AYQ338" s="547"/>
      <c r="AYR338" s="547"/>
      <c r="AYS338" s="547"/>
      <c r="AYT338" s="547"/>
      <c r="AYU338" s="547"/>
      <c r="AYV338" s="547"/>
      <c r="AYW338" s="547"/>
      <c r="AYX338" s="547"/>
      <c r="AYY338" s="547"/>
      <c r="AYZ338" s="547"/>
      <c r="AZA338" s="547"/>
      <c r="AZB338" s="547"/>
      <c r="AZC338" s="547"/>
      <c r="AZD338" s="547"/>
      <c r="AZE338" s="547"/>
      <c r="AZF338" s="547"/>
      <c r="AZG338" s="547"/>
      <c r="AZH338" s="547"/>
      <c r="AZI338" s="547"/>
      <c r="AZJ338" s="547"/>
      <c r="AZK338" s="547"/>
      <c r="AZL338" s="547"/>
      <c r="AZM338" s="547"/>
      <c r="AZN338" s="547"/>
      <c r="AZO338" s="547"/>
      <c r="AZP338" s="547"/>
      <c r="AZQ338" s="547"/>
      <c r="AZR338" s="547"/>
      <c r="AZS338" s="547"/>
      <c r="AZT338" s="547"/>
      <c r="AZU338" s="547"/>
      <c r="AZV338" s="547"/>
      <c r="AZW338" s="547"/>
      <c r="AZX338" s="547"/>
      <c r="AZY338" s="547"/>
      <c r="AZZ338" s="547"/>
      <c r="BAA338" s="547"/>
      <c r="BAB338" s="547"/>
      <c r="BAC338" s="547"/>
      <c r="BAD338" s="547"/>
      <c r="BAE338" s="547"/>
      <c r="BAF338" s="547"/>
      <c r="BAG338" s="547"/>
      <c r="BAH338" s="547"/>
      <c r="BAI338" s="547"/>
      <c r="BAJ338" s="547"/>
      <c r="BAK338" s="547"/>
      <c r="BAL338" s="547"/>
      <c r="BAM338" s="547"/>
      <c r="BAN338" s="547"/>
      <c r="BAO338" s="547"/>
      <c r="BAP338" s="547"/>
      <c r="BAQ338" s="547"/>
      <c r="BAR338" s="547"/>
      <c r="BAS338" s="547"/>
      <c r="BAT338" s="547"/>
      <c r="BAU338" s="547"/>
      <c r="BAV338" s="547"/>
      <c r="BAW338" s="547"/>
      <c r="BAX338" s="547"/>
      <c r="BAY338" s="547"/>
      <c r="BAZ338" s="547"/>
      <c r="BBA338" s="547"/>
      <c r="BBB338" s="547"/>
      <c r="BBC338" s="547"/>
      <c r="BBD338" s="547"/>
      <c r="BBE338" s="547"/>
      <c r="BBF338" s="547"/>
      <c r="BBG338" s="547"/>
      <c r="BBH338" s="547"/>
      <c r="BBI338" s="547"/>
      <c r="BBJ338" s="547"/>
      <c r="BBK338" s="547"/>
      <c r="BBL338" s="547"/>
      <c r="BBM338" s="547"/>
      <c r="BBN338" s="547"/>
      <c r="BBO338" s="547"/>
      <c r="BBP338" s="547"/>
      <c r="BBQ338" s="547"/>
      <c r="BBR338" s="547"/>
      <c r="BBS338" s="547"/>
      <c r="BBT338" s="547"/>
      <c r="BBU338" s="547"/>
      <c r="BBV338" s="547"/>
      <c r="BBW338" s="547"/>
      <c r="BBX338" s="547"/>
      <c r="BBY338" s="547"/>
      <c r="BBZ338" s="547"/>
      <c r="BCA338" s="547"/>
      <c r="BCB338" s="547"/>
      <c r="BCC338" s="547"/>
      <c r="BCD338" s="547"/>
      <c r="BCE338" s="547"/>
      <c r="BCF338" s="547"/>
      <c r="BCG338" s="547"/>
      <c r="BCH338" s="547"/>
      <c r="BCI338" s="547"/>
      <c r="BCJ338" s="547"/>
      <c r="BCK338" s="547"/>
      <c r="BCL338" s="547"/>
      <c r="BCM338" s="547"/>
      <c r="BCN338" s="547"/>
      <c r="BCO338" s="547"/>
      <c r="BCP338" s="547"/>
      <c r="BCQ338" s="547"/>
      <c r="BCR338" s="547"/>
      <c r="BCS338" s="547"/>
      <c r="BCT338" s="547"/>
      <c r="BCU338" s="547"/>
      <c r="BCV338" s="547"/>
      <c r="BCW338" s="547"/>
      <c r="BCX338" s="547"/>
      <c r="BCY338" s="547"/>
      <c r="BCZ338" s="547"/>
      <c r="BDA338" s="547"/>
      <c r="BDB338" s="547"/>
      <c r="BDC338" s="547"/>
      <c r="BDD338" s="547"/>
      <c r="BDE338" s="547"/>
      <c r="BDF338" s="547"/>
      <c r="BDG338" s="547"/>
      <c r="BDH338" s="547"/>
      <c r="BDI338" s="547"/>
      <c r="BDJ338" s="547"/>
      <c r="BDK338" s="547"/>
      <c r="BDL338" s="547"/>
      <c r="BDM338" s="547"/>
      <c r="BDN338" s="547"/>
      <c r="BDO338" s="547"/>
      <c r="BDP338" s="547"/>
      <c r="BDQ338" s="547"/>
      <c r="BDR338" s="547"/>
      <c r="BDS338" s="547"/>
      <c r="BDT338" s="547"/>
      <c r="BDU338" s="547"/>
      <c r="BDV338" s="547"/>
      <c r="BDW338" s="547"/>
      <c r="BDX338" s="547"/>
      <c r="BDY338" s="547"/>
      <c r="BDZ338" s="547"/>
      <c r="BEA338" s="547"/>
      <c r="BEB338" s="547"/>
      <c r="BEC338" s="547"/>
      <c r="BED338" s="547"/>
      <c r="BEE338" s="547"/>
      <c r="BEF338" s="547"/>
      <c r="BEG338" s="547"/>
      <c r="BEH338" s="547"/>
      <c r="BEI338" s="547"/>
      <c r="BEJ338" s="547"/>
      <c r="BEK338" s="547"/>
      <c r="BEL338" s="547"/>
      <c r="BEM338" s="547"/>
      <c r="BEN338" s="547"/>
      <c r="BEO338" s="547"/>
      <c r="BEP338" s="547"/>
      <c r="BEQ338" s="547"/>
      <c r="BER338" s="547"/>
      <c r="BES338" s="547"/>
      <c r="BET338" s="547"/>
      <c r="BEU338" s="547"/>
      <c r="BEV338" s="547"/>
      <c r="BEW338" s="547"/>
      <c r="BEX338" s="547"/>
      <c r="BEY338" s="547"/>
      <c r="BEZ338" s="547"/>
      <c r="BFA338" s="547"/>
      <c r="BFB338" s="547"/>
      <c r="BFC338" s="547"/>
      <c r="BFD338" s="547"/>
      <c r="BFE338" s="547"/>
      <c r="BFF338" s="547"/>
      <c r="BFG338" s="547"/>
      <c r="BFH338" s="547"/>
      <c r="BFI338" s="547"/>
      <c r="BFJ338" s="547"/>
      <c r="BFK338" s="547"/>
      <c r="BFL338" s="547"/>
      <c r="BFM338" s="547"/>
      <c r="BFN338" s="547"/>
      <c r="BFO338" s="547"/>
      <c r="BFP338" s="547"/>
      <c r="BFQ338" s="547"/>
      <c r="BFR338" s="547"/>
      <c r="BFS338" s="547"/>
      <c r="BFT338" s="547"/>
      <c r="BFU338" s="547"/>
      <c r="BFV338" s="547"/>
      <c r="BFW338" s="547"/>
      <c r="BFX338" s="547"/>
      <c r="BFY338" s="547"/>
      <c r="BFZ338" s="547"/>
      <c r="BGA338" s="547"/>
      <c r="BGB338" s="547"/>
      <c r="BGC338" s="547"/>
      <c r="BGD338" s="547"/>
      <c r="BGE338" s="547"/>
      <c r="BGF338" s="547"/>
      <c r="BGG338" s="547"/>
      <c r="BGH338" s="547"/>
      <c r="BGI338" s="547"/>
      <c r="BGJ338" s="547"/>
      <c r="BGK338" s="547"/>
      <c r="BGL338" s="547"/>
      <c r="BGM338" s="547"/>
      <c r="BGN338" s="547"/>
      <c r="BGO338" s="547"/>
      <c r="BGP338" s="547"/>
      <c r="BGQ338" s="547"/>
      <c r="BGR338" s="547"/>
      <c r="BGS338" s="547"/>
      <c r="BGT338" s="547"/>
      <c r="BGU338" s="547"/>
      <c r="BGV338" s="547"/>
      <c r="BGW338" s="547"/>
      <c r="BGX338" s="547"/>
      <c r="BGY338" s="547"/>
      <c r="BGZ338" s="547"/>
      <c r="BHA338" s="547"/>
      <c r="BHB338" s="547"/>
      <c r="BHC338" s="547"/>
      <c r="BHD338" s="547"/>
      <c r="BHE338" s="547"/>
      <c r="BHF338" s="547"/>
      <c r="BHG338" s="547"/>
      <c r="BHH338" s="547"/>
      <c r="BHI338" s="547"/>
      <c r="BHJ338" s="547"/>
      <c r="BHK338" s="547"/>
      <c r="BHL338" s="547"/>
      <c r="BHM338" s="547"/>
      <c r="BHN338" s="547"/>
      <c r="BHO338" s="547"/>
      <c r="BHP338" s="547"/>
      <c r="BHQ338" s="547"/>
      <c r="BHR338" s="547"/>
      <c r="BHS338" s="547"/>
      <c r="BHT338" s="547"/>
      <c r="BHU338" s="547"/>
      <c r="BHV338" s="547"/>
      <c r="BHW338" s="547"/>
      <c r="BHX338" s="547"/>
      <c r="BHY338" s="547"/>
      <c r="BHZ338" s="547"/>
      <c r="BIA338" s="547"/>
      <c r="BIB338" s="547"/>
      <c r="BIC338" s="547"/>
      <c r="BID338" s="547"/>
      <c r="BIE338" s="547"/>
      <c r="BIF338" s="547"/>
      <c r="BIG338" s="547"/>
      <c r="BIH338" s="547"/>
      <c r="BII338" s="547"/>
      <c r="BIJ338" s="547"/>
      <c r="BIK338" s="547"/>
      <c r="BIL338" s="547"/>
      <c r="BIM338" s="547"/>
      <c r="BIN338" s="547"/>
      <c r="BIO338" s="547"/>
      <c r="BIP338" s="547"/>
      <c r="BIQ338" s="547"/>
      <c r="BIR338" s="547"/>
      <c r="BIS338" s="547"/>
      <c r="BIT338" s="547"/>
      <c r="BIU338" s="547"/>
      <c r="BIV338" s="547"/>
      <c r="BIW338" s="547"/>
      <c r="BIX338" s="547"/>
      <c r="BIY338" s="547"/>
      <c r="BIZ338" s="547"/>
      <c r="BJA338" s="547"/>
      <c r="BJB338" s="547"/>
      <c r="BJC338" s="547"/>
      <c r="BJD338" s="547"/>
      <c r="BJE338" s="547"/>
      <c r="BJF338" s="547"/>
      <c r="BJG338" s="547"/>
      <c r="BJH338" s="547"/>
      <c r="BJI338" s="547"/>
      <c r="BJJ338" s="547"/>
      <c r="BJK338" s="547"/>
      <c r="BJL338" s="547"/>
      <c r="BJM338" s="547"/>
      <c r="BJN338" s="547"/>
      <c r="BJO338" s="547"/>
      <c r="BJP338" s="547"/>
      <c r="BJQ338" s="547"/>
      <c r="BJR338" s="547"/>
      <c r="BJS338" s="547"/>
      <c r="BJT338" s="547"/>
      <c r="BJU338" s="547"/>
      <c r="BJV338" s="547"/>
      <c r="BJW338" s="547"/>
      <c r="BJX338" s="547"/>
      <c r="BJY338" s="547"/>
      <c r="BJZ338" s="547"/>
      <c r="BKA338" s="547"/>
      <c r="BKB338" s="547"/>
      <c r="BKC338" s="547"/>
      <c r="BKD338" s="547"/>
      <c r="BKE338" s="547"/>
      <c r="BKF338" s="547"/>
      <c r="BKG338" s="547"/>
      <c r="BKH338" s="547"/>
      <c r="BKI338" s="547"/>
      <c r="BKJ338" s="547"/>
      <c r="BKK338" s="547"/>
      <c r="BKL338" s="547"/>
      <c r="BKM338" s="547"/>
      <c r="BKN338" s="547"/>
      <c r="BKO338" s="547"/>
      <c r="BKP338" s="547"/>
      <c r="BKQ338" s="547"/>
      <c r="BKR338" s="547"/>
      <c r="BKS338" s="547"/>
      <c r="BKT338" s="547"/>
      <c r="BKU338" s="547"/>
      <c r="BKV338" s="547"/>
      <c r="BKW338" s="547"/>
      <c r="BKX338" s="547"/>
      <c r="BKY338" s="547"/>
      <c r="BKZ338" s="547"/>
      <c r="BLA338" s="547"/>
      <c r="BLB338" s="547"/>
      <c r="BLC338" s="547"/>
      <c r="BLD338" s="547"/>
      <c r="BLE338" s="547"/>
      <c r="BLF338" s="547"/>
      <c r="BLG338" s="547"/>
      <c r="BLH338" s="547"/>
      <c r="BLI338" s="547"/>
      <c r="BLJ338" s="547"/>
      <c r="BLK338" s="547"/>
      <c r="BLL338" s="547"/>
      <c r="BLM338" s="547"/>
      <c r="BLN338" s="547"/>
      <c r="BLO338" s="547"/>
      <c r="BLP338" s="547"/>
      <c r="BLQ338" s="547"/>
      <c r="BLR338" s="547"/>
      <c r="BLS338" s="547"/>
      <c r="BLT338" s="547"/>
      <c r="BLU338" s="547"/>
      <c r="BLV338" s="547"/>
      <c r="BLW338" s="547"/>
      <c r="BLX338" s="547"/>
      <c r="BLY338" s="547"/>
      <c r="BLZ338" s="547"/>
      <c r="BMA338" s="547"/>
      <c r="BMB338" s="547"/>
      <c r="BMC338" s="547"/>
      <c r="BMD338" s="547"/>
      <c r="BME338" s="547"/>
      <c r="BMF338" s="547"/>
      <c r="BMG338" s="547"/>
      <c r="BMH338" s="547"/>
      <c r="BMI338" s="547"/>
      <c r="BMJ338" s="547"/>
      <c r="BMK338" s="547"/>
      <c r="BML338" s="547"/>
      <c r="BMM338" s="547"/>
      <c r="BMN338" s="547"/>
      <c r="BMO338" s="547"/>
      <c r="BMP338" s="547"/>
      <c r="BMQ338" s="547"/>
      <c r="BMR338" s="547"/>
      <c r="BMS338" s="547"/>
      <c r="BMT338" s="547"/>
      <c r="BMU338" s="547"/>
      <c r="BMV338" s="547"/>
      <c r="BMW338" s="547"/>
      <c r="BMX338" s="547"/>
      <c r="BMY338" s="547"/>
      <c r="BMZ338" s="547"/>
      <c r="BNA338" s="547"/>
      <c r="BNB338" s="547"/>
      <c r="BNC338" s="547"/>
      <c r="BND338" s="547"/>
      <c r="BNE338" s="547"/>
      <c r="BNF338" s="547"/>
      <c r="BNG338" s="547"/>
      <c r="BNH338" s="547"/>
      <c r="BNI338" s="547"/>
      <c r="BNJ338" s="547"/>
      <c r="BNK338" s="547"/>
      <c r="BNL338" s="547"/>
      <c r="BNM338" s="547"/>
      <c r="BNN338" s="547"/>
      <c r="BNO338" s="547"/>
      <c r="BNP338" s="547"/>
      <c r="BNQ338" s="547"/>
      <c r="BNR338" s="547"/>
      <c r="BNS338" s="547"/>
      <c r="BNT338" s="547"/>
      <c r="BNU338" s="547"/>
      <c r="BNV338" s="547"/>
      <c r="BNW338" s="547"/>
      <c r="BNX338" s="547"/>
      <c r="BNY338" s="547"/>
      <c r="BNZ338" s="547"/>
      <c r="BOA338" s="547"/>
      <c r="BOB338" s="547"/>
      <c r="BOC338" s="547"/>
      <c r="BOD338" s="547"/>
      <c r="BOE338" s="547"/>
      <c r="BOF338" s="547"/>
      <c r="BOG338" s="547"/>
      <c r="BOH338" s="547"/>
      <c r="BOI338" s="547"/>
      <c r="BOJ338" s="547"/>
      <c r="BOK338" s="547"/>
      <c r="BOL338" s="547"/>
      <c r="BOM338" s="547"/>
      <c r="BON338" s="547"/>
      <c r="BOO338" s="547"/>
      <c r="BOP338" s="547"/>
      <c r="BOQ338" s="547"/>
      <c r="BOR338" s="547"/>
      <c r="BOS338" s="547"/>
      <c r="BOT338" s="547"/>
      <c r="BOU338" s="547"/>
      <c r="BOV338" s="547"/>
      <c r="BOW338" s="547"/>
      <c r="BOX338" s="547"/>
      <c r="BOY338" s="547"/>
      <c r="BOZ338" s="547"/>
      <c r="BPA338" s="547"/>
      <c r="BPB338" s="547"/>
      <c r="BPC338" s="547"/>
      <c r="BPD338" s="547"/>
      <c r="BPE338" s="547"/>
      <c r="BPF338" s="547"/>
      <c r="BPG338" s="547"/>
      <c r="BPH338" s="547"/>
      <c r="BPI338" s="547"/>
      <c r="BPJ338" s="547"/>
      <c r="BPK338" s="547"/>
      <c r="BPL338" s="547"/>
      <c r="BPM338" s="547"/>
      <c r="BPN338" s="547"/>
      <c r="BPO338" s="547"/>
      <c r="BPP338" s="547"/>
      <c r="BPQ338" s="547"/>
      <c r="BPR338" s="547"/>
      <c r="BPS338" s="547"/>
      <c r="BPT338" s="547"/>
      <c r="BPU338" s="547"/>
      <c r="BPV338" s="547"/>
      <c r="BPW338" s="547"/>
      <c r="BPX338" s="547"/>
      <c r="BPY338" s="547"/>
      <c r="BPZ338" s="547"/>
      <c r="BQA338" s="547"/>
      <c r="BQB338" s="547"/>
      <c r="BQC338" s="547"/>
      <c r="BQD338" s="547"/>
      <c r="BQE338" s="547"/>
      <c r="BQF338" s="547"/>
      <c r="BQG338" s="547"/>
      <c r="BQH338" s="547"/>
      <c r="BQI338" s="547"/>
      <c r="BQJ338" s="547"/>
      <c r="BQK338" s="547"/>
      <c r="BQL338" s="547"/>
      <c r="BQM338" s="547"/>
      <c r="BQN338" s="547"/>
      <c r="BQO338" s="547"/>
      <c r="BQP338" s="547"/>
      <c r="BQQ338" s="547"/>
      <c r="BQR338" s="547"/>
      <c r="BQS338" s="547"/>
      <c r="BQT338" s="547"/>
      <c r="BQU338" s="547"/>
      <c r="BQV338" s="547"/>
      <c r="BQW338" s="547"/>
      <c r="BQX338" s="547"/>
      <c r="BQY338" s="547"/>
      <c r="BQZ338" s="547"/>
      <c r="BRA338" s="547"/>
      <c r="BRB338" s="547"/>
      <c r="BRC338" s="547"/>
      <c r="BRD338" s="547"/>
      <c r="BRE338" s="547"/>
      <c r="BRF338" s="547"/>
      <c r="BRG338" s="547"/>
      <c r="BRH338" s="547"/>
      <c r="BRI338" s="547"/>
      <c r="BRJ338" s="547"/>
      <c r="BRK338" s="547"/>
      <c r="BRL338" s="547"/>
      <c r="BRM338" s="547"/>
      <c r="BRN338" s="547"/>
      <c r="BRO338" s="547"/>
      <c r="BRP338" s="547"/>
      <c r="BRQ338" s="547"/>
      <c r="BRR338" s="547"/>
      <c r="BRS338" s="547"/>
      <c r="BRT338" s="547"/>
      <c r="BRU338" s="547"/>
      <c r="BRV338" s="547"/>
      <c r="BRW338" s="547"/>
      <c r="BRX338" s="547"/>
      <c r="BRY338" s="547"/>
      <c r="BRZ338" s="547"/>
      <c r="BSA338" s="547"/>
      <c r="BSB338" s="547"/>
      <c r="BSC338" s="547"/>
      <c r="BSD338" s="547"/>
      <c r="BSE338" s="547"/>
      <c r="BSF338" s="547"/>
      <c r="BSG338" s="547"/>
      <c r="BSH338" s="547"/>
      <c r="BSI338" s="547"/>
      <c r="BSJ338" s="547"/>
      <c r="BSK338" s="547"/>
      <c r="BSL338" s="547"/>
      <c r="BSM338" s="547"/>
      <c r="BSN338" s="547"/>
      <c r="BSO338" s="547"/>
      <c r="BSP338" s="547"/>
      <c r="BSQ338" s="547"/>
      <c r="BSR338" s="547"/>
      <c r="BSS338" s="547"/>
      <c r="BST338" s="547"/>
      <c r="BSU338" s="547"/>
      <c r="BSV338" s="547"/>
      <c r="BSW338" s="547"/>
      <c r="BSX338" s="547"/>
      <c r="BSY338" s="547"/>
      <c r="BSZ338" s="547"/>
      <c r="BTA338" s="547"/>
      <c r="BTB338" s="547"/>
      <c r="BTC338" s="547"/>
      <c r="BTD338" s="547"/>
      <c r="BTE338" s="547"/>
      <c r="BTF338" s="547"/>
      <c r="BTG338" s="547"/>
      <c r="BTH338" s="547"/>
      <c r="BTI338" s="547"/>
      <c r="BTJ338" s="547"/>
      <c r="BTK338" s="547"/>
      <c r="BTL338" s="547"/>
      <c r="BTM338" s="547"/>
      <c r="BTN338" s="547"/>
      <c r="BTO338" s="547"/>
      <c r="BTP338" s="547"/>
      <c r="BTQ338" s="547"/>
      <c r="BTR338" s="547"/>
      <c r="BTS338" s="547"/>
      <c r="BTT338" s="547"/>
      <c r="BTU338" s="547"/>
      <c r="BTV338" s="547"/>
      <c r="BTW338" s="547"/>
      <c r="BTX338" s="547"/>
      <c r="BTY338" s="547"/>
      <c r="BTZ338" s="547"/>
      <c r="BUA338" s="547"/>
      <c r="BUB338" s="547"/>
      <c r="BUC338" s="547"/>
      <c r="BUD338" s="547"/>
      <c r="BUE338" s="547"/>
      <c r="BUF338" s="547"/>
      <c r="BUG338" s="547"/>
      <c r="BUH338" s="547"/>
      <c r="BUI338" s="547"/>
      <c r="BUJ338" s="547"/>
      <c r="BUK338" s="547"/>
      <c r="BUL338" s="547"/>
      <c r="BUM338" s="547"/>
      <c r="BUN338" s="547"/>
      <c r="BUO338" s="547"/>
      <c r="BUP338" s="547"/>
      <c r="BUQ338" s="547"/>
      <c r="BUR338" s="547"/>
      <c r="BUS338" s="547"/>
      <c r="BUT338" s="547"/>
      <c r="BUU338" s="547"/>
      <c r="BUV338" s="547"/>
      <c r="BUW338" s="547"/>
      <c r="BUX338" s="547"/>
      <c r="BUY338" s="547"/>
      <c r="BUZ338" s="547"/>
      <c r="BVA338" s="547"/>
      <c r="BVB338" s="547"/>
      <c r="BVC338" s="547"/>
      <c r="BVD338" s="547"/>
      <c r="BVE338" s="547"/>
      <c r="BVF338" s="547"/>
      <c r="BVG338" s="547"/>
      <c r="BVH338" s="547"/>
      <c r="BVI338" s="547"/>
      <c r="BVJ338" s="547"/>
      <c r="BVK338" s="547"/>
      <c r="BVL338" s="547"/>
      <c r="BVM338" s="547"/>
      <c r="BVN338" s="547"/>
      <c r="BVO338" s="547"/>
      <c r="BVP338" s="547"/>
      <c r="BVQ338" s="547"/>
      <c r="BVR338" s="547"/>
      <c r="BVS338" s="547"/>
      <c r="BVT338" s="547"/>
      <c r="BVU338" s="547"/>
      <c r="BVV338" s="547"/>
      <c r="BVW338" s="547"/>
      <c r="BVX338" s="547"/>
      <c r="BVY338" s="547"/>
      <c r="BVZ338" s="547"/>
      <c r="BWA338" s="547"/>
      <c r="BWB338" s="547"/>
      <c r="BWC338" s="547"/>
      <c r="BWD338" s="547"/>
      <c r="BWE338" s="547"/>
      <c r="BWF338" s="547"/>
      <c r="BWG338" s="547"/>
      <c r="BWH338" s="547"/>
      <c r="BWI338" s="547"/>
      <c r="BWJ338" s="547"/>
      <c r="BWK338" s="547"/>
      <c r="BWL338" s="547"/>
      <c r="BWM338" s="547"/>
      <c r="BWN338" s="547"/>
      <c r="BWO338" s="547"/>
      <c r="BWP338" s="547"/>
      <c r="BWQ338" s="547"/>
      <c r="BWR338" s="547"/>
      <c r="BWS338" s="547"/>
      <c r="BWT338" s="547"/>
      <c r="BWU338" s="547"/>
      <c r="BWV338" s="547"/>
      <c r="BWW338" s="547"/>
      <c r="BWX338" s="547"/>
      <c r="BWY338" s="547"/>
      <c r="BWZ338" s="547"/>
      <c r="BXA338" s="547"/>
      <c r="BXB338" s="547"/>
      <c r="BXC338" s="547"/>
      <c r="BXD338" s="547"/>
      <c r="BXE338" s="547"/>
      <c r="BXF338" s="547"/>
      <c r="BXG338" s="547"/>
      <c r="BXH338" s="547"/>
      <c r="BXI338" s="547"/>
      <c r="BXJ338" s="547"/>
      <c r="BXK338" s="547"/>
      <c r="BXL338" s="547"/>
      <c r="BXM338" s="547"/>
      <c r="BXN338" s="547"/>
      <c r="BXO338" s="547"/>
      <c r="BXP338" s="547"/>
      <c r="BXQ338" s="547"/>
      <c r="BXR338" s="547"/>
      <c r="BXS338" s="547"/>
      <c r="BXT338" s="547"/>
      <c r="BXU338" s="547"/>
      <c r="BXV338" s="547"/>
      <c r="BXW338" s="547"/>
      <c r="BXX338" s="547"/>
      <c r="BXY338" s="547"/>
      <c r="BXZ338" s="547"/>
      <c r="BYA338" s="547"/>
      <c r="BYB338" s="547"/>
      <c r="BYC338" s="547"/>
      <c r="BYD338" s="547"/>
      <c r="BYE338" s="547"/>
      <c r="BYF338" s="547"/>
      <c r="BYG338" s="547"/>
      <c r="BYH338" s="547"/>
      <c r="BYI338" s="547"/>
      <c r="BYJ338" s="547"/>
      <c r="BYK338" s="547"/>
      <c r="BYL338" s="547"/>
      <c r="BYM338" s="547"/>
      <c r="BYN338" s="547"/>
      <c r="BYO338" s="547"/>
      <c r="BYP338" s="547"/>
      <c r="BYQ338" s="547"/>
      <c r="BYR338" s="547"/>
      <c r="BYS338" s="547"/>
      <c r="BYT338" s="547"/>
      <c r="BYU338" s="547"/>
      <c r="BYV338" s="547"/>
      <c r="BYW338" s="547"/>
      <c r="BYX338" s="547"/>
      <c r="BYY338" s="547"/>
      <c r="BYZ338" s="547"/>
      <c r="BZA338" s="547"/>
      <c r="BZB338" s="547"/>
      <c r="BZC338" s="547"/>
      <c r="BZD338" s="547"/>
      <c r="BZE338" s="547"/>
      <c r="BZF338" s="547"/>
      <c r="BZG338" s="547"/>
      <c r="BZH338" s="547"/>
      <c r="BZI338" s="547"/>
      <c r="BZJ338" s="547"/>
      <c r="BZK338" s="547"/>
      <c r="BZL338" s="547"/>
      <c r="BZM338" s="547"/>
      <c r="BZN338" s="547"/>
      <c r="BZO338" s="547"/>
      <c r="BZP338" s="547"/>
      <c r="BZQ338" s="547"/>
      <c r="BZR338" s="547"/>
      <c r="BZS338" s="547"/>
      <c r="BZT338" s="547"/>
      <c r="BZU338" s="547"/>
      <c r="BZV338" s="547"/>
      <c r="BZW338" s="547"/>
      <c r="BZX338" s="547"/>
      <c r="BZY338" s="547"/>
      <c r="BZZ338" s="547"/>
      <c r="CAA338" s="547"/>
      <c r="CAB338" s="547"/>
      <c r="CAC338" s="547"/>
      <c r="CAD338" s="547"/>
      <c r="CAE338" s="547"/>
      <c r="CAF338" s="547"/>
      <c r="CAG338" s="547"/>
      <c r="CAH338" s="547"/>
      <c r="CAI338" s="547"/>
      <c r="CAJ338" s="547"/>
      <c r="CAK338" s="547"/>
      <c r="CAL338" s="547"/>
      <c r="CAM338" s="547"/>
      <c r="CAN338" s="547"/>
      <c r="CAO338" s="547"/>
      <c r="CAP338" s="547"/>
      <c r="CAQ338" s="547"/>
      <c r="CAR338" s="547"/>
      <c r="CAS338" s="547"/>
      <c r="CAT338" s="547"/>
      <c r="CAU338" s="547"/>
      <c r="CAV338" s="547"/>
      <c r="CAW338" s="547"/>
      <c r="CAX338" s="547"/>
      <c r="CAY338" s="547"/>
      <c r="CAZ338" s="547"/>
      <c r="CBA338" s="547"/>
      <c r="CBB338" s="547"/>
      <c r="CBC338" s="547"/>
      <c r="CBD338" s="547"/>
      <c r="CBE338" s="547"/>
      <c r="CBF338" s="547"/>
      <c r="CBG338" s="547"/>
      <c r="CBH338" s="547"/>
      <c r="CBI338" s="547"/>
      <c r="CBJ338" s="547"/>
      <c r="CBK338" s="547"/>
      <c r="CBL338" s="547"/>
      <c r="CBM338" s="547"/>
      <c r="CBN338" s="547"/>
      <c r="CBO338" s="547"/>
      <c r="CBP338" s="547"/>
      <c r="CBQ338" s="547"/>
      <c r="CBR338" s="547"/>
      <c r="CBS338" s="547"/>
      <c r="CBT338" s="547"/>
      <c r="CBU338" s="547"/>
      <c r="CBV338" s="547"/>
      <c r="CBW338" s="547"/>
      <c r="CBX338" s="547"/>
      <c r="CBY338" s="547"/>
      <c r="CBZ338" s="547"/>
      <c r="CCA338" s="547"/>
      <c r="CCB338" s="547"/>
      <c r="CCC338" s="547"/>
      <c r="CCD338" s="547"/>
      <c r="CCE338" s="547"/>
      <c r="CCF338" s="547"/>
      <c r="CCG338" s="547"/>
      <c r="CCH338" s="547"/>
      <c r="CCI338" s="547"/>
      <c r="CCJ338" s="547"/>
      <c r="CCK338" s="547"/>
      <c r="CCL338" s="547"/>
      <c r="CCM338" s="547"/>
      <c r="CCN338" s="547"/>
      <c r="CCO338" s="547"/>
      <c r="CCP338" s="547"/>
      <c r="CCQ338" s="547"/>
      <c r="CCR338" s="547"/>
      <c r="CCS338" s="547"/>
      <c r="CCT338" s="547"/>
      <c r="CCU338" s="547"/>
      <c r="CCV338" s="547"/>
      <c r="CCW338" s="547"/>
      <c r="CCX338" s="547"/>
      <c r="CCY338" s="547"/>
      <c r="CCZ338" s="547"/>
      <c r="CDA338" s="547"/>
      <c r="CDB338" s="547"/>
      <c r="CDC338" s="547"/>
      <c r="CDD338" s="547"/>
      <c r="CDE338" s="547"/>
      <c r="CDF338" s="547"/>
      <c r="CDG338" s="547"/>
      <c r="CDH338" s="547"/>
      <c r="CDI338" s="547"/>
      <c r="CDJ338" s="547"/>
      <c r="CDK338" s="547"/>
      <c r="CDL338" s="547"/>
      <c r="CDM338" s="547"/>
      <c r="CDN338" s="547"/>
      <c r="CDO338" s="547"/>
      <c r="CDP338" s="547"/>
      <c r="CDQ338" s="547"/>
      <c r="CDR338" s="547"/>
      <c r="CDS338" s="547"/>
      <c r="CDT338" s="547"/>
      <c r="CDU338" s="547"/>
      <c r="CDV338" s="547"/>
      <c r="CDW338" s="547"/>
      <c r="CDX338" s="547"/>
      <c r="CDY338" s="547"/>
      <c r="CDZ338" s="547"/>
      <c r="CEA338" s="547"/>
      <c r="CEB338" s="547"/>
      <c r="CEC338" s="547"/>
      <c r="CED338" s="547"/>
      <c r="CEE338" s="547"/>
      <c r="CEF338" s="547"/>
      <c r="CEG338" s="547"/>
      <c r="CEH338" s="547"/>
      <c r="CEI338" s="547"/>
      <c r="CEJ338" s="547"/>
      <c r="CEK338" s="547"/>
      <c r="CEL338" s="547"/>
      <c r="CEM338" s="547"/>
      <c r="CEN338" s="547"/>
      <c r="CEO338" s="547"/>
      <c r="CEP338" s="547"/>
      <c r="CEQ338" s="547"/>
      <c r="CER338" s="547"/>
      <c r="CES338" s="547"/>
      <c r="CET338" s="547"/>
      <c r="CEU338" s="547"/>
      <c r="CEV338" s="547"/>
      <c r="CEW338" s="547"/>
      <c r="CEX338" s="547"/>
      <c r="CEY338" s="547"/>
      <c r="CEZ338" s="547"/>
      <c r="CFA338" s="547"/>
      <c r="CFB338" s="547"/>
      <c r="CFC338" s="547"/>
      <c r="CFD338" s="547"/>
      <c r="CFE338" s="547"/>
      <c r="CFF338" s="547"/>
      <c r="CFG338" s="547"/>
      <c r="CFH338" s="547"/>
      <c r="CFI338" s="547"/>
      <c r="CFJ338" s="547"/>
      <c r="CFK338" s="547"/>
      <c r="CFL338" s="547"/>
      <c r="CFM338" s="547"/>
      <c r="CFN338" s="547"/>
      <c r="CFO338" s="547"/>
      <c r="CFP338" s="547"/>
      <c r="CFQ338" s="547"/>
      <c r="CFR338" s="547"/>
      <c r="CFS338" s="547"/>
      <c r="CFT338" s="547"/>
      <c r="CFU338" s="547"/>
      <c r="CFV338" s="547"/>
      <c r="CFW338" s="547"/>
      <c r="CFX338" s="547"/>
      <c r="CFY338" s="547"/>
      <c r="CFZ338" s="547"/>
      <c r="CGA338" s="547"/>
      <c r="CGB338" s="547"/>
      <c r="CGC338" s="547"/>
      <c r="CGD338" s="547"/>
      <c r="CGE338" s="547"/>
      <c r="CGF338" s="547"/>
      <c r="CGG338" s="547"/>
      <c r="CGH338" s="547"/>
      <c r="CGI338" s="547"/>
      <c r="CGJ338" s="547"/>
      <c r="CGK338" s="547"/>
      <c r="CGL338" s="547"/>
      <c r="CGM338" s="547"/>
      <c r="CGN338" s="547"/>
      <c r="CGO338" s="547"/>
      <c r="CGP338" s="547"/>
      <c r="CGQ338" s="547"/>
      <c r="CGR338" s="547"/>
      <c r="CGS338" s="547"/>
      <c r="CGT338" s="547"/>
      <c r="CGU338" s="547"/>
      <c r="CGV338" s="547"/>
      <c r="CGW338" s="547"/>
      <c r="CGX338" s="547"/>
      <c r="CGY338" s="547"/>
      <c r="CGZ338" s="547"/>
      <c r="CHA338" s="547"/>
      <c r="CHB338" s="547"/>
      <c r="CHC338" s="547"/>
      <c r="CHD338" s="547"/>
      <c r="CHE338" s="547"/>
      <c r="CHF338" s="547"/>
      <c r="CHG338" s="547"/>
      <c r="CHH338" s="547"/>
      <c r="CHI338" s="547"/>
      <c r="CHJ338" s="547"/>
      <c r="CHK338" s="547"/>
      <c r="CHL338" s="547"/>
      <c r="CHM338" s="547"/>
      <c r="CHN338" s="547"/>
      <c r="CHO338" s="547"/>
      <c r="CHP338" s="547"/>
      <c r="CHQ338" s="547"/>
      <c r="CHR338" s="547"/>
      <c r="CHS338" s="547"/>
      <c r="CHT338" s="547"/>
      <c r="CHU338" s="547"/>
      <c r="CHV338" s="547"/>
      <c r="CHW338" s="547"/>
      <c r="CHX338" s="547"/>
      <c r="CHY338" s="547"/>
      <c r="CHZ338" s="547"/>
      <c r="CIA338" s="547"/>
      <c r="CIB338" s="547"/>
      <c r="CIC338" s="547"/>
      <c r="CID338" s="547"/>
      <c r="CIE338" s="547"/>
      <c r="CIF338" s="547"/>
      <c r="CIG338" s="547"/>
      <c r="CIH338" s="547"/>
      <c r="CII338" s="547"/>
      <c r="CIJ338" s="547"/>
      <c r="CIK338" s="547"/>
      <c r="CIL338" s="547"/>
      <c r="CIM338" s="547"/>
      <c r="CIN338" s="547"/>
      <c r="CIO338" s="547"/>
      <c r="CIP338" s="547"/>
      <c r="CIQ338" s="547"/>
      <c r="CIR338" s="547"/>
      <c r="CIS338" s="547"/>
      <c r="CIT338" s="547"/>
      <c r="CIU338" s="547"/>
      <c r="CIV338" s="547"/>
      <c r="CIW338" s="547"/>
      <c r="CIX338" s="547"/>
      <c r="CIY338" s="547"/>
      <c r="CIZ338" s="547"/>
      <c r="CJA338" s="547"/>
      <c r="CJB338" s="547"/>
      <c r="CJC338" s="547"/>
      <c r="CJD338" s="547"/>
      <c r="CJE338" s="547"/>
      <c r="CJF338" s="547"/>
      <c r="CJG338" s="547"/>
      <c r="CJH338" s="547"/>
      <c r="CJI338" s="547"/>
      <c r="CJJ338" s="547"/>
      <c r="CJK338" s="547"/>
      <c r="CJL338" s="547"/>
      <c r="CJM338" s="547"/>
      <c r="CJN338" s="547"/>
      <c r="CJO338" s="547"/>
      <c r="CJP338" s="547"/>
      <c r="CJQ338" s="547"/>
      <c r="CJR338" s="547"/>
      <c r="CJS338" s="547"/>
      <c r="CJT338" s="547"/>
      <c r="CJU338" s="547"/>
      <c r="CJV338" s="547"/>
      <c r="CJW338" s="547"/>
      <c r="CJX338" s="547"/>
      <c r="CJY338" s="547"/>
      <c r="CJZ338" s="547"/>
      <c r="CKA338" s="547"/>
      <c r="CKB338" s="547"/>
      <c r="CKC338" s="547"/>
      <c r="CKD338" s="547"/>
      <c r="CKE338" s="547"/>
      <c r="CKF338" s="547"/>
      <c r="CKG338" s="547"/>
      <c r="CKH338" s="547"/>
      <c r="CKI338" s="547"/>
      <c r="CKJ338" s="547"/>
      <c r="CKK338" s="547"/>
      <c r="CKL338" s="547"/>
      <c r="CKM338" s="547"/>
      <c r="CKN338" s="547"/>
      <c r="CKO338" s="547"/>
      <c r="CKP338" s="547"/>
      <c r="CKQ338" s="547"/>
      <c r="CKR338" s="547"/>
      <c r="CKS338" s="547"/>
      <c r="CKT338" s="547"/>
      <c r="CKU338" s="547"/>
      <c r="CKV338" s="547"/>
      <c r="CKW338" s="547"/>
      <c r="CKX338" s="547"/>
      <c r="CKY338" s="547"/>
      <c r="CKZ338" s="547"/>
      <c r="CLA338" s="547"/>
      <c r="CLB338" s="547"/>
      <c r="CLC338" s="547"/>
      <c r="CLD338" s="547"/>
      <c r="CLE338" s="547"/>
      <c r="CLF338" s="547"/>
      <c r="CLG338" s="547"/>
      <c r="CLH338" s="547"/>
      <c r="CLI338" s="547"/>
      <c r="CLJ338" s="547"/>
      <c r="CLK338" s="547"/>
      <c r="CLL338" s="547"/>
      <c r="CLM338" s="547"/>
      <c r="CLN338" s="547"/>
      <c r="CLO338" s="547"/>
      <c r="CLP338" s="547"/>
      <c r="CLQ338" s="547"/>
      <c r="CLR338" s="547"/>
      <c r="CLS338" s="547"/>
      <c r="CLT338" s="547"/>
      <c r="CLU338" s="547"/>
      <c r="CLV338" s="547"/>
      <c r="CLW338" s="547"/>
      <c r="CLX338" s="547"/>
      <c r="CLY338" s="547"/>
      <c r="CLZ338" s="547"/>
      <c r="CMA338" s="547"/>
      <c r="CMB338" s="547"/>
      <c r="CMC338" s="547"/>
      <c r="CMD338" s="547"/>
      <c r="CME338" s="547"/>
      <c r="CMF338" s="547"/>
      <c r="CMG338" s="547"/>
      <c r="CMH338" s="547"/>
      <c r="CMI338" s="547"/>
      <c r="CMJ338" s="547"/>
      <c r="CMK338" s="547"/>
      <c r="CML338" s="547"/>
      <c r="CMM338" s="547"/>
      <c r="CMN338" s="547"/>
      <c r="CMO338" s="547"/>
      <c r="CMP338" s="547"/>
      <c r="CMQ338" s="547"/>
      <c r="CMR338" s="547"/>
      <c r="CMS338" s="547"/>
      <c r="CMT338" s="547"/>
      <c r="CMU338" s="547"/>
      <c r="CMV338" s="547"/>
      <c r="CMW338" s="547"/>
      <c r="CMX338" s="547"/>
      <c r="CMY338" s="547"/>
      <c r="CMZ338" s="547"/>
      <c r="CNA338" s="547"/>
      <c r="CNB338" s="547"/>
      <c r="CNC338" s="547"/>
      <c r="CND338" s="547"/>
      <c r="CNE338" s="547"/>
      <c r="CNF338" s="547"/>
      <c r="CNG338" s="547"/>
      <c r="CNH338" s="547"/>
      <c r="CNI338" s="547"/>
      <c r="CNJ338" s="547"/>
      <c r="CNK338" s="547"/>
      <c r="CNL338" s="547"/>
      <c r="CNM338" s="547"/>
      <c r="CNN338" s="547"/>
      <c r="CNO338" s="547"/>
      <c r="CNP338" s="547"/>
      <c r="CNQ338" s="547"/>
      <c r="CNR338" s="547"/>
      <c r="CNS338" s="547"/>
      <c r="CNT338" s="547"/>
      <c r="CNU338" s="547"/>
      <c r="CNV338" s="547"/>
      <c r="CNW338" s="547"/>
      <c r="CNX338" s="547"/>
      <c r="CNY338" s="547"/>
      <c r="CNZ338" s="547"/>
      <c r="COA338" s="547"/>
      <c r="COB338" s="547"/>
      <c r="COC338" s="547"/>
      <c r="COD338" s="547"/>
      <c r="COE338" s="547"/>
      <c r="COF338" s="547"/>
      <c r="COG338" s="547"/>
      <c r="COH338" s="547"/>
      <c r="COI338" s="547"/>
      <c r="COJ338" s="547"/>
      <c r="COK338" s="547"/>
      <c r="COL338" s="547"/>
      <c r="COM338" s="547"/>
      <c r="CON338" s="547"/>
      <c r="COO338" s="547"/>
      <c r="COP338" s="547"/>
      <c r="COQ338" s="547"/>
      <c r="COR338" s="547"/>
      <c r="COS338" s="547"/>
      <c r="COT338" s="547"/>
      <c r="COU338" s="547"/>
      <c r="COV338" s="547"/>
      <c r="COW338" s="547"/>
      <c r="COX338" s="547"/>
      <c r="COY338" s="547"/>
      <c r="COZ338" s="547"/>
      <c r="CPA338" s="547"/>
      <c r="CPB338" s="547"/>
      <c r="CPC338" s="547"/>
      <c r="CPD338" s="547"/>
      <c r="CPE338" s="547"/>
      <c r="CPF338" s="547"/>
      <c r="CPG338" s="547"/>
      <c r="CPH338" s="547"/>
      <c r="CPI338" s="547"/>
      <c r="CPJ338" s="547"/>
      <c r="CPK338" s="547"/>
      <c r="CPL338" s="547"/>
      <c r="CPM338" s="547"/>
      <c r="CPN338" s="547"/>
      <c r="CPO338" s="547"/>
      <c r="CPP338" s="547"/>
      <c r="CPQ338" s="547"/>
      <c r="CPR338" s="547"/>
      <c r="CPS338" s="547"/>
      <c r="CPT338" s="547"/>
      <c r="CPU338" s="547"/>
      <c r="CPV338" s="547"/>
      <c r="CPW338" s="547"/>
      <c r="CPX338" s="547"/>
      <c r="CPY338" s="547"/>
      <c r="CPZ338" s="547"/>
      <c r="CQA338" s="547"/>
      <c r="CQB338" s="547"/>
      <c r="CQC338" s="547"/>
      <c r="CQD338" s="547"/>
      <c r="CQE338" s="547"/>
      <c r="CQF338" s="547"/>
      <c r="CQG338" s="547"/>
      <c r="CQH338" s="547"/>
      <c r="CQI338" s="547"/>
      <c r="CQJ338" s="547"/>
      <c r="CQK338" s="547"/>
      <c r="CQL338" s="547"/>
      <c r="CQM338" s="547"/>
      <c r="CQN338" s="547"/>
      <c r="CQO338" s="547"/>
      <c r="CQP338" s="547"/>
      <c r="CQQ338" s="547"/>
      <c r="CQR338" s="547"/>
      <c r="CQS338" s="547"/>
      <c r="CQT338" s="547"/>
      <c r="CQU338" s="547"/>
      <c r="CQV338" s="547"/>
      <c r="CQW338" s="547"/>
      <c r="CQX338" s="547"/>
      <c r="CQY338" s="547"/>
      <c r="CQZ338" s="547"/>
      <c r="CRA338" s="547"/>
      <c r="CRB338" s="547"/>
      <c r="CRC338" s="547"/>
      <c r="CRD338" s="547"/>
      <c r="CRE338" s="547"/>
      <c r="CRF338" s="547"/>
      <c r="CRG338" s="547"/>
      <c r="CRH338" s="547"/>
      <c r="CRI338" s="547"/>
      <c r="CRJ338" s="547"/>
      <c r="CRK338" s="547"/>
      <c r="CRL338" s="547"/>
      <c r="CRM338" s="547"/>
      <c r="CRN338" s="547"/>
      <c r="CRO338" s="547"/>
      <c r="CRP338" s="547"/>
      <c r="CRQ338" s="547"/>
      <c r="CRR338" s="547"/>
      <c r="CRS338" s="547"/>
      <c r="CRT338" s="547"/>
      <c r="CRU338" s="547"/>
      <c r="CRV338" s="547"/>
      <c r="CRW338" s="547"/>
      <c r="CRX338" s="547"/>
      <c r="CRY338" s="547"/>
      <c r="CRZ338" s="547"/>
      <c r="CSA338" s="547"/>
      <c r="CSB338" s="547"/>
      <c r="CSC338" s="547"/>
      <c r="CSD338" s="547"/>
      <c r="CSE338" s="547"/>
      <c r="CSF338" s="547"/>
      <c r="CSG338" s="547"/>
      <c r="CSH338" s="547"/>
      <c r="CSI338" s="547"/>
      <c r="CSJ338" s="547"/>
      <c r="CSK338" s="547"/>
      <c r="CSL338" s="547"/>
      <c r="CSM338" s="547"/>
      <c r="CSN338" s="547"/>
      <c r="CSO338" s="547"/>
      <c r="CSP338" s="547"/>
      <c r="CSQ338" s="547"/>
      <c r="CSR338" s="547"/>
      <c r="CSS338" s="547"/>
      <c r="CST338" s="547"/>
      <c r="CSU338" s="547"/>
      <c r="CSV338" s="547"/>
      <c r="CSW338" s="547"/>
      <c r="CSX338" s="547"/>
      <c r="CSY338" s="547"/>
      <c r="CSZ338" s="547"/>
      <c r="CTA338" s="547"/>
      <c r="CTB338" s="547"/>
      <c r="CTC338" s="547"/>
      <c r="CTD338" s="547"/>
      <c r="CTE338" s="547"/>
      <c r="CTF338" s="547"/>
      <c r="CTG338" s="547"/>
      <c r="CTH338" s="547"/>
      <c r="CTI338" s="547"/>
      <c r="CTJ338" s="547"/>
      <c r="CTK338" s="547"/>
      <c r="CTL338" s="547"/>
      <c r="CTM338" s="547"/>
      <c r="CTN338" s="547"/>
      <c r="CTO338" s="547"/>
      <c r="CTP338" s="547"/>
      <c r="CTQ338" s="547"/>
      <c r="CTR338" s="547"/>
      <c r="CTS338" s="547"/>
      <c r="CTT338" s="547"/>
      <c r="CTU338" s="547"/>
      <c r="CTV338" s="547"/>
      <c r="CTW338" s="547"/>
      <c r="CTX338" s="547"/>
      <c r="CTY338" s="547"/>
      <c r="CTZ338" s="547"/>
      <c r="CUA338" s="547"/>
      <c r="CUB338" s="547"/>
      <c r="CUC338" s="547"/>
      <c r="CUD338" s="547"/>
      <c r="CUE338" s="547"/>
      <c r="CUF338" s="547"/>
      <c r="CUG338" s="547"/>
      <c r="CUH338" s="547"/>
      <c r="CUI338" s="547"/>
      <c r="CUJ338" s="547"/>
      <c r="CUK338" s="547"/>
      <c r="CUL338" s="547"/>
      <c r="CUM338" s="547"/>
      <c r="CUN338" s="547"/>
      <c r="CUO338" s="547"/>
      <c r="CUP338" s="547"/>
      <c r="CUQ338" s="547"/>
      <c r="CUR338" s="547"/>
      <c r="CUS338" s="547"/>
      <c r="CUT338" s="547"/>
      <c r="CUU338" s="547"/>
      <c r="CUV338" s="547"/>
      <c r="CUW338" s="547"/>
      <c r="CUX338" s="547"/>
      <c r="CUY338" s="547"/>
      <c r="CUZ338" s="547"/>
      <c r="CVA338" s="547"/>
      <c r="CVB338" s="547"/>
      <c r="CVC338" s="547"/>
      <c r="CVD338" s="547"/>
      <c r="CVE338" s="547"/>
      <c r="CVF338" s="547"/>
      <c r="CVG338" s="547"/>
      <c r="CVH338" s="547"/>
      <c r="CVI338" s="547"/>
      <c r="CVJ338" s="547"/>
      <c r="CVK338" s="547"/>
      <c r="CVL338" s="547"/>
      <c r="CVM338" s="547"/>
      <c r="CVN338" s="547"/>
      <c r="CVO338" s="547"/>
      <c r="CVP338" s="547"/>
      <c r="CVQ338" s="547"/>
      <c r="CVR338" s="547"/>
      <c r="CVS338" s="547"/>
      <c r="CVT338" s="547"/>
      <c r="CVU338" s="547"/>
      <c r="CVV338" s="547"/>
      <c r="CVW338" s="547"/>
      <c r="CVX338" s="547"/>
      <c r="CVY338" s="547"/>
      <c r="CVZ338" s="547"/>
      <c r="CWA338" s="547"/>
      <c r="CWB338" s="547"/>
      <c r="CWC338" s="547"/>
      <c r="CWD338" s="547"/>
      <c r="CWE338" s="547"/>
      <c r="CWF338" s="547"/>
      <c r="CWG338" s="547"/>
      <c r="CWH338" s="547"/>
      <c r="CWI338" s="547"/>
      <c r="CWJ338" s="547"/>
      <c r="CWK338" s="547"/>
      <c r="CWL338" s="547"/>
      <c r="CWM338" s="547"/>
      <c r="CWN338" s="547"/>
      <c r="CWO338" s="547"/>
      <c r="CWP338" s="547"/>
      <c r="CWQ338" s="547"/>
      <c r="CWR338" s="547"/>
      <c r="CWS338" s="547"/>
      <c r="CWT338" s="547"/>
      <c r="CWU338" s="547"/>
      <c r="CWV338" s="547"/>
      <c r="CWW338" s="547"/>
      <c r="CWX338" s="547"/>
      <c r="CWY338" s="547"/>
      <c r="CWZ338" s="547"/>
      <c r="CXA338" s="547"/>
      <c r="CXB338" s="547"/>
      <c r="CXC338" s="547"/>
      <c r="CXD338" s="547"/>
      <c r="CXE338" s="547"/>
      <c r="CXF338" s="547"/>
      <c r="CXG338" s="547"/>
      <c r="CXH338" s="547"/>
      <c r="CXI338" s="547"/>
      <c r="CXJ338" s="547"/>
      <c r="CXK338" s="547"/>
      <c r="CXL338" s="547"/>
      <c r="CXM338" s="547"/>
      <c r="CXN338" s="547"/>
      <c r="CXO338" s="547"/>
      <c r="CXP338" s="547"/>
      <c r="CXQ338" s="547"/>
      <c r="CXR338" s="547"/>
      <c r="CXS338" s="547"/>
      <c r="CXT338" s="547"/>
      <c r="CXU338" s="547"/>
      <c r="CXV338" s="547"/>
      <c r="CXW338" s="547"/>
      <c r="CXX338" s="547"/>
      <c r="CXY338" s="547"/>
      <c r="CXZ338" s="547"/>
      <c r="CYA338" s="547"/>
      <c r="CYB338" s="547"/>
      <c r="CYC338" s="547"/>
      <c r="CYD338" s="547"/>
      <c r="CYE338" s="547"/>
      <c r="CYF338" s="547"/>
      <c r="CYG338" s="547"/>
      <c r="CYH338" s="547"/>
      <c r="CYI338" s="547"/>
      <c r="CYJ338" s="547"/>
      <c r="CYK338" s="547"/>
      <c r="CYL338" s="547"/>
      <c r="CYM338" s="547"/>
      <c r="CYN338" s="547"/>
      <c r="CYO338" s="547"/>
      <c r="CYP338" s="547"/>
      <c r="CYQ338" s="547"/>
      <c r="CYR338" s="547"/>
      <c r="CYS338" s="547"/>
      <c r="CYT338" s="547"/>
      <c r="CYU338" s="547"/>
      <c r="CYV338" s="547"/>
      <c r="CYW338" s="547"/>
      <c r="CYX338" s="547"/>
      <c r="CYY338" s="547"/>
      <c r="CYZ338" s="547"/>
      <c r="CZA338" s="547"/>
      <c r="CZB338" s="547"/>
      <c r="CZC338" s="547"/>
      <c r="CZD338" s="547"/>
      <c r="CZE338" s="547"/>
      <c r="CZF338" s="547"/>
      <c r="CZG338" s="547"/>
      <c r="CZH338" s="547"/>
      <c r="CZI338" s="547"/>
      <c r="CZJ338" s="547"/>
      <c r="CZK338" s="547"/>
      <c r="CZL338" s="547"/>
      <c r="CZM338" s="547"/>
      <c r="CZN338" s="547"/>
      <c r="CZO338" s="547"/>
      <c r="CZP338" s="547"/>
      <c r="CZQ338" s="547"/>
      <c r="CZR338" s="547"/>
      <c r="CZS338" s="547"/>
      <c r="CZT338" s="547"/>
      <c r="CZU338" s="547"/>
      <c r="CZV338" s="547"/>
      <c r="CZW338" s="547"/>
      <c r="CZX338" s="547"/>
      <c r="CZY338" s="547"/>
      <c r="CZZ338" s="547"/>
      <c r="DAA338" s="547"/>
      <c r="DAB338" s="547"/>
      <c r="DAC338" s="547"/>
      <c r="DAD338" s="547"/>
      <c r="DAE338" s="547"/>
      <c r="DAF338" s="547"/>
      <c r="DAG338" s="547"/>
      <c r="DAH338" s="547"/>
      <c r="DAI338" s="547"/>
      <c r="DAJ338" s="547"/>
      <c r="DAK338" s="547"/>
      <c r="DAL338" s="547"/>
      <c r="DAM338" s="547"/>
      <c r="DAN338" s="547"/>
      <c r="DAO338" s="547"/>
      <c r="DAP338" s="547"/>
      <c r="DAQ338" s="547"/>
      <c r="DAR338" s="547"/>
      <c r="DAS338" s="547"/>
      <c r="DAT338" s="547"/>
      <c r="DAU338" s="547"/>
      <c r="DAV338" s="547"/>
      <c r="DAW338" s="547"/>
      <c r="DAX338" s="547"/>
      <c r="DAY338" s="547"/>
      <c r="DAZ338" s="547"/>
      <c r="DBA338" s="547"/>
      <c r="DBB338" s="547"/>
      <c r="DBC338" s="547"/>
      <c r="DBD338" s="547"/>
      <c r="DBE338" s="547"/>
      <c r="DBF338" s="547"/>
      <c r="DBG338" s="547"/>
      <c r="DBH338" s="547"/>
      <c r="DBI338" s="547"/>
      <c r="DBJ338" s="547"/>
      <c r="DBK338" s="547"/>
      <c r="DBL338" s="547"/>
      <c r="DBM338" s="547"/>
      <c r="DBN338" s="547"/>
      <c r="DBO338" s="547"/>
      <c r="DBP338" s="547"/>
      <c r="DBQ338" s="547"/>
      <c r="DBR338" s="547"/>
      <c r="DBS338" s="547"/>
      <c r="DBT338" s="547"/>
      <c r="DBU338" s="547"/>
      <c r="DBV338" s="547"/>
      <c r="DBW338" s="547"/>
      <c r="DBX338" s="547"/>
      <c r="DBY338" s="547"/>
      <c r="DBZ338" s="547"/>
      <c r="DCA338" s="547"/>
      <c r="DCB338" s="547"/>
      <c r="DCC338" s="547"/>
      <c r="DCD338" s="547"/>
      <c r="DCE338" s="547"/>
      <c r="DCF338" s="547"/>
      <c r="DCG338" s="547"/>
      <c r="DCH338" s="547"/>
      <c r="DCI338" s="547"/>
      <c r="DCJ338" s="547"/>
      <c r="DCK338" s="547"/>
      <c r="DCL338" s="547"/>
      <c r="DCM338" s="547"/>
      <c r="DCN338" s="547"/>
      <c r="DCO338" s="547"/>
      <c r="DCP338" s="547"/>
      <c r="DCQ338" s="547"/>
      <c r="DCR338" s="547"/>
      <c r="DCS338" s="547"/>
      <c r="DCT338" s="547"/>
      <c r="DCU338" s="547"/>
      <c r="DCV338" s="547"/>
      <c r="DCW338" s="547"/>
      <c r="DCX338" s="547"/>
      <c r="DCY338" s="547"/>
      <c r="DCZ338" s="547"/>
      <c r="DDA338" s="547"/>
      <c r="DDB338" s="547"/>
      <c r="DDC338" s="547"/>
      <c r="DDD338" s="547"/>
      <c r="DDE338" s="547"/>
      <c r="DDF338" s="547"/>
      <c r="DDG338" s="547"/>
      <c r="DDH338" s="547"/>
      <c r="DDI338" s="547"/>
      <c r="DDJ338" s="547"/>
      <c r="DDK338" s="547"/>
      <c r="DDL338" s="547"/>
      <c r="DDM338" s="547"/>
      <c r="DDN338" s="547"/>
      <c r="DDO338" s="547"/>
      <c r="DDP338" s="547"/>
      <c r="DDQ338" s="547"/>
      <c r="DDR338" s="547"/>
      <c r="DDS338" s="547"/>
      <c r="DDT338" s="547"/>
      <c r="DDU338" s="547"/>
      <c r="DDV338" s="547"/>
      <c r="DDW338" s="547"/>
      <c r="DDX338" s="547"/>
      <c r="DDY338" s="547"/>
      <c r="DDZ338" s="547"/>
      <c r="DEA338" s="547"/>
      <c r="DEB338" s="547"/>
      <c r="DEC338" s="547"/>
      <c r="DED338" s="547"/>
      <c r="DEE338" s="547"/>
      <c r="DEF338" s="547"/>
      <c r="DEG338" s="547"/>
      <c r="DEH338" s="547"/>
      <c r="DEI338" s="547"/>
      <c r="DEJ338" s="547"/>
      <c r="DEK338" s="547"/>
      <c r="DEL338" s="547"/>
      <c r="DEM338" s="547"/>
      <c r="DEN338" s="547"/>
      <c r="DEO338" s="547"/>
      <c r="DEP338" s="547"/>
      <c r="DEQ338" s="547"/>
      <c r="DER338" s="547"/>
      <c r="DES338" s="547"/>
      <c r="DET338" s="547"/>
      <c r="DEU338" s="547"/>
      <c r="DEV338" s="547"/>
      <c r="DEW338" s="547"/>
      <c r="DEX338" s="547"/>
      <c r="DEY338" s="547"/>
      <c r="DEZ338" s="547"/>
      <c r="DFA338" s="547"/>
      <c r="DFB338" s="547"/>
      <c r="DFC338" s="547"/>
      <c r="DFD338" s="547"/>
      <c r="DFE338" s="547"/>
      <c r="DFF338" s="547"/>
      <c r="DFG338" s="547"/>
      <c r="DFH338" s="547"/>
      <c r="DFI338" s="547"/>
      <c r="DFJ338" s="547"/>
      <c r="DFK338" s="547"/>
      <c r="DFL338" s="547"/>
      <c r="DFM338" s="547"/>
      <c r="DFN338" s="547"/>
      <c r="DFO338" s="547"/>
      <c r="DFP338" s="547"/>
      <c r="DFQ338" s="547"/>
      <c r="DFR338" s="547"/>
      <c r="DFS338" s="547"/>
      <c r="DFT338" s="547"/>
      <c r="DFU338" s="547"/>
      <c r="DFV338" s="547"/>
      <c r="DFW338" s="547"/>
      <c r="DFX338" s="547"/>
      <c r="DFY338" s="547"/>
      <c r="DFZ338" s="547"/>
      <c r="DGA338" s="547"/>
      <c r="DGB338" s="547"/>
      <c r="DGC338" s="547"/>
      <c r="DGD338" s="547"/>
      <c r="DGE338" s="547"/>
      <c r="DGF338" s="547"/>
      <c r="DGG338" s="547"/>
      <c r="DGH338" s="547"/>
      <c r="DGI338" s="547"/>
      <c r="DGJ338" s="547"/>
      <c r="DGK338" s="547"/>
      <c r="DGL338" s="547"/>
      <c r="DGM338" s="547"/>
      <c r="DGN338" s="547"/>
      <c r="DGO338" s="547"/>
      <c r="DGP338" s="547"/>
      <c r="DGQ338" s="547"/>
      <c r="DGR338" s="547"/>
      <c r="DGS338" s="547"/>
      <c r="DGT338" s="547"/>
      <c r="DGU338" s="547"/>
      <c r="DGV338" s="547"/>
      <c r="DGW338" s="547"/>
      <c r="DGX338" s="547"/>
      <c r="DGY338" s="547"/>
      <c r="DGZ338" s="547"/>
      <c r="DHA338" s="547"/>
      <c r="DHB338" s="547"/>
      <c r="DHC338" s="547"/>
      <c r="DHD338" s="547"/>
      <c r="DHE338" s="547"/>
      <c r="DHF338" s="547"/>
      <c r="DHG338" s="547"/>
      <c r="DHH338" s="547"/>
      <c r="DHI338" s="547"/>
      <c r="DHJ338" s="547"/>
      <c r="DHK338" s="547"/>
      <c r="DHL338" s="547"/>
      <c r="DHM338" s="547"/>
      <c r="DHN338" s="547"/>
      <c r="DHO338" s="547"/>
      <c r="DHP338" s="547"/>
      <c r="DHQ338" s="547"/>
      <c r="DHR338" s="547"/>
      <c r="DHS338" s="547"/>
      <c r="DHT338" s="547"/>
      <c r="DHU338" s="547"/>
      <c r="DHV338" s="547"/>
      <c r="DHW338" s="547"/>
      <c r="DHX338" s="547"/>
      <c r="DHY338" s="547"/>
      <c r="DHZ338" s="547"/>
      <c r="DIA338" s="547"/>
      <c r="DIB338" s="547"/>
      <c r="DIC338" s="547"/>
      <c r="DID338" s="547"/>
      <c r="DIE338" s="547"/>
      <c r="DIF338" s="547"/>
      <c r="DIG338" s="547"/>
      <c r="DIH338" s="547"/>
      <c r="DII338" s="547"/>
      <c r="DIJ338" s="547"/>
      <c r="DIK338" s="547"/>
      <c r="DIL338" s="547"/>
      <c r="DIM338" s="547"/>
      <c r="DIN338" s="547"/>
      <c r="DIO338" s="547"/>
      <c r="DIP338" s="547"/>
      <c r="DIQ338" s="547"/>
      <c r="DIR338" s="547"/>
      <c r="DIS338" s="547"/>
      <c r="DIT338" s="547"/>
      <c r="DIU338" s="547"/>
      <c r="DIV338" s="547"/>
      <c r="DIW338" s="547"/>
      <c r="DIX338" s="547"/>
      <c r="DIY338" s="547"/>
      <c r="DIZ338" s="547"/>
      <c r="DJA338" s="547"/>
      <c r="DJB338" s="547"/>
      <c r="DJC338" s="547"/>
      <c r="DJD338" s="547"/>
      <c r="DJE338" s="547"/>
      <c r="DJF338" s="547"/>
      <c r="DJG338" s="547"/>
      <c r="DJH338" s="547"/>
      <c r="DJI338" s="547"/>
      <c r="DJJ338" s="547"/>
      <c r="DJK338" s="547"/>
      <c r="DJL338" s="547"/>
      <c r="DJM338" s="547"/>
      <c r="DJN338" s="547"/>
      <c r="DJO338" s="547"/>
      <c r="DJP338" s="547"/>
      <c r="DJQ338" s="547"/>
      <c r="DJR338" s="547"/>
      <c r="DJS338" s="547"/>
      <c r="DJT338" s="547"/>
      <c r="DJU338" s="547"/>
      <c r="DJV338" s="547"/>
      <c r="DJW338" s="547"/>
      <c r="DJX338" s="547"/>
      <c r="DJY338" s="547"/>
      <c r="DJZ338" s="547"/>
      <c r="DKA338" s="547"/>
      <c r="DKB338" s="547"/>
      <c r="DKC338" s="547"/>
      <c r="DKD338" s="547"/>
      <c r="DKE338" s="547"/>
      <c r="DKF338" s="547"/>
      <c r="DKG338" s="547"/>
      <c r="DKH338" s="547"/>
      <c r="DKI338" s="547"/>
      <c r="DKJ338" s="547"/>
      <c r="DKK338" s="547"/>
      <c r="DKL338" s="547"/>
      <c r="DKM338" s="547"/>
      <c r="DKN338" s="547"/>
      <c r="DKO338" s="547"/>
      <c r="DKP338" s="547"/>
      <c r="DKQ338" s="547"/>
      <c r="DKR338" s="547"/>
      <c r="DKS338" s="547"/>
      <c r="DKT338" s="547"/>
      <c r="DKU338" s="547"/>
      <c r="DKV338" s="547"/>
      <c r="DKW338" s="547"/>
      <c r="DKX338" s="547"/>
      <c r="DKY338" s="547"/>
      <c r="DKZ338" s="547"/>
      <c r="DLA338" s="547"/>
      <c r="DLB338" s="547"/>
      <c r="DLC338" s="547"/>
      <c r="DLD338" s="547"/>
      <c r="DLE338" s="547"/>
      <c r="DLF338" s="547"/>
      <c r="DLG338" s="547"/>
      <c r="DLH338" s="547"/>
      <c r="DLI338" s="547"/>
      <c r="DLJ338" s="547"/>
      <c r="DLK338" s="547"/>
      <c r="DLL338" s="547"/>
      <c r="DLM338" s="547"/>
      <c r="DLN338" s="547"/>
      <c r="DLO338" s="547"/>
      <c r="DLP338" s="547"/>
      <c r="DLQ338" s="547"/>
      <c r="DLR338" s="547"/>
      <c r="DLS338" s="547"/>
      <c r="DLT338" s="547"/>
      <c r="DLU338" s="547"/>
      <c r="DLV338" s="547"/>
      <c r="DLW338" s="547"/>
      <c r="DLX338" s="547"/>
      <c r="DLY338" s="547"/>
      <c r="DLZ338" s="547"/>
      <c r="DMA338" s="547"/>
      <c r="DMB338" s="547"/>
      <c r="DMC338" s="547"/>
      <c r="DMD338" s="547"/>
      <c r="DME338" s="547"/>
      <c r="DMF338" s="547"/>
      <c r="DMG338" s="547"/>
      <c r="DMH338" s="547"/>
      <c r="DMI338" s="547"/>
      <c r="DMJ338" s="547"/>
      <c r="DMK338" s="547"/>
      <c r="DML338" s="547"/>
      <c r="DMM338" s="547"/>
      <c r="DMN338" s="547"/>
      <c r="DMO338" s="547"/>
      <c r="DMP338" s="547"/>
      <c r="DMQ338" s="547"/>
      <c r="DMR338" s="547"/>
      <c r="DMS338" s="547"/>
      <c r="DMT338" s="547"/>
      <c r="DMU338" s="547"/>
      <c r="DMV338" s="547"/>
      <c r="DMW338" s="547"/>
      <c r="DMX338" s="547"/>
      <c r="DMY338" s="547"/>
      <c r="DMZ338" s="547"/>
      <c r="DNA338" s="547"/>
      <c r="DNB338" s="547"/>
      <c r="DNC338" s="547"/>
      <c r="DND338" s="547"/>
      <c r="DNE338" s="547"/>
      <c r="DNF338" s="547"/>
      <c r="DNG338" s="547"/>
      <c r="DNH338" s="547"/>
      <c r="DNI338" s="547"/>
      <c r="DNJ338" s="547"/>
      <c r="DNK338" s="547"/>
      <c r="DNL338" s="547"/>
      <c r="DNM338" s="547"/>
      <c r="DNN338" s="547"/>
      <c r="DNO338" s="547"/>
      <c r="DNP338" s="547"/>
      <c r="DNQ338" s="547"/>
      <c r="DNR338" s="547"/>
      <c r="DNS338" s="547"/>
      <c r="DNT338" s="547"/>
      <c r="DNU338" s="547"/>
      <c r="DNV338" s="547"/>
      <c r="DNW338" s="547"/>
      <c r="DNX338" s="547"/>
      <c r="DNY338" s="547"/>
      <c r="DNZ338" s="547"/>
      <c r="DOA338" s="547"/>
      <c r="DOB338" s="547"/>
      <c r="DOC338" s="547"/>
      <c r="DOD338" s="547"/>
      <c r="DOE338" s="547"/>
      <c r="DOF338" s="547"/>
      <c r="DOG338" s="547"/>
      <c r="DOH338" s="547"/>
      <c r="DOI338" s="547"/>
      <c r="DOJ338" s="547"/>
      <c r="DOK338" s="547"/>
      <c r="DOL338" s="547"/>
      <c r="DOM338" s="547"/>
      <c r="DON338" s="547"/>
      <c r="DOO338" s="547"/>
      <c r="DOP338" s="547"/>
      <c r="DOQ338" s="547"/>
      <c r="DOR338" s="547"/>
      <c r="DOS338" s="547"/>
      <c r="DOT338" s="547"/>
      <c r="DOU338" s="547"/>
      <c r="DOV338" s="547"/>
      <c r="DOW338" s="547"/>
      <c r="DOX338" s="547"/>
      <c r="DOY338" s="547"/>
      <c r="DOZ338" s="547"/>
      <c r="DPA338" s="547"/>
      <c r="DPB338" s="547"/>
      <c r="DPC338" s="547"/>
      <c r="DPD338" s="547"/>
      <c r="DPE338" s="547"/>
      <c r="DPF338" s="547"/>
      <c r="DPG338" s="547"/>
      <c r="DPH338" s="547"/>
      <c r="DPI338" s="547"/>
      <c r="DPJ338" s="547"/>
      <c r="DPK338" s="547"/>
      <c r="DPL338" s="547"/>
      <c r="DPM338" s="547"/>
      <c r="DPN338" s="547"/>
      <c r="DPO338" s="547"/>
      <c r="DPP338" s="547"/>
      <c r="DPQ338" s="547"/>
      <c r="DPR338" s="547"/>
      <c r="DPS338" s="547"/>
      <c r="DPT338" s="547"/>
      <c r="DPU338" s="547"/>
      <c r="DPV338" s="547"/>
      <c r="DPW338" s="547"/>
      <c r="DPX338" s="547"/>
      <c r="DPY338" s="547"/>
      <c r="DPZ338" s="547"/>
      <c r="DQA338" s="547"/>
      <c r="DQB338" s="547"/>
      <c r="DQC338" s="547"/>
      <c r="DQD338" s="547"/>
      <c r="DQE338" s="547"/>
      <c r="DQF338" s="547"/>
      <c r="DQG338" s="547"/>
      <c r="DQH338" s="547"/>
      <c r="DQI338" s="547"/>
      <c r="DQJ338" s="547"/>
      <c r="DQK338" s="547"/>
      <c r="DQL338" s="547"/>
      <c r="DQM338" s="547"/>
      <c r="DQN338" s="547"/>
      <c r="DQO338" s="547"/>
      <c r="DQP338" s="547"/>
      <c r="DQQ338" s="547"/>
      <c r="DQR338" s="547"/>
      <c r="DQS338" s="547"/>
      <c r="DQT338" s="547"/>
      <c r="DQU338" s="547"/>
      <c r="DQV338" s="547"/>
      <c r="DQW338" s="547"/>
      <c r="DQX338" s="547"/>
      <c r="DQY338" s="547"/>
      <c r="DQZ338" s="547"/>
      <c r="DRA338" s="547"/>
      <c r="DRB338" s="547"/>
      <c r="DRC338" s="547"/>
      <c r="DRD338" s="547"/>
      <c r="DRE338" s="547"/>
      <c r="DRF338" s="547"/>
      <c r="DRG338" s="547"/>
      <c r="DRH338" s="547"/>
      <c r="DRI338" s="547"/>
      <c r="DRJ338" s="547"/>
      <c r="DRK338" s="547"/>
      <c r="DRL338" s="547"/>
      <c r="DRM338" s="547"/>
      <c r="DRN338" s="547"/>
      <c r="DRO338" s="547"/>
      <c r="DRP338" s="547"/>
      <c r="DRQ338" s="547"/>
      <c r="DRR338" s="547"/>
      <c r="DRS338" s="547"/>
      <c r="DRT338" s="547"/>
      <c r="DRU338" s="547"/>
      <c r="DRV338" s="547"/>
      <c r="DRW338" s="547"/>
      <c r="DRX338" s="547"/>
      <c r="DRY338" s="547"/>
      <c r="DRZ338" s="547"/>
      <c r="DSA338" s="547"/>
      <c r="DSB338" s="547"/>
      <c r="DSC338" s="547"/>
      <c r="DSD338" s="547"/>
      <c r="DSE338" s="547"/>
      <c r="DSF338" s="547"/>
      <c r="DSG338" s="547"/>
      <c r="DSH338" s="547"/>
      <c r="DSI338" s="547"/>
      <c r="DSJ338" s="547"/>
      <c r="DSK338" s="547"/>
      <c r="DSL338" s="547"/>
      <c r="DSM338" s="547"/>
      <c r="DSN338" s="547"/>
      <c r="DSO338" s="547"/>
      <c r="DSP338" s="547"/>
      <c r="DSQ338" s="547"/>
      <c r="DSR338" s="547"/>
      <c r="DSS338" s="547"/>
      <c r="DST338" s="547"/>
      <c r="DSU338" s="547"/>
      <c r="DSV338" s="547"/>
      <c r="DSW338" s="547"/>
      <c r="DSX338" s="547"/>
      <c r="DSY338" s="547"/>
      <c r="DSZ338" s="547"/>
      <c r="DTA338" s="547"/>
      <c r="DTB338" s="547"/>
      <c r="DTC338" s="547"/>
      <c r="DTD338" s="547"/>
      <c r="DTE338" s="547"/>
      <c r="DTF338" s="547"/>
      <c r="DTG338" s="547"/>
      <c r="DTH338" s="547"/>
      <c r="DTI338" s="547"/>
      <c r="DTJ338" s="547"/>
      <c r="DTK338" s="547"/>
      <c r="DTL338" s="547"/>
      <c r="DTM338" s="547"/>
      <c r="DTN338" s="547"/>
      <c r="DTO338" s="547"/>
      <c r="DTP338" s="547"/>
      <c r="DTQ338" s="547"/>
      <c r="DTR338" s="547"/>
      <c r="DTS338" s="547"/>
      <c r="DTT338" s="547"/>
      <c r="DTU338" s="547"/>
      <c r="DTV338" s="547"/>
      <c r="DTW338" s="547"/>
      <c r="DTX338" s="547"/>
      <c r="DTY338" s="547"/>
      <c r="DTZ338" s="547"/>
      <c r="DUA338" s="547"/>
      <c r="DUB338" s="547"/>
      <c r="DUC338" s="547"/>
      <c r="DUD338" s="547"/>
      <c r="DUE338" s="547"/>
      <c r="DUF338" s="547"/>
      <c r="DUG338" s="547"/>
      <c r="DUH338" s="547"/>
      <c r="DUI338" s="547"/>
      <c r="DUJ338" s="547"/>
      <c r="DUK338" s="547"/>
      <c r="DUL338" s="547"/>
      <c r="DUM338" s="547"/>
      <c r="DUN338" s="547"/>
      <c r="DUO338" s="547"/>
      <c r="DUP338" s="547"/>
      <c r="DUQ338" s="547"/>
      <c r="DUR338" s="547"/>
      <c r="DUS338" s="547"/>
      <c r="DUT338" s="547"/>
      <c r="DUU338" s="547"/>
      <c r="DUV338" s="547"/>
      <c r="DUW338" s="547"/>
      <c r="DUX338" s="547"/>
      <c r="DUY338" s="547"/>
      <c r="DUZ338" s="547"/>
      <c r="DVA338" s="547"/>
      <c r="DVB338" s="547"/>
      <c r="DVC338" s="547"/>
      <c r="DVD338" s="547"/>
      <c r="DVE338" s="547"/>
      <c r="DVF338" s="547"/>
      <c r="DVG338" s="547"/>
      <c r="DVH338" s="547"/>
      <c r="DVI338" s="547"/>
      <c r="DVJ338" s="547"/>
      <c r="DVK338" s="547"/>
      <c r="DVL338" s="547"/>
      <c r="DVM338" s="547"/>
      <c r="DVN338" s="547"/>
      <c r="DVO338" s="547"/>
      <c r="DVP338" s="547"/>
      <c r="DVQ338" s="547"/>
      <c r="DVR338" s="547"/>
      <c r="DVS338" s="547"/>
      <c r="DVT338" s="547"/>
      <c r="DVU338" s="547"/>
      <c r="DVV338" s="547"/>
      <c r="DVW338" s="547"/>
      <c r="DVX338" s="547"/>
      <c r="DVY338" s="547"/>
      <c r="DVZ338" s="547"/>
      <c r="DWA338" s="547"/>
      <c r="DWB338" s="547"/>
      <c r="DWC338" s="547"/>
      <c r="DWD338" s="547"/>
      <c r="DWE338" s="547"/>
      <c r="DWF338" s="547"/>
      <c r="DWG338" s="547"/>
      <c r="DWH338" s="547"/>
      <c r="DWI338" s="547"/>
      <c r="DWJ338" s="547"/>
      <c r="DWK338" s="547"/>
      <c r="DWL338" s="547"/>
      <c r="DWM338" s="547"/>
      <c r="DWN338" s="547"/>
      <c r="DWO338" s="547"/>
      <c r="DWP338" s="547"/>
      <c r="DWQ338" s="547"/>
      <c r="DWR338" s="547"/>
      <c r="DWS338" s="547"/>
      <c r="DWT338" s="547"/>
      <c r="DWU338" s="547"/>
      <c r="DWV338" s="547"/>
      <c r="DWW338" s="547"/>
      <c r="DWX338" s="547"/>
      <c r="DWY338" s="547"/>
      <c r="DWZ338" s="547"/>
      <c r="DXA338" s="547"/>
      <c r="DXB338" s="547"/>
      <c r="DXC338" s="547"/>
      <c r="DXD338" s="547"/>
      <c r="DXE338" s="547"/>
      <c r="DXF338" s="547"/>
      <c r="DXG338" s="547"/>
      <c r="DXH338" s="547"/>
      <c r="DXI338" s="547"/>
      <c r="DXJ338" s="547"/>
      <c r="DXK338" s="547"/>
      <c r="DXL338" s="547"/>
      <c r="DXM338" s="547"/>
      <c r="DXN338" s="547"/>
      <c r="DXO338" s="547"/>
      <c r="DXP338" s="547"/>
      <c r="DXQ338" s="547"/>
      <c r="DXR338" s="547"/>
      <c r="DXS338" s="547"/>
      <c r="DXT338" s="547"/>
      <c r="DXU338" s="547"/>
      <c r="DXV338" s="547"/>
      <c r="DXW338" s="547"/>
      <c r="DXX338" s="547"/>
      <c r="DXY338" s="547"/>
      <c r="DXZ338" s="547"/>
      <c r="DYA338" s="547"/>
      <c r="DYB338" s="547"/>
      <c r="DYC338" s="547"/>
      <c r="DYD338" s="547"/>
      <c r="DYE338" s="547"/>
      <c r="DYF338" s="547"/>
      <c r="DYG338" s="547"/>
      <c r="DYH338" s="547"/>
      <c r="DYI338" s="547"/>
      <c r="DYJ338" s="547"/>
      <c r="DYK338" s="547"/>
      <c r="DYL338" s="547"/>
      <c r="DYM338" s="547"/>
      <c r="DYN338" s="547"/>
      <c r="DYO338" s="547"/>
      <c r="DYP338" s="547"/>
      <c r="DYQ338" s="547"/>
      <c r="DYR338" s="547"/>
      <c r="DYS338" s="547"/>
      <c r="DYT338" s="547"/>
      <c r="DYU338" s="547"/>
      <c r="DYV338" s="547"/>
      <c r="DYW338" s="547"/>
      <c r="DYX338" s="547"/>
      <c r="DYY338" s="547"/>
      <c r="DYZ338" s="547"/>
      <c r="DZA338" s="547"/>
      <c r="DZB338" s="547"/>
      <c r="DZC338" s="547"/>
      <c r="DZD338" s="547"/>
      <c r="DZE338" s="547"/>
      <c r="DZF338" s="547"/>
      <c r="DZG338" s="547"/>
      <c r="DZH338" s="547"/>
      <c r="DZI338" s="547"/>
      <c r="DZJ338" s="547"/>
      <c r="DZK338" s="547"/>
      <c r="DZL338" s="547"/>
      <c r="DZM338" s="547"/>
      <c r="DZN338" s="547"/>
      <c r="DZO338" s="547"/>
      <c r="DZP338" s="547"/>
      <c r="DZQ338" s="547"/>
      <c r="DZR338" s="547"/>
      <c r="DZS338" s="547"/>
      <c r="DZT338" s="547"/>
      <c r="DZU338" s="547"/>
      <c r="DZV338" s="547"/>
      <c r="DZW338" s="547"/>
      <c r="DZX338" s="547"/>
      <c r="DZY338" s="547"/>
      <c r="DZZ338" s="547"/>
      <c r="EAA338" s="547"/>
      <c r="EAB338" s="547"/>
      <c r="EAC338" s="547"/>
      <c r="EAD338" s="547"/>
      <c r="EAE338" s="547"/>
      <c r="EAF338" s="547"/>
      <c r="EAG338" s="547"/>
      <c r="EAH338" s="547"/>
      <c r="EAI338" s="547"/>
      <c r="EAJ338" s="547"/>
      <c r="EAK338" s="547"/>
      <c r="EAL338" s="547"/>
      <c r="EAM338" s="547"/>
      <c r="EAN338" s="547"/>
      <c r="EAO338" s="547"/>
      <c r="EAP338" s="547"/>
      <c r="EAQ338" s="547"/>
      <c r="EAR338" s="547"/>
      <c r="EAS338" s="547"/>
      <c r="EAT338" s="547"/>
      <c r="EAU338" s="547"/>
      <c r="EAV338" s="547"/>
      <c r="EAW338" s="547"/>
      <c r="EAX338" s="547"/>
      <c r="EAY338" s="547"/>
      <c r="EAZ338" s="547"/>
      <c r="EBA338" s="547"/>
      <c r="EBB338" s="547"/>
      <c r="EBC338" s="547"/>
      <c r="EBD338" s="547"/>
      <c r="EBE338" s="547"/>
      <c r="EBF338" s="547"/>
      <c r="EBG338" s="547"/>
      <c r="EBH338" s="547"/>
      <c r="EBI338" s="547"/>
      <c r="EBJ338" s="547"/>
      <c r="EBK338" s="547"/>
      <c r="EBL338" s="547"/>
      <c r="EBM338" s="547"/>
      <c r="EBN338" s="547"/>
      <c r="EBO338" s="547"/>
      <c r="EBP338" s="547"/>
      <c r="EBQ338" s="547"/>
      <c r="EBR338" s="547"/>
      <c r="EBS338" s="547"/>
      <c r="EBT338" s="547"/>
      <c r="EBU338" s="547"/>
      <c r="EBV338" s="547"/>
      <c r="EBW338" s="547"/>
      <c r="EBX338" s="547"/>
      <c r="EBY338" s="547"/>
      <c r="EBZ338" s="547"/>
      <c r="ECA338" s="547"/>
      <c r="ECB338" s="547"/>
      <c r="ECC338" s="547"/>
      <c r="ECD338" s="547"/>
      <c r="ECE338" s="547"/>
      <c r="ECF338" s="547"/>
      <c r="ECG338" s="547"/>
      <c r="ECH338" s="547"/>
      <c r="ECI338" s="547"/>
      <c r="ECJ338" s="547"/>
      <c r="ECK338" s="547"/>
      <c r="ECL338" s="547"/>
      <c r="ECM338" s="547"/>
      <c r="ECN338" s="547"/>
      <c r="ECO338" s="547"/>
      <c r="ECP338" s="547"/>
      <c r="ECQ338" s="547"/>
      <c r="ECR338" s="547"/>
      <c r="ECS338" s="547"/>
      <c r="ECT338" s="547"/>
      <c r="ECU338" s="547"/>
      <c r="ECV338" s="547"/>
      <c r="ECW338" s="547"/>
      <c r="ECX338" s="547"/>
      <c r="ECY338" s="547"/>
      <c r="ECZ338" s="547"/>
      <c r="EDA338" s="547"/>
      <c r="EDB338" s="547"/>
      <c r="EDC338" s="547"/>
      <c r="EDD338" s="547"/>
      <c r="EDE338" s="547"/>
      <c r="EDF338" s="547"/>
      <c r="EDG338" s="547"/>
      <c r="EDH338" s="547"/>
      <c r="EDI338" s="547"/>
      <c r="EDJ338" s="547"/>
      <c r="EDK338" s="547"/>
      <c r="EDL338" s="547"/>
      <c r="EDM338" s="547"/>
      <c r="EDN338" s="547"/>
      <c r="EDO338" s="547"/>
      <c r="EDP338" s="547"/>
      <c r="EDQ338" s="547"/>
      <c r="EDR338" s="547"/>
      <c r="EDS338" s="547"/>
      <c r="EDT338" s="547"/>
      <c r="EDU338" s="547"/>
      <c r="EDV338" s="547"/>
      <c r="EDW338" s="547"/>
      <c r="EDX338" s="547"/>
      <c r="EDY338" s="547"/>
      <c r="EDZ338" s="547"/>
      <c r="EEA338" s="547"/>
      <c r="EEB338" s="547"/>
      <c r="EEC338" s="547"/>
      <c r="EED338" s="547"/>
      <c r="EEE338" s="547"/>
      <c r="EEF338" s="547"/>
      <c r="EEG338" s="547"/>
      <c r="EEH338" s="547"/>
      <c r="EEI338" s="547"/>
      <c r="EEJ338" s="547"/>
      <c r="EEK338" s="547"/>
      <c r="EEL338" s="547"/>
      <c r="EEM338" s="547"/>
      <c r="EEN338" s="547"/>
      <c r="EEO338" s="547"/>
      <c r="EEP338" s="547"/>
      <c r="EEQ338" s="547"/>
      <c r="EER338" s="547"/>
      <c r="EES338" s="547"/>
      <c r="EET338" s="547"/>
      <c r="EEU338" s="547"/>
      <c r="EEV338" s="547"/>
      <c r="EEW338" s="547"/>
      <c r="EEX338" s="547"/>
      <c r="EEY338" s="547"/>
      <c r="EEZ338" s="547"/>
      <c r="EFA338" s="547"/>
      <c r="EFB338" s="547"/>
      <c r="EFC338" s="547"/>
      <c r="EFD338" s="547"/>
      <c r="EFE338" s="547"/>
      <c r="EFF338" s="547"/>
      <c r="EFG338" s="547"/>
      <c r="EFH338" s="547"/>
      <c r="EFI338" s="547"/>
      <c r="EFJ338" s="547"/>
      <c r="EFK338" s="547"/>
      <c r="EFL338" s="547"/>
      <c r="EFM338" s="547"/>
      <c r="EFN338" s="547"/>
      <c r="EFO338" s="547"/>
      <c r="EFP338" s="547"/>
      <c r="EFQ338" s="547"/>
      <c r="EFR338" s="547"/>
      <c r="EFS338" s="547"/>
      <c r="EFT338" s="547"/>
      <c r="EFU338" s="547"/>
      <c r="EFV338" s="547"/>
      <c r="EFW338" s="547"/>
      <c r="EFX338" s="547"/>
      <c r="EFY338" s="547"/>
      <c r="EFZ338" s="547"/>
      <c r="EGA338" s="547"/>
      <c r="EGB338" s="547"/>
      <c r="EGC338" s="547"/>
      <c r="EGD338" s="547"/>
      <c r="EGE338" s="547"/>
      <c r="EGF338" s="547"/>
      <c r="EGG338" s="547"/>
      <c r="EGH338" s="547"/>
      <c r="EGI338" s="547"/>
      <c r="EGJ338" s="547"/>
      <c r="EGK338" s="547"/>
      <c r="EGL338" s="547"/>
      <c r="EGM338" s="547"/>
      <c r="EGN338" s="547"/>
      <c r="EGO338" s="547"/>
      <c r="EGP338" s="547"/>
      <c r="EGQ338" s="547"/>
      <c r="EGR338" s="547"/>
      <c r="EGS338" s="547"/>
      <c r="EGT338" s="547"/>
      <c r="EGU338" s="547"/>
      <c r="EGV338" s="547"/>
      <c r="EGW338" s="547"/>
      <c r="EGX338" s="547"/>
      <c r="EGY338" s="547"/>
      <c r="EGZ338" s="547"/>
      <c r="EHA338" s="547"/>
      <c r="EHB338" s="547"/>
      <c r="EHC338" s="547"/>
      <c r="EHD338" s="547"/>
      <c r="EHE338" s="547"/>
      <c r="EHF338" s="547"/>
      <c r="EHG338" s="547"/>
      <c r="EHH338" s="547"/>
      <c r="EHI338" s="547"/>
      <c r="EHJ338" s="547"/>
      <c r="EHK338" s="547"/>
      <c r="EHL338" s="547"/>
      <c r="EHM338" s="547"/>
      <c r="EHN338" s="547"/>
      <c r="EHO338" s="547"/>
      <c r="EHP338" s="547"/>
      <c r="EHQ338" s="547"/>
      <c r="EHR338" s="547"/>
      <c r="EHS338" s="547"/>
      <c r="EHT338" s="547"/>
      <c r="EHU338" s="547"/>
      <c r="EHV338" s="547"/>
      <c r="EHW338" s="547"/>
      <c r="EHX338" s="547"/>
      <c r="EHY338" s="547"/>
      <c r="EHZ338" s="547"/>
      <c r="EIA338" s="547"/>
      <c r="EIB338" s="547"/>
      <c r="EIC338" s="547"/>
      <c r="EID338" s="547"/>
      <c r="EIE338" s="547"/>
      <c r="EIF338" s="547"/>
      <c r="EIG338" s="547"/>
      <c r="EIH338" s="547"/>
      <c r="EII338" s="547"/>
      <c r="EIJ338" s="547"/>
      <c r="EIK338" s="547"/>
      <c r="EIL338" s="547"/>
      <c r="EIM338" s="547"/>
      <c r="EIN338" s="547"/>
      <c r="EIO338" s="547"/>
      <c r="EIP338" s="547"/>
      <c r="EIQ338" s="547"/>
      <c r="EIR338" s="547"/>
      <c r="EIS338" s="547"/>
      <c r="EIT338" s="547"/>
      <c r="EIU338" s="547"/>
      <c r="EIV338" s="547"/>
      <c r="EIW338" s="547"/>
      <c r="EIX338" s="547"/>
      <c r="EIY338" s="547"/>
      <c r="EIZ338" s="547"/>
      <c r="EJA338" s="547"/>
      <c r="EJB338" s="547"/>
      <c r="EJC338" s="547"/>
      <c r="EJD338" s="547"/>
      <c r="EJE338" s="547"/>
      <c r="EJF338" s="547"/>
      <c r="EJG338" s="547"/>
      <c r="EJH338" s="547"/>
      <c r="EJI338" s="547"/>
      <c r="EJJ338" s="547"/>
      <c r="EJK338" s="547"/>
      <c r="EJL338" s="547"/>
      <c r="EJM338" s="547"/>
      <c r="EJN338" s="547"/>
      <c r="EJO338" s="547"/>
      <c r="EJP338" s="547"/>
      <c r="EJQ338" s="547"/>
      <c r="EJR338" s="547"/>
      <c r="EJS338" s="547"/>
      <c r="EJT338" s="547"/>
      <c r="EJU338" s="547"/>
      <c r="EJV338" s="547"/>
      <c r="EJW338" s="547"/>
      <c r="EJX338" s="547"/>
      <c r="EJY338" s="547"/>
      <c r="EJZ338" s="547"/>
      <c r="EKA338" s="547"/>
      <c r="EKB338" s="547"/>
      <c r="EKC338" s="547"/>
      <c r="EKD338" s="547"/>
      <c r="EKE338" s="547"/>
      <c r="EKF338" s="547"/>
      <c r="EKG338" s="547"/>
      <c r="EKH338" s="547"/>
      <c r="EKI338" s="547"/>
      <c r="EKJ338" s="547"/>
      <c r="EKK338" s="547"/>
      <c r="EKL338" s="547"/>
      <c r="EKM338" s="547"/>
      <c r="EKN338" s="547"/>
      <c r="EKO338" s="547"/>
      <c r="EKP338" s="547"/>
      <c r="EKQ338" s="547"/>
      <c r="EKR338" s="547"/>
      <c r="EKS338" s="547"/>
      <c r="EKT338" s="547"/>
      <c r="EKU338" s="547"/>
      <c r="EKV338" s="547"/>
      <c r="EKW338" s="547"/>
      <c r="EKX338" s="547"/>
      <c r="EKY338" s="547"/>
      <c r="EKZ338" s="547"/>
      <c r="ELA338" s="547"/>
      <c r="ELB338" s="547"/>
      <c r="ELC338" s="547"/>
      <c r="ELD338" s="547"/>
      <c r="ELE338" s="547"/>
      <c r="ELF338" s="547"/>
      <c r="ELG338" s="547"/>
      <c r="ELH338" s="547"/>
      <c r="ELI338" s="547"/>
      <c r="ELJ338" s="547"/>
      <c r="ELK338" s="547"/>
      <c r="ELL338" s="547"/>
      <c r="ELM338" s="547"/>
      <c r="ELN338" s="547"/>
      <c r="ELO338" s="547"/>
      <c r="ELP338" s="547"/>
      <c r="ELQ338" s="547"/>
      <c r="ELR338" s="547"/>
      <c r="ELS338" s="547"/>
      <c r="ELT338" s="547"/>
      <c r="ELU338" s="547"/>
      <c r="ELV338" s="547"/>
      <c r="ELW338" s="547"/>
      <c r="ELX338" s="547"/>
      <c r="ELY338" s="547"/>
      <c r="ELZ338" s="547"/>
      <c r="EMA338" s="547"/>
      <c r="EMB338" s="547"/>
      <c r="EMC338" s="547"/>
      <c r="EMD338" s="547"/>
      <c r="EME338" s="547"/>
      <c r="EMF338" s="547"/>
      <c r="EMG338" s="547"/>
      <c r="EMH338" s="547"/>
      <c r="EMI338" s="547"/>
      <c r="EMJ338" s="547"/>
      <c r="EMK338" s="547"/>
      <c r="EML338" s="547"/>
      <c r="EMM338" s="547"/>
      <c r="EMN338" s="547"/>
      <c r="EMO338" s="547"/>
      <c r="EMP338" s="547"/>
      <c r="EMQ338" s="547"/>
      <c r="EMR338" s="547"/>
      <c r="EMS338" s="547"/>
      <c r="EMT338" s="547"/>
      <c r="EMU338" s="547"/>
      <c r="EMV338" s="547"/>
      <c r="EMW338" s="547"/>
      <c r="EMX338" s="547"/>
      <c r="EMY338" s="547"/>
      <c r="EMZ338" s="547"/>
      <c r="ENA338" s="547"/>
      <c r="ENB338" s="547"/>
      <c r="ENC338" s="547"/>
      <c r="END338" s="547"/>
      <c r="ENE338" s="547"/>
      <c r="ENF338" s="547"/>
      <c r="ENG338" s="547"/>
      <c r="ENH338" s="547"/>
      <c r="ENI338" s="547"/>
      <c r="ENJ338" s="547"/>
      <c r="ENK338" s="547"/>
      <c r="ENL338" s="547"/>
      <c r="ENM338" s="547"/>
      <c r="ENN338" s="547"/>
      <c r="ENO338" s="547"/>
      <c r="ENP338" s="547"/>
      <c r="ENQ338" s="547"/>
      <c r="ENR338" s="547"/>
      <c r="ENS338" s="547"/>
      <c r="ENT338" s="547"/>
      <c r="ENU338" s="547"/>
      <c r="ENV338" s="547"/>
      <c r="ENW338" s="547"/>
      <c r="ENX338" s="547"/>
      <c r="ENY338" s="547"/>
      <c r="ENZ338" s="547"/>
      <c r="EOA338" s="547"/>
      <c r="EOB338" s="547"/>
      <c r="EOC338" s="547"/>
      <c r="EOD338" s="547"/>
      <c r="EOE338" s="547"/>
      <c r="EOF338" s="547"/>
      <c r="EOG338" s="547"/>
      <c r="EOH338" s="547"/>
      <c r="EOI338" s="547"/>
      <c r="EOJ338" s="547"/>
      <c r="EOK338" s="547"/>
      <c r="EOL338" s="547"/>
      <c r="EOM338" s="547"/>
      <c r="EON338" s="547"/>
      <c r="EOO338" s="547"/>
      <c r="EOP338" s="547"/>
      <c r="EOQ338" s="547"/>
      <c r="EOR338" s="547"/>
      <c r="EOS338" s="547"/>
      <c r="EOT338" s="547"/>
      <c r="EOU338" s="547"/>
      <c r="EOV338" s="547"/>
      <c r="EOW338" s="547"/>
      <c r="EOX338" s="547"/>
      <c r="EOY338" s="547"/>
      <c r="EOZ338" s="547"/>
      <c r="EPA338" s="547"/>
      <c r="EPB338" s="547"/>
      <c r="EPC338" s="547"/>
      <c r="EPD338" s="547"/>
      <c r="EPE338" s="547"/>
      <c r="EPF338" s="547"/>
      <c r="EPG338" s="547"/>
      <c r="EPH338" s="547"/>
      <c r="EPI338" s="547"/>
      <c r="EPJ338" s="547"/>
      <c r="EPK338" s="547"/>
      <c r="EPL338" s="547"/>
      <c r="EPM338" s="547"/>
      <c r="EPN338" s="547"/>
      <c r="EPO338" s="547"/>
      <c r="EPP338" s="547"/>
      <c r="EPQ338" s="547"/>
      <c r="EPR338" s="547"/>
      <c r="EPS338" s="547"/>
      <c r="EPT338" s="547"/>
      <c r="EPU338" s="547"/>
      <c r="EPV338" s="547"/>
      <c r="EPW338" s="547"/>
      <c r="EPX338" s="547"/>
      <c r="EPY338" s="547"/>
      <c r="EPZ338" s="547"/>
      <c r="EQA338" s="547"/>
      <c r="EQB338" s="547"/>
      <c r="EQC338" s="547"/>
      <c r="EQD338" s="547"/>
      <c r="EQE338" s="547"/>
      <c r="EQF338" s="547"/>
      <c r="EQG338" s="547"/>
      <c r="EQH338" s="547"/>
      <c r="EQI338" s="547"/>
      <c r="EQJ338" s="547"/>
      <c r="EQK338" s="547"/>
      <c r="EQL338" s="547"/>
      <c r="EQM338" s="547"/>
      <c r="EQN338" s="547"/>
      <c r="EQO338" s="547"/>
      <c r="EQP338" s="547"/>
      <c r="EQQ338" s="547"/>
      <c r="EQR338" s="547"/>
      <c r="EQS338" s="547"/>
      <c r="EQT338" s="547"/>
      <c r="EQU338" s="547"/>
      <c r="EQV338" s="547"/>
      <c r="EQW338" s="547"/>
      <c r="EQX338" s="547"/>
      <c r="EQY338" s="547"/>
      <c r="EQZ338" s="547"/>
      <c r="ERA338" s="547"/>
      <c r="ERB338" s="547"/>
      <c r="ERC338" s="547"/>
      <c r="ERD338" s="547"/>
      <c r="ERE338" s="547"/>
      <c r="ERF338" s="547"/>
      <c r="ERG338" s="547"/>
      <c r="ERH338" s="547"/>
      <c r="ERI338" s="547"/>
      <c r="ERJ338" s="547"/>
      <c r="ERK338" s="547"/>
      <c r="ERL338" s="547"/>
      <c r="ERM338" s="547"/>
      <c r="ERN338" s="547"/>
      <c r="ERO338" s="547"/>
      <c r="ERP338" s="547"/>
      <c r="ERQ338" s="547"/>
      <c r="ERR338" s="547"/>
      <c r="ERS338" s="547"/>
      <c r="ERT338" s="547"/>
      <c r="ERU338" s="547"/>
      <c r="ERV338" s="547"/>
      <c r="ERW338" s="547"/>
      <c r="ERX338" s="547"/>
      <c r="ERY338" s="547"/>
      <c r="ERZ338" s="547"/>
      <c r="ESA338" s="547"/>
      <c r="ESB338" s="547"/>
      <c r="ESC338" s="547"/>
      <c r="ESD338" s="547"/>
      <c r="ESE338" s="547"/>
      <c r="ESF338" s="547"/>
      <c r="ESG338" s="547"/>
      <c r="ESH338" s="547"/>
      <c r="ESI338" s="547"/>
      <c r="ESJ338" s="547"/>
      <c r="ESK338" s="547"/>
      <c r="ESL338" s="547"/>
      <c r="ESM338" s="547"/>
      <c r="ESN338" s="547"/>
      <c r="ESO338" s="547"/>
      <c r="ESP338" s="547"/>
      <c r="ESQ338" s="547"/>
      <c r="ESR338" s="547"/>
      <c r="ESS338" s="547"/>
      <c r="EST338" s="547"/>
      <c r="ESU338" s="547"/>
      <c r="ESV338" s="547"/>
      <c r="ESW338" s="547"/>
      <c r="ESX338" s="547"/>
      <c r="ESY338" s="547"/>
      <c r="ESZ338" s="547"/>
      <c r="ETA338" s="547"/>
      <c r="ETB338" s="547"/>
      <c r="ETC338" s="547"/>
      <c r="ETD338" s="547"/>
      <c r="ETE338" s="547"/>
      <c r="ETF338" s="547"/>
      <c r="ETG338" s="547"/>
      <c r="ETH338" s="547"/>
      <c r="ETI338" s="547"/>
      <c r="ETJ338" s="547"/>
      <c r="ETK338" s="547"/>
      <c r="ETL338" s="547"/>
      <c r="ETM338" s="547"/>
      <c r="ETN338" s="547"/>
      <c r="ETO338" s="547"/>
      <c r="ETP338" s="547"/>
      <c r="ETQ338" s="547"/>
      <c r="ETR338" s="547"/>
      <c r="ETS338" s="547"/>
      <c r="ETT338" s="547"/>
      <c r="ETU338" s="547"/>
      <c r="ETV338" s="547"/>
      <c r="ETW338" s="547"/>
      <c r="ETX338" s="547"/>
      <c r="ETY338" s="547"/>
      <c r="ETZ338" s="547"/>
      <c r="EUA338" s="547"/>
      <c r="EUB338" s="547"/>
      <c r="EUC338" s="547"/>
      <c r="EUD338" s="547"/>
      <c r="EUE338" s="547"/>
      <c r="EUF338" s="547"/>
      <c r="EUG338" s="547"/>
      <c r="EUH338" s="547"/>
      <c r="EUI338" s="547"/>
      <c r="EUJ338" s="547"/>
      <c r="EUK338" s="547"/>
      <c r="EUL338" s="547"/>
      <c r="EUM338" s="547"/>
      <c r="EUN338" s="547"/>
      <c r="EUO338" s="547"/>
      <c r="EUP338" s="547"/>
      <c r="EUQ338" s="547"/>
      <c r="EUR338" s="547"/>
      <c r="EUS338" s="547"/>
      <c r="EUT338" s="547"/>
      <c r="EUU338" s="547"/>
      <c r="EUV338" s="547"/>
      <c r="EUW338" s="547"/>
      <c r="EUX338" s="547"/>
      <c r="EUY338" s="547"/>
      <c r="EUZ338" s="547"/>
      <c r="EVA338" s="547"/>
      <c r="EVB338" s="547"/>
      <c r="EVC338" s="547"/>
      <c r="EVD338" s="547"/>
      <c r="EVE338" s="547"/>
      <c r="EVF338" s="547"/>
      <c r="EVG338" s="547"/>
      <c r="EVH338" s="547"/>
      <c r="EVI338" s="547"/>
      <c r="EVJ338" s="547"/>
      <c r="EVK338" s="547"/>
      <c r="EVL338" s="547"/>
      <c r="EVM338" s="547"/>
      <c r="EVN338" s="547"/>
      <c r="EVO338" s="547"/>
      <c r="EVP338" s="547"/>
      <c r="EVQ338" s="547"/>
      <c r="EVR338" s="547"/>
      <c r="EVS338" s="547"/>
      <c r="EVT338" s="547"/>
      <c r="EVU338" s="547"/>
      <c r="EVV338" s="547"/>
      <c r="EVW338" s="547"/>
      <c r="EVX338" s="547"/>
      <c r="EVY338" s="547"/>
      <c r="EVZ338" s="547"/>
      <c r="EWA338" s="547"/>
      <c r="EWB338" s="547"/>
      <c r="EWC338" s="547"/>
      <c r="EWD338" s="547"/>
      <c r="EWE338" s="547"/>
      <c r="EWF338" s="547"/>
      <c r="EWG338" s="547"/>
      <c r="EWH338" s="547"/>
      <c r="EWI338" s="547"/>
      <c r="EWJ338" s="547"/>
      <c r="EWK338" s="547"/>
      <c r="EWL338" s="547"/>
      <c r="EWM338" s="547"/>
      <c r="EWN338" s="547"/>
      <c r="EWO338" s="547"/>
      <c r="EWP338" s="547"/>
      <c r="EWQ338" s="547"/>
      <c r="EWR338" s="547"/>
      <c r="EWS338" s="547"/>
      <c r="EWT338" s="547"/>
      <c r="EWU338" s="547"/>
      <c r="EWV338" s="547"/>
      <c r="EWW338" s="547"/>
      <c r="EWX338" s="547"/>
      <c r="EWY338" s="547"/>
      <c r="EWZ338" s="547"/>
      <c r="EXA338" s="547"/>
      <c r="EXB338" s="547"/>
      <c r="EXC338" s="547"/>
      <c r="EXD338" s="547"/>
      <c r="EXE338" s="547"/>
      <c r="EXF338" s="547"/>
      <c r="EXG338" s="547"/>
      <c r="EXH338" s="547"/>
      <c r="EXI338" s="547"/>
      <c r="EXJ338" s="547"/>
      <c r="EXK338" s="547"/>
      <c r="EXL338" s="547"/>
      <c r="EXM338" s="547"/>
      <c r="EXN338" s="547"/>
      <c r="EXO338" s="547"/>
      <c r="EXP338" s="547"/>
      <c r="EXQ338" s="547"/>
      <c r="EXR338" s="547"/>
      <c r="EXS338" s="547"/>
      <c r="EXT338" s="547"/>
      <c r="EXU338" s="547"/>
      <c r="EXV338" s="547"/>
      <c r="EXW338" s="547"/>
      <c r="EXX338" s="547"/>
      <c r="EXY338" s="547"/>
      <c r="EXZ338" s="547"/>
      <c r="EYA338" s="547"/>
      <c r="EYB338" s="547"/>
      <c r="EYC338" s="547"/>
      <c r="EYD338" s="547"/>
      <c r="EYE338" s="547"/>
      <c r="EYF338" s="547"/>
      <c r="EYG338" s="547"/>
      <c r="EYH338" s="547"/>
      <c r="EYI338" s="547"/>
      <c r="EYJ338" s="547"/>
      <c r="EYK338" s="547"/>
      <c r="EYL338" s="547"/>
      <c r="EYM338" s="547"/>
      <c r="EYN338" s="547"/>
      <c r="EYO338" s="547"/>
      <c r="EYP338" s="547"/>
      <c r="EYQ338" s="547"/>
      <c r="EYR338" s="547"/>
      <c r="EYS338" s="547"/>
      <c r="EYT338" s="547"/>
      <c r="EYU338" s="547"/>
      <c r="EYV338" s="547"/>
      <c r="EYW338" s="547"/>
      <c r="EYX338" s="547"/>
      <c r="EYY338" s="547"/>
      <c r="EYZ338" s="547"/>
      <c r="EZA338" s="547"/>
      <c r="EZB338" s="547"/>
      <c r="EZC338" s="547"/>
      <c r="EZD338" s="547"/>
      <c r="EZE338" s="547"/>
      <c r="EZF338" s="547"/>
      <c r="EZG338" s="547"/>
      <c r="EZH338" s="547"/>
      <c r="EZI338" s="547"/>
      <c r="EZJ338" s="547"/>
      <c r="EZK338" s="547"/>
      <c r="EZL338" s="547"/>
      <c r="EZM338" s="547"/>
      <c r="EZN338" s="547"/>
      <c r="EZO338" s="547"/>
      <c r="EZP338" s="547"/>
      <c r="EZQ338" s="547"/>
      <c r="EZR338" s="547"/>
      <c r="EZS338" s="547"/>
      <c r="EZT338" s="547"/>
      <c r="EZU338" s="547"/>
      <c r="EZV338" s="547"/>
      <c r="EZW338" s="547"/>
      <c r="EZX338" s="547"/>
      <c r="EZY338" s="547"/>
      <c r="EZZ338" s="547"/>
      <c r="FAA338" s="547"/>
      <c r="FAB338" s="547"/>
      <c r="FAC338" s="547"/>
      <c r="FAD338" s="547"/>
      <c r="FAE338" s="547"/>
      <c r="FAF338" s="547"/>
      <c r="FAG338" s="547"/>
      <c r="FAH338" s="547"/>
      <c r="FAI338" s="547"/>
      <c r="FAJ338" s="547"/>
      <c r="FAK338" s="547"/>
      <c r="FAL338" s="547"/>
      <c r="FAM338" s="547"/>
      <c r="FAN338" s="547"/>
      <c r="FAO338" s="547"/>
      <c r="FAP338" s="547"/>
      <c r="FAQ338" s="547"/>
      <c r="FAR338" s="547"/>
      <c r="FAS338" s="547"/>
      <c r="FAT338" s="547"/>
      <c r="FAU338" s="547"/>
      <c r="FAV338" s="547"/>
      <c r="FAW338" s="547"/>
      <c r="FAX338" s="547"/>
      <c r="FAY338" s="547"/>
      <c r="FAZ338" s="547"/>
      <c r="FBA338" s="547"/>
      <c r="FBB338" s="547"/>
      <c r="FBC338" s="547"/>
      <c r="FBD338" s="547"/>
      <c r="FBE338" s="547"/>
      <c r="FBF338" s="547"/>
      <c r="FBG338" s="547"/>
      <c r="FBH338" s="547"/>
      <c r="FBI338" s="547"/>
      <c r="FBJ338" s="547"/>
      <c r="FBK338" s="547"/>
      <c r="FBL338" s="547"/>
      <c r="FBM338" s="547"/>
      <c r="FBN338" s="547"/>
      <c r="FBO338" s="547"/>
      <c r="FBP338" s="547"/>
      <c r="FBQ338" s="547"/>
      <c r="FBR338" s="547"/>
      <c r="FBS338" s="547"/>
      <c r="FBT338" s="547"/>
      <c r="FBU338" s="547"/>
      <c r="FBV338" s="547"/>
      <c r="FBW338" s="547"/>
      <c r="FBX338" s="547"/>
      <c r="FBY338" s="547"/>
      <c r="FBZ338" s="547"/>
      <c r="FCA338" s="547"/>
      <c r="FCB338" s="547"/>
      <c r="FCC338" s="547"/>
      <c r="FCD338" s="547"/>
      <c r="FCE338" s="547"/>
      <c r="FCF338" s="547"/>
      <c r="FCG338" s="547"/>
      <c r="FCH338" s="547"/>
      <c r="FCI338" s="547"/>
      <c r="FCJ338" s="547"/>
      <c r="FCK338" s="547"/>
      <c r="FCL338" s="547"/>
      <c r="FCM338" s="547"/>
      <c r="FCN338" s="547"/>
      <c r="FCO338" s="547"/>
      <c r="FCP338" s="547"/>
      <c r="FCQ338" s="547"/>
      <c r="FCR338" s="547"/>
      <c r="FCS338" s="547"/>
      <c r="FCT338" s="547"/>
      <c r="FCU338" s="547"/>
      <c r="FCV338" s="547"/>
      <c r="FCW338" s="547"/>
      <c r="FCX338" s="547"/>
      <c r="FCY338" s="547"/>
      <c r="FCZ338" s="547"/>
      <c r="FDA338" s="547"/>
      <c r="FDB338" s="547"/>
      <c r="FDC338" s="547"/>
      <c r="FDD338" s="547"/>
      <c r="FDE338" s="547"/>
      <c r="FDF338" s="547"/>
      <c r="FDG338" s="547"/>
      <c r="FDH338" s="547"/>
      <c r="FDI338" s="547"/>
      <c r="FDJ338" s="547"/>
      <c r="FDK338" s="547"/>
      <c r="FDL338" s="547"/>
      <c r="FDM338" s="547"/>
      <c r="FDN338" s="547"/>
      <c r="FDO338" s="547"/>
      <c r="FDP338" s="547"/>
      <c r="FDQ338" s="547"/>
      <c r="FDR338" s="547"/>
      <c r="FDS338" s="547"/>
      <c r="FDT338" s="547"/>
      <c r="FDU338" s="547"/>
      <c r="FDV338" s="547"/>
      <c r="FDW338" s="547"/>
      <c r="FDX338" s="547"/>
      <c r="FDY338" s="547"/>
      <c r="FDZ338" s="547"/>
      <c r="FEA338" s="547"/>
      <c r="FEB338" s="547"/>
      <c r="FEC338" s="547"/>
      <c r="FED338" s="547"/>
      <c r="FEE338" s="547"/>
      <c r="FEF338" s="547"/>
      <c r="FEG338" s="547"/>
      <c r="FEH338" s="547"/>
      <c r="FEI338" s="547"/>
      <c r="FEJ338" s="547"/>
      <c r="FEK338" s="547"/>
      <c r="FEL338" s="547"/>
      <c r="FEM338" s="547"/>
      <c r="FEN338" s="547"/>
      <c r="FEO338" s="547"/>
      <c r="FEP338" s="547"/>
      <c r="FEQ338" s="547"/>
      <c r="FER338" s="547"/>
      <c r="FES338" s="547"/>
      <c r="FET338" s="547"/>
      <c r="FEU338" s="547"/>
      <c r="FEV338" s="547"/>
      <c r="FEW338" s="547"/>
      <c r="FEX338" s="547"/>
      <c r="FEY338" s="547"/>
      <c r="FEZ338" s="547"/>
      <c r="FFA338" s="547"/>
      <c r="FFB338" s="547"/>
      <c r="FFC338" s="547"/>
      <c r="FFD338" s="547"/>
      <c r="FFE338" s="547"/>
      <c r="FFF338" s="547"/>
      <c r="FFG338" s="547"/>
      <c r="FFH338" s="547"/>
      <c r="FFI338" s="547"/>
      <c r="FFJ338" s="547"/>
      <c r="FFK338" s="547"/>
      <c r="FFL338" s="547"/>
      <c r="FFM338" s="547"/>
      <c r="FFN338" s="547"/>
      <c r="FFO338" s="547"/>
      <c r="FFP338" s="547"/>
      <c r="FFQ338" s="547"/>
      <c r="FFR338" s="547"/>
      <c r="FFS338" s="547"/>
      <c r="FFT338" s="547"/>
      <c r="FFU338" s="547"/>
      <c r="FFV338" s="547"/>
      <c r="FFW338" s="547"/>
      <c r="FFX338" s="547"/>
      <c r="FFY338" s="547"/>
      <c r="FFZ338" s="547"/>
      <c r="FGA338" s="547"/>
      <c r="FGB338" s="547"/>
      <c r="FGC338" s="547"/>
      <c r="FGD338" s="547"/>
      <c r="FGE338" s="547"/>
      <c r="FGF338" s="547"/>
      <c r="FGG338" s="547"/>
      <c r="FGH338" s="547"/>
      <c r="FGI338" s="547"/>
      <c r="FGJ338" s="547"/>
      <c r="FGK338" s="547"/>
      <c r="FGL338" s="547"/>
      <c r="FGM338" s="547"/>
      <c r="FGN338" s="547"/>
      <c r="FGO338" s="547"/>
      <c r="FGP338" s="547"/>
      <c r="FGQ338" s="547"/>
      <c r="FGR338" s="547"/>
      <c r="FGS338" s="547"/>
      <c r="FGT338" s="547"/>
      <c r="FGU338" s="547"/>
      <c r="FGV338" s="547"/>
      <c r="FGW338" s="547"/>
      <c r="FGX338" s="547"/>
      <c r="FGY338" s="547"/>
      <c r="FGZ338" s="547"/>
      <c r="FHA338" s="547"/>
      <c r="FHB338" s="547"/>
      <c r="FHC338" s="547"/>
      <c r="FHD338" s="547"/>
      <c r="FHE338" s="547"/>
      <c r="FHF338" s="547"/>
      <c r="FHG338" s="547"/>
      <c r="FHH338" s="547"/>
      <c r="FHI338" s="547"/>
      <c r="FHJ338" s="547"/>
      <c r="FHK338" s="547"/>
      <c r="FHL338" s="547"/>
      <c r="FHM338" s="547"/>
      <c r="FHN338" s="547"/>
      <c r="FHO338" s="547"/>
      <c r="FHP338" s="547"/>
      <c r="FHQ338" s="547"/>
      <c r="FHR338" s="547"/>
      <c r="FHS338" s="547"/>
      <c r="FHT338" s="547"/>
      <c r="FHU338" s="547"/>
      <c r="FHV338" s="547"/>
      <c r="FHW338" s="547"/>
      <c r="FHX338" s="547"/>
      <c r="FHY338" s="547"/>
      <c r="FHZ338" s="547"/>
      <c r="FIA338" s="547"/>
      <c r="FIB338" s="547"/>
      <c r="FIC338" s="547"/>
      <c r="FID338" s="547"/>
      <c r="FIE338" s="547"/>
      <c r="FIF338" s="547"/>
      <c r="FIG338" s="547"/>
      <c r="FIH338" s="547"/>
      <c r="FII338" s="547"/>
      <c r="FIJ338" s="547"/>
      <c r="FIK338" s="547"/>
      <c r="FIL338" s="547"/>
      <c r="FIM338" s="547"/>
      <c r="FIN338" s="547"/>
      <c r="FIO338" s="547"/>
      <c r="FIP338" s="547"/>
      <c r="FIQ338" s="547"/>
      <c r="FIR338" s="547"/>
      <c r="FIS338" s="547"/>
      <c r="FIT338" s="547"/>
      <c r="FIU338" s="547"/>
      <c r="FIV338" s="547"/>
      <c r="FIW338" s="547"/>
      <c r="FIX338" s="547"/>
      <c r="FIY338" s="547"/>
      <c r="FIZ338" s="547"/>
      <c r="FJA338" s="547"/>
      <c r="FJB338" s="547"/>
      <c r="FJC338" s="547"/>
      <c r="FJD338" s="547"/>
      <c r="FJE338" s="547"/>
      <c r="FJF338" s="547"/>
      <c r="FJG338" s="547"/>
      <c r="FJH338" s="547"/>
      <c r="FJI338" s="547"/>
      <c r="FJJ338" s="547"/>
      <c r="FJK338" s="547"/>
      <c r="FJL338" s="547"/>
      <c r="FJM338" s="547"/>
      <c r="FJN338" s="547"/>
      <c r="FJO338" s="547"/>
      <c r="FJP338" s="547"/>
      <c r="FJQ338" s="547"/>
      <c r="FJR338" s="547"/>
      <c r="FJS338" s="547"/>
      <c r="FJT338" s="547"/>
      <c r="FJU338" s="547"/>
      <c r="FJV338" s="547"/>
      <c r="FJW338" s="547"/>
      <c r="FJX338" s="547"/>
      <c r="FJY338" s="547"/>
      <c r="FJZ338" s="547"/>
      <c r="FKA338" s="547"/>
      <c r="FKB338" s="547"/>
      <c r="FKC338" s="547"/>
      <c r="FKD338" s="547"/>
      <c r="FKE338" s="547"/>
      <c r="FKF338" s="547"/>
      <c r="FKG338" s="547"/>
      <c r="FKH338" s="547"/>
      <c r="FKI338" s="547"/>
      <c r="FKJ338" s="547"/>
      <c r="FKK338" s="547"/>
      <c r="FKL338" s="547"/>
      <c r="FKM338" s="547"/>
      <c r="FKN338" s="547"/>
      <c r="FKO338" s="547"/>
      <c r="FKP338" s="547"/>
      <c r="FKQ338" s="547"/>
      <c r="FKR338" s="547"/>
      <c r="FKS338" s="547"/>
      <c r="FKT338" s="547"/>
      <c r="FKU338" s="547"/>
      <c r="FKV338" s="547"/>
      <c r="FKW338" s="547"/>
      <c r="FKX338" s="547"/>
      <c r="FKY338" s="547"/>
      <c r="FKZ338" s="547"/>
      <c r="FLA338" s="547"/>
      <c r="FLB338" s="547"/>
      <c r="FLC338" s="547"/>
      <c r="FLD338" s="547"/>
      <c r="FLE338" s="547"/>
      <c r="FLF338" s="547"/>
      <c r="FLG338" s="547"/>
      <c r="FLH338" s="547"/>
      <c r="FLI338" s="547"/>
      <c r="FLJ338" s="547"/>
      <c r="FLK338" s="547"/>
      <c r="FLL338" s="547"/>
      <c r="FLM338" s="547"/>
      <c r="FLN338" s="547"/>
      <c r="FLO338" s="547"/>
      <c r="FLP338" s="547"/>
      <c r="FLQ338" s="547"/>
      <c r="FLR338" s="547"/>
      <c r="FLS338" s="547"/>
      <c r="FLT338" s="547"/>
      <c r="FLU338" s="547"/>
      <c r="FLV338" s="547"/>
      <c r="FLW338" s="547"/>
      <c r="FLX338" s="547"/>
      <c r="FLY338" s="547"/>
      <c r="FLZ338" s="547"/>
      <c r="FMA338" s="547"/>
      <c r="FMB338" s="547"/>
      <c r="FMC338" s="547"/>
      <c r="FMD338" s="547"/>
      <c r="FME338" s="547"/>
      <c r="FMF338" s="547"/>
      <c r="FMG338" s="547"/>
      <c r="FMH338" s="547"/>
      <c r="FMI338" s="547"/>
      <c r="FMJ338" s="547"/>
      <c r="FMK338" s="547"/>
      <c r="FML338" s="547"/>
      <c r="FMM338" s="547"/>
      <c r="FMN338" s="547"/>
      <c r="FMO338" s="547"/>
      <c r="FMP338" s="547"/>
      <c r="FMQ338" s="547"/>
      <c r="FMR338" s="547"/>
      <c r="FMS338" s="547"/>
      <c r="FMT338" s="547"/>
      <c r="FMU338" s="547"/>
      <c r="FMV338" s="547"/>
      <c r="FMW338" s="547"/>
      <c r="FMX338" s="547"/>
      <c r="FMY338" s="547"/>
      <c r="FMZ338" s="547"/>
      <c r="FNA338" s="547"/>
      <c r="FNB338" s="547"/>
      <c r="FNC338" s="547"/>
      <c r="FND338" s="547"/>
      <c r="FNE338" s="547"/>
      <c r="FNF338" s="547"/>
      <c r="FNG338" s="547"/>
      <c r="FNH338" s="547"/>
      <c r="FNI338" s="547"/>
      <c r="FNJ338" s="547"/>
      <c r="FNK338" s="547"/>
      <c r="FNL338" s="547"/>
      <c r="FNM338" s="547"/>
      <c r="FNN338" s="547"/>
      <c r="FNO338" s="547"/>
      <c r="FNP338" s="547"/>
      <c r="FNQ338" s="547"/>
      <c r="FNR338" s="547"/>
      <c r="FNS338" s="547"/>
      <c r="FNT338" s="547"/>
      <c r="FNU338" s="547"/>
      <c r="FNV338" s="547"/>
      <c r="FNW338" s="547"/>
      <c r="FNX338" s="547"/>
      <c r="FNY338" s="547"/>
      <c r="FNZ338" s="547"/>
      <c r="FOA338" s="547"/>
      <c r="FOB338" s="547"/>
      <c r="FOC338" s="547"/>
      <c r="FOD338" s="547"/>
      <c r="FOE338" s="547"/>
      <c r="FOF338" s="547"/>
      <c r="FOG338" s="547"/>
      <c r="FOH338" s="547"/>
      <c r="FOI338" s="547"/>
      <c r="FOJ338" s="547"/>
      <c r="FOK338" s="547"/>
      <c r="FOL338" s="547"/>
      <c r="FOM338" s="547"/>
      <c r="FON338" s="547"/>
      <c r="FOO338" s="547"/>
      <c r="FOP338" s="547"/>
      <c r="FOQ338" s="547"/>
      <c r="FOR338" s="547"/>
      <c r="FOS338" s="547"/>
      <c r="FOT338" s="547"/>
      <c r="FOU338" s="547"/>
      <c r="FOV338" s="547"/>
      <c r="FOW338" s="547"/>
      <c r="FOX338" s="547"/>
      <c r="FOY338" s="547"/>
      <c r="FOZ338" s="547"/>
      <c r="FPA338" s="547"/>
      <c r="FPB338" s="547"/>
      <c r="FPC338" s="547"/>
      <c r="FPD338" s="547"/>
      <c r="FPE338" s="547"/>
      <c r="FPF338" s="547"/>
      <c r="FPG338" s="547"/>
      <c r="FPH338" s="547"/>
      <c r="FPI338" s="547"/>
      <c r="FPJ338" s="547"/>
      <c r="FPK338" s="547"/>
      <c r="FPL338" s="547"/>
      <c r="FPM338" s="547"/>
      <c r="FPN338" s="547"/>
      <c r="FPO338" s="547"/>
      <c r="FPP338" s="547"/>
      <c r="FPQ338" s="547"/>
      <c r="FPR338" s="547"/>
      <c r="FPS338" s="547"/>
      <c r="FPT338" s="547"/>
      <c r="FPU338" s="547"/>
      <c r="FPV338" s="547"/>
      <c r="FPW338" s="547"/>
      <c r="FPX338" s="547"/>
      <c r="FPY338" s="547"/>
      <c r="FPZ338" s="547"/>
      <c r="FQA338" s="547"/>
      <c r="FQB338" s="547"/>
      <c r="FQC338" s="547"/>
      <c r="FQD338" s="547"/>
      <c r="FQE338" s="547"/>
      <c r="FQF338" s="547"/>
      <c r="FQG338" s="547"/>
      <c r="FQH338" s="547"/>
      <c r="FQI338" s="547"/>
      <c r="FQJ338" s="547"/>
      <c r="FQK338" s="547"/>
      <c r="FQL338" s="547"/>
      <c r="FQM338" s="547"/>
      <c r="FQN338" s="547"/>
      <c r="FQO338" s="547"/>
      <c r="FQP338" s="547"/>
      <c r="FQQ338" s="547"/>
      <c r="FQR338" s="547"/>
      <c r="FQS338" s="547"/>
      <c r="FQT338" s="547"/>
      <c r="FQU338" s="547"/>
      <c r="FQV338" s="547"/>
      <c r="FQW338" s="547"/>
      <c r="FQX338" s="547"/>
      <c r="FQY338" s="547"/>
      <c r="FQZ338" s="547"/>
      <c r="FRA338" s="547"/>
      <c r="FRB338" s="547"/>
      <c r="FRC338" s="547"/>
      <c r="FRD338" s="547"/>
      <c r="FRE338" s="547"/>
      <c r="FRF338" s="547"/>
      <c r="FRG338" s="547"/>
      <c r="FRH338" s="547"/>
      <c r="FRI338" s="547"/>
      <c r="FRJ338" s="547"/>
      <c r="FRK338" s="547"/>
      <c r="FRL338" s="547"/>
      <c r="FRM338" s="547"/>
      <c r="FRN338" s="547"/>
      <c r="FRO338" s="547"/>
      <c r="FRP338" s="547"/>
      <c r="FRQ338" s="547"/>
      <c r="FRR338" s="547"/>
      <c r="FRS338" s="547"/>
      <c r="FRT338" s="547"/>
      <c r="FRU338" s="547"/>
      <c r="FRV338" s="547"/>
      <c r="FRW338" s="547"/>
      <c r="FRX338" s="547"/>
      <c r="FRY338" s="547"/>
      <c r="FRZ338" s="547"/>
      <c r="FSA338" s="547"/>
      <c r="FSB338" s="547"/>
      <c r="FSC338" s="547"/>
      <c r="FSD338" s="547"/>
      <c r="FSE338" s="547"/>
      <c r="FSF338" s="547"/>
      <c r="FSG338" s="547"/>
      <c r="FSH338" s="547"/>
      <c r="FSI338" s="547"/>
      <c r="FSJ338" s="547"/>
      <c r="FSK338" s="547"/>
      <c r="FSL338" s="547"/>
      <c r="FSM338" s="547"/>
      <c r="FSN338" s="547"/>
      <c r="FSO338" s="547"/>
      <c r="FSP338" s="547"/>
      <c r="FSQ338" s="547"/>
      <c r="FSR338" s="547"/>
      <c r="FSS338" s="547"/>
      <c r="FST338" s="547"/>
      <c r="FSU338" s="547"/>
      <c r="FSV338" s="547"/>
      <c r="FSW338" s="547"/>
      <c r="FSX338" s="547"/>
      <c r="FSY338" s="547"/>
      <c r="FSZ338" s="547"/>
      <c r="FTA338" s="547"/>
      <c r="FTB338" s="547"/>
      <c r="FTC338" s="547"/>
      <c r="FTD338" s="547"/>
      <c r="FTE338" s="547"/>
      <c r="FTF338" s="547"/>
      <c r="FTG338" s="547"/>
      <c r="FTH338" s="547"/>
      <c r="FTI338" s="547"/>
      <c r="FTJ338" s="547"/>
      <c r="FTK338" s="547"/>
      <c r="FTL338" s="547"/>
      <c r="FTM338" s="547"/>
      <c r="FTN338" s="547"/>
      <c r="FTO338" s="547"/>
      <c r="FTP338" s="547"/>
      <c r="FTQ338" s="547"/>
      <c r="FTR338" s="547"/>
      <c r="FTS338" s="547"/>
      <c r="FTT338" s="547"/>
      <c r="FTU338" s="547"/>
      <c r="FTV338" s="547"/>
      <c r="FTW338" s="547"/>
      <c r="FTX338" s="547"/>
      <c r="FTY338" s="547"/>
      <c r="FTZ338" s="547"/>
      <c r="FUA338" s="547"/>
      <c r="FUB338" s="547"/>
      <c r="FUC338" s="547"/>
      <c r="FUD338" s="547"/>
      <c r="FUE338" s="547"/>
      <c r="FUF338" s="547"/>
      <c r="FUG338" s="547"/>
      <c r="FUH338" s="547"/>
      <c r="FUI338" s="547"/>
      <c r="FUJ338" s="547"/>
      <c r="FUK338" s="547"/>
      <c r="FUL338" s="547"/>
      <c r="FUM338" s="547"/>
      <c r="FUN338" s="547"/>
      <c r="FUO338" s="547"/>
      <c r="FUP338" s="547"/>
      <c r="FUQ338" s="547"/>
      <c r="FUR338" s="547"/>
      <c r="FUS338" s="547"/>
      <c r="FUT338" s="547"/>
      <c r="FUU338" s="547"/>
      <c r="FUV338" s="547"/>
      <c r="FUW338" s="547"/>
      <c r="FUX338" s="547"/>
      <c r="FUY338" s="547"/>
      <c r="FUZ338" s="547"/>
      <c r="FVA338" s="547"/>
      <c r="FVB338" s="547"/>
      <c r="FVC338" s="547"/>
      <c r="FVD338" s="547"/>
      <c r="FVE338" s="547"/>
      <c r="FVF338" s="547"/>
      <c r="FVG338" s="547"/>
      <c r="FVH338" s="547"/>
      <c r="FVI338" s="547"/>
      <c r="FVJ338" s="547"/>
      <c r="FVK338" s="547"/>
      <c r="FVL338" s="547"/>
      <c r="FVM338" s="547"/>
      <c r="FVN338" s="547"/>
      <c r="FVO338" s="547"/>
      <c r="FVP338" s="547"/>
      <c r="FVQ338" s="547"/>
      <c r="FVR338" s="547"/>
      <c r="FVS338" s="547"/>
      <c r="FVT338" s="547"/>
      <c r="FVU338" s="547"/>
      <c r="FVV338" s="547"/>
      <c r="FVW338" s="547"/>
      <c r="FVX338" s="547"/>
      <c r="FVY338" s="547"/>
      <c r="FVZ338" s="547"/>
      <c r="FWA338" s="547"/>
      <c r="FWB338" s="547"/>
      <c r="FWC338" s="547"/>
      <c r="FWD338" s="547"/>
      <c r="FWE338" s="547"/>
      <c r="FWF338" s="547"/>
      <c r="FWG338" s="547"/>
      <c r="FWH338" s="547"/>
      <c r="FWI338" s="547"/>
      <c r="FWJ338" s="547"/>
      <c r="FWK338" s="547"/>
      <c r="FWL338" s="547"/>
      <c r="FWM338" s="547"/>
      <c r="FWN338" s="547"/>
      <c r="FWO338" s="547"/>
      <c r="FWP338" s="547"/>
      <c r="FWQ338" s="547"/>
      <c r="FWR338" s="547"/>
      <c r="FWS338" s="547"/>
      <c r="FWT338" s="547"/>
      <c r="FWU338" s="547"/>
      <c r="FWV338" s="547"/>
      <c r="FWW338" s="547"/>
      <c r="FWX338" s="547"/>
      <c r="FWY338" s="547"/>
      <c r="FWZ338" s="547"/>
      <c r="FXA338" s="547"/>
      <c r="FXB338" s="547"/>
      <c r="FXC338" s="547"/>
      <c r="FXD338" s="547"/>
      <c r="FXE338" s="547"/>
      <c r="FXF338" s="547"/>
      <c r="FXG338" s="547"/>
      <c r="FXH338" s="547"/>
      <c r="FXI338" s="547"/>
      <c r="FXJ338" s="547"/>
      <c r="FXK338" s="547"/>
      <c r="FXL338" s="547"/>
      <c r="FXM338" s="547"/>
      <c r="FXN338" s="547"/>
      <c r="FXO338" s="547"/>
      <c r="FXP338" s="547"/>
      <c r="FXQ338" s="547"/>
      <c r="FXR338" s="547"/>
      <c r="FXS338" s="547"/>
      <c r="FXT338" s="547"/>
      <c r="FXU338" s="547"/>
      <c r="FXV338" s="547"/>
      <c r="FXW338" s="547"/>
      <c r="FXX338" s="547"/>
      <c r="FXY338" s="547"/>
      <c r="FXZ338" s="547"/>
      <c r="FYA338" s="547"/>
      <c r="FYB338" s="547"/>
      <c r="FYC338" s="547"/>
      <c r="FYD338" s="547"/>
      <c r="FYE338" s="547"/>
      <c r="FYF338" s="547"/>
      <c r="FYG338" s="547"/>
      <c r="FYH338" s="547"/>
      <c r="FYI338" s="547"/>
      <c r="FYJ338" s="547"/>
      <c r="FYK338" s="547"/>
      <c r="FYL338" s="547"/>
      <c r="FYM338" s="547"/>
      <c r="FYN338" s="547"/>
      <c r="FYO338" s="547"/>
      <c r="FYP338" s="547"/>
      <c r="FYQ338" s="547"/>
      <c r="FYR338" s="547"/>
      <c r="FYS338" s="547"/>
      <c r="FYT338" s="547"/>
      <c r="FYU338" s="547"/>
      <c r="FYV338" s="547"/>
      <c r="FYW338" s="547"/>
      <c r="FYX338" s="547"/>
      <c r="FYY338" s="547"/>
      <c r="FYZ338" s="547"/>
      <c r="FZA338" s="547"/>
      <c r="FZB338" s="547"/>
      <c r="FZC338" s="547"/>
      <c r="FZD338" s="547"/>
      <c r="FZE338" s="547"/>
      <c r="FZF338" s="547"/>
      <c r="FZG338" s="547"/>
      <c r="FZH338" s="547"/>
      <c r="FZI338" s="547"/>
      <c r="FZJ338" s="547"/>
      <c r="FZK338" s="547"/>
      <c r="FZL338" s="547"/>
      <c r="FZM338" s="547"/>
      <c r="FZN338" s="547"/>
      <c r="FZO338" s="547"/>
      <c r="FZP338" s="547"/>
      <c r="FZQ338" s="547"/>
      <c r="FZR338" s="547"/>
      <c r="FZS338" s="547"/>
      <c r="FZT338" s="547"/>
      <c r="FZU338" s="547"/>
      <c r="FZV338" s="547"/>
      <c r="FZW338" s="547"/>
      <c r="FZX338" s="547"/>
      <c r="FZY338" s="547"/>
      <c r="FZZ338" s="547"/>
      <c r="GAA338" s="547"/>
      <c r="GAB338" s="547"/>
      <c r="GAC338" s="547"/>
      <c r="GAD338" s="547"/>
      <c r="GAE338" s="547"/>
      <c r="GAF338" s="547"/>
      <c r="GAG338" s="547"/>
      <c r="GAH338" s="547"/>
      <c r="GAI338" s="547"/>
      <c r="GAJ338" s="547"/>
      <c r="GAK338" s="547"/>
      <c r="GAL338" s="547"/>
      <c r="GAM338" s="547"/>
      <c r="GAN338" s="547"/>
      <c r="GAO338" s="547"/>
      <c r="GAP338" s="547"/>
      <c r="GAQ338" s="547"/>
      <c r="GAR338" s="547"/>
      <c r="GAS338" s="547"/>
      <c r="GAT338" s="547"/>
      <c r="GAU338" s="547"/>
      <c r="GAV338" s="547"/>
      <c r="GAW338" s="547"/>
      <c r="GAX338" s="547"/>
      <c r="GAY338" s="547"/>
      <c r="GAZ338" s="547"/>
      <c r="GBA338" s="547"/>
      <c r="GBB338" s="547"/>
      <c r="GBC338" s="547"/>
      <c r="GBD338" s="547"/>
      <c r="GBE338" s="547"/>
      <c r="GBF338" s="547"/>
      <c r="GBG338" s="547"/>
      <c r="GBH338" s="547"/>
      <c r="GBI338" s="547"/>
      <c r="GBJ338" s="547"/>
      <c r="GBK338" s="547"/>
      <c r="GBL338" s="547"/>
      <c r="GBM338" s="547"/>
      <c r="GBN338" s="547"/>
      <c r="GBO338" s="547"/>
      <c r="GBP338" s="547"/>
      <c r="GBQ338" s="547"/>
      <c r="GBR338" s="547"/>
      <c r="GBS338" s="547"/>
      <c r="GBT338" s="547"/>
      <c r="GBU338" s="547"/>
      <c r="GBV338" s="547"/>
      <c r="GBW338" s="547"/>
      <c r="GBX338" s="547"/>
      <c r="GBY338" s="547"/>
      <c r="GBZ338" s="547"/>
      <c r="GCA338" s="547"/>
      <c r="GCB338" s="547"/>
      <c r="GCC338" s="547"/>
      <c r="GCD338" s="547"/>
      <c r="GCE338" s="547"/>
      <c r="GCF338" s="547"/>
      <c r="GCG338" s="547"/>
      <c r="GCH338" s="547"/>
      <c r="GCI338" s="547"/>
      <c r="GCJ338" s="547"/>
      <c r="GCK338" s="547"/>
      <c r="GCL338" s="547"/>
      <c r="GCM338" s="547"/>
      <c r="GCN338" s="547"/>
      <c r="GCO338" s="547"/>
      <c r="GCP338" s="547"/>
      <c r="GCQ338" s="547"/>
      <c r="GCR338" s="547"/>
      <c r="GCS338" s="547"/>
      <c r="GCT338" s="547"/>
      <c r="GCU338" s="547"/>
      <c r="GCV338" s="547"/>
      <c r="GCW338" s="547"/>
      <c r="GCX338" s="547"/>
      <c r="GCY338" s="547"/>
      <c r="GCZ338" s="547"/>
      <c r="GDA338" s="547"/>
      <c r="GDB338" s="547"/>
      <c r="GDC338" s="547"/>
      <c r="GDD338" s="547"/>
      <c r="GDE338" s="547"/>
      <c r="GDF338" s="547"/>
      <c r="GDG338" s="547"/>
      <c r="GDH338" s="547"/>
      <c r="GDI338" s="547"/>
      <c r="GDJ338" s="547"/>
      <c r="GDK338" s="547"/>
      <c r="GDL338" s="547"/>
      <c r="GDM338" s="547"/>
      <c r="GDN338" s="547"/>
      <c r="GDO338" s="547"/>
      <c r="GDP338" s="547"/>
      <c r="GDQ338" s="547"/>
      <c r="GDR338" s="547"/>
      <c r="GDS338" s="547"/>
      <c r="GDT338" s="547"/>
      <c r="GDU338" s="547"/>
      <c r="GDV338" s="547"/>
      <c r="GDW338" s="547"/>
      <c r="GDX338" s="547"/>
      <c r="GDY338" s="547"/>
      <c r="GDZ338" s="547"/>
      <c r="GEA338" s="547"/>
      <c r="GEB338" s="547"/>
      <c r="GEC338" s="547"/>
      <c r="GED338" s="547"/>
      <c r="GEE338" s="547"/>
      <c r="GEF338" s="547"/>
      <c r="GEG338" s="547"/>
      <c r="GEH338" s="547"/>
      <c r="GEI338" s="547"/>
      <c r="GEJ338" s="547"/>
      <c r="GEK338" s="547"/>
      <c r="GEL338" s="547"/>
      <c r="GEM338" s="547"/>
      <c r="GEN338" s="547"/>
      <c r="GEO338" s="547"/>
      <c r="GEP338" s="547"/>
      <c r="GEQ338" s="547"/>
      <c r="GER338" s="547"/>
      <c r="GES338" s="547"/>
      <c r="GET338" s="547"/>
      <c r="GEU338" s="547"/>
      <c r="GEV338" s="547"/>
      <c r="GEW338" s="547"/>
      <c r="GEX338" s="547"/>
      <c r="GEY338" s="547"/>
      <c r="GEZ338" s="547"/>
      <c r="GFA338" s="547"/>
      <c r="GFB338" s="547"/>
      <c r="GFC338" s="547"/>
      <c r="GFD338" s="547"/>
      <c r="GFE338" s="547"/>
      <c r="GFF338" s="547"/>
      <c r="GFG338" s="547"/>
      <c r="GFH338" s="547"/>
      <c r="GFI338" s="547"/>
      <c r="GFJ338" s="547"/>
      <c r="GFK338" s="547"/>
      <c r="GFL338" s="547"/>
      <c r="GFM338" s="547"/>
      <c r="GFN338" s="547"/>
      <c r="GFO338" s="547"/>
      <c r="GFP338" s="547"/>
      <c r="GFQ338" s="547"/>
      <c r="GFR338" s="547"/>
      <c r="GFS338" s="547"/>
      <c r="GFT338" s="547"/>
      <c r="GFU338" s="547"/>
      <c r="GFV338" s="547"/>
      <c r="GFW338" s="547"/>
      <c r="GFX338" s="547"/>
      <c r="GFY338" s="547"/>
      <c r="GFZ338" s="547"/>
      <c r="GGA338" s="547"/>
      <c r="GGB338" s="547"/>
      <c r="GGC338" s="547"/>
      <c r="GGD338" s="547"/>
      <c r="GGE338" s="547"/>
      <c r="GGF338" s="547"/>
      <c r="GGG338" s="547"/>
      <c r="GGH338" s="547"/>
      <c r="GGI338" s="547"/>
      <c r="GGJ338" s="547"/>
      <c r="GGK338" s="547"/>
      <c r="GGL338" s="547"/>
      <c r="GGM338" s="547"/>
      <c r="GGN338" s="547"/>
      <c r="GGO338" s="547"/>
      <c r="GGP338" s="547"/>
      <c r="GGQ338" s="547"/>
      <c r="GGR338" s="547"/>
      <c r="GGS338" s="547"/>
      <c r="GGT338" s="547"/>
      <c r="GGU338" s="547"/>
      <c r="GGV338" s="547"/>
      <c r="GGW338" s="547"/>
      <c r="GGX338" s="547"/>
      <c r="GGY338" s="547"/>
      <c r="GGZ338" s="547"/>
      <c r="GHA338" s="547"/>
      <c r="GHB338" s="547"/>
      <c r="GHC338" s="547"/>
      <c r="GHD338" s="547"/>
      <c r="GHE338" s="547"/>
      <c r="GHF338" s="547"/>
      <c r="GHG338" s="547"/>
      <c r="GHH338" s="547"/>
      <c r="GHI338" s="547"/>
      <c r="GHJ338" s="547"/>
      <c r="GHK338" s="547"/>
      <c r="GHL338" s="547"/>
      <c r="GHM338" s="547"/>
      <c r="GHN338" s="547"/>
      <c r="GHO338" s="547"/>
      <c r="GHP338" s="547"/>
      <c r="GHQ338" s="547"/>
      <c r="GHR338" s="547"/>
      <c r="GHS338" s="547"/>
      <c r="GHT338" s="547"/>
      <c r="GHU338" s="547"/>
      <c r="GHV338" s="547"/>
      <c r="GHW338" s="547"/>
      <c r="GHX338" s="547"/>
      <c r="GHY338" s="547"/>
      <c r="GHZ338" s="547"/>
      <c r="GIA338" s="547"/>
      <c r="GIB338" s="547"/>
      <c r="GIC338" s="547"/>
      <c r="GID338" s="547"/>
      <c r="GIE338" s="547"/>
      <c r="GIF338" s="547"/>
      <c r="GIG338" s="547"/>
      <c r="GIH338" s="547"/>
      <c r="GII338" s="547"/>
      <c r="GIJ338" s="547"/>
      <c r="GIK338" s="547"/>
      <c r="GIL338" s="547"/>
      <c r="GIM338" s="547"/>
      <c r="GIN338" s="547"/>
      <c r="GIO338" s="547"/>
      <c r="GIP338" s="547"/>
      <c r="GIQ338" s="547"/>
      <c r="GIR338" s="547"/>
      <c r="GIS338" s="547"/>
      <c r="GIT338" s="547"/>
      <c r="GIU338" s="547"/>
      <c r="GIV338" s="547"/>
      <c r="GIW338" s="547"/>
      <c r="GIX338" s="547"/>
      <c r="GIY338" s="547"/>
      <c r="GIZ338" s="547"/>
      <c r="GJA338" s="547"/>
      <c r="GJB338" s="547"/>
      <c r="GJC338" s="547"/>
      <c r="GJD338" s="547"/>
      <c r="GJE338" s="547"/>
      <c r="GJF338" s="547"/>
      <c r="GJG338" s="547"/>
      <c r="GJH338" s="547"/>
      <c r="GJI338" s="547"/>
      <c r="GJJ338" s="547"/>
      <c r="GJK338" s="547"/>
      <c r="GJL338" s="547"/>
      <c r="GJM338" s="547"/>
      <c r="GJN338" s="547"/>
      <c r="GJO338" s="547"/>
      <c r="GJP338" s="547"/>
      <c r="GJQ338" s="547"/>
      <c r="GJR338" s="547"/>
      <c r="GJS338" s="547"/>
      <c r="GJT338" s="547"/>
      <c r="GJU338" s="547"/>
      <c r="GJV338" s="547"/>
      <c r="GJW338" s="547"/>
      <c r="GJX338" s="547"/>
      <c r="GJY338" s="547"/>
      <c r="GJZ338" s="547"/>
      <c r="GKA338" s="547"/>
      <c r="GKB338" s="547"/>
      <c r="GKC338" s="547"/>
      <c r="GKD338" s="547"/>
      <c r="GKE338" s="547"/>
      <c r="GKF338" s="547"/>
      <c r="GKG338" s="547"/>
      <c r="GKH338" s="547"/>
      <c r="GKI338" s="547"/>
      <c r="GKJ338" s="547"/>
      <c r="GKK338" s="547"/>
      <c r="GKL338" s="547"/>
      <c r="GKM338" s="547"/>
      <c r="GKN338" s="547"/>
      <c r="GKO338" s="547"/>
      <c r="GKP338" s="547"/>
      <c r="GKQ338" s="547"/>
      <c r="GKR338" s="547"/>
      <c r="GKS338" s="547"/>
      <c r="GKT338" s="547"/>
      <c r="GKU338" s="547"/>
      <c r="GKV338" s="547"/>
      <c r="GKW338" s="547"/>
      <c r="GKX338" s="547"/>
      <c r="GKY338" s="547"/>
      <c r="GKZ338" s="547"/>
      <c r="GLA338" s="547"/>
      <c r="GLB338" s="547"/>
      <c r="GLC338" s="547"/>
      <c r="GLD338" s="547"/>
      <c r="GLE338" s="547"/>
      <c r="GLF338" s="547"/>
      <c r="GLG338" s="547"/>
      <c r="GLH338" s="547"/>
      <c r="GLI338" s="547"/>
      <c r="GLJ338" s="547"/>
      <c r="GLK338" s="547"/>
      <c r="GLL338" s="547"/>
      <c r="GLM338" s="547"/>
      <c r="GLN338" s="547"/>
      <c r="GLO338" s="547"/>
      <c r="GLP338" s="547"/>
      <c r="GLQ338" s="547"/>
      <c r="GLR338" s="547"/>
      <c r="GLS338" s="547"/>
      <c r="GLT338" s="547"/>
      <c r="GLU338" s="547"/>
      <c r="GLV338" s="547"/>
      <c r="GLW338" s="547"/>
      <c r="GLX338" s="547"/>
      <c r="GLY338" s="547"/>
      <c r="GLZ338" s="547"/>
      <c r="GMA338" s="547"/>
      <c r="GMB338" s="547"/>
      <c r="GMC338" s="547"/>
      <c r="GMD338" s="547"/>
      <c r="GME338" s="547"/>
      <c r="GMF338" s="547"/>
      <c r="GMG338" s="547"/>
      <c r="GMH338" s="547"/>
      <c r="GMI338" s="547"/>
      <c r="GMJ338" s="547"/>
      <c r="GMK338" s="547"/>
      <c r="GML338" s="547"/>
      <c r="GMM338" s="547"/>
      <c r="GMN338" s="547"/>
      <c r="GMO338" s="547"/>
      <c r="GMP338" s="547"/>
      <c r="GMQ338" s="547"/>
      <c r="GMR338" s="547"/>
      <c r="GMS338" s="547"/>
      <c r="GMT338" s="547"/>
      <c r="GMU338" s="547"/>
      <c r="GMV338" s="547"/>
      <c r="GMW338" s="547"/>
      <c r="GMX338" s="547"/>
      <c r="GMY338" s="547"/>
      <c r="GMZ338" s="547"/>
      <c r="GNA338" s="547"/>
      <c r="GNB338" s="547"/>
      <c r="GNC338" s="547"/>
      <c r="GND338" s="547"/>
      <c r="GNE338" s="547"/>
      <c r="GNF338" s="547"/>
      <c r="GNG338" s="547"/>
      <c r="GNH338" s="547"/>
      <c r="GNI338" s="547"/>
      <c r="GNJ338" s="547"/>
      <c r="GNK338" s="547"/>
      <c r="GNL338" s="547"/>
      <c r="GNM338" s="547"/>
      <c r="GNN338" s="547"/>
      <c r="GNO338" s="547"/>
      <c r="GNP338" s="547"/>
      <c r="GNQ338" s="547"/>
      <c r="GNR338" s="547"/>
      <c r="GNS338" s="547"/>
      <c r="GNT338" s="547"/>
      <c r="GNU338" s="547"/>
      <c r="GNV338" s="547"/>
      <c r="GNW338" s="547"/>
      <c r="GNX338" s="547"/>
      <c r="GNY338" s="547"/>
      <c r="GNZ338" s="547"/>
      <c r="GOA338" s="547"/>
      <c r="GOB338" s="547"/>
      <c r="GOC338" s="547"/>
      <c r="GOD338" s="547"/>
      <c r="GOE338" s="547"/>
      <c r="GOF338" s="547"/>
      <c r="GOG338" s="547"/>
      <c r="GOH338" s="547"/>
      <c r="GOI338" s="547"/>
      <c r="GOJ338" s="547"/>
      <c r="GOK338" s="547"/>
      <c r="GOL338" s="547"/>
      <c r="GOM338" s="547"/>
      <c r="GON338" s="547"/>
      <c r="GOO338" s="547"/>
      <c r="GOP338" s="547"/>
      <c r="GOQ338" s="547"/>
      <c r="GOR338" s="547"/>
      <c r="GOS338" s="547"/>
      <c r="GOT338" s="547"/>
      <c r="GOU338" s="547"/>
      <c r="GOV338" s="547"/>
      <c r="GOW338" s="547"/>
      <c r="GOX338" s="547"/>
      <c r="GOY338" s="547"/>
      <c r="GOZ338" s="547"/>
      <c r="GPA338" s="547"/>
      <c r="GPB338" s="547"/>
      <c r="GPC338" s="547"/>
      <c r="GPD338" s="547"/>
      <c r="GPE338" s="547"/>
      <c r="GPF338" s="547"/>
      <c r="GPG338" s="547"/>
      <c r="GPH338" s="547"/>
      <c r="GPI338" s="547"/>
      <c r="GPJ338" s="547"/>
      <c r="GPK338" s="547"/>
      <c r="GPL338" s="547"/>
      <c r="GPM338" s="547"/>
      <c r="GPN338" s="547"/>
      <c r="GPO338" s="547"/>
      <c r="GPP338" s="547"/>
      <c r="GPQ338" s="547"/>
      <c r="GPR338" s="547"/>
      <c r="GPS338" s="547"/>
      <c r="GPT338" s="547"/>
      <c r="GPU338" s="547"/>
      <c r="GPV338" s="547"/>
      <c r="GPW338" s="547"/>
      <c r="GPX338" s="547"/>
      <c r="GPY338" s="547"/>
      <c r="GPZ338" s="547"/>
      <c r="GQA338" s="547"/>
      <c r="GQB338" s="547"/>
      <c r="GQC338" s="547"/>
      <c r="GQD338" s="547"/>
      <c r="GQE338" s="547"/>
      <c r="GQF338" s="547"/>
      <c r="GQG338" s="547"/>
      <c r="GQH338" s="547"/>
      <c r="GQI338" s="547"/>
      <c r="GQJ338" s="547"/>
      <c r="GQK338" s="547"/>
      <c r="GQL338" s="547"/>
      <c r="GQM338" s="547"/>
      <c r="GQN338" s="547"/>
      <c r="GQO338" s="547"/>
      <c r="GQP338" s="547"/>
      <c r="GQQ338" s="547"/>
      <c r="GQR338" s="547"/>
      <c r="GQS338" s="547"/>
      <c r="GQT338" s="547"/>
      <c r="GQU338" s="547"/>
      <c r="GQV338" s="547"/>
      <c r="GQW338" s="547"/>
      <c r="GQX338" s="547"/>
      <c r="GQY338" s="547"/>
      <c r="GQZ338" s="547"/>
      <c r="GRA338" s="547"/>
      <c r="GRB338" s="547"/>
      <c r="GRC338" s="547"/>
      <c r="GRD338" s="547"/>
      <c r="GRE338" s="547"/>
      <c r="GRF338" s="547"/>
      <c r="GRG338" s="547"/>
      <c r="GRH338" s="547"/>
      <c r="GRI338" s="547"/>
      <c r="GRJ338" s="547"/>
      <c r="GRK338" s="547"/>
      <c r="GRL338" s="547"/>
      <c r="GRM338" s="547"/>
      <c r="GRN338" s="547"/>
      <c r="GRO338" s="547"/>
      <c r="GRP338" s="547"/>
      <c r="GRQ338" s="547"/>
      <c r="GRR338" s="547"/>
      <c r="GRS338" s="547"/>
      <c r="GRT338" s="547"/>
      <c r="GRU338" s="547"/>
      <c r="GRV338" s="547"/>
      <c r="GRW338" s="547"/>
      <c r="GRX338" s="547"/>
      <c r="GRY338" s="547"/>
      <c r="GRZ338" s="547"/>
      <c r="GSA338" s="547"/>
      <c r="GSB338" s="547"/>
      <c r="GSC338" s="547"/>
      <c r="GSD338" s="547"/>
      <c r="GSE338" s="547"/>
      <c r="GSF338" s="547"/>
      <c r="GSG338" s="547"/>
      <c r="GSH338" s="547"/>
      <c r="GSI338" s="547"/>
      <c r="GSJ338" s="547"/>
      <c r="GSK338" s="547"/>
      <c r="GSL338" s="547"/>
      <c r="GSM338" s="547"/>
      <c r="GSN338" s="547"/>
      <c r="GSO338" s="547"/>
      <c r="GSP338" s="547"/>
      <c r="GSQ338" s="547"/>
      <c r="GSR338" s="547"/>
      <c r="GSS338" s="547"/>
      <c r="GST338" s="547"/>
      <c r="GSU338" s="547"/>
      <c r="GSV338" s="547"/>
      <c r="GSW338" s="547"/>
      <c r="GSX338" s="547"/>
      <c r="GSY338" s="547"/>
      <c r="GSZ338" s="547"/>
      <c r="GTA338" s="547"/>
      <c r="GTB338" s="547"/>
      <c r="GTC338" s="547"/>
      <c r="GTD338" s="547"/>
      <c r="GTE338" s="547"/>
      <c r="GTF338" s="547"/>
      <c r="GTG338" s="547"/>
      <c r="GTH338" s="547"/>
      <c r="GTI338" s="547"/>
      <c r="GTJ338" s="547"/>
      <c r="GTK338" s="547"/>
      <c r="GTL338" s="547"/>
      <c r="GTM338" s="547"/>
      <c r="GTN338" s="547"/>
      <c r="GTO338" s="547"/>
      <c r="GTP338" s="547"/>
      <c r="GTQ338" s="547"/>
      <c r="GTR338" s="547"/>
      <c r="GTS338" s="547"/>
      <c r="GTT338" s="547"/>
      <c r="GTU338" s="547"/>
      <c r="GTV338" s="547"/>
      <c r="GTW338" s="547"/>
      <c r="GTX338" s="547"/>
      <c r="GTY338" s="547"/>
      <c r="GTZ338" s="547"/>
      <c r="GUA338" s="547"/>
      <c r="GUB338" s="547"/>
      <c r="GUC338" s="547"/>
      <c r="GUD338" s="547"/>
      <c r="GUE338" s="547"/>
      <c r="GUF338" s="547"/>
      <c r="GUG338" s="547"/>
      <c r="GUH338" s="547"/>
      <c r="GUI338" s="547"/>
      <c r="GUJ338" s="547"/>
      <c r="GUK338" s="547"/>
      <c r="GUL338" s="547"/>
      <c r="GUM338" s="547"/>
      <c r="GUN338" s="547"/>
      <c r="GUO338" s="547"/>
      <c r="GUP338" s="547"/>
      <c r="GUQ338" s="547"/>
      <c r="GUR338" s="547"/>
      <c r="GUS338" s="547"/>
      <c r="GUT338" s="547"/>
      <c r="GUU338" s="547"/>
      <c r="GUV338" s="547"/>
      <c r="GUW338" s="547"/>
      <c r="GUX338" s="547"/>
      <c r="GUY338" s="547"/>
      <c r="GUZ338" s="547"/>
      <c r="GVA338" s="547"/>
      <c r="GVB338" s="547"/>
      <c r="GVC338" s="547"/>
      <c r="GVD338" s="547"/>
      <c r="GVE338" s="547"/>
      <c r="GVF338" s="547"/>
      <c r="GVG338" s="547"/>
      <c r="GVH338" s="547"/>
      <c r="GVI338" s="547"/>
      <c r="GVJ338" s="547"/>
      <c r="GVK338" s="547"/>
      <c r="GVL338" s="547"/>
      <c r="GVM338" s="547"/>
      <c r="GVN338" s="547"/>
      <c r="GVO338" s="547"/>
      <c r="GVP338" s="547"/>
      <c r="GVQ338" s="547"/>
      <c r="GVR338" s="547"/>
      <c r="GVS338" s="547"/>
      <c r="GVT338" s="547"/>
      <c r="GVU338" s="547"/>
      <c r="GVV338" s="547"/>
      <c r="GVW338" s="547"/>
      <c r="GVX338" s="547"/>
      <c r="GVY338" s="547"/>
      <c r="GVZ338" s="547"/>
      <c r="GWA338" s="547"/>
      <c r="GWB338" s="547"/>
      <c r="GWC338" s="547"/>
      <c r="GWD338" s="547"/>
      <c r="GWE338" s="547"/>
      <c r="GWF338" s="547"/>
      <c r="GWG338" s="547"/>
      <c r="GWH338" s="547"/>
      <c r="GWI338" s="547"/>
      <c r="GWJ338" s="547"/>
      <c r="GWK338" s="547"/>
      <c r="GWL338" s="547"/>
      <c r="GWM338" s="547"/>
      <c r="GWN338" s="547"/>
      <c r="GWO338" s="547"/>
      <c r="GWP338" s="547"/>
      <c r="GWQ338" s="547"/>
      <c r="GWR338" s="547"/>
      <c r="GWS338" s="547"/>
      <c r="GWT338" s="547"/>
      <c r="GWU338" s="547"/>
      <c r="GWV338" s="547"/>
      <c r="GWW338" s="547"/>
      <c r="GWX338" s="547"/>
      <c r="GWY338" s="547"/>
      <c r="GWZ338" s="547"/>
      <c r="GXA338" s="547"/>
      <c r="GXB338" s="547"/>
      <c r="GXC338" s="547"/>
      <c r="GXD338" s="547"/>
      <c r="GXE338" s="547"/>
      <c r="GXF338" s="547"/>
      <c r="GXG338" s="547"/>
      <c r="GXH338" s="547"/>
      <c r="GXI338" s="547"/>
      <c r="GXJ338" s="547"/>
      <c r="GXK338" s="547"/>
      <c r="GXL338" s="547"/>
      <c r="GXM338" s="547"/>
      <c r="GXN338" s="547"/>
      <c r="GXO338" s="547"/>
      <c r="GXP338" s="547"/>
      <c r="GXQ338" s="547"/>
      <c r="GXR338" s="547"/>
      <c r="GXS338" s="547"/>
      <c r="GXT338" s="547"/>
      <c r="GXU338" s="547"/>
      <c r="GXV338" s="547"/>
      <c r="GXW338" s="547"/>
      <c r="GXX338" s="547"/>
      <c r="GXY338" s="547"/>
      <c r="GXZ338" s="547"/>
      <c r="GYA338" s="547"/>
      <c r="GYB338" s="547"/>
      <c r="GYC338" s="547"/>
      <c r="GYD338" s="547"/>
      <c r="GYE338" s="547"/>
      <c r="GYF338" s="547"/>
      <c r="GYG338" s="547"/>
      <c r="GYH338" s="547"/>
      <c r="GYI338" s="547"/>
      <c r="GYJ338" s="547"/>
      <c r="GYK338" s="547"/>
      <c r="GYL338" s="547"/>
      <c r="GYM338" s="547"/>
      <c r="GYN338" s="547"/>
      <c r="GYO338" s="547"/>
      <c r="GYP338" s="547"/>
      <c r="GYQ338" s="547"/>
      <c r="GYR338" s="547"/>
      <c r="GYS338" s="547"/>
      <c r="GYT338" s="547"/>
      <c r="GYU338" s="547"/>
      <c r="GYV338" s="547"/>
      <c r="GYW338" s="547"/>
      <c r="GYX338" s="547"/>
      <c r="GYY338" s="547"/>
      <c r="GYZ338" s="547"/>
      <c r="GZA338" s="547"/>
      <c r="GZB338" s="547"/>
      <c r="GZC338" s="547"/>
      <c r="GZD338" s="547"/>
      <c r="GZE338" s="547"/>
      <c r="GZF338" s="547"/>
      <c r="GZG338" s="547"/>
      <c r="GZH338" s="547"/>
      <c r="GZI338" s="547"/>
      <c r="GZJ338" s="547"/>
      <c r="GZK338" s="547"/>
      <c r="GZL338" s="547"/>
      <c r="GZM338" s="547"/>
      <c r="GZN338" s="547"/>
      <c r="GZO338" s="547"/>
      <c r="GZP338" s="547"/>
      <c r="GZQ338" s="547"/>
      <c r="GZR338" s="547"/>
      <c r="GZS338" s="547"/>
      <c r="GZT338" s="547"/>
      <c r="GZU338" s="547"/>
      <c r="GZV338" s="547"/>
      <c r="GZW338" s="547"/>
      <c r="GZX338" s="547"/>
      <c r="GZY338" s="547"/>
      <c r="GZZ338" s="547"/>
      <c r="HAA338" s="547"/>
      <c r="HAB338" s="547"/>
      <c r="HAC338" s="547"/>
      <c r="HAD338" s="547"/>
      <c r="HAE338" s="547"/>
      <c r="HAF338" s="547"/>
      <c r="HAG338" s="547"/>
      <c r="HAH338" s="547"/>
      <c r="HAI338" s="547"/>
      <c r="HAJ338" s="547"/>
      <c r="HAK338" s="547"/>
      <c r="HAL338" s="547"/>
      <c r="HAM338" s="547"/>
      <c r="HAN338" s="547"/>
      <c r="HAO338" s="547"/>
      <c r="HAP338" s="547"/>
      <c r="HAQ338" s="547"/>
      <c r="HAR338" s="547"/>
      <c r="HAS338" s="547"/>
      <c r="HAT338" s="547"/>
      <c r="HAU338" s="547"/>
      <c r="HAV338" s="547"/>
      <c r="HAW338" s="547"/>
      <c r="HAX338" s="547"/>
      <c r="HAY338" s="547"/>
      <c r="HAZ338" s="547"/>
      <c r="HBA338" s="547"/>
      <c r="HBB338" s="547"/>
      <c r="HBC338" s="547"/>
      <c r="HBD338" s="547"/>
      <c r="HBE338" s="547"/>
      <c r="HBF338" s="547"/>
      <c r="HBG338" s="547"/>
      <c r="HBH338" s="547"/>
      <c r="HBI338" s="547"/>
      <c r="HBJ338" s="547"/>
      <c r="HBK338" s="547"/>
      <c r="HBL338" s="547"/>
      <c r="HBM338" s="547"/>
      <c r="HBN338" s="547"/>
      <c r="HBO338" s="547"/>
      <c r="HBP338" s="547"/>
      <c r="HBQ338" s="547"/>
      <c r="HBR338" s="547"/>
      <c r="HBS338" s="547"/>
      <c r="HBT338" s="547"/>
      <c r="HBU338" s="547"/>
      <c r="HBV338" s="547"/>
      <c r="HBW338" s="547"/>
      <c r="HBX338" s="547"/>
      <c r="HBY338" s="547"/>
      <c r="HBZ338" s="547"/>
      <c r="HCA338" s="547"/>
      <c r="HCB338" s="547"/>
      <c r="HCC338" s="547"/>
      <c r="HCD338" s="547"/>
      <c r="HCE338" s="547"/>
      <c r="HCF338" s="547"/>
      <c r="HCG338" s="547"/>
      <c r="HCH338" s="547"/>
      <c r="HCI338" s="547"/>
      <c r="HCJ338" s="547"/>
      <c r="HCK338" s="547"/>
      <c r="HCL338" s="547"/>
      <c r="HCM338" s="547"/>
      <c r="HCN338" s="547"/>
      <c r="HCO338" s="547"/>
      <c r="HCP338" s="547"/>
      <c r="HCQ338" s="547"/>
      <c r="HCR338" s="547"/>
      <c r="HCS338" s="547"/>
      <c r="HCT338" s="547"/>
      <c r="HCU338" s="547"/>
      <c r="HCV338" s="547"/>
      <c r="HCW338" s="547"/>
      <c r="HCX338" s="547"/>
      <c r="HCY338" s="547"/>
      <c r="HCZ338" s="547"/>
      <c r="HDA338" s="547"/>
      <c r="HDB338" s="547"/>
      <c r="HDC338" s="547"/>
      <c r="HDD338" s="547"/>
      <c r="HDE338" s="547"/>
      <c r="HDF338" s="547"/>
      <c r="HDG338" s="547"/>
      <c r="HDH338" s="547"/>
      <c r="HDI338" s="547"/>
      <c r="HDJ338" s="547"/>
      <c r="HDK338" s="547"/>
      <c r="HDL338" s="547"/>
      <c r="HDM338" s="547"/>
      <c r="HDN338" s="547"/>
      <c r="HDO338" s="547"/>
      <c r="HDP338" s="547"/>
      <c r="HDQ338" s="547"/>
      <c r="HDR338" s="547"/>
      <c r="HDS338" s="547"/>
      <c r="HDT338" s="547"/>
      <c r="HDU338" s="547"/>
      <c r="HDV338" s="547"/>
      <c r="HDW338" s="547"/>
      <c r="HDX338" s="547"/>
      <c r="HDY338" s="547"/>
      <c r="HDZ338" s="547"/>
      <c r="HEA338" s="547"/>
      <c r="HEB338" s="547"/>
      <c r="HEC338" s="547"/>
      <c r="HED338" s="547"/>
      <c r="HEE338" s="547"/>
      <c r="HEF338" s="547"/>
      <c r="HEG338" s="547"/>
      <c r="HEH338" s="547"/>
      <c r="HEI338" s="547"/>
      <c r="HEJ338" s="547"/>
      <c r="HEK338" s="547"/>
      <c r="HEL338" s="547"/>
      <c r="HEM338" s="547"/>
      <c r="HEN338" s="547"/>
      <c r="HEO338" s="547"/>
      <c r="HEP338" s="547"/>
      <c r="HEQ338" s="547"/>
      <c r="HER338" s="547"/>
      <c r="HES338" s="547"/>
      <c r="HET338" s="547"/>
      <c r="HEU338" s="547"/>
      <c r="HEV338" s="547"/>
      <c r="HEW338" s="547"/>
      <c r="HEX338" s="547"/>
      <c r="HEY338" s="547"/>
      <c r="HEZ338" s="547"/>
      <c r="HFA338" s="547"/>
      <c r="HFB338" s="547"/>
      <c r="HFC338" s="547"/>
      <c r="HFD338" s="547"/>
      <c r="HFE338" s="547"/>
      <c r="HFF338" s="547"/>
      <c r="HFG338" s="547"/>
      <c r="HFH338" s="547"/>
      <c r="HFI338" s="547"/>
      <c r="HFJ338" s="547"/>
      <c r="HFK338" s="547"/>
      <c r="HFL338" s="547"/>
      <c r="HFM338" s="547"/>
      <c r="HFN338" s="547"/>
      <c r="HFO338" s="547"/>
      <c r="HFP338" s="547"/>
      <c r="HFQ338" s="547"/>
      <c r="HFR338" s="547"/>
      <c r="HFS338" s="547"/>
      <c r="HFT338" s="547"/>
      <c r="HFU338" s="547"/>
      <c r="HFV338" s="547"/>
      <c r="HFW338" s="547"/>
      <c r="HFX338" s="547"/>
      <c r="HFY338" s="547"/>
      <c r="HFZ338" s="547"/>
      <c r="HGA338" s="547"/>
      <c r="HGB338" s="547"/>
      <c r="HGC338" s="547"/>
      <c r="HGD338" s="547"/>
      <c r="HGE338" s="547"/>
      <c r="HGF338" s="547"/>
      <c r="HGG338" s="547"/>
      <c r="HGH338" s="547"/>
      <c r="HGI338" s="547"/>
      <c r="HGJ338" s="547"/>
      <c r="HGK338" s="547"/>
      <c r="HGL338" s="547"/>
      <c r="HGM338" s="547"/>
      <c r="HGN338" s="547"/>
      <c r="HGO338" s="547"/>
      <c r="HGP338" s="547"/>
      <c r="HGQ338" s="547"/>
      <c r="HGR338" s="547"/>
      <c r="HGS338" s="547"/>
      <c r="HGT338" s="547"/>
      <c r="HGU338" s="547"/>
      <c r="HGV338" s="547"/>
      <c r="HGW338" s="547"/>
      <c r="HGX338" s="547"/>
      <c r="HGY338" s="547"/>
      <c r="HGZ338" s="547"/>
      <c r="HHA338" s="547"/>
      <c r="HHB338" s="547"/>
      <c r="HHC338" s="547"/>
      <c r="HHD338" s="547"/>
      <c r="HHE338" s="547"/>
      <c r="HHF338" s="547"/>
      <c r="HHG338" s="547"/>
      <c r="HHH338" s="547"/>
      <c r="HHI338" s="547"/>
      <c r="HHJ338" s="547"/>
      <c r="HHK338" s="547"/>
      <c r="HHL338" s="547"/>
      <c r="HHM338" s="547"/>
      <c r="HHN338" s="547"/>
      <c r="HHO338" s="547"/>
      <c r="HHP338" s="547"/>
      <c r="HHQ338" s="547"/>
      <c r="HHR338" s="547"/>
      <c r="HHS338" s="547"/>
      <c r="HHT338" s="547"/>
      <c r="HHU338" s="547"/>
      <c r="HHV338" s="547"/>
      <c r="HHW338" s="547"/>
      <c r="HHX338" s="547"/>
      <c r="HHY338" s="547"/>
      <c r="HHZ338" s="547"/>
      <c r="HIA338" s="547"/>
      <c r="HIB338" s="547"/>
      <c r="HIC338" s="547"/>
      <c r="HID338" s="547"/>
      <c r="HIE338" s="547"/>
      <c r="HIF338" s="547"/>
      <c r="HIG338" s="547"/>
      <c r="HIH338" s="547"/>
      <c r="HII338" s="547"/>
      <c r="HIJ338" s="547"/>
      <c r="HIK338" s="547"/>
      <c r="HIL338" s="547"/>
      <c r="HIM338" s="547"/>
      <c r="HIN338" s="547"/>
      <c r="HIO338" s="547"/>
      <c r="HIP338" s="547"/>
      <c r="HIQ338" s="547"/>
      <c r="HIR338" s="547"/>
      <c r="HIS338" s="547"/>
      <c r="HIT338" s="547"/>
      <c r="HIU338" s="547"/>
      <c r="HIV338" s="547"/>
      <c r="HIW338" s="547"/>
      <c r="HIX338" s="547"/>
      <c r="HIY338" s="547"/>
      <c r="HIZ338" s="547"/>
      <c r="HJA338" s="547"/>
      <c r="HJB338" s="547"/>
      <c r="HJC338" s="547"/>
      <c r="HJD338" s="547"/>
      <c r="HJE338" s="547"/>
      <c r="HJF338" s="547"/>
      <c r="HJG338" s="547"/>
      <c r="HJH338" s="547"/>
      <c r="HJI338" s="547"/>
      <c r="HJJ338" s="547"/>
      <c r="HJK338" s="547"/>
      <c r="HJL338" s="547"/>
      <c r="HJM338" s="547"/>
      <c r="HJN338" s="547"/>
      <c r="HJO338" s="547"/>
      <c r="HJP338" s="547"/>
      <c r="HJQ338" s="547"/>
      <c r="HJR338" s="547"/>
      <c r="HJS338" s="547"/>
      <c r="HJT338" s="547"/>
      <c r="HJU338" s="547"/>
      <c r="HJV338" s="547"/>
      <c r="HJW338" s="547"/>
      <c r="HJX338" s="547"/>
      <c r="HJY338" s="547"/>
      <c r="HJZ338" s="547"/>
      <c r="HKA338" s="547"/>
      <c r="HKB338" s="547"/>
      <c r="HKC338" s="547"/>
      <c r="HKD338" s="547"/>
      <c r="HKE338" s="547"/>
      <c r="HKF338" s="547"/>
      <c r="HKG338" s="547"/>
      <c r="HKH338" s="547"/>
      <c r="HKI338" s="547"/>
      <c r="HKJ338" s="547"/>
      <c r="HKK338" s="547"/>
      <c r="HKL338" s="547"/>
      <c r="HKM338" s="547"/>
      <c r="HKN338" s="547"/>
      <c r="HKO338" s="547"/>
      <c r="HKP338" s="547"/>
      <c r="HKQ338" s="547"/>
      <c r="HKR338" s="547"/>
      <c r="HKS338" s="547"/>
      <c r="HKT338" s="547"/>
      <c r="HKU338" s="547"/>
      <c r="HKV338" s="547"/>
      <c r="HKW338" s="547"/>
      <c r="HKX338" s="547"/>
      <c r="HKY338" s="547"/>
      <c r="HKZ338" s="547"/>
      <c r="HLA338" s="547"/>
      <c r="HLB338" s="547"/>
      <c r="HLC338" s="547"/>
      <c r="HLD338" s="547"/>
      <c r="HLE338" s="547"/>
      <c r="HLF338" s="547"/>
      <c r="HLG338" s="547"/>
      <c r="HLH338" s="547"/>
      <c r="HLI338" s="547"/>
      <c r="HLJ338" s="547"/>
      <c r="HLK338" s="547"/>
      <c r="HLL338" s="547"/>
      <c r="HLM338" s="547"/>
      <c r="HLN338" s="547"/>
      <c r="HLO338" s="547"/>
      <c r="HLP338" s="547"/>
      <c r="HLQ338" s="547"/>
      <c r="HLR338" s="547"/>
      <c r="HLS338" s="547"/>
      <c r="HLT338" s="547"/>
      <c r="HLU338" s="547"/>
      <c r="HLV338" s="547"/>
      <c r="HLW338" s="547"/>
      <c r="HLX338" s="547"/>
      <c r="HLY338" s="547"/>
      <c r="HLZ338" s="547"/>
      <c r="HMA338" s="547"/>
      <c r="HMB338" s="547"/>
      <c r="HMC338" s="547"/>
      <c r="HMD338" s="547"/>
      <c r="HME338" s="547"/>
      <c r="HMF338" s="547"/>
      <c r="HMG338" s="547"/>
      <c r="HMH338" s="547"/>
      <c r="HMI338" s="547"/>
      <c r="HMJ338" s="547"/>
      <c r="HMK338" s="547"/>
      <c r="HML338" s="547"/>
      <c r="HMM338" s="547"/>
      <c r="HMN338" s="547"/>
      <c r="HMO338" s="547"/>
      <c r="HMP338" s="547"/>
      <c r="HMQ338" s="547"/>
      <c r="HMR338" s="547"/>
      <c r="HMS338" s="547"/>
      <c r="HMT338" s="547"/>
      <c r="HMU338" s="547"/>
      <c r="HMV338" s="547"/>
      <c r="HMW338" s="547"/>
      <c r="HMX338" s="547"/>
      <c r="HMY338" s="547"/>
      <c r="HMZ338" s="547"/>
      <c r="HNA338" s="547"/>
      <c r="HNB338" s="547"/>
      <c r="HNC338" s="547"/>
      <c r="HND338" s="547"/>
      <c r="HNE338" s="547"/>
      <c r="HNF338" s="547"/>
      <c r="HNG338" s="547"/>
      <c r="HNH338" s="547"/>
      <c r="HNI338" s="547"/>
      <c r="HNJ338" s="547"/>
      <c r="HNK338" s="547"/>
      <c r="HNL338" s="547"/>
      <c r="HNM338" s="547"/>
      <c r="HNN338" s="547"/>
      <c r="HNO338" s="547"/>
      <c r="HNP338" s="547"/>
      <c r="HNQ338" s="547"/>
      <c r="HNR338" s="547"/>
      <c r="HNS338" s="547"/>
      <c r="HNT338" s="547"/>
      <c r="HNU338" s="547"/>
      <c r="HNV338" s="547"/>
      <c r="HNW338" s="547"/>
      <c r="HNX338" s="547"/>
      <c r="HNY338" s="547"/>
      <c r="HNZ338" s="547"/>
      <c r="HOA338" s="547"/>
      <c r="HOB338" s="547"/>
      <c r="HOC338" s="547"/>
      <c r="HOD338" s="547"/>
      <c r="HOE338" s="547"/>
      <c r="HOF338" s="547"/>
      <c r="HOG338" s="547"/>
      <c r="HOH338" s="547"/>
      <c r="HOI338" s="547"/>
      <c r="HOJ338" s="547"/>
      <c r="HOK338" s="547"/>
      <c r="HOL338" s="547"/>
      <c r="HOM338" s="547"/>
      <c r="HON338" s="547"/>
      <c r="HOO338" s="547"/>
      <c r="HOP338" s="547"/>
      <c r="HOQ338" s="547"/>
      <c r="HOR338" s="547"/>
      <c r="HOS338" s="547"/>
      <c r="HOT338" s="547"/>
      <c r="HOU338" s="547"/>
      <c r="HOV338" s="547"/>
      <c r="HOW338" s="547"/>
      <c r="HOX338" s="547"/>
      <c r="HOY338" s="547"/>
      <c r="HOZ338" s="547"/>
      <c r="HPA338" s="547"/>
      <c r="HPB338" s="547"/>
      <c r="HPC338" s="547"/>
      <c r="HPD338" s="547"/>
      <c r="HPE338" s="547"/>
      <c r="HPF338" s="547"/>
      <c r="HPG338" s="547"/>
      <c r="HPH338" s="547"/>
      <c r="HPI338" s="547"/>
      <c r="HPJ338" s="547"/>
      <c r="HPK338" s="547"/>
      <c r="HPL338" s="547"/>
      <c r="HPM338" s="547"/>
      <c r="HPN338" s="547"/>
      <c r="HPO338" s="547"/>
      <c r="HPP338" s="547"/>
      <c r="HPQ338" s="547"/>
      <c r="HPR338" s="547"/>
      <c r="HPS338" s="547"/>
      <c r="HPT338" s="547"/>
      <c r="HPU338" s="547"/>
      <c r="HPV338" s="547"/>
      <c r="HPW338" s="547"/>
      <c r="HPX338" s="547"/>
      <c r="HPY338" s="547"/>
      <c r="HPZ338" s="547"/>
      <c r="HQA338" s="547"/>
      <c r="HQB338" s="547"/>
      <c r="HQC338" s="547"/>
      <c r="HQD338" s="547"/>
      <c r="HQE338" s="547"/>
      <c r="HQF338" s="547"/>
      <c r="HQG338" s="547"/>
      <c r="HQH338" s="547"/>
      <c r="HQI338" s="547"/>
      <c r="HQJ338" s="547"/>
      <c r="HQK338" s="547"/>
      <c r="HQL338" s="547"/>
      <c r="HQM338" s="547"/>
      <c r="HQN338" s="547"/>
      <c r="HQO338" s="547"/>
      <c r="HQP338" s="547"/>
      <c r="HQQ338" s="547"/>
      <c r="HQR338" s="547"/>
      <c r="HQS338" s="547"/>
      <c r="HQT338" s="547"/>
      <c r="HQU338" s="547"/>
      <c r="HQV338" s="547"/>
      <c r="HQW338" s="547"/>
      <c r="HQX338" s="547"/>
      <c r="HQY338" s="547"/>
      <c r="HQZ338" s="547"/>
      <c r="HRA338" s="547"/>
      <c r="HRB338" s="547"/>
      <c r="HRC338" s="547"/>
      <c r="HRD338" s="547"/>
      <c r="HRE338" s="547"/>
      <c r="HRF338" s="547"/>
      <c r="HRG338" s="547"/>
      <c r="HRH338" s="547"/>
      <c r="HRI338" s="547"/>
      <c r="HRJ338" s="547"/>
      <c r="HRK338" s="547"/>
      <c r="HRL338" s="547"/>
      <c r="HRM338" s="547"/>
      <c r="HRN338" s="547"/>
      <c r="HRO338" s="547"/>
      <c r="HRP338" s="547"/>
      <c r="HRQ338" s="547"/>
      <c r="HRR338" s="547"/>
      <c r="HRS338" s="547"/>
      <c r="HRT338" s="547"/>
      <c r="HRU338" s="547"/>
      <c r="HRV338" s="547"/>
      <c r="HRW338" s="547"/>
      <c r="HRX338" s="547"/>
      <c r="HRY338" s="547"/>
      <c r="HRZ338" s="547"/>
      <c r="HSA338" s="547"/>
      <c r="HSB338" s="547"/>
      <c r="HSC338" s="547"/>
      <c r="HSD338" s="547"/>
      <c r="HSE338" s="547"/>
      <c r="HSF338" s="547"/>
      <c r="HSG338" s="547"/>
      <c r="HSH338" s="547"/>
      <c r="HSI338" s="547"/>
      <c r="HSJ338" s="547"/>
      <c r="HSK338" s="547"/>
      <c r="HSL338" s="547"/>
      <c r="HSM338" s="547"/>
      <c r="HSN338" s="547"/>
      <c r="HSO338" s="547"/>
      <c r="HSP338" s="547"/>
      <c r="HSQ338" s="547"/>
      <c r="HSR338" s="547"/>
      <c r="HSS338" s="547"/>
      <c r="HST338" s="547"/>
      <c r="HSU338" s="547"/>
      <c r="HSV338" s="547"/>
      <c r="HSW338" s="547"/>
      <c r="HSX338" s="547"/>
      <c r="HSY338" s="547"/>
      <c r="HSZ338" s="547"/>
      <c r="HTA338" s="547"/>
      <c r="HTB338" s="547"/>
      <c r="HTC338" s="547"/>
      <c r="HTD338" s="547"/>
      <c r="HTE338" s="547"/>
      <c r="HTF338" s="547"/>
      <c r="HTG338" s="547"/>
      <c r="HTH338" s="547"/>
      <c r="HTI338" s="547"/>
      <c r="HTJ338" s="547"/>
      <c r="HTK338" s="547"/>
      <c r="HTL338" s="547"/>
      <c r="HTM338" s="547"/>
      <c r="HTN338" s="547"/>
      <c r="HTO338" s="547"/>
      <c r="HTP338" s="547"/>
      <c r="HTQ338" s="547"/>
      <c r="HTR338" s="547"/>
      <c r="HTS338" s="547"/>
      <c r="HTT338" s="547"/>
      <c r="HTU338" s="547"/>
      <c r="HTV338" s="547"/>
      <c r="HTW338" s="547"/>
      <c r="HTX338" s="547"/>
      <c r="HTY338" s="547"/>
      <c r="HTZ338" s="547"/>
      <c r="HUA338" s="547"/>
      <c r="HUB338" s="547"/>
      <c r="HUC338" s="547"/>
      <c r="HUD338" s="547"/>
      <c r="HUE338" s="547"/>
      <c r="HUF338" s="547"/>
      <c r="HUG338" s="547"/>
      <c r="HUH338" s="547"/>
      <c r="HUI338" s="547"/>
      <c r="HUJ338" s="547"/>
      <c r="HUK338" s="547"/>
      <c r="HUL338" s="547"/>
      <c r="HUM338" s="547"/>
      <c r="HUN338" s="547"/>
      <c r="HUO338" s="547"/>
      <c r="HUP338" s="547"/>
      <c r="HUQ338" s="547"/>
      <c r="HUR338" s="547"/>
      <c r="HUS338" s="547"/>
      <c r="HUT338" s="547"/>
      <c r="HUU338" s="547"/>
      <c r="HUV338" s="547"/>
      <c r="HUW338" s="547"/>
      <c r="HUX338" s="547"/>
      <c r="HUY338" s="547"/>
      <c r="HUZ338" s="547"/>
      <c r="HVA338" s="547"/>
      <c r="HVB338" s="547"/>
      <c r="HVC338" s="547"/>
      <c r="HVD338" s="547"/>
      <c r="HVE338" s="547"/>
      <c r="HVF338" s="547"/>
      <c r="HVG338" s="547"/>
      <c r="HVH338" s="547"/>
      <c r="HVI338" s="547"/>
      <c r="HVJ338" s="547"/>
      <c r="HVK338" s="547"/>
      <c r="HVL338" s="547"/>
      <c r="HVM338" s="547"/>
      <c r="HVN338" s="547"/>
      <c r="HVO338" s="547"/>
      <c r="HVP338" s="547"/>
      <c r="HVQ338" s="547"/>
      <c r="HVR338" s="547"/>
      <c r="HVS338" s="547"/>
      <c r="HVT338" s="547"/>
      <c r="HVU338" s="547"/>
      <c r="HVV338" s="547"/>
      <c r="HVW338" s="547"/>
      <c r="HVX338" s="547"/>
      <c r="HVY338" s="547"/>
      <c r="HVZ338" s="547"/>
      <c r="HWA338" s="547"/>
      <c r="HWB338" s="547"/>
      <c r="HWC338" s="547"/>
      <c r="HWD338" s="547"/>
      <c r="HWE338" s="547"/>
      <c r="HWF338" s="547"/>
      <c r="HWG338" s="547"/>
      <c r="HWH338" s="547"/>
      <c r="HWI338" s="547"/>
      <c r="HWJ338" s="547"/>
      <c r="HWK338" s="547"/>
      <c r="HWL338" s="547"/>
      <c r="HWM338" s="547"/>
      <c r="HWN338" s="547"/>
      <c r="HWO338" s="547"/>
      <c r="HWP338" s="547"/>
      <c r="HWQ338" s="547"/>
      <c r="HWR338" s="547"/>
      <c r="HWS338" s="547"/>
      <c r="HWT338" s="547"/>
      <c r="HWU338" s="547"/>
      <c r="HWV338" s="547"/>
      <c r="HWW338" s="547"/>
      <c r="HWX338" s="547"/>
      <c r="HWY338" s="547"/>
      <c r="HWZ338" s="547"/>
      <c r="HXA338" s="547"/>
      <c r="HXB338" s="547"/>
      <c r="HXC338" s="547"/>
      <c r="HXD338" s="547"/>
      <c r="HXE338" s="547"/>
      <c r="HXF338" s="547"/>
      <c r="HXG338" s="547"/>
      <c r="HXH338" s="547"/>
      <c r="HXI338" s="547"/>
      <c r="HXJ338" s="547"/>
      <c r="HXK338" s="547"/>
      <c r="HXL338" s="547"/>
      <c r="HXM338" s="547"/>
      <c r="HXN338" s="547"/>
      <c r="HXO338" s="547"/>
      <c r="HXP338" s="547"/>
      <c r="HXQ338" s="547"/>
      <c r="HXR338" s="547"/>
      <c r="HXS338" s="547"/>
      <c r="HXT338" s="547"/>
      <c r="HXU338" s="547"/>
      <c r="HXV338" s="547"/>
      <c r="HXW338" s="547"/>
      <c r="HXX338" s="547"/>
      <c r="HXY338" s="547"/>
      <c r="HXZ338" s="547"/>
      <c r="HYA338" s="547"/>
      <c r="HYB338" s="547"/>
      <c r="HYC338" s="547"/>
      <c r="HYD338" s="547"/>
      <c r="HYE338" s="547"/>
      <c r="HYF338" s="547"/>
      <c r="HYG338" s="547"/>
      <c r="HYH338" s="547"/>
      <c r="HYI338" s="547"/>
      <c r="HYJ338" s="547"/>
      <c r="HYK338" s="547"/>
      <c r="HYL338" s="547"/>
      <c r="HYM338" s="547"/>
      <c r="HYN338" s="547"/>
      <c r="HYO338" s="547"/>
      <c r="HYP338" s="547"/>
      <c r="HYQ338" s="547"/>
      <c r="HYR338" s="547"/>
      <c r="HYS338" s="547"/>
      <c r="HYT338" s="547"/>
      <c r="HYU338" s="547"/>
      <c r="HYV338" s="547"/>
      <c r="HYW338" s="547"/>
      <c r="HYX338" s="547"/>
      <c r="HYY338" s="547"/>
      <c r="HYZ338" s="547"/>
      <c r="HZA338" s="547"/>
      <c r="HZB338" s="547"/>
      <c r="HZC338" s="547"/>
      <c r="HZD338" s="547"/>
      <c r="HZE338" s="547"/>
      <c r="HZF338" s="547"/>
      <c r="HZG338" s="547"/>
      <c r="HZH338" s="547"/>
      <c r="HZI338" s="547"/>
      <c r="HZJ338" s="547"/>
      <c r="HZK338" s="547"/>
      <c r="HZL338" s="547"/>
      <c r="HZM338" s="547"/>
      <c r="HZN338" s="547"/>
      <c r="HZO338" s="547"/>
      <c r="HZP338" s="547"/>
      <c r="HZQ338" s="547"/>
      <c r="HZR338" s="547"/>
      <c r="HZS338" s="547"/>
      <c r="HZT338" s="547"/>
      <c r="HZU338" s="547"/>
      <c r="HZV338" s="547"/>
      <c r="HZW338" s="547"/>
      <c r="HZX338" s="547"/>
      <c r="HZY338" s="547"/>
      <c r="HZZ338" s="547"/>
      <c r="IAA338" s="547"/>
      <c r="IAB338" s="547"/>
      <c r="IAC338" s="547"/>
      <c r="IAD338" s="547"/>
      <c r="IAE338" s="547"/>
      <c r="IAF338" s="547"/>
      <c r="IAG338" s="547"/>
      <c r="IAH338" s="547"/>
      <c r="IAI338" s="547"/>
      <c r="IAJ338" s="547"/>
      <c r="IAK338" s="547"/>
      <c r="IAL338" s="547"/>
      <c r="IAM338" s="547"/>
      <c r="IAN338" s="547"/>
      <c r="IAO338" s="547"/>
      <c r="IAP338" s="547"/>
      <c r="IAQ338" s="547"/>
      <c r="IAR338" s="547"/>
      <c r="IAS338" s="547"/>
      <c r="IAT338" s="547"/>
      <c r="IAU338" s="547"/>
      <c r="IAV338" s="547"/>
      <c r="IAW338" s="547"/>
      <c r="IAX338" s="547"/>
      <c r="IAY338" s="547"/>
      <c r="IAZ338" s="547"/>
      <c r="IBA338" s="547"/>
      <c r="IBB338" s="547"/>
      <c r="IBC338" s="547"/>
      <c r="IBD338" s="547"/>
      <c r="IBE338" s="547"/>
      <c r="IBF338" s="547"/>
      <c r="IBG338" s="547"/>
      <c r="IBH338" s="547"/>
      <c r="IBI338" s="547"/>
      <c r="IBJ338" s="547"/>
      <c r="IBK338" s="547"/>
      <c r="IBL338" s="547"/>
      <c r="IBM338" s="547"/>
      <c r="IBN338" s="547"/>
      <c r="IBO338" s="547"/>
      <c r="IBP338" s="547"/>
      <c r="IBQ338" s="547"/>
      <c r="IBR338" s="547"/>
      <c r="IBS338" s="547"/>
      <c r="IBT338" s="547"/>
      <c r="IBU338" s="547"/>
      <c r="IBV338" s="547"/>
      <c r="IBW338" s="547"/>
      <c r="IBX338" s="547"/>
      <c r="IBY338" s="547"/>
      <c r="IBZ338" s="547"/>
      <c r="ICA338" s="547"/>
      <c r="ICB338" s="547"/>
      <c r="ICC338" s="547"/>
      <c r="ICD338" s="547"/>
      <c r="ICE338" s="547"/>
      <c r="ICF338" s="547"/>
      <c r="ICG338" s="547"/>
      <c r="ICH338" s="547"/>
      <c r="ICI338" s="547"/>
      <c r="ICJ338" s="547"/>
      <c r="ICK338" s="547"/>
      <c r="ICL338" s="547"/>
      <c r="ICM338" s="547"/>
      <c r="ICN338" s="547"/>
      <c r="ICO338" s="547"/>
      <c r="ICP338" s="547"/>
      <c r="ICQ338" s="547"/>
      <c r="ICR338" s="547"/>
      <c r="ICS338" s="547"/>
      <c r="ICT338" s="547"/>
      <c r="ICU338" s="547"/>
      <c r="ICV338" s="547"/>
      <c r="ICW338" s="547"/>
      <c r="ICX338" s="547"/>
      <c r="ICY338" s="547"/>
      <c r="ICZ338" s="547"/>
      <c r="IDA338" s="547"/>
      <c r="IDB338" s="547"/>
      <c r="IDC338" s="547"/>
      <c r="IDD338" s="547"/>
      <c r="IDE338" s="547"/>
      <c r="IDF338" s="547"/>
      <c r="IDG338" s="547"/>
      <c r="IDH338" s="547"/>
      <c r="IDI338" s="547"/>
      <c r="IDJ338" s="547"/>
      <c r="IDK338" s="547"/>
      <c r="IDL338" s="547"/>
      <c r="IDM338" s="547"/>
      <c r="IDN338" s="547"/>
      <c r="IDO338" s="547"/>
      <c r="IDP338" s="547"/>
      <c r="IDQ338" s="547"/>
      <c r="IDR338" s="547"/>
      <c r="IDS338" s="547"/>
      <c r="IDT338" s="547"/>
      <c r="IDU338" s="547"/>
      <c r="IDV338" s="547"/>
      <c r="IDW338" s="547"/>
      <c r="IDX338" s="547"/>
      <c r="IDY338" s="547"/>
      <c r="IDZ338" s="547"/>
      <c r="IEA338" s="547"/>
      <c r="IEB338" s="547"/>
      <c r="IEC338" s="547"/>
      <c r="IED338" s="547"/>
      <c r="IEE338" s="547"/>
      <c r="IEF338" s="547"/>
      <c r="IEG338" s="547"/>
      <c r="IEH338" s="547"/>
      <c r="IEI338" s="547"/>
      <c r="IEJ338" s="547"/>
      <c r="IEK338" s="547"/>
      <c r="IEL338" s="547"/>
      <c r="IEM338" s="547"/>
      <c r="IEN338" s="547"/>
      <c r="IEO338" s="547"/>
      <c r="IEP338" s="547"/>
      <c r="IEQ338" s="547"/>
      <c r="IER338" s="547"/>
      <c r="IES338" s="547"/>
      <c r="IET338" s="547"/>
      <c r="IEU338" s="547"/>
      <c r="IEV338" s="547"/>
      <c r="IEW338" s="547"/>
      <c r="IEX338" s="547"/>
      <c r="IEY338" s="547"/>
      <c r="IEZ338" s="547"/>
      <c r="IFA338" s="547"/>
      <c r="IFB338" s="547"/>
      <c r="IFC338" s="547"/>
      <c r="IFD338" s="547"/>
      <c r="IFE338" s="547"/>
      <c r="IFF338" s="547"/>
      <c r="IFG338" s="547"/>
      <c r="IFH338" s="547"/>
      <c r="IFI338" s="547"/>
      <c r="IFJ338" s="547"/>
      <c r="IFK338" s="547"/>
      <c r="IFL338" s="547"/>
      <c r="IFM338" s="547"/>
      <c r="IFN338" s="547"/>
      <c r="IFO338" s="547"/>
      <c r="IFP338" s="547"/>
      <c r="IFQ338" s="547"/>
      <c r="IFR338" s="547"/>
      <c r="IFS338" s="547"/>
      <c r="IFT338" s="547"/>
      <c r="IFU338" s="547"/>
      <c r="IFV338" s="547"/>
      <c r="IFW338" s="547"/>
      <c r="IFX338" s="547"/>
      <c r="IFY338" s="547"/>
      <c r="IFZ338" s="547"/>
      <c r="IGA338" s="547"/>
      <c r="IGB338" s="547"/>
      <c r="IGC338" s="547"/>
      <c r="IGD338" s="547"/>
      <c r="IGE338" s="547"/>
      <c r="IGF338" s="547"/>
      <c r="IGG338" s="547"/>
      <c r="IGH338" s="547"/>
      <c r="IGI338" s="547"/>
      <c r="IGJ338" s="547"/>
      <c r="IGK338" s="547"/>
      <c r="IGL338" s="547"/>
      <c r="IGM338" s="547"/>
      <c r="IGN338" s="547"/>
      <c r="IGO338" s="547"/>
      <c r="IGP338" s="547"/>
      <c r="IGQ338" s="547"/>
      <c r="IGR338" s="547"/>
      <c r="IGS338" s="547"/>
      <c r="IGT338" s="547"/>
      <c r="IGU338" s="547"/>
      <c r="IGV338" s="547"/>
      <c r="IGW338" s="547"/>
      <c r="IGX338" s="547"/>
      <c r="IGY338" s="547"/>
      <c r="IGZ338" s="547"/>
      <c r="IHA338" s="547"/>
      <c r="IHB338" s="547"/>
      <c r="IHC338" s="547"/>
      <c r="IHD338" s="547"/>
      <c r="IHE338" s="547"/>
      <c r="IHF338" s="547"/>
      <c r="IHG338" s="547"/>
      <c r="IHH338" s="547"/>
      <c r="IHI338" s="547"/>
      <c r="IHJ338" s="547"/>
      <c r="IHK338" s="547"/>
      <c r="IHL338" s="547"/>
      <c r="IHM338" s="547"/>
      <c r="IHN338" s="547"/>
      <c r="IHO338" s="547"/>
      <c r="IHP338" s="547"/>
      <c r="IHQ338" s="547"/>
      <c r="IHR338" s="547"/>
      <c r="IHS338" s="547"/>
      <c r="IHT338" s="547"/>
      <c r="IHU338" s="547"/>
      <c r="IHV338" s="547"/>
      <c r="IHW338" s="547"/>
      <c r="IHX338" s="547"/>
      <c r="IHY338" s="547"/>
      <c r="IHZ338" s="547"/>
      <c r="IIA338" s="547"/>
      <c r="IIB338" s="547"/>
      <c r="IIC338" s="547"/>
      <c r="IID338" s="547"/>
      <c r="IIE338" s="547"/>
      <c r="IIF338" s="547"/>
      <c r="IIG338" s="547"/>
      <c r="IIH338" s="547"/>
      <c r="III338" s="547"/>
      <c r="IIJ338" s="547"/>
      <c r="IIK338" s="547"/>
      <c r="IIL338" s="547"/>
      <c r="IIM338" s="547"/>
      <c r="IIN338" s="547"/>
      <c r="IIO338" s="547"/>
      <c r="IIP338" s="547"/>
      <c r="IIQ338" s="547"/>
      <c r="IIR338" s="547"/>
      <c r="IIS338" s="547"/>
      <c r="IIT338" s="547"/>
      <c r="IIU338" s="547"/>
      <c r="IIV338" s="547"/>
      <c r="IIW338" s="547"/>
      <c r="IIX338" s="547"/>
      <c r="IIY338" s="547"/>
      <c r="IIZ338" s="547"/>
      <c r="IJA338" s="547"/>
      <c r="IJB338" s="547"/>
      <c r="IJC338" s="547"/>
      <c r="IJD338" s="547"/>
      <c r="IJE338" s="547"/>
      <c r="IJF338" s="547"/>
      <c r="IJG338" s="547"/>
      <c r="IJH338" s="547"/>
      <c r="IJI338" s="547"/>
      <c r="IJJ338" s="547"/>
      <c r="IJK338" s="547"/>
      <c r="IJL338" s="547"/>
      <c r="IJM338" s="547"/>
      <c r="IJN338" s="547"/>
      <c r="IJO338" s="547"/>
      <c r="IJP338" s="547"/>
      <c r="IJQ338" s="547"/>
      <c r="IJR338" s="547"/>
      <c r="IJS338" s="547"/>
      <c r="IJT338" s="547"/>
      <c r="IJU338" s="547"/>
      <c r="IJV338" s="547"/>
      <c r="IJW338" s="547"/>
      <c r="IJX338" s="547"/>
      <c r="IJY338" s="547"/>
      <c r="IJZ338" s="547"/>
      <c r="IKA338" s="547"/>
      <c r="IKB338" s="547"/>
      <c r="IKC338" s="547"/>
      <c r="IKD338" s="547"/>
      <c r="IKE338" s="547"/>
      <c r="IKF338" s="547"/>
      <c r="IKG338" s="547"/>
      <c r="IKH338" s="547"/>
      <c r="IKI338" s="547"/>
      <c r="IKJ338" s="547"/>
      <c r="IKK338" s="547"/>
      <c r="IKL338" s="547"/>
      <c r="IKM338" s="547"/>
      <c r="IKN338" s="547"/>
      <c r="IKO338" s="547"/>
      <c r="IKP338" s="547"/>
      <c r="IKQ338" s="547"/>
      <c r="IKR338" s="547"/>
      <c r="IKS338" s="547"/>
      <c r="IKT338" s="547"/>
      <c r="IKU338" s="547"/>
      <c r="IKV338" s="547"/>
      <c r="IKW338" s="547"/>
      <c r="IKX338" s="547"/>
      <c r="IKY338" s="547"/>
      <c r="IKZ338" s="547"/>
      <c r="ILA338" s="547"/>
      <c r="ILB338" s="547"/>
      <c r="ILC338" s="547"/>
      <c r="ILD338" s="547"/>
      <c r="ILE338" s="547"/>
      <c r="ILF338" s="547"/>
      <c r="ILG338" s="547"/>
      <c r="ILH338" s="547"/>
      <c r="ILI338" s="547"/>
      <c r="ILJ338" s="547"/>
      <c r="ILK338" s="547"/>
      <c r="ILL338" s="547"/>
      <c r="ILM338" s="547"/>
      <c r="ILN338" s="547"/>
      <c r="ILO338" s="547"/>
      <c r="ILP338" s="547"/>
      <c r="ILQ338" s="547"/>
      <c r="ILR338" s="547"/>
      <c r="ILS338" s="547"/>
      <c r="ILT338" s="547"/>
      <c r="ILU338" s="547"/>
      <c r="ILV338" s="547"/>
      <c r="ILW338" s="547"/>
      <c r="ILX338" s="547"/>
      <c r="ILY338" s="547"/>
      <c r="ILZ338" s="547"/>
      <c r="IMA338" s="547"/>
      <c r="IMB338" s="547"/>
      <c r="IMC338" s="547"/>
      <c r="IMD338" s="547"/>
      <c r="IME338" s="547"/>
      <c r="IMF338" s="547"/>
      <c r="IMG338" s="547"/>
      <c r="IMH338" s="547"/>
      <c r="IMI338" s="547"/>
      <c r="IMJ338" s="547"/>
      <c r="IMK338" s="547"/>
      <c r="IML338" s="547"/>
      <c r="IMM338" s="547"/>
      <c r="IMN338" s="547"/>
      <c r="IMO338" s="547"/>
      <c r="IMP338" s="547"/>
      <c r="IMQ338" s="547"/>
      <c r="IMR338" s="547"/>
      <c r="IMS338" s="547"/>
      <c r="IMT338" s="547"/>
      <c r="IMU338" s="547"/>
      <c r="IMV338" s="547"/>
      <c r="IMW338" s="547"/>
      <c r="IMX338" s="547"/>
      <c r="IMY338" s="547"/>
      <c r="IMZ338" s="547"/>
      <c r="INA338" s="547"/>
      <c r="INB338" s="547"/>
      <c r="INC338" s="547"/>
      <c r="IND338" s="547"/>
      <c r="INE338" s="547"/>
      <c r="INF338" s="547"/>
      <c r="ING338" s="547"/>
      <c r="INH338" s="547"/>
      <c r="INI338" s="547"/>
      <c r="INJ338" s="547"/>
      <c r="INK338" s="547"/>
      <c r="INL338" s="547"/>
      <c r="INM338" s="547"/>
      <c r="INN338" s="547"/>
      <c r="INO338" s="547"/>
      <c r="INP338" s="547"/>
      <c r="INQ338" s="547"/>
      <c r="INR338" s="547"/>
      <c r="INS338" s="547"/>
      <c r="INT338" s="547"/>
      <c r="INU338" s="547"/>
      <c r="INV338" s="547"/>
      <c r="INW338" s="547"/>
      <c r="INX338" s="547"/>
      <c r="INY338" s="547"/>
      <c r="INZ338" s="547"/>
      <c r="IOA338" s="547"/>
      <c r="IOB338" s="547"/>
      <c r="IOC338" s="547"/>
      <c r="IOD338" s="547"/>
      <c r="IOE338" s="547"/>
      <c r="IOF338" s="547"/>
      <c r="IOG338" s="547"/>
      <c r="IOH338" s="547"/>
      <c r="IOI338" s="547"/>
      <c r="IOJ338" s="547"/>
      <c r="IOK338" s="547"/>
      <c r="IOL338" s="547"/>
      <c r="IOM338" s="547"/>
      <c r="ION338" s="547"/>
      <c r="IOO338" s="547"/>
      <c r="IOP338" s="547"/>
      <c r="IOQ338" s="547"/>
      <c r="IOR338" s="547"/>
      <c r="IOS338" s="547"/>
      <c r="IOT338" s="547"/>
      <c r="IOU338" s="547"/>
      <c r="IOV338" s="547"/>
      <c r="IOW338" s="547"/>
      <c r="IOX338" s="547"/>
      <c r="IOY338" s="547"/>
      <c r="IOZ338" s="547"/>
      <c r="IPA338" s="547"/>
      <c r="IPB338" s="547"/>
      <c r="IPC338" s="547"/>
      <c r="IPD338" s="547"/>
      <c r="IPE338" s="547"/>
      <c r="IPF338" s="547"/>
      <c r="IPG338" s="547"/>
      <c r="IPH338" s="547"/>
      <c r="IPI338" s="547"/>
      <c r="IPJ338" s="547"/>
      <c r="IPK338" s="547"/>
      <c r="IPL338" s="547"/>
      <c r="IPM338" s="547"/>
      <c r="IPN338" s="547"/>
      <c r="IPO338" s="547"/>
      <c r="IPP338" s="547"/>
      <c r="IPQ338" s="547"/>
      <c r="IPR338" s="547"/>
      <c r="IPS338" s="547"/>
      <c r="IPT338" s="547"/>
      <c r="IPU338" s="547"/>
      <c r="IPV338" s="547"/>
      <c r="IPW338" s="547"/>
      <c r="IPX338" s="547"/>
      <c r="IPY338" s="547"/>
      <c r="IPZ338" s="547"/>
      <c r="IQA338" s="547"/>
      <c r="IQB338" s="547"/>
      <c r="IQC338" s="547"/>
      <c r="IQD338" s="547"/>
      <c r="IQE338" s="547"/>
      <c r="IQF338" s="547"/>
      <c r="IQG338" s="547"/>
      <c r="IQH338" s="547"/>
      <c r="IQI338" s="547"/>
      <c r="IQJ338" s="547"/>
      <c r="IQK338" s="547"/>
      <c r="IQL338" s="547"/>
      <c r="IQM338" s="547"/>
      <c r="IQN338" s="547"/>
      <c r="IQO338" s="547"/>
      <c r="IQP338" s="547"/>
      <c r="IQQ338" s="547"/>
      <c r="IQR338" s="547"/>
      <c r="IQS338" s="547"/>
      <c r="IQT338" s="547"/>
      <c r="IQU338" s="547"/>
      <c r="IQV338" s="547"/>
      <c r="IQW338" s="547"/>
      <c r="IQX338" s="547"/>
      <c r="IQY338" s="547"/>
      <c r="IQZ338" s="547"/>
      <c r="IRA338" s="547"/>
      <c r="IRB338" s="547"/>
      <c r="IRC338" s="547"/>
      <c r="IRD338" s="547"/>
      <c r="IRE338" s="547"/>
      <c r="IRF338" s="547"/>
      <c r="IRG338" s="547"/>
      <c r="IRH338" s="547"/>
      <c r="IRI338" s="547"/>
      <c r="IRJ338" s="547"/>
      <c r="IRK338" s="547"/>
      <c r="IRL338" s="547"/>
      <c r="IRM338" s="547"/>
      <c r="IRN338" s="547"/>
      <c r="IRO338" s="547"/>
      <c r="IRP338" s="547"/>
      <c r="IRQ338" s="547"/>
      <c r="IRR338" s="547"/>
      <c r="IRS338" s="547"/>
      <c r="IRT338" s="547"/>
      <c r="IRU338" s="547"/>
      <c r="IRV338" s="547"/>
      <c r="IRW338" s="547"/>
      <c r="IRX338" s="547"/>
      <c r="IRY338" s="547"/>
      <c r="IRZ338" s="547"/>
      <c r="ISA338" s="547"/>
      <c r="ISB338" s="547"/>
      <c r="ISC338" s="547"/>
      <c r="ISD338" s="547"/>
      <c r="ISE338" s="547"/>
      <c r="ISF338" s="547"/>
      <c r="ISG338" s="547"/>
      <c r="ISH338" s="547"/>
      <c r="ISI338" s="547"/>
      <c r="ISJ338" s="547"/>
      <c r="ISK338" s="547"/>
      <c r="ISL338" s="547"/>
      <c r="ISM338" s="547"/>
      <c r="ISN338" s="547"/>
      <c r="ISO338" s="547"/>
      <c r="ISP338" s="547"/>
      <c r="ISQ338" s="547"/>
      <c r="ISR338" s="547"/>
      <c r="ISS338" s="547"/>
      <c r="IST338" s="547"/>
      <c r="ISU338" s="547"/>
      <c r="ISV338" s="547"/>
      <c r="ISW338" s="547"/>
      <c r="ISX338" s="547"/>
      <c r="ISY338" s="547"/>
      <c r="ISZ338" s="547"/>
      <c r="ITA338" s="547"/>
      <c r="ITB338" s="547"/>
      <c r="ITC338" s="547"/>
      <c r="ITD338" s="547"/>
      <c r="ITE338" s="547"/>
      <c r="ITF338" s="547"/>
      <c r="ITG338" s="547"/>
      <c r="ITH338" s="547"/>
      <c r="ITI338" s="547"/>
      <c r="ITJ338" s="547"/>
      <c r="ITK338" s="547"/>
      <c r="ITL338" s="547"/>
      <c r="ITM338" s="547"/>
      <c r="ITN338" s="547"/>
      <c r="ITO338" s="547"/>
      <c r="ITP338" s="547"/>
      <c r="ITQ338" s="547"/>
      <c r="ITR338" s="547"/>
      <c r="ITS338" s="547"/>
      <c r="ITT338" s="547"/>
      <c r="ITU338" s="547"/>
      <c r="ITV338" s="547"/>
      <c r="ITW338" s="547"/>
      <c r="ITX338" s="547"/>
      <c r="ITY338" s="547"/>
      <c r="ITZ338" s="547"/>
      <c r="IUA338" s="547"/>
      <c r="IUB338" s="547"/>
      <c r="IUC338" s="547"/>
      <c r="IUD338" s="547"/>
      <c r="IUE338" s="547"/>
      <c r="IUF338" s="547"/>
      <c r="IUG338" s="547"/>
      <c r="IUH338" s="547"/>
      <c r="IUI338" s="547"/>
      <c r="IUJ338" s="547"/>
      <c r="IUK338" s="547"/>
      <c r="IUL338" s="547"/>
      <c r="IUM338" s="547"/>
      <c r="IUN338" s="547"/>
      <c r="IUO338" s="547"/>
      <c r="IUP338" s="547"/>
      <c r="IUQ338" s="547"/>
      <c r="IUR338" s="547"/>
      <c r="IUS338" s="547"/>
      <c r="IUT338" s="547"/>
      <c r="IUU338" s="547"/>
      <c r="IUV338" s="547"/>
      <c r="IUW338" s="547"/>
      <c r="IUX338" s="547"/>
      <c r="IUY338" s="547"/>
      <c r="IUZ338" s="547"/>
      <c r="IVA338" s="547"/>
      <c r="IVB338" s="547"/>
      <c r="IVC338" s="547"/>
      <c r="IVD338" s="547"/>
      <c r="IVE338" s="547"/>
      <c r="IVF338" s="547"/>
      <c r="IVG338" s="547"/>
      <c r="IVH338" s="547"/>
      <c r="IVI338" s="547"/>
      <c r="IVJ338" s="547"/>
      <c r="IVK338" s="547"/>
      <c r="IVL338" s="547"/>
      <c r="IVM338" s="547"/>
      <c r="IVN338" s="547"/>
      <c r="IVO338" s="547"/>
      <c r="IVP338" s="547"/>
      <c r="IVQ338" s="547"/>
      <c r="IVR338" s="547"/>
      <c r="IVS338" s="547"/>
      <c r="IVT338" s="547"/>
      <c r="IVU338" s="547"/>
      <c r="IVV338" s="547"/>
      <c r="IVW338" s="547"/>
      <c r="IVX338" s="547"/>
      <c r="IVY338" s="547"/>
      <c r="IVZ338" s="547"/>
      <c r="IWA338" s="547"/>
      <c r="IWB338" s="547"/>
      <c r="IWC338" s="547"/>
      <c r="IWD338" s="547"/>
      <c r="IWE338" s="547"/>
      <c r="IWF338" s="547"/>
      <c r="IWG338" s="547"/>
      <c r="IWH338" s="547"/>
      <c r="IWI338" s="547"/>
      <c r="IWJ338" s="547"/>
      <c r="IWK338" s="547"/>
      <c r="IWL338" s="547"/>
      <c r="IWM338" s="547"/>
      <c r="IWN338" s="547"/>
      <c r="IWO338" s="547"/>
      <c r="IWP338" s="547"/>
      <c r="IWQ338" s="547"/>
      <c r="IWR338" s="547"/>
      <c r="IWS338" s="547"/>
      <c r="IWT338" s="547"/>
      <c r="IWU338" s="547"/>
      <c r="IWV338" s="547"/>
      <c r="IWW338" s="547"/>
      <c r="IWX338" s="547"/>
      <c r="IWY338" s="547"/>
      <c r="IWZ338" s="547"/>
      <c r="IXA338" s="547"/>
      <c r="IXB338" s="547"/>
      <c r="IXC338" s="547"/>
      <c r="IXD338" s="547"/>
      <c r="IXE338" s="547"/>
      <c r="IXF338" s="547"/>
      <c r="IXG338" s="547"/>
      <c r="IXH338" s="547"/>
      <c r="IXI338" s="547"/>
      <c r="IXJ338" s="547"/>
      <c r="IXK338" s="547"/>
      <c r="IXL338" s="547"/>
      <c r="IXM338" s="547"/>
      <c r="IXN338" s="547"/>
      <c r="IXO338" s="547"/>
      <c r="IXP338" s="547"/>
      <c r="IXQ338" s="547"/>
      <c r="IXR338" s="547"/>
      <c r="IXS338" s="547"/>
      <c r="IXT338" s="547"/>
      <c r="IXU338" s="547"/>
      <c r="IXV338" s="547"/>
      <c r="IXW338" s="547"/>
      <c r="IXX338" s="547"/>
      <c r="IXY338" s="547"/>
      <c r="IXZ338" s="547"/>
      <c r="IYA338" s="547"/>
      <c r="IYB338" s="547"/>
      <c r="IYC338" s="547"/>
      <c r="IYD338" s="547"/>
      <c r="IYE338" s="547"/>
      <c r="IYF338" s="547"/>
      <c r="IYG338" s="547"/>
      <c r="IYH338" s="547"/>
      <c r="IYI338" s="547"/>
      <c r="IYJ338" s="547"/>
      <c r="IYK338" s="547"/>
      <c r="IYL338" s="547"/>
      <c r="IYM338" s="547"/>
      <c r="IYN338" s="547"/>
      <c r="IYO338" s="547"/>
      <c r="IYP338" s="547"/>
      <c r="IYQ338" s="547"/>
      <c r="IYR338" s="547"/>
      <c r="IYS338" s="547"/>
      <c r="IYT338" s="547"/>
      <c r="IYU338" s="547"/>
      <c r="IYV338" s="547"/>
      <c r="IYW338" s="547"/>
      <c r="IYX338" s="547"/>
      <c r="IYY338" s="547"/>
      <c r="IYZ338" s="547"/>
      <c r="IZA338" s="547"/>
      <c r="IZB338" s="547"/>
      <c r="IZC338" s="547"/>
      <c r="IZD338" s="547"/>
      <c r="IZE338" s="547"/>
      <c r="IZF338" s="547"/>
      <c r="IZG338" s="547"/>
      <c r="IZH338" s="547"/>
      <c r="IZI338" s="547"/>
      <c r="IZJ338" s="547"/>
      <c r="IZK338" s="547"/>
      <c r="IZL338" s="547"/>
      <c r="IZM338" s="547"/>
      <c r="IZN338" s="547"/>
      <c r="IZO338" s="547"/>
      <c r="IZP338" s="547"/>
      <c r="IZQ338" s="547"/>
      <c r="IZR338" s="547"/>
      <c r="IZS338" s="547"/>
      <c r="IZT338" s="547"/>
      <c r="IZU338" s="547"/>
      <c r="IZV338" s="547"/>
      <c r="IZW338" s="547"/>
      <c r="IZX338" s="547"/>
      <c r="IZY338" s="547"/>
      <c r="IZZ338" s="547"/>
      <c r="JAA338" s="547"/>
      <c r="JAB338" s="547"/>
      <c r="JAC338" s="547"/>
      <c r="JAD338" s="547"/>
      <c r="JAE338" s="547"/>
      <c r="JAF338" s="547"/>
      <c r="JAG338" s="547"/>
      <c r="JAH338" s="547"/>
      <c r="JAI338" s="547"/>
      <c r="JAJ338" s="547"/>
      <c r="JAK338" s="547"/>
      <c r="JAL338" s="547"/>
      <c r="JAM338" s="547"/>
      <c r="JAN338" s="547"/>
      <c r="JAO338" s="547"/>
      <c r="JAP338" s="547"/>
      <c r="JAQ338" s="547"/>
      <c r="JAR338" s="547"/>
      <c r="JAS338" s="547"/>
      <c r="JAT338" s="547"/>
      <c r="JAU338" s="547"/>
      <c r="JAV338" s="547"/>
      <c r="JAW338" s="547"/>
      <c r="JAX338" s="547"/>
      <c r="JAY338" s="547"/>
      <c r="JAZ338" s="547"/>
      <c r="JBA338" s="547"/>
      <c r="JBB338" s="547"/>
      <c r="JBC338" s="547"/>
      <c r="JBD338" s="547"/>
      <c r="JBE338" s="547"/>
      <c r="JBF338" s="547"/>
      <c r="JBG338" s="547"/>
      <c r="JBH338" s="547"/>
      <c r="JBI338" s="547"/>
      <c r="JBJ338" s="547"/>
      <c r="JBK338" s="547"/>
      <c r="JBL338" s="547"/>
      <c r="JBM338" s="547"/>
      <c r="JBN338" s="547"/>
      <c r="JBO338" s="547"/>
      <c r="JBP338" s="547"/>
      <c r="JBQ338" s="547"/>
      <c r="JBR338" s="547"/>
      <c r="JBS338" s="547"/>
      <c r="JBT338" s="547"/>
      <c r="JBU338" s="547"/>
      <c r="JBV338" s="547"/>
      <c r="JBW338" s="547"/>
      <c r="JBX338" s="547"/>
      <c r="JBY338" s="547"/>
      <c r="JBZ338" s="547"/>
      <c r="JCA338" s="547"/>
      <c r="JCB338" s="547"/>
      <c r="JCC338" s="547"/>
      <c r="JCD338" s="547"/>
      <c r="JCE338" s="547"/>
      <c r="JCF338" s="547"/>
      <c r="JCG338" s="547"/>
      <c r="JCH338" s="547"/>
      <c r="JCI338" s="547"/>
      <c r="JCJ338" s="547"/>
      <c r="JCK338" s="547"/>
      <c r="JCL338" s="547"/>
      <c r="JCM338" s="547"/>
      <c r="JCN338" s="547"/>
      <c r="JCO338" s="547"/>
      <c r="JCP338" s="547"/>
      <c r="JCQ338" s="547"/>
      <c r="JCR338" s="547"/>
      <c r="JCS338" s="547"/>
      <c r="JCT338" s="547"/>
      <c r="JCU338" s="547"/>
      <c r="JCV338" s="547"/>
      <c r="JCW338" s="547"/>
      <c r="JCX338" s="547"/>
      <c r="JCY338" s="547"/>
      <c r="JCZ338" s="547"/>
      <c r="JDA338" s="547"/>
      <c r="JDB338" s="547"/>
      <c r="JDC338" s="547"/>
      <c r="JDD338" s="547"/>
      <c r="JDE338" s="547"/>
      <c r="JDF338" s="547"/>
      <c r="JDG338" s="547"/>
      <c r="JDH338" s="547"/>
      <c r="JDI338" s="547"/>
      <c r="JDJ338" s="547"/>
      <c r="JDK338" s="547"/>
      <c r="JDL338" s="547"/>
      <c r="JDM338" s="547"/>
      <c r="JDN338" s="547"/>
      <c r="JDO338" s="547"/>
      <c r="JDP338" s="547"/>
      <c r="JDQ338" s="547"/>
      <c r="JDR338" s="547"/>
      <c r="JDS338" s="547"/>
      <c r="JDT338" s="547"/>
      <c r="JDU338" s="547"/>
      <c r="JDV338" s="547"/>
      <c r="JDW338" s="547"/>
      <c r="JDX338" s="547"/>
      <c r="JDY338" s="547"/>
      <c r="JDZ338" s="547"/>
      <c r="JEA338" s="547"/>
      <c r="JEB338" s="547"/>
      <c r="JEC338" s="547"/>
      <c r="JED338" s="547"/>
      <c r="JEE338" s="547"/>
      <c r="JEF338" s="547"/>
      <c r="JEG338" s="547"/>
      <c r="JEH338" s="547"/>
      <c r="JEI338" s="547"/>
      <c r="JEJ338" s="547"/>
      <c r="JEK338" s="547"/>
      <c r="JEL338" s="547"/>
      <c r="JEM338" s="547"/>
      <c r="JEN338" s="547"/>
      <c r="JEO338" s="547"/>
      <c r="JEP338" s="547"/>
      <c r="JEQ338" s="547"/>
      <c r="JER338" s="547"/>
      <c r="JES338" s="547"/>
      <c r="JET338" s="547"/>
      <c r="JEU338" s="547"/>
      <c r="JEV338" s="547"/>
      <c r="JEW338" s="547"/>
      <c r="JEX338" s="547"/>
      <c r="JEY338" s="547"/>
      <c r="JEZ338" s="547"/>
      <c r="JFA338" s="547"/>
      <c r="JFB338" s="547"/>
      <c r="JFC338" s="547"/>
      <c r="JFD338" s="547"/>
      <c r="JFE338" s="547"/>
      <c r="JFF338" s="547"/>
      <c r="JFG338" s="547"/>
      <c r="JFH338" s="547"/>
      <c r="JFI338" s="547"/>
      <c r="JFJ338" s="547"/>
      <c r="JFK338" s="547"/>
      <c r="JFL338" s="547"/>
      <c r="JFM338" s="547"/>
      <c r="JFN338" s="547"/>
      <c r="JFO338" s="547"/>
      <c r="JFP338" s="547"/>
      <c r="JFQ338" s="547"/>
      <c r="JFR338" s="547"/>
      <c r="JFS338" s="547"/>
      <c r="JFT338" s="547"/>
      <c r="JFU338" s="547"/>
      <c r="JFV338" s="547"/>
      <c r="JFW338" s="547"/>
      <c r="JFX338" s="547"/>
      <c r="JFY338" s="547"/>
      <c r="JFZ338" s="547"/>
      <c r="JGA338" s="547"/>
      <c r="JGB338" s="547"/>
      <c r="JGC338" s="547"/>
      <c r="JGD338" s="547"/>
      <c r="JGE338" s="547"/>
      <c r="JGF338" s="547"/>
      <c r="JGG338" s="547"/>
      <c r="JGH338" s="547"/>
      <c r="JGI338" s="547"/>
      <c r="JGJ338" s="547"/>
      <c r="JGK338" s="547"/>
      <c r="JGL338" s="547"/>
      <c r="JGM338" s="547"/>
      <c r="JGN338" s="547"/>
      <c r="JGO338" s="547"/>
      <c r="JGP338" s="547"/>
      <c r="JGQ338" s="547"/>
      <c r="JGR338" s="547"/>
      <c r="JGS338" s="547"/>
      <c r="JGT338" s="547"/>
      <c r="JGU338" s="547"/>
      <c r="JGV338" s="547"/>
      <c r="JGW338" s="547"/>
      <c r="JGX338" s="547"/>
      <c r="JGY338" s="547"/>
      <c r="JGZ338" s="547"/>
      <c r="JHA338" s="547"/>
      <c r="JHB338" s="547"/>
      <c r="JHC338" s="547"/>
      <c r="JHD338" s="547"/>
      <c r="JHE338" s="547"/>
      <c r="JHF338" s="547"/>
      <c r="JHG338" s="547"/>
      <c r="JHH338" s="547"/>
      <c r="JHI338" s="547"/>
      <c r="JHJ338" s="547"/>
      <c r="JHK338" s="547"/>
      <c r="JHL338" s="547"/>
      <c r="JHM338" s="547"/>
      <c r="JHN338" s="547"/>
      <c r="JHO338" s="547"/>
      <c r="JHP338" s="547"/>
      <c r="JHQ338" s="547"/>
      <c r="JHR338" s="547"/>
      <c r="JHS338" s="547"/>
      <c r="JHT338" s="547"/>
      <c r="JHU338" s="547"/>
      <c r="JHV338" s="547"/>
      <c r="JHW338" s="547"/>
      <c r="JHX338" s="547"/>
      <c r="JHY338" s="547"/>
      <c r="JHZ338" s="547"/>
      <c r="JIA338" s="547"/>
      <c r="JIB338" s="547"/>
      <c r="JIC338" s="547"/>
      <c r="JID338" s="547"/>
      <c r="JIE338" s="547"/>
      <c r="JIF338" s="547"/>
      <c r="JIG338" s="547"/>
      <c r="JIH338" s="547"/>
      <c r="JII338" s="547"/>
      <c r="JIJ338" s="547"/>
      <c r="JIK338" s="547"/>
      <c r="JIL338" s="547"/>
      <c r="JIM338" s="547"/>
      <c r="JIN338" s="547"/>
      <c r="JIO338" s="547"/>
      <c r="JIP338" s="547"/>
      <c r="JIQ338" s="547"/>
      <c r="JIR338" s="547"/>
      <c r="JIS338" s="547"/>
      <c r="JIT338" s="547"/>
      <c r="JIU338" s="547"/>
      <c r="JIV338" s="547"/>
      <c r="JIW338" s="547"/>
      <c r="JIX338" s="547"/>
      <c r="JIY338" s="547"/>
      <c r="JIZ338" s="547"/>
      <c r="JJA338" s="547"/>
      <c r="JJB338" s="547"/>
      <c r="JJC338" s="547"/>
      <c r="JJD338" s="547"/>
      <c r="JJE338" s="547"/>
      <c r="JJF338" s="547"/>
      <c r="JJG338" s="547"/>
      <c r="JJH338" s="547"/>
      <c r="JJI338" s="547"/>
      <c r="JJJ338" s="547"/>
      <c r="JJK338" s="547"/>
      <c r="JJL338" s="547"/>
      <c r="JJM338" s="547"/>
      <c r="JJN338" s="547"/>
      <c r="JJO338" s="547"/>
      <c r="JJP338" s="547"/>
      <c r="JJQ338" s="547"/>
      <c r="JJR338" s="547"/>
      <c r="JJS338" s="547"/>
      <c r="JJT338" s="547"/>
      <c r="JJU338" s="547"/>
      <c r="JJV338" s="547"/>
      <c r="JJW338" s="547"/>
      <c r="JJX338" s="547"/>
      <c r="JJY338" s="547"/>
      <c r="JJZ338" s="547"/>
      <c r="JKA338" s="547"/>
      <c r="JKB338" s="547"/>
      <c r="JKC338" s="547"/>
      <c r="JKD338" s="547"/>
      <c r="JKE338" s="547"/>
      <c r="JKF338" s="547"/>
      <c r="JKG338" s="547"/>
      <c r="JKH338" s="547"/>
      <c r="JKI338" s="547"/>
      <c r="JKJ338" s="547"/>
      <c r="JKK338" s="547"/>
      <c r="JKL338" s="547"/>
      <c r="JKM338" s="547"/>
      <c r="JKN338" s="547"/>
      <c r="JKO338" s="547"/>
      <c r="JKP338" s="547"/>
      <c r="JKQ338" s="547"/>
      <c r="JKR338" s="547"/>
      <c r="JKS338" s="547"/>
      <c r="JKT338" s="547"/>
      <c r="JKU338" s="547"/>
      <c r="JKV338" s="547"/>
      <c r="JKW338" s="547"/>
      <c r="JKX338" s="547"/>
      <c r="JKY338" s="547"/>
      <c r="JKZ338" s="547"/>
      <c r="JLA338" s="547"/>
      <c r="JLB338" s="547"/>
      <c r="JLC338" s="547"/>
      <c r="JLD338" s="547"/>
      <c r="JLE338" s="547"/>
      <c r="JLF338" s="547"/>
      <c r="JLG338" s="547"/>
      <c r="JLH338" s="547"/>
      <c r="JLI338" s="547"/>
      <c r="JLJ338" s="547"/>
      <c r="JLK338" s="547"/>
      <c r="JLL338" s="547"/>
      <c r="JLM338" s="547"/>
      <c r="JLN338" s="547"/>
      <c r="JLO338" s="547"/>
      <c r="JLP338" s="547"/>
      <c r="JLQ338" s="547"/>
      <c r="JLR338" s="547"/>
      <c r="JLS338" s="547"/>
      <c r="JLT338" s="547"/>
      <c r="JLU338" s="547"/>
      <c r="JLV338" s="547"/>
      <c r="JLW338" s="547"/>
      <c r="JLX338" s="547"/>
      <c r="JLY338" s="547"/>
      <c r="JLZ338" s="547"/>
      <c r="JMA338" s="547"/>
      <c r="JMB338" s="547"/>
      <c r="JMC338" s="547"/>
      <c r="JMD338" s="547"/>
      <c r="JME338" s="547"/>
      <c r="JMF338" s="547"/>
      <c r="JMG338" s="547"/>
      <c r="JMH338" s="547"/>
      <c r="JMI338" s="547"/>
      <c r="JMJ338" s="547"/>
      <c r="JMK338" s="547"/>
      <c r="JML338" s="547"/>
      <c r="JMM338" s="547"/>
      <c r="JMN338" s="547"/>
      <c r="JMO338" s="547"/>
      <c r="JMP338" s="547"/>
      <c r="JMQ338" s="547"/>
      <c r="JMR338" s="547"/>
      <c r="JMS338" s="547"/>
      <c r="JMT338" s="547"/>
      <c r="JMU338" s="547"/>
      <c r="JMV338" s="547"/>
      <c r="JMW338" s="547"/>
      <c r="JMX338" s="547"/>
      <c r="JMY338" s="547"/>
      <c r="JMZ338" s="547"/>
      <c r="JNA338" s="547"/>
      <c r="JNB338" s="547"/>
      <c r="JNC338" s="547"/>
      <c r="JND338" s="547"/>
      <c r="JNE338" s="547"/>
      <c r="JNF338" s="547"/>
      <c r="JNG338" s="547"/>
      <c r="JNH338" s="547"/>
      <c r="JNI338" s="547"/>
      <c r="JNJ338" s="547"/>
      <c r="JNK338" s="547"/>
      <c r="JNL338" s="547"/>
      <c r="JNM338" s="547"/>
      <c r="JNN338" s="547"/>
      <c r="JNO338" s="547"/>
      <c r="JNP338" s="547"/>
      <c r="JNQ338" s="547"/>
      <c r="JNR338" s="547"/>
      <c r="JNS338" s="547"/>
      <c r="JNT338" s="547"/>
      <c r="JNU338" s="547"/>
      <c r="JNV338" s="547"/>
      <c r="JNW338" s="547"/>
      <c r="JNX338" s="547"/>
      <c r="JNY338" s="547"/>
      <c r="JNZ338" s="547"/>
      <c r="JOA338" s="547"/>
      <c r="JOB338" s="547"/>
      <c r="JOC338" s="547"/>
      <c r="JOD338" s="547"/>
      <c r="JOE338" s="547"/>
      <c r="JOF338" s="547"/>
      <c r="JOG338" s="547"/>
      <c r="JOH338" s="547"/>
      <c r="JOI338" s="547"/>
      <c r="JOJ338" s="547"/>
      <c r="JOK338" s="547"/>
      <c r="JOL338" s="547"/>
      <c r="JOM338" s="547"/>
      <c r="JON338" s="547"/>
      <c r="JOO338" s="547"/>
      <c r="JOP338" s="547"/>
      <c r="JOQ338" s="547"/>
      <c r="JOR338" s="547"/>
      <c r="JOS338" s="547"/>
      <c r="JOT338" s="547"/>
      <c r="JOU338" s="547"/>
      <c r="JOV338" s="547"/>
      <c r="JOW338" s="547"/>
      <c r="JOX338" s="547"/>
      <c r="JOY338" s="547"/>
      <c r="JOZ338" s="547"/>
      <c r="JPA338" s="547"/>
      <c r="JPB338" s="547"/>
      <c r="JPC338" s="547"/>
      <c r="JPD338" s="547"/>
      <c r="JPE338" s="547"/>
      <c r="JPF338" s="547"/>
      <c r="JPG338" s="547"/>
      <c r="JPH338" s="547"/>
      <c r="JPI338" s="547"/>
      <c r="JPJ338" s="547"/>
      <c r="JPK338" s="547"/>
      <c r="JPL338" s="547"/>
      <c r="JPM338" s="547"/>
      <c r="JPN338" s="547"/>
      <c r="JPO338" s="547"/>
      <c r="JPP338" s="547"/>
      <c r="JPQ338" s="547"/>
      <c r="JPR338" s="547"/>
      <c r="JPS338" s="547"/>
      <c r="JPT338" s="547"/>
      <c r="JPU338" s="547"/>
      <c r="JPV338" s="547"/>
      <c r="JPW338" s="547"/>
      <c r="JPX338" s="547"/>
      <c r="JPY338" s="547"/>
      <c r="JPZ338" s="547"/>
      <c r="JQA338" s="547"/>
      <c r="JQB338" s="547"/>
      <c r="JQC338" s="547"/>
      <c r="JQD338" s="547"/>
      <c r="JQE338" s="547"/>
      <c r="JQF338" s="547"/>
      <c r="JQG338" s="547"/>
      <c r="JQH338" s="547"/>
      <c r="JQI338" s="547"/>
      <c r="JQJ338" s="547"/>
      <c r="JQK338" s="547"/>
      <c r="JQL338" s="547"/>
      <c r="JQM338" s="547"/>
      <c r="JQN338" s="547"/>
      <c r="JQO338" s="547"/>
      <c r="JQP338" s="547"/>
      <c r="JQQ338" s="547"/>
      <c r="JQR338" s="547"/>
      <c r="JQS338" s="547"/>
      <c r="JQT338" s="547"/>
      <c r="JQU338" s="547"/>
      <c r="JQV338" s="547"/>
      <c r="JQW338" s="547"/>
      <c r="JQX338" s="547"/>
      <c r="JQY338" s="547"/>
      <c r="JQZ338" s="547"/>
      <c r="JRA338" s="547"/>
      <c r="JRB338" s="547"/>
      <c r="JRC338" s="547"/>
      <c r="JRD338" s="547"/>
      <c r="JRE338" s="547"/>
      <c r="JRF338" s="547"/>
      <c r="JRG338" s="547"/>
      <c r="JRH338" s="547"/>
      <c r="JRI338" s="547"/>
      <c r="JRJ338" s="547"/>
      <c r="JRK338" s="547"/>
      <c r="JRL338" s="547"/>
      <c r="JRM338" s="547"/>
      <c r="JRN338" s="547"/>
      <c r="JRO338" s="547"/>
      <c r="JRP338" s="547"/>
      <c r="JRQ338" s="547"/>
      <c r="JRR338" s="547"/>
      <c r="JRS338" s="547"/>
      <c r="JRT338" s="547"/>
      <c r="JRU338" s="547"/>
      <c r="JRV338" s="547"/>
      <c r="JRW338" s="547"/>
      <c r="JRX338" s="547"/>
      <c r="JRY338" s="547"/>
      <c r="JRZ338" s="547"/>
      <c r="JSA338" s="547"/>
      <c r="JSB338" s="547"/>
      <c r="JSC338" s="547"/>
      <c r="JSD338" s="547"/>
      <c r="JSE338" s="547"/>
      <c r="JSF338" s="547"/>
      <c r="JSG338" s="547"/>
      <c r="JSH338" s="547"/>
      <c r="JSI338" s="547"/>
      <c r="JSJ338" s="547"/>
      <c r="JSK338" s="547"/>
      <c r="JSL338" s="547"/>
      <c r="JSM338" s="547"/>
      <c r="JSN338" s="547"/>
      <c r="JSO338" s="547"/>
      <c r="JSP338" s="547"/>
      <c r="JSQ338" s="547"/>
      <c r="JSR338" s="547"/>
      <c r="JSS338" s="547"/>
      <c r="JST338" s="547"/>
      <c r="JSU338" s="547"/>
      <c r="JSV338" s="547"/>
      <c r="JSW338" s="547"/>
      <c r="JSX338" s="547"/>
      <c r="JSY338" s="547"/>
      <c r="JSZ338" s="547"/>
      <c r="JTA338" s="547"/>
      <c r="JTB338" s="547"/>
      <c r="JTC338" s="547"/>
      <c r="JTD338" s="547"/>
      <c r="JTE338" s="547"/>
      <c r="JTF338" s="547"/>
      <c r="JTG338" s="547"/>
      <c r="JTH338" s="547"/>
      <c r="JTI338" s="547"/>
      <c r="JTJ338" s="547"/>
      <c r="JTK338" s="547"/>
      <c r="JTL338" s="547"/>
      <c r="JTM338" s="547"/>
      <c r="JTN338" s="547"/>
      <c r="JTO338" s="547"/>
      <c r="JTP338" s="547"/>
      <c r="JTQ338" s="547"/>
      <c r="JTR338" s="547"/>
      <c r="JTS338" s="547"/>
      <c r="JTT338" s="547"/>
      <c r="JTU338" s="547"/>
      <c r="JTV338" s="547"/>
      <c r="JTW338" s="547"/>
      <c r="JTX338" s="547"/>
      <c r="JTY338" s="547"/>
      <c r="JTZ338" s="547"/>
      <c r="JUA338" s="547"/>
      <c r="JUB338" s="547"/>
      <c r="JUC338" s="547"/>
      <c r="JUD338" s="547"/>
      <c r="JUE338" s="547"/>
      <c r="JUF338" s="547"/>
      <c r="JUG338" s="547"/>
      <c r="JUH338" s="547"/>
      <c r="JUI338" s="547"/>
      <c r="JUJ338" s="547"/>
      <c r="JUK338" s="547"/>
      <c r="JUL338" s="547"/>
      <c r="JUM338" s="547"/>
      <c r="JUN338" s="547"/>
      <c r="JUO338" s="547"/>
      <c r="JUP338" s="547"/>
      <c r="JUQ338" s="547"/>
      <c r="JUR338" s="547"/>
      <c r="JUS338" s="547"/>
      <c r="JUT338" s="547"/>
      <c r="JUU338" s="547"/>
      <c r="JUV338" s="547"/>
      <c r="JUW338" s="547"/>
      <c r="JUX338" s="547"/>
      <c r="JUY338" s="547"/>
      <c r="JUZ338" s="547"/>
      <c r="JVA338" s="547"/>
      <c r="JVB338" s="547"/>
      <c r="JVC338" s="547"/>
      <c r="JVD338" s="547"/>
      <c r="JVE338" s="547"/>
      <c r="JVF338" s="547"/>
      <c r="JVG338" s="547"/>
      <c r="JVH338" s="547"/>
      <c r="JVI338" s="547"/>
      <c r="JVJ338" s="547"/>
      <c r="JVK338" s="547"/>
      <c r="JVL338" s="547"/>
      <c r="JVM338" s="547"/>
      <c r="JVN338" s="547"/>
      <c r="JVO338" s="547"/>
      <c r="JVP338" s="547"/>
      <c r="JVQ338" s="547"/>
      <c r="JVR338" s="547"/>
      <c r="JVS338" s="547"/>
      <c r="JVT338" s="547"/>
      <c r="JVU338" s="547"/>
      <c r="JVV338" s="547"/>
      <c r="JVW338" s="547"/>
      <c r="JVX338" s="547"/>
      <c r="JVY338" s="547"/>
      <c r="JVZ338" s="547"/>
      <c r="JWA338" s="547"/>
      <c r="JWB338" s="547"/>
      <c r="JWC338" s="547"/>
      <c r="JWD338" s="547"/>
      <c r="JWE338" s="547"/>
      <c r="JWF338" s="547"/>
      <c r="JWG338" s="547"/>
      <c r="JWH338" s="547"/>
      <c r="JWI338" s="547"/>
      <c r="JWJ338" s="547"/>
      <c r="JWK338" s="547"/>
      <c r="JWL338" s="547"/>
      <c r="JWM338" s="547"/>
      <c r="JWN338" s="547"/>
      <c r="JWO338" s="547"/>
      <c r="JWP338" s="547"/>
      <c r="JWQ338" s="547"/>
      <c r="JWR338" s="547"/>
      <c r="JWS338" s="547"/>
      <c r="JWT338" s="547"/>
      <c r="JWU338" s="547"/>
      <c r="JWV338" s="547"/>
      <c r="JWW338" s="547"/>
      <c r="JWX338" s="547"/>
      <c r="JWY338" s="547"/>
      <c r="JWZ338" s="547"/>
      <c r="JXA338" s="547"/>
      <c r="JXB338" s="547"/>
      <c r="JXC338" s="547"/>
      <c r="JXD338" s="547"/>
      <c r="JXE338" s="547"/>
      <c r="JXF338" s="547"/>
      <c r="JXG338" s="547"/>
      <c r="JXH338" s="547"/>
      <c r="JXI338" s="547"/>
      <c r="JXJ338" s="547"/>
      <c r="JXK338" s="547"/>
      <c r="JXL338" s="547"/>
      <c r="JXM338" s="547"/>
      <c r="JXN338" s="547"/>
      <c r="JXO338" s="547"/>
      <c r="JXP338" s="547"/>
      <c r="JXQ338" s="547"/>
      <c r="JXR338" s="547"/>
      <c r="JXS338" s="547"/>
      <c r="JXT338" s="547"/>
      <c r="JXU338" s="547"/>
      <c r="JXV338" s="547"/>
      <c r="JXW338" s="547"/>
      <c r="JXX338" s="547"/>
      <c r="JXY338" s="547"/>
      <c r="JXZ338" s="547"/>
      <c r="JYA338" s="547"/>
      <c r="JYB338" s="547"/>
      <c r="JYC338" s="547"/>
      <c r="JYD338" s="547"/>
      <c r="JYE338" s="547"/>
      <c r="JYF338" s="547"/>
      <c r="JYG338" s="547"/>
      <c r="JYH338" s="547"/>
      <c r="JYI338" s="547"/>
      <c r="JYJ338" s="547"/>
      <c r="JYK338" s="547"/>
      <c r="JYL338" s="547"/>
      <c r="JYM338" s="547"/>
      <c r="JYN338" s="547"/>
      <c r="JYO338" s="547"/>
      <c r="JYP338" s="547"/>
      <c r="JYQ338" s="547"/>
      <c r="JYR338" s="547"/>
      <c r="JYS338" s="547"/>
      <c r="JYT338" s="547"/>
      <c r="JYU338" s="547"/>
      <c r="JYV338" s="547"/>
      <c r="JYW338" s="547"/>
      <c r="JYX338" s="547"/>
      <c r="JYY338" s="547"/>
      <c r="JYZ338" s="547"/>
      <c r="JZA338" s="547"/>
      <c r="JZB338" s="547"/>
      <c r="JZC338" s="547"/>
      <c r="JZD338" s="547"/>
      <c r="JZE338" s="547"/>
      <c r="JZF338" s="547"/>
      <c r="JZG338" s="547"/>
      <c r="JZH338" s="547"/>
      <c r="JZI338" s="547"/>
      <c r="JZJ338" s="547"/>
      <c r="JZK338" s="547"/>
      <c r="JZL338" s="547"/>
      <c r="JZM338" s="547"/>
      <c r="JZN338" s="547"/>
      <c r="JZO338" s="547"/>
      <c r="JZP338" s="547"/>
      <c r="JZQ338" s="547"/>
      <c r="JZR338" s="547"/>
      <c r="JZS338" s="547"/>
      <c r="JZT338" s="547"/>
      <c r="JZU338" s="547"/>
      <c r="JZV338" s="547"/>
      <c r="JZW338" s="547"/>
      <c r="JZX338" s="547"/>
      <c r="JZY338" s="547"/>
      <c r="JZZ338" s="547"/>
      <c r="KAA338" s="547"/>
      <c r="KAB338" s="547"/>
      <c r="KAC338" s="547"/>
      <c r="KAD338" s="547"/>
      <c r="KAE338" s="547"/>
      <c r="KAF338" s="547"/>
      <c r="KAG338" s="547"/>
      <c r="KAH338" s="547"/>
      <c r="KAI338" s="547"/>
      <c r="KAJ338" s="547"/>
      <c r="KAK338" s="547"/>
      <c r="KAL338" s="547"/>
      <c r="KAM338" s="547"/>
      <c r="KAN338" s="547"/>
      <c r="KAO338" s="547"/>
      <c r="KAP338" s="547"/>
      <c r="KAQ338" s="547"/>
      <c r="KAR338" s="547"/>
      <c r="KAS338" s="547"/>
      <c r="KAT338" s="547"/>
      <c r="KAU338" s="547"/>
      <c r="KAV338" s="547"/>
      <c r="KAW338" s="547"/>
      <c r="KAX338" s="547"/>
      <c r="KAY338" s="547"/>
      <c r="KAZ338" s="547"/>
      <c r="KBA338" s="547"/>
      <c r="KBB338" s="547"/>
      <c r="KBC338" s="547"/>
      <c r="KBD338" s="547"/>
      <c r="KBE338" s="547"/>
      <c r="KBF338" s="547"/>
      <c r="KBG338" s="547"/>
      <c r="KBH338" s="547"/>
      <c r="KBI338" s="547"/>
      <c r="KBJ338" s="547"/>
      <c r="KBK338" s="547"/>
      <c r="KBL338" s="547"/>
      <c r="KBM338" s="547"/>
      <c r="KBN338" s="547"/>
      <c r="KBO338" s="547"/>
      <c r="KBP338" s="547"/>
      <c r="KBQ338" s="547"/>
      <c r="KBR338" s="547"/>
      <c r="KBS338" s="547"/>
      <c r="KBT338" s="547"/>
      <c r="KBU338" s="547"/>
      <c r="KBV338" s="547"/>
      <c r="KBW338" s="547"/>
      <c r="KBX338" s="547"/>
      <c r="KBY338" s="547"/>
      <c r="KBZ338" s="547"/>
      <c r="KCA338" s="547"/>
      <c r="KCB338" s="547"/>
      <c r="KCC338" s="547"/>
      <c r="KCD338" s="547"/>
      <c r="KCE338" s="547"/>
      <c r="KCF338" s="547"/>
      <c r="KCG338" s="547"/>
      <c r="KCH338" s="547"/>
      <c r="KCI338" s="547"/>
      <c r="KCJ338" s="547"/>
      <c r="KCK338" s="547"/>
      <c r="KCL338" s="547"/>
      <c r="KCM338" s="547"/>
      <c r="KCN338" s="547"/>
      <c r="KCO338" s="547"/>
      <c r="KCP338" s="547"/>
      <c r="KCQ338" s="547"/>
      <c r="KCR338" s="547"/>
      <c r="KCS338" s="547"/>
      <c r="KCT338" s="547"/>
      <c r="KCU338" s="547"/>
      <c r="KCV338" s="547"/>
      <c r="KCW338" s="547"/>
      <c r="KCX338" s="547"/>
      <c r="KCY338" s="547"/>
      <c r="KCZ338" s="547"/>
      <c r="KDA338" s="547"/>
      <c r="KDB338" s="547"/>
      <c r="KDC338" s="547"/>
      <c r="KDD338" s="547"/>
      <c r="KDE338" s="547"/>
      <c r="KDF338" s="547"/>
      <c r="KDG338" s="547"/>
      <c r="KDH338" s="547"/>
      <c r="KDI338" s="547"/>
      <c r="KDJ338" s="547"/>
      <c r="KDK338" s="547"/>
      <c r="KDL338" s="547"/>
      <c r="KDM338" s="547"/>
      <c r="KDN338" s="547"/>
      <c r="KDO338" s="547"/>
      <c r="KDP338" s="547"/>
      <c r="KDQ338" s="547"/>
      <c r="KDR338" s="547"/>
      <c r="KDS338" s="547"/>
      <c r="KDT338" s="547"/>
      <c r="KDU338" s="547"/>
      <c r="KDV338" s="547"/>
      <c r="KDW338" s="547"/>
      <c r="KDX338" s="547"/>
      <c r="KDY338" s="547"/>
      <c r="KDZ338" s="547"/>
      <c r="KEA338" s="547"/>
      <c r="KEB338" s="547"/>
      <c r="KEC338" s="547"/>
      <c r="KED338" s="547"/>
      <c r="KEE338" s="547"/>
      <c r="KEF338" s="547"/>
      <c r="KEG338" s="547"/>
      <c r="KEH338" s="547"/>
      <c r="KEI338" s="547"/>
      <c r="KEJ338" s="547"/>
      <c r="KEK338" s="547"/>
      <c r="KEL338" s="547"/>
      <c r="KEM338" s="547"/>
      <c r="KEN338" s="547"/>
      <c r="KEO338" s="547"/>
      <c r="KEP338" s="547"/>
      <c r="KEQ338" s="547"/>
      <c r="KER338" s="547"/>
      <c r="KES338" s="547"/>
      <c r="KET338" s="547"/>
      <c r="KEU338" s="547"/>
      <c r="KEV338" s="547"/>
      <c r="KEW338" s="547"/>
      <c r="KEX338" s="547"/>
      <c r="KEY338" s="547"/>
      <c r="KEZ338" s="547"/>
      <c r="KFA338" s="547"/>
      <c r="KFB338" s="547"/>
      <c r="KFC338" s="547"/>
      <c r="KFD338" s="547"/>
      <c r="KFE338" s="547"/>
      <c r="KFF338" s="547"/>
      <c r="KFG338" s="547"/>
      <c r="KFH338" s="547"/>
      <c r="KFI338" s="547"/>
      <c r="KFJ338" s="547"/>
      <c r="KFK338" s="547"/>
      <c r="KFL338" s="547"/>
      <c r="KFM338" s="547"/>
      <c r="KFN338" s="547"/>
      <c r="KFO338" s="547"/>
      <c r="KFP338" s="547"/>
      <c r="KFQ338" s="547"/>
      <c r="KFR338" s="547"/>
      <c r="KFS338" s="547"/>
      <c r="KFT338" s="547"/>
      <c r="KFU338" s="547"/>
      <c r="KFV338" s="547"/>
      <c r="KFW338" s="547"/>
      <c r="KFX338" s="547"/>
      <c r="KFY338" s="547"/>
      <c r="KFZ338" s="547"/>
      <c r="KGA338" s="547"/>
      <c r="KGB338" s="547"/>
      <c r="KGC338" s="547"/>
      <c r="KGD338" s="547"/>
      <c r="KGE338" s="547"/>
      <c r="KGF338" s="547"/>
      <c r="KGG338" s="547"/>
      <c r="KGH338" s="547"/>
      <c r="KGI338" s="547"/>
      <c r="KGJ338" s="547"/>
      <c r="KGK338" s="547"/>
      <c r="KGL338" s="547"/>
      <c r="KGM338" s="547"/>
      <c r="KGN338" s="547"/>
      <c r="KGO338" s="547"/>
      <c r="KGP338" s="547"/>
      <c r="KGQ338" s="547"/>
      <c r="KGR338" s="547"/>
      <c r="KGS338" s="547"/>
      <c r="KGT338" s="547"/>
      <c r="KGU338" s="547"/>
      <c r="KGV338" s="547"/>
      <c r="KGW338" s="547"/>
      <c r="KGX338" s="547"/>
      <c r="KGY338" s="547"/>
      <c r="KGZ338" s="547"/>
      <c r="KHA338" s="547"/>
      <c r="KHB338" s="547"/>
      <c r="KHC338" s="547"/>
      <c r="KHD338" s="547"/>
      <c r="KHE338" s="547"/>
      <c r="KHF338" s="547"/>
      <c r="KHG338" s="547"/>
      <c r="KHH338" s="547"/>
      <c r="KHI338" s="547"/>
      <c r="KHJ338" s="547"/>
      <c r="KHK338" s="547"/>
      <c r="KHL338" s="547"/>
      <c r="KHM338" s="547"/>
      <c r="KHN338" s="547"/>
      <c r="KHO338" s="547"/>
      <c r="KHP338" s="547"/>
      <c r="KHQ338" s="547"/>
      <c r="KHR338" s="547"/>
      <c r="KHS338" s="547"/>
      <c r="KHT338" s="547"/>
      <c r="KHU338" s="547"/>
      <c r="KHV338" s="547"/>
      <c r="KHW338" s="547"/>
      <c r="KHX338" s="547"/>
      <c r="KHY338" s="547"/>
      <c r="KHZ338" s="547"/>
      <c r="KIA338" s="547"/>
      <c r="KIB338" s="547"/>
      <c r="KIC338" s="547"/>
      <c r="KID338" s="547"/>
      <c r="KIE338" s="547"/>
      <c r="KIF338" s="547"/>
      <c r="KIG338" s="547"/>
      <c r="KIH338" s="547"/>
      <c r="KII338" s="547"/>
      <c r="KIJ338" s="547"/>
      <c r="KIK338" s="547"/>
      <c r="KIL338" s="547"/>
      <c r="KIM338" s="547"/>
      <c r="KIN338" s="547"/>
      <c r="KIO338" s="547"/>
      <c r="KIP338" s="547"/>
      <c r="KIQ338" s="547"/>
      <c r="KIR338" s="547"/>
      <c r="KIS338" s="547"/>
      <c r="KIT338" s="547"/>
      <c r="KIU338" s="547"/>
      <c r="KIV338" s="547"/>
      <c r="KIW338" s="547"/>
      <c r="KIX338" s="547"/>
      <c r="KIY338" s="547"/>
      <c r="KIZ338" s="547"/>
      <c r="KJA338" s="547"/>
      <c r="KJB338" s="547"/>
      <c r="KJC338" s="547"/>
      <c r="KJD338" s="547"/>
      <c r="KJE338" s="547"/>
      <c r="KJF338" s="547"/>
      <c r="KJG338" s="547"/>
      <c r="KJH338" s="547"/>
      <c r="KJI338" s="547"/>
      <c r="KJJ338" s="547"/>
      <c r="KJK338" s="547"/>
      <c r="KJL338" s="547"/>
      <c r="KJM338" s="547"/>
      <c r="KJN338" s="547"/>
      <c r="KJO338" s="547"/>
      <c r="KJP338" s="547"/>
      <c r="KJQ338" s="547"/>
      <c r="KJR338" s="547"/>
      <c r="KJS338" s="547"/>
      <c r="KJT338" s="547"/>
      <c r="KJU338" s="547"/>
      <c r="KJV338" s="547"/>
      <c r="KJW338" s="547"/>
      <c r="KJX338" s="547"/>
      <c r="KJY338" s="547"/>
      <c r="KJZ338" s="547"/>
      <c r="KKA338" s="547"/>
      <c r="KKB338" s="547"/>
      <c r="KKC338" s="547"/>
      <c r="KKD338" s="547"/>
      <c r="KKE338" s="547"/>
      <c r="KKF338" s="547"/>
      <c r="KKG338" s="547"/>
      <c r="KKH338" s="547"/>
      <c r="KKI338" s="547"/>
      <c r="KKJ338" s="547"/>
      <c r="KKK338" s="547"/>
      <c r="KKL338" s="547"/>
      <c r="KKM338" s="547"/>
      <c r="KKN338" s="547"/>
      <c r="KKO338" s="547"/>
      <c r="KKP338" s="547"/>
      <c r="KKQ338" s="547"/>
      <c r="KKR338" s="547"/>
      <c r="KKS338" s="547"/>
      <c r="KKT338" s="547"/>
      <c r="KKU338" s="547"/>
      <c r="KKV338" s="547"/>
      <c r="KKW338" s="547"/>
      <c r="KKX338" s="547"/>
      <c r="KKY338" s="547"/>
      <c r="KKZ338" s="547"/>
      <c r="KLA338" s="547"/>
      <c r="KLB338" s="547"/>
      <c r="KLC338" s="547"/>
      <c r="KLD338" s="547"/>
      <c r="KLE338" s="547"/>
      <c r="KLF338" s="547"/>
      <c r="KLG338" s="547"/>
      <c r="KLH338" s="547"/>
      <c r="KLI338" s="547"/>
      <c r="KLJ338" s="547"/>
      <c r="KLK338" s="547"/>
      <c r="KLL338" s="547"/>
      <c r="KLM338" s="547"/>
      <c r="KLN338" s="547"/>
      <c r="KLO338" s="547"/>
      <c r="KLP338" s="547"/>
      <c r="KLQ338" s="547"/>
      <c r="KLR338" s="547"/>
      <c r="KLS338" s="547"/>
      <c r="KLT338" s="547"/>
      <c r="KLU338" s="547"/>
      <c r="KLV338" s="547"/>
      <c r="KLW338" s="547"/>
      <c r="KLX338" s="547"/>
      <c r="KLY338" s="547"/>
      <c r="KLZ338" s="547"/>
      <c r="KMA338" s="547"/>
      <c r="KMB338" s="547"/>
      <c r="KMC338" s="547"/>
      <c r="KMD338" s="547"/>
      <c r="KME338" s="547"/>
      <c r="KMF338" s="547"/>
      <c r="KMG338" s="547"/>
      <c r="KMH338" s="547"/>
      <c r="KMI338" s="547"/>
      <c r="KMJ338" s="547"/>
      <c r="KMK338" s="547"/>
      <c r="KML338" s="547"/>
      <c r="KMM338" s="547"/>
      <c r="KMN338" s="547"/>
      <c r="KMO338" s="547"/>
      <c r="KMP338" s="547"/>
      <c r="KMQ338" s="547"/>
      <c r="KMR338" s="547"/>
      <c r="KMS338" s="547"/>
      <c r="KMT338" s="547"/>
      <c r="KMU338" s="547"/>
      <c r="KMV338" s="547"/>
      <c r="KMW338" s="547"/>
      <c r="KMX338" s="547"/>
      <c r="KMY338" s="547"/>
      <c r="KMZ338" s="547"/>
      <c r="KNA338" s="547"/>
      <c r="KNB338" s="547"/>
      <c r="KNC338" s="547"/>
      <c r="KND338" s="547"/>
      <c r="KNE338" s="547"/>
      <c r="KNF338" s="547"/>
      <c r="KNG338" s="547"/>
      <c r="KNH338" s="547"/>
      <c r="KNI338" s="547"/>
      <c r="KNJ338" s="547"/>
      <c r="KNK338" s="547"/>
      <c r="KNL338" s="547"/>
      <c r="KNM338" s="547"/>
      <c r="KNN338" s="547"/>
      <c r="KNO338" s="547"/>
      <c r="KNP338" s="547"/>
      <c r="KNQ338" s="547"/>
      <c r="KNR338" s="547"/>
      <c r="KNS338" s="547"/>
      <c r="KNT338" s="547"/>
      <c r="KNU338" s="547"/>
      <c r="KNV338" s="547"/>
      <c r="KNW338" s="547"/>
      <c r="KNX338" s="547"/>
      <c r="KNY338" s="547"/>
      <c r="KNZ338" s="547"/>
      <c r="KOA338" s="547"/>
      <c r="KOB338" s="547"/>
      <c r="KOC338" s="547"/>
      <c r="KOD338" s="547"/>
      <c r="KOE338" s="547"/>
      <c r="KOF338" s="547"/>
      <c r="KOG338" s="547"/>
      <c r="KOH338" s="547"/>
      <c r="KOI338" s="547"/>
      <c r="KOJ338" s="547"/>
      <c r="KOK338" s="547"/>
      <c r="KOL338" s="547"/>
      <c r="KOM338" s="547"/>
      <c r="KON338" s="547"/>
      <c r="KOO338" s="547"/>
      <c r="KOP338" s="547"/>
      <c r="KOQ338" s="547"/>
      <c r="KOR338" s="547"/>
      <c r="KOS338" s="547"/>
      <c r="KOT338" s="547"/>
      <c r="KOU338" s="547"/>
      <c r="KOV338" s="547"/>
      <c r="KOW338" s="547"/>
      <c r="KOX338" s="547"/>
      <c r="KOY338" s="547"/>
      <c r="KOZ338" s="547"/>
      <c r="KPA338" s="547"/>
      <c r="KPB338" s="547"/>
      <c r="KPC338" s="547"/>
      <c r="KPD338" s="547"/>
      <c r="KPE338" s="547"/>
      <c r="KPF338" s="547"/>
      <c r="KPG338" s="547"/>
      <c r="KPH338" s="547"/>
      <c r="KPI338" s="547"/>
      <c r="KPJ338" s="547"/>
      <c r="KPK338" s="547"/>
      <c r="KPL338" s="547"/>
      <c r="KPM338" s="547"/>
      <c r="KPN338" s="547"/>
      <c r="KPO338" s="547"/>
      <c r="KPP338" s="547"/>
      <c r="KPQ338" s="547"/>
      <c r="KPR338" s="547"/>
      <c r="KPS338" s="547"/>
      <c r="KPT338" s="547"/>
      <c r="KPU338" s="547"/>
      <c r="KPV338" s="547"/>
      <c r="KPW338" s="547"/>
      <c r="KPX338" s="547"/>
      <c r="KPY338" s="547"/>
      <c r="KPZ338" s="547"/>
      <c r="KQA338" s="547"/>
      <c r="KQB338" s="547"/>
      <c r="KQC338" s="547"/>
      <c r="KQD338" s="547"/>
      <c r="KQE338" s="547"/>
      <c r="KQF338" s="547"/>
      <c r="KQG338" s="547"/>
      <c r="KQH338" s="547"/>
      <c r="KQI338" s="547"/>
      <c r="KQJ338" s="547"/>
      <c r="KQK338" s="547"/>
      <c r="KQL338" s="547"/>
      <c r="KQM338" s="547"/>
      <c r="KQN338" s="547"/>
      <c r="KQO338" s="547"/>
      <c r="KQP338" s="547"/>
      <c r="KQQ338" s="547"/>
      <c r="KQR338" s="547"/>
      <c r="KQS338" s="547"/>
      <c r="KQT338" s="547"/>
      <c r="KQU338" s="547"/>
      <c r="KQV338" s="547"/>
      <c r="KQW338" s="547"/>
      <c r="KQX338" s="547"/>
      <c r="KQY338" s="547"/>
      <c r="KQZ338" s="547"/>
      <c r="KRA338" s="547"/>
      <c r="KRB338" s="547"/>
      <c r="KRC338" s="547"/>
      <c r="KRD338" s="547"/>
      <c r="KRE338" s="547"/>
      <c r="KRF338" s="547"/>
      <c r="KRG338" s="547"/>
      <c r="KRH338" s="547"/>
      <c r="KRI338" s="547"/>
      <c r="KRJ338" s="547"/>
      <c r="KRK338" s="547"/>
      <c r="KRL338" s="547"/>
      <c r="KRM338" s="547"/>
      <c r="KRN338" s="547"/>
      <c r="KRO338" s="547"/>
      <c r="KRP338" s="547"/>
      <c r="KRQ338" s="547"/>
      <c r="KRR338" s="547"/>
      <c r="KRS338" s="547"/>
      <c r="KRT338" s="547"/>
      <c r="KRU338" s="547"/>
      <c r="KRV338" s="547"/>
      <c r="KRW338" s="547"/>
      <c r="KRX338" s="547"/>
      <c r="KRY338" s="547"/>
      <c r="KRZ338" s="547"/>
      <c r="KSA338" s="547"/>
      <c r="KSB338" s="547"/>
      <c r="KSC338" s="547"/>
      <c r="KSD338" s="547"/>
      <c r="KSE338" s="547"/>
      <c r="KSF338" s="547"/>
      <c r="KSG338" s="547"/>
      <c r="KSH338" s="547"/>
      <c r="KSI338" s="547"/>
      <c r="KSJ338" s="547"/>
      <c r="KSK338" s="547"/>
      <c r="KSL338" s="547"/>
      <c r="KSM338" s="547"/>
      <c r="KSN338" s="547"/>
      <c r="KSO338" s="547"/>
      <c r="KSP338" s="547"/>
      <c r="KSQ338" s="547"/>
      <c r="KSR338" s="547"/>
      <c r="KSS338" s="547"/>
      <c r="KST338" s="547"/>
      <c r="KSU338" s="547"/>
      <c r="KSV338" s="547"/>
      <c r="KSW338" s="547"/>
      <c r="KSX338" s="547"/>
      <c r="KSY338" s="547"/>
      <c r="KSZ338" s="547"/>
      <c r="KTA338" s="547"/>
      <c r="KTB338" s="547"/>
      <c r="KTC338" s="547"/>
      <c r="KTD338" s="547"/>
      <c r="KTE338" s="547"/>
      <c r="KTF338" s="547"/>
      <c r="KTG338" s="547"/>
      <c r="KTH338" s="547"/>
      <c r="KTI338" s="547"/>
      <c r="KTJ338" s="547"/>
      <c r="KTK338" s="547"/>
      <c r="KTL338" s="547"/>
      <c r="KTM338" s="547"/>
      <c r="KTN338" s="547"/>
      <c r="KTO338" s="547"/>
      <c r="KTP338" s="547"/>
      <c r="KTQ338" s="547"/>
      <c r="KTR338" s="547"/>
      <c r="KTS338" s="547"/>
      <c r="KTT338" s="547"/>
      <c r="KTU338" s="547"/>
      <c r="KTV338" s="547"/>
      <c r="KTW338" s="547"/>
      <c r="KTX338" s="547"/>
      <c r="KTY338" s="547"/>
      <c r="KTZ338" s="547"/>
      <c r="KUA338" s="547"/>
      <c r="KUB338" s="547"/>
      <c r="KUC338" s="547"/>
      <c r="KUD338" s="547"/>
      <c r="KUE338" s="547"/>
      <c r="KUF338" s="547"/>
      <c r="KUG338" s="547"/>
      <c r="KUH338" s="547"/>
      <c r="KUI338" s="547"/>
      <c r="KUJ338" s="547"/>
      <c r="KUK338" s="547"/>
      <c r="KUL338" s="547"/>
      <c r="KUM338" s="547"/>
      <c r="KUN338" s="547"/>
      <c r="KUO338" s="547"/>
      <c r="KUP338" s="547"/>
      <c r="KUQ338" s="547"/>
      <c r="KUR338" s="547"/>
      <c r="KUS338" s="547"/>
      <c r="KUT338" s="547"/>
      <c r="KUU338" s="547"/>
      <c r="KUV338" s="547"/>
      <c r="KUW338" s="547"/>
      <c r="KUX338" s="547"/>
      <c r="KUY338" s="547"/>
      <c r="KUZ338" s="547"/>
      <c r="KVA338" s="547"/>
      <c r="KVB338" s="547"/>
      <c r="KVC338" s="547"/>
      <c r="KVD338" s="547"/>
      <c r="KVE338" s="547"/>
      <c r="KVF338" s="547"/>
      <c r="KVG338" s="547"/>
      <c r="KVH338" s="547"/>
      <c r="KVI338" s="547"/>
      <c r="KVJ338" s="547"/>
      <c r="KVK338" s="547"/>
      <c r="KVL338" s="547"/>
      <c r="KVM338" s="547"/>
      <c r="KVN338" s="547"/>
      <c r="KVO338" s="547"/>
      <c r="KVP338" s="547"/>
      <c r="KVQ338" s="547"/>
      <c r="KVR338" s="547"/>
      <c r="KVS338" s="547"/>
      <c r="KVT338" s="547"/>
      <c r="KVU338" s="547"/>
      <c r="KVV338" s="547"/>
      <c r="KVW338" s="547"/>
      <c r="KVX338" s="547"/>
      <c r="KVY338" s="547"/>
      <c r="KVZ338" s="547"/>
      <c r="KWA338" s="547"/>
      <c r="KWB338" s="547"/>
      <c r="KWC338" s="547"/>
      <c r="KWD338" s="547"/>
      <c r="KWE338" s="547"/>
      <c r="KWF338" s="547"/>
      <c r="KWG338" s="547"/>
      <c r="KWH338" s="547"/>
      <c r="KWI338" s="547"/>
      <c r="KWJ338" s="547"/>
      <c r="KWK338" s="547"/>
      <c r="KWL338" s="547"/>
      <c r="KWM338" s="547"/>
      <c r="KWN338" s="547"/>
      <c r="KWO338" s="547"/>
      <c r="KWP338" s="547"/>
      <c r="KWQ338" s="547"/>
      <c r="KWR338" s="547"/>
      <c r="KWS338" s="547"/>
      <c r="KWT338" s="547"/>
      <c r="KWU338" s="547"/>
      <c r="KWV338" s="547"/>
      <c r="KWW338" s="547"/>
      <c r="KWX338" s="547"/>
      <c r="KWY338" s="547"/>
      <c r="KWZ338" s="547"/>
      <c r="KXA338" s="547"/>
      <c r="KXB338" s="547"/>
      <c r="KXC338" s="547"/>
      <c r="KXD338" s="547"/>
      <c r="KXE338" s="547"/>
      <c r="KXF338" s="547"/>
      <c r="KXG338" s="547"/>
      <c r="KXH338" s="547"/>
      <c r="KXI338" s="547"/>
      <c r="KXJ338" s="547"/>
      <c r="KXK338" s="547"/>
      <c r="KXL338" s="547"/>
      <c r="KXM338" s="547"/>
      <c r="KXN338" s="547"/>
      <c r="KXO338" s="547"/>
      <c r="KXP338" s="547"/>
      <c r="KXQ338" s="547"/>
      <c r="KXR338" s="547"/>
      <c r="KXS338" s="547"/>
      <c r="KXT338" s="547"/>
      <c r="KXU338" s="547"/>
      <c r="KXV338" s="547"/>
      <c r="KXW338" s="547"/>
      <c r="KXX338" s="547"/>
      <c r="KXY338" s="547"/>
      <c r="KXZ338" s="547"/>
      <c r="KYA338" s="547"/>
      <c r="KYB338" s="547"/>
      <c r="KYC338" s="547"/>
      <c r="KYD338" s="547"/>
      <c r="KYE338" s="547"/>
      <c r="KYF338" s="547"/>
      <c r="KYG338" s="547"/>
      <c r="KYH338" s="547"/>
      <c r="KYI338" s="547"/>
      <c r="KYJ338" s="547"/>
      <c r="KYK338" s="547"/>
      <c r="KYL338" s="547"/>
      <c r="KYM338" s="547"/>
      <c r="KYN338" s="547"/>
      <c r="KYO338" s="547"/>
      <c r="KYP338" s="547"/>
      <c r="KYQ338" s="547"/>
      <c r="KYR338" s="547"/>
      <c r="KYS338" s="547"/>
      <c r="KYT338" s="547"/>
      <c r="KYU338" s="547"/>
      <c r="KYV338" s="547"/>
      <c r="KYW338" s="547"/>
      <c r="KYX338" s="547"/>
      <c r="KYY338" s="547"/>
      <c r="KYZ338" s="547"/>
      <c r="KZA338" s="547"/>
      <c r="KZB338" s="547"/>
      <c r="KZC338" s="547"/>
      <c r="KZD338" s="547"/>
      <c r="KZE338" s="547"/>
      <c r="KZF338" s="547"/>
      <c r="KZG338" s="547"/>
      <c r="KZH338" s="547"/>
      <c r="KZI338" s="547"/>
      <c r="KZJ338" s="547"/>
      <c r="KZK338" s="547"/>
      <c r="KZL338" s="547"/>
      <c r="KZM338" s="547"/>
      <c r="KZN338" s="547"/>
      <c r="KZO338" s="547"/>
      <c r="KZP338" s="547"/>
      <c r="KZQ338" s="547"/>
      <c r="KZR338" s="547"/>
      <c r="KZS338" s="547"/>
      <c r="KZT338" s="547"/>
      <c r="KZU338" s="547"/>
      <c r="KZV338" s="547"/>
      <c r="KZW338" s="547"/>
      <c r="KZX338" s="547"/>
      <c r="KZY338" s="547"/>
      <c r="KZZ338" s="547"/>
      <c r="LAA338" s="547"/>
      <c r="LAB338" s="547"/>
      <c r="LAC338" s="547"/>
      <c r="LAD338" s="547"/>
      <c r="LAE338" s="547"/>
      <c r="LAF338" s="547"/>
      <c r="LAG338" s="547"/>
      <c r="LAH338" s="547"/>
      <c r="LAI338" s="547"/>
      <c r="LAJ338" s="547"/>
      <c r="LAK338" s="547"/>
      <c r="LAL338" s="547"/>
      <c r="LAM338" s="547"/>
      <c r="LAN338" s="547"/>
      <c r="LAO338" s="547"/>
      <c r="LAP338" s="547"/>
      <c r="LAQ338" s="547"/>
      <c r="LAR338" s="547"/>
      <c r="LAS338" s="547"/>
      <c r="LAT338" s="547"/>
      <c r="LAU338" s="547"/>
      <c r="LAV338" s="547"/>
      <c r="LAW338" s="547"/>
      <c r="LAX338" s="547"/>
      <c r="LAY338" s="547"/>
      <c r="LAZ338" s="547"/>
      <c r="LBA338" s="547"/>
      <c r="LBB338" s="547"/>
      <c r="LBC338" s="547"/>
      <c r="LBD338" s="547"/>
      <c r="LBE338" s="547"/>
      <c r="LBF338" s="547"/>
      <c r="LBG338" s="547"/>
      <c r="LBH338" s="547"/>
      <c r="LBI338" s="547"/>
      <c r="LBJ338" s="547"/>
      <c r="LBK338" s="547"/>
      <c r="LBL338" s="547"/>
      <c r="LBM338" s="547"/>
      <c r="LBN338" s="547"/>
      <c r="LBO338" s="547"/>
      <c r="LBP338" s="547"/>
      <c r="LBQ338" s="547"/>
      <c r="LBR338" s="547"/>
      <c r="LBS338" s="547"/>
      <c r="LBT338" s="547"/>
      <c r="LBU338" s="547"/>
      <c r="LBV338" s="547"/>
      <c r="LBW338" s="547"/>
      <c r="LBX338" s="547"/>
      <c r="LBY338" s="547"/>
      <c r="LBZ338" s="547"/>
      <c r="LCA338" s="547"/>
      <c r="LCB338" s="547"/>
      <c r="LCC338" s="547"/>
      <c r="LCD338" s="547"/>
      <c r="LCE338" s="547"/>
      <c r="LCF338" s="547"/>
      <c r="LCG338" s="547"/>
      <c r="LCH338" s="547"/>
      <c r="LCI338" s="547"/>
      <c r="LCJ338" s="547"/>
      <c r="LCK338" s="547"/>
      <c r="LCL338" s="547"/>
      <c r="LCM338" s="547"/>
      <c r="LCN338" s="547"/>
      <c r="LCO338" s="547"/>
      <c r="LCP338" s="547"/>
      <c r="LCQ338" s="547"/>
      <c r="LCR338" s="547"/>
      <c r="LCS338" s="547"/>
      <c r="LCT338" s="547"/>
      <c r="LCU338" s="547"/>
      <c r="LCV338" s="547"/>
      <c r="LCW338" s="547"/>
      <c r="LCX338" s="547"/>
      <c r="LCY338" s="547"/>
      <c r="LCZ338" s="547"/>
      <c r="LDA338" s="547"/>
      <c r="LDB338" s="547"/>
      <c r="LDC338" s="547"/>
      <c r="LDD338" s="547"/>
      <c r="LDE338" s="547"/>
      <c r="LDF338" s="547"/>
      <c r="LDG338" s="547"/>
      <c r="LDH338" s="547"/>
      <c r="LDI338" s="547"/>
      <c r="LDJ338" s="547"/>
      <c r="LDK338" s="547"/>
      <c r="LDL338" s="547"/>
      <c r="LDM338" s="547"/>
      <c r="LDN338" s="547"/>
      <c r="LDO338" s="547"/>
      <c r="LDP338" s="547"/>
      <c r="LDQ338" s="547"/>
      <c r="LDR338" s="547"/>
      <c r="LDS338" s="547"/>
      <c r="LDT338" s="547"/>
      <c r="LDU338" s="547"/>
      <c r="LDV338" s="547"/>
      <c r="LDW338" s="547"/>
      <c r="LDX338" s="547"/>
      <c r="LDY338" s="547"/>
      <c r="LDZ338" s="547"/>
      <c r="LEA338" s="547"/>
      <c r="LEB338" s="547"/>
      <c r="LEC338" s="547"/>
      <c r="LED338" s="547"/>
      <c r="LEE338" s="547"/>
      <c r="LEF338" s="547"/>
      <c r="LEG338" s="547"/>
      <c r="LEH338" s="547"/>
      <c r="LEI338" s="547"/>
      <c r="LEJ338" s="547"/>
      <c r="LEK338" s="547"/>
      <c r="LEL338" s="547"/>
      <c r="LEM338" s="547"/>
      <c r="LEN338" s="547"/>
      <c r="LEO338" s="547"/>
      <c r="LEP338" s="547"/>
      <c r="LEQ338" s="547"/>
      <c r="LER338" s="547"/>
      <c r="LES338" s="547"/>
      <c r="LET338" s="547"/>
      <c r="LEU338" s="547"/>
      <c r="LEV338" s="547"/>
      <c r="LEW338" s="547"/>
      <c r="LEX338" s="547"/>
      <c r="LEY338" s="547"/>
      <c r="LEZ338" s="547"/>
      <c r="LFA338" s="547"/>
      <c r="LFB338" s="547"/>
      <c r="LFC338" s="547"/>
      <c r="LFD338" s="547"/>
      <c r="LFE338" s="547"/>
      <c r="LFF338" s="547"/>
      <c r="LFG338" s="547"/>
      <c r="LFH338" s="547"/>
      <c r="LFI338" s="547"/>
      <c r="LFJ338" s="547"/>
      <c r="LFK338" s="547"/>
      <c r="LFL338" s="547"/>
      <c r="LFM338" s="547"/>
      <c r="LFN338" s="547"/>
      <c r="LFO338" s="547"/>
      <c r="LFP338" s="547"/>
      <c r="LFQ338" s="547"/>
      <c r="LFR338" s="547"/>
      <c r="LFS338" s="547"/>
      <c r="LFT338" s="547"/>
      <c r="LFU338" s="547"/>
      <c r="LFV338" s="547"/>
      <c r="LFW338" s="547"/>
      <c r="LFX338" s="547"/>
      <c r="LFY338" s="547"/>
      <c r="LFZ338" s="547"/>
      <c r="LGA338" s="547"/>
      <c r="LGB338" s="547"/>
      <c r="LGC338" s="547"/>
      <c r="LGD338" s="547"/>
      <c r="LGE338" s="547"/>
      <c r="LGF338" s="547"/>
      <c r="LGG338" s="547"/>
      <c r="LGH338" s="547"/>
      <c r="LGI338" s="547"/>
      <c r="LGJ338" s="547"/>
      <c r="LGK338" s="547"/>
      <c r="LGL338" s="547"/>
      <c r="LGM338" s="547"/>
      <c r="LGN338" s="547"/>
      <c r="LGO338" s="547"/>
      <c r="LGP338" s="547"/>
      <c r="LGQ338" s="547"/>
      <c r="LGR338" s="547"/>
      <c r="LGS338" s="547"/>
      <c r="LGT338" s="547"/>
      <c r="LGU338" s="547"/>
      <c r="LGV338" s="547"/>
      <c r="LGW338" s="547"/>
      <c r="LGX338" s="547"/>
      <c r="LGY338" s="547"/>
      <c r="LGZ338" s="547"/>
      <c r="LHA338" s="547"/>
      <c r="LHB338" s="547"/>
      <c r="LHC338" s="547"/>
      <c r="LHD338" s="547"/>
      <c r="LHE338" s="547"/>
      <c r="LHF338" s="547"/>
      <c r="LHG338" s="547"/>
      <c r="LHH338" s="547"/>
      <c r="LHI338" s="547"/>
      <c r="LHJ338" s="547"/>
      <c r="LHK338" s="547"/>
      <c r="LHL338" s="547"/>
      <c r="LHM338" s="547"/>
      <c r="LHN338" s="547"/>
      <c r="LHO338" s="547"/>
      <c r="LHP338" s="547"/>
      <c r="LHQ338" s="547"/>
      <c r="LHR338" s="547"/>
      <c r="LHS338" s="547"/>
      <c r="LHT338" s="547"/>
      <c r="LHU338" s="547"/>
      <c r="LHV338" s="547"/>
      <c r="LHW338" s="547"/>
      <c r="LHX338" s="547"/>
      <c r="LHY338" s="547"/>
      <c r="LHZ338" s="547"/>
      <c r="LIA338" s="547"/>
      <c r="LIB338" s="547"/>
      <c r="LIC338" s="547"/>
      <c r="LID338" s="547"/>
      <c r="LIE338" s="547"/>
      <c r="LIF338" s="547"/>
      <c r="LIG338" s="547"/>
      <c r="LIH338" s="547"/>
      <c r="LII338" s="547"/>
      <c r="LIJ338" s="547"/>
      <c r="LIK338" s="547"/>
      <c r="LIL338" s="547"/>
      <c r="LIM338" s="547"/>
      <c r="LIN338" s="547"/>
      <c r="LIO338" s="547"/>
      <c r="LIP338" s="547"/>
      <c r="LIQ338" s="547"/>
      <c r="LIR338" s="547"/>
      <c r="LIS338" s="547"/>
      <c r="LIT338" s="547"/>
      <c r="LIU338" s="547"/>
      <c r="LIV338" s="547"/>
      <c r="LIW338" s="547"/>
      <c r="LIX338" s="547"/>
      <c r="LIY338" s="547"/>
      <c r="LIZ338" s="547"/>
      <c r="LJA338" s="547"/>
      <c r="LJB338" s="547"/>
      <c r="LJC338" s="547"/>
      <c r="LJD338" s="547"/>
      <c r="LJE338" s="547"/>
      <c r="LJF338" s="547"/>
      <c r="LJG338" s="547"/>
      <c r="LJH338" s="547"/>
      <c r="LJI338" s="547"/>
      <c r="LJJ338" s="547"/>
      <c r="LJK338" s="547"/>
      <c r="LJL338" s="547"/>
      <c r="LJM338" s="547"/>
      <c r="LJN338" s="547"/>
      <c r="LJO338" s="547"/>
      <c r="LJP338" s="547"/>
      <c r="LJQ338" s="547"/>
      <c r="LJR338" s="547"/>
      <c r="LJS338" s="547"/>
      <c r="LJT338" s="547"/>
      <c r="LJU338" s="547"/>
      <c r="LJV338" s="547"/>
      <c r="LJW338" s="547"/>
      <c r="LJX338" s="547"/>
      <c r="LJY338" s="547"/>
      <c r="LJZ338" s="547"/>
      <c r="LKA338" s="547"/>
      <c r="LKB338" s="547"/>
      <c r="LKC338" s="547"/>
      <c r="LKD338" s="547"/>
      <c r="LKE338" s="547"/>
      <c r="LKF338" s="547"/>
      <c r="LKG338" s="547"/>
      <c r="LKH338" s="547"/>
      <c r="LKI338" s="547"/>
      <c r="LKJ338" s="547"/>
      <c r="LKK338" s="547"/>
      <c r="LKL338" s="547"/>
      <c r="LKM338" s="547"/>
      <c r="LKN338" s="547"/>
      <c r="LKO338" s="547"/>
      <c r="LKP338" s="547"/>
      <c r="LKQ338" s="547"/>
      <c r="LKR338" s="547"/>
      <c r="LKS338" s="547"/>
      <c r="LKT338" s="547"/>
      <c r="LKU338" s="547"/>
      <c r="LKV338" s="547"/>
      <c r="LKW338" s="547"/>
      <c r="LKX338" s="547"/>
      <c r="LKY338" s="547"/>
      <c r="LKZ338" s="547"/>
      <c r="LLA338" s="547"/>
      <c r="LLB338" s="547"/>
      <c r="LLC338" s="547"/>
      <c r="LLD338" s="547"/>
      <c r="LLE338" s="547"/>
      <c r="LLF338" s="547"/>
      <c r="LLG338" s="547"/>
      <c r="LLH338" s="547"/>
      <c r="LLI338" s="547"/>
      <c r="LLJ338" s="547"/>
      <c r="LLK338" s="547"/>
      <c r="LLL338" s="547"/>
      <c r="LLM338" s="547"/>
      <c r="LLN338" s="547"/>
      <c r="LLO338" s="547"/>
      <c r="LLP338" s="547"/>
      <c r="LLQ338" s="547"/>
      <c r="LLR338" s="547"/>
      <c r="LLS338" s="547"/>
      <c r="LLT338" s="547"/>
      <c r="LLU338" s="547"/>
      <c r="LLV338" s="547"/>
      <c r="LLW338" s="547"/>
      <c r="LLX338" s="547"/>
      <c r="LLY338" s="547"/>
      <c r="LLZ338" s="547"/>
      <c r="LMA338" s="547"/>
      <c r="LMB338" s="547"/>
      <c r="LMC338" s="547"/>
      <c r="LMD338" s="547"/>
      <c r="LME338" s="547"/>
      <c r="LMF338" s="547"/>
      <c r="LMG338" s="547"/>
      <c r="LMH338" s="547"/>
      <c r="LMI338" s="547"/>
      <c r="LMJ338" s="547"/>
      <c r="LMK338" s="547"/>
      <c r="LML338" s="547"/>
      <c r="LMM338" s="547"/>
      <c r="LMN338" s="547"/>
      <c r="LMO338" s="547"/>
      <c r="LMP338" s="547"/>
      <c r="LMQ338" s="547"/>
      <c r="LMR338" s="547"/>
      <c r="LMS338" s="547"/>
      <c r="LMT338" s="547"/>
      <c r="LMU338" s="547"/>
      <c r="LMV338" s="547"/>
      <c r="LMW338" s="547"/>
      <c r="LMX338" s="547"/>
      <c r="LMY338" s="547"/>
      <c r="LMZ338" s="547"/>
      <c r="LNA338" s="547"/>
      <c r="LNB338" s="547"/>
      <c r="LNC338" s="547"/>
      <c r="LND338" s="547"/>
      <c r="LNE338" s="547"/>
      <c r="LNF338" s="547"/>
      <c r="LNG338" s="547"/>
      <c r="LNH338" s="547"/>
      <c r="LNI338" s="547"/>
      <c r="LNJ338" s="547"/>
      <c r="LNK338" s="547"/>
      <c r="LNL338" s="547"/>
      <c r="LNM338" s="547"/>
      <c r="LNN338" s="547"/>
      <c r="LNO338" s="547"/>
      <c r="LNP338" s="547"/>
      <c r="LNQ338" s="547"/>
      <c r="LNR338" s="547"/>
      <c r="LNS338" s="547"/>
      <c r="LNT338" s="547"/>
      <c r="LNU338" s="547"/>
      <c r="LNV338" s="547"/>
      <c r="LNW338" s="547"/>
      <c r="LNX338" s="547"/>
      <c r="LNY338" s="547"/>
      <c r="LNZ338" s="547"/>
      <c r="LOA338" s="547"/>
      <c r="LOB338" s="547"/>
      <c r="LOC338" s="547"/>
      <c r="LOD338" s="547"/>
      <c r="LOE338" s="547"/>
      <c r="LOF338" s="547"/>
      <c r="LOG338" s="547"/>
      <c r="LOH338" s="547"/>
      <c r="LOI338" s="547"/>
      <c r="LOJ338" s="547"/>
      <c r="LOK338" s="547"/>
      <c r="LOL338" s="547"/>
      <c r="LOM338" s="547"/>
      <c r="LON338" s="547"/>
      <c r="LOO338" s="547"/>
      <c r="LOP338" s="547"/>
      <c r="LOQ338" s="547"/>
      <c r="LOR338" s="547"/>
      <c r="LOS338" s="547"/>
      <c r="LOT338" s="547"/>
      <c r="LOU338" s="547"/>
      <c r="LOV338" s="547"/>
      <c r="LOW338" s="547"/>
      <c r="LOX338" s="547"/>
      <c r="LOY338" s="547"/>
      <c r="LOZ338" s="547"/>
      <c r="LPA338" s="547"/>
      <c r="LPB338" s="547"/>
      <c r="LPC338" s="547"/>
      <c r="LPD338" s="547"/>
      <c r="LPE338" s="547"/>
      <c r="LPF338" s="547"/>
      <c r="LPG338" s="547"/>
      <c r="LPH338" s="547"/>
      <c r="LPI338" s="547"/>
      <c r="LPJ338" s="547"/>
      <c r="LPK338" s="547"/>
      <c r="LPL338" s="547"/>
      <c r="LPM338" s="547"/>
      <c r="LPN338" s="547"/>
      <c r="LPO338" s="547"/>
      <c r="LPP338" s="547"/>
      <c r="LPQ338" s="547"/>
      <c r="LPR338" s="547"/>
      <c r="LPS338" s="547"/>
      <c r="LPT338" s="547"/>
      <c r="LPU338" s="547"/>
      <c r="LPV338" s="547"/>
      <c r="LPW338" s="547"/>
      <c r="LPX338" s="547"/>
      <c r="LPY338" s="547"/>
      <c r="LPZ338" s="547"/>
      <c r="LQA338" s="547"/>
      <c r="LQB338" s="547"/>
      <c r="LQC338" s="547"/>
      <c r="LQD338" s="547"/>
      <c r="LQE338" s="547"/>
      <c r="LQF338" s="547"/>
      <c r="LQG338" s="547"/>
      <c r="LQH338" s="547"/>
      <c r="LQI338" s="547"/>
      <c r="LQJ338" s="547"/>
      <c r="LQK338" s="547"/>
      <c r="LQL338" s="547"/>
      <c r="LQM338" s="547"/>
      <c r="LQN338" s="547"/>
      <c r="LQO338" s="547"/>
      <c r="LQP338" s="547"/>
      <c r="LQQ338" s="547"/>
      <c r="LQR338" s="547"/>
      <c r="LQS338" s="547"/>
      <c r="LQT338" s="547"/>
      <c r="LQU338" s="547"/>
      <c r="LQV338" s="547"/>
      <c r="LQW338" s="547"/>
      <c r="LQX338" s="547"/>
      <c r="LQY338" s="547"/>
      <c r="LQZ338" s="547"/>
      <c r="LRA338" s="547"/>
      <c r="LRB338" s="547"/>
      <c r="LRC338" s="547"/>
      <c r="LRD338" s="547"/>
      <c r="LRE338" s="547"/>
      <c r="LRF338" s="547"/>
      <c r="LRG338" s="547"/>
      <c r="LRH338" s="547"/>
      <c r="LRI338" s="547"/>
      <c r="LRJ338" s="547"/>
      <c r="LRK338" s="547"/>
      <c r="LRL338" s="547"/>
      <c r="LRM338" s="547"/>
      <c r="LRN338" s="547"/>
      <c r="LRO338" s="547"/>
      <c r="LRP338" s="547"/>
      <c r="LRQ338" s="547"/>
      <c r="LRR338" s="547"/>
      <c r="LRS338" s="547"/>
      <c r="LRT338" s="547"/>
      <c r="LRU338" s="547"/>
      <c r="LRV338" s="547"/>
      <c r="LRW338" s="547"/>
      <c r="LRX338" s="547"/>
      <c r="LRY338" s="547"/>
      <c r="LRZ338" s="547"/>
      <c r="LSA338" s="547"/>
      <c r="LSB338" s="547"/>
      <c r="LSC338" s="547"/>
      <c r="LSD338" s="547"/>
      <c r="LSE338" s="547"/>
      <c r="LSF338" s="547"/>
      <c r="LSG338" s="547"/>
      <c r="LSH338" s="547"/>
      <c r="LSI338" s="547"/>
      <c r="LSJ338" s="547"/>
      <c r="LSK338" s="547"/>
      <c r="LSL338" s="547"/>
      <c r="LSM338" s="547"/>
      <c r="LSN338" s="547"/>
      <c r="LSO338" s="547"/>
      <c r="LSP338" s="547"/>
      <c r="LSQ338" s="547"/>
      <c r="LSR338" s="547"/>
      <c r="LSS338" s="547"/>
      <c r="LST338" s="547"/>
      <c r="LSU338" s="547"/>
      <c r="LSV338" s="547"/>
      <c r="LSW338" s="547"/>
      <c r="LSX338" s="547"/>
      <c r="LSY338" s="547"/>
      <c r="LSZ338" s="547"/>
      <c r="LTA338" s="547"/>
      <c r="LTB338" s="547"/>
      <c r="LTC338" s="547"/>
      <c r="LTD338" s="547"/>
      <c r="LTE338" s="547"/>
      <c r="LTF338" s="547"/>
      <c r="LTG338" s="547"/>
      <c r="LTH338" s="547"/>
      <c r="LTI338" s="547"/>
      <c r="LTJ338" s="547"/>
      <c r="LTK338" s="547"/>
      <c r="LTL338" s="547"/>
      <c r="LTM338" s="547"/>
      <c r="LTN338" s="547"/>
      <c r="LTO338" s="547"/>
      <c r="LTP338" s="547"/>
      <c r="LTQ338" s="547"/>
      <c r="LTR338" s="547"/>
      <c r="LTS338" s="547"/>
      <c r="LTT338" s="547"/>
      <c r="LTU338" s="547"/>
      <c r="LTV338" s="547"/>
      <c r="LTW338" s="547"/>
      <c r="LTX338" s="547"/>
      <c r="LTY338" s="547"/>
      <c r="LTZ338" s="547"/>
      <c r="LUA338" s="547"/>
      <c r="LUB338" s="547"/>
      <c r="LUC338" s="547"/>
      <c r="LUD338" s="547"/>
      <c r="LUE338" s="547"/>
      <c r="LUF338" s="547"/>
      <c r="LUG338" s="547"/>
      <c r="LUH338" s="547"/>
      <c r="LUI338" s="547"/>
      <c r="LUJ338" s="547"/>
      <c r="LUK338" s="547"/>
      <c r="LUL338" s="547"/>
      <c r="LUM338" s="547"/>
      <c r="LUN338" s="547"/>
      <c r="LUO338" s="547"/>
      <c r="LUP338" s="547"/>
      <c r="LUQ338" s="547"/>
      <c r="LUR338" s="547"/>
      <c r="LUS338" s="547"/>
      <c r="LUT338" s="547"/>
      <c r="LUU338" s="547"/>
      <c r="LUV338" s="547"/>
      <c r="LUW338" s="547"/>
      <c r="LUX338" s="547"/>
      <c r="LUY338" s="547"/>
      <c r="LUZ338" s="547"/>
      <c r="LVA338" s="547"/>
      <c r="LVB338" s="547"/>
      <c r="LVC338" s="547"/>
      <c r="LVD338" s="547"/>
      <c r="LVE338" s="547"/>
      <c r="LVF338" s="547"/>
      <c r="LVG338" s="547"/>
      <c r="LVH338" s="547"/>
      <c r="LVI338" s="547"/>
      <c r="LVJ338" s="547"/>
      <c r="LVK338" s="547"/>
      <c r="LVL338" s="547"/>
      <c r="LVM338" s="547"/>
      <c r="LVN338" s="547"/>
      <c r="LVO338" s="547"/>
      <c r="LVP338" s="547"/>
      <c r="LVQ338" s="547"/>
      <c r="LVR338" s="547"/>
      <c r="LVS338" s="547"/>
      <c r="LVT338" s="547"/>
      <c r="LVU338" s="547"/>
      <c r="LVV338" s="547"/>
      <c r="LVW338" s="547"/>
      <c r="LVX338" s="547"/>
      <c r="LVY338" s="547"/>
      <c r="LVZ338" s="547"/>
      <c r="LWA338" s="547"/>
      <c r="LWB338" s="547"/>
      <c r="LWC338" s="547"/>
      <c r="LWD338" s="547"/>
      <c r="LWE338" s="547"/>
      <c r="LWF338" s="547"/>
      <c r="LWG338" s="547"/>
      <c r="LWH338" s="547"/>
      <c r="LWI338" s="547"/>
      <c r="LWJ338" s="547"/>
      <c r="LWK338" s="547"/>
      <c r="LWL338" s="547"/>
      <c r="LWM338" s="547"/>
      <c r="LWN338" s="547"/>
      <c r="LWO338" s="547"/>
      <c r="LWP338" s="547"/>
      <c r="LWQ338" s="547"/>
      <c r="LWR338" s="547"/>
      <c r="LWS338" s="547"/>
      <c r="LWT338" s="547"/>
      <c r="LWU338" s="547"/>
      <c r="LWV338" s="547"/>
      <c r="LWW338" s="547"/>
      <c r="LWX338" s="547"/>
      <c r="LWY338" s="547"/>
      <c r="LWZ338" s="547"/>
      <c r="LXA338" s="547"/>
      <c r="LXB338" s="547"/>
      <c r="LXC338" s="547"/>
      <c r="LXD338" s="547"/>
      <c r="LXE338" s="547"/>
      <c r="LXF338" s="547"/>
      <c r="LXG338" s="547"/>
      <c r="LXH338" s="547"/>
      <c r="LXI338" s="547"/>
      <c r="LXJ338" s="547"/>
      <c r="LXK338" s="547"/>
      <c r="LXL338" s="547"/>
      <c r="LXM338" s="547"/>
      <c r="LXN338" s="547"/>
      <c r="LXO338" s="547"/>
      <c r="LXP338" s="547"/>
      <c r="LXQ338" s="547"/>
      <c r="LXR338" s="547"/>
      <c r="LXS338" s="547"/>
      <c r="LXT338" s="547"/>
      <c r="LXU338" s="547"/>
      <c r="LXV338" s="547"/>
      <c r="LXW338" s="547"/>
      <c r="LXX338" s="547"/>
      <c r="LXY338" s="547"/>
      <c r="LXZ338" s="547"/>
      <c r="LYA338" s="547"/>
      <c r="LYB338" s="547"/>
      <c r="LYC338" s="547"/>
      <c r="LYD338" s="547"/>
      <c r="LYE338" s="547"/>
      <c r="LYF338" s="547"/>
      <c r="LYG338" s="547"/>
      <c r="LYH338" s="547"/>
      <c r="LYI338" s="547"/>
      <c r="LYJ338" s="547"/>
      <c r="LYK338" s="547"/>
      <c r="LYL338" s="547"/>
      <c r="LYM338" s="547"/>
      <c r="LYN338" s="547"/>
      <c r="LYO338" s="547"/>
      <c r="LYP338" s="547"/>
      <c r="LYQ338" s="547"/>
      <c r="LYR338" s="547"/>
      <c r="LYS338" s="547"/>
      <c r="LYT338" s="547"/>
      <c r="LYU338" s="547"/>
      <c r="LYV338" s="547"/>
      <c r="LYW338" s="547"/>
      <c r="LYX338" s="547"/>
      <c r="LYY338" s="547"/>
      <c r="LYZ338" s="547"/>
      <c r="LZA338" s="547"/>
      <c r="LZB338" s="547"/>
      <c r="LZC338" s="547"/>
      <c r="LZD338" s="547"/>
      <c r="LZE338" s="547"/>
      <c r="LZF338" s="547"/>
      <c r="LZG338" s="547"/>
      <c r="LZH338" s="547"/>
      <c r="LZI338" s="547"/>
      <c r="LZJ338" s="547"/>
      <c r="LZK338" s="547"/>
      <c r="LZL338" s="547"/>
      <c r="LZM338" s="547"/>
      <c r="LZN338" s="547"/>
      <c r="LZO338" s="547"/>
      <c r="LZP338" s="547"/>
      <c r="LZQ338" s="547"/>
      <c r="LZR338" s="547"/>
      <c r="LZS338" s="547"/>
      <c r="LZT338" s="547"/>
      <c r="LZU338" s="547"/>
      <c r="LZV338" s="547"/>
      <c r="LZW338" s="547"/>
      <c r="LZX338" s="547"/>
      <c r="LZY338" s="547"/>
      <c r="LZZ338" s="547"/>
      <c r="MAA338" s="547"/>
      <c r="MAB338" s="547"/>
      <c r="MAC338" s="547"/>
      <c r="MAD338" s="547"/>
      <c r="MAE338" s="547"/>
      <c r="MAF338" s="547"/>
      <c r="MAG338" s="547"/>
      <c r="MAH338" s="547"/>
      <c r="MAI338" s="547"/>
      <c r="MAJ338" s="547"/>
      <c r="MAK338" s="547"/>
      <c r="MAL338" s="547"/>
      <c r="MAM338" s="547"/>
      <c r="MAN338" s="547"/>
      <c r="MAO338" s="547"/>
      <c r="MAP338" s="547"/>
      <c r="MAQ338" s="547"/>
      <c r="MAR338" s="547"/>
      <c r="MAS338" s="547"/>
      <c r="MAT338" s="547"/>
      <c r="MAU338" s="547"/>
      <c r="MAV338" s="547"/>
      <c r="MAW338" s="547"/>
      <c r="MAX338" s="547"/>
      <c r="MAY338" s="547"/>
      <c r="MAZ338" s="547"/>
      <c r="MBA338" s="547"/>
      <c r="MBB338" s="547"/>
      <c r="MBC338" s="547"/>
      <c r="MBD338" s="547"/>
      <c r="MBE338" s="547"/>
      <c r="MBF338" s="547"/>
      <c r="MBG338" s="547"/>
      <c r="MBH338" s="547"/>
      <c r="MBI338" s="547"/>
      <c r="MBJ338" s="547"/>
      <c r="MBK338" s="547"/>
      <c r="MBL338" s="547"/>
      <c r="MBM338" s="547"/>
      <c r="MBN338" s="547"/>
      <c r="MBO338" s="547"/>
      <c r="MBP338" s="547"/>
      <c r="MBQ338" s="547"/>
      <c r="MBR338" s="547"/>
      <c r="MBS338" s="547"/>
      <c r="MBT338" s="547"/>
      <c r="MBU338" s="547"/>
      <c r="MBV338" s="547"/>
      <c r="MBW338" s="547"/>
      <c r="MBX338" s="547"/>
      <c r="MBY338" s="547"/>
      <c r="MBZ338" s="547"/>
      <c r="MCA338" s="547"/>
      <c r="MCB338" s="547"/>
      <c r="MCC338" s="547"/>
      <c r="MCD338" s="547"/>
      <c r="MCE338" s="547"/>
      <c r="MCF338" s="547"/>
      <c r="MCG338" s="547"/>
      <c r="MCH338" s="547"/>
      <c r="MCI338" s="547"/>
      <c r="MCJ338" s="547"/>
      <c r="MCK338" s="547"/>
      <c r="MCL338" s="547"/>
      <c r="MCM338" s="547"/>
      <c r="MCN338" s="547"/>
      <c r="MCO338" s="547"/>
      <c r="MCP338" s="547"/>
      <c r="MCQ338" s="547"/>
      <c r="MCR338" s="547"/>
      <c r="MCS338" s="547"/>
      <c r="MCT338" s="547"/>
      <c r="MCU338" s="547"/>
      <c r="MCV338" s="547"/>
      <c r="MCW338" s="547"/>
      <c r="MCX338" s="547"/>
      <c r="MCY338" s="547"/>
      <c r="MCZ338" s="547"/>
      <c r="MDA338" s="547"/>
      <c r="MDB338" s="547"/>
      <c r="MDC338" s="547"/>
      <c r="MDD338" s="547"/>
      <c r="MDE338" s="547"/>
      <c r="MDF338" s="547"/>
      <c r="MDG338" s="547"/>
      <c r="MDH338" s="547"/>
      <c r="MDI338" s="547"/>
      <c r="MDJ338" s="547"/>
      <c r="MDK338" s="547"/>
      <c r="MDL338" s="547"/>
      <c r="MDM338" s="547"/>
      <c r="MDN338" s="547"/>
      <c r="MDO338" s="547"/>
      <c r="MDP338" s="547"/>
      <c r="MDQ338" s="547"/>
      <c r="MDR338" s="547"/>
      <c r="MDS338" s="547"/>
      <c r="MDT338" s="547"/>
      <c r="MDU338" s="547"/>
      <c r="MDV338" s="547"/>
      <c r="MDW338" s="547"/>
      <c r="MDX338" s="547"/>
      <c r="MDY338" s="547"/>
      <c r="MDZ338" s="547"/>
      <c r="MEA338" s="547"/>
      <c r="MEB338" s="547"/>
      <c r="MEC338" s="547"/>
      <c r="MED338" s="547"/>
      <c r="MEE338" s="547"/>
      <c r="MEF338" s="547"/>
      <c r="MEG338" s="547"/>
      <c r="MEH338" s="547"/>
      <c r="MEI338" s="547"/>
      <c r="MEJ338" s="547"/>
      <c r="MEK338" s="547"/>
      <c r="MEL338" s="547"/>
      <c r="MEM338" s="547"/>
      <c r="MEN338" s="547"/>
      <c r="MEO338" s="547"/>
      <c r="MEP338" s="547"/>
      <c r="MEQ338" s="547"/>
      <c r="MER338" s="547"/>
      <c r="MES338" s="547"/>
      <c r="MET338" s="547"/>
      <c r="MEU338" s="547"/>
      <c r="MEV338" s="547"/>
      <c r="MEW338" s="547"/>
      <c r="MEX338" s="547"/>
      <c r="MEY338" s="547"/>
      <c r="MEZ338" s="547"/>
      <c r="MFA338" s="547"/>
      <c r="MFB338" s="547"/>
      <c r="MFC338" s="547"/>
      <c r="MFD338" s="547"/>
      <c r="MFE338" s="547"/>
      <c r="MFF338" s="547"/>
      <c r="MFG338" s="547"/>
      <c r="MFH338" s="547"/>
      <c r="MFI338" s="547"/>
      <c r="MFJ338" s="547"/>
      <c r="MFK338" s="547"/>
      <c r="MFL338" s="547"/>
      <c r="MFM338" s="547"/>
      <c r="MFN338" s="547"/>
      <c r="MFO338" s="547"/>
      <c r="MFP338" s="547"/>
      <c r="MFQ338" s="547"/>
      <c r="MFR338" s="547"/>
      <c r="MFS338" s="547"/>
      <c r="MFT338" s="547"/>
      <c r="MFU338" s="547"/>
      <c r="MFV338" s="547"/>
      <c r="MFW338" s="547"/>
      <c r="MFX338" s="547"/>
      <c r="MFY338" s="547"/>
      <c r="MFZ338" s="547"/>
      <c r="MGA338" s="547"/>
      <c r="MGB338" s="547"/>
      <c r="MGC338" s="547"/>
      <c r="MGD338" s="547"/>
      <c r="MGE338" s="547"/>
      <c r="MGF338" s="547"/>
      <c r="MGG338" s="547"/>
      <c r="MGH338" s="547"/>
      <c r="MGI338" s="547"/>
      <c r="MGJ338" s="547"/>
      <c r="MGK338" s="547"/>
      <c r="MGL338" s="547"/>
      <c r="MGM338" s="547"/>
      <c r="MGN338" s="547"/>
      <c r="MGO338" s="547"/>
      <c r="MGP338" s="547"/>
      <c r="MGQ338" s="547"/>
      <c r="MGR338" s="547"/>
      <c r="MGS338" s="547"/>
      <c r="MGT338" s="547"/>
      <c r="MGU338" s="547"/>
      <c r="MGV338" s="547"/>
      <c r="MGW338" s="547"/>
      <c r="MGX338" s="547"/>
      <c r="MGY338" s="547"/>
      <c r="MGZ338" s="547"/>
      <c r="MHA338" s="547"/>
      <c r="MHB338" s="547"/>
      <c r="MHC338" s="547"/>
      <c r="MHD338" s="547"/>
      <c r="MHE338" s="547"/>
      <c r="MHF338" s="547"/>
      <c r="MHG338" s="547"/>
      <c r="MHH338" s="547"/>
      <c r="MHI338" s="547"/>
      <c r="MHJ338" s="547"/>
      <c r="MHK338" s="547"/>
      <c r="MHL338" s="547"/>
      <c r="MHM338" s="547"/>
      <c r="MHN338" s="547"/>
      <c r="MHO338" s="547"/>
      <c r="MHP338" s="547"/>
      <c r="MHQ338" s="547"/>
      <c r="MHR338" s="547"/>
      <c r="MHS338" s="547"/>
      <c r="MHT338" s="547"/>
      <c r="MHU338" s="547"/>
      <c r="MHV338" s="547"/>
      <c r="MHW338" s="547"/>
      <c r="MHX338" s="547"/>
      <c r="MHY338" s="547"/>
      <c r="MHZ338" s="547"/>
      <c r="MIA338" s="547"/>
      <c r="MIB338" s="547"/>
      <c r="MIC338" s="547"/>
      <c r="MID338" s="547"/>
      <c r="MIE338" s="547"/>
      <c r="MIF338" s="547"/>
      <c r="MIG338" s="547"/>
      <c r="MIH338" s="547"/>
      <c r="MII338" s="547"/>
      <c r="MIJ338" s="547"/>
      <c r="MIK338" s="547"/>
      <c r="MIL338" s="547"/>
      <c r="MIM338" s="547"/>
      <c r="MIN338" s="547"/>
      <c r="MIO338" s="547"/>
      <c r="MIP338" s="547"/>
      <c r="MIQ338" s="547"/>
      <c r="MIR338" s="547"/>
      <c r="MIS338" s="547"/>
      <c r="MIT338" s="547"/>
      <c r="MIU338" s="547"/>
      <c r="MIV338" s="547"/>
      <c r="MIW338" s="547"/>
      <c r="MIX338" s="547"/>
      <c r="MIY338" s="547"/>
      <c r="MIZ338" s="547"/>
      <c r="MJA338" s="547"/>
      <c r="MJB338" s="547"/>
      <c r="MJC338" s="547"/>
      <c r="MJD338" s="547"/>
      <c r="MJE338" s="547"/>
      <c r="MJF338" s="547"/>
      <c r="MJG338" s="547"/>
      <c r="MJH338" s="547"/>
      <c r="MJI338" s="547"/>
      <c r="MJJ338" s="547"/>
      <c r="MJK338" s="547"/>
      <c r="MJL338" s="547"/>
      <c r="MJM338" s="547"/>
      <c r="MJN338" s="547"/>
      <c r="MJO338" s="547"/>
      <c r="MJP338" s="547"/>
      <c r="MJQ338" s="547"/>
      <c r="MJR338" s="547"/>
      <c r="MJS338" s="547"/>
      <c r="MJT338" s="547"/>
      <c r="MJU338" s="547"/>
      <c r="MJV338" s="547"/>
      <c r="MJW338" s="547"/>
      <c r="MJX338" s="547"/>
      <c r="MJY338" s="547"/>
      <c r="MJZ338" s="547"/>
      <c r="MKA338" s="547"/>
      <c r="MKB338" s="547"/>
      <c r="MKC338" s="547"/>
      <c r="MKD338" s="547"/>
      <c r="MKE338" s="547"/>
      <c r="MKF338" s="547"/>
      <c r="MKG338" s="547"/>
      <c r="MKH338" s="547"/>
      <c r="MKI338" s="547"/>
      <c r="MKJ338" s="547"/>
      <c r="MKK338" s="547"/>
      <c r="MKL338" s="547"/>
      <c r="MKM338" s="547"/>
      <c r="MKN338" s="547"/>
      <c r="MKO338" s="547"/>
      <c r="MKP338" s="547"/>
      <c r="MKQ338" s="547"/>
      <c r="MKR338" s="547"/>
      <c r="MKS338" s="547"/>
      <c r="MKT338" s="547"/>
      <c r="MKU338" s="547"/>
      <c r="MKV338" s="547"/>
      <c r="MKW338" s="547"/>
      <c r="MKX338" s="547"/>
      <c r="MKY338" s="547"/>
      <c r="MKZ338" s="547"/>
      <c r="MLA338" s="547"/>
      <c r="MLB338" s="547"/>
      <c r="MLC338" s="547"/>
      <c r="MLD338" s="547"/>
      <c r="MLE338" s="547"/>
      <c r="MLF338" s="547"/>
      <c r="MLG338" s="547"/>
      <c r="MLH338" s="547"/>
      <c r="MLI338" s="547"/>
      <c r="MLJ338" s="547"/>
      <c r="MLK338" s="547"/>
      <c r="MLL338" s="547"/>
      <c r="MLM338" s="547"/>
      <c r="MLN338" s="547"/>
      <c r="MLO338" s="547"/>
      <c r="MLP338" s="547"/>
      <c r="MLQ338" s="547"/>
      <c r="MLR338" s="547"/>
      <c r="MLS338" s="547"/>
      <c r="MLT338" s="547"/>
      <c r="MLU338" s="547"/>
      <c r="MLV338" s="547"/>
      <c r="MLW338" s="547"/>
      <c r="MLX338" s="547"/>
      <c r="MLY338" s="547"/>
      <c r="MLZ338" s="547"/>
      <c r="MMA338" s="547"/>
      <c r="MMB338" s="547"/>
      <c r="MMC338" s="547"/>
      <c r="MMD338" s="547"/>
      <c r="MME338" s="547"/>
      <c r="MMF338" s="547"/>
      <c r="MMG338" s="547"/>
      <c r="MMH338" s="547"/>
      <c r="MMI338" s="547"/>
      <c r="MMJ338" s="547"/>
      <c r="MMK338" s="547"/>
      <c r="MML338" s="547"/>
      <c r="MMM338" s="547"/>
      <c r="MMN338" s="547"/>
      <c r="MMO338" s="547"/>
      <c r="MMP338" s="547"/>
      <c r="MMQ338" s="547"/>
      <c r="MMR338" s="547"/>
      <c r="MMS338" s="547"/>
      <c r="MMT338" s="547"/>
      <c r="MMU338" s="547"/>
      <c r="MMV338" s="547"/>
      <c r="MMW338" s="547"/>
      <c r="MMX338" s="547"/>
      <c r="MMY338" s="547"/>
      <c r="MMZ338" s="547"/>
      <c r="MNA338" s="547"/>
      <c r="MNB338" s="547"/>
      <c r="MNC338" s="547"/>
      <c r="MND338" s="547"/>
      <c r="MNE338" s="547"/>
      <c r="MNF338" s="547"/>
      <c r="MNG338" s="547"/>
      <c r="MNH338" s="547"/>
      <c r="MNI338" s="547"/>
      <c r="MNJ338" s="547"/>
      <c r="MNK338" s="547"/>
      <c r="MNL338" s="547"/>
      <c r="MNM338" s="547"/>
      <c r="MNN338" s="547"/>
      <c r="MNO338" s="547"/>
      <c r="MNP338" s="547"/>
      <c r="MNQ338" s="547"/>
      <c r="MNR338" s="547"/>
      <c r="MNS338" s="547"/>
      <c r="MNT338" s="547"/>
      <c r="MNU338" s="547"/>
      <c r="MNV338" s="547"/>
      <c r="MNW338" s="547"/>
      <c r="MNX338" s="547"/>
      <c r="MNY338" s="547"/>
      <c r="MNZ338" s="547"/>
      <c r="MOA338" s="547"/>
      <c r="MOB338" s="547"/>
      <c r="MOC338" s="547"/>
      <c r="MOD338" s="547"/>
      <c r="MOE338" s="547"/>
      <c r="MOF338" s="547"/>
      <c r="MOG338" s="547"/>
      <c r="MOH338" s="547"/>
      <c r="MOI338" s="547"/>
      <c r="MOJ338" s="547"/>
      <c r="MOK338" s="547"/>
      <c r="MOL338" s="547"/>
      <c r="MOM338" s="547"/>
      <c r="MON338" s="547"/>
      <c r="MOO338" s="547"/>
      <c r="MOP338" s="547"/>
      <c r="MOQ338" s="547"/>
      <c r="MOR338" s="547"/>
      <c r="MOS338" s="547"/>
      <c r="MOT338" s="547"/>
      <c r="MOU338" s="547"/>
      <c r="MOV338" s="547"/>
      <c r="MOW338" s="547"/>
      <c r="MOX338" s="547"/>
      <c r="MOY338" s="547"/>
      <c r="MOZ338" s="547"/>
      <c r="MPA338" s="547"/>
      <c r="MPB338" s="547"/>
      <c r="MPC338" s="547"/>
      <c r="MPD338" s="547"/>
      <c r="MPE338" s="547"/>
      <c r="MPF338" s="547"/>
      <c r="MPG338" s="547"/>
      <c r="MPH338" s="547"/>
      <c r="MPI338" s="547"/>
      <c r="MPJ338" s="547"/>
      <c r="MPK338" s="547"/>
      <c r="MPL338" s="547"/>
      <c r="MPM338" s="547"/>
      <c r="MPN338" s="547"/>
      <c r="MPO338" s="547"/>
      <c r="MPP338" s="547"/>
      <c r="MPQ338" s="547"/>
      <c r="MPR338" s="547"/>
      <c r="MPS338" s="547"/>
      <c r="MPT338" s="547"/>
      <c r="MPU338" s="547"/>
      <c r="MPV338" s="547"/>
      <c r="MPW338" s="547"/>
      <c r="MPX338" s="547"/>
      <c r="MPY338" s="547"/>
      <c r="MPZ338" s="547"/>
      <c r="MQA338" s="547"/>
      <c r="MQB338" s="547"/>
      <c r="MQC338" s="547"/>
      <c r="MQD338" s="547"/>
      <c r="MQE338" s="547"/>
      <c r="MQF338" s="547"/>
      <c r="MQG338" s="547"/>
      <c r="MQH338" s="547"/>
      <c r="MQI338" s="547"/>
      <c r="MQJ338" s="547"/>
      <c r="MQK338" s="547"/>
      <c r="MQL338" s="547"/>
      <c r="MQM338" s="547"/>
      <c r="MQN338" s="547"/>
      <c r="MQO338" s="547"/>
      <c r="MQP338" s="547"/>
      <c r="MQQ338" s="547"/>
      <c r="MQR338" s="547"/>
      <c r="MQS338" s="547"/>
      <c r="MQT338" s="547"/>
      <c r="MQU338" s="547"/>
      <c r="MQV338" s="547"/>
      <c r="MQW338" s="547"/>
      <c r="MQX338" s="547"/>
      <c r="MQY338" s="547"/>
      <c r="MQZ338" s="547"/>
      <c r="MRA338" s="547"/>
      <c r="MRB338" s="547"/>
      <c r="MRC338" s="547"/>
      <c r="MRD338" s="547"/>
      <c r="MRE338" s="547"/>
      <c r="MRF338" s="547"/>
      <c r="MRG338" s="547"/>
      <c r="MRH338" s="547"/>
      <c r="MRI338" s="547"/>
      <c r="MRJ338" s="547"/>
      <c r="MRK338" s="547"/>
      <c r="MRL338" s="547"/>
      <c r="MRM338" s="547"/>
      <c r="MRN338" s="547"/>
      <c r="MRO338" s="547"/>
      <c r="MRP338" s="547"/>
      <c r="MRQ338" s="547"/>
      <c r="MRR338" s="547"/>
      <c r="MRS338" s="547"/>
      <c r="MRT338" s="547"/>
      <c r="MRU338" s="547"/>
      <c r="MRV338" s="547"/>
      <c r="MRW338" s="547"/>
      <c r="MRX338" s="547"/>
      <c r="MRY338" s="547"/>
      <c r="MRZ338" s="547"/>
      <c r="MSA338" s="547"/>
      <c r="MSB338" s="547"/>
      <c r="MSC338" s="547"/>
      <c r="MSD338" s="547"/>
      <c r="MSE338" s="547"/>
      <c r="MSF338" s="547"/>
      <c r="MSG338" s="547"/>
      <c r="MSH338" s="547"/>
      <c r="MSI338" s="547"/>
      <c r="MSJ338" s="547"/>
      <c r="MSK338" s="547"/>
      <c r="MSL338" s="547"/>
      <c r="MSM338" s="547"/>
      <c r="MSN338" s="547"/>
      <c r="MSO338" s="547"/>
      <c r="MSP338" s="547"/>
      <c r="MSQ338" s="547"/>
      <c r="MSR338" s="547"/>
      <c r="MSS338" s="547"/>
      <c r="MST338" s="547"/>
      <c r="MSU338" s="547"/>
      <c r="MSV338" s="547"/>
      <c r="MSW338" s="547"/>
      <c r="MSX338" s="547"/>
      <c r="MSY338" s="547"/>
      <c r="MSZ338" s="547"/>
      <c r="MTA338" s="547"/>
      <c r="MTB338" s="547"/>
      <c r="MTC338" s="547"/>
      <c r="MTD338" s="547"/>
      <c r="MTE338" s="547"/>
      <c r="MTF338" s="547"/>
      <c r="MTG338" s="547"/>
      <c r="MTH338" s="547"/>
      <c r="MTI338" s="547"/>
      <c r="MTJ338" s="547"/>
      <c r="MTK338" s="547"/>
      <c r="MTL338" s="547"/>
      <c r="MTM338" s="547"/>
      <c r="MTN338" s="547"/>
      <c r="MTO338" s="547"/>
      <c r="MTP338" s="547"/>
      <c r="MTQ338" s="547"/>
      <c r="MTR338" s="547"/>
      <c r="MTS338" s="547"/>
      <c r="MTT338" s="547"/>
      <c r="MTU338" s="547"/>
      <c r="MTV338" s="547"/>
      <c r="MTW338" s="547"/>
      <c r="MTX338" s="547"/>
      <c r="MTY338" s="547"/>
      <c r="MTZ338" s="547"/>
      <c r="MUA338" s="547"/>
      <c r="MUB338" s="547"/>
      <c r="MUC338" s="547"/>
      <c r="MUD338" s="547"/>
      <c r="MUE338" s="547"/>
      <c r="MUF338" s="547"/>
      <c r="MUG338" s="547"/>
      <c r="MUH338" s="547"/>
      <c r="MUI338" s="547"/>
      <c r="MUJ338" s="547"/>
      <c r="MUK338" s="547"/>
      <c r="MUL338" s="547"/>
      <c r="MUM338" s="547"/>
      <c r="MUN338" s="547"/>
      <c r="MUO338" s="547"/>
      <c r="MUP338" s="547"/>
      <c r="MUQ338" s="547"/>
      <c r="MUR338" s="547"/>
      <c r="MUS338" s="547"/>
      <c r="MUT338" s="547"/>
      <c r="MUU338" s="547"/>
      <c r="MUV338" s="547"/>
      <c r="MUW338" s="547"/>
      <c r="MUX338" s="547"/>
      <c r="MUY338" s="547"/>
      <c r="MUZ338" s="547"/>
      <c r="MVA338" s="547"/>
      <c r="MVB338" s="547"/>
      <c r="MVC338" s="547"/>
      <c r="MVD338" s="547"/>
      <c r="MVE338" s="547"/>
      <c r="MVF338" s="547"/>
      <c r="MVG338" s="547"/>
      <c r="MVH338" s="547"/>
      <c r="MVI338" s="547"/>
      <c r="MVJ338" s="547"/>
      <c r="MVK338" s="547"/>
      <c r="MVL338" s="547"/>
      <c r="MVM338" s="547"/>
      <c r="MVN338" s="547"/>
      <c r="MVO338" s="547"/>
      <c r="MVP338" s="547"/>
      <c r="MVQ338" s="547"/>
      <c r="MVR338" s="547"/>
      <c r="MVS338" s="547"/>
      <c r="MVT338" s="547"/>
      <c r="MVU338" s="547"/>
      <c r="MVV338" s="547"/>
      <c r="MVW338" s="547"/>
      <c r="MVX338" s="547"/>
      <c r="MVY338" s="547"/>
      <c r="MVZ338" s="547"/>
      <c r="MWA338" s="547"/>
      <c r="MWB338" s="547"/>
      <c r="MWC338" s="547"/>
      <c r="MWD338" s="547"/>
      <c r="MWE338" s="547"/>
      <c r="MWF338" s="547"/>
      <c r="MWG338" s="547"/>
      <c r="MWH338" s="547"/>
      <c r="MWI338" s="547"/>
      <c r="MWJ338" s="547"/>
      <c r="MWK338" s="547"/>
      <c r="MWL338" s="547"/>
      <c r="MWM338" s="547"/>
      <c r="MWN338" s="547"/>
      <c r="MWO338" s="547"/>
      <c r="MWP338" s="547"/>
      <c r="MWQ338" s="547"/>
      <c r="MWR338" s="547"/>
      <c r="MWS338" s="547"/>
      <c r="MWT338" s="547"/>
      <c r="MWU338" s="547"/>
      <c r="MWV338" s="547"/>
      <c r="MWW338" s="547"/>
      <c r="MWX338" s="547"/>
      <c r="MWY338" s="547"/>
      <c r="MWZ338" s="547"/>
      <c r="MXA338" s="547"/>
      <c r="MXB338" s="547"/>
      <c r="MXC338" s="547"/>
      <c r="MXD338" s="547"/>
      <c r="MXE338" s="547"/>
      <c r="MXF338" s="547"/>
      <c r="MXG338" s="547"/>
      <c r="MXH338" s="547"/>
      <c r="MXI338" s="547"/>
      <c r="MXJ338" s="547"/>
      <c r="MXK338" s="547"/>
      <c r="MXL338" s="547"/>
      <c r="MXM338" s="547"/>
      <c r="MXN338" s="547"/>
      <c r="MXO338" s="547"/>
      <c r="MXP338" s="547"/>
      <c r="MXQ338" s="547"/>
      <c r="MXR338" s="547"/>
      <c r="MXS338" s="547"/>
      <c r="MXT338" s="547"/>
      <c r="MXU338" s="547"/>
      <c r="MXV338" s="547"/>
      <c r="MXW338" s="547"/>
      <c r="MXX338" s="547"/>
      <c r="MXY338" s="547"/>
      <c r="MXZ338" s="547"/>
      <c r="MYA338" s="547"/>
      <c r="MYB338" s="547"/>
      <c r="MYC338" s="547"/>
      <c r="MYD338" s="547"/>
      <c r="MYE338" s="547"/>
      <c r="MYF338" s="547"/>
      <c r="MYG338" s="547"/>
      <c r="MYH338" s="547"/>
      <c r="MYI338" s="547"/>
      <c r="MYJ338" s="547"/>
      <c r="MYK338" s="547"/>
      <c r="MYL338" s="547"/>
      <c r="MYM338" s="547"/>
      <c r="MYN338" s="547"/>
      <c r="MYO338" s="547"/>
      <c r="MYP338" s="547"/>
      <c r="MYQ338" s="547"/>
      <c r="MYR338" s="547"/>
      <c r="MYS338" s="547"/>
      <c r="MYT338" s="547"/>
      <c r="MYU338" s="547"/>
      <c r="MYV338" s="547"/>
      <c r="MYW338" s="547"/>
      <c r="MYX338" s="547"/>
      <c r="MYY338" s="547"/>
      <c r="MYZ338" s="547"/>
      <c r="MZA338" s="547"/>
      <c r="MZB338" s="547"/>
      <c r="MZC338" s="547"/>
      <c r="MZD338" s="547"/>
      <c r="MZE338" s="547"/>
      <c r="MZF338" s="547"/>
      <c r="MZG338" s="547"/>
      <c r="MZH338" s="547"/>
      <c r="MZI338" s="547"/>
      <c r="MZJ338" s="547"/>
      <c r="MZK338" s="547"/>
      <c r="MZL338" s="547"/>
      <c r="MZM338" s="547"/>
      <c r="MZN338" s="547"/>
      <c r="MZO338" s="547"/>
      <c r="MZP338" s="547"/>
      <c r="MZQ338" s="547"/>
      <c r="MZR338" s="547"/>
      <c r="MZS338" s="547"/>
      <c r="MZT338" s="547"/>
      <c r="MZU338" s="547"/>
      <c r="MZV338" s="547"/>
      <c r="MZW338" s="547"/>
      <c r="MZX338" s="547"/>
      <c r="MZY338" s="547"/>
      <c r="MZZ338" s="547"/>
      <c r="NAA338" s="547"/>
      <c r="NAB338" s="547"/>
      <c r="NAC338" s="547"/>
      <c r="NAD338" s="547"/>
      <c r="NAE338" s="547"/>
      <c r="NAF338" s="547"/>
      <c r="NAG338" s="547"/>
      <c r="NAH338" s="547"/>
      <c r="NAI338" s="547"/>
      <c r="NAJ338" s="547"/>
      <c r="NAK338" s="547"/>
      <c r="NAL338" s="547"/>
      <c r="NAM338" s="547"/>
      <c r="NAN338" s="547"/>
      <c r="NAO338" s="547"/>
      <c r="NAP338" s="547"/>
      <c r="NAQ338" s="547"/>
      <c r="NAR338" s="547"/>
      <c r="NAS338" s="547"/>
      <c r="NAT338" s="547"/>
      <c r="NAU338" s="547"/>
      <c r="NAV338" s="547"/>
      <c r="NAW338" s="547"/>
      <c r="NAX338" s="547"/>
      <c r="NAY338" s="547"/>
      <c r="NAZ338" s="547"/>
      <c r="NBA338" s="547"/>
      <c r="NBB338" s="547"/>
      <c r="NBC338" s="547"/>
      <c r="NBD338" s="547"/>
      <c r="NBE338" s="547"/>
      <c r="NBF338" s="547"/>
      <c r="NBG338" s="547"/>
      <c r="NBH338" s="547"/>
      <c r="NBI338" s="547"/>
      <c r="NBJ338" s="547"/>
      <c r="NBK338" s="547"/>
      <c r="NBL338" s="547"/>
      <c r="NBM338" s="547"/>
      <c r="NBN338" s="547"/>
      <c r="NBO338" s="547"/>
      <c r="NBP338" s="547"/>
      <c r="NBQ338" s="547"/>
      <c r="NBR338" s="547"/>
      <c r="NBS338" s="547"/>
      <c r="NBT338" s="547"/>
      <c r="NBU338" s="547"/>
      <c r="NBV338" s="547"/>
      <c r="NBW338" s="547"/>
      <c r="NBX338" s="547"/>
      <c r="NBY338" s="547"/>
      <c r="NBZ338" s="547"/>
      <c r="NCA338" s="547"/>
      <c r="NCB338" s="547"/>
      <c r="NCC338" s="547"/>
      <c r="NCD338" s="547"/>
      <c r="NCE338" s="547"/>
      <c r="NCF338" s="547"/>
      <c r="NCG338" s="547"/>
      <c r="NCH338" s="547"/>
      <c r="NCI338" s="547"/>
      <c r="NCJ338" s="547"/>
      <c r="NCK338" s="547"/>
      <c r="NCL338" s="547"/>
      <c r="NCM338" s="547"/>
      <c r="NCN338" s="547"/>
      <c r="NCO338" s="547"/>
      <c r="NCP338" s="547"/>
      <c r="NCQ338" s="547"/>
      <c r="NCR338" s="547"/>
      <c r="NCS338" s="547"/>
      <c r="NCT338" s="547"/>
      <c r="NCU338" s="547"/>
      <c r="NCV338" s="547"/>
      <c r="NCW338" s="547"/>
      <c r="NCX338" s="547"/>
      <c r="NCY338" s="547"/>
      <c r="NCZ338" s="547"/>
      <c r="NDA338" s="547"/>
      <c r="NDB338" s="547"/>
      <c r="NDC338" s="547"/>
      <c r="NDD338" s="547"/>
      <c r="NDE338" s="547"/>
      <c r="NDF338" s="547"/>
      <c r="NDG338" s="547"/>
      <c r="NDH338" s="547"/>
      <c r="NDI338" s="547"/>
      <c r="NDJ338" s="547"/>
      <c r="NDK338" s="547"/>
      <c r="NDL338" s="547"/>
      <c r="NDM338" s="547"/>
      <c r="NDN338" s="547"/>
      <c r="NDO338" s="547"/>
      <c r="NDP338" s="547"/>
      <c r="NDQ338" s="547"/>
      <c r="NDR338" s="547"/>
      <c r="NDS338" s="547"/>
      <c r="NDT338" s="547"/>
      <c r="NDU338" s="547"/>
      <c r="NDV338" s="547"/>
      <c r="NDW338" s="547"/>
      <c r="NDX338" s="547"/>
      <c r="NDY338" s="547"/>
      <c r="NDZ338" s="547"/>
      <c r="NEA338" s="547"/>
      <c r="NEB338" s="547"/>
      <c r="NEC338" s="547"/>
      <c r="NED338" s="547"/>
      <c r="NEE338" s="547"/>
      <c r="NEF338" s="547"/>
      <c r="NEG338" s="547"/>
      <c r="NEH338" s="547"/>
      <c r="NEI338" s="547"/>
      <c r="NEJ338" s="547"/>
      <c r="NEK338" s="547"/>
      <c r="NEL338" s="547"/>
      <c r="NEM338" s="547"/>
      <c r="NEN338" s="547"/>
      <c r="NEO338" s="547"/>
      <c r="NEP338" s="547"/>
      <c r="NEQ338" s="547"/>
      <c r="NER338" s="547"/>
      <c r="NES338" s="547"/>
      <c r="NET338" s="547"/>
      <c r="NEU338" s="547"/>
      <c r="NEV338" s="547"/>
      <c r="NEW338" s="547"/>
      <c r="NEX338" s="547"/>
      <c r="NEY338" s="547"/>
      <c r="NEZ338" s="547"/>
      <c r="NFA338" s="547"/>
      <c r="NFB338" s="547"/>
      <c r="NFC338" s="547"/>
      <c r="NFD338" s="547"/>
      <c r="NFE338" s="547"/>
      <c r="NFF338" s="547"/>
      <c r="NFG338" s="547"/>
      <c r="NFH338" s="547"/>
      <c r="NFI338" s="547"/>
      <c r="NFJ338" s="547"/>
      <c r="NFK338" s="547"/>
      <c r="NFL338" s="547"/>
      <c r="NFM338" s="547"/>
      <c r="NFN338" s="547"/>
      <c r="NFO338" s="547"/>
      <c r="NFP338" s="547"/>
      <c r="NFQ338" s="547"/>
      <c r="NFR338" s="547"/>
      <c r="NFS338" s="547"/>
      <c r="NFT338" s="547"/>
      <c r="NFU338" s="547"/>
      <c r="NFV338" s="547"/>
      <c r="NFW338" s="547"/>
      <c r="NFX338" s="547"/>
      <c r="NFY338" s="547"/>
      <c r="NFZ338" s="547"/>
      <c r="NGA338" s="547"/>
      <c r="NGB338" s="547"/>
      <c r="NGC338" s="547"/>
      <c r="NGD338" s="547"/>
      <c r="NGE338" s="547"/>
      <c r="NGF338" s="547"/>
      <c r="NGG338" s="547"/>
      <c r="NGH338" s="547"/>
      <c r="NGI338" s="547"/>
      <c r="NGJ338" s="547"/>
      <c r="NGK338" s="547"/>
      <c r="NGL338" s="547"/>
      <c r="NGM338" s="547"/>
      <c r="NGN338" s="547"/>
      <c r="NGO338" s="547"/>
      <c r="NGP338" s="547"/>
      <c r="NGQ338" s="547"/>
      <c r="NGR338" s="547"/>
      <c r="NGS338" s="547"/>
      <c r="NGT338" s="547"/>
      <c r="NGU338" s="547"/>
      <c r="NGV338" s="547"/>
      <c r="NGW338" s="547"/>
      <c r="NGX338" s="547"/>
      <c r="NGY338" s="547"/>
      <c r="NGZ338" s="547"/>
      <c r="NHA338" s="547"/>
      <c r="NHB338" s="547"/>
      <c r="NHC338" s="547"/>
      <c r="NHD338" s="547"/>
      <c r="NHE338" s="547"/>
      <c r="NHF338" s="547"/>
      <c r="NHG338" s="547"/>
      <c r="NHH338" s="547"/>
      <c r="NHI338" s="547"/>
      <c r="NHJ338" s="547"/>
      <c r="NHK338" s="547"/>
      <c r="NHL338" s="547"/>
      <c r="NHM338" s="547"/>
      <c r="NHN338" s="547"/>
      <c r="NHO338" s="547"/>
      <c r="NHP338" s="547"/>
      <c r="NHQ338" s="547"/>
      <c r="NHR338" s="547"/>
      <c r="NHS338" s="547"/>
      <c r="NHT338" s="547"/>
      <c r="NHU338" s="547"/>
      <c r="NHV338" s="547"/>
      <c r="NHW338" s="547"/>
      <c r="NHX338" s="547"/>
      <c r="NHY338" s="547"/>
      <c r="NHZ338" s="547"/>
      <c r="NIA338" s="547"/>
      <c r="NIB338" s="547"/>
      <c r="NIC338" s="547"/>
      <c r="NID338" s="547"/>
      <c r="NIE338" s="547"/>
      <c r="NIF338" s="547"/>
      <c r="NIG338" s="547"/>
      <c r="NIH338" s="547"/>
      <c r="NII338" s="547"/>
      <c r="NIJ338" s="547"/>
      <c r="NIK338" s="547"/>
      <c r="NIL338" s="547"/>
      <c r="NIM338" s="547"/>
      <c r="NIN338" s="547"/>
      <c r="NIO338" s="547"/>
      <c r="NIP338" s="547"/>
      <c r="NIQ338" s="547"/>
      <c r="NIR338" s="547"/>
      <c r="NIS338" s="547"/>
      <c r="NIT338" s="547"/>
      <c r="NIU338" s="547"/>
      <c r="NIV338" s="547"/>
      <c r="NIW338" s="547"/>
      <c r="NIX338" s="547"/>
      <c r="NIY338" s="547"/>
      <c r="NIZ338" s="547"/>
      <c r="NJA338" s="547"/>
      <c r="NJB338" s="547"/>
      <c r="NJC338" s="547"/>
      <c r="NJD338" s="547"/>
      <c r="NJE338" s="547"/>
      <c r="NJF338" s="547"/>
      <c r="NJG338" s="547"/>
      <c r="NJH338" s="547"/>
      <c r="NJI338" s="547"/>
      <c r="NJJ338" s="547"/>
      <c r="NJK338" s="547"/>
      <c r="NJL338" s="547"/>
      <c r="NJM338" s="547"/>
      <c r="NJN338" s="547"/>
      <c r="NJO338" s="547"/>
      <c r="NJP338" s="547"/>
      <c r="NJQ338" s="547"/>
      <c r="NJR338" s="547"/>
      <c r="NJS338" s="547"/>
      <c r="NJT338" s="547"/>
      <c r="NJU338" s="547"/>
      <c r="NJV338" s="547"/>
      <c r="NJW338" s="547"/>
      <c r="NJX338" s="547"/>
      <c r="NJY338" s="547"/>
      <c r="NJZ338" s="547"/>
      <c r="NKA338" s="547"/>
      <c r="NKB338" s="547"/>
      <c r="NKC338" s="547"/>
      <c r="NKD338" s="547"/>
      <c r="NKE338" s="547"/>
      <c r="NKF338" s="547"/>
      <c r="NKG338" s="547"/>
      <c r="NKH338" s="547"/>
      <c r="NKI338" s="547"/>
      <c r="NKJ338" s="547"/>
      <c r="NKK338" s="547"/>
      <c r="NKL338" s="547"/>
      <c r="NKM338" s="547"/>
      <c r="NKN338" s="547"/>
      <c r="NKO338" s="547"/>
      <c r="NKP338" s="547"/>
      <c r="NKQ338" s="547"/>
      <c r="NKR338" s="547"/>
      <c r="NKS338" s="547"/>
      <c r="NKT338" s="547"/>
      <c r="NKU338" s="547"/>
      <c r="NKV338" s="547"/>
      <c r="NKW338" s="547"/>
      <c r="NKX338" s="547"/>
      <c r="NKY338" s="547"/>
      <c r="NKZ338" s="547"/>
      <c r="NLA338" s="547"/>
      <c r="NLB338" s="547"/>
      <c r="NLC338" s="547"/>
      <c r="NLD338" s="547"/>
      <c r="NLE338" s="547"/>
      <c r="NLF338" s="547"/>
      <c r="NLG338" s="547"/>
      <c r="NLH338" s="547"/>
      <c r="NLI338" s="547"/>
      <c r="NLJ338" s="547"/>
      <c r="NLK338" s="547"/>
      <c r="NLL338" s="547"/>
      <c r="NLM338" s="547"/>
      <c r="NLN338" s="547"/>
      <c r="NLO338" s="547"/>
      <c r="NLP338" s="547"/>
      <c r="NLQ338" s="547"/>
      <c r="NLR338" s="547"/>
      <c r="NLS338" s="547"/>
      <c r="NLT338" s="547"/>
      <c r="NLU338" s="547"/>
      <c r="NLV338" s="547"/>
      <c r="NLW338" s="547"/>
      <c r="NLX338" s="547"/>
      <c r="NLY338" s="547"/>
      <c r="NLZ338" s="547"/>
      <c r="NMA338" s="547"/>
      <c r="NMB338" s="547"/>
      <c r="NMC338" s="547"/>
      <c r="NMD338" s="547"/>
      <c r="NME338" s="547"/>
      <c r="NMF338" s="547"/>
      <c r="NMG338" s="547"/>
      <c r="NMH338" s="547"/>
      <c r="NMI338" s="547"/>
      <c r="NMJ338" s="547"/>
      <c r="NMK338" s="547"/>
      <c r="NML338" s="547"/>
      <c r="NMM338" s="547"/>
      <c r="NMN338" s="547"/>
      <c r="NMO338" s="547"/>
      <c r="NMP338" s="547"/>
      <c r="NMQ338" s="547"/>
      <c r="NMR338" s="547"/>
      <c r="NMS338" s="547"/>
      <c r="NMT338" s="547"/>
      <c r="NMU338" s="547"/>
      <c r="NMV338" s="547"/>
      <c r="NMW338" s="547"/>
      <c r="NMX338" s="547"/>
      <c r="NMY338" s="547"/>
      <c r="NMZ338" s="547"/>
      <c r="NNA338" s="547"/>
      <c r="NNB338" s="547"/>
      <c r="NNC338" s="547"/>
      <c r="NND338" s="547"/>
      <c r="NNE338" s="547"/>
      <c r="NNF338" s="547"/>
      <c r="NNG338" s="547"/>
      <c r="NNH338" s="547"/>
      <c r="NNI338" s="547"/>
      <c r="NNJ338" s="547"/>
      <c r="NNK338" s="547"/>
      <c r="NNL338" s="547"/>
      <c r="NNM338" s="547"/>
      <c r="NNN338" s="547"/>
      <c r="NNO338" s="547"/>
      <c r="NNP338" s="547"/>
      <c r="NNQ338" s="547"/>
      <c r="NNR338" s="547"/>
      <c r="NNS338" s="547"/>
      <c r="NNT338" s="547"/>
      <c r="NNU338" s="547"/>
      <c r="NNV338" s="547"/>
      <c r="NNW338" s="547"/>
      <c r="NNX338" s="547"/>
      <c r="NNY338" s="547"/>
      <c r="NNZ338" s="547"/>
      <c r="NOA338" s="547"/>
      <c r="NOB338" s="547"/>
      <c r="NOC338" s="547"/>
      <c r="NOD338" s="547"/>
      <c r="NOE338" s="547"/>
      <c r="NOF338" s="547"/>
      <c r="NOG338" s="547"/>
      <c r="NOH338" s="547"/>
      <c r="NOI338" s="547"/>
      <c r="NOJ338" s="547"/>
      <c r="NOK338" s="547"/>
      <c r="NOL338" s="547"/>
      <c r="NOM338" s="547"/>
      <c r="NON338" s="547"/>
      <c r="NOO338" s="547"/>
      <c r="NOP338" s="547"/>
      <c r="NOQ338" s="547"/>
      <c r="NOR338" s="547"/>
      <c r="NOS338" s="547"/>
      <c r="NOT338" s="547"/>
      <c r="NOU338" s="547"/>
      <c r="NOV338" s="547"/>
      <c r="NOW338" s="547"/>
      <c r="NOX338" s="547"/>
      <c r="NOY338" s="547"/>
      <c r="NOZ338" s="547"/>
      <c r="NPA338" s="547"/>
      <c r="NPB338" s="547"/>
      <c r="NPC338" s="547"/>
      <c r="NPD338" s="547"/>
      <c r="NPE338" s="547"/>
      <c r="NPF338" s="547"/>
      <c r="NPG338" s="547"/>
      <c r="NPH338" s="547"/>
      <c r="NPI338" s="547"/>
      <c r="NPJ338" s="547"/>
      <c r="NPK338" s="547"/>
      <c r="NPL338" s="547"/>
      <c r="NPM338" s="547"/>
      <c r="NPN338" s="547"/>
      <c r="NPO338" s="547"/>
      <c r="NPP338" s="547"/>
      <c r="NPQ338" s="547"/>
      <c r="NPR338" s="547"/>
      <c r="NPS338" s="547"/>
      <c r="NPT338" s="547"/>
      <c r="NPU338" s="547"/>
      <c r="NPV338" s="547"/>
      <c r="NPW338" s="547"/>
      <c r="NPX338" s="547"/>
      <c r="NPY338" s="547"/>
      <c r="NPZ338" s="547"/>
      <c r="NQA338" s="547"/>
      <c r="NQB338" s="547"/>
      <c r="NQC338" s="547"/>
      <c r="NQD338" s="547"/>
      <c r="NQE338" s="547"/>
      <c r="NQF338" s="547"/>
      <c r="NQG338" s="547"/>
      <c r="NQH338" s="547"/>
      <c r="NQI338" s="547"/>
      <c r="NQJ338" s="547"/>
      <c r="NQK338" s="547"/>
      <c r="NQL338" s="547"/>
      <c r="NQM338" s="547"/>
      <c r="NQN338" s="547"/>
      <c r="NQO338" s="547"/>
      <c r="NQP338" s="547"/>
      <c r="NQQ338" s="547"/>
      <c r="NQR338" s="547"/>
      <c r="NQS338" s="547"/>
      <c r="NQT338" s="547"/>
      <c r="NQU338" s="547"/>
      <c r="NQV338" s="547"/>
      <c r="NQW338" s="547"/>
      <c r="NQX338" s="547"/>
      <c r="NQY338" s="547"/>
      <c r="NQZ338" s="547"/>
      <c r="NRA338" s="547"/>
      <c r="NRB338" s="547"/>
      <c r="NRC338" s="547"/>
      <c r="NRD338" s="547"/>
      <c r="NRE338" s="547"/>
      <c r="NRF338" s="547"/>
      <c r="NRG338" s="547"/>
      <c r="NRH338" s="547"/>
      <c r="NRI338" s="547"/>
      <c r="NRJ338" s="547"/>
      <c r="NRK338" s="547"/>
      <c r="NRL338" s="547"/>
      <c r="NRM338" s="547"/>
      <c r="NRN338" s="547"/>
      <c r="NRO338" s="547"/>
      <c r="NRP338" s="547"/>
      <c r="NRQ338" s="547"/>
      <c r="NRR338" s="547"/>
      <c r="NRS338" s="547"/>
      <c r="NRT338" s="547"/>
      <c r="NRU338" s="547"/>
      <c r="NRV338" s="547"/>
      <c r="NRW338" s="547"/>
      <c r="NRX338" s="547"/>
      <c r="NRY338" s="547"/>
      <c r="NRZ338" s="547"/>
      <c r="NSA338" s="547"/>
      <c r="NSB338" s="547"/>
      <c r="NSC338" s="547"/>
      <c r="NSD338" s="547"/>
      <c r="NSE338" s="547"/>
      <c r="NSF338" s="547"/>
      <c r="NSG338" s="547"/>
      <c r="NSH338" s="547"/>
      <c r="NSI338" s="547"/>
      <c r="NSJ338" s="547"/>
      <c r="NSK338" s="547"/>
      <c r="NSL338" s="547"/>
      <c r="NSM338" s="547"/>
      <c r="NSN338" s="547"/>
      <c r="NSO338" s="547"/>
      <c r="NSP338" s="547"/>
      <c r="NSQ338" s="547"/>
      <c r="NSR338" s="547"/>
      <c r="NSS338" s="547"/>
      <c r="NST338" s="547"/>
      <c r="NSU338" s="547"/>
      <c r="NSV338" s="547"/>
      <c r="NSW338" s="547"/>
      <c r="NSX338" s="547"/>
      <c r="NSY338" s="547"/>
      <c r="NSZ338" s="547"/>
      <c r="NTA338" s="547"/>
      <c r="NTB338" s="547"/>
      <c r="NTC338" s="547"/>
      <c r="NTD338" s="547"/>
      <c r="NTE338" s="547"/>
      <c r="NTF338" s="547"/>
      <c r="NTG338" s="547"/>
      <c r="NTH338" s="547"/>
      <c r="NTI338" s="547"/>
      <c r="NTJ338" s="547"/>
      <c r="NTK338" s="547"/>
      <c r="NTL338" s="547"/>
      <c r="NTM338" s="547"/>
      <c r="NTN338" s="547"/>
      <c r="NTO338" s="547"/>
      <c r="NTP338" s="547"/>
      <c r="NTQ338" s="547"/>
      <c r="NTR338" s="547"/>
      <c r="NTS338" s="547"/>
      <c r="NTT338" s="547"/>
      <c r="NTU338" s="547"/>
      <c r="NTV338" s="547"/>
      <c r="NTW338" s="547"/>
      <c r="NTX338" s="547"/>
      <c r="NTY338" s="547"/>
      <c r="NTZ338" s="547"/>
      <c r="NUA338" s="547"/>
      <c r="NUB338" s="547"/>
      <c r="NUC338" s="547"/>
      <c r="NUD338" s="547"/>
      <c r="NUE338" s="547"/>
      <c r="NUF338" s="547"/>
      <c r="NUG338" s="547"/>
      <c r="NUH338" s="547"/>
      <c r="NUI338" s="547"/>
      <c r="NUJ338" s="547"/>
      <c r="NUK338" s="547"/>
      <c r="NUL338" s="547"/>
      <c r="NUM338" s="547"/>
      <c r="NUN338" s="547"/>
      <c r="NUO338" s="547"/>
      <c r="NUP338" s="547"/>
      <c r="NUQ338" s="547"/>
      <c r="NUR338" s="547"/>
      <c r="NUS338" s="547"/>
      <c r="NUT338" s="547"/>
      <c r="NUU338" s="547"/>
      <c r="NUV338" s="547"/>
      <c r="NUW338" s="547"/>
      <c r="NUX338" s="547"/>
      <c r="NUY338" s="547"/>
      <c r="NUZ338" s="547"/>
      <c r="NVA338" s="547"/>
      <c r="NVB338" s="547"/>
      <c r="NVC338" s="547"/>
      <c r="NVD338" s="547"/>
      <c r="NVE338" s="547"/>
      <c r="NVF338" s="547"/>
      <c r="NVG338" s="547"/>
      <c r="NVH338" s="547"/>
      <c r="NVI338" s="547"/>
      <c r="NVJ338" s="547"/>
      <c r="NVK338" s="547"/>
      <c r="NVL338" s="547"/>
      <c r="NVM338" s="547"/>
      <c r="NVN338" s="547"/>
      <c r="NVO338" s="547"/>
      <c r="NVP338" s="547"/>
      <c r="NVQ338" s="547"/>
      <c r="NVR338" s="547"/>
      <c r="NVS338" s="547"/>
      <c r="NVT338" s="547"/>
      <c r="NVU338" s="547"/>
      <c r="NVV338" s="547"/>
      <c r="NVW338" s="547"/>
      <c r="NVX338" s="547"/>
      <c r="NVY338" s="547"/>
      <c r="NVZ338" s="547"/>
      <c r="NWA338" s="547"/>
      <c r="NWB338" s="547"/>
      <c r="NWC338" s="547"/>
      <c r="NWD338" s="547"/>
      <c r="NWE338" s="547"/>
      <c r="NWF338" s="547"/>
      <c r="NWG338" s="547"/>
      <c r="NWH338" s="547"/>
      <c r="NWI338" s="547"/>
      <c r="NWJ338" s="547"/>
      <c r="NWK338" s="547"/>
      <c r="NWL338" s="547"/>
      <c r="NWM338" s="547"/>
      <c r="NWN338" s="547"/>
      <c r="NWO338" s="547"/>
      <c r="NWP338" s="547"/>
      <c r="NWQ338" s="547"/>
      <c r="NWR338" s="547"/>
      <c r="NWS338" s="547"/>
      <c r="NWT338" s="547"/>
      <c r="NWU338" s="547"/>
      <c r="NWV338" s="547"/>
      <c r="NWW338" s="547"/>
      <c r="NWX338" s="547"/>
      <c r="NWY338" s="547"/>
      <c r="NWZ338" s="547"/>
      <c r="NXA338" s="547"/>
      <c r="NXB338" s="547"/>
      <c r="NXC338" s="547"/>
      <c r="NXD338" s="547"/>
      <c r="NXE338" s="547"/>
      <c r="NXF338" s="547"/>
      <c r="NXG338" s="547"/>
      <c r="NXH338" s="547"/>
      <c r="NXI338" s="547"/>
      <c r="NXJ338" s="547"/>
      <c r="NXK338" s="547"/>
      <c r="NXL338" s="547"/>
      <c r="NXM338" s="547"/>
      <c r="NXN338" s="547"/>
      <c r="NXO338" s="547"/>
      <c r="NXP338" s="547"/>
      <c r="NXQ338" s="547"/>
      <c r="NXR338" s="547"/>
      <c r="NXS338" s="547"/>
      <c r="NXT338" s="547"/>
      <c r="NXU338" s="547"/>
      <c r="NXV338" s="547"/>
      <c r="NXW338" s="547"/>
      <c r="NXX338" s="547"/>
      <c r="NXY338" s="547"/>
      <c r="NXZ338" s="547"/>
      <c r="NYA338" s="547"/>
      <c r="NYB338" s="547"/>
      <c r="NYC338" s="547"/>
      <c r="NYD338" s="547"/>
      <c r="NYE338" s="547"/>
      <c r="NYF338" s="547"/>
      <c r="NYG338" s="547"/>
      <c r="NYH338" s="547"/>
      <c r="NYI338" s="547"/>
      <c r="NYJ338" s="547"/>
      <c r="NYK338" s="547"/>
      <c r="NYL338" s="547"/>
      <c r="NYM338" s="547"/>
      <c r="NYN338" s="547"/>
      <c r="NYO338" s="547"/>
      <c r="NYP338" s="547"/>
      <c r="NYQ338" s="547"/>
      <c r="NYR338" s="547"/>
      <c r="NYS338" s="547"/>
      <c r="NYT338" s="547"/>
      <c r="NYU338" s="547"/>
      <c r="NYV338" s="547"/>
      <c r="NYW338" s="547"/>
      <c r="NYX338" s="547"/>
      <c r="NYY338" s="547"/>
      <c r="NYZ338" s="547"/>
      <c r="NZA338" s="547"/>
      <c r="NZB338" s="547"/>
      <c r="NZC338" s="547"/>
      <c r="NZD338" s="547"/>
      <c r="NZE338" s="547"/>
      <c r="NZF338" s="547"/>
      <c r="NZG338" s="547"/>
      <c r="NZH338" s="547"/>
      <c r="NZI338" s="547"/>
      <c r="NZJ338" s="547"/>
      <c r="NZK338" s="547"/>
      <c r="NZL338" s="547"/>
      <c r="NZM338" s="547"/>
      <c r="NZN338" s="547"/>
      <c r="NZO338" s="547"/>
      <c r="NZP338" s="547"/>
      <c r="NZQ338" s="547"/>
      <c r="NZR338" s="547"/>
      <c r="NZS338" s="547"/>
      <c r="NZT338" s="547"/>
      <c r="NZU338" s="547"/>
      <c r="NZV338" s="547"/>
      <c r="NZW338" s="547"/>
      <c r="NZX338" s="547"/>
      <c r="NZY338" s="547"/>
      <c r="NZZ338" s="547"/>
      <c r="OAA338" s="547"/>
      <c r="OAB338" s="547"/>
      <c r="OAC338" s="547"/>
      <c r="OAD338" s="547"/>
      <c r="OAE338" s="547"/>
      <c r="OAF338" s="547"/>
      <c r="OAG338" s="547"/>
      <c r="OAH338" s="547"/>
      <c r="OAI338" s="547"/>
      <c r="OAJ338" s="547"/>
      <c r="OAK338" s="547"/>
      <c r="OAL338" s="547"/>
      <c r="OAM338" s="547"/>
      <c r="OAN338" s="547"/>
      <c r="OAO338" s="547"/>
      <c r="OAP338" s="547"/>
      <c r="OAQ338" s="547"/>
      <c r="OAR338" s="547"/>
      <c r="OAS338" s="547"/>
      <c r="OAT338" s="547"/>
      <c r="OAU338" s="547"/>
      <c r="OAV338" s="547"/>
      <c r="OAW338" s="547"/>
      <c r="OAX338" s="547"/>
      <c r="OAY338" s="547"/>
      <c r="OAZ338" s="547"/>
      <c r="OBA338" s="547"/>
      <c r="OBB338" s="547"/>
      <c r="OBC338" s="547"/>
      <c r="OBD338" s="547"/>
      <c r="OBE338" s="547"/>
      <c r="OBF338" s="547"/>
      <c r="OBG338" s="547"/>
      <c r="OBH338" s="547"/>
      <c r="OBI338" s="547"/>
      <c r="OBJ338" s="547"/>
      <c r="OBK338" s="547"/>
      <c r="OBL338" s="547"/>
      <c r="OBM338" s="547"/>
      <c r="OBN338" s="547"/>
      <c r="OBO338" s="547"/>
      <c r="OBP338" s="547"/>
      <c r="OBQ338" s="547"/>
      <c r="OBR338" s="547"/>
      <c r="OBS338" s="547"/>
      <c r="OBT338" s="547"/>
      <c r="OBU338" s="547"/>
      <c r="OBV338" s="547"/>
      <c r="OBW338" s="547"/>
      <c r="OBX338" s="547"/>
      <c r="OBY338" s="547"/>
      <c r="OBZ338" s="547"/>
      <c r="OCA338" s="547"/>
      <c r="OCB338" s="547"/>
      <c r="OCC338" s="547"/>
      <c r="OCD338" s="547"/>
      <c r="OCE338" s="547"/>
      <c r="OCF338" s="547"/>
      <c r="OCG338" s="547"/>
      <c r="OCH338" s="547"/>
      <c r="OCI338" s="547"/>
      <c r="OCJ338" s="547"/>
      <c r="OCK338" s="547"/>
      <c r="OCL338" s="547"/>
      <c r="OCM338" s="547"/>
      <c r="OCN338" s="547"/>
      <c r="OCO338" s="547"/>
      <c r="OCP338" s="547"/>
      <c r="OCQ338" s="547"/>
      <c r="OCR338" s="547"/>
      <c r="OCS338" s="547"/>
      <c r="OCT338" s="547"/>
      <c r="OCU338" s="547"/>
      <c r="OCV338" s="547"/>
      <c r="OCW338" s="547"/>
      <c r="OCX338" s="547"/>
      <c r="OCY338" s="547"/>
      <c r="OCZ338" s="547"/>
      <c r="ODA338" s="547"/>
      <c r="ODB338" s="547"/>
      <c r="ODC338" s="547"/>
      <c r="ODD338" s="547"/>
      <c r="ODE338" s="547"/>
      <c r="ODF338" s="547"/>
      <c r="ODG338" s="547"/>
      <c r="ODH338" s="547"/>
      <c r="ODI338" s="547"/>
      <c r="ODJ338" s="547"/>
      <c r="ODK338" s="547"/>
      <c r="ODL338" s="547"/>
      <c r="ODM338" s="547"/>
      <c r="ODN338" s="547"/>
      <c r="ODO338" s="547"/>
      <c r="ODP338" s="547"/>
      <c r="ODQ338" s="547"/>
      <c r="ODR338" s="547"/>
      <c r="ODS338" s="547"/>
      <c r="ODT338" s="547"/>
      <c r="ODU338" s="547"/>
      <c r="ODV338" s="547"/>
      <c r="ODW338" s="547"/>
      <c r="ODX338" s="547"/>
      <c r="ODY338" s="547"/>
      <c r="ODZ338" s="547"/>
      <c r="OEA338" s="547"/>
      <c r="OEB338" s="547"/>
      <c r="OEC338" s="547"/>
      <c r="OED338" s="547"/>
      <c r="OEE338" s="547"/>
      <c r="OEF338" s="547"/>
      <c r="OEG338" s="547"/>
      <c r="OEH338" s="547"/>
      <c r="OEI338" s="547"/>
      <c r="OEJ338" s="547"/>
      <c r="OEK338" s="547"/>
      <c r="OEL338" s="547"/>
      <c r="OEM338" s="547"/>
      <c r="OEN338" s="547"/>
      <c r="OEO338" s="547"/>
      <c r="OEP338" s="547"/>
      <c r="OEQ338" s="547"/>
      <c r="OER338" s="547"/>
      <c r="OES338" s="547"/>
      <c r="OET338" s="547"/>
      <c r="OEU338" s="547"/>
      <c r="OEV338" s="547"/>
      <c r="OEW338" s="547"/>
      <c r="OEX338" s="547"/>
      <c r="OEY338" s="547"/>
      <c r="OEZ338" s="547"/>
      <c r="OFA338" s="547"/>
      <c r="OFB338" s="547"/>
      <c r="OFC338" s="547"/>
      <c r="OFD338" s="547"/>
      <c r="OFE338" s="547"/>
      <c r="OFF338" s="547"/>
      <c r="OFG338" s="547"/>
      <c r="OFH338" s="547"/>
      <c r="OFI338" s="547"/>
      <c r="OFJ338" s="547"/>
      <c r="OFK338" s="547"/>
      <c r="OFL338" s="547"/>
      <c r="OFM338" s="547"/>
      <c r="OFN338" s="547"/>
      <c r="OFO338" s="547"/>
      <c r="OFP338" s="547"/>
      <c r="OFQ338" s="547"/>
      <c r="OFR338" s="547"/>
      <c r="OFS338" s="547"/>
      <c r="OFT338" s="547"/>
      <c r="OFU338" s="547"/>
      <c r="OFV338" s="547"/>
      <c r="OFW338" s="547"/>
      <c r="OFX338" s="547"/>
      <c r="OFY338" s="547"/>
      <c r="OFZ338" s="547"/>
      <c r="OGA338" s="547"/>
      <c r="OGB338" s="547"/>
      <c r="OGC338" s="547"/>
      <c r="OGD338" s="547"/>
      <c r="OGE338" s="547"/>
      <c r="OGF338" s="547"/>
      <c r="OGG338" s="547"/>
      <c r="OGH338" s="547"/>
      <c r="OGI338" s="547"/>
      <c r="OGJ338" s="547"/>
      <c r="OGK338" s="547"/>
      <c r="OGL338" s="547"/>
      <c r="OGM338" s="547"/>
      <c r="OGN338" s="547"/>
      <c r="OGO338" s="547"/>
      <c r="OGP338" s="547"/>
      <c r="OGQ338" s="547"/>
      <c r="OGR338" s="547"/>
      <c r="OGS338" s="547"/>
      <c r="OGT338" s="547"/>
      <c r="OGU338" s="547"/>
      <c r="OGV338" s="547"/>
      <c r="OGW338" s="547"/>
      <c r="OGX338" s="547"/>
      <c r="OGY338" s="547"/>
      <c r="OGZ338" s="547"/>
      <c r="OHA338" s="547"/>
      <c r="OHB338" s="547"/>
      <c r="OHC338" s="547"/>
      <c r="OHD338" s="547"/>
      <c r="OHE338" s="547"/>
      <c r="OHF338" s="547"/>
      <c r="OHG338" s="547"/>
      <c r="OHH338" s="547"/>
      <c r="OHI338" s="547"/>
      <c r="OHJ338" s="547"/>
      <c r="OHK338" s="547"/>
      <c r="OHL338" s="547"/>
      <c r="OHM338" s="547"/>
      <c r="OHN338" s="547"/>
      <c r="OHO338" s="547"/>
      <c r="OHP338" s="547"/>
      <c r="OHQ338" s="547"/>
      <c r="OHR338" s="547"/>
      <c r="OHS338" s="547"/>
      <c r="OHT338" s="547"/>
      <c r="OHU338" s="547"/>
      <c r="OHV338" s="547"/>
      <c r="OHW338" s="547"/>
      <c r="OHX338" s="547"/>
      <c r="OHY338" s="547"/>
      <c r="OHZ338" s="547"/>
      <c r="OIA338" s="547"/>
      <c r="OIB338" s="547"/>
      <c r="OIC338" s="547"/>
      <c r="OID338" s="547"/>
      <c r="OIE338" s="547"/>
      <c r="OIF338" s="547"/>
      <c r="OIG338" s="547"/>
      <c r="OIH338" s="547"/>
      <c r="OII338" s="547"/>
      <c r="OIJ338" s="547"/>
      <c r="OIK338" s="547"/>
      <c r="OIL338" s="547"/>
      <c r="OIM338" s="547"/>
      <c r="OIN338" s="547"/>
      <c r="OIO338" s="547"/>
      <c r="OIP338" s="547"/>
      <c r="OIQ338" s="547"/>
      <c r="OIR338" s="547"/>
      <c r="OIS338" s="547"/>
      <c r="OIT338" s="547"/>
      <c r="OIU338" s="547"/>
      <c r="OIV338" s="547"/>
      <c r="OIW338" s="547"/>
      <c r="OIX338" s="547"/>
      <c r="OIY338" s="547"/>
      <c r="OIZ338" s="547"/>
      <c r="OJA338" s="547"/>
      <c r="OJB338" s="547"/>
      <c r="OJC338" s="547"/>
      <c r="OJD338" s="547"/>
      <c r="OJE338" s="547"/>
      <c r="OJF338" s="547"/>
      <c r="OJG338" s="547"/>
      <c r="OJH338" s="547"/>
      <c r="OJI338" s="547"/>
      <c r="OJJ338" s="547"/>
      <c r="OJK338" s="547"/>
      <c r="OJL338" s="547"/>
      <c r="OJM338" s="547"/>
      <c r="OJN338" s="547"/>
      <c r="OJO338" s="547"/>
      <c r="OJP338" s="547"/>
      <c r="OJQ338" s="547"/>
      <c r="OJR338" s="547"/>
      <c r="OJS338" s="547"/>
      <c r="OJT338" s="547"/>
      <c r="OJU338" s="547"/>
      <c r="OJV338" s="547"/>
      <c r="OJW338" s="547"/>
      <c r="OJX338" s="547"/>
      <c r="OJY338" s="547"/>
      <c r="OJZ338" s="547"/>
      <c r="OKA338" s="547"/>
      <c r="OKB338" s="547"/>
      <c r="OKC338" s="547"/>
      <c r="OKD338" s="547"/>
      <c r="OKE338" s="547"/>
      <c r="OKF338" s="547"/>
      <c r="OKG338" s="547"/>
      <c r="OKH338" s="547"/>
      <c r="OKI338" s="547"/>
      <c r="OKJ338" s="547"/>
      <c r="OKK338" s="547"/>
      <c r="OKL338" s="547"/>
      <c r="OKM338" s="547"/>
      <c r="OKN338" s="547"/>
      <c r="OKO338" s="547"/>
      <c r="OKP338" s="547"/>
      <c r="OKQ338" s="547"/>
      <c r="OKR338" s="547"/>
      <c r="OKS338" s="547"/>
      <c r="OKT338" s="547"/>
      <c r="OKU338" s="547"/>
      <c r="OKV338" s="547"/>
      <c r="OKW338" s="547"/>
      <c r="OKX338" s="547"/>
      <c r="OKY338" s="547"/>
      <c r="OKZ338" s="547"/>
      <c r="OLA338" s="547"/>
      <c r="OLB338" s="547"/>
      <c r="OLC338" s="547"/>
      <c r="OLD338" s="547"/>
      <c r="OLE338" s="547"/>
      <c r="OLF338" s="547"/>
      <c r="OLG338" s="547"/>
      <c r="OLH338" s="547"/>
      <c r="OLI338" s="547"/>
      <c r="OLJ338" s="547"/>
      <c r="OLK338" s="547"/>
      <c r="OLL338" s="547"/>
      <c r="OLM338" s="547"/>
      <c r="OLN338" s="547"/>
      <c r="OLO338" s="547"/>
      <c r="OLP338" s="547"/>
      <c r="OLQ338" s="547"/>
      <c r="OLR338" s="547"/>
      <c r="OLS338" s="547"/>
      <c r="OLT338" s="547"/>
      <c r="OLU338" s="547"/>
      <c r="OLV338" s="547"/>
      <c r="OLW338" s="547"/>
      <c r="OLX338" s="547"/>
      <c r="OLY338" s="547"/>
      <c r="OLZ338" s="547"/>
      <c r="OMA338" s="547"/>
      <c r="OMB338" s="547"/>
      <c r="OMC338" s="547"/>
      <c r="OMD338" s="547"/>
      <c r="OME338" s="547"/>
      <c r="OMF338" s="547"/>
      <c r="OMG338" s="547"/>
      <c r="OMH338" s="547"/>
      <c r="OMI338" s="547"/>
      <c r="OMJ338" s="547"/>
      <c r="OMK338" s="547"/>
      <c r="OML338" s="547"/>
      <c r="OMM338" s="547"/>
      <c r="OMN338" s="547"/>
      <c r="OMO338" s="547"/>
      <c r="OMP338" s="547"/>
      <c r="OMQ338" s="547"/>
      <c r="OMR338" s="547"/>
      <c r="OMS338" s="547"/>
      <c r="OMT338" s="547"/>
      <c r="OMU338" s="547"/>
      <c r="OMV338" s="547"/>
      <c r="OMW338" s="547"/>
      <c r="OMX338" s="547"/>
      <c r="OMY338" s="547"/>
      <c r="OMZ338" s="547"/>
      <c r="ONA338" s="547"/>
      <c r="ONB338" s="547"/>
      <c r="ONC338" s="547"/>
      <c r="OND338" s="547"/>
      <c r="ONE338" s="547"/>
      <c r="ONF338" s="547"/>
      <c r="ONG338" s="547"/>
      <c r="ONH338" s="547"/>
      <c r="ONI338" s="547"/>
      <c r="ONJ338" s="547"/>
      <c r="ONK338" s="547"/>
      <c r="ONL338" s="547"/>
      <c r="ONM338" s="547"/>
      <c r="ONN338" s="547"/>
      <c r="ONO338" s="547"/>
      <c r="ONP338" s="547"/>
      <c r="ONQ338" s="547"/>
      <c r="ONR338" s="547"/>
      <c r="ONS338" s="547"/>
      <c r="ONT338" s="547"/>
      <c r="ONU338" s="547"/>
      <c r="ONV338" s="547"/>
      <c r="ONW338" s="547"/>
      <c r="ONX338" s="547"/>
      <c r="ONY338" s="547"/>
      <c r="ONZ338" s="547"/>
      <c r="OOA338" s="547"/>
      <c r="OOB338" s="547"/>
      <c r="OOC338" s="547"/>
      <c r="OOD338" s="547"/>
      <c r="OOE338" s="547"/>
      <c r="OOF338" s="547"/>
      <c r="OOG338" s="547"/>
      <c r="OOH338" s="547"/>
      <c r="OOI338" s="547"/>
      <c r="OOJ338" s="547"/>
      <c r="OOK338" s="547"/>
      <c r="OOL338" s="547"/>
      <c r="OOM338" s="547"/>
      <c r="OON338" s="547"/>
      <c r="OOO338" s="547"/>
      <c r="OOP338" s="547"/>
      <c r="OOQ338" s="547"/>
      <c r="OOR338" s="547"/>
      <c r="OOS338" s="547"/>
      <c r="OOT338" s="547"/>
      <c r="OOU338" s="547"/>
      <c r="OOV338" s="547"/>
      <c r="OOW338" s="547"/>
      <c r="OOX338" s="547"/>
      <c r="OOY338" s="547"/>
      <c r="OOZ338" s="547"/>
      <c r="OPA338" s="547"/>
      <c r="OPB338" s="547"/>
      <c r="OPC338" s="547"/>
      <c r="OPD338" s="547"/>
      <c r="OPE338" s="547"/>
      <c r="OPF338" s="547"/>
      <c r="OPG338" s="547"/>
      <c r="OPH338" s="547"/>
      <c r="OPI338" s="547"/>
      <c r="OPJ338" s="547"/>
      <c r="OPK338" s="547"/>
      <c r="OPL338" s="547"/>
      <c r="OPM338" s="547"/>
      <c r="OPN338" s="547"/>
      <c r="OPO338" s="547"/>
      <c r="OPP338" s="547"/>
      <c r="OPQ338" s="547"/>
      <c r="OPR338" s="547"/>
      <c r="OPS338" s="547"/>
      <c r="OPT338" s="547"/>
      <c r="OPU338" s="547"/>
      <c r="OPV338" s="547"/>
      <c r="OPW338" s="547"/>
      <c r="OPX338" s="547"/>
      <c r="OPY338" s="547"/>
      <c r="OPZ338" s="547"/>
      <c r="OQA338" s="547"/>
      <c r="OQB338" s="547"/>
      <c r="OQC338" s="547"/>
      <c r="OQD338" s="547"/>
      <c r="OQE338" s="547"/>
      <c r="OQF338" s="547"/>
      <c r="OQG338" s="547"/>
      <c r="OQH338" s="547"/>
      <c r="OQI338" s="547"/>
      <c r="OQJ338" s="547"/>
      <c r="OQK338" s="547"/>
      <c r="OQL338" s="547"/>
      <c r="OQM338" s="547"/>
      <c r="OQN338" s="547"/>
      <c r="OQO338" s="547"/>
      <c r="OQP338" s="547"/>
      <c r="OQQ338" s="547"/>
      <c r="OQR338" s="547"/>
      <c r="OQS338" s="547"/>
      <c r="OQT338" s="547"/>
      <c r="OQU338" s="547"/>
      <c r="OQV338" s="547"/>
      <c r="OQW338" s="547"/>
      <c r="OQX338" s="547"/>
      <c r="OQY338" s="547"/>
      <c r="OQZ338" s="547"/>
      <c r="ORA338" s="547"/>
      <c r="ORB338" s="547"/>
      <c r="ORC338" s="547"/>
      <c r="ORD338" s="547"/>
      <c r="ORE338" s="547"/>
      <c r="ORF338" s="547"/>
      <c r="ORG338" s="547"/>
      <c r="ORH338" s="547"/>
      <c r="ORI338" s="547"/>
      <c r="ORJ338" s="547"/>
      <c r="ORK338" s="547"/>
      <c r="ORL338" s="547"/>
      <c r="ORM338" s="547"/>
      <c r="ORN338" s="547"/>
      <c r="ORO338" s="547"/>
      <c r="ORP338" s="547"/>
      <c r="ORQ338" s="547"/>
      <c r="ORR338" s="547"/>
      <c r="ORS338" s="547"/>
      <c r="ORT338" s="547"/>
      <c r="ORU338" s="547"/>
      <c r="ORV338" s="547"/>
      <c r="ORW338" s="547"/>
      <c r="ORX338" s="547"/>
      <c r="ORY338" s="547"/>
      <c r="ORZ338" s="547"/>
      <c r="OSA338" s="547"/>
      <c r="OSB338" s="547"/>
      <c r="OSC338" s="547"/>
      <c r="OSD338" s="547"/>
      <c r="OSE338" s="547"/>
      <c r="OSF338" s="547"/>
      <c r="OSG338" s="547"/>
      <c r="OSH338" s="547"/>
      <c r="OSI338" s="547"/>
      <c r="OSJ338" s="547"/>
      <c r="OSK338" s="547"/>
      <c r="OSL338" s="547"/>
      <c r="OSM338" s="547"/>
      <c r="OSN338" s="547"/>
      <c r="OSO338" s="547"/>
      <c r="OSP338" s="547"/>
      <c r="OSQ338" s="547"/>
      <c r="OSR338" s="547"/>
      <c r="OSS338" s="547"/>
      <c r="OST338" s="547"/>
      <c r="OSU338" s="547"/>
      <c r="OSV338" s="547"/>
      <c r="OSW338" s="547"/>
      <c r="OSX338" s="547"/>
      <c r="OSY338" s="547"/>
      <c r="OSZ338" s="547"/>
      <c r="OTA338" s="547"/>
      <c r="OTB338" s="547"/>
      <c r="OTC338" s="547"/>
      <c r="OTD338" s="547"/>
      <c r="OTE338" s="547"/>
      <c r="OTF338" s="547"/>
      <c r="OTG338" s="547"/>
      <c r="OTH338" s="547"/>
      <c r="OTI338" s="547"/>
      <c r="OTJ338" s="547"/>
      <c r="OTK338" s="547"/>
      <c r="OTL338" s="547"/>
      <c r="OTM338" s="547"/>
      <c r="OTN338" s="547"/>
      <c r="OTO338" s="547"/>
      <c r="OTP338" s="547"/>
      <c r="OTQ338" s="547"/>
      <c r="OTR338" s="547"/>
      <c r="OTS338" s="547"/>
      <c r="OTT338" s="547"/>
      <c r="OTU338" s="547"/>
      <c r="OTV338" s="547"/>
      <c r="OTW338" s="547"/>
      <c r="OTX338" s="547"/>
      <c r="OTY338" s="547"/>
      <c r="OTZ338" s="547"/>
      <c r="OUA338" s="547"/>
      <c r="OUB338" s="547"/>
      <c r="OUC338" s="547"/>
      <c r="OUD338" s="547"/>
      <c r="OUE338" s="547"/>
      <c r="OUF338" s="547"/>
      <c r="OUG338" s="547"/>
      <c r="OUH338" s="547"/>
      <c r="OUI338" s="547"/>
      <c r="OUJ338" s="547"/>
      <c r="OUK338" s="547"/>
      <c r="OUL338" s="547"/>
      <c r="OUM338" s="547"/>
      <c r="OUN338" s="547"/>
      <c r="OUO338" s="547"/>
      <c r="OUP338" s="547"/>
      <c r="OUQ338" s="547"/>
      <c r="OUR338" s="547"/>
      <c r="OUS338" s="547"/>
      <c r="OUT338" s="547"/>
      <c r="OUU338" s="547"/>
      <c r="OUV338" s="547"/>
      <c r="OUW338" s="547"/>
      <c r="OUX338" s="547"/>
      <c r="OUY338" s="547"/>
      <c r="OUZ338" s="547"/>
      <c r="OVA338" s="547"/>
      <c r="OVB338" s="547"/>
      <c r="OVC338" s="547"/>
      <c r="OVD338" s="547"/>
      <c r="OVE338" s="547"/>
      <c r="OVF338" s="547"/>
      <c r="OVG338" s="547"/>
      <c r="OVH338" s="547"/>
      <c r="OVI338" s="547"/>
      <c r="OVJ338" s="547"/>
      <c r="OVK338" s="547"/>
      <c r="OVL338" s="547"/>
      <c r="OVM338" s="547"/>
      <c r="OVN338" s="547"/>
      <c r="OVO338" s="547"/>
      <c r="OVP338" s="547"/>
      <c r="OVQ338" s="547"/>
      <c r="OVR338" s="547"/>
      <c r="OVS338" s="547"/>
      <c r="OVT338" s="547"/>
      <c r="OVU338" s="547"/>
      <c r="OVV338" s="547"/>
      <c r="OVW338" s="547"/>
      <c r="OVX338" s="547"/>
      <c r="OVY338" s="547"/>
      <c r="OVZ338" s="547"/>
      <c r="OWA338" s="547"/>
      <c r="OWB338" s="547"/>
      <c r="OWC338" s="547"/>
      <c r="OWD338" s="547"/>
      <c r="OWE338" s="547"/>
      <c r="OWF338" s="547"/>
      <c r="OWG338" s="547"/>
      <c r="OWH338" s="547"/>
      <c r="OWI338" s="547"/>
      <c r="OWJ338" s="547"/>
      <c r="OWK338" s="547"/>
      <c r="OWL338" s="547"/>
      <c r="OWM338" s="547"/>
      <c r="OWN338" s="547"/>
      <c r="OWO338" s="547"/>
      <c r="OWP338" s="547"/>
      <c r="OWQ338" s="547"/>
      <c r="OWR338" s="547"/>
      <c r="OWS338" s="547"/>
      <c r="OWT338" s="547"/>
      <c r="OWU338" s="547"/>
      <c r="OWV338" s="547"/>
      <c r="OWW338" s="547"/>
      <c r="OWX338" s="547"/>
      <c r="OWY338" s="547"/>
      <c r="OWZ338" s="547"/>
      <c r="OXA338" s="547"/>
      <c r="OXB338" s="547"/>
      <c r="OXC338" s="547"/>
      <c r="OXD338" s="547"/>
      <c r="OXE338" s="547"/>
      <c r="OXF338" s="547"/>
      <c r="OXG338" s="547"/>
      <c r="OXH338" s="547"/>
      <c r="OXI338" s="547"/>
      <c r="OXJ338" s="547"/>
      <c r="OXK338" s="547"/>
      <c r="OXL338" s="547"/>
      <c r="OXM338" s="547"/>
      <c r="OXN338" s="547"/>
      <c r="OXO338" s="547"/>
      <c r="OXP338" s="547"/>
      <c r="OXQ338" s="547"/>
      <c r="OXR338" s="547"/>
      <c r="OXS338" s="547"/>
      <c r="OXT338" s="547"/>
      <c r="OXU338" s="547"/>
      <c r="OXV338" s="547"/>
      <c r="OXW338" s="547"/>
      <c r="OXX338" s="547"/>
      <c r="OXY338" s="547"/>
      <c r="OXZ338" s="547"/>
      <c r="OYA338" s="547"/>
      <c r="OYB338" s="547"/>
      <c r="OYC338" s="547"/>
      <c r="OYD338" s="547"/>
      <c r="OYE338" s="547"/>
      <c r="OYF338" s="547"/>
      <c r="OYG338" s="547"/>
      <c r="OYH338" s="547"/>
      <c r="OYI338" s="547"/>
      <c r="OYJ338" s="547"/>
      <c r="OYK338" s="547"/>
      <c r="OYL338" s="547"/>
      <c r="OYM338" s="547"/>
      <c r="OYN338" s="547"/>
      <c r="OYO338" s="547"/>
      <c r="OYP338" s="547"/>
      <c r="OYQ338" s="547"/>
      <c r="OYR338" s="547"/>
      <c r="OYS338" s="547"/>
      <c r="OYT338" s="547"/>
      <c r="OYU338" s="547"/>
      <c r="OYV338" s="547"/>
      <c r="OYW338" s="547"/>
      <c r="OYX338" s="547"/>
      <c r="OYY338" s="547"/>
      <c r="OYZ338" s="547"/>
      <c r="OZA338" s="547"/>
      <c r="OZB338" s="547"/>
      <c r="OZC338" s="547"/>
      <c r="OZD338" s="547"/>
      <c r="OZE338" s="547"/>
      <c r="OZF338" s="547"/>
      <c r="OZG338" s="547"/>
      <c r="OZH338" s="547"/>
      <c r="OZI338" s="547"/>
      <c r="OZJ338" s="547"/>
      <c r="OZK338" s="547"/>
      <c r="OZL338" s="547"/>
      <c r="OZM338" s="547"/>
      <c r="OZN338" s="547"/>
      <c r="OZO338" s="547"/>
      <c r="OZP338" s="547"/>
      <c r="OZQ338" s="547"/>
      <c r="OZR338" s="547"/>
      <c r="OZS338" s="547"/>
      <c r="OZT338" s="547"/>
      <c r="OZU338" s="547"/>
      <c r="OZV338" s="547"/>
      <c r="OZW338" s="547"/>
      <c r="OZX338" s="547"/>
      <c r="OZY338" s="547"/>
      <c r="OZZ338" s="547"/>
      <c r="PAA338" s="547"/>
      <c r="PAB338" s="547"/>
      <c r="PAC338" s="547"/>
      <c r="PAD338" s="547"/>
      <c r="PAE338" s="547"/>
      <c r="PAF338" s="547"/>
      <c r="PAG338" s="547"/>
      <c r="PAH338" s="547"/>
      <c r="PAI338" s="547"/>
      <c r="PAJ338" s="547"/>
      <c r="PAK338" s="547"/>
      <c r="PAL338" s="547"/>
      <c r="PAM338" s="547"/>
      <c r="PAN338" s="547"/>
      <c r="PAO338" s="547"/>
      <c r="PAP338" s="547"/>
      <c r="PAQ338" s="547"/>
      <c r="PAR338" s="547"/>
      <c r="PAS338" s="547"/>
      <c r="PAT338" s="547"/>
      <c r="PAU338" s="547"/>
      <c r="PAV338" s="547"/>
      <c r="PAW338" s="547"/>
      <c r="PAX338" s="547"/>
      <c r="PAY338" s="547"/>
      <c r="PAZ338" s="547"/>
      <c r="PBA338" s="547"/>
      <c r="PBB338" s="547"/>
      <c r="PBC338" s="547"/>
      <c r="PBD338" s="547"/>
      <c r="PBE338" s="547"/>
      <c r="PBF338" s="547"/>
      <c r="PBG338" s="547"/>
      <c r="PBH338" s="547"/>
      <c r="PBI338" s="547"/>
      <c r="PBJ338" s="547"/>
      <c r="PBK338" s="547"/>
      <c r="PBL338" s="547"/>
      <c r="PBM338" s="547"/>
      <c r="PBN338" s="547"/>
      <c r="PBO338" s="547"/>
      <c r="PBP338" s="547"/>
      <c r="PBQ338" s="547"/>
      <c r="PBR338" s="547"/>
      <c r="PBS338" s="547"/>
      <c r="PBT338" s="547"/>
      <c r="PBU338" s="547"/>
      <c r="PBV338" s="547"/>
      <c r="PBW338" s="547"/>
      <c r="PBX338" s="547"/>
      <c r="PBY338" s="547"/>
      <c r="PBZ338" s="547"/>
      <c r="PCA338" s="547"/>
      <c r="PCB338" s="547"/>
      <c r="PCC338" s="547"/>
      <c r="PCD338" s="547"/>
      <c r="PCE338" s="547"/>
      <c r="PCF338" s="547"/>
      <c r="PCG338" s="547"/>
      <c r="PCH338" s="547"/>
      <c r="PCI338" s="547"/>
      <c r="PCJ338" s="547"/>
      <c r="PCK338" s="547"/>
      <c r="PCL338" s="547"/>
      <c r="PCM338" s="547"/>
      <c r="PCN338" s="547"/>
      <c r="PCO338" s="547"/>
      <c r="PCP338" s="547"/>
      <c r="PCQ338" s="547"/>
      <c r="PCR338" s="547"/>
      <c r="PCS338" s="547"/>
      <c r="PCT338" s="547"/>
      <c r="PCU338" s="547"/>
      <c r="PCV338" s="547"/>
      <c r="PCW338" s="547"/>
      <c r="PCX338" s="547"/>
      <c r="PCY338" s="547"/>
      <c r="PCZ338" s="547"/>
      <c r="PDA338" s="547"/>
      <c r="PDB338" s="547"/>
      <c r="PDC338" s="547"/>
      <c r="PDD338" s="547"/>
      <c r="PDE338" s="547"/>
      <c r="PDF338" s="547"/>
      <c r="PDG338" s="547"/>
      <c r="PDH338" s="547"/>
      <c r="PDI338" s="547"/>
      <c r="PDJ338" s="547"/>
      <c r="PDK338" s="547"/>
      <c r="PDL338" s="547"/>
      <c r="PDM338" s="547"/>
      <c r="PDN338" s="547"/>
      <c r="PDO338" s="547"/>
      <c r="PDP338" s="547"/>
      <c r="PDQ338" s="547"/>
      <c r="PDR338" s="547"/>
      <c r="PDS338" s="547"/>
      <c r="PDT338" s="547"/>
      <c r="PDU338" s="547"/>
      <c r="PDV338" s="547"/>
      <c r="PDW338" s="547"/>
      <c r="PDX338" s="547"/>
      <c r="PDY338" s="547"/>
      <c r="PDZ338" s="547"/>
      <c r="PEA338" s="547"/>
      <c r="PEB338" s="547"/>
      <c r="PEC338" s="547"/>
      <c r="PED338" s="547"/>
      <c r="PEE338" s="547"/>
      <c r="PEF338" s="547"/>
      <c r="PEG338" s="547"/>
      <c r="PEH338" s="547"/>
      <c r="PEI338" s="547"/>
      <c r="PEJ338" s="547"/>
      <c r="PEK338" s="547"/>
      <c r="PEL338" s="547"/>
      <c r="PEM338" s="547"/>
      <c r="PEN338" s="547"/>
      <c r="PEO338" s="547"/>
      <c r="PEP338" s="547"/>
      <c r="PEQ338" s="547"/>
      <c r="PER338" s="547"/>
      <c r="PES338" s="547"/>
      <c r="PET338" s="547"/>
      <c r="PEU338" s="547"/>
      <c r="PEV338" s="547"/>
      <c r="PEW338" s="547"/>
      <c r="PEX338" s="547"/>
      <c r="PEY338" s="547"/>
      <c r="PEZ338" s="547"/>
      <c r="PFA338" s="547"/>
      <c r="PFB338" s="547"/>
      <c r="PFC338" s="547"/>
      <c r="PFD338" s="547"/>
      <c r="PFE338" s="547"/>
      <c r="PFF338" s="547"/>
      <c r="PFG338" s="547"/>
      <c r="PFH338" s="547"/>
      <c r="PFI338" s="547"/>
      <c r="PFJ338" s="547"/>
      <c r="PFK338" s="547"/>
      <c r="PFL338" s="547"/>
      <c r="PFM338" s="547"/>
      <c r="PFN338" s="547"/>
      <c r="PFO338" s="547"/>
      <c r="PFP338" s="547"/>
      <c r="PFQ338" s="547"/>
      <c r="PFR338" s="547"/>
      <c r="PFS338" s="547"/>
      <c r="PFT338" s="547"/>
      <c r="PFU338" s="547"/>
      <c r="PFV338" s="547"/>
      <c r="PFW338" s="547"/>
      <c r="PFX338" s="547"/>
      <c r="PFY338" s="547"/>
      <c r="PFZ338" s="547"/>
      <c r="PGA338" s="547"/>
      <c r="PGB338" s="547"/>
      <c r="PGC338" s="547"/>
      <c r="PGD338" s="547"/>
      <c r="PGE338" s="547"/>
      <c r="PGF338" s="547"/>
      <c r="PGG338" s="547"/>
      <c r="PGH338" s="547"/>
      <c r="PGI338" s="547"/>
      <c r="PGJ338" s="547"/>
      <c r="PGK338" s="547"/>
      <c r="PGL338" s="547"/>
      <c r="PGM338" s="547"/>
      <c r="PGN338" s="547"/>
      <c r="PGO338" s="547"/>
      <c r="PGP338" s="547"/>
      <c r="PGQ338" s="547"/>
      <c r="PGR338" s="547"/>
      <c r="PGS338" s="547"/>
      <c r="PGT338" s="547"/>
      <c r="PGU338" s="547"/>
      <c r="PGV338" s="547"/>
      <c r="PGW338" s="547"/>
      <c r="PGX338" s="547"/>
      <c r="PGY338" s="547"/>
      <c r="PGZ338" s="547"/>
      <c r="PHA338" s="547"/>
      <c r="PHB338" s="547"/>
      <c r="PHC338" s="547"/>
      <c r="PHD338" s="547"/>
      <c r="PHE338" s="547"/>
      <c r="PHF338" s="547"/>
      <c r="PHG338" s="547"/>
      <c r="PHH338" s="547"/>
      <c r="PHI338" s="547"/>
      <c r="PHJ338" s="547"/>
      <c r="PHK338" s="547"/>
      <c r="PHL338" s="547"/>
      <c r="PHM338" s="547"/>
      <c r="PHN338" s="547"/>
      <c r="PHO338" s="547"/>
      <c r="PHP338" s="547"/>
      <c r="PHQ338" s="547"/>
      <c r="PHR338" s="547"/>
      <c r="PHS338" s="547"/>
      <c r="PHT338" s="547"/>
      <c r="PHU338" s="547"/>
      <c r="PHV338" s="547"/>
      <c r="PHW338" s="547"/>
      <c r="PHX338" s="547"/>
      <c r="PHY338" s="547"/>
      <c r="PHZ338" s="547"/>
      <c r="PIA338" s="547"/>
      <c r="PIB338" s="547"/>
      <c r="PIC338" s="547"/>
      <c r="PID338" s="547"/>
      <c r="PIE338" s="547"/>
      <c r="PIF338" s="547"/>
      <c r="PIG338" s="547"/>
      <c r="PIH338" s="547"/>
      <c r="PII338" s="547"/>
      <c r="PIJ338" s="547"/>
      <c r="PIK338" s="547"/>
      <c r="PIL338" s="547"/>
      <c r="PIM338" s="547"/>
      <c r="PIN338" s="547"/>
      <c r="PIO338" s="547"/>
      <c r="PIP338" s="547"/>
      <c r="PIQ338" s="547"/>
      <c r="PIR338" s="547"/>
      <c r="PIS338" s="547"/>
      <c r="PIT338" s="547"/>
      <c r="PIU338" s="547"/>
      <c r="PIV338" s="547"/>
      <c r="PIW338" s="547"/>
      <c r="PIX338" s="547"/>
      <c r="PIY338" s="547"/>
      <c r="PIZ338" s="547"/>
      <c r="PJA338" s="547"/>
      <c r="PJB338" s="547"/>
      <c r="PJC338" s="547"/>
      <c r="PJD338" s="547"/>
      <c r="PJE338" s="547"/>
      <c r="PJF338" s="547"/>
      <c r="PJG338" s="547"/>
      <c r="PJH338" s="547"/>
      <c r="PJI338" s="547"/>
      <c r="PJJ338" s="547"/>
      <c r="PJK338" s="547"/>
      <c r="PJL338" s="547"/>
      <c r="PJM338" s="547"/>
      <c r="PJN338" s="547"/>
      <c r="PJO338" s="547"/>
      <c r="PJP338" s="547"/>
      <c r="PJQ338" s="547"/>
      <c r="PJR338" s="547"/>
      <c r="PJS338" s="547"/>
      <c r="PJT338" s="547"/>
      <c r="PJU338" s="547"/>
      <c r="PJV338" s="547"/>
      <c r="PJW338" s="547"/>
      <c r="PJX338" s="547"/>
      <c r="PJY338" s="547"/>
      <c r="PJZ338" s="547"/>
      <c r="PKA338" s="547"/>
      <c r="PKB338" s="547"/>
      <c r="PKC338" s="547"/>
      <c r="PKD338" s="547"/>
      <c r="PKE338" s="547"/>
      <c r="PKF338" s="547"/>
      <c r="PKG338" s="547"/>
      <c r="PKH338" s="547"/>
      <c r="PKI338" s="547"/>
      <c r="PKJ338" s="547"/>
      <c r="PKK338" s="547"/>
      <c r="PKL338" s="547"/>
      <c r="PKM338" s="547"/>
      <c r="PKN338" s="547"/>
      <c r="PKO338" s="547"/>
      <c r="PKP338" s="547"/>
      <c r="PKQ338" s="547"/>
      <c r="PKR338" s="547"/>
      <c r="PKS338" s="547"/>
      <c r="PKT338" s="547"/>
      <c r="PKU338" s="547"/>
      <c r="PKV338" s="547"/>
      <c r="PKW338" s="547"/>
      <c r="PKX338" s="547"/>
      <c r="PKY338" s="547"/>
      <c r="PKZ338" s="547"/>
      <c r="PLA338" s="547"/>
      <c r="PLB338" s="547"/>
      <c r="PLC338" s="547"/>
      <c r="PLD338" s="547"/>
      <c r="PLE338" s="547"/>
      <c r="PLF338" s="547"/>
      <c r="PLG338" s="547"/>
      <c r="PLH338" s="547"/>
      <c r="PLI338" s="547"/>
      <c r="PLJ338" s="547"/>
      <c r="PLK338" s="547"/>
      <c r="PLL338" s="547"/>
      <c r="PLM338" s="547"/>
      <c r="PLN338" s="547"/>
      <c r="PLO338" s="547"/>
      <c r="PLP338" s="547"/>
      <c r="PLQ338" s="547"/>
      <c r="PLR338" s="547"/>
      <c r="PLS338" s="547"/>
      <c r="PLT338" s="547"/>
      <c r="PLU338" s="547"/>
      <c r="PLV338" s="547"/>
      <c r="PLW338" s="547"/>
      <c r="PLX338" s="547"/>
      <c r="PLY338" s="547"/>
      <c r="PLZ338" s="547"/>
      <c r="PMA338" s="547"/>
      <c r="PMB338" s="547"/>
      <c r="PMC338" s="547"/>
      <c r="PMD338" s="547"/>
      <c r="PME338" s="547"/>
      <c r="PMF338" s="547"/>
      <c r="PMG338" s="547"/>
      <c r="PMH338" s="547"/>
      <c r="PMI338" s="547"/>
      <c r="PMJ338" s="547"/>
      <c r="PMK338" s="547"/>
      <c r="PML338" s="547"/>
      <c r="PMM338" s="547"/>
      <c r="PMN338" s="547"/>
      <c r="PMO338" s="547"/>
      <c r="PMP338" s="547"/>
      <c r="PMQ338" s="547"/>
      <c r="PMR338" s="547"/>
      <c r="PMS338" s="547"/>
      <c r="PMT338" s="547"/>
      <c r="PMU338" s="547"/>
      <c r="PMV338" s="547"/>
      <c r="PMW338" s="547"/>
      <c r="PMX338" s="547"/>
      <c r="PMY338" s="547"/>
      <c r="PMZ338" s="547"/>
      <c r="PNA338" s="547"/>
      <c r="PNB338" s="547"/>
      <c r="PNC338" s="547"/>
      <c r="PND338" s="547"/>
      <c r="PNE338" s="547"/>
      <c r="PNF338" s="547"/>
      <c r="PNG338" s="547"/>
      <c r="PNH338" s="547"/>
      <c r="PNI338" s="547"/>
      <c r="PNJ338" s="547"/>
      <c r="PNK338" s="547"/>
      <c r="PNL338" s="547"/>
      <c r="PNM338" s="547"/>
      <c r="PNN338" s="547"/>
      <c r="PNO338" s="547"/>
      <c r="PNP338" s="547"/>
      <c r="PNQ338" s="547"/>
      <c r="PNR338" s="547"/>
      <c r="PNS338" s="547"/>
      <c r="PNT338" s="547"/>
      <c r="PNU338" s="547"/>
      <c r="PNV338" s="547"/>
      <c r="PNW338" s="547"/>
      <c r="PNX338" s="547"/>
      <c r="PNY338" s="547"/>
      <c r="PNZ338" s="547"/>
      <c r="POA338" s="547"/>
      <c r="POB338" s="547"/>
      <c r="POC338" s="547"/>
      <c r="POD338" s="547"/>
      <c r="POE338" s="547"/>
      <c r="POF338" s="547"/>
      <c r="POG338" s="547"/>
      <c r="POH338" s="547"/>
      <c r="POI338" s="547"/>
      <c r="POJ338" s="547"/>
      <c r="POK338" s="547"/>
      <c r="POL338" s="547"/>
      <c r="POM338" s="547"/>
      <c r="PON338" s="547"/>
      <c r="POO338" s="547"/>
      <c r="POP338" s="547"/>
      <c r="POQ338" s="547"/>
      <c r="POR338" s="547"/>
      <c r="POS338" s="547"/>
      <c r="POT338" s="547"/>
      <c r="POU338" s="547"/>
      <c r="POV338" s="547"/>
      <c r="POW338" s="547"/>
      <c r="POX338" s="547"/>
      <c r="POY338" s="547"/>
      <c r="POZ338" s="547"/>
      <c r="PPA338" s="547"/>
      <c r="PPB338" s="547"/>
      <c r="PPC338" s="547"/>
      <c r="PPD338" s="547"/>
      <c r="PPE338" s="547"/>
      <c r="PPF338" s="547"/>
      <c r="PPG338" s="547"/>
      <c r="PPH338" s="547"/>
      <c r="PPI338" s="547"/>
      <c r="PPJ338" s="547"/>
      <c r="PPK338" s="547"/>
      <c r="PPL338" s="547"/>
      <c r="PPM338" s="547"/>
      <c r="PPN338" s="547"/>
      <c r="PPO338" s="547"/>
      <c r="PPP338" s="547"/>
      <c r="PPQ338" s="547"/>
      <c r="PPR338" s="547"/>
      <c r="PPS338" s="547"/>
      <c r="PPT338" s="547"/>
      <c r="PPU338" s="547"/>
      <c r="PPV338" s="547"/>
      <c r="PPW338" s="547"/>
      <c r="PPX338" s="547"/>
      <c r="PPY338" s="547"/>
      <c r="PPZ338" s="547"/>
      <c r="PQA338" s="547"/>
      <c r="PQB338" s="547"/>
      <c r="PQC338" s="547"/>
      <c r="PQD338" s="547"/>
      <c r="PQE338" s="547"/>
      <c r="PQF338" s="547"/>
      <c r="PQG338" s="547"/>
      <c r="PQH338" s="547"/>
      <c r="PQI338" s="547"/>
      <c r="PQJ338" s="547"/>
      <c r="PQK338" s="547"/>
      <c r="PQL338" s="547"/>
      <c r="PQM338" s="547"/>
      <c r="PQN338" s="547"/>
      <c r="PQO338" s="547"/>
      <c r="PQP338" s="547"/>
      <c r="PQQ338" s="547"/>
      <c r="PQR338" s="547"/>
      <c r="PQS338" s="547"/>
      <c r="PQT338" s="547"/>
      <c r="PQU338" s="547"/>
      <c r="PQV338" s="547"/>
      <c r="PQW338" s="547"/>
      <c r="PQX338" s="547"/>
      <c r="PQY338" s="547"/>
      <c r="PQZ338" s="547"/>
      <c r="PRA338" s="547"/>
      <c r="PRB338" s="547"/>
      <c r="PRC338" s="547"/>
      <c r="PRD338" s="547"/>
      <c r="PRE338" s="547"/>
      <c r="PRF338" s="547"/>
      <c r="PRG338" s="547"/>
      <c r="PRH338" s="547"/>
      <c r="PRI338" s="547"/>
      <c r="PRJ338" s="547"/>
      <c r="PRK338" s="547"/>
      <c r="PRL338" s="547"/>
      <c r="PRM338" s="547"/>
      <c r="PRN338" s="547"/>
      <c r="PRO338" s="547"/>
      <c r="PRP338" s="547"/>
      <c r="PRQ338" s="547"/>
      <c r="PRR338" s="547"/>
      <c r="PRS338" s="547"/>
      <c r="PRT338" s="547"/>
      <c r="PRU338" s="547"/>
      <c r="PRV338" s="547"/>
      <c r="PRW338" s="547"/>
      <c r="PRX338" s="547"/>
      <c r="PRY338" s="547"/>
      <c r="PRZ338" s="547"/>
      <c r="PSA338" s="547"/>
      <c r="PSB338" s="547"/>
      <c r="PSC338" s="547"/>
      <c r="PSD338" s="547"/>
      <c r="PSE338" s="547"/>
      <c r="PSF338" s="547"/>
      <c r="PSG338" s="547"/>
      <c r="PSH338" s="547"/>
      <c r="PSI338" s="547"/>
      <c r="PSJ338" s="547"/>
      <c r="PSK338" s="547"/>
      <c r="PSL338" s="547"/>
      <c r="PSM338" s="547"/>
      <c r="PSN338" s="547"/>
      <c r="PSO338" s="547"/>
      <c r="PSP338" s="547"/>
      <c r="PSQ338" s="547"/>
      <c r="PSR338" s="547"/>
      <c r="PSS338" s="547"/>
      <c r="PST338" s="547"/>
      <c r="PSU338" s="547"/>
      <c r="PSV338" s="547"/>
      <c r="PSW338" s="547"/>
      <c r="PSX338" s="547"/>
      <c r="PSY338" s="547"/>
      <c r="PSZ338" s="547"/>
      <c r="PTA338" s="547"/>
      <c r="PTB338" s="547"/>
      <c r="PTC338" s="547"/>
      <c r="PTD338" s="547"/>
      <c r="PTE338" s="547"/>
      <c r="PTF338" s="547"/>
      <c r="PTG338" s="547"/>
      <c r="PTH338" s="547"/>
      <c r="PTI338" s="547"/>
      <c r="PTJ338" s="547"/>
      <c r="PTK338" s="547"/>
      <c r="PTL338" s="547"/>
      <c r="PTM338" s="547"/>
      <c r="PTN338" s="547"/>
      <c r="PTO338" s="547"/>
      <c r="PTP338" s="547"/>
      <c r="PTQ338" s="547"/>
      <c r="PTR338" s="547"/>
      <c r="PTS338" s="547"/>
      <c r="PTT338" s="547"/>
      <c r="PTU338" s="547"/>
      <c r="PTV338" s="547"/>
      <c r="PTW338" s="547"/>
      <c r="PTX338" s="547"/>
      <c r="PTY338" s="547"/>
      <c r="PTZ338" s="547"/>
      <c r="PUA338" s="547"/>
      <c r="PUB338" s="547"/>
      <c r="PUC338" s="547"/>
      <c r="PUD338" s="547"/>
      <c r="PUE338" s="547"/>
      <c r="PUF338" s="547"/>
      <c r="PUG338" s="547"/>
      <c r="PUH338" s="547"/>
      <c r="PUI338" s="547"/>
      <c r="PUJ338" s="547"/>
      <c r="PUK338" s="547"/>
      <c r="PUL338" s="547"/>
      <c r="PUM338" s="547"/>
      <c r="PUN338" s="547"/>
      <c r="PUO338" s="547"/>
      <c r="PUP338" s="547"/>
      <c r="PUQ338" s="547"/>
      <c r="PUR338" s="547"/>
      <c r="PUS338" s="547"/>
      <c r="PUT338" s="547"/>
      <c r="PUU338" s="547"/>
      <c r="PUV338" s="547"/>
      <c r="PUW338" s="547"/>
      <c r="PUX338" s="547"/>
      <c r="PUY338" s="547"/>
      <c r="PUZ338" s="547"/>
      <c r="PVA338" s="547"/>
      <c r="PVB338" s="547"/>
      <c r="PVC338" s="547"/>
      <c r="PVD338" s="547"/>
      <c r="PVE338" s="547"/>
      <c r="PVF338" s="547"/>
      <c r="PVG338" s="547"/>
      <c r="PVH338" s="547"/>
      <c r="PVI338" s="547"/>
      <c r="PVJ338" s="547"/>
      <c r="PVK338" s="547"/>
      <c r="PVL338" s="547"/>
      <c r="PVM338" s="547"/>
      <c r="PVN338" s="547"/>
      <c r="PVO338" s="547"/>
      <c r="PVP338" s="547"/>
      <c r="PVQ338" s="547"/>
      <c r="PVR338" s="547"/>
      <c r="PVS338" s="547"/>
      <c r="PVT338" s="547"/>
      <c r="PVU338" s="547"/>
      <c r="PVV338" s="547"/>
      <c r="PVW338" s="547"/>
      <c r="PVX338" s="547"/>
      <c r="PVY338" s="547"/>
      <c r="PVZ338" s="547"/>
      <c r="PWA338" s="547"/>
      <c r="PWB338" s="547"/>
      <c r="PWC338" s="547"/>
      <c r="PWD338" s="547"/>
      <c r="PWE338" s="547"/>
      <c r="PWF338" s="547"/>
      <c r="PWG338" s="547"/>
      <c r="PWH338" s="547"/>
      <c r="PWI338" s="547"/>
      <c r="PWJ338" s="547"/>
      <c r="PWK338" s="547"/>
      <c r="PWL338" s="547"/>
      <c r="PWM338" s="547"/>
      <c r="PWN338" s="547"/>
      <c r="PWO338" s="547"/>
      <c r="PWP338" s="547"/>
      <c r="PWQ338" s="547"/>
      <c r="PWR338" s="547"/>
      <c r="PWS338" s="547"/>
      <c r="PWT338" s="547"/>
      <c r="PWU338" s="547"/>
      <c r="PWV338" s="547"/>
      <c r="PWW338" s="547"/>
      <c r="PWX338" s="547"/>
      <c r="PWY338" s="547"/>
      <c r="PWZ338" s="547"/>
      <c r="PXA338" s="547"/>
      <c r="PXB338" s="547"/>
      <c r="PXC338" s="547"/>
      <c r="PXD338" s="547"/>
      <c r="PXE338" s="547"/>
      <c r="PXF338" s="547"/>
      <c r="PXG338" s="547"/>
      <c r="PXH338" s="547"/>
      <c r="PXI338" s="547"/>
      <c r="PXJ338" s="547"/>
      <c r="PXK338" s="547"/>
      <c r="PXL338" s="547"/>
      <c r="PXM338" s="547"/>
      <c r="PXN338" s="547"/>
      <c r="PXO338" s="547"/>
      <c r="PXP338" s="547"/>
      <c r="PXQ338" s="547"/>
      <c r="PXR338" s="547"/>
      <c r="PXS338" s="547"/>
      <c r="PXT338" s="547"/>
      <c r="PXU338" s="547"/>
      <c r="PXV338" s="547"/>
      <c r="PXW338" s="547"/>
      <c r="PXX338" s="547"/>
      <c r="PXY338" s="547"/>
      <c r="PXZ338" s="547"/>
      <c r="PYA338" s="547"/>
      <c r="PYB338" s="547"/>
      <c r="PYC338" s="547"/>
      <c r="PYD338" s="547"/>
      <c r="PYE338" s="547"/>
      <c r="PYF338" s="547"/>
      <c r="PYG338" s="547"/>
      <c r="PYH338" s="547"/>
      <c r="PYI338" s="547"/>
      <c r="PYJ338" s="547"/>
      <c r="PYK338" s="547"/>
      <c r="PYL338" s="547"/>
      <c r="PYM338" s="547"/>
      <c r="PYN338" s="547"/>
      <c r="PYO338" s="547"/>
      <c r="PYP338" s="547"/>
      <c r="PYQ338" s="547"/>
      <c r="PYR338" s="547"/>
      <c r="PYS338" s="547"/>
      <c r="PYT338" s="547"/>
      <c r="PYU338" s="547"/>
      <c r="PYV338" s="547"/>
      <c r="PYW338" s="547"/>
      <c r="PYX338" s="547"/>
      <c r="PYY338" s="547"/>
      <c r="PYZ338" s="547"/>
      <c r="PZA338" s="547"/>
      <c r="PZB338" s="547"/>
      <c r="PZC338" s="547"/>
      <c r="PZD338" s="547"/>
      <c r="PZE338" s="547"/>
      <c r="PZF338" s="547"/>
      <c r="PZG338" s="547"/>
      <c r="PZH338" s="547"/>
      <c r="PZI338" s="547"/>
      <c r="PZJ338" s="547"/>
      <c r="PZK338" s="547"/>
      <c r="PZL338" s="547"/>
      <c r="PZM338" s="547"/>
      <c r="PZN338" s="547"/>
      <c r="PZO338" s="547"/>
      <c r="PZP338" s="547"/>
      <c r="PZQ338" s="547"/>
      <c r="PZR338" s="547"/>
      <c r="PZS338" s="547"/>
      <c r="PZT338" s="547"/>
      <c r="PZU338" s="547"/>
      <c r="PZV338" s="547"/>
      <c r="PZW338" s="547"/>
      <c r="PZX338" s="547"/>
      <c r="PZY338" s="547"/>
      <c r="PZZ338" s="547"/>
      <c r="QAA338" s="547"/>
      <c r="QAB338" s="547"/>
      <c r="QAC338" s="547"/>
      <c r="QAD338" s="547"/>
      <c r="QAE338" s="547"/>
      <c r="QAF338" s="547"/>
      <c r="QAG338" s="547"/>
      <c r="QAH338" s="547"/>
      <c r="QAI338" s="547"/>
      <c r="QAJ338" s="547"/>
      <c r="QAK338" s="547"/>
      <c r="QAL338" s="547"/>
      <c r="QAM338" s="547"/>
      <c r="QAN338" s="547"/>
      <c r="QAO338" s="547"/>
      <c r="QAP338" s="547"/>
      <c r="QAQ338" s="547"/>
      <c r="QAR338" s="547"/>
      <c r="QAS338" s="547"/>
      <c r="QAT338" s="547"/>
      <c r="QAU338" s="547"/>
      <c r="QAV338" s="547"/>
      <c r="QAW338" s="547"/>
      <c r="QAX338" s="547"/>
      <c r="QAY338" s="547"/>
      <c r="QAZ338" s="547"/>
      <c r="QBA338" s="547"/>
      <c r="QBB338" s="547"/>
      <c r="QBC338" s="547"/>
      <c r="QBD338" s="547"/>
      <c r="QBE338" s="547"/>
      <c r="QBF338" s="547"/>
      <c r="QBG338" s="547"/>
      <c r="QBH338" s="547"/>
      <c r="QBI338" s="547"/>
      <c r="QBJ338" s="547"/>
      <c r="QBK338" s="547"/>
      <c r="QBL338" s="547"/>
      <c r="QBM338" s="547"/>
      <c r="QBN338" s="547"/>
      <c r="QBO338" s="547"/>
      <c r="QBP338" s="547"/>
      <c r="QBQ338" s="547"/>
      <c r="QBR338" s="547"/>
      <c r="QBS338" s="547"/>
      <c r="QBT338" s="547"/>
      <c r="QBU338" s="547"/>
      <c r="QBV338" s="547"/>
      <c r="QBW338" s="547"/>
      <c r="QBX338" s="547"/>
      <c r="QBY338" s="547"/>
      <c r="QBZ338" s="547"/>
      <c r="QCA338" s="547"/>
      <c r="QCB338" s="547"/>
      <c r="QCC338" s="547"/>
      <c r="QCD338" s="547"/>
      <c r="QCE338" s="547"/>
      <c r="QCF338" s="547"/>
      <c r="QCG338" s="547"/>
      <c r="QCH338" s="547"/>
      <c r="QCI338" s="547"/>
      <c r="QCJ338" s="547"/>
      <c r="QCK338" s="547"/>
      <c r="QCL338" s="547"/>
      <c r="QCM338" s="547"/>
      <c r="QCN338" s="547"/>
      <c r="QCO338" s="547"/>
      <c r="QCP338" s="547"/>
      <c r="QCQ338" s="547"/>
      <c r="QCR338" s="547"/>
      <c r="QCS338" s="547"/>
      <c r="QCT338" s="547"/>
      <c r="QCU338" s="547"/>
      <c r="QCV338" s="547"/>
      <c r="QCW338" s="547"/>
      <c r="QCX338" s="547"/>
      <c r="QCY338" s="547"/>
      <c r="QCZ338" s="547"/>
      <c r="QDA338" s="547"/>
      <c r="QDB338" s="547"/>
      <c r="QDC338" s="547"/>
      <c r="QDD338" s="547"/>
      <c r="QDE338" s="547"/>
      <c r="QDF338" s="547"/>
      <c r="QDG338" s="547"/>
      <c r="QDH338" s="547"/>
      <c r="QDI338" s="547"/>
      <c r="QDJ338" s="547"/>
      <c r="QDK338" s="547"/>
      <c r="QDL338" s="547"/>
      <c r="QDM338" s="547"/>
      <c r="QDN338" s="547"/>
      <c r="QDO338" s="547"/>
      <c r="QDP338" s="547"/>
      <c r="QDQ338" s="547"/>
      <c r="QDR338" s="547"/>
      <c r="QDS338" s="547"/>
      <c r="QDT338" s="547"/>
      <c r="QDU338" s="547"/>
      <c r="QDV338" s="547"/>
      <c r="QDW338" s="547"/>
      <c r="QDX338" s="547"/>
      <c r="QDY338" s="547"/>
      <c r="QDZ338" s="547"/>
      <c r="QEA338" s="547"/>
      <c r="QEB338" s="547"/>
      <c r="QEC338" s="547"/>
      <c r="QED338" s="547"/>
      <c r="QEE338" s="547"/>
      <c r="QEF338" s="547"/>
      <c r="QEG338" s="547"/>
      <c r="QEH338" s="547"/>
      <c r="QEI338" s="547"/>
      <c r="QEJ338" s="547"/>
      <c r="QEK338" s="547"/>
      <c r="QEL338" s="547"/>
      <c r="QEM338" s="547"/>
      <c r="QEN338" s="547"/>
      <c r="QEO338" s="547"/>
      <c r="QEP338" s="547"/>
      <c r="QEQ338" s="547"/>
      <c r="QER338" s="547"/>
      <c r="QES338" s="547"/>
      <c r="QET338" s="547"/>
      <c r="QEU338" s="547"/>
      <c r="QEV338" s="547"/>
      <c r="QEW338" s="547"/>
      <c r="QEX338" s="547"/>
      <c r="QEY338" s="547"/>
      <c r="QEZ338" s="547"/>
      <c r="QFA338" s="547"/>
      <c r="QFB338" s="547"/>
      <c r="QFC338" s="547"/>
      <c r="QFD338" s="547"/>
      <c r="QFE338" s="547"/>
      <c r="QFF338" s="547"/>
      <c r="QFG338" s="547"/>
      <c r="QFH338" s="547"/>
      <c r="QFI338" s="547"/>
      <c r="QFJ338" s="547"/>
      <c r="QFK338" s="547"/>
      <c r="QFL338" s="547"/>
      <c r="QFM338" s="547"/>
      <c r="QFN338" s="547"/>
      <c r="QFO338" s="547"/>
      <c r="QFP338" s="547"/>
      <c r="QFQ338" s="547"/>
      <c r="QFR338" s="547"/>
      <c r="QFS338" s="547"/>
      <c r="QFT338" s="547"/>
      <c r="QFU338" s="547"/>
      <c r="QFV338" s="547"/>
      <c r="QFW338" s="547"/>
      <c r="QFX338" s="547"/>
      <c r="QFY338" s="547"/>
      <c r="QFZ338" s="547"/>
      <c r="QGA338" s="547"/>
      <c r="QGB338" s="547"/>
      <c r="QGC338" s="547"/>
      <c r="QGD338" s="547"/>
      <c r="QGE338" s="547"/>
      <c r="QGF338" s="547"/>
      <c r="QGG338" s="547"/>
      <c r="QGH338" s="547"/>
      <c r="QGI338" s="547"/>
      <c r="QGJ338" s="547"/>
      <c r="QGK338" s="547"/>
      <c r="QGL338" s="547"/>
      <c r="QGM338" s="547"/>
      <c r="QGN338" s="547"/>
      <c r="QGO338" s="547"/>
      <c r="QGP338" s="547"/>
      <c r="QGQ338" s="547"/>
      <c r="QGR338" s="547"/>
      <c r="QGS338" s="547"/>
      <c r="QGT338" s="547"/>
      <c r="QGU338" s="547"/>
      <c r="QGV338" s="547"/>
      <c r="QGW338" s="547"/>
      <c r="QGX338" s="547"/>
      <c r="QGY338" s="547"/>
      <c r="QGZ338" s="547"/>
      <c r="QHA338" s="547"/>
      <c r="QHB338" s="547"/>
      <c r="QHC338" s="547"/>
      <c r="QHD338" s="547"/>
      <c r="QHE338" s="547"/>
      <c r="QHF338" s="547"/>
      <c r="QHG338" s="547"/>
      <c r="QHH338" s="547"/>
      <c r="QHI338" s="547"/>
      <c r="QHJ338" s="547"/>
      <c r="QHK338" s="547"/>
      <c r="QHL338" s="547"/>
      <c r="QHM338" s="547"/>
      <c r="QHN338" s="547"/>
      <c r="QHO338" s="547"/>
      <c r="QHP338" s="547"/>
      <c r="QHQ338" s="547"/>
      <c r="QHR338" s="547"/>
      <c r="QHS338" s="547"/>
      <c r="QHT338" s="547"/>
      <c r="QHU338" s="547"/>
      <c r="QHV338" s="547"/>
      <c r="QHW338" s="547"/>
      <c r="QHX338" s="547"/>
      <c r="QHY338" s="547"/>
      <c r="QHZ338" s="547"/>
      <c r="QIA338" s="547"/>
      <c r="QIB338" s="547"/>
      <c r="QIC338" s="547"/>
      <c r="QID338" s="547"/>
      <c r="QIE338" s="547"/>
      <c r="QIF338" s="547"/>
      <c r="QIG338" s="547"/>
      <c r="QIH338" s="547"/>
      <c r="QII338" s="547"/>
      <c r="QIJ338" s="547"/>
      <c r="QIK338" s="547"/>
      <c r="QIL338" s="547"/>
      <c r="QIM338" s="547"/>
      <c r="QIN338" s="547"/>
      <c r="QIO338" s="547"/>
      <c r="QIP338" s="547"/>
      <c r="QIQ338" s="547"/>
      <c r="QIR338" s="547"/>
      <c r="QIS338" s="547"/>
      <c r="QIT338" s="547"/>
      <c r="QIU338" s="547"/>
      <c r="QIV338" s="547"/>
      <c r="QIW338" s="547"/>
      <c r="QIX338" s="547"/>
      <c r="QIY338" s="547"/>
      <c r="QIZ338" s="547"/>
      <c r="QJA338" s="547"/>
      <c r="QJB338" s="547"/>
      <c r="QJC338" s="547"/>
      <c r="QJD338" s="547"/>
      <c r="QJE338" s="547"/>
      <c r="QJF338" s="547"/>
      <c r="QJG338" s="547"/>
      <c r="QJH338" s="547"/>
      <c r="QJI338" s="547"/>
      <c r="QJJ338" s="547"/>
      <c r="QJK338" s="547"/>
      <c r="QJL338" s="547"/>
      <c r="QJM338" s="547"/>
      <c r="QJN338" s="547"/>
      <c r="QJO338" s="547"/>
      <c r="QJP338" s="547"/>
      <c r="QJQ338" s="547"/>
      <c r="QJR338" s="547"/>
      <c r="QJS338" s="547"/>
      <c r="QJT338" s="547"/>
      <c r="QJU338" s="547"/>
      <c r="QJV338" s="547"/>
      <c r="QJW338" s="547"/>
      <c r="QJX338" s="547"/>
      <c r="QJY338" s="547"/>
      <c r="QJZ338" s="547"/>
      <c r="QKA338" s="547"/>
      <c r="QKB338" s="547"/>
      <c r="QKC338" s="547"/>
      <c r="QKD338" s="547"/>
      <c r="QKE338" s="547"/>
      <c r="QKF338" s="547"/>
      <c r="QKG338" s="547"/>
      <c r="QKH338" s="547"/>
      <c r="QKI338" s="547"/>
      <c r="QKJ338" s="547"/>
      <c r="QKK338" s="547"/>
      <c r="QKL338" s="547"/>
      <c r="QKM338" s="547"/>
      <c r="QKN338" s="547"/>
      <c r="QKO338" s="547"/>
      <c r="QKP338" s="547"/>
      <c r="QKQ338" s="547"/>
      <c r="QKR338" s="547"/>
      <c r="QKS338" s="547"/>
      <c r="QKT338" s="547"/>
      <c r="QKU338" s="547"/>
      <c r="QKV338" s="547"/>
      <c r="QKW338" s="547"/>
      <c r="QKX338" s="547"/>
      <c r="QKY338" s="547"/>
      <c r="QKZ338" s="547"/>
      <c r="QLA338" s="547"/>
      <c r="QLB338" s="547"/>
      <c r="QLC338" s="547"/>
      <c r="QLD338" s="547"/>
      <c r="QLE338" s="547"/>
      <c r="QLF338" s="547"/>
      <c r="QLG338" s="547"/>
      <c r="QLH338" s="547"/>
      <c r="QLI338" s="547"/>
      <c r="QLJ338" s="547"/>
      <c r="QLK338" s="547"/>
      <c r="QLL338" s="547"/>
      <c r="QLM338" s="547"/>
      <c r="QLN338" s="547"/>
      <c r="QLO338" s="547"/>
      <c r="QLP338" s="547"/>
      <c r="QLQ338" s="547"/>
      <c r="QLR338" s="547"/>
      <c r="QLS338" s="547"/>
      <c r="QLT338" s="547"/>
      <c r="QLU338" s="547"/>
      <c r="QLV338" s="547"/>
      <c r="QLW338" s="547"/>
      <c r="QLX338" s="547"/>
      <c r="QLY338" s="547"/>
      <c r="QLZ338" s="547"/>
      <c r="QMA338" s="547"/>
      <c r="QMB338" s="547"/>
      <c r="QMC338" s="547"/>
      <c r="QMD338" s="547"/>
      <c r="QME338" s="547"/>
      <c r="QMF338" s="547"/>
      <c r="QMG338" s="547"/>
      <c r="QMH338" s="547"/>
      <c r="QMI338" s="547"/>
      <c r="QMJ338" s="547"/>
      <c r="QMK338" s="547"/>
      <c r="QML338" s="547"/>
      <c r="QMM338" s="547"/>
      <c r="QMN338" s="547"/>
      <c r="QMO338" s="547"/>
      <c r="QMP338" s="547"/>
      <c r="QMQ338" s="547"/>
      <c r="QMR338" s="547"/>
      <c r="QMS338" s="547"/>
      <c r="QMT338" s="547"/>
      <c r="QMU338" s="547"/>
      <c r="QMV338" s="547"/>
      <c r="QMW338" s="547"/>
      <c r="QMX338" s="547"/>
      <c r="QMY338" s="547"/>
      <c r="QMZ338" s="547"/>
      <c r="QNA338" s="547"/>
      <c r="QNB338" s="547"/>
      <c r="QNC338" s="547"/>
      <c r="QND338" s="547"/>
      <c r="QNE338" s="547"/>
      <c r="QNF338" s="547"/>
      <c r="QNG338" s="547"/>
      <c r="QNH338" s="547"/>
      <c r="QNI338" s="547"/>
      <c r="QNJ338" s="547"/>
      <c r="QNK338" s="547"/>
      <c r="QNL338" s="547"/>
      <c r="QNM338" s="547"/>
      <c r="QNN338" s="547"/>
      <c r="QNO338" s="547"/>
      <c r="QNP338" s="547"/>
      <c r="QNQ338" s="547"/>
      <c r="QNR338" s="547"/>
      <c r="QNS338" s="547"/>
      <c r="QNT338" s="547"/>
      <c r="QNU338" s="547"/>
      <c r="QNV338" s="547"/>
      <c r="QNW338" s="547"/>
      <c r="QNX338" s="547"/>
      <c r="QNY338" s="547"/>
      <c r="QNZ338" s="547"/>
      <c r="QOA338" s="547"/>
      <c r="QOB338" s="547"/>
      <c r="QOC338" s="547"/>
      <c r="QOD338" s="547"/>
      <c r="QOE338" s="547"/>
      <c r="QOF338" s="547"/>
      <c r="QOG338" s="547"/>
      <c r="QOH338" s="547"/>
      <c r="QOI338" s="547"/>
      <c r="QOJ338" s="547"/>
      <c r="QOK338" s="547"/>
      <c r="QOL338" s="547"/>
      <c r="QOM338" s="547"/>
      <c r="QON338" s="547"/>
      <c r="QOO338" s="547"/>
      <c r="QOP338" s="547"/>
      <c r="QOQ338" s="547"/>
      <c r="QOR338" s="547"/>
      <c r="QOS338" s="547"/>
      <c r="QOT338" s="547"/>
      <c r="QOU338" s="547"/>
      <c r="QOV338" s="547"/>
      <c r="QOW338" s="547"/>
      <c r="QOX338" s="547"/>
      <c r="QOY338" s="547"/>
      <c r="QOZ338" s="547"/>
      <c r="QPA338" s="547"/>
      <c r="QPB338" s="547"/>
      <c r="QPC338" s="547"/>
      <c r="QPD338" s="547"/>
      <c r="QPE338" s="547"/>
      <c r="QPF338" s="547"/>
      <c r="QPG338" s="547"/>
      <c r="QPH338" s="547"/>
      <c r="QPI338" s="547"/>
      <c r="QPJ338" s="547"/>
      <c r="QPK338" s="547"/>
      <c r="QPL338" s="547"/>
      <c r="QPM338" s="547"/>
      <c r="QPN338" s="547"/>
      <c r="QPO338" s="547"/>
      <c r="QPP338" s="547"/>
      <c r="QPQ338" s="547"/>
      <c r="QPR338" s="547"/>
      <c r="QPS338" s="547"/>
      <c r="QPT338" s="547"/>
      <c r="QPU338" s="547"/>
      <c r="QPV338" s="547"/>
      <c r="QPW338" s="547"/>
      <c r="QPX338" s="547"/>
      <c r="QPY338" s="547"/>
      <c r="QPZ338" s="547"/>
      <c r="QQA338" s="547"/>
      <c r="QQB338" s="547"/>
      <c r="QQC338" s="547"/>
      <c r="QQD338" s="547"/>
      <c r="QQE338" s="547"/>
      <c r="QQF338" s="547"/>
      <c r="QQG338" s="547"/>
      <c r="QQH338" s="547"/>
      <c r="QQI338" s="547"/>
      <c r="QQJ338" s="547"/>
      <c r="QQK338" s="547"/>
      <c r="QQL338" s="547"/>
      <c r="QQM338" s="547"/>
      <c r="QQN338" s="547"/>
      <c r="QQO338" s="547"/>
      <c r="QQP338" s="547"/>
      <c r="QQQ338" s="547"/>
      <c r="QQR338" s="547"/>
      <c r="QQS338" s="547"/>
      <c r="QQT338" s="547"/>
      <c r="QQU338" s="547"/>
      <c r="QQV338" s="547"/>
      <c r="QQW338" s="547"/>
      <c r="QQX338" s="547"/>
      <c r="QQY338" s="547"/>
      <c r="QQZ338" s="547"/>
      <c r="QRA338" s="547"/>
      <c r="QRB338" s="547"/>
      <c r="QRC338" s="547"/>
      <c r="QRD338" s="547"/>
      <c r="QRE338" s="547"/>
      <c r="QRF338" s="547"/>
      <c r="QRG338" s="547"/>
      <c r="QRH338" s="547"/>
      <c r="QRI338" s="547"/>
      <c r="QRJ338" s="547"/>
      <c r="QRK338" s="547"/>
      <c r="QRL338" s="547"/>
      <c r="QRM338" s="547"/>
      <c r="QRN338" s="547"/>
      <c r="QRO338" s="547"/>
      <c r="QRP338" s="547"/>
      <c r="QRQ338" s="547"/>
      <c r="QRR338" s="547"/>
      <c r="QRS338" s="547"/>
      <c r="QRT338" s="547"/>
      <c r="QRU338" s="547"/>
      <c r="QRV338" s="547"/>
      <c r="QRW338" s="547"/>
      <c r="QRX338" s="547"/>
      <c r="QRY338" s="547"/>
      <c r="QRZ338" s="547"/>
      <c r="QSA338" s="547"/>
      <c r="QSB338" s="547"/>
      <c r="QSC338" s="547"/>
      <c r="QSD338" s="547"/>
      <c r="QSE338" s="547"/>
      <c r="QSF338" s="547"/>
      <c r="QSG338" s="547"/>
      <c r="QSH338" s="547"/>
      <c r="QSI338" s="547"/>
      <c r="QSJ338" s="547"/>
      <c r="QSK338" s="547"/>
      <c r="QSL338" s="547"/>
      <c r="QSM338" s="547"/>
      <c r="QSN338" s="547"/>
      <c r="QSO338" s="547"/>
      <c r="QSP338" s="547"/>
      <c r="QSQ338" s="547"/>
      <c r="QSR338" s="547"/>
      <c r="QSS338" s="547"/>
      <c r="QST338" s="547"/>
      <c r="QSU338" s="547"/>
      <c r="QSV338" s="547"/>
      <c r="QSW338" s="547"/>
      <c r="QSX338" s="547"/>
      <c r="QSY338" s="547"/>
      <c r="QSZ338" s="547"/>
      <c r="QTA338" s="547"/>
      <c r="QTB338" s="547"/>
      <c r="QTC338" s="547"/>
      <c r="QTD338" s="547"/>
      <c r="QTE338" s="547"/>
      <c r="QTF338" s="547"/>
      <c r="QTG338" s="547"/>
      <c r="QTH338" s="547"/>
      <c r="QTI338" s="547"/>
      <c r="QTJ338" s="547"/>
      <c r="QTK338" s="547"/>
      <c r="QTL338" s="547"/>
      <c r="QTM338" s="547"/>
      <c r="QTN338" s="547"/>
      <c r="QTO338" s="547"/>
      <c r="QTP338" s="547"/>
      <c r="QTQ338" s="547"/>
      <c r="QTR338" s="547"/>
      <c r="QTS338" s="547"/>
      <c r="QTT338" s="547"/>
      <c r="QTU338" s="547"/>
      <c r="QTV338" s="547"/>
      <c r="QTW338" s="547"/>
      <c r="QTX338" s="547"/>
      <c r="QTY338" s="547"/>
      <c r="QTZ338" s="547"/>
      <c r="QUA338" s="547"/>
      <c r="QUB338" s="547"/>
      <c r="QUC338" s="547"/>
      <c r="QUD338" s="547"/>
      <c r="QUE338" s="547"/>
      <c r="QUF338" s="547"/>
      <c r="QUG338" s="547"/>
      <c r="QUH338" s="547"/>
      <c r="QUI338" s="547"/>
      <c r="QUJ338" s="547"/>
      <c r="QUK338" s="547"/>
      <c r="QUL338" s="547"/>
      <c r="QUM338" s="547"/>
      <c r="QUN338" s="547"/>
      <c r="QUO338" s="547"/>
      <c r="QUP338" s="547"/>
      <c r="QUQ338" s="547"/>
      <c r="QUR338" s="547"/>
      <c r="QUS338" s="547"/>
      <c r="QUT338" s="547"/>
      <c r="QUU338" s="547"/>
      <c r="QUV338" s="547"/>
      <c r="QUW338" s="547"/>
      <c r="QUX338" s="547"/>
      <c r="QUY338" s="547"/>
      <c r="QUZ338" s="547"/>
      <c r="QVA338" s="547"/>
      <c r="QVB338" s="547"/>
      <c r="QVC338" s="547"/>
      <c r="QVD338" s="547"/>
      <c r="QVE338" s="547"/>
      <c r="QVF338" s="547"/>
      <c r="QVG338" s="547"/>
      <c r="QVH338" s="547"/>
      <c r="QVI338" s="547"/>
      <c r="QVJ338" s="547"/>
      <c r="QVK338" s="547"/>
      <c r="QVL338" s="547"/>
      <c r="QVM338" s="547"/>
      <c r="QVN338" s="547"/>
      <c r="QVO338" s="547"/>
      <c r="QVP338" s="547"/>
      <c r="QVQ338" s="547"/>
      <c r="QVR338" s="547"/>
      <c r="QVS338" s="547"/>
      <c r="QVT338" s="547"/>
      <c r="QVU338" s="547"/>
      <c r="QVV338" s="547"/>
      <c r="QVW338" s="547"/>
      <c r="QVX338" s="547"/>
      <c r="QVY338" s="547"/>
      <c r="QVZ338" s="547"/>
      <c r="QWA338" s="547"/>
      <c r="QWB338" s="547"/>
      <c r="QWC338" s="547"/>
      <c r="QWD338" s="547"/>
      <c r="QWE338" s="547"/>
      <c r="QWF338" s="547"/>
      <c r="QWG338" s="547"/>
      <c r="QWH338" s="547"/>
      <c r="QWI338" s="547"/>
      <c r="QWJ338" s="547"/>
      <c r="QWK338" s="547"/>
      <c r="QWL338" s="547"/>
      <c r="QWM338" s="547"/>
      <c r="QWN338" s="547"/>
      <c r="QWO338" s="547"/>
      <c r="QWP338" s="547"/>
      <c r="QWQ338" s="547"/>
      <c r="QWR338" s="547"/>
      <c r="QWS338" s="547"/>
      <c r="QWT338" s="547"/>
      <c r="QWU338" s="547"/>
      <c r="QWV338" s="547"/>
      <c r="QWW338" s="547"/>
      <c r="QWX338" s="547"/>
      <c r="QWY338" s="547"/>
      <c r="QWZ338" s="547"/>
      <c r="QXA338" s="547"/>
      <c r="QXB338" s="547"/>
      <c r="QXC338" s="547"/>
      <c r="QXD338" s="547"/>
      <c r="QXE338" s="547"/>
      <c r="QXF338" s="547"/>
      <c r="QXG338" s="547"/>
      <c r="QXH338" s="547"/>
      <c r="QXI338" s="547"/>
      <c r="QXJ338" s="547"/>
      <c r="QXK338" s="547"/>
      <c r="QXL338" s="547"/>
      <c r="QXM338" s="547"/>
      <c r="QXN338" s="547"/>
      <c r="QXO338" s="547"/>
      <c r="QXP338" s="547"/>
      <c r="QXQ338" s="547"/>
      <c r="QXR338" s="547"/>
      <c r="QXS338" s="547"/>
      <c r="QXT338" s="547"/>
      <c r="QXU338" s="547"/>
      <c r="QXV338" s="547"/>
      <c r="QXW338" s="547"/>
      <c r="QXX338" s="547"/>
      <c r="QXY338" s="547"/>
      <c r="QXZ338" s="547"/>
      <c r="QYA338" s="547"/>
      <c r="QYB338" s="547"/>
      <c r="QYC338" s="547"/>
      <c r="QYD338" s="547"/>
      <c r="QYE338" s="547"/>
      <c r="QYF338" s="547"/>
      <c r="QYG338" s="547"/>
      <c r="QYH338" s="547"/>
      <c r="QYI338" s="547"/>
      <c r="QYJ338" s="547"/>
      <c r="QYK338" s="547"/>
      <c r="QYL338" s="547"/>
      <c r="QYM338" s="547"/>
      <c r="QYN338" s="547"/>
      <c r="QYO338" s="547"/>
      <c r="QYP338" s="547"/>
      <c r="QYQ338" s="547"/>
      <c r="QYR338" s="547"/>
      <c r="QYS338" s="547"/>
      <c r="QYT338" s="547"/>
      <c r="QYU338" s="547"/>
      <c r="QYV338" s="547"/>
      <c r="QYW338" s="547"/>
      <c r="QYX338" s="547"/>
      <c r="QYY338" s="547"/>
      <c r="QYZ338" s="547"/>
      <c r="QZA338" s="547"/>
      <c r="QZB338" s="547"/>
      <c r="QZC338" s="547"/>
      <c r="QZD338" s="547"/>
      <c r="QZE338" s="547"/>
      <c r="QZF338" s="547"/>
      <c r="QZG338" s="547"/>
      <c r="QZH338" s="547"/>
      <c r="QZI338" s="547"/>
      <c r="QZJ338" s="547"/>
      <c r="QZK338" s="547"/>
      <c r="QZL338" s="547"/>
      <c r="QZM338" s="547"/>
      <c r="QZN338" s="547"/>
      <c r="QZO338" s="547"/>
      <c r="QZP338" s="547"/>
      <c r="QZQ338" s="547"/>
      <c r="QZR338" s="547"/>
      <c r="QZS338" s="547"/>
      <c r="QZT338" s="547"/>
      <c r="QZU338" s="547"/>
      <c r="QZV338" s="547"/>
      <c r="QZW338" s="547"/>
      <c r="QZX338" s="547"/>
      <c r="QZY338" s="547"/>
      <c r="QZZ338" s="547"/>
      <c r="RAA338" s="547"/>
      <c r="RAB338" s="547"/>
      <c r="RAC338" s="547"/>
      <c r="RAD338" s="547"/>
      <c r="RAE338" s="547"/>
      <c r="RAF338" s="547"/>
      <c r="RAG338" s="547"/>
      <c r="RAH338" s="547"/>
      <c r="RAI338" s="547"/>
      <c r="RAJ338" s="547"/>
      <c r="RAK338" s="547"/>
      <c r="RAL338" s="547"/>
      <c r="RAM338" s="547"/>
      <c r="RAN338" s="547"/>
      <c r="RAO338" s="547"/>
      <c r="RAP338" s="547"/>
      <c r="RAQ338" s="547"/>
      <c r="RAR338" s="547"/>
      <c r="RAS338" s="547"/>
      <c r="RAT338" s="547"/>
      <c r="RAU338" s="547"/>
      <c r="RAV338" s="547"/>
      <c r="RAW338" s="547"/>
      <c r="RAX338" s="547"/>
      <c r="RAY338" s="547"/>
      <c r="RAZ338" s="547"/>
      <c r="RBA338" s="547"/>
      <c r="RBB338" s="547"/>
      <c r="RBC338" s="547"/>
      <c r="RBD338" s="547"/>
      <c r="RBE338" s="547"/>
      <c r="RBF338" s="547"/>
      <c r="RBG338" s="547"/>
      <c r="RBH338" s="547"/>
      <c r="RBI338" s="547"/>
      <c r="RBJ338" s="547"/>
      <c r="RBK338" s="547"/>
      <c r="RBL338" s="547"/>
      <c r="RBM338" s="547"/>
      <c r="RBN338" s="547"/>
      <c r="RBO338" s="547"/>
      <c r="RBP338" s="547"/>
      <c r="RBQ338" s="547"/>
      <c r="RBR338" s="547"/>
      <c r="RBS338" s="547"/>
      <c r="RBT338" s="547"/>
      <c r="RBU338" s="547"/>
      <c r="RBV338" s="547"/>
      <c r="RBW338" s="547"/>
      <c r="RBX338" s="547"/>
      <c r="RBY338" s="547"/>
      <c r="RBZ338" s="547"/>
      <c r="RCA338" s="547"/>
      <c r="RCB338" s="547"/>
      <c r="RCC338" s="547"/>
      <c r="RCD338" s="547"/>
      <c r="RCE338" s="547"/>
      <c r="RCF338" s="547"/>
      <c r="RCG338" s="547"/>
      <c r="RCH338" s="547"/>
      <c r="RCI338" s="547"/>
      <c r="RCJ338" s="547"/>
      <c r="RCK338" s="547"/>
      <c r="RCL338" s="547"/>
      <c r="RCM338" s="547"/>
      <c r="RCN338" s="547"/>
      <c r="RCO338" s="547"/>
      <c r="RCP338" s="547"/>
      <c r="RCQ338" s="547"/>
      <c r="RCR338" s="547"/>
      <c r="RCS338" s="547"/>
      <c r="RCT338" s="547"/>
      <c r="RCU338" s="547"/>
      <c r="RCV338" s="547"/>
      <c r="RCW338" s="547"/>
      <c r="RCX338" s="547"/>
      <c r="RCY338" s="547"/>
      <c r="RCZ338" s="547"/>
      <c r="RDA338" s="547"/>
      <c r="RDB338" s="547"/>
      <c r="RDC338" s="547"/>
      <c r="RDD338" s="547"/>
      <c r="RDE338" s="547"/>
      <c r="RDF338" s="547"/>
      <c r="RDG338" s="547"/>
      <c r="RDH338" s="547"/>
      <c r="RDI338" s="547"/>
      <c r="RDJ338" s="547"/>
      <c r="RDK338" s="547"/>
      <c r="RDL338" s="547"/>
      <c r="RDM338" s="547"/>
      <c r="RDN338" s="547"/>
      <c r="RDO338" s="547"/>
      <c r="RDP338" s="547"/>
      <c r="RDQ338" s="547"/>
      <c r="RDR338" s="547"/>
      <c r="RDS338" s="547"/>
      <c r="RDT338" s="547"/>
      <c r="RDU338" s="547"/>
      <c r="RDV338" s="547"/>
      <c r="RDW338" s="547"/>
      <c r="RDX338" s="547"/>
      <c r="RDY338" s="547"/>
      <c r="RDZ338" s="547"/>
      <c r="REA338" s="547"/>
      <c r="REB338" s="547"/>
      <c r="REC338" s="547"/>
      <c r="RED338" s="547"/>
      <c r="REE338" s="547"/>
      <c r="REF338" s="547"/>
      <c r="REG338" s="547"/>
      <c r="REH338" s="547"/>
      <c r="REI338" s="547"/>
      <c r="REJ338" s="547"/>
      <c r="REK338" s="547"/>
      <c r="REL338" s="547"/>
      <c r="REM338" s="547"/>
      <c r="REN338" s="547"/>
      <c r="REO338" s="547"/>
      <c r="REP338" s="547"/>
      <c r="REQ338" s="547"/>
      <c r="RER338" s="547"/>
      <c r="RES338" s="547"/>
      <c r="RET338" s="547"/>
      <c r="REU338" s="547"/>
      <c r="REV338" s="547"/>
      <c r="REW338" s="547"/>
      <c r="REX338" s="547"/>
      <c r="REY338" s="547"/>
      <c r="REZ338" s="547"/>
      <c r="RFA338" s="547"/>
      <c r="RFB338" s="547"/>
      <c r="RFC338" s="547"/>
      <c r="RFD338" s="547"/>
      <c r="RFE338" s="547"/>
      <c r="RFF338" s="547"/>
      <c r="RFG338" s="547"/>
      <c r="RFH338" s="547"/>
      <c r="RFI338" s="547"/>
      <c r="RFJ338" s="547"/>
      <c r="RFK338" s="547"/>
      <c r="RFL338" s="547"/>
      <c r="RFM338" s="547"/>
      <c r="RFN338" s="547"/>
      <c r="RFO338" s="547"/>
      <c r="RFP338" s="547"/>
      <c r="RFQ338" s="547"/>
      <c r="RFR338" s="547"/>
      <c r="RFS338" s="547"/>
      <c r="RFT338" s="547"/>
      <c r="RFU338" s="547"/>
      <c r="RFV338" s="547"/>
      <c r="RFW338" s="547"/>
      <c r="RFX338" s="547"/>
      <c r="RFY338" s="547"/>
      <c r="RFZ338" s="547"/>
      <c r="RGA338" s="547"/>
      <c r="RGB338" s="547"/>
      <c r="RGC338" s="547"/>
      <c r="RGD338" s="547"/>
      <c r="RGE338" s="547"/>
      <c r="RGF338" s="547"/>
      <c r="RGG338" s="547"/>
      <c r="RGH338" s="547"/>
      <c r="RGI338" s="547"/>
      <c r="RGJ338" s="547"/>
      <c r="RGK338" s="547"/>
      <c r="RGL338" s="547"/>
      <c r="RGM338" s="547"/>
      <c r="RGN338" s="547"/>
      <c r="RGO338" s="547"/>
      <c r="RGP338" s="547"/>
      <c r="RGQ338" s="547"/>
      <c r="RGR338" s="547"/>
      <c r="RGS338" s="547"/>
      <c r="RGT338" s="547"/>
      <c r="RGU338" s="547"/>
      <c r="RGV338" s="547"/>
      <c r="RGW338" s="547"/>
      <c r="RGX338" s="547"/>
      <c r="RGY338" s="547"/>
      <c r="RGZ338" s="547"/>
      <c r="RHA338" s="547"/>
      <c r="RHB338" s="547"/>
      <c r="RHC338" s="547"/>
      <c r="RHD338" s="547"/>
      <c r="RHE338" s="547"/>
      <c r="RHF338" s="547"/>
      <c r="RHG338" s="547"/>
      <c r="RHH338" s="547"/>
      <c r="RHI338" s="547"/>
      <c r="RHJ338" s="547"/>
      <c r="RHK338" s="547"/>
      <c r="RHL338" s="547"/>
      <c r="RHM338" s="547"/>
      <c r="RHN338" s="547"/>
      <c r="RHO338" s="547"/>
      <c r="RHP338" s="547"/>
      <c r="RHQ338" s="547"/>
      <c r="RHR338" s="547"/>
      <c r="RHS338" s="547"/>
      <c r="RHT338" s="547"/>
      <c r="RHU338" s="547"/>
      <c r="RHV338" s="547"/>
      <c r="RHW338" s="547"/>
      <c r="RHX338" s="547"/>
      <c r="RHY338" s="547"/>
      <c r="RHZ338" s="547"/>
      <c r="RIA338" s="547"/>
      <c r="RIB338" s="547"/>
      <c r="RIC338" s="547"/>
      <c r="RID338" s="547"/>
      <c r="RIE338" s="547"/>
      <c r="RIF338" s="547"/>
      <c r="RIG338" s="547"/>
      <c r="RIH338" s="547"/>
      <c r="RII338" s="547"/>
      <c r="RIJ338" s="547"/>
      <c r="RIK338" s="547"/>
      <c r="RIL338" s="547"/>
      <c r="RIM338" s="547"/>
      <c r="RIN338" s="547"/>
      <c r="RIO338" s="547"/>
      <c r="RIP338" s="547"/>
      <c r="RIQ338" s="547"/>
      <c r="RIR338" s="547"/>
      <c r="RIS338" s="547"/>
      <c r="RIT338" s="547"/>
      <c r="RIU338" s="547"/>
      <c r="RIV338" s="547"/>
      <c r="RIW338" s="547"/>
      <c r="RIX338" s="547"/>
      <c r="RIY338" s="547"/>
      <c r="RIZ338" s="547"/>
      <c r="RJA338" s="547"/>
      <c r="RJB338" s="547"/>
      <c r="RJC338" s="547"/>
      <c r="RJD338" s="547"/>
      <c r="RJE338" s="547"/>
      <c r="RJF338" s="547"/>
      <c r="RJG338" s="547"/>
      <c r="RJH338" s="547"/>
      <c r="RJI338" s="547"/>
      <c r="RJJ338" s="547"/>
      <c r="RJK338" s="547"/>
      <c r="RJL338" s="547"/>
      <c r="RJM338" s="547"/>
      <c r="RJN338" s="547"/>
      <c r="RJO338" s="547"/>
      <c r="RJP338" s="547"/>
      <c r="RJQ338" s="547"/>
      <c r="RJR338" s="547"/>
      <c r="RJS338" s="547"/>
      <c r="RJT338" s="547"/>
      <c r="RJU338" s="547"/>
      <c r="RJV338" s="547"/>
      <c r="RJW338" s="547"/>
      <c r="RJX338" s="547"/>
      <c r="RJY338" s="547"/>
      <c r="RJZ338" s="547"/>
      <c r="RKA338" s="547"/>
      <c r="RKB338" s="547"/>
      <c r="RKC338" s="547"/>
      <c r="RKD338" s="547"/>
      <c r="RKE338" s="547"/>
      <c r="RKF338" s="547"/>
      <c r="RKG338" s="547"/>
      <c r="RKH338" s="547"/>
      <c r="RKI338" s="547"/>
      <c r="RKJ338" s="547"/>
      <c r="RKK338" s="547"/>
      <c r="RKL338" s="547"/>
      <c r="RKM338" s="547"/>
      <c r="RKN338" s="547"/>
      <c r="RKO338" s="547"/>
      <c r="RKP338" s="547"/>
      <c r="RKQ338" s="547"/>
      <c r="RKR338" s="547"/>
      <c r="RKS338" s="547"/>
      <c r="RKT338" s="547"/>
      <c r="RKU338" s="547"/>
      <c r="RKV338" s="547"/>
      <c r="RKW338" s="547"/>
      <c r="RKX338" s="547"/>
      <c r="RKY338" s="547"/>
      <c r="RKZ338" s="547"/>
      <c r="RLA338" s="547"/>
      <c r="RLB338" s="547"/>
      <c r="RLC338" s="547"/>
      <c r="RLD338" s="547"/>
      <c r="RLE338" s="547"/>
      <c r="RLF338" s="547"/>
      <c r="RLG338" s="547"/>
      <c r="RLH338" s="547"/>
      <c r="RLI338" s="547"/>
      <c r="RLJ338" s="547"/>
      <c r="RLK338" s="547"/>
      <c r="RLL338" s="547"/>
      <c r="RLM338" s="547"/>
      <c r="RLN338" s="547"/>
      <c r="RLO338" s="547"/>
      <c r="RLP338" s="547"/>
      <c r="RLQ338" s="547"/>
      <c r="RLR338" s="547"/>
      <c r="RLS338" s="547"/>
      <c r="RLT338" s="547"/>
      <c r="RLU338" s="547"/>
      <c r="RLV338" s="547"/>
      <c r="RLW338" s="547"/>
      <c r="RLX338" s="547"/>
      <c r="RLY338" s="547"/>
      <c r="RLZ338" s="547"/>
      <c r="RMA338" s="547"/>
      <c r="RMB338" s="547"/>
      <c r="RMC338" s="547"/>
      <c r="RMD338" s="547"/>
      <c r="RME338" s="547"/>
      <c r="RMF338" s="547"/>
      <c r="RMG338" s="547"/>
      <c r="RMH338" s="547"/>
      <c r="RMI338" s="547"/>
      <c r="RMJ338" s="547"/>
      <c r="RMK338" s="547"/>
      <c r="RML338" s="547"/>
      <c r="RMM338" s="547"/>
      <c r="RMN338" s="547"/>
      <c r="RMO338" s="547"/>
      <c r="RMP338" s="547"/>
      <c r="RMQ338" s="547"/>
      <c r="RMR338" s="547"/>
      <c r="RMS338" s="547"/>
      <c r="RMT338" s="547"/>
      <c r="RMU338" s="547"/>
      <c r="RMV338" s="547"/>
      <c r="RMW338" s="547"/>
      <c r="RMX338" s="547"/>
      <c r="RMY338" s="547"/>
      <c r="RMZ338" s="547"/>
      <c r="RNA338" s="547"/>
      <c r="RNB338" s="547"/>
      <c r="RNC338" s="547"/>
      <c r="RND338" s="547"/>
      <c r="RNE338" s="547"/>
      <c r="RNF338" s="547"/>
      <c r="RNG338" s="547"/>
      <c r="RNH338" s="547"/>
      <c r="RNI338" s="547"/>
      <c r="RNJ338" s="547"/>
      <c r="RNK338" s="547"/>
      <c r="RNL338" s="547"/>
      <c r="RNM338" s="547"/>
      <c r="RNN338" s="547"/>
      <c r="RNO338" s="547"/>
      <c r="RNP338" s="547"/>
      <c r="RNQ338" s="547"/>
      <c r="RNR338" s="547"/>
      <c r="RNS338" s="547"/>
      <c r="RNT338" s="547"/>
      <c r="RNU338" s="547"/>
      <c r="RNV338" s="547"/>
      <c r="RNW338" s="547"/>
      <c r="RNX338" s="547"/>
      <c r="RNY338" s="547"/>
      <c r="RNZ338" s="547"/>
      <c r="ROA338" s="547"/>
      <c r="ROB338" s="547"/>
      <c r="ROC338" s="547"/>
      <c r="ROD338" s="547"/>
      <c r="ROE338" s="547"/>
      <c r="ROF338" s="547"/>
      <c r="ROG338" s="547"/>
      <c r="ROH338" s="547"/>
      <c r="ROI338" s="547"/>
      <c r="ROJ338" s="547"/>
      <c r="ROK338" s="547"/>
      <c r="ROL338" s="547"/>
      <c r="ROM338" s="547"/>
      <c r="RON338" s="547"/>
      <c r="ROO338" s="547"/>
      <c r="ROP338" s="547"/>
      <c r="ROQ338" s="547"/>
      <c r="ROR338" s="547"/>
      <c r="ROS338" s="547"/>
      <c r="ROT338" s="547"/>
      <c r="ROU338" s="547"/>
      <c r="ROV338" s="547"/>
      <c r="ROW338" s="547"/>
      <c r="ROX338" s="547"/>
      <c r="ROY338" s="547"/>
      <c r="ROZ338" s="547"/>
      <c r="RPA338" s="547"/>
      <c r="RPB338" s="547"/>
      <c r="RPC338" s="547"/>
      <c r="RPD338" s="547"/>
      <c r="RPE338" s="547"/>
      <c r="RPF338" s="547"/>
      <c r="RPG338" s="547"/>
      <c r="RPH338" s="547"/>
      <c r="RPI338" s="547"/>
      <c r="RPJ338" s="547"/>
      <c r="RPK338" s="547"/>
      <c r="RPL338" s="547"/>
      <c r="RPM338" s="547"/>
      <c r="RPN338" s="547"/>
      <c r="RPO338" s="547"/>
      <c r="RPP338" s="547"/>
      <c r="RPQ338" s="547"/>
      <c r="RPR338" s="547"/>
      <c r="RPS338" s="547"/>
      <c r="RPT338" s="547"/>
      <c r="RPU338" s="547"/>
      <c r="RPV338" s="547"/>
      <c r="RPW338" s="547"/>
      <c r="RPX338" s="547"/>
      <c r="RPY338" s="547"/>
      <c r="RPZ338" s="547"/>
      <c r="RQA338" s="547"/>
      <c r="RQB338" s="547"/>
      <c r="RQC338" s="547"/>
      <c r="RQD338" s="547"/>
      <c r="RQE338" s="547"/>
      <c r="RQF338" s="547"/>
      <c r="RQG338" s="547"/>
      <c r="RQH338" s="547"/>
      <c r="RQI338" s="547"/>
      <c r="RQJ338" s="547"/>
      <c r="RQK338" s="547"/>
      <c r="RQL338" s="547"/>
      <c r="RQM338" s="547"/>
      <c r="RQN338" s="547"/>
      <c r="RQO338" s="547"/>
      <c r="RQP338" s="547"/>
      <c r="RQQ338" s="547"/>
      <c r="RQR338" s="547"/>
      <c r="RQS338" s="547"/>
      <c r="RQT338" s="547"/>
      <c r="RQU338" s="547"/>
      <c r="RQV338" s="547"/>
      <c r="RQW338" s="547"/>
      <c r="RQX338" s="547"/>
      <c r="RQY338" s="547"/>
      <c r="RQZ338" s="547"/>
      <c r="RRA338" s="547"/>
      <c r="RRB338" s="547"/>
      <c r="RRC338" s="547"/>
      <c r="RRD338" s="547"/>
      <c r="RRE338" s="547"/>
      <c r="RRF338" s="547"/>
      <c r="RRG338" s="547"/>
      <c r="RRH338" s="547"/>
      <c r="RRI338" s="547"/>
      <c r="RRJ338" s="547"/>
      <c r="RRK338" s="547"/>
      <c r="RRL338" s="547"/>
      <c r="RRM338" s="547"/>
      <c r="RRN338" s="547"/>
      <c r="RRO338" s="547"/>
      <c r="RRP338" s="547"/>
      <c r="RRQ338" s="547"/>
      <c r="RRR338" s="547"/>
      <c r="RRS338" s="547"/>
      <c r="RRT338" s="547"/>
      <c r="RRU338" s="547"/>
      <c r="RRV338" s="547"/>
      <c r="RRW338" s="547"/>
      <c r="RRX338" s="547"/>
      <c r="RRY338" s="547"/>
      <c r="RRZ338" s="547"/>
      <c r="RSA338" s="547"/>
      <c r="RSB338" s="547"/>
      <c r="RSC338" s="547"/>
      <c r="RSD338" s="547"/>
      <c r="RSE338" s="547"/>
      <c r="RSF338" s="547"/>
      <c r="RSG338" s="547"/>
      <c r="RSH338" s="547"/>
      <c r="RSI338" s="547"/>
      <c r="RSJ338" s="547"/>
      <c r="RSK338" s="547"/>
      <c r="RSL338" s="547"/>
      <c r="RSM338" s="547"/>
      <c r="RSN338" s="547"/>
      <c r="RSO338" s="547"/>
      <c r="RSP338" s="547"/>
      <c r="RSQ338" s="547"/>
      <c r="RSR338" s="547"/>
      <c r="RSS338" s="547"/>
      <c r="RST338" s="547"/>
      <c r="RSU338" s="547"/>
      <c r="RSV338" s="547"/>
      <c r="RSW338" s="547"/>
      <c r="RSX338" s="547"/>
      <c r="RSY338" s="547"/>
      <c r="RSZ338" s="547"/>
      <c r="RTA338" s="547"/>
      <c r="RTB338" s="547"/>
      <c r="RTC338" s="547"/>
      <c r="RTD338" s="547"/>
      <c r="RTE338" s="547"/>
      <c r="RTF338" s="547"/>
      <c r="RTG338" s="547"/>
      <c r="RTH338" s="547"/>
      <c r="RTI338" s="547"/>
      <c r="RTJ338" s="547"/>
      <c r="RTK338" s="547"/>
      <c r="RTL338" s="547"/>
      <c r="RTM338" s="547"/>
      <c r="RTN338" s="547"/>
      <c r="RTO338" s="547"/>
      <c r="RTP338" s="547"/>
      <c r="RTQ338" s="547"/>
      <c r="RTR338" s="547"/>
      <c r="RTS338" s="547"/>
      <c r="RTT338" s="547"/>
      <c r="RTU338" s="547"/>
      <c r="RTV338" s="547"/>
      <c r="RTW338" s="547"/>
      <c r="RTX338" s="547"/>
      <c r="RTY338" s="547"/>
      <c r="RTZ338" s="547"/>
      <c r="RUA338" s="547"/>
      <c r="RUB338" s="547"/>
      <c r="RUC338" s="547"/>
      <c r="RUD338" s="547"/>
      <c r="RUE338" s="547"/>
      <c r="RUF338" s="547"/>
      <c r="RUG338" s="547"/>
      <c r="RUH338" s="547"/>
      <c r="RUI338" s="547"/>
      <c r="RUJ338" s="547"/>
      <c r="RUK338" s="547"/>
      <c r="RUL338" s="547"/>
      <c r="RUM338" s="547"/>
      <c r="RUN338" s="547"/>
      <c r="RUO338" s="547"/>
      <c r="RUP338" s="547"/>
      <c r="RUQ338" s="547"/>
      <c r="RUR338" s="547"/>
      <c r="RUS338" s="547"/>
      <c r="RUT338" s="547"/>
      <c r="RUU338" s="547"/>
      <c r="RUV338" s="547"/>
      <c r="RUW338" s="547"/>
      <c r="RUX338" s="547"/>
      <c r="RUY338" s="547"/>
      <c r="RUZ338" s="547"/>
      <c r="RVA338" s="547"/>
      <c r="RVB338" s="547"/>
      <c r="RVC338" s="547"/>
      <c r="RVD338" s="547"/>
      <c r="RVE338" s="547"/>
      <c r="RVF338" s="547"/>
      <c r="RVG338" s="547"/>
      <c r="RVH338" s="547"/>
      <c r="RVI338" s="547"/>
      <c r="RVJ338" s="547"/>
      <c r="RVK338" s="547"/>
      <c r="RVL338" s="547"/>
      <c r="RVM338" s="547"/>
      <c r="RVN338" s="547"/>
      <c r="RVO338" s="547"/>
      <c r="RVP338" s="547"/>
      <c r="RVQ338" s="547"/>
      <c r="RVR338" s="547"/>
      <c r="RVS338" s="547"/>
      <c r="RVT338" s="547"/>
      <c r="RVU338" s="547"/>
      <c r="RVV338" s="547"/>
      <c r="RVW338" s="547"/>
      <c r="RVX338" s="547"/>
      <c r="RVY338" s="547"/>
      <c r="RVZ338" s="547"/>
      <c r="RWA338" s="547"/>
      <c r="RWB338" s="547"/>
      <c r="RWC338" s="547"/>
      <c r="RWD338" s="547"/>
      <c r="RWE338" s="547"/>
      <c r="RWF338" s="547"/>
      <c r="RWG338" s="547"/>
      <c r="RWH338" s="547"/>
      <c r="RWI338" s="547"/>
      <c r="RWJ338" s="547"/>
      <c r="RWK338" s="547"/>
      <c r="RWL338" s="547"/>
      <c r="RWM338" s="547"/>
      <c r="RWN338" s="547"/>
      <c r="RWO338" s="547"/>
      <c r="RWP338" s="547"/>
      <c r="RWQ338" s="547"/>
      <c r="RWR338" s="547"/>
      <c r="RWS338" s="547"/>
      <c r="RWT338" s="547"/>
      <c r="RWU338" s="547"/>
      <c r="RWV338" s="547"/>
      <c r="RWW338" s="547"/>
      <c r="RWX338" s="547"/>
      <c r="RWY338" s="547"/>
      <c r="RWZ338" s="547"/>
      <c r="RXA338" s="547"/>
      <c r="RXB338" s="547"/>
      <c r="RXC338" s="547"/>
      <c r="RXD338" s="547"/>
      <c r="RXE338" s="547"/>
      <c r="RXF338" s="547"/>
      <c r="RXG338" s="547"/>
      <c r="RXH338" s="547"/>
      <c r="RXI338" s="547"/>
      <c r="RXJ338" s="547"/>
      <c r="RXK338" s="547"/>
      <c r="RXL338" s="547"/>
      <c r="RXM338" s="547"/>
      <c r="RXN338" s="547"/>
      <c r="RXO338" s="547"/>
      <c r="RXP338" s="547"/>
      <c r="RXQ338" s="547"/>
      <c r="RXR338" s="547"/>
      <c r="RXS338" s="547"/>
      <c r="RXT338" s="547"/>
      <c r="RXU338" s="547"/>
      <c r="RXV338" s="547"/>
      <c r="RXW338" s="547"/>
      <c r="RXX338" s="547"/>
      <c r="RXY338" s="547"/>
      <c r="RXZ338" s="547"/>
      <c r="RYA338" s="547"/>
      <c r="RYB338" s="547"/>
      <c r="RYC338" s="547"/>
      <c r="RYD338" s="547"/>
      <c r="RYE338" s="547"/>
      <c r="RYF338" s="547"/>
      <c r="RYG338" s="547"/>
      <c r="RYH338" s="547"/>
      <c r="RYI338" s="547"/>
      <c r="RYJ338" s="547"/>
      <c r="RYK338" s="547"/>
      <c r="RYL338" s="547"/>
      <c r="RYM338" s="547"/>
      <c r="RYN338" s="547"/>
      <c r="RYO338" s="547"/>
      <c r="RYP338" s="547"/>
      <c r="RYQ338" s="547"/>
      <c r="RYR338" s="547"/>
      <c r="RYS338" s="547"/>
      <c r="RYT338" s="547"/>
      <c r="RYU338" s="547"/>
      <c r="RYV338" s="547"/>
      <c r="RYW338" s="547"/>
      <c r="RYX338" s="547"/>
      <c r="RYY338" s="547"/>
      <c r="RYZ338" s="547"/>
      <c r="RZA338" s="547"/>
      <c r="RZB338" s="547"/>
      <c r="RZC338" s="547"/>
      <c r="RZD338" s="547"/>
      <c r="RZE338" s="547"/>
      <c r="RZF338" s="547"/>
      <c r="RZG338" s="547"/>
      <c r="RZH338" s="547"/>
      <c r="RZI338" s="547"/>
      <c r="RZJ338" s="547"/>
      <c r="RZK338" s="547"/>
      <c r="RZL338" s="547"/>
      <c r="RZM338" s="547"/>
      <c r="RZN338" s="547"/>
      <c r="RZO338" s="547"/>
      <c r="RZP338" s="547"/>
      <c r="RZQ338" s="547"/>
      <c r="RZR338" s="547"/>
      <c r="RZS338" s="547"/>
      <c r="RZT338" s="547"/>
      <c r="RZU338" s="547"/>
      <c r="RZV338" s="547"/>
      <c r="RZW338" s="547"/>
      <c r="RZX338" s="547"/>
      <c r="RZY338" s="547"/>
      <c r="RZZ338" s="547"/>
      <c r="SAA338" s="547"/>
      <c r="SAB338" s="547"/>
      <c r="SAC338" s="547"/>
      <c r="SAD338" s="547"/>
      <c r="SAE338" s="547"/>
      <c r="SAF338" s="547"/>
      <c r="SAG338" s="547"/>
      <c r="SAH338" s="547"/>
      <c r="SAI338" s="547"/>
      <c r="SAJ338" s="547"/>
      <c r="SAK338" s="547"/>
      <c r="SAL338" s="547"/>
      <c r="SAM338" s="547"/>
      <c r="SAN338" s="547"/>
      <c r="SAO338" s="547"/>
      <c r="SAP338" s="547"/>
      <c r="SAQ338" s="547"/>
      <c r="SAR338" s="547"/>
      <c r="SAS338" s="547"/>
      <c r="SAT338" s="547"/>
      <c r="SAU338" s="547"/>
      <c r="SAV338" s="547"/>
      <c r="SAW338" s="547"/>
      <c r="SAX338" s="547"/>
      <c r="SAY338" s="547"/>
      <c r="SAZ338" s="547"/>
      <c r="SBA338" s="547"/>
      <c r="SBB338" s="547"/>
      <c r="SBC338" s="547"/>
      <c r="SBD338" s="547"/>
      <c r="SBE338" s="547"/>
      <c r="SBF338" s="547"/>
      <c r="SBG338" s="547"/>
      <c r="SBH338" s="547"/>
      <c r="SBI338" s="547"/>
      <c r="SBJ338" s="547"/>
      <c r="SBK338" s="547"/>
      <c r="SBL338" s="547"/>
      <c r="SBM338" s="547"/>
      <c r="SBN338" s="547"/>
      <c r="SBO338" s="547"/>
      <c r="SBP338" s="547"/>
      <c r="SBQ338" s="547"/>
      <c r="SBR338" s="547"/>
      <c r="SBS338" s="547"/>
      <c r="SBT338" s="547"/>
      <c r="SBU338" s="547"/>
      <c r="SBV338" s="547"/>
      <c r="SBW338" s="547"/>
      <c r="SBX338" s="547"/>
      <c r="SBY338" s="547"/>
      <c r="SBZ338" s="547"/>
      <c r="SCA338" s="547"/>
      <c r="SCB338" s="547"/>
      <c r="SCC338" s="547"/>
      <c r="SCD338" s="547"/>
      <c r="SCE338" s="547"/>
      <c r="SCF338" s="547"/>
      <c r="SCG338" s="547"/>
      <c r="SCH338" s="547"/>
      <c r="SCI338" s="547"/>
      <c r="SCJ338" s="547"/>
      <c r="SCK338" s="547"/>
      <c r="SCL338" s="547"/>
      <c r="SCM338" s="547"/>
      <c r="SCN338" s="547"/>
      <c r="SCO338" s="547"/>
      <c r="SCP338" s="547"/>
      <c r="SCQ338" s="547"/>
      <c r="SCR338" s="547"/>
      <c r="SCS338" s="547"/>
      <c r="SCT338" s="547"/>
      <c r="SCU338" s="547"/>
      <c r="SCV338" s="547"/>
      <c r="SCW338" s="547"/>
      <c r="SCX338" s="547"/>
      <c r="SCY338" s="547"/>
      <c r="SCZ338" s="547"/>
      <c r="SDA338" s="547"/>
      <c r="SDB338" s="547"/>
      <c r="SDC338" s="547"/>
      <c r="SDD338" s="547"/>
      <c r="SDE338" s="547"/>
      <c r="SDF338" s="547"/>
      <c r="SDG338" s="547"/>
      <c r="SDH338" s="547"/>
      <c r="SDI338" s="547"/>
      <c r="SDJ338" s="547"/>
      <c r="SDK338" s="547"/>
      <c r="SDL338" s="547"/>
      <c r="SDM338" s="547"/>
      <c r="SDN338" s="547"/>
      <c r="SDO338" s="547"/>
      <c r="SDP338" s="547"/>
      <c r="SDQ338" s="547"/>
      <c r="SDR338" s="547"/>
      <c r="SDS338" s="547"/>
      <c r="SDT338" s="547"/>
      <c r="SDU338" s="547"/>
      <c r="SDV338" s="547"/>
      <c r="SDW338" s="547"/>
      <c r="SDX338" s="547"/>
      <c r="SDY338" s="547"/>
      <c r="SDZ338" s="547"/>
      <c r="SEA338" s="547"/>
      <c r="SEB338" s="547"/>
      <c r="SEC338" s="547"/>
      <c r="SED338" s="547"/>
      <c r="SEE338" s="547"/>
      <c r="SEF338" s="547"/>
      <c r="SEG338" s="547"/>
      <c r="SEH338" s="547"/>
      <c r="SEI338" s="547"/>
      <c r="SEJ338" s="547"/>
      <c r="SEK338" s="547"/>
      <c r="SEL338" s="547"/>
      <c r="SEM338" s="547"/>
      <c r="SEN338" s="547"/>
      <c r="SEO338" s="547"/>
      <c r="SEP338" s="547"/>
      <c r="SEQ338" s="547"/>
      <c r="SER338" s="547"/>
      <c r="SES338" s="547"/>
      <c r="SET338" s="547"/>
      <c r="SEU338" s="547"/>
      <c r="SEV338" s="547"/>
      <c r="SEW338" s="547"/>
      <c r="SEX338" s="547"/>
      <c r="SEY338" s="547"/>
      <c r="SEZ338" s="547"/>
      <c r="SFA338" s="547"/>
      <c r="SFB338" s="547"/>
      <c r="SFC338" s="547"/>
      <c r="SFD338" s="547"/>
      <c r="SFE338" s="547"/>
      <c r="SFF338" s="547"/>
      <c r="SFG338" s="547"/>
      <c r="SFH338" s="547"/>
      <c r="SFI338" s="547"/>
      <c r="SFJ338" s="547"/>
      <c r="SFK338" s="547"/>
      <c r="SFL338" s="547"/>
      <c r="SFM338" s="547"/>
      <c r="SFN338" s="547"/>
      <c r="SFO338" s="547"/>
      <c r="SFP338" s="547"/>
      <c r="SFQ338" s="547"/>
      <c r="SFR338" s="547"/>
      <c r="SFS338" s="547"/>
      <c r="SFT338" s="547"/>
      <c r="SFU338" s="547"/>
      <c r="SFV338" s="547"/>
      <c r="SFW338" s="547"/>
      <c r="SFX338" s="547"/>
      <c r="SFY338" s="547"/>
      <c r="SFZ338" s="547"/>
      <c r="SGA338" s="547"/>
      <c r="SGB338" s="547"/>
      <c r="SGC338" s="547"/>
      <c r="SGD338" s="547"/>
      <c r="SGE338" s="547"/>
      <c r="SGF338" s="547"/>
      <c r="SGG338" s="547"/>
      <c r="SGH338" s="547"/>
      <c r="SGI338" s="547"/>
      <c r="SGJ338" s="547"/>
      <c r="SGK338" s="547"/>
      <c r="SGL338" s="547"/>
      <c r="SGM338" s="547"/>
      <c r="SGN338" s="547"/>
      <c r="SGO338" s="547"/>
      <c r="SGP338" s="547"/>
      <c r="SGQ338" s="547"/>
      <c r="SGR338" s="547"/>
      <c r="SGS338" s="547"/>
      <c r="SGT338" s="547"/>
      <c r="SGU338" s="547"/>
      <c r="SGV338" s="547"/>
      <c r="SGW338" s="547"/>
      <c r="SGX338" s="547"/>
      <c r="SGY338" s="547"/>
      <c r="SGZ338" s="547"/>
      <c r="SHA338" s="547"/>
      <c r="SHB338" s="547"/>
      <c r="SHC338" s="547"/>
      <c r="SHD338" s="547"/>
      <c r="SHE338" s="547"/>
      <c r="SHF338" s="547"/>
      <c r="SHG338" s="547"/>
      <c r="SHH338" s="547"/>
      <c r="SHI338" s="547"/>
      <c r="SHJ338" s="547"/>
      <c r="SHK338" s="547"/>
      <c r="SHL338" s="547"/>
      <c r="SHM338" s="547"/>
      <c r="SHN338" s="547"/>
      <c r="SHO338" s="547"/>
      <c r="SHP338" s="547"/>
      <c r="SHQ338" s="547"/>
      <c r="SHR338" s="547"/>
      <c r="SHS338" s="547"/>
      <c r="SHT338" s="547"/>
      <c r="SHU338" s="547"/>
      <c r="SHV338" s="547"/>
      <c r="SHW338" s="547"/>
      <c r="SHX338" s="547"/>
      <c r="SHY338" s="547"/>
      <c r="SHZ338" s="547"/>
      <c r="SIA338" s="547"/>
      <c r="SIB338" s="547"/>
      <c r="SIC338" s="547"/>
      <c r="SID338" s="547"/>
      <c r="SIE338" s="547"/>
      <c r="SIF338" s="547"/>
      <c r="SIG338" s="547"/>
      <c r="SIH338" s="547"/>
      <c r="SII338" s="547"/>
      <c r="SIJ338" s="547"/>
      <c r="SIK338" s="547"/>
      <c r="SIL338" s="547"/>
      <c r="SIM338" s="547"/>
      <c r="SIN338" s="547"/>
      <c r="SIO338" s="547"/>
      <c r="SIP338" s="547"/>
      <c r="SIQ338" s="547"/>
      <c r="SIR338" s="547"/>
      <c r="SIS338" s="547"/>
      <c r="SIT338" s="547"/>
      <c r="SIU338" s="547"/>
      <c r="SIV338" s="547"/>
      <c r="SIW338" s="547"/>
      <c r="SIX338" s="547"/>
      <c r="SIY338" s="547"/>
      <c r="SIZ338" s="547"/>
      <c r="SJA338" s="547"/>
      <c r="SJB338" s="547"/>
      <c r="SJC338" s="547"/>
      <c r="SJD338" s="547"/>
      <c r="SJE338" s="547"/>
      <c r="SJF338" s="547"/>
      <c r="SJG338" s="547"/>
      <c r="SJH338" s="547"/>
      <c r="SJI338" s="547"/>
      <c r="SJJ338" s="547"/>
      <c r="SJK338" s="547"/>
      <c r="SJL338" s="547"/>
      <c r="SJM338" s="547"/>
      <c r="SJN338" s="547"/>
      <c r="SJO338" s="547"/>
      <c r="SJP338" s="547"/>
      <c r="SJQ338" s="547"/>
      <c r="SJR338" s="547"/>
      <c r="SJS338" s="547"/>
      <c r="SJT338" s="547"/>
      <c r="SJU338" s="547"/>
      <c r="SJV338" s="547"/>
      <c r="SJW338" s="547"/>
      <c r="SJX338" s="547"/>
      <c r="SJY338" s="547"/>
      <c r="SJZ338" s="547"/>
      <c r="SKA338" s="547"/>
      <c r="SKB338" s="547"/>
      <c r="SKC338" s="547"/>
      <c r="SKD338" s="547"/>
      <c r="SKE338" s="547"/>
      <c r="SKF338" s="547"/>
      <c r="SKG338" s="547"/>
      <c r="SKH338" s="547"/>
      <c r="SKI338" s="547"/>
      <c r="SKJ338" s="547"/>
      <c r="SKK338" s="547"/>
      <c r="SKL338" s="547"/>
      <c r="SKM338" s="547"/>
      <c r="SKN338" s="547"/>
      <c r="SKO338" s="547"/>
      <c r="SKP338" s="547"/>
      <c r="SKQ338" s="547"/>
      <c r="SKR338" s="547"/>
      <c r="SKS338" s="547"/>
      <c r="SKT338" s="547"/>
      <c r="SKU338" s="547"/>
      <c r="SKV338" s="547"/>
      <c r="SKW338" s="547"/>
      <c r="SKX338" s="547"/>
      <c r="SKY338" s="547"/>
      <c r="SKZ338" s="547"/>
      <c r="SLA338" s="547"/>
      <c r="SLB338" s="547"/>
      <c r="SLC338" s="547"/>
      <c r="SLD338" s="547"/>
      <c r="SLE338" s="547"/>
      <c r="SLF338" s="547"/>
      <c r="SLG338" s="547"/>
      <c r="SLH338" s="547"/>
      <c r="SLI338" s="547"/>
      <c r="SLJ338" s="547"/>
      <c r="SLK338" s="547"/>
      <c r="SLL338" s="547"/>
      <c r="SLM338" s="547"/>
      <c r="SLN338" s="547"/>
      <c r="SLO338" s="547"/>
      <c r="SLP338" s="547"/>
      <c r="SLQ338" s="547"/>
      <c r="SLR338" s="547"/>
      <c r="SLS338" s="547"/>
      <c r="SLT338" s="547"/>
      <c r="SLU338" s="547"/>
      <c r="SLV338" s="547"/>
      <c r="SLW338" s="547"/>
      <c r="SLX338" s="547"/>
      <c r="SLY338" s="547"/>
      <c r="SLZ338" s="547"/>
      <c r="SMA338" s="547"/>
      <c r="SMB338" s="547"/>
      <c r="SMC338" s="547"/>
      <c r="SMD338" s="547"/>
      <c r="SME338" s="547"/>
      <c r="SMF338" s="547"/>
      <c r="SMG338" s="547"/>
      <c r="SMH338" s="547"/>
      <c r="SMI338" s="547"/>
      <c r="SMJ338" s="547"/>
      <c r="SMK338" s="547"/>
      <c r="SML338" s="547"/>
      <c r="SMM338" s="547"/>
      <c r="SMN338" s="547"/>
      <c r="SMO338" s="547"/>
      <c r="SMP338" s="547"/>
      <c r="SMQ338" s="547"/>
      <c r="SMR338" s="547"/>
      <c r="SMS338" s="547"/>
      <c r="SMT338" s="547"/>
      <c r="SMU338" s="547"/>
      <c r="SMV338" s="547"/>
      <c r="SMW338" s="547"/>
      <c r="SMX338" s="547"/>
      <c r="SMY338" s="547"/>
      <c r="SMZ338" s="547"/>
      <c r="SNA338" s="547"/>
      <c r="SNB338" s="547"/>
      <c r="SNC338" s="547"/>
      <c r="SND338" s="547"/>
      <c r="SNE338" s="547"/>
      <c r="SNF338" s="547"/>
      <c r="SNG338" s="547"/>
      <c r="SNH338" s="547"/>
      <c r="SNI338" s="547"/>
      <c r="SNJ338" s="547"/>
      <c r="SNK338" s="547"/>
      <c r="SNL338" s="547"/>
      <c r="SNM338" s="547"/>
      <c r="SNN338" s="547"/>
      <c r="SNO338" s="547"/>
      <c r="SNP338" s="547"/>
      <c r="SNQ338" s="547"/>
      <c r="SNR338" s="547"/>
      <c r="SNS338" s="547"/>
      <c r="SNT338" s="547"/>
      <c r="SNU338" s="547"/>
      <c r="SNV338" s="547"/>
      <c r="SNW338" s="547"/>
      <c r="SNX338" s="547"/>
      <c r="SNY338" s="547"/>
      <c r="SNZ338" s="547"/>
      <c r="SOA338" s="547"/>
      <c r="SOB338" s="547"/>
      <c r="SOC338" s="547"/>
      <c r="SOD338" s="547"/>
      <c r="SOE338" s="547"/>
      <c r="SOF338" s="547"/>
      <c r="SOG338" s="547"/>
      <c r="SOH338" s="547"/>
      <c r="SOI338" s="547"/>
      <c r="SOJ338" s="547"/>
      <c r="SOK338" s="547"/>
      <c r="SOL338" s="547"/>
      <c r="SOM338" s="547"/>
      <c r="SON338" s="547"/>
      <c r="SOO338" s="547"/>
      <c r="SOP338" s="547"/>
      <c r="SOQ338" s="547"/>
      <c r="SOR338" s="547"/>
      <c r="SOS338" s="547"/>
      <c r="SOT338" s="547"/>
      <c r="SOU338" s="547"/>
      <c r="SOV338" s="547"/>
      <c r="SOW338" s="547"/>
      <c r="SOX338" s="547"/>
      <c r="SOY338" s="547"/>
      <c r="SOZ338" s="547"/>
      <c r="SPA338" s="547"/>
      <c r="SPB338" s="547"/>
      <c r="SPC338" s="547"/>
      <c r="SPD338" s="547"/>
      <c r="SPE338" s="547"/>
      <c r="SPF338" s="547"/>
      <c r="SPG338" s="547"/>
      <c r="SPH338" s="547"/>
      <c r="SPI338" s="547"/>
      <c r="SPJ338" s="547"/>
      <c r="SPK338" s="547"/>
      <c r="SPL338" s="547"/>
      <c r="SPM338" s="547"/>
      <c r="SPN338" s="547"/>
      <c r="SPO338" s="547"/>
      <c r="SPP338" s="547"/>
      <c r="SPQ338" s="547"/>
      <c r="SPR338" s="547"/>
      <c r="SPS338" s="547"/>
      <c r="SPT338" s="547"/>
      <c r="SPU338" s="547"/>
      <c r="SPV338" s="547"/>
      <c r="SPW338" s="547"/>
      <c r="SPX338" s="547"/>
      <c r="SPY338" s="547"/>
      <c r="SPZ338" s="547"/>
      <c r="SQA338" s="547"/>
      <c r="SQB338" s="547"/>
      <c r="SQC338" s="547"/>
      <c r="SQD338" s="547"/>
      <c r="SQE338" s="547"/>
      <c r="SQF338" s="547"/>
      <c r="SQG338" s="547"/>
      <c r="SQH338" s="547"/>
      <c r="SQI338" s="547"/>
      <c r="SQJ338" s="547"/>
      <c r="SQK338" s="547"/>
      <c r="SQL338" s="547"/>
      <c r="SQM338" s="547"/>
      <c r="SQN338" s="547"/>
      <c r="SQO338" s="547"/>
      <c r="SQP338" s="547"/>
      <c r="SQQ338" s="547"/>
      <c r="SQR338" s="547"/>
      <c r="SQS338" s="547"/>
      <c r="SQT338" s="547"/>
      <c r="SQU338" s="547"/>
      <c r="SQV338" s="547"/>
      <c r="SQW338" s="547"/>
      <c r="SQX338" s="547"/>
      <c r="SQY338" s="547"/>
      <c r="SQZ338" s="547"/>
      <c r="SRA338" s="547"/>
      <c r="SRB338" s="547"/>
      <c r="SRC338" s="547"/>
      <c r="SRD338" s="547"/>
      <c r="SRE338" s="547"/>
      <c r="SRF338" s="547"/>
      <c r="SRG338" s="547"/>
      <c r="SRH338" s="547"/>
      <c r="SRI338" s="547"/>
      <c r="SRJ338" s="547"/>
      <c r="SRK338" s="547"/>
      <c r="SRL338" s="547"/>
      <c r="SRM338" s="547"/>
      <c r="SRN338" s="547"/>
      <c r="SRO338" s="547"/>
      <c r="SRP338" s="547"/>
      <c r="SRQ338" s="547"/>
      <c r="SRR338" s="547"/>
      <c r="SRS338" s="547"/>
      <c r="SRT338" s="547"/>
      <c r="SRU338" s="547"/>
      <c r="SRV338" s="547"/>
      <c r="SRW338" s="547"/>
      <c r="SRX338" s="547"/>
      <c r="SRY338" s="547"/>
      <c r="SRZ338" s="547"/>
      <c r="SSA338" s="547"/>
      <c r="SSB338" s="547"/>
      <c r="SSC338" s="547"/>
      <c r="SSD338" s="547"/>
      <c r="SSE338" s="547"/>
      <c r="SSF338" s="547"/>
      <c r="SSG338" s="547"/>
      <c r="SSH338" s="547"/>
      <c r="SSI338" s="547"/>
      <c r="SSJ338" s="547"/>
      <c r="SSK338" s="547"/>
      <c r="SSL338" s="547"/>
      <c r="SSM338" s="547"/>
      <c r="SSN338" s="547"/>
      <c r="SSO338" s="547"/>
      <c r="SSP338" s="547"/>
      <c r="SSQ338" s="547"/>
      <c r="SSR338" s="547"/>
      <c r="SSS338" s="547"/>
      <c r="SST338" s="547"/>
      <c r="SSU338" s="547"/>
      <c r="SSV338" s="547"/>
      <c r="SSW338" s="547"/>
      <c r="SSX338" s="547"/>
      <c r="SSY338" s="547"/>
      <c r="SSZ338" s="547"/>
      <c r="STA338" s="547"/>
      <c r="STB338" s="547"/>
      <c r="STC338" s="547"/>
      <c r="STD338" s="547"/>
      <c r="STE338" s="547"/>
      <c r="STF338" s="547"/>
      <c r="STG338" s="547"/>
      <c r="STH338" s="547"/>
      <c r="STI338" s="547"/>
      <c r="STJ338" s="547"/>
      <c r="STK338" s="547"/>
      <c r="STL338" s="547"/>
      <c r="STM338" s="547"/>
      <c r="STN338" s="547"/>
      <c r="STO338" s="547"/>
      <c r="STP338" s="547"/>
      <c r="STQ338" s="547"/>
      <c r="STR338" s="547"/>
      <c r="STS338" s="547"/>
      <c r="STT338" s="547"/>
      <c r="STU338" s="547"/>
      <c r="STV338" s="547"/>
      <c r="STW338" s="547"/>
      <c r="STX338" s="547"/>
      <c r="STY338" s="547"/>
      <c r="STZ338" s="547"/>
      <c r="SUA338" s="547"/>
      <c r="SUB338" s="547"/>
      <c r="SUC338" s="547"/>
      <c r="SUD338" s="547"/>
      <c r="SUE338" s="547"/>
      <c r="SUF338" s="547"/>
      <c r="SUG338" s="547"/>
      <c r="SUH338" s="547"/>
      <c r="SUI338" s="547"/>
      <c r="SUJ338" s="547"/>
      <c r="SUK338" s="547"/>
      <c r="SUL338" s="547"/>
      <c r="SUM338" s="547"/>
      <c r="SUN338" s="547"/>
      <c r="SUO338" s="547"/>
      <c r="SUP338" s="547"/>
      <c r="SUQ338" s="547"/>
      <c r="SUR338" s="547"/>
      <c r="SUS338" s="547"/>
      <c r="SUT338" s="547"/>
      <c r="SUU338" s="547"/>
      <c r="SUV338" s="547"/>
      <c r="SUW338" s="547"/>
      <c r="SUX338" s="547"/>
      <c r="SUY338" s="547"/>
      <c r="SUZ338" s="547"/>
      <c r="SVA338" s="547"/>
      <c r="SVB338" s="547"/>
      <c r="SVC338" s="547"/>
      <c r="SVD338" s="547"/>
      <c r="SVE338" s="547"/>
      <c r="SVF338" s="547"/>
      <c r="SVG338" s="547"/>
      <c r="SVH338" s="547"/>
      <c r="SVI338" s="547"/>
      <c r="SVJ338" s="547"/>
      <c r="SVK338" s="547"/>
      <c r="SVL338" s="547"/>
      <c r="SVM338" s="547"/>
      <c r="SVN338" s="547"/>
      <c r="SVO338" s="547"/>
      <c r="SVP338" s="547"/>
      <c r="SVQ338" s="547"/>
      <c r="SVR338" s="547"/>
      <c r="SVS338" s="547"/>
      <c r="SVT338" s="547"/>
      <c r="SVU338" s="547"/>
      <c r="SVV338" s="547"/>
      <c r="SVW338" s="547"/>
      <c r="SVX338" s="547"/>
      <c r="SVY338" s="547"/>
      <c r="SVZ338" s="547"/>
      <c r="SWA338" s="547"/>
      <c r="SWB338" s="547"/>
      <c r="SWC338" s="547"/>
      <c r="SWD338" s="547"/>
      <c r="SWE338" s="547"/>
      <c r="SWF338" s="547"/>
      <c r="SWG338" s="547"/>
      <c r="SWH338" s="547"/>
      <c r="SWI338" s="547"/>
      <c r="SWJ338" s="547"/>
      <c r="SWK338" s="547"/>
      <c r="SWL338" s="547"/>
      <c r="SWM338" s="547"/>
      <c r="SWN338" s="547"/>
      <c r="SWO338" s="547"/>
      <c r="SWP338" s="547"/>
      <c r="SWQ338" s="547"/>
      <c r="SWR338" s="547"/>
      <c r="SWS338" s="547"/>
      <c r="SWT338" s="547"/>
      <c r="SWU338" s="547"/>
      <c r="SWV338" s="547"/>
      <c r="SWW338" s="547"/>
      <c r="SWX338" s="547"/>
      <c r="SWY338" s="547"/>
      <c r="SWZ338" s="547"/>
      <c r="SXA338" s="547"/>
      <c r="SXB338" s="547"/>
      <c r="SXC338" s="547"/>
      <c r="SXD338" s="547"/>
      <c r="SXE338" s="547"/>
      <c r="SXF338" s="547"/>
      <c r="SXG338" s="547"/>
      <c r="SXH338" s="547"/>
      <c r="SXI338" s="547"/>
      <c r="SXJ338" s="547"/>
      <c r="SXK338" s="547"/>
      <c r="SXL338" s="547"/>
      <c r="SXM338" s="547"/>
      <c r="SXN338" s="547"/>
      <c r="SXO338" s="547"/>
      <c r="SXP338" s="547"/>
      <c r="SXQ338" s="547"/>
      <c r="SXR338" s="547"/>
      <c r="SXS338" s="547"/>
      <c r="SXT338" s="547"/>
      <c r="SXU338" s="547"/>
      <c r="SXV338" s="547"/>
      <c r="SXW338" s="547"/>
      <c r="SXX338" s="547"/>
      <c r="SXY338" s="547"/>
      <c r="SXZ338" s="547"/>
      <c r="SYA338" s="547"/>
      <c r="SYB338" s="547"/>
      <c r="SYC338" s="547"/>
      <c r="SYD338" s="547"/>
      <c r="SYE338" s="547"/>
      <c r="SYF338" s="547"/>
      <c r="SYG338" s="547"/>
      <c r="SYH338" s="547"/>
      <c r="SYI338" s="547"/>
      <c r="SYJ338" s="547"/>
      <c r="SYK338" s="547"/>
      <c r="SYL338" s="547"/>
      <c r="SYM338" s="547"/>
      <c r="SYN338" s="547"/>
      <c r="SYO338" s="547"/>
      <c r="SYP338" s="547"/>
      <c r="SYQ338" s="547"/>
      <c r="SYR338" s="547"/>
      <c r="SYS338" s="547"/>
      <c r="SYT338" s="547"/>
      <c r="SYU338" s="547"/>
      <c r="SYV338" s="547"/>
      <c r="SYW338" s="547"/>
      <c r="SYX338" s="547"/>
      <c r="SYY338" s="547"/>
      <c r="SYZ338" s="547"/>
      <c r="SZA338" s="547"/>
      <c r="SZB338" s="547"/>
      <c r="SZC338" s="547"/>
      <c r="SZD338" s="547"/>
      <c r="SZE338" s="547"/>
      <c r="SZF338" s="547"/>
      <c r="SZG338" s="547"/>
      <c r="SZH338" s="547"/>
      <c r="SZI338" s="547"/>
      <c r="SZJ338" s="547"/>
      <c r="SZK338" s="547"/>
      <c r="SZL338" s="547"/>
      <c r="SZM338" s="547"/>
      <c r="SZN338" s="547"/>
      <c r="SZO338" s="547"/>
      <c r="SZP338" s="547"/>
      <c r="SZQ338" s="547"/>
      <c r="SZR338" s="547"/>
      <c r="SZS338" s="547"/>
      <c r="SZT338" s="547"/>
      <c r="SZU338" s="547"/>
      <c r="SZV338" s="547"/>
      <c r="SZW338" s="547"/>
      <c r="SZX338" s="547"/>
      <c r="SZY338" s="547"/>
      <c r="SZZ338" s="547"/>
      <c r="TAA338" s="547"/>
      <c r="TAB338" s="547"/>
      <c r="TAC338" s="547"/>
      <c r="TAD338" s="547"/>
      <c r="TAE338" s="547"/>
      <c r="TAF338" s="547"/>
      <c r="TAG338" s="547"/>
      <c r="TAH338" s="547"/>
      <c r="TAI338" s="547"/>
      <c r="TAJ338" s="547"/>
      <c r="TAK338" s="547"/>
      <c r="TAL338" s="547"/>
      <c r="TAM338" s="547"/>
      <c r="TAN338" s="547"/>
      <c r="TAO338" s="547"/>
      <c r="TAP338" s="547"/>
      <c r="TAQ338" s="547"/>
      <c r="TAR338" s="547"/>
      <c r="TAS338" s="547"/>
      <c r="TAT338" s="547"/>
      <c r="TAU338" s="547"/>
      <c r="TAV338" s="547"/>
      <c r="TAW338" s="547"/>
      <c r="TAX338" s="547"/>
      <c r="TAY338" s="547"/>
      <c r="TAZ338" s="547"/>
      <c r="TBA338" s="547"/>
      <c r="TBB338" s="547"/>
      <c r="TBC338" s="547"/>
      <c r="TBD338" s="547"/>
      <c r="TBE338" s="547"/>
      <c r="TBF338" s="547"/>
      <c r="TBG338" s="547"/>
      <c r="TBH338" s="547"/>
      <c r="TBI338" s="547"/>
      <c r="TBJ338" s="547"/>
      <c r="TBK338" s="547"/>
      <c r="TBL338" s="547"/>
      <c r="TBM338" s="547"/>
      <c r="TBN338" s="547"/>
      <c r="TBO338" s="547"/>
      <c r="TBP338" s="547"/>
      <c r="TBQ338" s="547"/>
      <c r="TBR338" s="547"/>
      <c r="TBS338" s="547"/>
      <c r="TBT338" s="547"/>
      <c r="TBU338" s="547"/>
      <c r="TBV338" s="547"/>
      <c r="TBW338" s="547"/>
      <c r="TBX338" s="547"/>
      <c r="TBY338" s="547"/>
      <c r="TBZ338" s="547"/>
      <c r="TCA338" s="547"/>
      <c r="TCB338" s="547"/>
      <c r="TCC338" s="547"/>
      <c r="TCD338" s="547"/>
      <c r="TCE338" s="547"/>
      <c r="TCF338" s="547"/>
      <c r="TCG338" s="547"/>
      <c r="TCH338" s="547"/>
      <c r="TCI338" s="547"/>
      <c r="TCJ338" s="547"/>
      <c r="TCK338" s="547"/>
      <c r="TCL338" s="547"/>
      <c r="TCM338" s="547"/>
      <c r="TCN338" s="547"/>
      <c r="TCO338" s="547"/>
      <c r="TCP338" s="547"/>
      <c r="TCQ338" s="547"/>
      <c r="TCR338" s="547"/>
      <c r="TCS338" s="547"/>
      <c r="TCT338" s="547"/>
      <c r="TCU338" s="547"/>
      <c r="TCV338" s="547"/>
      <c r="TCW338" s="547"/>
      <c r="TCX338" s="547"/>
      <c r="TCY338" s="547"/>
      <c r="TCZ338" s="547"/>
      <c r="TDA338" s="547"/>
      <c r="TDB338" s="547"/>
      <c r="TDC338" s="547"/>
      <c r="TDD338" s="547"/>
      <c r="TDE338" s="547"/>
      <c r="TDF338" s="547"/>
      <c r="TDG338" s="547"/>
      <c r="TDH338" s="547"/>
      <c r="TDI338" s="547"/>
      <c r="TDJ338" s="547"/>
      <c r="TDK338" s="547"/>
      <c r="TDL338" s="547"/>
      <c r="TDM338" s="547"/>
      <c r="TDN338" s="547"/>
      <c r="TDO338" s="547"/>
      <c r="TDP338" s="547"/>
      <c r="TDQ338" s="547"/>
      <c r="TDR338" s="547"/>
      <c r="TDS338" s="547"/>
      <c r="TDT338" s="547"/>
      <c r="TDU338" s="547"/>
      <c r="TDV338" s="547"/>
      <c r="TDW338" s="547"/>
      <c r="TDX338" s="547"/>
      <c r="TDY338" s="547"/>
      <c r="TDZ338" s="547"/>
      <c r="TEA338" s="547"/>
      <c r="TEB338" s="547"/>
      <c r="TEC338" s="547"/>
      <c r="TED338" s="547"/>
      <c r="TEE338" s="547"/>
      <c r="TEF338" s="547"/>
      <c r="TEG338" s="547"/>
      <c r="TEH338" s="547"/>
      <c r="TEI338" s="547"/>
      <c r="TEJ338" s="547"/>
      <c r="TEK338" s="547"/>
      <c r="TEL338" s="547"/>
      <c r="TEM338" s="547"/>
      <c r="TEN338" s="547"/>
      <c r="TEO338" s="547"/>
      <c r="TEP338" s="547"/>
      <c r="TEQ338" s="547"/>
      <c r="TER338" s="547"/>
      <c r="TES338" s="547"/>
      <c r="TET338" s="547"/>
      <c r="TEU338" s="547"/>
      <c r="TEV338" s="547"/>
      <c r="TEW338" s="547"/>
      <c r="TEX338" s="547"/>
      <c r="TEY338" s="547"/>
      <c r="TEZ338" s="547"/>
      <c r="TFA338" s="547"/>
      <c r="TFB338" s="547"/>
      <c r="TFC338" s="547"/>
      <c r="TFD338" s="547"/>
      <c r="TFE338" s="547"/>
      <c r="TFF338" s="547"/>
      <c r="TFG338" s="547"/>
      <c r="TFH338" s="547"/>
      <c r="TFI338" s="547"/>
      <c r="TFJ338" s="547"/>
      <c r="TFK338" s="547"/>
      <c r="TFL338" s="547"/>
      <c r="TFM338" s="547"/>
      <c r="TFN338" s="547"/>
      <c r="TFO338" s="547"/>
      <c r="TFP338" s="547"/>
      <c r="TFQ338" s="547"/>
      <c r="TFR338" s="547"/>
      <c r="TFS338" s="547"/>
      <c r="TFT338" s="547"/>
      <c r="TFU338" s="547"/>
      <c r="TFV338" s="547"/>
      <c r="TFW338" s="547"/>
      <c r="TFX338" s="547"/>
      <c r="TFY338" s="547"/>
      <c r="TFZ338" s="547"/>
      <c r="TGA338" s="547"/>
      <c r="TGB338" s="547"/>
      <c r="TGC338" s="547"/>
      <c r="TGD338" s="547"/>
      <c r="TGE338" s="547"/>
      <c r="TGF338" s="547"/>
      <c r="TGG338" s="547"/>
      <c r="TGH338" s="547"/>
      <c r="TGI338" s="547"/>
      <c r="TGJ338" s="547"/>
      <c r="TGK338" s="547"/>
      <c r="TGL338" s="547"/>
      <c r="TGM338" s="547"/>
      <c r="TGN338" s="547"/>
      <c r="TGO338" s="547"/>
      <c r="TGP338" s="547"/>
      <c r="TGQ338" s="547"/>
      <c r="TGR338" s="547"/>
      <c r="TGS338" s="547"/>
      <c r="TGT338" s="547"/>
      <c r="TGU338" s="547"/>
      <c r="TGV338" s="547"/>
      <c r="TGW338" s="547"/>
      <c r="TGX338" s="547"/>
      <c r="TGY338" s="547"/>
      <c r="TGZ338" s="547"/>
      <c r="THA338" s="547"/>
      <c r="THB338" s="547"/>
      <c r="THC338" s="547"/>
      <c r="THD338" s="547"/>
      <c r="THE338" s="547"/>
      <c r="THF338" s="547"/>
      <c r="THG338" s="547"/>
      <c r="THH338" s="547"/>
      <c r="THI338" s="547"/>
      <c r="THJ338" s="547"/>
      <c r="THK338" s="547"/>
      <c r="THL338" s="547"/>
      <c r="THM338" s="547"/>
      <c r="THN338" s="547"/>
      <c r="THO338" s="547"/>
      <c r="THP338" s="547"/>
      <c r="THQ338" s="547"/>
      <c r="THR338" s="547"/>
      <c r="THS338" s="547"/>
      <c r="THT338" s="547"/>
      <c r="THU338" s="547"/>
      <c r="THV338" s="547"/>
      <c r="THW338" s="547"/>
      <c r="THX338" s="547"/>
      <c r="THY338" s="547"/>
      <c r="THZ338" s="547"/>
      <c r="TIA338" s="547"/>
      <c r="TIB338" s="547"/>
      <c r="TIC338" s="547"/>
      <c r="TID338" s="547"/>
      <c r="TIE338" s="547"/>
      <c r="TIF338" s="547"/>
      <c r="TIG338" s="547"/>
      <c r="TIH338" s="547"/>
      <c r="TII338" s="547"/>
      <c r="TIJ338" s="547"/>
      <c r="TIK338" s="547"/>
      <c r="TIL338" s="547"/>
      <c r="TIM338" s="547"/>
      <c r="TIN338" s="547"/>
      <c r="TIO338" s="547"/>
      <c r="TIP338" s="547"/>
      <c r="TIQ338" s="547"/>
      <c r="TIR338" s="547"/>
      <c r="TIS338" s="547"/>
      <c r="TIT338" s="547"/>
      <c r="TIU338" s="547"/>
      <c r="TIV338" s="547"/>
      <c r="TIW338" s="547"/>
      <c r="TIX338" s="547"/>
      <c r="TIY338" s="547"/>
      <c r="TIZ338" s="547"/>
      <c r="TJA338" s="547"/>
      <c r="TJB338" s="547"/>
      <c r="TJC338" s="547"/>
      <c r="TJD338" s="547"/>
      <c r="TJE338" s="547"/>
      <c r="TJF338" s="547"/>
      <c r="TJG338" s="547"/>
      <c r="TJH338" s="547"/>
      <c r="TJI338" s="547"/>
      <c r="TJJ338" s="547"/>
      <c r="TJK338" s="547"/>
      <c r="TJL338" s="547"/>
      <c r="TJM338" s="547"/>
      <c r="TJN338" s="547"/>
      <c r="TJO338" s="547"/>
      <c r="TJP338" s="547"/>
      <c r="TJQ338" s="547"/>
      <c r="TJR338" s="547"/>
      <c r="TJS338" s="547"/>
      <c r="TJT338" s="547"/>
      <c r="TJU338" s="547"/>
      <c r="TJV338" s="547"/>
      <c r="TJW338" s="547"/>
      <c r="TJX338" s="547"/>
      <c r="TJY338" s="547"/>
      <c r="TJZ338" s="547"/>
      <c r="TKA338" s="547"/>
      <c r="TKB338" s="547"/>
      <c r="TKC338" s="547"/>
      <c r="TKD338" s="547"/>
      <c r="TKE338" s="547"/>
      <c r="TKF338" s="547"/>
      <c r="TKG338" s="547"/>
      <c r="TKH338" s="547"/>
      <c r="TKI338" s="547"/>
      <c r="TKJ338" s="547"/>
      <c r="TKK338" s="547"/>
      <c r="TKL338" s="547"/>
      <c r="TKM338" s="547"/>
      <c r="TKN338" s="547"/>
      <c r="TKO338" s="547"/>
      <c r="TKP338" s="547"/>
      <c r="TKQ338" s="547"/>
      <c r="TKR338" s="547"/>
      <c r="TKS338" s="547"/>
      <c r="TKT338" s="547"/>
      <c r="TKU338" s="547"/>
      <c r="TKV338" s="547"/>
      <c r="TKW338" s="547"/>
      <c r="TKX338" s="547"/>
      <c r="TKY338" s="547"/>
      <c r="TKZ338" s="547"/>
      <c r="TLA338" s="547"/>
      <c r="TLB338" s="547"/>
      <c r="TLC338" s="547"/>
      <c r="TLD338" s="547"/>
      <c r="TLE338" s="547"/>
      <c r="TLF338" s="547"/>
      <c r="TLG338" s="547"/>
      <c r="TLH338" s="547"/>
      <c r="TLI338" s="547"/>
      <c r="TLJ338" s="547"/>
      <c r="TLK338" s="547"/>
      <c r="TLL338" s="547"/>
      <c r="TLM338" s="547"/>
      <c r="TLN338" s="547"/>
      <c r="TLO338" s="547"/>
      <c r="TLP338" s="547"/>
      <c r="TLQ338" s="547"/>
      <c r="TLR338" s="547"/>
      <c r="TLS338" s="547"/>
      <c r="TLT338" s="547"/>
      <c r="TLU338" s="547"/>
      <c r="TLV338" s="547"/>
      <c r="TLW338" s="547"/>
      <c r="TLX338" s="547"/>
      <c r="TLY338" s="547"/>
      <c r="TLZ338" s="547"/>
      <c r="TMA338" s="547"/>
      <c r="TMB338" s="547"/>
      <c r="TMC338" s="547"/>
      <c r="TMD338" s="547"/>
      <c r="TME338" s="547"/>
      <c r="TMF338" s="547"/>
      <c r="TMG338" s="547"/>
      <c r="TMH338" s="547"/>
      <c r="TMI338" s="547"/>
      <c r="TMJ338" s="547"/>
      <c r="TMK338" s="547"/>
      <c r="TML338" s="547"/>
      <c r="TMM338" s="547"/>
      <c r="TMN338" s="547"/>
      <c r="TMO338" s="547"/>
      <c r="TMP338" s="547"/>
      <c r="TMQ338" s="547"/>
      <c r="TMR338" s="547"/>
      <c r="TMS338" s="547"/>
      <c r="TMT338" s="547"/>
      <c r="TMU338" s="547"/>
      <c r="TMV338" s="547"/>
      <c r="TMW338" s="547"/>
      <c r="TMX338" s="547"/>
      <c r="TMY338" s="547"/>
      <c r="TMZ338" s="547"/>
      <c r="TNA338" s="547"/>
      <c r="TNB338" s="547"/>
      <c r="TNC338" s="547"/>
      <c r="TND338" s="547"/>
      <c r="TNE338" s="547"/>
      <c r="TNF338" s="547"/>
      <c r="TNG338" s="547"/>
      <c r="TNH338" s="547"/>
      <c r="TNI338" s="547"/>
      <c r="TNJ338" s="547"/>
      <c r="TNK338" s="547"/>
      <c r="TNL338" s="547"/>
      <c r="TNM338" s="547"/>
      <c r="TNN338" s="547"/>
      <c r="TNO338" s="547"/>
      <c r="TNP338" s="547"/>
      <c r="TNQ338" s="547"/>
      <c r="TNR338" s="547"/>
      <c r="TNS338" s="547"/>
      <c r="TNT338" s="547"/>
      <c r="TNU338" s="547"/>
      <c r="TNV338" s="547"/>
      <c r="TNW338" s="547"/>
      <c r="TNX338" s="547"/>
      <c r="TNY338" s="547"/>
      <c r="TNZ338" s="547"/>
      <c r="TOA338" s="547"/>
      <c r="TOB338" s="547"/>
      <c r="TOC338" s="547"/>
      <c r="TOD338" s="547"/>
      <c r="TOE338" s="547"/>
      <c r="TOF338" s="547"/>
      <c r="TOG338" s="547"/>
      <c r="TOH338" s="547"/>
      <c r="TOI338" s="547"/>
      <c r="TOJ338" s="547"/>
      <c r="TOK338" s="547"/>
      <c r="TOL338" s="547"/>
      <c r="TOM338" s="547"/>
      <c r="TON338" s="547"/>
      <c r="TOO338" s="547"/>
      <c r="TOP338" s="547"/>
      <c r="TOQ338" s="547"/>
      <c r="TOR338" s="547"/>
      <c r="TOS338" s="547"/>
      <c r="TOT338" s="547"/>
      <c r="TOU338" s="547"/>
      <c r="TOV338" s="547"/>
      <c r="TOW338" s="547"/>
      <c r="TOX338" s="547"/>
      <c r="TOY338" s="547"/>
      <c r="TOZ338" s="547"/>
      <c r="TPA338" s="547"/>
      <c r="TPB338" s="547"/>
      <c r="TPC338" s="547"/>
      <c r="TPD338" s="547"/>
      <c r="TPE338" s="547"/>
      <c r="TPF338" s="547"/>
      <c r="TPG338" s="547"/>
      <c r="TPH338" s="547"/>
      <c r="TPI338" s="547"/>
      <c r="TPJ338" s="547"/>
      <c r="TPK338" s="547"/>
      <c r="TPL338" s="547"/>
      <c r="TPM338" s="547"/>
      <c r="TPN338" s="547"/>
      <c r="TPO338" s="547"/>
      <c r="TPP338" s="547"/>
      <c r="TPQ338" s="547"/>
      <c r="TPR338" s="547"/>
      <c r="TPS338" s="547"/>
      <c r="TPT338" s="547"/>
      <c r="TPU338" s="547"/>
      <c r="TPV338" s="547"/>
      <c r="TPW338" s="547"/>
      <c r="TPX338" s="547"/>
      <c r="TPY338" s="547"/>
      <c r="TPZ338" s="547"/>
      <c r="TQA338" s="547"/>
      <c r="TQB338" s="547"/>
      <c r="TQC338" s="547"/>
      <c r="TQD338" s="547"/>
      <c r="TQE338" s="547"/>
      <c r="TQF338" s="547"/>
      <c r="TQG338" s="547"/>
      <c r="TQH338" s="547"/>
      <c r="TQI338" s="547"/>
      <c r="TQJ338" s="547"/>
      <c r="TQK338" s="547"/>
      <c r="TQL338" s="547"/>
      <c r="TQM338" s="547"/>
      <c r="TQN338" s="547"/>
      <c r="TQO338" s="547"/>
      <c r="TQP338" s="547"/>
      <c r="TQQ338" s="547"/>
      <c r="TQR338" s="547"/>
      <c r="TQS338" s="547"/>
      <c r="TQT338" s="547"/>
      <c r="TQU338" s="547"/>
      <c r="TQV338" s="547"/>
      <c r="TQW338" s="547"/>
      <c r="TQX338" s="547"/>
      <c r="TQY338" s="547"/>
      <c r="TQZ338" s="547"/>
      <c r="TRA338" s="547"/>
      <c r="TRB338" s="547"/>
      <c r="TRC338" s="547"/>
      <c r="TRD338" s="547"/>
      <c r="TRE338" s="547"/>
      <c r="TRF338" s="547"/>
      <c r="TRG338" s="547"/>
      <c r="TRH338" s="547"/>
      <c r="TRI338" s="547"/>
      <c r="TRJ338" s="547"/>
      <c r="TRK338" s="547"/>
      <c r="TRL338" s="547"/>
      <c r="TRM338" s="547"/>
      <c r="TRN338" s="547"/>
      <c r="TRO338" s="547"/>
      <c r="TRP338" s="547"/>
      <c r="TRQ338" s="547"/>
      <c r="TRR338" s="547"/>
      <c r="TRS338" s="547"/>
      <c r="TRT338" s="547"/>
      <c r="TRU338" s="547"/>
      <c r="TRV338" s="547"/>
      <c r="TRW338" s="547"/>
      <c r="TRX338" s="547"/>
      <c r="TRY338" s="547"/>
      <c r="TRZ338" s="547"/>
      <c r="TSA338" s="547"/>
      <c r="TSB338" s="547"/>
      <c r="TSC338" s="547"/>
      <c r="TSD338" s="547"/>
      <c r="TSE338" s="547"/>
      <c r="TSF338" s="547"/>
      <c r="TSG338" s="547"/>
      <c r="TSH338" s="547"/>
      <c r="TSI338" s="547"/>
      <c r="TSJ338" s="547"/>
      <c r="TSK338" s="547"/>
      <c r="TSL338" s="547"/>
      <c r="TSM338" s="547"/>
      <c r="TSN338" s="547"/>
      <c r="TSO338" s="547"/>
      <c r="TSP338" s="547"/>
      <c r="TSQ338" s="547"/>
      <c r="TSR338" s="547"/>
      <c r="TSS338" s="547"/>
      <c r="TST338" s="547"/>
      <c r="TSU338" s="547"/>
      <c r="TSV338" s="547"/>
      <c r="TSW338" s="547"/>
      <c r="TSX338" s="547"/>
      <c r="TSY338" s="547"/>
      <c r="TSZ338" s="547"/>
      <c r="TTA338" s="547"/>
      <c r="TTB338" s="547"/>
      <c r="TTC338" s="547"/>
      <c r="TTD338" s="547"/>
      <c r="TTE338" s="547"/>
      <c r="TTF338" s="547"/>
      <c r="TTG338" s="547"/>
      <c r="TTH338" s="547"/>
      <c r="TTI338" s="547"/>
      <c r="TTJ338" s="547"/>
      <c r="TTK338" s="547"/>
      <c r="TTL338" s="547"/>
      <c r="TTM338" s="547"/>
      <c r="TTN338" s="547"/>
      <c r="TTO338" s="547"/>
      <c r="TTP338" s="547"/>
      <c r="TTQ338" s="547"/>
      <c r="TTR338" s="547"/>
      <c r="TTS338" s="547"/>
      <c r="TTT338" s="547"/>
      <c r="TTU338" s="547"/>
      <c r="TTV338" s="547"/>
      <c r="TTW338" s="547"/>
      <c r="TTX338" s="547"/>
      <c r="TTY338" s="547"/>
      <c r="TTZ338" s="547"/>
      <c r="TUA338" s="547"/>
      <c r="TUB338" s="547"/>
      <c r="TUC338" s="547"/>
      <c r="TUD338" s="547"/>
      <c r="TUE338" s="547"/>
      <c r="TUF338" s="547"/>
      <c r="TUG338" s="547"/>
      <c r="TUH338" s="547"/>
      <c r="TUI338" s="547"/>
      <c r="TUJ338" s="547"/>
      <c r="TUK338" s="547"/>
      <c r="TUL338" s="547"/>
      <c r="TUM338" s="547"/>
      <c r="TUN338" s="547"/>
      <c r="TUO338" s="547"/>
      <c r="TUP338" s="547"/>
      <c r="TUQ338" s="547"/>
      <c r="TUR338" s="547"/>
      <c r="TUS338" s="547"/>
      <c r="TUT338" s="547"/>
      <c r="TUU338" s="547"/>
      <c r="TUV338" s="547"/>
      <c r="TUW338" s="547"/>
      <c r="TUX338" s="547"/>
      <c r="TUY338" s="547"/>
      <c r="TUZ338" s="547"/>
      <c r="TVA338" s="547"/>
      <c r="TVB338" s="547"/>
      <c r="TVC338" s="547"/>
      <c r="TVD338" s="547"/>
      <c r="TVE338" s="547"/>
      <c r="TVF338" s="547"/>
      <c r="TVG338" s="547"/>
      <c r="TVH338" s="547"/>
      <c r="TVI338" s="547"/>
      <c r="TVJ338" s="547"/>
      <c r="TVK338" s="547"/>
      <c r="TVL338" s="547"/>
      <c r="TVM338" s="547"/>
      <c r="TVN338" s="547"/>
      <c r="TVO338" s="547"/>
      <c r="TVP338" s="547"/>
      <c r="TVQ338" s="547"/>
      <c r="TVR338" s="547"/>
      <c r="TVS338" s="547"/>
      <c r="TVT338" s="547"/>
      <c r="TVU338" s="547"/>
      <c r="TVV338" s="547"/>
      <c r="TVW338" s="547"/>
      <c r="TVX338" s="547"/>
      <c r="TVY338" s="547"/>
      <c r="TVZ338" s="547"/>
      <c r="TWA338" s="547"/>
      <c r="TWB338" s="547"/>
      <c r="TWC338" s="547"/>
      <c r="TWD338" s="547"/>
      <c r="TWE338" s="547"/>
      <c r="TWF338" s="547"/>
      <c r="TWG338" s="547"/>
      <c r="TWH338" s="547"/>
      <c r="TWI338" s="547"/>
      <c r="TWJ338" s="547"/>
      <c r="TWK338" s="547"/>
      <c r="TWL338" s="547"/>
      <c r="TWM338" s="547"/>
      <c r="TWN338" s="547"/>
      <c r="TWO338" s="547"/>
      <c r="TWP338" s="547"/>
      <c r="TWQ338" s="547"/>
      <c r="TWR338" s="547"/>
      <c r="TWS338" s="547"/>
      <c r="TWT338" s="547"/>
      <c r="TWU338" s="547"/>
      <c r="TWV338" s="547"/>
      <c r="TWW338" s="547"/>
      <c r="TWX338" s="547"/>
      <c r="TWY338" s="547"/>
      <c r="TWZ338" s="547"/>
      <c r="TXA338" s="547"/>
      <c r="TXB338" s="547"/>
      <c r="TXC338" s="547"/>
      <c r="TXD338" s="547"/>
      <c r="TXE338" s="547"/>
      <c r="TXF338" s="547"/>
      <c r="TXG338" s="547"/>
      <c r="TXH338" s="547"/>
      <c r="TXI338" s="547"/>
      <c r="TXJ338" s="547"/>
      <c r="TXK338" s="547"/>
      <c r="TXL338" s="547"/>
      <c r="TXM338" s="547"/>
      <c r="TXN338" s="547"/>
      <c r="TXO338" s="547"/>
      <c r="TXP338" s="547"/>
      <c r="TXQ338" s="547"/>
      <c r="TXR338" s="547"/>
      <c r="TXS338" s="547"/>
      <c r="TXT338" s="547"/>
      <c r="TXU338" s="547"/>
      <c r="TXV338" s="547"/>
      <c r="TXW338" s="547"/>
      <c r="TXX338" s="547"/>
      <c r="TXY338" s="547"/>
      <c r="TXZ338" s="547"/>
      <c r="TYA338" s="547"/>
      <c r="TYB338" s="547"/>
      <c r="TYC338" s="547"/>
      <c r="TYD338" s="547"/>
      <c r="TYE338" s="547"/>
      <c r="TYF338" s="547"/>
      <c r="TYG338" s="547"/>
      <c r="TYH338" s="547"/>
      <c r="TYI338" s="547"/>
      <c r="TYJ338" s="547"/>
      <c r="TYK338" s="547"/>
      <c r="TYL338" s="547"/>
      <c r="TYM338" s="547"/>
      <c r="TYN338" s="547"/>
      <c r="TYO338" s="547"/>
      <c r="TYP338" s="547"/>
      <c r="TYQ338" s="547"/>
      <c r="TYR338" s="547"/>
      <c r="TYS338" s="547"/>
      <c r="TYT338" s="547"/>
      <c r="TYU338" s="547"/>
      <c r="TYV338" s="547"/>
      <c r="TYW338" s="547"/>
      <c r="TYX338" s="547"/>
      <c r="TYY338" s="547"/>
      <c r="TYZ338" s="547"/>
      <c r="TZA338" s="547"/>
      <c r="TZB338" s="547"/>
      <c r="TZC338" s="547"/>
      <c r="TZD338" s="547"/>
      <c r="TZE338" s="547"/>
      <c r="TZF338" s="547"/>
      <c r="TZG338" s="547"/>
      <c r="TZH338" s="547"/>
      <c r="TZI338" s="547"/>
      <c r="TZJ338" s="547"/>
      <c r="TZK338" s="547"/>
      <c r="TZL338" s="547"/>
      <c r="TZM338" s="547"/>
      <c r="TZN338" s="547"/>
      <c r="TZO338" s="547"/>
      <c r="TZP338" s="547"/>
      <c r="TZQ338" s="547"/>
      <c r="TZR338" s="547"/>
      <c r="TZS338" s="547"/>
      <c r="TZT338" s="547"/>
      <c r="TZU338" s="547"/>
      <c r="TZV338" s="547"/>
      <c r="TZW338" s="547"/>
      <c r="TZX338" s="547"/>
      <c r="TZY338" s="547"/>
      <c r="TZZ338" s="547"/>
      <c r="UAA338" s="547"/>
      <c r="UAB338" s="547"/>
      <c r="UAC338" s="547"/>
      <c r="UAD338" s="547"/>
      <c r="UAE338" s="547"/>
      <c r="UAF338" s="547"/>
      <c r="UAG338" s="547"/>
      <c r="UAH338" s="547"/>
      <c r="UAI338" s="547"/>
      <c r="UAJ338" s="547"/>
      <c r="UAK338" s="547"/>
      <c r="UAL338" s="547"/>
      <c r="UAM338" s="547"/>
      <c r="UAN338" s="547"/>
      <c r="UAO338" s="547"/>
      <c r="UAP338" s="547"/>
      <c r="UAQ338" s="547"/>
      <c r="UAR338" s="547"/>
      <c r="UAS338" s="547"/>
      <c r="UAT338" s="547"/>
      <c r="UAU338" s="547"/>
      <c r="UAV338" s="547"/>
      <c r="UAW338" s="547"/>
      <c r="UAX338" s="547"/>
      <c r="UAY338" s="547"/>
      <c r="UAZ338" s="547"/>
      <c r="UBA338" s="547"/>
      <c r="UBB338" s="547"/>
      <c r="UBC338" s="547"/>
      <c r="UBD338" s="547"/>
      <c r="UBE338" s="547"/>
      <c r="UBF338" s="547"/>
      <c r="UBG338" s="547"/>
      <c r="UBH338" s="547"/>
      <c r="UBI338" s="547"/>
      <c r="UBJ338" s="547"/>
      <c r="UBK338" s="547"/>
      <c r="UBL338" s="547"/>
      <c r="UBM338" s="547"/>
      <c r="UBN338" s="547"/>
      <c r="UBO338" s="547"/>
      <c r="UBP338" s="547"/>
      <c r="UBQ338" s="547"/>
      <c r="UBR338" s="547"/>
      <c r="UBS338" s="547"/>
      <c r="UBT338" s="547"/>
      <c r="UBU338" s="547"/>
      <c r="UBV338" s="547"/>
      <c r="UBW338" s="547"/>
      <c r="UBX338" s="547"/>
      <c r="UBY338" s="547"/>
      <c r="UBZ338" s="547"/>
      <c r="UCA338" s="547"/>
      <c r="UCB338" s="547"/>
      <c r="UCC338" s="547"/>
      <c r="UCD338" s="547"/>
      <c r="UCE338" s="547"/>
      <c r="UCF338" s="547"/>
      <c r="UCG338" s="547"/>
      <c r="UCH338" s="547"/>
      <c r="UCI338" s="547"/>
      <c r="UCJ338" s="547"/>
      <c r="UCK338" s="547"/>
      <c r="UCL338" s="547"/>
      <c r="UCM338" s="547"/>
      <c r="UCN338" s="547"/>
      <c r="UCO338" s="547"/>
      <c r="UCP338" s="547"/>
      <c r="UCQ338" s="547"/>
      <c r="UCR338" s="547"/>
      <c r="UCS338" s="547"/>
      <c r="UCT338" s="547"/>
      <c r="UCU338" s="547"/>
      <c r="UCV338" s="547"/>
      <c r="UCW338" s="547"/>
      <c r="UCX338" s="547"/>
      <c r="UCY338" s="547"/>
      <c r="UCZ338" s="547"/>
      <c r="UDA338" s="547"/>
      <c r="UDB338" s="547"/>
      <c r="UDC338" s="547"/>
      <c r="UDD338" s="547"/>
      <c r="UDE338" s="547"/>
      <c r="UDF338" s="547"/>
      <c r="UDG338" s="547"/>
      <c r="UDH338" s="547"/>
      <c r="UDI338" s="547"/>
      <c r="UDJ338" s="547"/>
      <c r="UDK338" s="547"/>
      <c r="UDL338" s="547"/>
      <c r="UDM338" s="547"/>
      <c r="UDN338" s="547"/>
      <c r="UDO338" s="547"/>
      <c r="UDP338" s="547"/>
      <c r="UDQ338" s="547"/>
      <c r="UDR338" s="547"/>
      <c r="UDS338" s="547"/>
      <c r="UDT338" s="547"/>
      <c r="UDU338" s="547"/>
      <c r="UDV338" s="547"/>
      <c r="UDW338" s="547"/>
      <c r="UDX338" s="547"/>
      <c r="UDY338" s="547"/>
      <c r="UDZ338" s="547"/>
      <c r="UEA338" s="547"/>
      <c r="UEB338" s="547"/>
      <c r="UEC338" s="547"/>
      <c r="UED338" s="547"/>
      <c r="UEE338" s="547"/>
      <c r="UEF338" s="547"/>
      <c r="UEG338" s="547"/>
      <c r="UEH338" s="547"/>
      <c r="UEI338" s="547"/>
      <c r="UEJ338" s="547"/>
      <c r="UEK338" s="547"/>
      <c r="UEL338" s="547"/>
      <c r="UEM338" s="547"/>
      <c r="UEN338" s="547"/>
      <c r="UEO338" s="547"/>
      <c r="UEP338" s="547"/>
      <c r="UEQ338" s="547"/>
      <c r="UER338" s="547"/>
      <c r="UES338" s="547"/>
      <c r="UET338" s="547"/>
      <c r="UEU338" s="547"/>
      <c r="UEV338" s="547"/>
      <c r="UEW338" s="547"/>
      <c r="UEX338" s="547"/>
      <c r="UEY338" s="547"/>
      <c r="UEZ338" s="547"/>
      <c r="UFA338" s="547"/>
      <c r="UFB338" s="547"/>
      <c r="UFC338" s="547"/>
      <c r="UFD338" s="547"/>
      <c r="UFE338" s="547"/>
      <c r="UFF338" s="547"/>
      <c r="UFG338" s="547"/>
      <c r="UFH338" s="547"/>
      <c r="UFI338" s="547"/>
      <c r="UFJ338" s="547"/>
      <c r="UFK338" s="547"/>
      <c r="UFL338" s="547"/>
      <c r="UFM338" s="547"/>
      <c r="UFN338" s="547"/>
      <c r="UFO338" s="547"/>
      <c r="UFP338" s="547"/>
      <c r="UFQ338" s="547"/>
      <c r="UFR338" s="547"/>
      <c r="UFS338" s="547"/>
      <c r="UFT338" s="547"/>
      <c r="UFU338" s="547"/>
      <c r="UFV338" s="547"/>
      <c r="UFW338" s="547"/>
      <c r="UFX338" s="547"/>
      <c r="UFY338" s="547"/>
      <c r="UFZ338" s="547"/>
      <c r="UGA338" s="547"/>
      <c r="UGB338" s="547"/>
      <c r="UGC338" s="547"/>
      <c r="UGD338" s="547"/>
      <c r="UGE338" s="547"/>
      <c r="UGF338" s="547"/>
      <c r="UGG338" s="547"/>
      <c r="UGH338" s="547"/>
      <c r="UGI338" s="547"/>
      <c r="UGJ338" s="547"/>
      <c r="UGK338" s="547"/>
      <c r="UGL338" s="547"/>
      <c r="UGM338" s="547"/>
      <c r="UGN338" s="547"/>
      <c r="UGO338" s="547"/>
      <c r="UGP338" s="547"/>
      <c r="UGQ338" s="547"/>
      <c r="UGR338" s="547"/>
      <c r="UGS338" s="547"/>
      <c r="UGT338" s="547"/>
      <c r="UGU338" s="547"/>
      <c r="UGV338" s="547"/>
      <c r="UGW338" s="547"/>
      <c r="UGX338" s="547"/>
      <c r="UGY338" s="547"/>
      <c r="UGZ338" s="547"/>
      <c r="UHA338" s="547"/>
      <c r="UHB338" s="547"/>
      <c r="UHC338" s="547"/>
      <c r="UHD338" s="547"/>
      <c r="UHE338" s="547"/>
      <c r="UHF338" s="547"/>
      <c r="UHG338" s="547"/>
      <c r="UHH338" s="547"/>
      <c r="UHI338" s="547"/>
      <c r="UHJ338" s="547"/>
      <c r="UHK338" s="547"/>
      <c r="UHL338" s="547"/>
      <c r="UHM338" s="547"/>
      <c r="UHN338" s="547"/>
      <c r="UHO338" s="547"/>
      <c r="UHP338" s="547"/>
      <c r="UHQ338" s="547"/>
      <c r="UHR338" s="547"/>
      <c r="UHS338" s="547"/>
      <c r="UHT338" s="547"/>
      <c r="UHU338" s="547"/>
      <c r="UHV338" s="547"/>
      <c r="UHW338" s="547"/>
      <c r="UHX338" s="547"/>
      <c r="UHY338" s="547"/>
      <c r="UHZ338" s="547"/>
      <c r="UIA338" s="547"/>
      <c r="UIB338" s="547"/>
      <c r="UIC338" s="547"/>
      <c r="UID338" s="547"/>
      <c r="UIE338" s="547"/>
      <c r="UIF338" s="547"/>
      <c r="UIG338" s="547"/>
      <c r="UIH338" s="547"/>
      <c r="UII338" s="547"/>
      <c r="UIJ338" s="547"/>
      <c r="UIK338" s="547"/>
      <c r="UIL338" s="547"/>
      <c r="UIM338" s="547"/>
      <c r="UIN338" s="547"/>
      <c r="UIO338" s="547"/>
      <c r="UIP338" s="547"/>
      <c r="UIQ338" s="547"/>
      <c r="UIR338" s="547"/>
      <c r="UIS338" s="547"/>
      <c r="UIT338" s="547"/>
      <c r="UIU338" s="547"/>
      <c r="UIV338" s="547"/>
      <c r="UIW338" s="547"/>
      <c r="UIX338" s="547"/>
      <c r="UIY338" s="547"/>
      <c r="UIZ338" s="547"/>
      <c r="UJA338" s="547"/>
      <c r="UJB338" s="547"/>
      <c r="UJC338" s="547"/>
      <c r="UJD338" s="547"/>
      <c r="UJE338" s="547"/>
      <c r="UJF338" s="547"/>
      <c r="UJG338" s="547"/>
      <c r="UJH338" s="547"/>
      <c r="UJI338" s="547"/>
      <c r="UJJ338" s="547"/>
      <c r="UJK338" s="547"/>
      <c r="UJL338" s="547"/>
      <c r="UJM338" s="547"/>
      <c r="UJN338" s="547"/>
      <c r="UJO338" s="547"/>
      <c r="UJP338" s="547"/>
      <c r="UJQ338" s="547"/>
      <c r="UJR338" s="547"/>
      <c r="UJS338" s="547"/>
      <c r="UJT338" s="547"/>
      <c r="UJU338" s="547"/>
      <c r="UJV338" s="547"/>
      <c r="UJW338" s="547"/>
      <c r="UJX338" s="547"/>
      <c r="UJY338" s="547"/>
      <c r="UJZ338" s="547"/>
      <c r="UKA338" s="547"/>
      <c r="UKB338" s="547"/>
      <c r="UKC338" s="547"/>
      <c r="UKD338" s="547"/>
      <c r="UKE338" s="547"/>
      <c r="UKF338" s="547"/>
      <c r="UKG338" s="547"/>
      <c r="UKH338" s="547"/>
      <c r="UKI338" s="547"/>
      <c r="UKJ338" s="547"/>
      <c r="UKK338" s="547"/>
      <c r="UKL338" s="547"/>
      <c r="UKM338" s="547"/>
      <c r="UKN338" s="547"/>
      <c r="UKO338" s="547"/>
      <c r="UKP338" s="547"/>
      <c r="UKQ338" s="547"/>
      <c r="UKR338" s="547"/>
      <c r="UKS338" s="547"/>
      <c r="UKT338" s="547"/>
      <c r="UKU338" s="547"/>
      <c r="UKV338" s="547"/>
      <c r="UKW338" s="547"/>
      <c r="UKX338" s="547"/>
      <c r="UKY338" s="547"/>
      <c r="UKZ338" s="547"/>
      <c r="ULA338" s="547"/>
      <c r="ULB338" s="547"/>
      <c r="ULC338" s="547"/>
      <c r="ULD338" s="547"/>
      <c r="ULE338" s="547"/>
      <c r="ULF338" s="547"/>
      <c r="ULG338" s="547"/>
      <c r="ULH338" s="547"/>
      <c r="ULI338" s="547"/>
      <c r="ULJ338" s="547"/>
      <c r="ULK338" s="547"/>
      <c r="ULL338" s="547"/>
      <c r="ULM338" s="547"/>
      <c r="ULN338" s="547"/>
      <c r="ULO338" s="547"/>
      <c r="ULP338" s="547"/>
      <c r="ULQ338" s="547"/>
      <c r="ULR338" s="547"/>
      <c r="ULS338" s="547"/>
      <c r="ULT338" s="547"/>
      <c r="ULU338" s="547"/>
      <c r="ULV338" s="547"/>
      <c r="ULW338" s="547"/>
      <c r="ULX338" s="547"/>
      <c r="ULY338" s="547"/>
      <c r="ULZ338" s="547"/>
      <c r="UMA338" s="547"/>
      <c r="UMB338" s="547"/>
      <c r="UMC338" s="547"/>
      <c r="UMD338" s="547"/>
      <c r="UME338" s="547"/>
      <c r="UMF338" s="547"/>
      <c r="UMG338" s="547"/>
      <c r="UMH338" s="547"/>
      <c r="UMI338" s="547"/>
      <c r="UMJ338" s="547"/>
      <c r="UMK338" s="547"/>
      <c r="UML338" s="547"/>
      <c r="UMM338" s="547"/>
      <c r="UMN338" s="547"/>
      <c r="UMO338" s="547"/>
      <c r="UMP338" s="547"/>
      <c r="UMQ338" s="547"/>
      <c r="UMR338" s="547"/>
      <c r="UMS338" s="547"/>
      <c r="UMT338" s="547"/>
      <c r="UMU338" s="547"/>
      <c r="UMV338" s="547"/>
      <c r="UMW338" s="547"/>
      <c r="UMX338" s="547"/>
      <c r="UMY338" s="547"/>
      <c r="UMZ338" s="547"/>
      <c r="UNA338" s="547"/>
      <c r="UNB338" s="547"/>
      <c r="UNC338" s="547"/>
      <c r="UND338" s="547"/>
      <c r="UNE338" s="547"/>
      <c r="UNF338" s="547"/>
      <c r="UNG338" s="547"/>
      <c r="UNH338" s="547"/>
      <c r="UNI338" s="547"/>
      <c r="UNJ338" s="547"/>
      <c r="UNK338" s="547"/>
      <c r="UNL338" s="547"/>
      <c r="UNM338" s="547"/>
      <c r="UNN338" s="547"/>
      <c r="UNO338" s="547"/>
      <c r="UNP338" s="547"/>
      <c r="UNQ338" s="547"/>
      <c r="UNR338" s="547"/>
      <c r="UNS338" s="547"/>
      <c r="UNT338" s="547"/>
      <c r="UNU338" s="547"/>
      <c r="UNV338" s="547"/>
      <c r="UNW338" s="547"/>
      <c r="UNX338" s="547"/>
      <c r="UNY338" s="547"/>
      <c r="UNZ338" s="547"/>
      <c r="UOA338" s="547"/>
      <c r="UOB338" s="547"/>
      <c r="UOC338" s="547"/>
      <c r="UOD338" s="547"/>
      <c r="UOE338" s="547"/>
      <c r="UOF338" s="547"/>
      <c r="UOG338" s="547"/>
      <c r="UOH338" s="547"/>
      <c r="UOI338" s="547"/>
      <c r="UOJ338" s="547"/>
      <c r="UOK338" s="547"/>
      <c r="UOL338" s="547"/>
      <c r="UOM338" s="547"/>
      <c r="UON338" s="547"/>
      <c r="UOO338" s="547"/>
      <c r="UOP338" s="547"/>
      <c r="UOQ338" s="547"/>
      <c r="UOR338" s="547"/>
      <c r="UOS338" s="547"/>
      <c r="UOT338" s="547"/>
      <c r="UOU338" s="547"/>
      <c r="UOV338" s="547"/>
      <c r="UOW338" s="547"/>
      <c r="UOX338" s="547"/>
      <c r="UOY338" s="547"/>
      <c r="UOZ338" s="547"/>
      <c r="UPA338" s="547"/>
      <c r="UPB338" s="547"/>
      <c r="UPC338" s="547"/>
      <c r="UPD338" s="547"/>
      <c r="UPE338" s="547"/>
      <c r="UPF338" s="547"/>
      <c r="UPG338" s="547"/>
      <c r="UPH338" s="547"/>
      <c r="UPI338" s="547"/>
      <c r="UPJ338" s="547"/>
      <c r="UPK338" s="547"/>
      <c r="UPL338" s="547"/>
      <c r="UPM338" s="547"/>
      <c r="UPN338" s="547"/>
      <c r="UPO338" s="547"/>
      <c r="UPP338" s="547"/>
      <c r="UPQ338" s="547"/>
      <c r="UPR338" s="547"/>
      <c r="UPS338" s="547"/>
      <c r="UPT338" s="547"/>
      <c r="UPU338" s="547"/>
      <c r="UPV338" s="547"/>
      <c r="UPW338" s="547"/>
      <c r="UPX338" s="547"/>
      <c r="UPY338" s="547"/>
      <c r="UPZ338" s="547"/>
      <c r="UQA338" s="547"/>
      <c r="UQB338" s="547"/>
      <c r="UQC338" s="547"/>
      <c r="UQD338" s="547"/>
      <c r="UQE338" s="547"/>
      <c r="UQF338" s="547"/>
      <c r="UQG338" s="547"/>
      <c r="UQH338" s="547"/>
      <c r="UQI338" s="547"/>
      <c r="UQJ338" s="547"/>
      <c r="UQK338" s="547"/>
      <c r="UQL338" s="547"/>
      <c r="UQM338" s="547"/>
      <c r="UQN338" s="547"/>
      <c r="UQO338" s="547"/>
      <c r="UQP338" s="547"/>
      <c r="UQQ338" s="547"/>
      <c r="UQR338" s="547"/>
      <c r="UQS338" s="547"/>
      <c r="UQT338" s="547"/>
      <c r="UQU338" s="547"/>
      <c r="UQV338" s="547"/>
      <c r="UQW338" s="547"/>
      <c r="UQX338" s="547"/>
      <c r="UQY338" s="547"/>
      <c r="UQZ338" s="547"/>
      <c r="URA338" s="547"/>
      <c r="URB338" s="547"/>
      <c r="URC338" s="547"/>
      <c r="URD338" s="547"/>
      <c r="URE338" s="547"/>
      <c r="URF338" s="547"/>
      <c r="URG338" s="547"/>
      <c r="URH338" s="547"/>
      <c r="URI338" s="547"/>
      <c r="URJ338" s="547"/>
      <c r="URK338" s="547"/>
      <c r="URL338" s="547"/>
      <c r="URM338" s="547"/>
      <c r="URN338" s="547"/>
      <c r="URO338" s="547"/>
      <c r="URP338" s="547"/>
      <c r="URQ338" s="547"/>
      <c r="URR338" s="547"/>
      <c r="URS338" s="547"/>
      <c r="URT338" s="547"/>
      <c r="URU338" s="547"/>
      <c r="URV338" s="547"/>
      <c r="URW338" s="547"/>
      <c r="URX338" s="547"/>
      <c r="URY338" s="547"/>
      <c r="URZ338" s="547"/>
      <c r="USA338" s="547"/>
      <c r="USB338" s="547"/>
      <c r="USC338" s="547"/>
      <c r="USD338" s="547"/>
      <c r="USE338" s="547"/>
      <c r="USF338" s="547"/>
      <c r="USG338" s="547"/>
      <c r="USH338" s="547"/>
      <c r="USI338" s="547"/>
      <c r="USJ338" s="547"/>
      <c r="USK338" s="547"/>
      <c r="USL338" s="547"/>
      <c r="USM338" s="547"/>
      <c r="USN338" s="547"/>
      <c r="USO338" s="547"/>
      <c r="USP338" s="547"/>
      <c r="USQ338" s="547"/>
      <c r="USR338" s="547"/>
      <c r="USS338" s="547"/>
      <c r="UST338" s="547"/>
      <c r="USU338" s="547"/>
      <c r="USV338" s="547"/>
      <c r="USW338" s="547"/>
      <c r="USX338" s="547"/>
      <c r="USY338" s="547"/>
      <c r="USZ338" s="547"/>
      <c r="UTA338" s="547"/>
      <c r="UTB338" s="547"/>
      <c r="UTC338" s="547"/>
      <c r="UTD338" s="547"/>
      <c r="UTE338" s="547"/>
      <c r="UTF338" s="547"/>
      <c r="UTG338" s="547"/>
      <c r="UTH338" s="547"/>
      <c r="UTI338" s="547"/>
      <c r="UTJ338" s="547"/>
      <c r="UTK338" s="547"/>
      <c r="UTL338" s="547"/>
      <c r="UTM338" s="547"/>
      <c r="UTN338" s="547"/>
      <c r="UTO338" s="547"/>
      <c r="UTP338" s="547"/>
      <c r="UTQ338" s="547"/>
      <c r="UTR338" s="547"/>
      <c r="UTS338" s="547"/>
      <c r="UTT338" s="547"/>
      <c r="UTU338" s="547"/>
      <c r="UTV338" s="547"/>
      <c r="UTW338" s="547"/>
      <c r="UTX338" s="547"/>
      <c r="UTY338" s="547"/>
      <c r="UTZ338" s="547"/>
      <c r="UUA338" s="547"/>
      <c r="UUB338" s="547"/>
      <c r="UUC338" s="547"/>
      <c r="UUD338" s="547"/>
      <c r="UUE338" s="547"/>
      <c r="UUF338" s="547"/>
      <c r="UUG338" s="547"/>
      <c r="UUH338" s="547"/>
      <c r="UUI338" s="547"/>
      <c r="UUJ338" s="547"/>
      <c r="UUK338" s="547"/>
      <c r="UUL338" s="547"/>
      <c r="UUM338" s="547"/>
      <c r="UUN338" s="547"/>
      <c r="UUO338" s="547"/>
      <c r="UUP338" s="547"/>
      <c r="UUQ338" s="547"/>
      <c r="UUR338" s="547"/>
      <c r="UUS338" s="547"/>
      <c r="UUT338" s="547"/>
      <c r="UUU338" s="547"/>
      <c r="UUV338" s="547"/>
      <c r="UUW338" s="547"/>
      <c r="UUX338" s="547"/>
      <c r="UUY338" s="547"/>
      <c r="UUZ338" s="547"/>
      <c r="UVA338" s="547"/>
      <c r="UVB338" s="547"/>
      <c r="UVC338" s="547"/>
      <c r="UVD338" s="547"/>
      <c r="UVE338" s="547"/>
      <c r="UVF338" s="547"/>
      <c r="UVG338" s="547"/>
      <c r="UVH338" s="547"/>
      <c r="UVI338" s="547"/>
      <c r="UVJ338" s="547"/>
      <c r="UVK338" s="547"/>
      <c r="UVL338" s="547"/>
      <c r="UVM338" s="547"/>
      <c r="UVN338" s="547"/>
      <c r="UVO338" s="547"/>
      <c r="UVP338" s="547"/>
      <c r="UVQ338" s="547"/>
      <c r="UVR338" s="547"/>
      <c r="UVS338" s="547"/>
      <c r="UVT338" s="547"/>
      <c r="UVU338" s="547"/>
      <c r="UVV338" s="547"/>
      <c r="UVW338" s="547"/>
      <c r="UVX338" s="547"/>
      <c r="UVY338" s="547"/>
      <c r="UVZ338" s="547"/>
      <c r="UWA338" s="547"/>
      <c r="UWB338" s="547"/>
      <c r="UWC338" s="547"/>
      <c r="UWD338" s="547"/>
      <c r="UWE338" s="547"/>
      <c r="UWF338" s="547"/>
      <c r="UWG338" s="547"/>
      <c r="UWH338" s="547"/>
      <c r="UWI338" s="547"/>
      <c r="UWJ338" s="547"/>
      <c r="UWK338" s="547"/>
      <c r="UWL338" s="547"/>
      <c r="UWM338" s="547"/>
      <c r="UWN338" s="547"/>
      <c r="UWO338" s="547"/>
      <c r="UWP338" s="547"/>
      <c r="UWQ338" s="547"/>
      <c r="UWR338" s="547"/>
      <c r="UWS338" s="547"/>
      <c r="UWT338" s="547"/>
      <c r="UWU338" s="547"/>
      <c r="UWV338" s="547"/>
      <c r="UWW338" s="547"/>
      <c r="UWX338" s="547"/>
      <c r="UWY338" s="547"/>
      <c r="UWZ338" s="547"/>
      <c r="UXA338" s="547"/>
      <c r="UXB338" s="547"/>
      <c r="UXC338" s="547"/>
      <c r="UXD338" s="547"/>
      <c r="UXE338" s="547"/>
      <c r="UXF338" s="547"/>
      <c r="UXG338" s="547"/>
      <c r="UXH338" s="547"/>
      <c r="UXI338" s="547"/>
      <c r="UXJ338" s="547"/>
      <c r="UXK338" s="547"/>
      <c r="UXL338" s="547"/>
      <c r="UXM338" s="547"/>
      <c r="UXN338" s="547"/>
      <c r="UXO338" s="547"/>
      <c r="UXP338" s="547"/>
      <c r="UXQ338" s="547"/>
      <c r="UXR338" s="547"/>
      <c r="UXS338" s="547"/>
      <c r="UXT338" s="547"/>
      <c r="UXU338" s="547"/>
      <c r="UXV338" s="547"/>
      <c r="UXW338" s="547"/>
      <c r="UXX338" s="547"/>
      <c r="UXY338" s="547"/>
      <c r="UXZ338" s="547"/>
      <c r="UYA338" s="547"/>
      <c r="UYB338" s="547"/>
      <c r="UYC338" s="547"/>
      <c r="UYD338" s="547"/>
      <c r="UYE338" s="547"/>
      <c r="UYF338" s="547"/>
      <c r="UYG338" s="547"/>
      <c r="UYH338" s="547"/>
      <c r="UYI338" s="547"/>
      <c r="UYJ338" s="547"/>
      <c r="UYK338" s="547"/>
      <c r="UYL338" s="547"/>
      <c r="UYM338" s="547"/>
      <c r="UYN338" s="547"/>
      <c r="UYO338" s="547"/>
      <c r="UYP338" s="547"/>
      <c r="UYQ338" s="547"/>
      <c r="UYR338" s="547"/>
      <c r="UYS338" s="547"/>
      <c r="UYT338" s="547"/>
      <c r="UYU338" s="547"/>
      <c r="UYV338" s="547"/>
      <c r="UYW338" s="547"/>
      <c r="UYX338" s="547"/>
      <c r="UYY338" s="547"/>
      <c r="UYZ338" s="547"/>
      <c r="UZA338" s="547"/>
      <c r="UZB338" s="547"/>
      <c r="UZC338" s="547"/>
      <c r="UZD338" s="547"/>
      <c r="UZE338" s="547"/>
      <c r="UZF338" s="547"/>
      <c r="UZG338" s="547"/>
      <c r="UZH338" s="547"/>
      <c r="UZI338" s="547"/>
      <c r="UZJ338" s="547"/>
      <c r="UZK338" s="547"/>
      <c r="UZL338" s="547"/>
      <c r="UZM338" s="547"/>
      <c r="UZN338" s="547"/>
      <c r="UZO338" s="547"/>
      <c r="UZP338" s="547"/>
      <c r="UZQ338" s="547"/>
      <c r="UZR338" s="547"/>
      <c r="UZS338" s="547"/>
      <c r="UZT338" s="547"/>
      <c r="UZU338" s="547"/>
      <c r="UZV338" s="547"/>
      <c r="UZW338" s="547"/>
      <c r="UZX338" s="547"/>
      <c r="UZY338" s="547"/>
      <c r="UZZ338" s="547"/>
      <c r="VAA338" s="547"/>
      <c r="VAB338" s="547"/>
      <c r="VAC338" s="547"/>
      <c r="VAD338" s="547"/>
      <c r="VAE338" s="547"/>
      <c r="VAF338" s="547"/>
      <c r="VAG338" s="547"/>
      <c r="VAH338" s="547"/>
      <c r="VAI338" s="547"/>
      <c r="VAJ338" s="547"/>
      <c r="VAK338" s="547"/>
      <c r="VAL338" s="547"/>
      <c r="VAM338" s="547"/>
      <c r="VAN338" s="547"/>
      <c r="VAO338" s="547"/>
      <c r="VAP338" s="547"/>
      <c r="VAQ338" s="547"/>
      <c r="VAR338" s="547"/>
      <c r="VAS338" s="547"/>
      <c r="VAT338" s="547"/>
      <c r="VAU338" s="547"/>
      <c r="VAV338" s="547"/>
      <c r="VAW338" s="547"/>
      <c r="VAX338" s="547"/>
      <c r="VAY338" s="547"/>
      <c r="VAZ338" s="547"/>
      <c r="VBA338" s="547"/>
      <c r="VBB338" s="547"/>
      <c r="VBC338" s="547"/>
      <c r="VBD338" s="547"/>
      <c r="VBE338" s="547"/>
      <c r="VBF338" s="547"/>
      <c r="VBG338" s="547"/>
      <c r="VBH338" s="547"/>
      <c r="VBI338" s="547"/>
      <c r="VBJ338" s="547"/>
      <c r="VBK338" s="547"/>
      <c r="VBL338" s="547"/>
      <c r="VBM338" s="547"/>
      <c r="VBN338" s="547"/>
      <c r="VBO338" s="547"/>
      <c r="VBP338" s="547"/>
      <c r="VBQ338" s="547"/>
      <c r="VBR338" s="547"/>
      <c r="VBS338" s="547"/>
      <c r="VBT338" s="547"/>
      <c r="VBU338" s="547"/>
      <c r="VBV338" s="547"/>
      <c r="VBW338" s="547"/>
      <c r="VBX338" s="547"/>
      <c r="VBY338" s="547"/>
      <c r="VBZ338" s="547"/>
      <c r="VCA338" s="547"/>
      <c r="VCB338" s="547"/>
      <c r="VCC338" s="547"/>
      <c r="VCD338" s="547"/>
      <c r="VCE338" s="547"/>
      <c r="VCF338" s="547"/>
      <c r="VCG338" s="547"/>
      <c r="VCH338" s="547"/>
      <c r="VCI338" s="547"/>
      <c r="VCJ338" s="547"/>
      <c r="VCK338" s="547"/>
      <c r="VCL338" s="547"/>
      <c r="VCM338" s="547"/>
      <c r="VCN338" s="547"/>
      <c r="VCO338" s="547"/>
      <c r="VCP338" s="547"/>
      <c r="VCQ338" s="547"/>
      <c r="VCR338" s="547"/>
      <c r="VCS338" s="547"/>
      <c r="VCT338" s="547"/>
      <c r="VCU338" s="547"/>
      <c r="VCV338" s="547"/>
      <c r="VCW338" s="547"/>
      <c r="VCX338" s="547"/>
      <c r="VCY338" s="547"/>
      <c r="VCZ338" s="547"/>
      <c r="VDA338" s="547"/>
      <c r="VDB338" s="547"/>
      <c r="VDC338" s="547"/>
      <c r="VDD338" s="547"/>
      <c r="VDE338" s="547"/>
      <c r="VDF338" s="547"/>
      <c r="VDG338" s="547"/>
      <c r="VDH338" s="547"/>
      <c r="VDI338" s="547"/>
      <c r="VDJ338" s="547"/>
      <c r="VDK338" s="547"/>
      <c r="VDL338" s="547"/>
      <c r="VDM338" s="547"/>
      <c r="VDN338" s="547"/>
      <c r="VDO338" s="547"/>
      <c r="VDP338" s="547"/>
      <c r="VDQ338" s="547"/>
      <c r="VDR338" s="547"/>
      <c r="VDS338" s="547"/>
      <c r="VDT338" s="547"/>
      <c r="VDU338" s="547"/>
      <c r="VDV338" s="547"/>
      <c r="VDW338" s="547"/>
      <c r="VDX338" s="547"/>
      <c r="VDY338" s="547"/>
      <c r="VDZ338" s="547"/>
      <c r="VEA338" s="547"/>
      <c r="VEB338" s="547"/>
      <c r="VEC338" s="547"/>
      <c r="VED338" s="547"/>
      <c r="VEE338" s="547"/>
      <c r="VEF338" s="547"/>
      <c r="VEG338" s="547"/>
      <c r="VEH338" s="547"/>
      <c r="VEI338" s="547"/>
      <c r="VEJ338" s="547"/>
      <c r="VEK338" s="547"/>
      <c r="VEL338" s="547"/>
      <c r="VEM338" s="547"/>
      <c r="VEN338" s="547"/>
      <c r="VEO338" s="547"/>
      <c r="VEP338" s="547"/>
      <c r="VEQ338" s="547"/>
      <c r="VER338" s="547"/>
      <c r="VES338" s="547"/>
      <c r="VET338" s="547"/>
      <c r="VEU338" s="547"/>
      <c r="VEV338" s="547"/>
      <c r="VEW338" s="547"/>
      <c r="VEX338" s="547"/>
      <c r="VEY338" s="547"/>
      <c r="VEZ338" s="547"/>
      <c r="VFA338" s="547"/>
      <c r="VFB338" s="547"/>
      <c r="VFC338" s="547"/>
      <c r="VFD338" s="547"/>
      <c r="VFE338" s="547"/>
      <c r="VFF338" s="547"/>
      <c r="VFG338" s="547"/>
      <c r="VFH338" s="547"/>
      <c r="VFI338" s="547"/>
      <c r="VFJ338" s="547"/>
      <c r="VFK338" s="547"/>
      <c r="VFL338" s="547"/>
      <c r="VFM338" s="547"/>
      <c r="VFN338" s="547"/>
      <c r="VFO338" s="547"/>
      <c r="VFP338" s="547"/>
      <c r="VFQ338" s="547"/>
      <c r="VFR338" s="547"/>
      <c r="VFS338" s="547"/>
      <c r="VFT338" s="547"/>
      <c r="VFU338" s="547"/>
      <c r="VFV338" s="547"/>
      <c r="VFW338" s="547"/>
      <c r="VFX338" s="547"/>
      <c r="VFY338" s="547"/>
      <c r="VFZ338" s="547"/>
      <c r="VGA338" s="547"/>
      <c r="VGB338" s="547"/>
      <c r="VGC338" s="547"/>
      <c r="VGD338" s="547"/>
      <c r="VGE338" s="547"/>
      <c r="VGF338" s="547"/>
      <c r="VGG338" s="547"/>
      <c r="VGH338" s="547"/>
      <c r="VGI338" s="547"/>
      <c r="VGJ338" s="547"/>
      <c r="VGK338" s="547"/>
      <c r="VGL338" s="547"/>
      <c r="VGM338" s="547"/>
      <c r="VGN338" s="547"/>
      <c r="VGO338" s="547"/>
      <c r="VGP338" s="547"/>
      <c r="VGQ338" s="547"/>
      <c r="VGR338" s="547"/>
      <c r="VGS338" s="547"/>
      <c r="VGT338" s="547"/>
      <c r="VGU338" s="547"/>
      <c r="VGV338" s="547"/>
      <c r="VGW338" s="547"/>
      <c r="VGX338" s="547"/>
      <c r="VGY338" s="547"/>
      <c r="VGZ338" s="547"/>
      <c r="VHA338" s="547"/>
      <c r="VHB338" s="547"/>
      <c r="VHC338" s="547"/>
      <c r="VHD338" s="547"/>
      <c r="VHE338" s="547"/>
      <c r="VHF338" s="547"/>
      <c r="VHG338" s="547"/>
      <c r="VHH338" s="547"/>
      <c r="VHI338" s="547"/>
      <c r="VHJ338" s="547"/>
      <c r="VHK338" s="547"/>
      <c r="VHL338" s="547"/>
      <c r="VHM338" s="547"/>
      <c r="VHN338" s="547"/>
      <c r="VHO338" s="547"/>
      <c r="VHP338" s="547"/>
      <c r="VHQ338" s="547"/>
      <c r="VHR338" s="547"/>
      <c r="VHS338" s="547"/>
      <c r="VHT338" s="547"/>
      <c r="VHU338" s="547"/>
      <c r="VHV338" s="547"/>
      <c r="VHW338" s="547"/>
      <c r="VHX338" s="547"/>
      <c r="VHY338" s="547"/>
      <c r="VHZ338" s="547"/>
      <c r="VIA338" s="547"/>
      <c r="VIB338" s="547"/>
      <c r="VIC338" s="547"/>
      <c r="VID338" s="547"/>
      <c r="VIE338" s="547"/>
      <c r="VIF338" s="547"/>
      <c r="VIG338" s="547"/>
      <c r="VIH338" s="547"/>
      <c r="VII338" s="547"/>
      <c r="VIJ338" s="547"/>
      <c r="VIK338" s="547"/>
      <c r="VIL338" s="547"/>
      <c r="VIM338" s="547"/>
      <c r="VIN338" s="547"/>
      <c r="VIO338" s="547"/>
      <c r="VIP338" s="547"/>
      <c r="VIQ338" s="547"/>
      <c r="VIR338" s="547"/>
      <c r="VIS338" s="547"/>
      <c r="VIT338" s="547"/>
      <c r="VIU338" s="547"/>
      <c r="VIV338" s="547"/>
      <c r="VIW338" s="547"/>
      <c r="VIX338" s="547"/>
      <c r="VIY338" s="547"/>
      <c r="VIZ338" s="547"/>
      <c r="VJA338" s="547"/>
      <c r="VJB338" s="547"/>
      <c r="VJC338" s="547"/>
      <c r="VJD338" s="547"/>
      <c r="VJE338" s="547"/>
      <c r="VJF338" s="547"/>
      <c r="VJG338" s="547"/>
      <c r="VJH338" s="547"/>
      <c r="VJI338" s="547"/>
      <c r="VJJ338" s="547"/>
      <c r="VJK338" s="547"/>
      <c r="VJL338" s="547"/>
      <c r="VJM338" s="547"/>
      <c r="VJN338" s="547"/>
      <c r="VJO338" s="547"/>
      <c r="VJP338" s="547"/>
      <c r="VJQ338" s="547"/>
      <c r="VJR338" s="547"/>
      <c r="VJS338" s="547"/>
      <c r="VJT338" s="547"/>
      <c r="VJU338" s="547"/>
      <c r="VJV338" s="547"/>
      <c r="VJW338" s="547"/>
      <c r="VJX338" s="547"/>
      <c r="VJY338" s="547"/>
      <c r="VJZ338" s="547"/>
      <c r="VKA338" s="547"/>
      <c r="VKB338" s="547"/>
      <c r="VKC338" s="547"/>
      <c r="VKD338" s="547"/>
      <c r="VKE338" s="547"/>
      <c r="VKF338" s="547"/>
      <c r="VKG338" s="547"/>
      <c r="VKH338" s="547"/>
      <c r="VKI338" s="547"/>
      <c r="VKJ338" s="547"/>
      <c r="VKK338" s="547"/>
      <c r="VKL338" s="547"/>
      <c r="VKM338" s="547"/>
      <c r="VKN338" s="547"/>
      <c r="VKO338" s="547"/>
      <c r="VKP338" s="547"/>
      <c r="VKQ338" s="547"/>
      <c r="VKR338" s="547"/>
      <c r="VKS338" s="547"/>
      <c r="VKT338" s="547"/>
      <c r="VKU338" s="547"/>
      <c r="VKV338" s="547"/>
      <c r="VKW338" s="547"/>
      <c r="VKX338" s="547"/>
      <c r="VKY338" s="547"/>
      <c r="VKZ338" s="547"/>
      <c r="VLA338" s="547"/>
      <c r="VLB338" s="547"/>
      <c r="VLC338" s="547"/>
      <c r="VLD338" s="547"/>
      <c r="VLE338" s="547"/>
      <c r="VLF338" s="547"/>
      <c r="VLG338" s="547"/>
      <c r="VLH338" s="547"/>
      <c r="VLI338" s="547"/>
      <c r="VLJ338" s="547"/>
      <c r="VLK338" s="547"/>
      <c r="VLL338" s="547"/>
      <c r="VLM338" s="547"/>
      <c r="VLN338" s="547"/>
      <c r="VLO338" s="547"/>
      <c r="VLP338" s="547"/>
      <c r="VLQ338" s="547"/>
      <c r="VLR338" s="547"/>
      <c r="VLS338" s="547"/>
      <c r="VLT338" s="547"/>
      <c r="VLU338" s="547"/>
      <c r="VLV338" s="547"/>
      <c r="VLW338" s="547"/>
      <c r="VLX338" s="547"/>
      <c r="VLY338" s="547"/>
      <c r="VLZ338" s="547"/>
      <c r="VMA338" s="547"/>
      <c r="VMB338" s="547"/>
      <c r="VMC338" s="547"/>
      <c r="VMD338" s="547"/>
      <c r="VME338" s="547"/>
      <c r="VMF338" s="547"/>
      <c r="VMG338" s="547"/>
      <c r="VMH338" s="547"/>
      <c r="VMI338" s="547"/>
      <c r="VMJ338" s="547"/>
      <c r="VMK338" s="547"/>
      <c r="VML338" s="547"/>
      <c r="VMM338" s="547"/>
      <c r="VMN338" s="547"/>
      <c r="VMO338" s="547"/>
      <c r="VMP338" s="547"/>
      <c r="VMQ338" s="547"/>
      <c r="VMR338" s="547"/>
      <c r="VMS338" s="547"/>
      <c r="VMT338" s="547"/>
      <c r="VMU338" s="547"/>
      <c r="VMV338" s="547"/>
      <c r="VMW338" s="547"/>
      <c r="VMX338" s="547"/>
      <c r="VMY338" s="547"/>
      <c r="VMZ338" s="547"/>
      <c r="VNA338" s="547"/>
      <c r="VNB338" s="547"/>
      <c r="VNC338" s="547"/>
      <c r="VND338" s="547"/>
      <c r="VNE338" s="547"/>
      <c r="VNF338" s="547"/>
      <c r="VNG338" s="547"/>
      <c r="VNH338" s="547"/>
      <c r="VNI338" s="547"/>
      <c r="VNJ338" s="547"/>
      <c r="VNK338" s="547"/>
      <c r="VNL338" s="547"/>
      <c r="VNM338" s="547"/>
      <c r="VNN338" s="547"/>
      <c r="VNO338" s="547"/>
      <c r="VNP338" s="547"/>
      <c r="VNQ338" s="547"/>
      <c r="VNR338" s="547"/>
      <c r="VNS338" s="547"/>
      <c r="VNT338" s="547"/>
      <c r="VNU338" s="547"/>
      <c r="VNV338" s="547"/>
      <c r="VNW338" s="547"/>
      <c r="VNX338" s="547"/>
      <c r="VNY338" s="547"/>
      <c r="VNZ338" s="547"/>
      <c r="VOA338" s="547"/>
      <c r="VOB338" s="547"/>
      <c r="VOC338" s="547"/>
      <c r="VOD338" s="547"/>
      <c r="VOE338" s="547"/>
      <c r="VOF338" s="547"/>
      <c r="VOG338" s="547"/>
      <c r="VOH338" s="547"/>
      <c r="VOI338" s="547"/>
      <c r="VOJ338" s="547"/>
      <c r="VOK338" s="547"/>
      <c r="VOL338" s="547"/>
      <c r="VOM338" s="547"/>
      <c r="VON338" s="547"/>
      <c r="VOO338" s="547"/>
      <c r="VOP338" s="547"/>
      <c r="VOQ338" s="547"/>
      <c r="VOR338" s="547"/>
      <c r="VOS338" s="547"/>
      <c r="VOT338" s="547"/>
      <c r="VOU338" s="547"/>
      <c r="VOV338" s="547"/>
      <c r="VOW338" s="547"/>
      <c r="VOX338" s="547"/>
      <c r="VOY338" s="547"/>
      <c r="VOZ338" s="547"/>
      <c r="VPA338" s="547"/>
      <c r="VPB338" s="547"/>
      <c r="VPC338" s="547"/>
      <c r="VPD338" s="547"/>
      <c r="VPE338" s="547"/>
      <c r="VPF338" s="547"/>
      <c r="VPG338" s="547"/>
      <c r="VPH338" s="547"/>
      <c r="VPI338" s="547"/>
      <c r="VPJ338" s="547"/>
      <c r="VPK338" s="547"/>
      <c r="VPL338" s="547"/>
      <c r="VPM338" s="547"/>
      <c r="VPN338" s="547"/>
      <c r="VPO338" s="547"/>
      <c r="VPP338" s="547"/>
      <c r="VPQ338" s="547"/>
      <c r="VPR338" s="547"/>
      <c r="VPS338" s="547"/>
      <c r="VPT338" s="547"/>
      <c r="VPU338" s="547"/>
      <c r="VPV338" s="547"/>
      <c r="VPW338" s="547"/>
      <c r="VPX338" s="547"/>
      <c r="VPY338" s="547"/>
      <c r="VPZ338" s="547"/>
      <c r="VQA338" s="547"/>
      <c r="VQB338" s="547"/>
      <c r="VQC338" s="547"/>
      <c r="VQD338" s="547"/>
      <c r="VQE338" s="547"/>
      <c r="VQF338" s="547"/>
      <c r="VQG338" s="547"/>
      <c r="VQH338" s="547"/>
      <c r="VQI338" s="547"/>
      <c r="VQJ338" s="547"/>
      <c r="VQK338" s="547"/>
      <c r="VQL338" s="547"/>
      <c r="VQM338" s="547"/>
      <c r="VQN338" s="547"/>
      <c r="VQO338" s="547"/>
      <c r="VQP338" s="547"/>
      <c r="VQQ338" s="547"/>
      <c r="VQR338" s="547"/>
      <c r="VQS338" s="547"/>
      <c r="VQT338" s="547"/>
      <c r="VQU338" s="547"/>
      <c r="VQV338" s="547"/>
      <c r="VQW338" s="547"/>
      <c r="VQX338" s="547"/>
      <c r="VQY338" s="547"/>
      <c r="VQZ338" s="547"/>
      <c r="VRA338" s="547"/>
      <c r="VRB338" s="547"/>
      <c r="VRC338" s="547"/>
      <c r="VRD338" s="547"/>
      <c r="VRE338" s="547"/>
      <c r="VRF338" s="547"/>
      <c r="VRG338" s="547"/>
      <c r="VRH338" s="547"/>
      <c r="VRI338" s="547"/>
      <c r="VRJ338" s="547"/>
      <c r="VRK338" s="547"/>
      <c r="VRL338" s="547"/>
      <c r="VRM338" s="547"/>
      <c r="VRN338" s="547"/>
      <c r="VRO338" s="547"/>
      <c r="VRP338" s="547"/>
      <c r="VRQ338" s="547"/>
      <c r="VRR338" s="547"/>
      <c r="VRS338" s="547"/>
      <c r="VRT338" s="547"/>
      <c r="VRU338" s="547"/>
      <c r="VRV338" s="547"/>
      <c r="VRW338" s="547"/>
      <c r="VRX338" s="547"/>
      <c r="VRY338" s="547"/>
      <c r="VRZ338" s="547"/>
      <c r="VSA338" s="547"/>
      <c r="VSB338" s="547"/>
      <c r="VSC338" s="547"/>
      <c r="VSD338" s="547"/>
      <c r="VSE338" s="547"/>
      <c r="VSF338" s="547"/>
      <c r="VSG338" s="547"/>
      <c r="VSH338" s="547"/>
      <c r="VSI338" s="547"/>
      <c r="VSJ338" s="547"/>
      <c r="VSK338" s="547"/>
      <c r="VSL338" s="547"/>
      <c r="VSM338" s="547"/>
      <c r="VSN338" s="547"/>
      <c r="VSO338" s="547"/>
      <c r="VSP338" s="547"/>
      <c r="VSQ338" s="547"/>
      <c r="VSR338" s="547"/>
      <c r="VSS338" s="547"/>
      <c r="VST338" s="547"/>
      <c r="VSU338" s="547"/>
      <c r="VSV338" s="547"/>
      <c r="VSW338" s="547"/>
      <c r="VSX338" s="547"/>
      <c r="VSY338" s="547"/>
      <c r="VSZ338" s="547"/>
      <c r="VTA338" s="547"/>
      <c r="VTB338" s="547"/>
      <c r="VTC338" s="547"/>
      <c r="VTD338" s="547"/>
      <c r="VTE338" s="547"/>
      <c r="VTF338" s="547"/>
      <c r="VTG338" s="547"/>
      <c r="VTH338" s="547"/>
      <c r="VTI338" s="547"/>
      <c r="VTJ338" s="547"/>
      <c r="VTK338" s="547"/>
      <c r="VTL338" s="547"/>
      <c r="VTM338" s="547"/>
      <c r="VTN338" s="547"/>
      <c r="VTO338" s="547"/>
      <c r="VTP338" s="547"/>
      <c r="VTQ338" s="547"/>
      <c r="VTR338" s="547"/>
      <c r="VTS338" s="547"/>
      <c r="VTT338" s="547"/>
      <c r="VTU338" s="547"/>
      <c r="VTV338" s="547"/>
      <c r="VTW338" s="547"/>
      <c r="VTX338" s="547"/>
      <c r="VTY338" s="547"/>
      <c r="VTZ338" s="547"/>
      <c r="VUA338" s="547"/>
      <c r="VUB338" s="547"/>
      <c r="VUC338" s="547"/>
      <c r="VUD338" s="547"/>
      <c r="VUE338" s="547"/>
      <c r="VUF338" s="547"/>
      <c r="VUG338" s="547"/>
      <c r="VUH338" s="547"/>
      <c r="VUI338" s="547"/>
      <c r="VUJ338" s="547"/>
      <c r="VUK338" s="547"/>
      <c r="VUL338" s="547"/>
      <c r="VUM338" s="547"/>
      <c r="VUN338" s="547"/>
      <c r="VUO338" s="547"/>
      <c r="VUP338" s="547"/>
      <c r="VUQ338" s="547"/>
      <c r="VUR338" s="547"/>
      <c r="VUS338" s="547"/>
      <c r="VUT338" s="547"/>
      <c r="VUU338" s="547"/>
      <c r="VUV338" s="547"/>
      <c r="VUW338" s="547"/>
      <c r="VUX338" s="547"/>
      <c r="VUY338" s="547"/>
      <c r="VUZ338" s="547"/>
      <c r="VVA338" s="547"/>
      <c r="VVB338" s="547"/>
      <c r="VVC338" s="547"/>
      <c r="VVD338" s="547"/>
      <c r="VVE338" s="547"/>
      <c r="VVF338" s="547"/>
      <c r="VVG338" s="547"/>
      <c r="VVH338" s="547"/>
      <c r="VVI338" s="547"/>
      <c r="VVJ338" s="547"/>
      <c r="VVK338" s="547"/>
      <c r="VVL338" s="547"/>
      <c r="VVM338" s="547"/>
      <c r="VVN338" s="547"/>
      <c r="VVO338" s="547"/>
      <c r="VVP338" s="547"/>
      <c r="VVQ338" s="547"/>
      <c r="VVR338" s="547"/>
      <c r="VVS338" s="547"/>
      <c r="VVT338" s="547"/>
      <c r="VVU338" s="547"/>
      <c r="VVV338" s="547"/>
      <c r="VVW338" s="547"/>
      <c r="VVX338" s="547"/>
      <c r="VVY338" s="547"/>
      <c r="VVZ338" s="547"/>
      <c r="VWA338" s="547"/>
      <c r="VWB338" s="547"/>
      <c r="VWC338" s="547"/>
      <c r="VWD338" s="547"/>
      <c r="VWE338" s="547"/>
      <c r="VWF338" s="547"/>
      <c r="VWG338" s="547"/>
      <c r="VWH338" s="547"/>
      <c r="VWI338" s="547"/>
      <c r="VWJ338" s="547"/>
      <c r="VWK338" s="547"/>
      <c r="VWL338" s="547"/>
      <c r="VWM338" s="547"/>
      <c r="VWN338" s="547"/>
      <c r="VWO338" s="547"/>
      <c r="VWP338" s="547"/>
      <c r="VWQ338" s="547"/>
      <c r="VWR338" s="547"/>
      <c r="VWS338" s="547"/>
      <c r="VWT338" s="547"/>
      <c r="VWU338" s="547"/>
      <c r="VWV338" s="547"/>
      <c r="VWW338" s="547"/>
      <c r="VWX338" s="547"/>
      <c r="VWY338" s="547"/>
      <c r="VWZ338" s="547"/>
      <c r="VXA338" s="547"/>
      <c r="VXB338" s="547"/>
      <c r="VXC338" s="547"/>
      <c r="VXD338" s="547"/>
      <c r="VXE338" s="547"/>
      <c r="VXF338" s="547"/>
      <c r="VXG338" s="547"/>
      <c r="VXH338" s="547"/>
      <c r="VXI338" s="547"/>
      <c r="VXJ338" s="547"/>
      <c r="VXK338" s="547"/>
      <c r="VXL338" s="547"/>
      <c r="VXM338" s="547"/>
      <c r="VXN338" s="547"/>
      <c r="VXO338" s="547"/>
      <c r="VXP338" s="547"/>
      <c r="VXQ338" s="547"/>
      <c r="VXR338" s="547"/>
      <c r="VXS338" s="547"/>
      <c r="VXT338" s="547"/>
      <c r="VXU338" s="547"/>
      <c r="VXV338" s="547"/>
      <c r="VXW338" s="547"/>
      <c r="VXX338" s="547"/>
      <c r="VXY338" s="547"/>
      <c r="VXZ338" s="547"/>
      <c r="VYA338" s="547"/>
      <c r="VYB338" s="547"/>
      <c r="VYC338" s="547"/>
      <c r="VYD338" s="547"/>
      <c r="VYE338" s="547"/>
      <c r="VYF338" s="547"/>
      <c r="VYG338" s="547"/>
      <c r="VYH338" s="547"/>
      <c r="VYI338" s="547"/>
      <c r="VYJ338" s="547"/>
      <c r="VYK338" s="547"/>
      <c r="VYL338" s="547"/>
      <c r="VYM338" s="547"/>
      <c r="VYN338" s="547"/>
      <c r="VYO338" s="547"/>
      <c r="VYP338" s="547"/>
      <c r="VYQ338" s="547"/>
      <c r="VYR338" s="547"/>
      <c r="VYS338" s="547"/>
      <c r="VYT338" s="547"/>
      <c r="VYU338" s="547"/>
      <c r="VYV338" s="547"/>
      <c r="VYW338" s="547"/>
      <c r="VYX338" s="547"/>
      <c r="VYY338" s="547"/>
      <c r="VYZ338" s="547"/>
      <c r="VZA338" s="547"/>
      <c r="VZB338" s="547"/>
      <c r="VZC338" s="547"/>
      <c r="VZD338" s="547"/>
      <c r="VZE338" s="547"/>
      <c r="VZF338" s="547"/>
      <c r="VZG338" s="547"/>
      <c r="VZH338" s="547"/>
      <c r="VZI338" s="547"/>
      <c r="VZJ338" s="547"/>
      <c r="VZK338" s="547"/>
      <c r="VZL338" s="547"/>
      <c r="VZM338" s="547"/>
      <c r="VZN338" s="547"/>
      <c r="VZO338" s="547"/>
      <c r="VZP338" s="547"/>
      <c r="VZQ338" s="547"/>
      <c r="VZR338" s="547"/>
      <c r="VZS338" s="547"/>
      <c r="VZT338" s="547"/>
      <c r="VZU338" s="547"/>
      <c r="VZV338" s="547"/>
      <c r="VZW338" s="547"/>
      <c r="VZX338" s="547"/>
      <c r="VZY338" s="547"/>
      <c r="VZZ338" s="547"/>
      <c r="WAA338" s="547"/>
      <c r="WAB338" s="547"/>
      <c r="WAC338" s="547"/>
      <c r="WAD338" s="547"/>
      <c r="WAE338" s="547"/>
      <c r="WAF338" s="547"/>
      <c r="WAG338" s="547"/>
      <c r="WAH338" s="547"/>
      <c r="WAI338" s="547"/>
      <c r="WAJ338" s="547"/>
      <c r="WAK338" s="547"/>
      <c r="WAL338" s="547"/>
      <c r="WAM338" s="547"/>
      <c r="WAN338" s="547"/>
      <c r="WAO338" s="547"/>
      <c r="WAP338" s="547"/>
      <c r="WAQ338" s="547"/>
      <c r="WAR338" s="547"/>
      <c r="WAS338" s="547"/>
      <c r="WAT338" s="547"/>
      <c r="WAU338" s="547"/>
      <c r="WAV338" s="547"/>
      <c r="WAW338" s="547"/>
      <c r="WAX338" s="547"/>
      <c r="WAY338" s="547"/>
      <c r="WAZ338" s="547"/>
      <c r="WBA338" s="547"/>
      <c r="WBB338" s="547"/>
      <c r="WBC338" s="547"/>
      <c r="WBD338" s="547"/>
      <c r="WBE338" s="547"/>
      <c r="WBF338" s="547"/>
      <c r="WBG338" s="547"/>
      <c r="WBH338" s="547"/>
      <c r="WBI338" s="547"/>
      <c r="WBJ338" s="547"/>
      <c r="WBK338" s="547"/>
      <c r="WBL338" s="547"/>
      <c r="WBM338" s="547"/>
      <c r="WBN338" s="547"/>
      <c r="WBO338" s="547"/>
      <c r="WBP338" s="547"/>
      <c r="WBQ338" s="547"/>
      <c r="WBR338" s="547"/>
      <c r="WBS338" s="547"/>
      <c r="WBT338" s="547"/>
      <c r="WBU338" s="547"/>
      <c r="WBV338" s="547"/>
      <c r="WBW338" s="547"/>
      <c r="WBX338" s="547"/>
      <c r="WBY338" s="547"/>
      <c r="WBZ338" s="547"/>
      <c r="WCA338" s="547"/>
      <c r="WCB338" s="547"/>
      <c r="WCC338" s="547"/>
      <c r="WCD338" s="547"/>
      <c r="WCE338" s="547"/>
      <c r="WCF338" s="547"/>
      <c r="WCG338" s="547"/>
      <c r="WCH338" s="547"/>
      <c r="WCI338" s="547"/>
      <c r="WCJ338" s="547"/>
      <c r="WCK338" s="547"/>
      <c r="WCL338" s="547"/>
      <c r="WCM338" s="547"/>
      <c r="WCN338" s="547"/>
      <c r="WCO338" s="547"/>
      <c r="WCP338" s="547"/>
      <c r="WCQ338" s="547"/>
      <c r="WCR338" s="547"/>
      <c r="WCS338" s="547"/>
      <c r="WCT338" s="547"/>
      <c r="WCU338" s="547"/>
      <c r="WCV338" s="547"/>
      <c r="WCW338" s="547"/>
      <c r="WCX338" s="547"/>
      <c r="WCY338" s="547"/>
      <c r="WCZ338" s="547"/>
      <c r="WDA338" s="547"/>
      <c r="WDB338" s="547"/>
      <c r="WDC338" s="547"/>
      <c r="WDD338" s="547"/>
      <c r="WDE338" s="547"/>
      <c r="WDF338" s="547"/>
      <c r="WDG338" s="547"/>
      <c r="WDH338" s="547"/>
      <c r="WDI338" s="547"/>
      <c r="WDJ338" s="547"/>
      <c r="WDK338" s="547"/>
      <c r="WDL338" s="547"/>
      <c r="WDM338" s="547"/>
      <c r="WDN338" s="547"/>
      <c r="WDO338" s="547"/>
      <c r="WDP338" s="547"/>
      <c r="WDQ338" s="547"/>
      <c r="WDR338" s="547"/>
      <c r="WDS338" s="547"/>
      <c r="WDT338" s="547"/>
      <c r="WDU338" s="547"/>
      <c r="WDV338" s="547"/>
      <c r="WDW338" s="547"/>
      <c r="WDX338" s="547"/>
      <c r="WDY338" s="547"/>
      <c r="WDZ338" s="547"/>
      <c r="WEA338" s="547"/>
      <c r="WEB338" s="547"/>
      <c r="WEC338" s="547"/>
      <c r="WED338" s="547"/>
      <c r="WEE338" s="547"/>
      <c r="WEF338" s="547"/>
      <c r="WEG338" s="547"/>
      <c r="WEH338" s="547"/>
      <c r="WEI338" s="547"/>
      <c r="WEJ338" s="547"/>
      <c r="WEK338" s="547"/>
      <c r="WEL338" s="547"/>
      <c r="WEM338" s="547"/>
      <c r="WEN338" s="547"/>
      <c r="WEO338" s="547"/>
      <c r="WEP338" s="547"/>
      <c r="WEQ338" s="547"/>
      <c r="WER338" s="547"/>
      <c r="WES338" s="547"/>
      <c r="WET338" s="547"/>
      <c r="WEU338" s="547"/>
      <c r="WEV338" s="547"/>
      <c r="WEW338" s="547"/>
      <c r="WEX338" s="547"/>
      <c r="WEY338" s="547"/>
      <c r="WEZ338" s="547"/>
      <c r="WFA338" s="547"/>
      <c r="WFB338" s="547"/>
      <c r="WFC338" s="547"/>
      <c r="WFD338" s="547"/>
      <c r="WFE338" s="547"/>
      <c r="WFF338" s="547"/>
      <c r="WFG338" s="547"/>
      <c r="WFH338" s="547"/>
      <c r="WFI338" s="547"/>
      <c r="WFJ338" s="547"/>
      <c r="WFK338" s="547"/>
      <c r="WFL338" s="547"/>
      <c r="WFM338" s="547"/>
      <c r="WFN338" s="547"/>
      <c r="WFO338" s="547"/>
      <c r="WFP338" s="547"/>
      <c r="WFQ338" s="547"/>
      <c r="WFR338" s="547"/>
      <c r="WFS338" s="547"/>
      <c r="WFT338" s="547"/>
      <c r="WFU338" s="547"/>
      <c r="WFV338" s="547"/>
      <c r="WFW338" s="547"/>
      <c r="WFX338" s="547"/>
      <c r="WFY338" s="547"/>
      <c r="WFZ338" s="547"/>
      <c r="WGA338" s="547"/>
      <c r="WGB338" s="547"/>
      <c r="WGC338" s="547"/>
      <c r="WGD338" s="547"/>
      <c r="WGE338" s="547"/>
      <c r="WGF338" s="547"/>
      <c r="WGG338" s="547"/>
      <c r="WGH338" s="547"/>
      <c r="WGI338" s="547"/>
      <c r="WGJ338" s="547"/>
      <c r="WGK338" s="547"/>
      <c r="WGL338" s="547"/>
      <c r="WGM338" s="547"/>
      <c r="WGN338" s="547"/>
      <c r="WGO338" s="547"/>
      <c r="WGP338" s="547"/>
      <c r="WGQ338" s="547"/>
      <c r="WGR338" s="547"/>
      <c r="WGS338" s="547"/>
      <c r="WGT338" s="547"/>
      <c r="WGU338" s="547"/>
      <c r="WGV338" s="547"/>
      <c r="WGW338" s="547"/>
      <c r="WGX338" s="547"/>
      <c r="WGY338" s="547"/>
      <c r="WGZ338" s="547"/>
      <c r="WHA338" s="547"/>
      <c r="WHB338" s="547"/>
      <c r="WHC338" s="547"/>
      <c r="WHD338" s="547"/>
      <c r="WHE338" s="547"/>
      <c r="WHF338" s="547"/>
      <c r="WHG338" s="547"/>
      <c r="WHH338" s="547"/>
      <c r="WHI338" s="547"/>
      <c r="WHJ338" s="547"/>
      <c r="WHK338" s="547"/>
      <c r="WHL338" s="547"/>
      <c r="WHM338" s="547"/>
      <c r="WHN338" s="547"/>
      <c r="WHO338" s="547"/>
      <c r="WHP338" s="547"/>
      <c r="WHQ338" s="547"/>
      <c r="WHR338" s="547"/>
      <c r="WHS338" s="547"/>
      <c r="WHT338" s="547"/>
      <c r="WHU338" s="547"/>
      <c r="WHV338" s="547"/>
      <c r="WHW338" s="547"/>
      <c r="WHX338" s="547"/>
      <c r="WHY338" s="547"/>
      <c r="WHZ338" s="547"/>
      <c r="WIA338" s="547"/>
      <c r="WIB338" s="547"/>
      <c r="WIC338" s="547"/>
      <c r="WID338" s="547"/>
      <c r="WIE338" s="547"/>
      <c r="WIF338" s="547"/>
      <c r="WIG338" s="547"/>
      <c r="WIH338" s="547"/>
      <c r="WII338" s="547"/>
      <c r="WIJ338" s="547"/>
      <c r="WIK338" s="547"/>
      <c r="WIL338" s="547"/>
      <c r="WIM338" s="547"/>
      <c r="WIN338" s="547"/>
      <c r="WIO338" s="547"/>
      <c r="WIP338" s="547"/>
      <c r="WIQ338" s="547"/>
      <c r="WIR338" s="547"/>
      <c r="WIS338" s="547"/>
      <c r="WIT338" s="547"/>
      <c r="WIU338" s="547"/>
      <c r="WIV338" s="547"/>
      <c r="WIW338" s="547"/>
      <c r="WIX338" s="547"/>
      <c r="WIY338" s="547"/>
      <c r="WIZ338" s="547"/>
      <c r="WJA338" s="547"/>
      <c r="WJB338" s="547"/>
      <c r="WJC338" s="547"/>
      <c r="WJD338" s="547"/>
      <c r="WJE338" s="547"/>
      <c r="WJF338" s="547"/>
      <c r="WJG338" s="547"/>
      <c r="WJH338" s="547"/>
      <c r="WJI338" s="547"/>
      <c r="WJJ338" s="547"/>
      <c r="WJK338" s="547"/>
      <c r="WJL338" s="547"/>
      <c r="WJM338" s="547"/>
      <c r="WJN338" s="547"/>
      <c r="WJO338" s="547"/>
      <c r="WJP338" s="547"/>
      <c r="WJQ338" s="547"/>
      <c r="WJR338" s="547"/>
      <c r="WJS338" s="547"/>
      <c r="WJT338" s="547"/>
      <c r="WJU338" s="547"/>
      <c r="WJV338" s="547"/>
      <c r="WJW338" s="547"/>
      <c r="WJX338" s="547"/>
      <c r="WJY338" s="547"/>
      <c r="WJZ338" s="547"/>
      <c r="WKA338" s="547"/>
      <c r="WKB338" s="547"/>
      <c r="WKC338" s="547"/>
      <c r="WKD338" s="547"/>
      <c r="WKE338" s="547"/>
      <c r="WKF338" s="547"/>
      <c r="WKG338" s="547"/>
      <c r="WKH338" s="547"/>
      <c r="WKI338" s="547"/>
      <c r="WKJ338" s="547"/>
      <c r="WKK338" s="547"/>
      <c r="WKL338" s="547"/>
      <c r="WKM338" s="547"/>
      <c r="WKN338" s="547"/>
      <c r="WKO338" s="547"/>
      <c r="WKP338" s="547"/>
      <c r="WKQ338" s="547"/>
      <c r="WKR338" s="547"/>
      <c r="WKS338" s="547"/>
      <c r="WKT338" s="547"/>
      <c r="WKU338" s="547"/>
      <c r="WKV338" s="547"/>
      <c r="WKW338" s="547"/>
      <c r="WKX338" s="547"/>
      <c r="WKY338" s="547"/>
      <c r="WKZ338" s="547"/>
      <c r="WLA338" s="547"/>
      <c r="WLB338" s="547"/>
      <c r="WLC338" s="547"/>
      <c r="WLD338" s="547"/>
      <c r="WLE338" s="547"/>
      <c r="WLF338" s="547"/>
      <c r="WLG338" s="547"/>
      <c r="WLH338" s="547"/>
      <c r="WLI338" s="547"/>
      <c r="WLJ338" s="547"/>
      <c r="WLK338" s="547"/>
      <c r="WLL338" s="547"/>
      <c r="WLM338" s="547"/>
      <c r="WLN338" s="547"/>
      <c r="WLO338" s="547"/>
      <c r="WLP338" s="547"/>
      <c r="WLQ338" s="547"/>
      <c r="WLR338" s="547"/>
      <c r="WLS338" s="547"/>
      <c r="WLT338" s="547"/>
      <c r="WLU338" s="547"/>
      <c r="WLV338" s="547"/>
      <c r="WLW338" s="547"/>
      <c r="WLX338" s="547"/>
      <c r="WLY338" s="547"/>
      <c r="WLZ338" s="547"/>
      <c r="WMA338" s="547"/>
      <c r="WMB338" s="547"/>
      <c r="WMC338" s="547"/>
      <c r="WMD338" s="547"/>
      <c r="WME338" s="547"/>
      <c r="WMF338" s="547"/>
      <c r="WMG338" s="547"/>
      <c r="WMH338" s="547"/>
      <c r="WMI338" s="547"/>
      <c r="WMJ338" s="547"/>
      <c r="WMK338" s="547"/>
      <c r="WML338" s="547"/>
      <c r="WMM338" s="547"/>
      <c r="WMN338" s="547"/>
      <c r="WMO338" s="547"/>
      <c r="WMP338" s="547"/>
      <c r="WMQ338" s="547"/>
      <c r="WMR338" s="547"/>
      <c r="WMS338" s="547"/>
      <c r="WMT338" s="547"/>
      <c r="WMU338" s="547"/>
      <c r="WMV338" s="547"/>
      <c r="WMW338" s="547"/>
      <c r="WMX338" s="547"/>
      <c r="WMY338" s="547"/>
      <c r="WMZ338" s="547"/>
      <c r="WNA338" s="547"/>
      <c r="WNB338" s="547"/>
      <c r="WNC338" s="547"/>
      <c r="WND338" s="547"/>
      <c r="WNE338" s="547"/>
      <c r="WNF338" s="547"/>
      <c r="WNG338" s="547"/>
      <c r="WNH338" s="547"/>
      <c r="WNI338" s="547"/>
      <c r="WNJ338" s="547"/>
      <c r="WNK338" s="547"/>
      <c r="WNL338" s="547"/>
      <c r="WNM338" s="547"/>
      <c r="WNN338" s="547"/>
      <c r="WNO338" s="547"/>
      <c r="WNP338" s="547"/>
      <c r="WNQ338" s="547"/>
      <c r="WNR338" s="547"/>
      <c r="WNS338" s="547"/>
      <c r="WNT338" s="547"/>
      <c r="WNU338" s="547"/>
      <c r="WNV338" s="547"/>
      <c r="WNW338" s="547"/>
      <c r="WNX338" s="547"/>
      <c r="WNY338" s="547"/>
      <c r="WNZ338" s="547"/>
      <c r="WOA338" s="547"/>
      <c r="WOB338" s="547"/>
      <c r="WOC338" s="547"/>
      <c r="WOD338" s="547"/>
      <c r="WOE338" s="547"/>
      <c r="WOF338" s="547"/>
      <c r="WOG338" s="547"/>
      <c r="WOH338" s="547"/>
      <c r="WOI338" s="547"/>
      <c r="WOJ338" s="547"/>
      <c r="WOK338" s="547"/>
      <c r="WOL338" s="547"/>
      <c r="WOM338" s="547"/>
      <c r="WON338" s="547"/>
      <c r="WOO338" s="547"/>
      <c r="WOP338" s="547"/>
      <c r="WOQ338" s="547"/>
      <c r="WOR338" s="547"/>
      <c r="WOS338" s="547"/>
      <c r="WOT338" s="547"/>
      <c r="WOU338" s="547"/>
      <c r="WOV338" s="547"/>
      <c r="WOW338" s="547"/>
      <c r="WOX338" s="547"/>
      <c r="WOY338" s="547"/>
      <c r="WOZ338" s="547"/>
      <c r="WPA338" s="547"/>
      <c r="WPB338" s="547"/>
      <c r="WPC338" s="547"/>
      <c r="WPD338" s="547"/>
      <c r="WPE338" s="547"/>
      <c r="WPF338" s="547"/>
      <c r="WPG338" s="547"/>
      <c r="WPH338" s="547"/>
      <c r="WPI338" s="547"/>
      <c r="WPJ338" s="547"/>
      <c r="WPK338" s="547"/>
      <c r="WPL338" s="547"/>
      <c r="WPM338" s="547"/>
      <c r="WPN338" s="547"/>
      <c r="WPO338" s="547"/>
      <c r="WPP338" s="547"/>
      <c r="WPQ338" s="547"/>
      <c r="WPR338" s="547"/>
      <c r="WPS338" s="547"/>
      <c r="WPT338" s="547"/>
      <c r="WPU338" s="547"/>
      <c r="WPV338" s="547"/>
      <c r="WPW338" s="547"/>
      <c r="WPX338" s="547"/>
      <c r="WPY338" s="547"/>
      <c r="WPZ338" s="547"/>
      <c r="WQA338" s="547"/>
      <c r="WQB338" s="547"/>
      <c r="WQC338" s="547"/>
      <c r="WQD338" s="547"/>
      <c r="WQE338" s="547"/>
      <c r="WQF338" s="547"/>
      <c r="WQG338" s="547"/>
      <c r="WQH338" s="547"/>
      <c r="WQI338" s="547"/>
      <c r="WQJ338" s="547"/>
      <c r="WQK338" s="547"/>
      <c r="WQL338" s="547"/>
      <c r="WQM338" s="547"/>
      <c r="WQN338" s="547"/>
      <c r="WQO338" s="547"/>
      <c r="WQP338" s="547"/>
      <c r="WQQ338" s="547"/>
      <c r="WQR338" s="547"/>
      <c r="WQS338" s="547"/>
      <c r="WQT338" s="547"/>
      <c r="WQU338" s="547"/>
      <c r="WQV338" s="547"/>
      <c r="WQW338" s="547"/>
      <c r="WQX338" s="547"/>
      <c r="WQY338" s="547"/>
      <c r="WQZ338" s="547"/>
      <c r="WRA338" s="547"/>
      <c r="WRB338" s="547"/>
      <c r="WRC338" s="547"/>
      <c r="WRD338" s="547"/>
      <c r="WRE338" s="547"/>
      <c r="WRF338" s="547"/>
      <c r="WRG338" s="547"/>
      <c r="WRH338" s="547"/>
      <c r="WRI338" s="547"/>
      <c r="WRJ338" s="547"/>
      <c r="WRK338" s="547"/>
      <c r="WRL338" s="547"/>
      <c r="WRM338" s="547"/>
      <c r="WRN338" s="547"/>
      <c r="WRO338" s="547"/>
      <c r="WRP338" s="547"/>
      <c r="WRQ338" s="547"/>
      <c r="WRR338" s="547"/>
      <c r="WRS338" s="547"/>
      <c r="WRT338" s="547"/>
      <c r="WRU338" s="547"/>
      <c r="WRV338" s="547"/>
      <c r="WRW338" s="547"/>
      <c r="WRX338" s="547"/>
      <c r="WRY338" s="547"/>
      <c r="WRZ338" s="547"/>
      <c r="WSA338" s="547"/>
      <c r="WSB338" s="547"/>
      <c r="WSC338" s="547"/>
      <c r="WSD338" s="547"/>
      <c r="WSE338" s="547"/>
      <c r="WSF338" s="547"/>
      <c r="WSG338" s="547"/>
      <c r="WSH338" s="547"/>
      <c r="WSI338" s="547"/>
      <c r="WSJ338" s="547"/>
      <c r="WSK338" s="547"/>
      <c r="WSL338" s="547"/>
      <c r="WSM338" s="547"/>
      <c r="WSN338" s="547"/>
      <c r="WSO338" s="547"/>
      <c r="WSP338" s="547"/>
      <c r="WSQ338" s="547"/>
      <c r="WSR338" s="547"/>
      <c r="WSS338" s="547"/>
      <c r="WST338" s="547"/>
      <c r="WSU338" s="547"/>
      <c r="WSV338" s="547"/>
      <c r="WSW338" s="547"/>
      <c r="WSX338" s="547"/>
      <c r="WSY338" s="547"/>
      <c r="WSZ338" s="547"/>
      <c r="WTA338" s="547"/>
      <c r="WTB338" s="547"/>
      <c r="WTC338" s="547"/>
      <c r="WTD338" s="547"/>
      <c r="WTE338" s="547"/>
      <c r="WTF338" s="547"/>
      <c r="WTG338" s="547"/>
      <c r="WTH338" s="547"/>
      <c r="WTI338" s="547"/>
      <c r="WTJ338" s="547"/>
      <c r="WTK338" s="547"/>
      <c r="WTL338" s="547"/>
      <c r="WTM338" s="547"/>
      <c r="WTN338" s="547"/>
      <c r="WTO338" s="547"/>
      <c r="WTP338" s="547"/>
      <c r="WTQ338" s="547"/>
      <c r="WTR338" s="547"/>
      <c r="WTS338" s="547"/>
      <c r="WTT338" s="547"/>
      <c r="WTU338" s="547"/>
      <c r="WTV338" s="547"/>
      <c r="WTW338" s="547"/>
      <c r="WTX338" s="547"/>
      <c r="WTY338" s="547"/>
      <c r="WTZ338" s="547"/>
      <c r="WUA338" s="547"/>
      <c r="WUB338" s="547"/>
      <c r="WUC338" s="547"/>
      <c r="WUD338" s="547"/>
      <c r="WUE338" s="547"/>
      <c r="WUF338" s="547"/>
      <c r="WUG338" s="547"/>
      <c r="WUH338" s="547"/>
      <c r="WUI338" s="547"/>
      <c r="WUJ338" s="547"/>
      <c r="WUK338" s="547"/>
      <c r="WUL338" s="547"/>
      <c r="WUM338" s="547"/>
      <c r="WUN338" s="547"/>
      <c r="WUO338" s="547"/>
      <c r="WUP338" s="547"/>
      <c r="WUQ338" s="547"/>
      <c r="WUR338" s="547"/>
      <c r="WUS338" s="547"/>
      <c r="WUT338" s="547"/>
      <c r="WUU338" s="547"/>
      <c r="WUV338" s="547"/>
      <c r="WUW338" s="547"/>
      <c r="WUX338" s="547"/>
      <c r="WUY338" s="547"/>
      <c r="WUZ338" s="547"/>
      <c r="WVA338" s="547"/>
      <c r="WVB338" s="547"/>
      <c r="WVC338" s="547"/>
      <c r="WVD338" s="547"/>
      <c r="WVE338" s="547"/>
      <c r="WVF338" s="547"/>
      <c r="WVG338" s="547"/>
      <c r="WVH338" s="547"/>
      <c r="WVI338" s="547"/>
      <c r="WVJ338" s="547"/>
      <c r="WVK338" s="547"/>
      <c r="WVL338" s="547"/>
      <c r="WVM338" s="547"/>
      <c r="WVN338" s="547"/>
      <c r="WVO338" s="547"/>
      <c r="WVP338" s="547"/>
      <c r="WVQ338" s="547"/>
      <c r="WVR338" s="547"/>
      <c r="WVS338" s="547"/>
      <c r="WVT338" s="547"/>
      <c r="WVU338" s="547"/>
      <c r="WVV338" s="547"/>
      <c r="WVW338" s="547"/>
      <c r="WVX338" s="547"/>
      <c r="WVY338" s="547"/>
      <c r="WVZ338" s="547"/>
      <c r="WWA338" s="547"/>
      <c r="WWB338" s="547"/>
      <c r="WWC338" s="547"/>
      <c r="WWD338" s="547"/>
      <c r="WWE338" s="547"/>
      <c r="WWF338" s="547"/>
      <c r="WWG338" s="547"/>
      <c r="WWH338" s="547"/>
      <c r="WWI338" s="547"/>
      <c r="WWJ338" s="547"/>
      <c r="WWK338" s="547"/>
      <c r="WWL338" s="547"/>
      <c r="WWM338" s="547"/>
      <c r="WWN338" s="547"/>
      <c r="WWO338" s="547"/>
      <c r="WWP338" s="547"/>
      <c r="WWQ338" s="547"/>
      <c r="WWR338" s="547"/>
      <c r="WWS338" s="547"/>
      <c r="WWT338" s="547"/>
      <c r="WWU338" s="547"/>
      <c r="WWV338" s="547"/>
      <c r="WWW338" s="547"/>
      <c r="WWX338" s="547"/>
      <c r="WWY338" s="547"/>
      <c r="WWZ338" s="547"/>
      <c r="WXA338" s="547"/>
      <c r="WXB338" s="547"/>
      <c r="WXC338" s="547"/>
      <c r="WXD338" s="547"/>
      <c r="WXE338" s="547"/>
      <c r="WXF338" s="547"/>
      <c r="WXG338" s="547"/>
      <c r="WXH338" s="547"/>
      <c r="WXI338" s="547"/>
      <c r="WXJ338" s="547"/>
      <c r="WXK338" s="547"/>
      <c r="WXL338" s="547"/>
      <c r="WXM338" s="547"/>
      <c r="WXN338" s="547"/>
      <c r="WXO338" s="547"/>
      <c r="WXP338" s="547"/>
      <c r="WXQ338" s="547"/>
      <c r="WXR338" s="547"/>
      <c r="WXS338" s="547"/>
      <c r="WXT338" s="547"/>
      <c r="WXU338" s="547"/>
      <c r="WXV338" s="547"/>
      <c r="WXW338" s="547"/>
      <c r="WXX338" s="547"/>
      <c r="WXY338" s="547"/>
      <c r="WXZ338" s="547"/>
      <c r="WYA338" s="547"/>
      <c r="WYB338" s="547"/>
      <c r="WYC338" s="547"/>
      <c r="WYD338" s="547"/>
      <c r="WYE338" s="547"/>
      <c r="WYF338" s="547"/>
      <c r="WYG338" s="547"/>
      <c r="WYH338" s="547"/>
      <c r="WYI338" s="547"/>
      <c r="WYJ338" s="547"/>
      <c r="WYK338" s="547"/>
      <c r="WYL338" s="547"/>
      <c r="WYM338" s="547"/>
      <c r="WYN338" s="547"/>
      <c r="WYO338" s="547"/>
      <c r="WYP338" s="547"/>
      <c r="WYQ338" s="547"/>
      <c r="WYR338" s="547"/>
      <c r="WYS338" s="547"/>
      <c r="WYT338" s="547"/>
      <c r="WYU338" s="547"/>
      <c r="WYV338" s="547"/>
      <c r="WYW338" s="547"/>
      <c r="WYX338" s="547"/>
      <c r="WYY338" s="547"/>
      <c r="WYZ338" s="547"/>
      <c r="WZA338" s="547"/>
      <c r="WZB338" s="547"/>
      <c r="WZC338" s="547"/>
      <c r="WZD338" s="547"/>
      <c r="WZE338" s="547"/>
      <c r="WZF338" s="547"/>
      <c r="WZG338" s="547"/>
      <c r="WZH338" s="547"/>
      <c r="WZI338" s="547"/>
      <c r="WZJ338" s="547"/>
      <c r="WZK338" s="547"/>
      <c r="WZL338" s="547"/>
      <c r="WZM338" s="547"/>
      <c r="WZN338" s="547"/>
      <c r="WZO338" s="547"/>
      <c r="WZP338" s="547"/>
      <c r="WZQ338" s="547"/>
      <c r="WZR338" s="547"/>
      <c r="WZS338" s="547"/>
      <c r="WZT338" s="547"/>
      <c r="WZU338" s="547"/>
      <c r="WZV338" s="547"/>
      <c r="WZW338" s="547"/>
      <c r="WZX338" s="547"/>
      <c r="WZY338" s="547"/>
      <c r="WZZ338" s="547"/>
      <c r="XAA338" s="547"/>
      <c r="XAB338" s="547"/>
      <c r="XAC338" s="547"/>
      <c r="XAD338" s="547"/>
      <c r="XAE338" s="547"/>
      <c r="XAF338" s="547"/>
      <c r="XAG338" s="547"/>
      <c r="XAH338" s="547"/>
      <c r="XAI338" s="547"/>
      <c r="XAJ338" s="547"/>
      <c r="XAK338" s="547"/>
      <c r="XAL338" s="547"/>
      <c r="XAM338" s="547"/>
      <c r="XAN338" s="547"/>
      <c r="XAO338" s="547"/>
      <c r="XAP338" s="547"/>
      <c r="XAQ338" s="547"/>
      <c r="XAR338" s="547"/>
      <c r="XAS338" s="547"/>
      <c r="XAT338" s="547"/>
      <c r="XAU338" s="547"/>
      <c r="XAV338" s="547"/>
      <c r="XAW338" s="547"/>
      <c r="XAX338" s="547"/>
      <c r="XAY338" s="547"/>
      <c r="XAZ338" s="547"/>
      <c r="XBA338" s="547"/>
      <c r="XBB338" s="547"/>
      <c r="XBC338" s="547"/>
      <c r="XBD338" s="547"/>
      <c r="XBE338" s="547"/>
      <c r="XBF338" s="547"/>
      <c r="XBG338" s="547"/>
      <c r="XBH338" s="547"/>
      <c r="XBI338" s="547"/>
      <c r="XBJ338" s="547"/>
      <c r="XBK338" s="547"/>
      <c r="XBL338" s="547"/>
      <c r="XBM338" s="547"/>
      <c r="XBN338" s="547"/>
      <c r="XBO338" s="547"/>
      <c r="XBP338" s="547"/>
      <c r="XBQ338" s="547"/>
      <c r="XBR338" s="547"/>
      <c r="XBS338" s="547"/>
      <c r="XBT338" s="547"/>
      <c r="XBU338" s="547"/>
      <c r="XBV338" s="547"/>
      <c r="XBW338" s="547"/>
      <c r="XBX338" s="547"/>
      <c r="XBY338" s="547"/>
      <c r="XBZ338" s="547"/>
      <c r="XCA338" s="547"/>
      <c r="XCB338" s="547"/>
      <c r="XCC338" s="547"/>
      <c r="XCD338" s="547"/>
      <c r="XCE338" s="547"/>
      <c r="XCF338" s="547"/>
      <c r="XCG338" s="547"/>
      <c r="XCH338" s="547"/>
      <c r="XCI338" s="547"/>
      <c r="XCJ338" s="547"/>
      <c r="XCK338" s="547"/>
      <c r="XCL338" s="547"/>
      <c r="XCM338" s="547"/>
      <c r="XCN338" s="547"/>
      <c r="XCO338" s="547"/>
      <c r="XCP338" s="547"/>
      <c r="XCQ338" s="547"/>
      <c r="XCR338" s="547"/>
      <c r="XCS338" s="547"/>
      <c r="XCT338" s="547"/>
      <c r="XCU338" s="547"/>
      <c r="XCV338" s="547"/>
      <c r="XCW338" s="547"/>
      <c r="XCX338" s="547"/>
      <c r="XCY338" s="547"/>
      <c r="XCZ338" s="547"/>
      <c r="XDA338" s="547"/>
      <c r="XDB338" s="547"/>
      <c r="XDC338" s="547"/>
      <c r="XDD338" s="547"/>
      <c r="XDE338" s="547"/>
      <c r="XDF338" s="547"/>
      <c r="XDG338" s="547"/>
      <c r="XDH338" s="547"/>
      <c r="XDI338" s="547"/>
      <c r="XDJ338" s="547"/>
      <c r="XDK338" s="547"/>
      <c r="XDL338" s="547"/>
      <c r="XDM338" s="547"/>
      <c r="XDN338" s="547"/>
      <c r="XDO338" s="547"/>
      <c r="XDP338" s="547"/>
      <c r="XDQ338" s="547"/>
      <c r="XDR338" s="547"/>
      <c r="XDS338" s="547"/>
      <c r="XDT338" s="547"/>
      <c r="XDU338" s="547"/>
      <c r="XDV338" s="547"/>
      <c r="XDW338" s="547"/>
      <c r="XDX338" s="547"/>
      <c r="XDY338" s="547"/>
      <c r="XDZ338" s="547"/>
      <c r="XEA338" s="547"/>
      <c r="XEB338" s="547"/>
      <c r="XEC338" s="547"/>
      <c r="XED338" s="547"/>
      <c r="XEE338" s="547"/>
      <c r="XEF338" s="547"/>
      <c r="XEG338" s="547"/>
      <c r="XEH338" s="547"/>
      <c r="XEI338" s="547"/>
      <c r="XEJ338" s="547"/>
      <c r="XEK338" s="547"/>
      <c r="XEL338" s="547"/>
      <c r="XEM338" s="547"/>
      <c r="XEN338" s="547"/>
      <c r="XEO338" s="547"/>
      <c r="XEP338" s="547"/>
      <c r="XEQ338" s="547"/>
      <c r="XER338" s="547"/>
      <c r="XES338" s="547"/>
      <c r="XET338" s="547"/>
      <c r="XEU338" s="547"/>
      <c r="XEV338" s="547"/>
      <c r="XEW338" s="547"/>
      <c r="XEX338" s="547"/>
      <c r="XEY338" s="547"/>
      <c r="XEZ338" s="547"/>
      <c r="XFA338" s="547"/>
      <c r="XFB338" s="547"/>
      <c r="XFC338" s="547"/>
      <c r="XFD338" s="547"/>
    </row>
    <row r="339" spans="1:16384" ht="14">
      <c r="A339" s="896" t="s">
        <v>617</v>
      </c>
      <c r="B339" s="613"/>
      <c r="C339" s="613"/>
      <c r="D339" s="613"/>
      <c r="E339" s="613"/>
      <c r="F339" s="613"/>
      <c r="G339" s="613"/>
      <c r="H339" s="613"/>
      <c r="I339" s="613"/>
      <c r="J339" s="613"/>
      <c r="K339" s="613"/>
      <c r="L339" s="113"/>
      <c r="M339" s="113"/>
      <c r="N339" s="113"/>
      <c r="O339" s="113"/>
      <c r="P339" s="113"/>
      <c r="Q339" s="113"/>
      <c r="R339" s="113"/>
      <c r="S339" s="113"/>
      <c r="T339" s="8"/>
      <c r="U339" s="8"/>
      <c r="V339" s="8"/>
      <c r="W339" s="8"/>
      <c r="X339" s="8"/>
      <c r="Y339" s="8"/>
      <c r="Z339" s="8"/>
      <c r="AA339" s="8"/>
      <c r="AB339" s="8"/>
      <c r="AC339" s="8"/>
      <c r="AD339" s="874"/>
      <c r="AE339" s="547"/>
      <c r="AF339" s="547"/>
      <c r="AG339" s="547"/>
      <c r="AH339" s="547"/>
      <c r="AI339" s="547"/>
      <c r="AJ339" s="547"/>
      <c r="AK339" s="547"/>
      <c r="AL339" s="547"/>
      <c r="AM339" s="547"/>
      <c r="AN339" s="547"/>
      <c r="AO339" s="547"/>
      <c r="AP339" s="547"/>
      <c r="AQ339" s="547"/>
      <c r="AR339" s="547"/>
      <c r="AS339" s="547"/>
      <c r="AT339" s="547"/>
      <c r="AU339" s="547"/>
      <c r="AV339" s="547"/>
      <c r="AW339" s="547"/>
      <c r="AX339" s="547"/>
      <c r="AY339" s="547"/>
      <c r="AZ339" s="547"/>
      <c r="BA339" s="547"/>
      <c r="BB339" s="547"/>
      <c r="BC339" s="547"/>
      <c r="BD339" s="547"/>
      <c r="BE339" s="547"/>
      <c r="BF339" s="547"/>
      <c r="BG339" s="547"/>
      <c r="BH339" s="547"/>
      <c r="BI339" s="547"/>
      <c r="BJ339" s="547"/>
      <c r="BK339" s="547"/>
      <c r="BL339" s="547"/>
      <c r="BM339" s="547"/>
      <c r="BN339" s="547"/>
      <c r="BO339" s="547"/>
      <c r="BP339" s="547"/>
      <c r="BQ339" s="547"/>
      <c r="BR339" s="547"/>
      <c r="BS339" s="547"/>
      <c r="BT339" s="547"/>
      <c r="BU339" s="547"/>
      <c r="BV339" s="547"/>
      <c r="BW339" s="547"/>
      <c r="BX339" s="547"/>
      <c r="BY339" s="547"/>
      <c r="BZ339" s="547"/>
      <c r="CA339" s="547"/>
      <c r="CB339" s="547"/>
      <c r="CC339" s="547"/>
      <c r="CD339" s="547"/>
      <c r="CE339" s="547"/>
      <c r="CF339" s="547"/>
      <c r="CG339" s="547"/>
      <c r="CH339" s="547"/>
      <c r="CI339" s="547"/>
      <c r="CJ339" s="547"/>
      <c r="CK339" s="547"/>
      <c r="CL339" s="547"/>
      <c r="CM339" s="547"/>
      <c r="CN339" s="547"/>
      <c r="CO339" s="547"/>
      <c r="CP339" s="547"/>
      <c r="CQ339" s="547"/>
      <c r="CR339" s="547"/>
      <c r="CS339" s="547"/>
      <c r="CT339" s="547"/>
      <c r="CU339" s="547"/>
      <c r="CV339" s="547"/>
      <c r="CW339" s="547"/>
      <c r="CX339" s="547"/>
      <c r="CY339" s="547"/>
      <c r="CZ339" s="547"/>
      <c r="DA339" s="547"/>
      <c r="DB339" s="547"/>
      <c r="DC339" s="547"/>
      <c r="DD339" s="547"/>
      <c r="DE339" s="547"/>
      <c r="DF339" s="547"/>
      <c r="DG339" s="547"/>
      <c r="DH339" s="547"/>
      <c r="DI339" s="547"/>
      <c r="DJ339" s="547"/>
      <c r="DK339" s="547"/>
      <c r="DL339" s="547"/>
      <c r="DM339" s="547"/>
      <c r="DN339" s="547"/>
      <c r="DO339" s="547"/>
      <c r="DP339" s="547"/>
      <c r="DQ339" s="547"/>
      <c r="DR339" s="547"/>
      <c r="DS339" s="547"/>
      <c r="DT339" s="547"/>
      <c r="DU339" s="547"/>
      <c r="DV339" s="547"/>
      <c r="DW339" s="547"/>
      <c r="DX339" s="547"/>
      <c r="DY339" s="547"/>
      <c r="DZ339" s="547"/>
      <c r="EA339" s="547"/>
      <c r="EB339" s="547"/>
      <c r="EC339" s="547"/>
      <c r="ED339" s="547"/>
      <c r="EE339" s="547"/>
      <c r="EF339" s="547"/>
      <c r="EG339" s="547"/>
      <c r="EH339" s="547"/>
      <c r="EI339" s="547"/>
      <c r="EJ339" s="547"/>
      <c r="EK339" s="547"/>
      <c r="EL339" s="547"/>
      <c r="EM339" s="547"/>
      <c r="EN339" s="547"/>
      <c r="EO339" s="547"/>
      <c r="EP339" s="547"/>
      <c r="EQ339" s="547"/>
      <c r="ER339" s="547"/>
      <c r="ES339" s="547"/>
      <c r="ET339" s="547"/>
      <c r="EU339" s="547"/>
      <c r="EV339" s="547"/>
      <c r="EW339" s="547"/>
      <c r="EX339" s="547"/>
      <c r="EY339" s="547"/>
      <c r="EZ339" s="547"/>
      <c r="FA339" s="547"/>
      <c r="FB339" s="547"/>
      <c r="FC339" s="547"/>
      <c r="FD339" s="547"/>
      <c r="FE339" s="547"/>
      <c r="FF339" s="547"/>
      <c r="FG339" s="547"/>
      <c r="FH339" s="547"/>
      <c r="FI339" s="547"/>
      <c r="FJ339" s="547"/>
      <c r="FK339" s="547"/>
      <c r="FL339" s="547"/>
      <c r="FM339" s="547"/>
      <c r="FN339" s="547"/>
      <c r="FO339" s="547"/>
      <c r="FP339" s="547"/>
      <c r="FQ339" s="547"/>
      <c r="FR339" s="547"/>
      <c r="FS339" s="547"/>
      <c r="FT339" s="547"/>
      <c r="FU339" s="547"/>
      <c r="FV339" s="547"/>
      <c r="FW339" s="547"/>
      <c r="FX339" s="547"/>
      <c r="FY339" s="547"/>
      <c r="FZ339" s="547"/>
      <c r="GA339" s="547"/>
      <c r="GB339" s="547"/>
      <c r="GC339" s="547"/>
      <c r="GD339" s="547"/>
      <c r="GE339" s="547"/>
      <c r="GF339" s="547"/>
      <c r="GG339" s="547"/>
      <c r="GH339" s="547"/>
      <c r="GI339" s="547"/>
      <c r="GJ339" s="547"/>
      <c r="GK339" s="547"/>
      <c r="GL339" s="547"/>
      <c r="GM339" s="547"/>
      <c r="GN339" s="547"/>
      <c r="GO339" s="547"/>
      <c r="GP339" s="547"/>
      <c r="GQ339" s="547"/>
      <c r="GR339" s="547"/>
      <c r="GS339" s="547"/>
      <c r="GT339" s="547"/>
      <c r="GU339" s="547"/>
      <c r="GV339" s="547"/>
      <c r="GW339" s="547"/>
      <c r="GX339" s="547"/>
      <c r="GY339" s="547"/>
      <c r="GZ339" s="547"/>
      <c r="HA339" s="547"/>
      <c r="HB339" s="547"/>
      <c r="HC339" s="547"/>
      <c r="HD339" s="547"/>
      <c r="HE339" s="547"/>
      <c r="HF339" s="547"/>
      <c r="HG339" s="547"/>
      <c r="HH339" s="547"/>
      <c r="HI339" s="547"/>
      <c r="HJ339" s="547"/>
      <c r="HK339" s="547"/>
      <c r="HL339" s="547"/>
      <c r="HM339" s="547"/>
      <c r="HN339" s="547"/>
      <c r="HO339" s="547"/>
      <c r="HP339" s="547"/>
      <c r="HQ339" s="547"/>
      <c r="HR339" s="547"/>
      <c r="HS339" s="547"/>
      <c r="HT339" s="547"/>
      <c r="HU339" s="547"/>
      <c r="HV339" s="547"/>
      <c r="HW339" s="547"/>
      <c r="HX339" s="547"/>
      <c r="HY339" s="547"/>
      <c r="HZ339" s="547"/>
      <c r="IA339" s="547"/>
      <c r="IB339" s="547"/>
      <c r="IC339" s="547"/>
      <c r="ID339" s="547"/>
      <c r="IE339" s="547"/>
      <c r="IF339" s="547"/>
      <c r="IG339" s="547"/>
      <c r="IH339" s="547"/>
      <c r="II339" s="547"/>
      <c r="IJ339" s="547"/>
      <c r="IK339" s="547"/>
      <c r="IL339" s="547"/>
      <c r="IM339" s="547"/>
      <c r="IN339" s="547"/>
      <c r="IO339" s="547"/>
      <c r="IP339" s="547"/>
      <c r="IQ339" s="547"/>
      <c r="IR339" s="547"/>
      <c r="IS339" s="547"/>
      <c r="IT339" s="547"/>
      <c r="IU339" s="547"/>
      <c r="IV339" s="547"/>
      <c r="IW339" s="547"/>
      <c r="IX339" s="547"/>
      <c r="IY339" s="547"/>
      <c r="IZ339" s="547"/>
      <c r="JA339" s="547"/>
      <c r="JB339" s="547"/>
      <c r="JC339" s="547"/>
      <c r="JD339" s="547"/>
      <c r="JE339" s="547"/>
      <c r="JF339" s="547"/>
      <c r="JG339" s="547"/>
      <c r="JH339" s="547"/>
      <c r="JI339" s="547"/>
      <c r="JJ339" s="547"/>
      <c r="JK339" s="547"/>
      <c r="JL339" s="547"/>
      <c r="JM339" s="547"/>
      <c r="JN339" s="547"/>
      <c r="JO339" s="547"/>
      <c r="JP339" s="547"/>
      <c r="JQ339" s="547"/>
      <c r="JR339" s="547"/>
      <c r="JS339" s="547"/>
      <c r="JT339" s="547"/>
      <c r="JU339" s="547"/>
      <c r="JV339" s="547"/>
      <c r="JW339" s="547"/>
      <c r="JX339" s="547"/>
      <c r="JY339" s="547"/>
      <c r="JZ339" s="547"/>
      <c r="KA339" s="547"/>
      <c r="KB339" s="547"/>
      <c r="KC339" s="547"/>
      <c r="KD339" s="547"/>
      <c r="KE339" s="547"/>
      <c r="KF339" s="547"/>
      <c r="KG339" s="547"/>
      <c r="KH339" s="547"/>
      <c r="KI339" s="547"/>
      <c r="KJ339" s="547"/>
      <c r="KK339" s="547"/>
      <c r="KL339" s="547"/>
      <c r="KM339" s="547"/>
      <c r="KN339" s="547"/>
      <c r="KO339" s="547"/>
      <c r="KP339" s="547"/>
      <c r="KQ339" s="547"/>
      <c r="KR339" s="547"/>
      <c r="KS339" s="547"/>
      <c r="KT339" s="547"/>
      <c r="KU339" s="547"/>
      <c r="KV339" s="547"/>
      <c r="KW339" s="547"/>
      <c r="KX339" s="547"/>
      <c r="KY339" s="547"/>
      <c r="KZ339" s="547"/>
      <c r="LA339" s="547"/>
      <c r="LB339" s="547"/>
      <c r="LC339" s="547"/>
      <c r="LD339" s="547"/>
      <c r="LE339" s="547"/>
      <c r="LF339" s="547"/>
      <c r="LG339" s="547"/>
      <c r="LH339" s="547"/>
      <c r="LI339" s="547"/>
      <c r="LJ339" s="547"/>
      <c r="LK339" s="547"/>
      <c r="LL339" s="547"/>
      <c r="LM339" s="547"/>
      <c r="LN339" s="547"/>
      <c r="LO339" s="547"/>
      <c r="LP339" s="547"/>
      <c r="LQ339" s="547"/>
      <c r="LR339" s="547"/>
      <c r="LS339" s="547"/>
      <c r="LT339" s="547"/>
      <c r="LU339" s="547"/>
      <c r="LV339" s="547"/>
      <c r="LW339" s="547"/>
      <c r="LX339" s="547"/>
      <c r="LY339" s="547"/>
      <c r="LZ339" s="547"/>
      <c r="MA339" s="547"/>
      <c r="MB339" s="547"/>
      <c r="MC339" s="547"/>
      <c r="MD339" s="547"/>
      <c r="ME339" s="547"/>
      <c r="MF339" s="547"/>
      <c r="MG339" s="547"/>
      <c r="MH339" s="547"/>
      <c r="MI339" s="547"/>
      <c r="MJ339" s="547"/>
      <c r="MK339" s="547"/>
      <c r="ML339" s="547"/>
      <c r="MM339" s="547"/>
      <c r="MN339" s="547"/>
      <c r="MO339" s="547"/>
      <c r="MP339" s="547"/>
      <c r="MQ339" s="547"/>
      <c r="MR339" s="547"/>
      <c r="MS339" s="547"/>
      <c r="MT339" s="547"/>
      <c r="MU339" s="547"/>
      <c r="MV339" s="547"/>
      <c r="MW339" s="547"/>
      <c r="MX339" s="547"/>
      <c r="MY339" s="547"/>
      <c r="MZ339" s="547"/>
      <c r="NA339" s="547"/>
      <c r="NB339" s="547"/>
      <c r="NC339" s="547"/>
      <c r="ND339" s="547"/>
      <c r="NE339" s="547"/>
      <c r="NF339" s="547"/>
      <c r="NG339" s="547"/>
      <c r="NH339" s="547"/>
      <c r="NI339" s="547"/>
      <c r="NJ339" s="547"/>
      <c r="NK339" s="547"/>
      <c r="NL339" s="547"/>
      <c r="NM339" s="547"/>
      <c r="NN339" s="547"/>
      <c r="NO339" s="547"/>
      <c r="NP339" s="547"/>
      <c r="NQ339" s="547"/>
      <c r="NR339" s="547"/>
      <c r="NS339" s="547"/>
      <c r="NT339" s="547"/>
      <c r="NU339" s="547"/>
      <c r="NV339" s="547"/>
      <c r="NW339" s="547"/>
      <c r="NX339" s="547"/>
      <c r="NY339" s="547"/>
      <c r="NZ339" s="547"/>
      <c r="OA339" s="547"/>
      <c r="OB339" s="547"/>
      <c r="OC339" s="547"/>
      <c r="OD339" s="547"/>
      <c r="OE339" s="547"/>
      <c r="OF339" s="547"/>
      <c r="OG339" s="547"/>
      <c r="OH339" s="547"/>
      <c r="OI339" s="547"/>
      <c r="OJ339" s="547"/>
      <c r="OK339" s="547"/>
      <c r="OL339" s="547"/>
      <c r="OM339" s="547"/>
      <c r="ON339" s="547"/>
      <c r="OO339" s="547"/>
      <c r="OP339" s="547"/>
      <c r="OQ339" s="547"/>
      <c r="OR339" s="547"/>
      <c r="OS339" s="547"/>
      <c r="OT339" s="547"/>
      <c r="OU339" s="547"/>
      <c r="OV339" s="547"/>
      <c r="OW339" s="547"/>
      <c r="OX339" s="547"/>
      <c r="OY339" s="547"/>
      <c r="OZ339" s="547"/>
      <c r="PA339" s="547"/>
      <c r="PB339" s="547"/>
      <c r="PC339" s="547"/>
      <c r="PD339" s="547"/>
      <c r="PE339" s="547"/>
      <c r="PF339" s="547"/>
      <c r="PG339" s="547"/>
      <c r="PH339" s="547"/>
      <c r="PI339" s="547"/>
      <c r="PJ339" s="547"/>
      <c r="PK339" s="547"/>
      <c r="PL339" s="547"/>
      <c r="PM339" s="547"/>
      <c r="PN339" s="547"/>
      <c r="PO339" s="547"/>
      <c r="PP339" s="547"/>
      <c r="PQ339" s="547"/>
      <c r="PR339" s="547"/>
      <c r="PS339" s="547"/>
      <c r="PT339" s="547"/>
      <c r="PU339" s="547"/>
      <c r="PV339" s="547"/>
      <c r="PW339" s="547"/>
      <c r="PX339" s="547"/>
      <c r="PY339" s="547"/>
      <c r="PZ339" s="547"/>
      <c r="QA339" s="547"/>
      <c r="QB339" s="547"/>
      <c r="QC339" s="547"/>
      <c r="QD339" s="547"/>
      <c r="QE339" s="547"/>
      <c r="QF339" s="547"/>
      <c r="QG339" s="547"/>
      <c r="QH339" s="547"/>
      <c r="QI339" s="547"/>
      <c r="QJ339" s="547"/>
      <c r="QK339" s="547"/>
      <c r="QL339" s="547"/>
      <c r="QM339" s="547"/>
      <c r="QN339" s="547"/>
      <c r="QO339" s="547"/>
      <c r="QP339" s="547"/>
      <c r="QQ339" s="547"/>
      <c r="QR339" s="547"/>
      <c r="QS339" s="547"/>
      <c r="QT339" s="547"/>
      <c r="QU339" s="547"/>
      <c r="QV339" s="547"/>
      <c r="QW339" s="547"/>
      <c r="QX339" s="547"/>
      <c r="QY339" s="547"/>
      <c r="QZ339" s="547"/>
      <c r="RA339" s="547"/>
      <c r="RB339" s="547"/>
      <c r="RC339" s="547"/>
      <c r="RD339" s="547"/>
      <c r="RE339" s="547"/>
      <c r="RF339" s="547"/>
      <c r="RG339" s="547"/>
      <c r="RH339" s="547"/>
      <c r="RI339" s="547"/>
      <c r="RJ339" s="547"/>
      <c r="RK339" s="547"/>
      <c r="RL339" s="547"/>
      <c r="RM339" s="547"/>
      <c r="RN339" s="547"/>
      <c r="RO339" s="547"/>
      <c r="RP339" s="547"/>
      <c r="RQ339" s="547"/>
      <c r="RR339" s="547"/>
      <c r="RS339" s="547"/>
      <c r="RT339" s="547"/>
      <c r="RU339" s="547"/>
      <c r="RV339" s="547"/>
      <c r="RW339" s="547"/>
      <c r="RX339" s="547"/>
      <c r="RY339" s="547"/>
      <c r="RZ339" s="547"/>
      <c r="SA339" s="547"/>
      <c r="SB339" s="547"/>
      <c r="SC339" s="547"/>
      <c r="SD339" s="547"/>
      <c r="SE339" s="547"/>
      <c r="SF339" s="547"/>
      <c r="SG339" s="547"/>
      <c r="SH339" s="547"/>
      <c r="SI339" s="547"/>
      <c r="SJ339" s="547"/>
      <c r="SK339" s="547"/>
      <c r="SL339" s="547"/>
      <c r="SM339" s="547"/>
      <c r="SN339" s="547"/>
      <c r="SO339" s="547"/>
      <c r="SP339" s="547"/>
      <c r="SQ339" s="547"/>
      <c r="SR339" s="547"/>
      <c r="SS339" s="547"/>
      <c r="ST339" s="547"/>
      <c r="SU339" s="547"/>
      <c r="SV339" s="547"/>
      <c r="SW339" s="547"/>
      <c r="SX339" s="547"/>
      <c r="SY339" s="547"/>
      <c r="SZ339" s="547"/>
      <c r="TA339" s="547"/>
      <c r="TB339" s="547"/>
      <c r="TC339" s="547"/>
      <c r="TD339" s="547"/>
      <c r="TE339" s="547"/>
      <c r="TF339" s="547"/>
      <c r="TG339" s="547"/>
      <c r="TH339" s="547"/>
      <c r="TI339" s="547"/>
      <c r="TJ339" s="547"/>
      <c r="TK339" s="547"/>
      <c r="TL339" s="547"/>
      <c r="TM339" s="547"/>
      <c r="TN339" s="547"/>
      <c r="TO339" s="547"/>
      <c r="TP339" s="547"/>
      <c r="TQ339" s="547"/>
      <c r="TR339" s="547"/>
      <c r="TS339" s="547"/>
      <c r="TT339" s="547"/>
      <c r="TU339" s="547"/>
      <c r="TV339" s="547"/>
      <c r="TW339" s="547"/>
      <c r="TX339" s="547"/>
      <c r="TY339" s="547"/>
      <c r="TZ339" s="547"/>
      <c r="UA339" s="547"/>
      <c r="UB339" s="547"/>
      <c r="UC339" s="547"/>
      <c r="UD339" s="547"/>
      <c r="UE339" s="547"/>
      <c r="UF339" s="547"/>
      <c r="UG339" s="547"/>
      <c r="UH339" s="547"/>
      <c r="UI339" s="547"/>
      <c r="UJ339" s="547"/>
      <c r="UK339" s="547"/>
      <c r="UL339" s="547"/>
      <c r="UM339" s="547"/>
      <c r="UN339" s="547"/>
      <c r="UO339" s="547"/>
      <c r="UP339" s="547"/>
      <c r="UQ339" s="547"/>
      <c r="UR339" s="547"/>
      <c r="US339" s="547"/>
      <c r="UT339" s="547"/>
      <c r="UU339" s="547"/>
      <c r="UV339" s="547"/>
      <c r="UW339" s="547"/>
      <c r="UX339" s="547"/>
      <c r="UY339" s="547"/>
      <c r="UZ339" s="547"/>
      <c r="VA339" s="547"/>
      <c r="VB339" s="547"/>
      <c r="VC339" s="547"/>
      <c r="VD339" s="547"/>
      <c r="VE339" s="547"/>
      <c r="VF339" s="547"/>
      <c r="VG339" s="547"/>
      <c r="VH339" s="547"/>
      <c r="VI339" s="547"/>
      <c r="VJ339" s="547"/>
      <c r="VK339" s="547"/>
      <c r="VL339" s="547"/>
      <c r="VM339" s="547"/>
      <c r="VN339" s="547"/>
      <c r="VO339" s="547"/>
      <c r="VP339" s="547"/>
      <c r="VQ339" s="547"/>
      <c r="VR339" s="547"/>
      <c r="VS339" s="547"/>
      <c r="VT339" s="547"/>
      <c r="VU339" s="547"/>
      <c r="VV339" s="547"/>
      <c r="VW339" s="547"/>
      <c r="VX339" s="547"/>
      <c r="VY339" s="547"/>
      <c r="VZ339" s="547"/>
      <c r="WA339" s="547"/>
      <c r="WB339" s="547"/>
      <c r="WC339" s="547"/>
      <c r="WD339" s="547"/>
      <c r="WE339" s="547"/>
      <c r="WF339" s="547"/>
      <c r="WG339" s="547"/>
      <c r="WH339" s="547"/>
      <c r="WI339" s="547"/>
      <c r="WJ339" s="547"/>
      <c r="WK339" s="547"/>
      <c r="WL339" s="547"/>
      <c r="WM339" s="547"/>
      <c r="WN339" s="547"/>
      <c r="WO339" s="547"/>
      <c r="WP339" s="547"/>
      <c r="WQ339" s="547"/>
      <c r="WR339" s="547"/>
      <c r="WS339" s="547"/>
      <c r="WT339" s="547"/>
      <c r="WU339" s="547"/>
      <c r="WV339" s="547"/>
      <c r="WW339" s="547"/>
      <c r="WX339" s="547"/>
      <c r="WY339" s="547"/>
      <c r="WZ339" s="547"/>
      <c r="XA339" s="547"/>
      <c r="XB339" s="547"/>
      <c r="XC339" s="547"/>
      <c r="XD339" s="547"/>
      <c r="XE339" s="547"/>
      <c r="XF339" s="547"/>
      <c r="XG339" s="547"/>
      <c r="XH339" s="547"/>
      <c r="XI339" s="547"/>
      <c r="XJ339" s="547"/>
      <c r="XK339" s="547"/>
      <c r="XL339" s="547"/>
      <c r="XM339" s="547"/>
      <c r="XN339" s="547"/>
      <c r="XO339" s="547"/>
      <c r="XP339" s="547"/>
      <c r="XQ339" s="547"/>
      <c r="XR339" s="547"/>
      <c r="XS339" s="547"/>
      <c r="XT339" s="547"/>
      <c r="XU339" s="547"/>
      <c r="XV339" s="547"/>
      <c r="XW339" s="547"/>
      <c r="XX339" s="547"/>
      <c r="XY339" s="547"/>
      <c r="XZ339" s="547"/>
      <c r="YA339" s="547"/>
      <c r="YB339" s="547"/>
      <c r="YC339" s="547"/>
      <c r="YD339" s="547"/>
      <c r="YE339" s="547"/>
      <c r="YF339" s="547"/>
      <c r="YG339" s="547"/>
      <c r="YH339" s="547"/>
      <c r="YI339" s="547"/>
      <c r="YJ339" s="547"/>
      <c r="YK339" s="547"/>
      <c r="YL339" s="547"/>
      <c r="YM339" s="547"/>
      <c r="YN339" s="547"/>
      <c r="YO339" s="547"/>
      <c r="YP339" s="547"/>
      <c r="YQ339" s="547"/>
      <c r="YR339" s="547"/>
      <c r="YS339" s="547"/>
      <c r="YT339" s="547"/>
      <c r="YU339" s="547"/>
      <c r="YV339" s="547"/>
      <c r="YW339" s="547"/>
      <c r="YX339" s="547"/>
      <c r="YY339" s="547"/>
      <c r="YZ339" s="547"/>
      <c r="ZA339" s="547"/>
      <c r="ZB339" s="547"/>
      <c r="ZC339" s="547"/>
      <c r="ZD339" s="547"/>
      <c r="ZE339" s="547"/>
      <c r="ZF339" s="547"/>
      <c r="ZG339" s="547"/>
      <c r="ZH339" s="547"/>
      <c r="ZI339" s="547"/>
      <c r="ZJ339" s="547"/>
      <c r="ZK339" s="547"/>
      <c r="ZL339" s="547"/>
      <c r="ZM339" s="547"/>
      <c r="ZN339" s="547"/>
      <c r="ZO339" s="547"/>
      <c r="ZP339" s="547"/>
      <c r="ZQ339" s="547"/>
      <c r="ZR339" s="547"/>
      <c r="ZS339" s="547"/>
      <c r="ZT339" s="547"/>
      <c r="ZU339" s="547"/>
      <c r="ZV339" s="547"/>
      <c r="ZW339" s="547"/>
      <c r="ZX339" s="547"/>
      <c r="ZY339" s="547"/>
      <c r="ZZ339" s="547"/>
      <c r="AAA339" s="547"/>
      <c r="AAB339" s="547"/>
      <c r="AAC339" s="547"/>
      <c r="AAD339" s="547"/>
      <c r="AAE339" s="547"/>
      <c r="AAF339" s="547"/>
      <c r="AAG339" s="547"/>
      <c r="AAH339" s="547"/>
      <c r="AAI339" s="547"/>
      <c r="AAJ339" s="547"/>
      <c r="AAK339" s="547"/>
      <c r="AAL339" s="547"/>
      <c r="AAM339" s="547"/>
      <c r="AAN339" s="547"/>
      <c r="AAO339" s="547"/>
      <c r="AAP339" s="547"/>
      <c r="AAQ339" s="547"/>
      <c r="AAR339" s="547"/>
      <c r="AAS339" s="547"/>
      <c r="AAT339" s="547"/>
      <c r="AAU339" s="547"/>
      <c r="AAV339" s="547"/>
      <c r="AAW339" s="547"/>
      <c r="AAX339" s="547"/>
      <c r="AAY339" s="547"/>
      <c r="AAZ339" s="547"/>
      <c r="ABA339" s="547"/>
      <c r="ABB339" s="547"/>
      <c r="ABC339" s="547"/>
      <c r="ABD339" s="547"/>
      <c r="ABE339" s="547"/>
      <c r="ABF339" s="547"/>
      <c r="ABG339" s="547"/>
      <c r="ABH339" s="547"/>
      <c r="ABI339" s="547"/>
      <c r="ABJ339" s="547"/>
      <c r="ABK339" s="547"/>
      <c r="ABL339" s="547"/>
      <c r="ABM339" s="547"/>
      <c r="ABN339" s="547"/>
      <c r="ABO339" s="547"/>
      <c r="ABP339" s="547"/>
      <c r="ABQ339" s="547"/>
      <c r="ABR339" s="547"/>
      <c r="ABS339" s="547"/>
      <c r="ABT339" s="547"/>
      <c r="ABU339" s="547"/>
      <c r="ABV339" s="547"/>
      <c r="ABW339" s="547"/>
      <c r="ABX339" s="547"/>
      <c r="ABY339" s="547"/>
      <c r="ABZ339" s="547"/>
      <c r="ACA339" s="547"/>
      <c r="ACB339" s="547"/>
      <c r="ACC339" s="547"/>
      <c r="ACD339" s="547"/>
      <c r="ACE339" s="547"/>
      <c r="ACF339" s="547"/>
      <c r="ACG339" s="547"/>
      <c r="ACH339" s="547"/>
      <c r="ACI339" s="547"/>
      <c r="ACJ339" s="547"/>
      <c r="ACK339" s="547"/>
      <c r="ACL339" s="547"/>
      <c r="ACM339" s="547"/>
      <c r="ACN339" s="547"/>
      <c r="ACO339" s="547"/>
      <c r="ACP339" s="547"/>
      <c r="ACQ339" s="547"/>
      <c r="ACR339" s="547"/>
      <c r="ACS339" s="547"/>
      <c r="ACT339" s="547"/>
      <c r="ACU339" s="547"/>
      <c r="ACV339" s="547"/>
      <c r="ACW339" s="547"/>
      <c r="ACX339" s="547"/>
      <c r="ACY339" s="547"/>
      <c r="ACZ339" s="547"/>
      <c r="ADA339" s="547"/>
      <c r="ADB339" s="547"/>
      <c r="ADC339" s="547"/>
      <c r="ADD339" s="547"/>
      <c r="ADE339" s="547"/>
      <c r="ADF339" s="547"/>
      <c r="ADG339" s="547"/>
      <c r="ADH339" s="547"/>
      <c r="ADI339" s="547"/>
      <c r="ADJ339" s="547"/>
      <c r="ADK339" s="547"/>
      <c r="ADL339" s="547"/>
      <c r="ADM339" s="547"/>
      <c r="ADN339" s="547"/>
      <c r="ADO339" s="547"/>
      <c r="ADP339" s="547"/>
      <c r="ADQ339" s="547"/>
      <c r="ADR339" s="547"/>
      <c r="ADS339" s="547"/>
      <c r="ADT339" s="547"/>
      <c r="ADU339" s="547"/>
      <c r="ADV339" s="547"/>
      <c r="ADW339" s="547"/>
      <c r="ADX339" s="547"/>
      <c r="ADY339" s="547"/>
      <c r="ADZ339" s="547"/>
      <c r="AEA339" s="547"/>
      <c r="AEB339" s="547"/>
      <c r="AEC339" s="547"/>
      <c r="AED339" s="547"/>
      <c r="AEE339" s="547"/>
      <c r="AEF339" s="547"/>
      <c r="AEG339" s="547"/>
      <c r="AEH339" s="547"/>
      <c r="AEI339" s="547"/>
      <c r="AEJ339" s="547"/>
      <c r="AEK339" s="547"/>
      <c r="AEL339" s="547"/>
      <c r="AEM339" s="547"/>
      <c r="AEN339" s="547"/>
      <c r="AEO339" s="547"/>
      <c r="AEP339" s="547"/>
      <c r="AEQ339" s="547"/>
      <c r="AER339" s="547"/>
      <c r="AES339" s="547"/>
      <c r="AET339" s="547"/>
      <c r="AEU339" s="547"/>
      <c r="AEV339" s="547"/>
      <c r="AEW339" s="547"/>
      <c r="AEX339" s="547"/>
      <c r="AEY339" s="547"/>
      <c r="AEZ339" s="547"/>
      <c r="AFA339" s="547"/>
      <c r="AFB339" s="547"/>
      <c r="AFC339" s="547"/>
      <c r="AFD339" s="547"/>
      <c r="AFE339" s="547"/>
      <c r="AFF339" s="547"/>
      <c r="AFG339" s="547"/>
      <c r="AFH339" s="547"/>
      <c r="AFI339" s="547"/>
      <c r="AFJ339" s="547"/>
      <c r="AFK339" s="547"/>
      <c r="AFL339" s="547"/>
      <c r="AFM339" s="547"/>
      <c r="AFN339" s="547"/>
      <c r="AFO339" s="547"/>
      <c r="AFP339" s="547"/>
      <c r="AFQ339" s="547"/>
      <c r="AFR339" s="547"/>
      <c r="AFS339" s="547"/>
      <c r="AFT339" s="547"/>
      <c r="AFU339" s="547"/>
      <c r="AFV339" s="547"/>
      <c r="AFW339" s="547"/>
      <c r="AFX339" s="547"/>
      <c r="AFY339" s="547"/>
      <c r="AFZ339" s="547"/>
      <c r="AGA339" s="547"/>
      <c r="AGB339" s="547"/>
      <c r="AGC339" s="547"/>
      <c r="AGD339" s="547"/>
      <c r="AGE339" s="547"/>
      <c r="AGF339" s="547"/>
      <c r="AGG339" s="547"/>
      <c r="AGH339" s="547"/>
      <c r="AGI339" s="547"/>
      <c r="AGJ339" s="547"/>
      <c r="AGK339" s="547"/>
      <c r="AGL339" s="547"/>
      <c r="AGM339" s="547"/>
      <c r="AGN339" s="547"/>
      <c r="AGO339" s="547"/>
      <c r="AGP339" s="547"/>
      <c r="AGQ339" s="547"/>
      <c r="AGR339" s="547"/>
      <c r="AGS339" s="547"/>
      <c r="AGT339" s="547"/>
      <c r="AGU339" s="547"/>
      <c r="AGV339" s="547"/>
      <c r="AGW339" s="547"/>
      <c r="AGX339" s="547"/>
      <c r="AGY339" s="547"/>
      <c r="AGZ339" s="547"/>
      <c r="AHA339" s="547"/>
      <c r="AHB339" s="547"/>
      <c r="AHC339" s="547"/>
      <c r="AHD339" s="547"/>
      <c r="AHE339" s="547"/>
      <c r="AHF339" s="547"/>
      <c r="AHG339" s="547"/>
      <c r="AHH339" s="547"/>
      <c r="AHI339" s="547"/>
      <c r="AHJ339" s="547"/>
      <c r="AHK339" s="547"/>
      <c r="AHL339" s="547"/>
      <c r="AHM339" s="547"/>
      <c r="AHN339" s="547"/>
      <c r="AHO339" s="547"/>
      <c r="AHP339" s="547"/>
      <c r="AHQ339" s="547"/>
      <c r="AHR339" s="547"/>
      <c r="AHS339" s="547"/>
      <c r="AHT339" s="547"/>
      <c r="AHU339" s="547"/>
      <c r="AHV339" s="547"/>
      <c r="AHW339" s="547"/>
      <c r="AHX339" s="547"/>
      <c r="AHY339" s="547"/>
      <c r="AHZ339" s="547"/>
      <c r="AIA339" s="547"/>
      <c r="AIB339" s="547"/>
      <c r="AIC339" s="547"/>
      <c r="AID339" s="547"/>
      <c r="AIE339" s="547"/>
      <c r="AIF339" s="547"/>
      <c r="AIG339" s="547"/>
      <c r="AIH339" s="547"/>
      <c r="AII339" s="547"/>
      <c r="AIJ339" s="547"/>
      <c r="AIK339" s="547"/>
      <c r="AIL339" s="547"/>
      <c r="AIM339" s="547"/>
      <c r="AIN339" s="547"/>
      <c r="AIO339" s="547"/>
      <c r="AIP339" s="547"/>
      <c r="AIQ339" s="547"/>
      <c r="AIR339" s="547"/>
      <c r="AIS339" s="547"/>
      <c r="AIT339" s="547"/>
      <c r="AIU339" s="547"/>
      <c r="AIV339" s="547"/>
      <c r="AIW339" s="547"/>
      <c r="AIX339" s="547"/>
      <c r="AIY339" s="547"/>
      <c r="AIZ339" s="547"/>
      <c r="AJA339" s="547"/>
      <c r="AJB339" s="547"/>
      <c r="AJC339" s="547"/>
      <c r="AJD339" s="547"/>
      <c r="AJE339" s="547"/>
      <c r="AJF339" s="547"/>
      <c r="AJG339" s="547"/>
      <c r="AJH339" s="547"/>
      <c r="AJI339" s="547"/>
      <c r="AJJ339" s="547"/>
      <c r="AJK339" s="547"/>
      <c r="AJL339" s="547"/>
      <c r="AJM339" s="547"/>
      <c r="AJN339" s="547"/>
      <c r="AJO339" s="547"/>
      <c r="AJP339" s="547"/>
      <c r="AJQ339" s="547"/>
      <c r="AJR339" s="547"/>
      <c r="AJS339" s="547"/>
      <c r="AJT339" s="547"/>
      <c r="AJU339" s="547"/>
      <c r="AJV339" s="547"/>
      <c r="AJW339" s="547"/>
      <c r="AJX339" s="547"/>
      <c r="AJY339" s="547"/>
      <c r="AJZ339" s="547"/>
      <c r="AKA339" s="547"/>
      <c r="AKB339" s="547"/>
      <c r="AKC339" s="547"/>
      <c r="AKD339" s="547"/>
      <c r="AKE339" s="547"/>
      <c r="AKF339" s="547"/>
      <c r="AKG339" s="547"/>
      <c r="AKH339" s="547"/>
      <c r="AKI339" s="547"/>
      <c r="AKJ339" s="547"/>
      <c r="AKK339" s="547"/>
      <c r="AKL339" s="547"/>
      <c r="AKM339" s="547"/>
      <c r="AKN339" s="547"/>
      <c r="AKO339" s="547"/>
      <c r="AKP339" s="547"/>
      <c r="AKQ339" s="547"/>
      <c r="AKR339" s="547"/>
      <c r="AKS339" s="547"/>
      <c r="AKT339" s="547"/>
      <c r="AKU339" s="547"/>
      <c r="AKV339" s="547"/>
      <c r="AKW339" s="547"/>
      <c r="AKX339" s="547"/>
      <c r="AKY339" s="547"/>
      <c r="AKZ339" s="547"/>
      <c r="ALA339" s="547"/>
      <c r="ALB339" s="547"/>
      <c r="ALC339" s="547"/>
      <c r="ALD339" s="547"/>
      <c r="ALE339" s="547"/>
      <c r="ALF339" s="547"/>
      <c r="ALG339" s="547"/>
      <c r="ALH339" s="547"/>
      <c r="ALI339" s="547"/>
      <c r="ALJ339" s="547"/>
      <c r="ALK339" s="547"/>
      <c r="ALL339" s="547"/>
      <c r="ALM339" s="547"/>
      <c r="ALN339" s="547"/>
      <c r="ALO339" s="547"/>
      <c r="ALP339" s="547"/>
      <c r="ALQ339" s="547"/>
      <c r="ALR339" s="547"/>
      <c r="ALS339" s="547"/>
      <c r="ALT339" s="547"/>
      <c r="ALU339" s="547"/>
      <c r="ALV339" s="547"/>
      <c r="ALW339" s="547"/>
      <c r="ALX339" s="547"/>
      <c r="ALY339" s="547"/>
      <c r="ALZ339" s="547"/>
      <c r="AMA339" s="547"/>
      <c r="AMB339" s="547"/>
      <c r="AMC339" s="547"/>
      <c r="AMD339" s="547"/>
      <c r="AME339" s="547"/>
      <c r="AMF339" s="547"/>
      <c r="AMG339" s="547"/>
      <c r="AMH339" s="547"/>
      <c r="AMI339" s="547"/>
      <c r="AMJ339" s="547"/>
      <c r="AMK339" s="547"/>
      <c r="AML339" s="547"/>
      <c r="AMM339" s="547"/>
      <c r="AMN339" s="547"/>
      <c r="AMO339" s="547"/>
      <c r="AMP339" s="547"/>
      <c r="AMQ339" s="547"/>
      <c r="AMR339" s="547"/>
      <c r="AMS339" s="547"/>
      <c r="AMT339" s="547"/>
      <c r="AMU339" s="547"/>
      <c r="AMV339" s="547"/>
      <c r="AMW339" s="547"/>
      <c r="AMX339" s="547"/>
      <c r="AMY339" s="547"/>
      <c r="AMZ339" s="547"/>
      <c r="ANA339" s="547"/>
      <c r="ANB339" s="547"/>
      <c r="ANC339" s="547"/>
      <c r="AND339" s="547"/>
      <c r="ANE339" s="547"/>
      <c r="ANF339" s="547"/>
      <c r="ANG339" s="547"/>
      <c r="ANH339" s="547"/>
      <c r="ANI339" s="547"/>
      <c r="ANJ339" s="547"/>
      <c r="ANK339" s="547"/>
      <c r="ANL339" s="547"/>
      <c r="ANM339" s="547"/>
      <c r="ANN339" s="547"/>
      <c r="ANO339" s="547"/>
      <c r="ANP339" s="547"/>
      <c r="ANQ339" s="547"/>
      <c r="ANR339" s="547"/>
      <c r="ANS339" s="547"/>
      <c r="ANT339" s="547"/>
      <c r="ANU339" s="547"/>
      <c r="ANV339" s="547"/>
      <c r="ANW339" s="547"/>
      <c r="ANX339" s="547"/>
      <c r="ANY339" s="547"/>
      <c r="ANZ339" s="547"/>
      <c r="AOA339" s="547"/>
      <c r="AOB339" s="547"/>
      <c r="AOC339" s="547"/>
      <c r="AOD339" s="547"/>
      <c r="AOE339" s="547"/>
      <c r="AOF339" s="547"/>
      <c r="AOG339" s="547"/>
      <c r="AOH339" s="547"/>
      <c r="AOI339" s="547"/>
      <c r="AOJ339" s="547"/>
      <c r="AOK339" s="547"/>
      <c r="AOL339" s="547"/>
      <c r="AOM339" s="547"/>
      <c r="AON339" s="547"/>
      <c r="AOO339" s="547"/>
      <c r="AOP339" s="547"/>
      <c r="AOQ339" s="547"/>
      <c r="AOR339" s="547"/>
      <c r="AOS339" s="547"/>
      <c r="AOT339" s="547"/>
      <c r="AOU339" s="547"/>
      <c r="AOV339" s="547"/>
      <c r="AOW339" s="547"/>
      <c r="AOX339" s="547"/>
      <c r="AOY339" s="547"/>
      <c r="AOZ339" s="547"/>
      <c r="APA339" s="547"/>
      <c r="APB339" s="547"/>
      <c r="APC339" s="547"/>
      <c r="APD339" s="547"/>
      <c r="APE339" s="547"/>
      <c r="APF339" s="547"/>
      <c r="APG339" s="547"/>
      <c r="APH339" s="547"/>
      <c r="API339" s="547"/>
      <c r="APJ339" s="547"/>
      <c r="APK339" s="547"/>
      <c r="APL339" s="547"/>
      <c r="APM339" s="547"/>
      <c r="APN339" s="547"/>
      <c r="APO339" s="547"/>
      <c r="APP339" s="547"/>
      <c r="APQ339" s="547"/>
      <c r="APR339" s="547"/>
      <c r="APS339" s="547"/>
      <c r="APT339" s="547"/>
      <c r="APU339" s="547"/>
      <c r="APV339" s="547"/>
      <c r="APW339" s="547"/>
      <c r="APX339" s="547"/>
      <c r="APY339" s="547"/>
      <c r="APZ339" s="547"/>
      <c r="AQA339" s="547"/>
      <c r="AQB339" s="547"/>
      <c r="AQC339" s="547"/>
      <c r="AQD339" s="547"/>
      <c r="AQE339" s="547"/>
      <c r="AQF339" s="547"/>
      <c r="AQG339" s="547"/>
      <c r="AQH339" s="547"/>
      <c r="AQI339" s="547"/>
      <c r="AQJ339" s="547"/>
      <c r="AQK339" s="547"/>
      <c r="AQL339" s="547"/>
      <c r="AQM339" s="547"/>
      <c r="AQN339" s="547"/>
      <c r="AQO339" s="547"/>
      <c r="AQP339" s="547"/>
      <c r="AQQ339" s="547"/>
      <c r="AQR339" s="547"/>
      <c r="AQS339" s="547"/>
      <c r="AQT339" s="547"/>
      <c r="AQU339" s="547"/>
      <c r="AQV339" s="547"/>
      <c r="AQW339" s="547"/>
      <c r="AQX339" s="547"/>
      <c r="AQY339" s="547"/>
      <c r="AQZ339" s="547"/>
      <c r="ARA339" s="547"/>
      <c r="ARB339" s="547"/>
      <c r="ARC339" s="547"/>
      <c r="ARD339" s="547"/>
      <c r="ARE339" s="547"/>
      <c r="ARF339" s="547"/>
      <c r="ARG339" s="547"/>
      <c r="ARH339" s="547"/>
      <c r="ARI339" s="547"/>
      <c r="ARJ339" s="547"/>
      <c r="ARK339" s="547"/>
      <c r="ARL339" s="547"/>
      <c r="ARM339" s="547"/>
      <c r="ARN339" s="547"/>
      <c r="ARO339" s="547"/>
      <c r="ARP339" s="547"/>
      <c r="ARQ339" s="547"/>
      <c r="ARR339" s="547"/>
      <c r="ARS339" s="547"/>
      <c r="ART339" s="547"/>
      <c r="ARU339" s="547"/>
      <c r="ARV339" s="547"/>
      <c r="ARW339" s="547"/>
      <c r="ARX339" s="547"/>
      <c r="ARY339" s="547"/>
      <c r="ARZ339" s="547"/>
      <c r="ASA339" s="547"/>
      <c r="ASB339" s="547"/>
      <c r="ASC339" s="547"/>
      <c r="ASD339" s="547"/>
      <c r="ASE339" s="547"/>
      <c r="ASF339" s="547"/>
      <c r="ASG339" s="547"/>
      <c r="ASH339" s="547"/>
      <c r="ASI339" s="547"/>
      <c r="ASJ339" s="547"/>
      <c r="ASK339" s="547"/>
      <c r="ASL339" s="547"/>
      <c r="ASM339" s="547"/>
      <c r="ASN339" s="547"/>
      <c r="ASO339" s="547"/>
      <c r="ASP339" s="547"/>
      <c r="ASQ339" s="547"/>
      <c r="ASR339" s="547"/>
      <c r="ASS339" s="547"/>
      <c r="AST339" s="547"/>
      <c r="ASU339" s="547"/>
      <c r="ASV339" s="547"/>
      <c r="ASW339" s="547"/>
      <c r="ASX339" s="547"/>
      <c r="ASY339" s="547"/>
      <c r="ASZ339" s="547"/>
      <c r="ATA339" s="547"/>
      <c r="ATB339" s="547"/>
      <c r="ATC339" s="547"/>
      <c r="ATD339" s="547"/>
      <c r="ATE339" s="547"/>
      <c r="ATF339" s="547"/>
      <c r="ATG339" s="547"/>
      <c r="ATH339" s="547"/>
      <c r="ATI339" s="547"/>
      <c r="ATJ339" s="547"/>
      <c r="ATK339" s="547"/>
      <c r="ATL339" s="547"/>
      <c r="ATM339" s="547"/>
      <c r="ATN339" s="547"/>
      <c r="ATO339" s="547"/>
      <c r="ATP339" s="547"/>
      <c r="ATQ339" s="547"/>
      <c r="ATR339" s="547"/>
      <c r="ATS339" s="547"/>
      <c r="ATT339" s="547"/>
      <c r="ATU339" s="547"/>
      <c r="ATV339" s="547"/>
      <c r="ATW339" s="547"/>
      <c r="ATX339" s="547"/>
      <c r="ATY339" s="547"/>
      <c r="ATZ339" s="547"/>
      <c r="AUA339" s="547"/>
      <c r="AUB339" s="547"/>
      <c r="AUC339" s="547"/>
      <c r="AUD339" s="547"/>
      <c r="AUE339" s="547"/>
      <c r="AUF339" s="547"/>
      <c r="AUG339" s="547"/>
      <c r="AUH339" s="547"/>
      <c r="AUI339" s="547"/>
      <c r="AUJ339" s="547"/>
      <c r="AUK339" s="547"/>
      <c r="AUL339" s="547"/>
      <c r="AUM339" s="547"/>
      <c r="AUN339" s="547"/>
      <c r="AUO339" s="547"/>
      <c r="AUP339" s="547"/>
      <c r="AUQ339" s="547"/>
      <c r="AUR339" s="547"/>
      <c r="AUS339" s="547"/>
      <c r="AUT339" s="547"/>
      <c r="AUU339" s="547"/>
      <c r="AUV339" s="547"/>
      <c r="AUW339" s="547"/>
      <c r="AUX339" s="547"/>
      <c r="AUY339" s="547"/>
      <c r="AUZ339" s="547"/>
      <c r="AVA339" s="547"/>
      <c r="AVB339" s="547"/>
      <c r="AVC339" s="547"/>
      <c r="AVD339" s="547"/>
      <c r="AVE339" s="547"/>
      <c r="AVF339" s="547"/>
      <c r="AVG339" s="547"/>
      <c r="AVH339" s="547"/>
      <c r="AVI339" s="547"/>
      <c r="AVJ339" s="547"/>
      <c r="AVK339" s="547"/>
      <c r="AVL339" s="547"/>
      <c r="AVM339" s="547"/>
      <c r="AVN339" s="547"/>
      <c r="AVO339" s="547"/>
      <c r="AVP339" s="547"/>
      <c r="AVQ339" s="547"/>
      <c r="AVR339" s="547"/>
      <c r="AVS339" s="547"/>
      <c r="AVT339" s="547"/>
      <c r="AVU339" s="547"/>
      <c r="AVV339" s="547"/>
      <c r="AVW339" s="547"/>
      <c r="AVX339" s="547"/>
      <c r="AVY339" s="547"/>
      <c r="AVZ339" s="547"/>
      <c r="AWA339" s="547"/>
      <c r="AWB339" s="547"/>
      <c r="AWC339" s="547"/>
      <c r="AWD339" s="547"/>
      <c r="AWE339" s="547"/>
      <c r="AWF339" s="547"/>
      <c r="AWG339" s="547"/>
      <c r="AWH339" s="547"/>
      <c r="AWI339" s="547"/>
      <c r="AWJ339" s="547"/>
      <c r="AWK339" s="547"/>
      <c r="AWL339" s="547"/>
      <c r="AWM339" s="547"/>
      <c r="AWN339" s="547"/>
      <c r="AWO339" s="547"/>
      <c r="AWP339" s="547"/>
      <c r="AWQ339" s="547"/>
      <c r="AWR339" s="547"/>
      <c r="AWS339" s="547"/>
      <c r="AWT339" s="547"/>
      <c r="AWU339" s="547"/>
      <c r="AWV339" s="547"/>
      <c r="AWW339" s="547"/>
      <c r="AWX339" s="547"/>
      <c r="AWY339" s="547"/>
      <c r="AWZ339" s="547"/>
      <c r="AXA339" s="547"/>
      <c r="AXB339" s="547"/>
      <c r="AXC339" s="547"/>
      <c r="AXD339" s="547"/>
      <c r="AXE339" s="547"/>
      <c r="AXF339" s="547"/>
      <c r="AXG339" s="547"/>
      <c r="AXH339" s="547"/>
      <c r="AXI339" s="547"/>
      <c r="AXJ339" s="547"/>
      <c r="AXK339" s="547"/>
      <c r="AXL339" s="547"/>
      <c r="AXM339" s="547"/>
      <c r="AXN339" s="547"/>
      <c r="AXO339" s="547"/>
      <c r="AXP339" s="547"/>
      <c r="AXQ339" s="547"/>
      <c r="AXR339" s="547"/>
      <c r="AXS339" s="547"/>
      <c r="AXT339" s="547"/>
      <c r="AXU339" s="547"/>
      <c r="AXV339" s="547"/>
      <c r="AXW339" s="547"/>
      <c r="AXX339" s="547"/>
      <c r="AXY339" s="547"/>
      <c r="AXZ339" s="547"/>
      <c r="AYA339" s="547"/>
      <c r="AYB339" s="547"/>
      <c r="AYC339" s="547"/>
      <c r="AYD339" s="547"/>
      <c r="AYE339" s="547"/>
      <c r="AYF339" s="547"/>
      <c r="AYG339" s="547"/>
      <c r="AYH339" s="547"/>
      <c r="AYI339" s="547"/>
      <c r="AYJ339" s="547"/>
      <c r="AYK339" s="547"/>
      <c r="AYL339" s="547"/>
      <c r="AYM339" s="547"/>
      <c r="AYN339" s="547"/>
      <c r="AYO339" s="547"/>
      <c r="AYP339" s="547"/>
      <c r="AYQ339" s="547"/>
      <c r="AYR339" s="547"/>
      <c r="AYS339" s="547"/>
      <c r="AYT339" s="547"/>
      <c r="AYU339" s="547"/>
      <c r="AYV339" s="547"/>
      <c r="AYW339" s="547"/>
      <c r="AYX339" s="547"/>
      <c r="AYY339" s="547"/>
      <c r="AYZ339" s="547"/>
      <c r="AZA339" s="547"/>
      <c r="AZB339" s="547"/>
      <c r="AZC339" s="547"/>
      <c r="AZD339" s="547"/>
      <c r="AZE339" s="547"/>
      <c r="AZF339" s="547"/>
      <c r="AZG339" s="547"/>
      <c r="AZH339" s="547"/>
      <c r="AZI339" s="547"/>
      <c r="AZJ339" s="547"/>
      <c r="AZK339" s="547"/>
      <c r="AZL339" s="547"/>
      <c r="AZM339" s="547"/>
      <c r="AZN339" s="547"/>
      <c r="AZO339" s="547"/>
      <c r="AZP339" s="547"/>
      <c r="AZQ339" s="547"/>
      <c r="AZR339" s="547"/>
      <c r="AZS339" s="547"/>
      <c r="AZT339" s="547"/>
      <c r="AZU339" s="547"/>
      <c r="AZV339" s="547"/>
      <c r="AZW339" s="547"/>
      <c r="AZX339" s="547"/>
      <c r="AZY339" s="547"/>
      <c r="AZZ339" s="547"/>
      <c r="BAA339" s="547"/>
      <c r="BAB339" s="547"/>
      <c r="BAC339" s="547"/>
      <c r="BAD339" s="547"/>
      <c r="BAE339" s="547"/>
      <c r="BAF339" s="547"/>
      <c r="BAG339" s="547"/>
      <c r="BAH339" s="547"/>
      <c r="BAI339" s="547"/>
      <c r="BAJ339" s="547"/>
      <c r="BAK339" s="547"/>
      <c r="BAL339" s="547"/>
      <c r="BAM339" s="547"/>
      <c r="BAN339" s="547"/>
      <c r="BAO339" s="547"/>
      <c r="BAP339" s="547"/>
      <c r="BAQ339" s="547"/>
      <c r="BAR339" s="547"/>
      <c r="BAS339" s="547"/>
      <c r="BAT339" s="547"/>
      <c r="BAU339" s="547"/>
      <c r="BAV339" s="547"/>
      <c r="BAW339" s="547"/>
      <c r="BAX339" s="547"/>
      <c r="BAY339" s="547"/>
      <c r="BAZ339" s="547"/>
      <c r="BBA339" s="547"/>
      <c r="BBB339" s="547"/>
      <c r="BBC339" s="547"/>
      <c r="BBD339" s="547"/>
      <c r="BBE339" s="547"/>
      <c r="BBF339" s="547"/>
      <c r="BBG339" s="547"/>
      <c r="BBH339" s="547"/>
      <c r="BBI339" s="547"/>
      <c r="BBJ339" s="547"/>
      <c r="BBK339" s="547"/>
      <c r="BBL339" s="547"/>
      <c r="BBM339" s="547"/>
      <c r="BBN339" s="547"/>
      <c r="BBO339" s="547"/>
      <c r="BBP339" s="547"/>
      <c r="BBQ339" s="547"/>
      <c r="BBR339" s="547"/>
      <c r="BBS339" s="547"/>
      <c r="BBT339" s="547"/>
      <c r="BBU339" s="547"/>
      <c r="BBV339" s="547"/>
      <c r="BBW339" s="547"/>
      <c r="BBX339" s="547"/>
      <c r="BBY339" s="547"/>
      <c r="BBZ339" s="547"/>
      <c r="BCA339" s="547"/>
      <c r="BCB339" s="547"/>
      <c r="BCC339" s="547"/>
      <c r="BCD339" s="547"/>
      <c r="BCE339" s="547"/>
      <c r="BCF339" s="547"/>
      <c r="BCG339" s="547"/>
      <c r="BCH339" s="547"/>
      <c r="BCI339" s="547"/>
      <c r="BCJ339" s="547"/>
      <c r="BCK339" s="547"/>
      <c r="BCL339" s="547"/>
      <c r="BCM339" s="547"/>
      <c r="BCN339" s="547"/>
      <c r="BCO339" s="547"/>
      <c r="BCP339" s="547"/>
      <c r="BCQ339" s="547"/>
      <c r="BCR339" s="547"/>
      <c r="BCS339" s="547"/>
      <c r="BCT339" s="547"/>
      <c r="BCU339" s="547"/>
      <c r="BCV339" s="547"/>
      <c r="BCW339" s="547"/>
      <c r="BCX339" s="547"/>
      <c r="BCY339" s="547"/>
      <c r="BCZ339" s="547"/>
      <c r="BDA339" s="547"/>
      <c r="BDB339" s="547"/>
      <c r="BDC339" s="547"/>
      <c r="BDD339" s="547"/>
      <c r="BDE339" s="547"/>
      <c r="BDF339" s="547"/>
      <c r="BDG339" s="547"/>
      <c r="BDH339" s="547"/>
      <c r="BDI339" s="547"/>
      <c r="BDJ339" s="547"/>
      <c r="BDK339" s="547"/>
      <c r="BDL339" s="547"/>
      <c r="BDM339" s="547"/>
      <c r="BDN339" s="547"/>
      <c r="BDO339" s="547"/>
      <c r="BDP339" s="547"/>
      <c r="BDQ339" s="547"/>
      <c r="BDR339" s="547"/>
      <c r="BDS339" s="547"/>
      <c r="BDT339" s="547"/>
      <c r="BDU339" s="547"/>
      <c r="BDV339" s="547"/>
      <c r="BDW339" s="547"/>
      <c r="BDX339" s="547"/>
      <c r="BDY339" s="547"/>
      <c r="BDZ339" s="547"/>
      <c r="BEA339" s="547"/>
      <c r="BEB339" s="547"/>
      <c r="BEC339" s="547"/>
      <c r="BED339" s="547"/>
      <c r="BEE339" s="547"/>
      <c r="BEF339" s="547"/>
      <c r="BEG339" s="547"/>
      <c r="BEH339" s="547"/>
      <c r="BEI339" s="547"/>
      <c r="BEJ339" s="547"/>
      <c r="BEK339" s="547"/>
      <c r="BEL339" s="547"/>
      <c r="BEM339" s="547"/>
      <c r="BEN339" s="547"/>
      <c r="BEO339" s="547"/>
      <c r="BEP339" s="547"/>
      <c r="BEQ339" s="547"/>
      <c r="BER339" s="547"/>
      <c r="BES339" s="547"/>
      <c r="BET339" s="547"/>
      <c r="BEU339" s="547"/>
      <c r="BEV339" s="547"/>
      <c r="BEW339" s="547"/>
      <c r="BEX339" s="547"/>
      <c r="BEY339" s="547"/>
      <c r="BEZ339" s="547"/>
      <c r="BFA339" s="547"/>
      <c r="BFB339" s="547"/>
      <c r="BFC339" s="547"/>
      <c r="BFD339" s="547"/>
      <c r="BFE339" s="547"/>
      <c r="BFF339" s="547"/>
      <c r="BFG339" s="547"/>
      <c r="BFH339" s="547"/>
      <c r="BFI339" s="547"/>
      <c r="BFJ339" s="547"/>
      <c r="BFK339" s="547"/>
      <c r="BFL339" s="547"/>
      <c r="BFM339" s="547"/>
      <c r="BFN339" s="547"/>
      <c r="BFO339" s="547"/>
      <c r="BFP339" s="547"/>
      <c r="BFQ339" s="547"/>
      <c r="BFR339" s="547"/>
      <c r="BFS339" s="547"/>
      <c r="BFT339" s="547"/>
      <c r="BFU339" s="547"/>
      <c r="BFV339" s="547"/>
      <c r="BFW339" s="547"/>
      <c r="BFX339" s="547"/>
      <c r="BFY339" s="547"/>
      <c r="BFZ339" s="547"/>
      <c r="BGA339" s="547"/>
      <c r="BGB339" s="547"/>
      <c r="BGC339" s="547"/>
      <c r="BGD339" s="547"/>
      <c r="BGE339" s="547"/>
      <c r="BGF339" s="547"/>
      <c r="BGG339" s="547"/>
      <c r="BGH339" s="547"/>
      <c r="BGI339" s="547"/>
      <c r="BGJ339" s="547"/>
      <c r="BGK339" s="547"/>
      <c r="BGL339" s="547"/>
      <c r="BGM339" s="547"/>
      <c r="BGN339" s="547"/>
      <c r="BGO339" s="547"/>
      <c r="BGP339" s="547"/>
      <c r="BGQ339" s="547"/>
      <c r="BGR339" s="547"/>
      <c r="BGS339" s="547"/>
      <c r="BGT339" s="547"/>
      <c r="BGU339" s="547"/>
      <c r="BGV339" s="547"/>
      <c r="BGW339" s="547"/>
      <c r="BGX339" s="547"/>
      <c r="BGY339" s="547"/>
      <c r="BGZ339" s="547"/>
      <c r="BHA339" s="547"/>
      <c r="BHB339" s="547"/>
      <c r="BHC339" s="547"/>
      <c r="BHD339" s="547"/>
      <c r="BHE339" s="547"/>
      <c r="BHF339" s="547"/>
      <c r="BHG339" s="547"/>
      <c r="BHH339" s="547"/>
      <c r="BHI339" s="547"/>
      <c r="BHJ339" s="547"/>
      <c r="BHK339" s="547"/>
      <c r="BHL339" s="547"/>
      <c r="BHM339" s="547"/>
      <c r="BHN339" s="547"/>
      <c r="BHO339" s="547"/>
      <c r="BHP339" s="547"/>
      <c r="BHQ339" s="547"/>
      <c r="BHR339" s="547"/>
      <c r="BHS339" s="547"/>
      <c r="BHT339" s="547"/>
      <c r="BHU339" s="547"/>
      <c r="BHV339" s="547"/>
      <c r="BHW339" s="547"/>
      <c r="BHX339" s="547"/>
      <c r="BHY339" s="547"/>
      <c r="BHZ339" s="547"/>
      <c r="BIA339" s="547"/>
      <c r="BIB339" s="547"/>
      <c r="BIC339" s="547"/>
      <c r="BID339" s="547"/>
      <c r="BIE339" s="547"/>
      <c r="BIF339" s="547"/>
      <c r="BIG339" s="547"/>
      <c r="BIH339" s="547"/>
      <c r="BII339" s="547"/>
      <c r="BIJ339" s="547"/>
      <c r="BIK339" s="547"/>
      <c r="BIL339" s="547"/>
      <c r="BIM339" s="547"/>
      <c r="BIN339" s="547"/>
      <c r="BIO339" s="547"/>
      <c r="BIP339" s="547"/>
      <c r="BIQ339" s="547"/>
      <c r="BIR339" s="547"/>
      <c r="BIS339" s="547"/>
      <c r="BIT339" s="547"/>
      <c r="BIU339" s="547"/>
      <c r="BIV339" s="547"/>
      <c r="BIW339" s="547"/>
      <c r="BIX339" s="547"/>
      <c r="BIY339" s="547"/>
      <c r="BIZ339" s="547"/>
      <c r="BJA339" s="547"/>
      <c r="BJB339" s="547"/>
      <c r="BJC339" s="547"/>
      <c r="BJD339" s="547"/>
      <c r="BJE339" s="547"/>
      <c r="BJF339" s="547"/>
      <c r="BJG339" s="547"/>
      <c r="BJH339" s="547"/>
      <c r="BJI339" s="547"/>
      <c r="BJJ339" s="547"/>
      <c r="BJK339" s="547"/>
      <c r="BJL339" s="547"/>
      <c r="BJM339" s="547"/>
      <c r="BJN339" s="547"/>
      <c r="BJO339" s="547"/>
      <c r="BJP339" s="547"/>
      <c r="BJQ339" s="547"/>
      <c r="BJR339" s="547"/>
      <c r="BJS339" s="547"/>
      <c r="BJT339" s="547"/>
      <c r="BJU339" s="547"/>
      <c r="BJV339" s="547"/>
      <c r="BJW339" s="547"/>
      <c r="BJX339" s="547"/>
      <c r="BJY339" s="547"/>
      <c r="BJZ339" s="547"/>
      <c r="BKA339" s="547"/>
      <c r="BKB339" s="547"/>
      <c r="BKC339" s="547"/>
      <c r="BKD339" s="547"/>
      <c r="BKE339" s="547"/>
      <c r="BKF339" s="547"/>
      <c r="BKG339" s="547"/>
      <c r="BKH339" s="547"/>
      <c r="BKI339" s="547"/>
      <c r="BKJ339" s="547"/>
      <c r="BKK339" s="547"/>
      <c r="BKL339" s="547"/>
      <c r="BKM339" s="547"/>
      <c r="BKN339" s="547"/>
      <c r="BKO339" s="547"/>
      <c r="BKP339" s="547"/>
      <c r="BKQ339" s="547"/>
      <c r="BKR339" s="547"/>
      <c r="BKS339" s="547"/>
      <c r="BKT339" s="547"/>
      <c r="BKU339" s="547"/>
      <c r="BKV339" s="547"/>
      <c r="BKW339" s="547"/>
      <c r="BKX339" s="547"/>
      <c r="BKY339" s="547"/>
      <c r="BKZ339" s="547"/>
      <c r="BLA339" s="547"/>
      <c r="BLB339" s="547"/>
      <c r="BLC339" s="547"/>
      <c r="BLD339" s="547"/>
      <c r="BLE339" s="547"/>
      <c r="BLF339" s="547"/>
      <c r="BLG339" s="547"/>
      <c r="BLH339" s="547"/>
      <c r="BLI339" s="547"/>
      <c r="BLJ339" s="547"/>
      <c r="BLK339" s="547"/>
      <c r="BLL339" s="547"/>
      <c r="BLM339" s="547"/>
      <c r="BLN339" s="547"/>
      <c r="BLO339" s="547"/>
      <c r="BLP339" s="547"/>
      <c r="BLQ339" s="547"/>
      <c r="BLR339" s="547"/>
      <c r="BLS339" s="547"/>
      <c r="BLT339" s="547"/>
      <c r="BLU339" s="547"/>
      <c r="BLV339" s="547"/>
      <c r="BLW339" s="547"/>
      <c r="BLX339" s="547"/>
      <c r="BLY339" s="547"/>
      <c r="BLZ339" s="547"/>
      <c r="BMA339" s="547"/>
      <c r="BMB339" s="547"/>
      <c r="BMC339" s="547"/>
      <c r="BMD339" s="547"/>
      <c r="BME339" s="547"/>
      <c r="BMF339" s="547"/>
      <c r="BMG339" s="547"/>
      <c r="BMH339" s="547"/>
      <c r="BMI339" s="547"/>
      <c r="BMJ339" s="547"/>
      <c r="BMK339" s="547"/>
      <c r="BML339" s="547"/>
      <c r="BMM339" s="547"/>
      <c r="BMN339" s="547"/>
      <c r="BMO339" s="547"/>
      <c r="BMP339" s="547"/>
      <c r="BMQ339" s="547"/>
      <c r="BMR339" s="547"/>
      <c r="BMS339" s="547"/>
      <c r="BMT339" s="547"/>
      <c r="BMU339" s="547"/>
      <c r="BMV339" s="547"/>
      <c r="BMW339" s="547"/>
      <c r="BMX339" s="547"/>
      <c r="BMY339" s="547"/>
      <c r="BMZ339" s="547"/>
      <c r="BNA339" s="547"/>
      <c r="BNB339" s="547"/>
      <c r="BNC339" s="547"/>
      <c r="BND339" s="547"/>
      <c r="BNE339" s="547"/>
      <c r="BNF339" s="547"/>
      <c r="BNG339" s="547"/>
      <c r="BNH339" s="547"/>
      <c r="BNI339" s="547"/>
      <c r="BNJ339" s="547"/>
      <c r="BNK339" s="547"/>
      <c r="BNL339" s="547"/>
      <c r="BNM339" s="547"/>
      <c r="BNN339" s="547"/>
      <c r="BNO339" s="547"/>
      <c r="BNP339" s="547"/>
      <c r="BNQ339" s="547"/>
      <c r="BNR339" s="547"/>
      <c r="BNS339" s="547"/>
      <c r="BNT339" s="547"/>
      <c r="BNU339" s="547"/>
      <c r="BNV339" s="547"/>
      <c r="BNW339" s="547"/>
      <c r="BNX339" s="547"/>
      <c r="BNY339" s="547"/>
      <c r="BNZ339" s="547"/>
      <c r="BOA339" s="547"/>
      <c r="BOB339" s="547"/>
      <c r="BOC339" s="547"/>
      <c r="BOD339" s="547"/>
      <c r="BOE339" s="547"/>
      <c r="BOF339" s="547"/>
      <c r="BOG339" s="547"/>
      <c r="BOH339" s="547"/>
      <c r="BOI339" s="547"/>
      <c r="BOJ339" s="547"/>
      <c r="BOK339" s="547"/>
      <c r="BOL339" s="547"/>
      <c r="BOM339" s="547"/>
      <c r="BON339" s="547"/>
      <c r="BOO339" s="547"/>
      <c r="BOP339" s="547"/>
      <c r="BOQ339" s="547"/>
      <c r="BOR339" s="547"/>
      <c r="BOS339" s="547"/>
      <c r="BOT339" s="547"/>
      <c r="BOU339" s="547"/>
      <c r="BOV339" s="547"/>
      <c r="BOW339" s="547"/>
      <c r="BOX339" s="547"/>
      <c r="BOY339" s="547"/>
      <c r="BOZ339" s="547"/>
      <c r="BPA339" s="547"/>
      <c r="BPB339" s="547"/>
      <c r="BPC339" s="547"/>
      <c r="BPD339" s="547"/>
      <c r="BPE339" s="547"/>
      <c r="BPF339" s="547"/>
      <c r="BPG339" s="547"/>
      <c r="BPH339" s="547"/>
      <c r="BPI339" s="547"/>
      <c r="BPJ339" s="547"/>
      <c r="BPK339" s="547"/>
      <c r="BPL339" s="547"/>
      <c r="BPM339" s="547"/>
      <c r="BPN339" s="547"/>
      <c r="BPO339" s="547"/>
      <c r="BPP339" s="547"/>
      <c r="BPQ339" s="547"/>
      <c r="BPR339" s="547"/>
      <c r="BPS339" s="547"/>
      <c r="BPT339" s="547"/>
      <c r="BPU339" s="547"/>
      <c r="BPV339" s="547"/>
      <c r="BPW339" s="547"/>
      <c r="BPX339" s="547"/>
      <c r="BPY339" s="547"/>
      <c r="BPZ339" s="547"/>
      <c r="BQA339" s="547"/>
      <c r="BQB339" s="547"/>
      <c r="BQC339" s="547"/>
      <c r="BQD339" s="547"/>
      <c r="BQE339" s="547"/>
      <c r="BQF339" s="547"/>
      <c r="BQG339" s="547"/>
      <c r="BQH339" s="547"/>
      <c r="BQI339" s="547"/>
      <c r="BQJ339" s="547"/>
      <c r="BQK339" s="547"/>
      <c r="BQL339" s="547"/>
      <c r="BQM339" s="547"/>
      <c r="BQN339" s="547"/>
      <c r="BQO339" s="547"/>
      <c r="BQP339" s="547"/>
      <c r="BQQ339" s="547"/>
      <c r="BQR339" s="547"/>
      <c r="BQS339" s="547"/>
      <c r="BQT339" s="547"/>
      <c r="BQU339" s="547"/>
      <c r="BQV339" s="547"/>
      <c r="BQW339" s="547"/>
      <c r="BQX339" s="547"/>
      <c r="BQY339" s="547"/>
      <c r="BQZ339" s="547"/>
      <c r="BRA339" s="547"/>
      <c r="BRB339" s="547"/>
      <c r="BRC339" s="547"/>
      <c r="BRD339" s="547"/>
      <c r="BRE339" s="547"/>
      <c r="BRF339" s="547"/>
      <c r="BRG339" s="547"/>
      <c r="BRH339" s="547"/>
      <c r="BRI339" s="547"/>
      <c r="BRJ339" s="547"/>
      <c r="BRK339" s="547"/>
      <c r="BRL339" s="547"/>
      <c r="BRM339" s="547"/>
      <c r="BRN339" s="547"/>
      <c r="BRO339" s="547"/>
      <c r="BRP339" s="547"/>
      <c r="BRQ339" s="547"/>
      <c r="BRR339" s="547"/>
      <c r="BRS339" s="547"/>
      <c r="BRT339" s="547"/>
      <c r="BRU339" s="547"/>
      <c r="BRV339" s="547"/>
      <c r="BRW339" s="547"/>
      <c r="BRX339" s="547"/>
      <c r="BRY339" s="547"/>
      <c r="BRZ339" s="547"/>
      <c r="BSA339" s="547"/>
      <c r="BSB339" s="547"/>
      <c r="BSC339" s="547"/>
      <c r="BSD339" s="547"/>
      <c r="BSE339" s="547"/>
      <c r="BSF339" s="547"/>
      <c r="BSG339" s="547"/>
      <c r="BSH339" s="547"/>
      <c r="BSI339" s="547"/>
      <c r="BSJ339" s="547"/>
      <c r="BSK339" s="547"/>
      <c r="BSL339" s="547"/>
      <c r="BSM339" s="547"/>
      <c r="BSN339" s="547"/>
      <c r="BSO339" s="547"/>
      <c r="BSP339" s="547"/>
      <c r="BSQ339" s="547"/>
      <c r="BSR339" s="547"/>
      <c r="BSS339" s="547"/>
      <c r="BST339" s="547"/>
      <c r="BSU339" s="547"/>
      <c r="BSV339" s="547"/>
      <c r="BSW339" s="547"/>
      <c r="BSX339" s="547"/>
      <c r="BSY339" s="547"/>
      <c r="BSZ339" s="547"/>
      <c r="BTA339" s="547"/>
      <c r="BTB339" s="547"/>
      <c r="BTC339" s="547"/>
      <c r="BTD339" s="547"/>
      <c r="BTE339" s="547"/>
      <c r="BTF339" s="547"/>
      <c r="BTG339" s="547"/>
      <c r="BTH339" s="547"/>
      <c r="BTI339" s="547"/>
      <c r="BTJ339" s="547"/>
      <c r="BTK339" s="547"/>
      <c r="BTL339" s="547"/>
      <c r="BTM339" s="547"/>
      <c r="BTN339" s="547"/>
      <c r="BTO339" s="547"/>
      <c r="BTP339" s="547"/>
      <c r="BTQ339" s="547"/>
      <c r="BTR339" s="547"/>
      <c r="BTS339" s="547"/>
      <c r="BTT339" s="547"/>
      <c r="BTU339" s="547"/>
      <c r="BTV339" s="547"/>
      <c r="BTW339" s="547"/>
      <c r="BTX339" s="547"/>
      <c r="BTY339" s="547"/>
      <c r="BTZ339" s="547"/>
      <c r="BUA339" s="547"/>
      <c r="BUB339" s="547"/>
      <c r="BUC339" s="547"/>
      <c r="BUD339" s="547"/>
      <c r="BUE339" s="547"/>
      <c r="BUF339" s="547"/>
      <c r="BUG339" s="547"/>
      <c r="BUH339" s="547"/>
      <c r="BUI339" s="547"/>
      <c r="BUJ339" s="547"/>
      <c r="BUK339" s="547"/>
      <c r="BUL339" s="547"/>
      <c r="BUM339" s="547"/>
      <c r="BUN339" s="547"/>
      <c r="BUO339" s="547"/>
      <c r="BUP339" s="547"/>
      <c r="BUQ339" s="547"/>
      <c r="BUR339" s="547"/>
      <c r="BUS339" s="547"/>
      <c r="BUT339" s="547"/>
      <c r="BUU339" s="547"/>
      <c r="BUV339" s="547"/>
      <c r="BUW339" s="547"/>
      <c r="BUX339" s="547"/>
      <c r="BUY339" s="547"/>
      <c r="BUZ339" s="547"/>
      <c r="BVA339" s="547"/>
      <c r="BVB339" s="547"/>
      <c r="BVC339" s="547"/>
      <c r="BVD339" s="547"/>
      <c r="BVE339" s="547"/>
      <c r="BVF339" s="547"/>
      <c r="BVG339" s="547"/>
      <c r="BVH339" s="547"/>
      <c r="BVI339" s="547"/>
      <c r="BVJ339" s="547"/>
      <c r="BVK339" s="547"/>
      <c r="BVL339" s="547"/>
      <c r="BVM339" s="547"/>
      <c r="BVN339" s="547"/>
      <c r="BVO339" s="547"/>
      <c r="BVP339" s="547"/>
      <c r="BVQ339" s="547"/>
      <c r="BVR339" s="547"/>
      <c r="BVS339" s="547"/>
      <c r="BVT339" s="547"/>
      <c r="BVU339" s="547"/>
      <c r="BVV339" s="547"/>
      <c r="BVW339" s="547"/>
      <c r="BVX339" s="547"/>
      <c r="BVY339" s="547"/>
      <c r="BVZ339" s="547"/>
      <c r="BWA339" s="547"/>
      <c r="BWB339" s="547"/>
      <c r="BWC339" s="547"/>
      <c r="BWD339" s="547"/>
      <c r="BWE339" s="547"/>
      <c r="BWF339" s="547"/>
      <c r="BWG339" s="547"/>
      <c r="BWH339" s="547"/>
      <c r="BWI339" s="547"/>
      <c r="BWJ339" s="547"/>
      <c r="BWK339" s="547"/>
      <c r="BWL339" s="547"/>
      <c r="BWM339" s="547"/>
      <c r="BWN339" s="547"/>
      <c r="BWO339" s="547"/>
      <c r="BWP339" s="547"/>
      <c r="BWQ339" s="547"/>
      <c r="BWR339" s="547"/>
      <c r="BWS339" s="547"/>
      <c r="BWT339" s="547"/>
      <c r="BWU339" s="547"/>
      <c r="BWV339" s="547"/>
      <c r="BWW339" s="547"/>
      <c r="BWX339" s="547"/>
      <c r="BWY339" s="547"/>
      <c r="BWZ339" s="547"/>
      <c r="BXA339" s="547"/>
      <c r="BXB339" s="547"/>
      <c r="BXC339" s="547"/>
      <c r="BXD339" s="547"/>
      <c r="BXE339" s="547"/>
      <c r="BXF339" s="547"/>
      <c r="BXG339" s="547"/>
      <c r="BXH339" s="547"/>
      <c r="BXI339" s="547"/>
      <c r="BXJ339" s="547"/>
      <c r="BXK339" s="547"/>
      <c r="BXL339" s="547"/>
      <c r="BXM339" s="547"/>
      <c r="BXN339" s="547"/>
      <c r="BXO339" s="547"/>
      <c r="BXP339" s="547"/>
      <c r="BXQ339" s="547"/>
      <c r="BXR339" s="547"/>
      <c r="BXS339" s="547"/>
      <c r="BXT339" s="547"/>
      <c r="BXU339" s="547"/>
      <c r="BXV339" s="547"/>
      <c r="BXW339" s="547"/>
      <c r="BXX339" s="547"/>
      <c r="BXY339" s="547"/>
      <c r="BXZ339" s="547"/>
      <c r="BYA339" s="547"/>
      <c r="BYB339" s="547"/>
      <c r="BYC339" s="547"/>
      <c r="BYD339" s="547"/>
      <c r="BYE339" s="547"/>
      <c r="BYF339" s="547"/>
      <c r="BYG339" s="547"/>
      <c r="BYH339" s="547"/>
      <c r="BYI339" s="547"/>
      <c r="BYJ339" s="547"/>
      <c r="BYK339" s="547"/>
      <c r="BYL339" s="547"/>
      <c r="BYM339" s="547"/>
      <c r="BYN339" s="547"/>
      <c r="BYO339" s="547"/>
      <c r="BYP339" s="547"/>
      <c r="BYQ339" s="547"/>
      <c r="BYR339" s="547"/>
      <c r="BYS339" s="547"/>
      <c r="BYT339" s="547"/>
      <c r="BYU339" s="547"/>
      <c r="BYV339" s="547"/>
      <c r="BYW339" s="547"/>
      <c r="BYX339" s="547"/>
      <c r="BYY339" s="547"/>
      <c r="BYZ339" s="547"/>
      <c r="BZA339" s="547"/>
      <c r="BZB339" s="547"/>
      <c r="BZC339" s="547"/>
      <c r="BZD339" s="547"/>
      <c r="BZE339" s="547"/>
      <c r="BZF339" s="547"/>
      <c r="BZG339" s="547"/>
      <c r="BZH339" s="547"/>
      <c r="BZI339" s="547"/>
      <c r="BZJ339" s="547"/>
      <c r="BZK339" s="547"/>
      <c r="BZL339" s="547"/>
      <c r="BZM339" s="547"/>
      <c r="BZN339" s="547"/>
      <c r="BZO339" s="547"/>
      <c r="BZP339" s="547"/>
      <c r="BZQ339" s="547"/>
      <c r="BZR339" s="547"/>
      <c r="BZS339" s="547"/>
      <c r="BZT339" s="547"/>
      <c r="BZU339" s="547"/>
      <c r="BZV339" s="547"/>
      <c r="BZW339" s="547"/>
      <c r="BZX339" s="547"/>
      <c r="BZY339" s="547"/>
      <c r="BZZ339" s="547"/>
      <c r="CAA339" s="547"/>
      <c r="CAB339" s="547"/>
      <c r="CAC339" s="547"/>
      <c r="CAD339" s="547"/>
      <c r="CAE339" s="547"/>
      <c r="CAF339" s="547"/>
      <c r="CAG339" s="547"/>
      <c r="CAH339" s="547"/>
      <c r="CAI339" s="547"/>
      <c r="CAJ339" s="547"/>
      <c r="CAK339" s="547"/>
      <c r="CAL339" s="547"/>
      <c r="CAM339" s="547"/>
      <c r="CAN339" s="547"/>
      <c r="CAO339" s="547"/>
      <c r="CAP339" s="547"/>
      <c r="CAQ339" s="547"/>
      <c r="CAR339" s="547"/>
      <c r="CAS339" s="547"/>
      <c r="CAT339" s="547"/>
      <c r="CAU339" s="547"/>
      <c r="CAV339" s="547"/>
      <c r="CAW339" s="547"/>
      <c r="CAX339" s="547"/>
      <c r="CAY339" s="547"/>
      <c r="CAZ339" s="547"/>
      <c r="CBA339" s="547"/>
      <c r="CBB339" s="547"/>
      <c r="CBC339" s="547"/>
      <c r="CBD339" s="547"/>
      <c r="CBE339" s="547"/>
      <c r="CBF339" s="547"/>
      <c r="CBG339" s="547"/>
      <c r="CBH339" s="547"/>
      <c r="CBI339" s="547"/>
      <c r="CBJ339" s="547"/>
      <c r="CBK339" s="547"/>
      <c r="CBL339" s="547"/>
      <c r="CBM339" s="547"/>
      <c r="CBN339" s="547"/>
      <c r="CBO339" s="547"/>
      <c r="CBP339" s="547"/>
      <c r="CBQ339" s="547"/>
      <c r="CBR339" s="547"/>
      <c r="CBS339" s="547"/>
      <c r="CBT339" s="547"/>
      <c r="CBU339" s="547"/>
      <c r="CBV339" s="547"/>
      <c r="CBW339" s="547"/>
      <c r="CBX339" s="547"/>
      <c r="CBY339" s="547"/>
      <c r="CBZ339" s="547"/>
      <c r="CCA339" s="547"/>
      <c r="CCB339" s="547"/>
      <c r="CCC339" s="547"/>
      <c r="CCD339" s="547"/>
      <c r="CCE339" s="547"/>
      <c r="CCF339" s="547"/>
      <c r="CCG339" s="547"/>
      <c r="CCH339" s="547"/>
      <c r="CCI339" s="547"/>
      <c r="CCJ339" s="547"/>
      <c r="CCK339" s="547"/>
      <c r="CCL339" s="547"/>
      <c r="CCM339" s="547"/>
      <c r="CCN339" s="547"/>
      <c r="CCO339" s="547"/>
      <c r="CCP339" s="547"/>
      <c r="CCQ339" s="547"/>
      <c r="CCR339" s="547"/>
      <c r="CCS339" s="547"/>
      <c r="CCT339" s="547"/>
      <c r="CCU339" s="547"/>
      <c r="CCV339" s="547"/>
      <c r="CCW339" s="547"/>
      <c r="CCX339" s="547"/>
      <c r="CCY339" s="547"/>
      <c r="CCZ339" s="547"/>
      <c r="CDA339" s="547"/>
      <c r="CDB339" s="547"/>
      <c r="CDC339" s="547"/>
      <c r="CDD339" s="547"/>
      <c r="CDE339" s="547"/>
      <c r="CDF339" s="547"/>
      <c r="CDG339" s="547"/>
      <c r="CDH339" s="547"/>
      <c r="CDI339" s="547"/>
      <c r="CDJ339" s="547"/>
      <c r="CDK339" s="547"/>
      <c r="CDL339" s="547"/>
      <c r="CDM339" s="547"/>
      <c r="CDN339" s="547"/>
      <c r="CDO339" s="547"/>
      <c r="CDP339" s="547"/>
      <c r="CDQ339" s="547"/>
      <c r="CDR339" s="547"/>
      <c r="CDS339" s="547"/>
      <c r="CDT339" s="547"/>
      <c r="CDU339" s="547"/>
      <c r="CDV339" s="547"/>
      <c r="CDW339" s="547"/>
      <c r="CDX339" s="547"/>
      <c r="CDY339" s="547"/>
      <c r="CDZ339" s="547"/>
      <c r="CEA339" s="547"/>
      <c r="CEB339" s="547"/>
      <c r="CEC339" s="547"/>
      <c r="CED339" s="547"/>
      <c r="CEE339" s="547"/>
      <c r="CEF339" s="547"/>
      <c r="CEG339" s="547"/>
      <c r="CEH339" s="547"/>
      <c r="CEI339" s="547"/>
      <c r="CEJ339" s="547"/>
      <c r="CEK339" s="547"/>
      <c r="CEL339" s="547"/>
      <c r="CEM339" s="547"/>
      <c r="CEN339" s="547"/>
      <c r="CEO339" s="547"/>
      <c r="CEP339" s="547"/>
      <c r="CEQ339" s="547"/>
      <c r="CER339" s="547"/>
      <c r="CES339" s="547"/>
      <c r="CET339" s="547"/>
      <c r="CEU339" s="547"/>
      <c r="CEV339" s="547"/>
      <c r="CEW339" s="547"/>
      <c r="CEX339" s="547"/>
      <c r="CEY339" s="547"/>
      <c r="CEZ339" s="547"/>
      <c r="CFA339" s="547"/>
      <c r="CFB339" s="547"/>
      <c r="CFC339" s="547"/>
      <c r="CFD339" s="547"/>
      <c r="CFE339" s="547"/>
      <c r="CFF339" s="547"/>
      <c r="CFG339" s="547"/>
      <c r="CFH339" s="547"/>
      <c r="CFI339" s="547"/>
      <c r="CFJ339" s="547"/>
      <c r="CFK339" s="547"/>
      <c r="CFL339" s="547"/>
      <c r="CFM339" s="547"/>
      <c r="CFN339" s="547"/>
      <c r="CFO339" s="547"/>
      <c r="CFP339" s="547"/>
      <c r="CFQ339" s="547"/>
      <c r="CFR339" s="547"/>
      <c r="CFS339" s="547"/>
      <c r="CFT339" s="547"/>
      <c r="CFU339" s="547"/>
      <c r="CFV339" s="547"/>
      <c r="CFW339" s="547"/>
      <c r="CFX339" s="547"/>
      <c r="CFY339" s="547"/>
      <c r="CFZ339" s="547"/>
      <c r="CGA339" s="547"/>
      <c r="CGB339" s="547"/>
      <c r="CGC339" s="547"/>
      <c r="CGD339" s="547"/>
      <c r="CGE339" s="547"/>
      <c r="CGF339" s="547"/>
      <c r="CGG339" s="547"/>
      <c r="CGH339" s="547"/>
      <c r="CGI339" s="547"/>
      <c r="CGJ339" s="547"/>
      <c r="CGK339" s="547"/>
      <c r="CGL339" s="547"/>
      <c r="CGM339" s="547"/>
      <c r="CGN339" s="547"/>
      <c r="CGO339" s="547"/>
      <c r="CGP339" s="547"/>
      <c r="CGQ339" s="547"/>
      <c r="CGR339" s="547"/>
      <c r="CGS339" s="547"/>
      <c r="CGT339" s="547"/>
      <c r="CGU339" s="547"/>
      <c r="CGV339" s="547"/>
      <c r="CGW339" s="547"/>
      <c r="CGX339" s="547"/>
      <c r="CGY339" s="547"/>
      <c r="CGZ339" s="547"/>
      <c r="CHA339" s="547"/>
      <c r="CHB339" s="547"/>
      <c r="CHC339" s="547"/>
      <c r="CHD339" s="547"/>
      <c r="CHE339" s="547"/>
      <c r="CHF339" s="547"/>
      <c r="CHG339" s="547"/>
      <c r="CHH339" s="547"/>
      <c r="CHI339" s="547"/>
      <c r="CHJ339" s="547"/>
      <c r="CHK339" s="547"/>
      <c r="CHL339" s="547"/>
      <c r="CHM339" s="547"/>
      <c r="CHN339" s="547"/>
      <c r="CHO339" s="547"/>
      <c r="CHP339" s="547"/>
      <c r="CHQ339" s="547"/>
      <c r="CHR339" s="547"/>
      <c r="CHS339" s="547"/>
      <c r="CHT339" s="547"/>
      <c r="CHU339" s="547"/>
      <c r="CHV339" s="547"/>
      <c r="CHW339" s="547"/>
      <c r="CHX339" s="547"/>
      <c r="CHY339" s="547"/>
      <c r="CHZ339" s="547"/>
      <c r="CIA339" s="547"/>
      <c r="CIB339" s="547"/>
      <c r="CIC339" s="547"/>
      <c r="CID339" s="547"/>
      <c r="CIE339" s="547"/>
      <c r="CIF339" s="547"/>
      <c r="CIG339" s="547"/>
      <c r="CIH339" s="547"/>
      <c r="CII339" s="547"/>
      <c r="CIJ339" s="547"/>
      <c r="CIK339" s="547"/>
      <c r="CIL339" s="547"/>
      <c r="CIM339" s="547"/>
      <c r="CIN339" s="547"/>
      <c r="CIO339" s="547"/>
      <c r="CIP339" s="547"/>
      <c r="CIQ339" s="547"/>
      <c r="CIR339" s="547"/>
      <c r="CIS339" s="547"/>
      <c r="CIT339" s="547"/>
      <c r="CIU339" s="547"/>
      <c r="CIV339" s="547"/>
      <c r="CIW339" s="547"/>
      <c r="CIX339" s="547"/>
      <c r="CIY339" s="547"/>
      <c r="CIZ339" s="547"/>
      <c r="CJA339" s="547"/>
      <c r="CJB339" s="547"/>
      <c r="CJC339" s="547"/>
      <c r="CJD339" s="547"/>
      <c r="CJE339" s="547"/>
      <c r="CJF339" s="547"/>
      <c r="CJG339" s="547"/>
      <c r="CJH339" s="547"/>
      <c r="CJI339" s="547"/>
      <c r="CJJ339" s="547"/>
      <c r="CJK339" s="547"/>
      <c r="CJL339" s="547"/>
      <c r="CJM339" s="547"/>
      <c r="CJN339" s="547"/>
      <c r="CJO339" s="547"/>
      <c r="CJP339" s="547"/>
      <c r="CJQ339" s="547"/>
      <c r="CJR339" s="547"/>
      <c r="CJS339" s="547"/>
      <c r="CJT339" s="547"/>
      <c r="CJU339" s="547"/>
      <c r="CJV339" s="547"/>
      <c r="CJW339" s="547"/>
      <c r="CJX339" s="547"/>
      <c r="CJY339" s="547"/>
      <c r="CJZ339" s="547"/>
      <c r="CKA339" s="547"/>
      <c r="CKB339" s="547"/>
      <c r="CKC339" s="547"/>
      <c r="CKD339" s="547"/>
      <c r="CKE339" s="547"/>
      <c r="CKF339" s="547"/>
      <c r="CKG339" s="547"/>
      <c r="CKH339" s="547"/>
      <c r="CKI339" s="547"/>
      <c r="CKJ339" s="547"/>
      <c r="CKK339" s="547"/>
      <c r="CKL339" s="547"/>
      <c r="CKM339" s="547"/>
      <c r="CKN339" s="547"/>
      <c r="CKO339" s="547"/>
      <c r="CKP339" s="547"/>
      <c r="CKQ339" s="547"/>
      <c r="CKR339" s="547"/>
      <c r="CKS339" s="547"/>
      <c r="CKT339" s="547"/>
      <c r="CKU339" s="547"/>
      <c r="CKV339" s="547"/>
      <c r="CKW339" s="547"/>
      <c r="CKX339" s="547"/>
      <c r="CKY339" s="547"/>
      <c r="CKZ339" s="547"/>
      <c r="CLA339" s="547"/>
      <c r="CLB339" s="547"/>
      <c r="CLC339" s="547"/>
      <c r="CLD339" s="547"/>
      <c r="CLE339" s="547"/>
      <c r="CLF339" s="547"/>
      <c r="CLG339" s="547"/>
      <c r="CLH339" s="547"/>
      <c r="CLI339" s="547"/>
      <c r="CLJ339" s="547"/>
      <c r="CLK339" s="547"/>
      <c r="CLL339" s="547"/>
      <c r="CLM339" s="547"/>
      <c r="CLN339" s="547"/>
      <c r="CLO339" s="547"/>
      <c r="CLP339" s="547"/>
      <c r="CLQ339" s="547"/>
      <c r="CLR339" s="547"/>
      <c r="CLS339" s="547"/>
      <c r="CLT339" s="547"/>
      <c r="CLU339" s="547"/>
      <c r="CLV339" s="547"/>
      <c r="CLW339" s="547"/>
      <c r="CLX339" s="547"/>
      <c r="CLY339" s="547"/>
      <c r="CLZ339" s="547"/>
      <c r="CMA339" s="547"/>
      <c r="CMB339" s="547"/>
      <c r="CMC339" s="547"/>
      <c r="CMD339" s="547"/>
      <c r="CME339" s="547"/>
      <c r="CMF339" s="547"/>
      <c r="CMG339" s="547"/>
      <c r="CMH339" s="547"/>
      <c r="CMI339" s="547"/>
      <c r="CMJ339" s="547"/>
      <c r="CMK339" s="547"/>
      <c r="CML339" s="547"/>
      <c r="CMM339" s="547"/>
      <c r="CMN339" s="547"/>
      <c r="CMO339" s="547"/>
      <c r="CMP339" s="547"/>
      <c r="CMQ339" s="547"/>
      <c r="CMR339" s="547"/>
      <c r="CMS339" s="547"/>
      <c r="CMT339" s="547"/>
      <c r="CMU339" s="547"/>
      <c r="CMV339" s="547"/>
      <c r="CMW339" s="547"/>
      <c r="CMX339" s="547"/>
      <c r="CMY339" s="547"/>
      <c r="CMZ339" s="547"/>
      <c r="CNA339" s="547"/>
      <c r="CNB339" s="547"/>
      <c r="CNC339" s="547"/>
      <c r="CND339" s="547"/>
      <c r="CNE339" s="547"/>
      <c r="CNF339" s="547"/>
      <c r="CNG339" s="547"/>
      <c r="CNH339" s="547"/>
      <c r="CNI339" s="547"/>
      <c r="CNJ339" s="547"/>
      <c r="CNK339" s="547"/>
      <c r="CNL339" s="547"/>
      <c r="CNM339" s="547"/>
      <c r="CNN339" s="547"/>
      <c r="CNO339" s="547"/>
      <c r="CNP339" s="547"/>
      <c r="CNQ339" s="547"/>
      <c r="CNR339" s="547"/>
      <c r="CNS339" s="547"/>
      <c r="CNT339" s="547"/>
      <c r="CNU339" s="547"/>
      <c r="CNV339" s="547"/>
      <c r="CNW339" s="547"/>
      <c r="CNX339" s="547"/>
      <c r="CNY339" s="547"/>
      <c r="CNZ339" s="547"/>
      <c r="COA339" s="547"/>
      <c r="COB339" s="547"/>
      <c r="COC339" s="547"/>
      <c r="COD339" s="547"/>
      <c r="COE339" s="547"/>
      <c r="COF339" s="547"/>
      <c r="COG339" s="547"/>
      <c r="COH339" s="547"/>
      <c r="COI339" s="547"/>
      <c r="COJ339" s="547"/>
      <c r="COK339" s="547"/>
      <c r="COL339" s="547"/>
      <c r="COM339" s="547"/>
      <c r="CON339" s="547"/>
      <c r="COO339" s="547"/>
      <c r="COP339" s="547"/>
      <c r="COQ339" s="547"/>
      <c r="COR339" s="547"/>
      <c r="COS339" s="547"/>
      <c r="COT339" s="547"/>
      <c r="COU339" s="547"/>
      <c r="COV339" s="547"/>
      <c r="COW339" s="547"/>
      <c r="COX339" s="547"/>
      <c r="COY339" s="547"/>
      <c r="COZ339" s="547"/>
      <c r="CPA339" s="547"/>
      <c r="CPB339" s="547"/>
      <c r="CPC339" s="547"/>
      <c r="CPD339" s="547"/>
      <c r="CPE339" s="547"/>
      <c r="CPF339" s="547"/>
      <c r="CPG339" s="547"/>
      <c r="CPH339" s="547"/>
      <c r="CPI339" s="547"/>
      <c r="CPJ339" s="547"/>
      <c r="CPK339" s="547"/>
      <c r="CPL339" s="547"/>
      <c r="CPM339" s="547"/>
      <c r="CPN339" s="547"/>
      <c r="CPO339" s="547"/>
      <c r="CPP339" s="547"/>
      <c r="CPQ339" s="547"/>
      <c r="CPR339" s="547"/>
      <c r="CPS339" s="547"/>
      <c r="CPT339" s="547"/>
      <c r="CPU339" s="547"/>
      <c r="CPV339" s="547"/>
      <c r="CPW339" s="547"/>
      <c r="CPX339" s="547"/>
      <c r="CPY339" s="547"/>
      <c r="CPZ339" s="547"/>
      <c r="CQA339" s="547"/>
      <c r="CQB339" s="547"/>
      <c r="CQC339" s="547"/>
      <c r="CQD339" s="547"/>
      <c r="CQE339" s="547"/>
      <c r="CQF339" s="547"/>
      <c r="CQG339" s="547"/>
      <c r="CQH339" s="547"/>
      <c r="CQI339" s="547"/>
      <c r="CQJ339" s="547"/>
      <c r="CQK339" s="547"/>
      <c r="CQL339" s="547"/>
      <c r="CQM339" s="547"/>
      <c r="CQN339" s="547"/>
      <c r="CQO339" s="547"/>
      <c r="CQP339" s="547"/>
      <c r="CQQ339" s="547"/>
      <c r="CQR339" s="547"/>
      <c r="CQS339" s="547"/>
      <c r="CQT339" s="547"/>
      <c r="CQU339" s="547"/>
      <c r="CQV339" s="547"/>
      <c r="CQW339" s="547"/>
      <c r="CQX339" s="547"/>
      <c r="CQY339" s="547"/>
      <c r="CQZ339" s="547"/>
      <c r="CRA339" s="547"/>
      <c r="CRB339" s="547"/>
      <c r="CRC339" s="547"/>
      <c r="CRD339" s="547"/>
      <c r="CRE339" s="547"/>
      <c r="CRF339" s="547"/>
      <c r="CRG339" s="547"/>
      <c r="CRH339" s="547"/>
      <c r="CRI339" s="547"/>
      <c r="CRJ339" s="547"/>
      <c r="CRK339" s="547"/>
      <c r="CRL339" s="547"/>
      <c r="CRM339" s="547"/>
      <c r="CRN339" s="547"/>
      <c r="CRO339" s="547"/>
      <c r="CRP339" s="547"/>
      <c r="CRQ339" s="547"/>
      <c r="CRR339" s="547"/>
      <c r="CRS339" s="547"/>
      <c r="CRT339" s="547"/>
      <c r="CRU339" s="547"/>
      <c r="CRV339" s="547"/>
      <c r="CRW339" s="547"/>
      <c r="CRX339" s="547"/>
      <c r="CRY339" s="547"/>
      <c r="CRZ339" s="547"/>
      <c r="CSA339" s="547"/>
      <c r="CSB339" s="547"/>
      <c r="CSC339" s="547"/>
      <c r="CSD339" s="547"/>
      <c r="CSE339" s="547"/>
      <c r="CSF339" s="547"/>
      <c r="CSG339" s="547"/>
      <c r="CSH339" s="547"/>
      <c r="CSI339" s="547"/>
      <c r="CSJ339" s="547"/>
      <c r="CSK339" s="547"/>
      <c r="CSL339" s="547"/>
      <c r="CSM339" s="547"/>
      <c r="CSN339" s="547"/>
      <c r="CSO339" s="547"/>
      <c r="CSP339" s="547"/>
      <c r="CSQ339" s="547"/>
      <c r="CSR339" s="547"/>
      <c r="CSS339" s="547"/>
      <c r="CST339" s="547"/>
      <c r="CSU339" s="547"/>
      <c r="CSV339" s="547"/>
      <c r="CSW339" s="547"/>
      <c r="CSX339" s="547"/>
      <c r="CSY339" s="547"/>
      <c r="CSZ339" s="547"/>
      <c r="CTA339" s="547"/>
      <c r="CTB339" s="547"/>
      <c r="CTC339" s="547"/>
      <c r="CTD339" s="547"/>
      <c r="CTE339" s="547"/>
      <c r="CTF339" s="547"/>
      <c r="CTG339" s="547"/>
      <c r="CTH339" s="547"/>
      <c r="CTI339" s="547"/>
      <c r="CTJ339" s="547"/>
      <c r="CTK339" s="547"/>
      <c r="CTL339" s="547"/>
      <c r="CTM339" s="547"/>
      <c r="CTN339" s="547"/>
      <c r="CTO339" s="547"/>
      <c r="CTP339" s="547"/>
      <c r="CTQ339" s="547"/>
      <c r="CTR339" s="547"/>
      <c r="CTS339" s="547"/>
      <c r="CTT339" s="547"/>
      <c r="CTU339" s="547"/>
      <c r="CTV339" s="547"/>
      <c r="CTW339" s="547"/>
      <c r="CTX339" s="547"/>
      <c r="CTY339" s="547"/>
      <c r="CTZ339" s="547"/>
      <c r="CUA339" s="547"/>
      <c r="CUB339" s="547"/>
      <c r="CUC339" s="547"/>
      <c r="CUD339" s="547"/>
      <c r="CUE339" s="547"/>
      <c r="CUF339" s="547"/>
      <c r="CUG339" s="547"/>
      <c r="CUH339" s="547"/>
      <c r="CUI339" s="547"/>
      <c r="CUJ339" s="547"/>
      <c r="CUK339" s="547"/>
      <c r="CUL339" s="547"/>
      <c r="CUM339" s="547"/>
      <c r="CUN339" s="547"/>
      <c r="CUO339" s="547"/>
      <c r="CUP339" s="547"/>
      <c r="CUQ339" s="547"/>
      <c r="CUR339" s="547"/>
      <c r="CUS339" s="547"/>
      <c r="CUT339" s="547"/>
      <c r="CUU339" s="547"/>
      <c r="CUV339" s="547"/>
      <c r="CUW339" s="547"/>
      <c r="CUX339" s="547"/>
      <c r="CUY339" s="547"/>
      <c r="CUZ339" s="547"/>
      <c r="CVA339" s="547"/>
      <c r="CVB339" s="547"/>
      <c r="CVC339" s="547"/>
      <c r="CVD339" s="547"/>
      <c r="CVE339" s="547"/>
      <c r="CVF339" s="547"/>
      <c r="CVG339" s="547"/>
      <c r="CVH339" s="547"/>
      <c r="CVI339" s="547"/>
      <c r="CVJ339" s="547"/>
      <c r="CVK339" s="547"/>
      <c r="CVL339" s="547"/>
      <c r="CVM339" s="547"/>
      <c r="CVN339" s="547"/>
      <c r="CVO339" s="547"/>
      <c r="CVP339" s="547"/>
      <c r="CVQ339" s="547"/>
      <c r="CVR339" s="547"/>
      <c r="CVS339" s="547"/>
      <c r="CVT339" s="547"/>
      <c r="CVU339" s="547"/>
      <c r="CVV339" s="547"/>
      <c r="CVW339" s="547"/>
      <c r="CVX339" s="547"/>
      <c r="CVY339" s="547"/>
      <c r="CVZ339" s="547"/>
      <c r="CWA339" s="547"/>
      <c r="CWB339" s="547"/>
      <c r="CWC339" s="547"/>
      <c r="CWD339" s="547"/>
      <c r="CWE339" s="547"/>
      <c r="CWF339" s="547"/>
      <c r="CWG339" s="547"/>
      <c r="CWH339" s="547"/>
      <c r="CWI339" s="547"/>
      <c r="CWJ339" s="547"/>
      <c r="CWK339" s="547"/>
      <c r="CWL339" s="547"/>
      <c r="CWM339" s="547"/>
      <c r="CWN339" s="547"/>
      <c r="CWO339" s="547"/>
      <c r="CWP339" s="547"/>
      <c r="CWQ339" s="547"/>
      <c r="CWR339" s="547"/>
      <c r="CWS339" s="547"/>
      <c r="CWT339" s="547"/>
      <c r="CWU339" s="547"/>
      <c r="CWV339" s="547"/>
      <c r="CWW339" s="547"/>
      <c r="CWX339" s="547"/>
      <c r="CWY339" s="547"/>
      <c r="CWZ339" s="547"/>
      <c r="CXA339" s="547"/>
      <c r="CXB339" s="547"/>
      <c r="CXC339" s="547"/>
      <c r="CXD339" s="547"/>
      <c r="CXE339" s="547"/>
      <c r="CXF339" s="547"/>
      <c r="CXG339" s="547"/>
      <c r="CXH339" s="547"/>
      <c r="CXI339" s="547"/>
      <c r="CXJ339" s="547"/>
      <c r="CXK339" s="547"/>
      <c r="CXL339" s="547"/>
      <c r="CXM339" s="547"/>
      <c r="CXN339" s="547"/>
      <c r="CXO339" s="547"/>
      <c r="CXP339" s="547"/>
      <c r="CXQ339" s="547"/>
      <c r="CXR339" s="547"/>
      <c r="CXS339" s="547"/>
      <c r="CXT339" s="547"/>
      <c r="CXU339" s="547"/>
      <c r="CXV339" s="547"/>
      <c r="CXW339" s="547"/>
      <c r="CXX339" s="547"/>
      <c r="CXY339" s="547"/>
      <c r="CXZ339" s="547"/>
      <c r="CYA339" s="547"/>
      <c r="CYB339" s="547"/>
      <c r="CYC339" s="547"/>
      <c r="CYD339" s="547"/>
      <c r="CYE339" s="547"/>
      <c r="CYF339" s="547"/>
      <c r="CYG339" s="547"/>
      <c r="CYH339" s="547"/>
      <c r="CYI339" s="547"/>
      <c r="CYJ339" s="547"/>
      <c r="CYK339" s="547"/>
      <c r="CYL339" s="547"/>
      <c r="CYM339" s="547"/>
      <c r="CYN339" s="547"/>
      <c r="CYO339" s="547"/>
      <c r="CYP339" s="547"/>
      <c r="CYQ339" s="547"/>
      <c r="CYR339" s="547"/>
      <c r="CYS339" s="547"/>
      <c r="CYT339" s="547"/>
      <c r="CYU339" s="547"/>
      <c r="CYV339" s="547"/>
      <c r="CYW339" s="547"/>
      <c r="CYX339" s="547"/>
      <c r="CYY339" s="547"/>
      <c r="CYZ339" s="547"/>
      <c r="CZA339" s="547"/>
      <c r="CZB339" s="547"/>
      <c r="CZC339" s="547"/>
      <c r="CZD339" s="547"/>
      <c r="CZE339" s="547"/>
      <c r="CZF339" s="547"/>
      <c r="CZG339" s="547"/>
      <c r="CZH339" s="547"/>
      <c r="CZI339" s="547"/>
      <c r="CZJ339" s="547"/>
      <c r="CZK339" s="547"/>
      <c r="CZL339" s="547"/>
      <c r="CZM339" s="547"/>
      <c r="CZN339" s="547"/>
      <c r="CZO339" s="547"/>
      <c r="CZP339" s="547"/>
      <c r="CZQ339" s="547"/>
      <c r="CZR339" s="547"/>
      <c r="CZS339" s="547"/>
      <c r="CZT339" s="547"/>
      <c r="CZU339" s="547"/>
      <c r="CZV339" s="547"/>
      <c r="CZW339" s="547"/>
      <c r="CZX339" s="547"/>
      <c r="CZY339" s="547"/>
      <c r="CZZ339" s="547"/>
      <c r="DAA339" s="547"/>
      <c r="DAB339" s="547"/>
      <c r="DAC339" s="547"/>
      <c r="DAD339" s="547"/>
      <c r="DAE339" s="547"/>
      <c r="DAF339" s="547"/>
      <c r="DAG339" s="547"/>
      <c r="DAH339" s="547"/>
      <c r="DAI339" s="547"/>
      <c r="DAJ339" s="547"/>
      <c r="DAK339" s="547"/>
      <c r="DAL339" s="547"/>
      <c r="DAM339" s="547"/>
      <c r="DAN339" s="547"/>
      <c r="DAO339" s="547"/>
      <c r="DAP339" s="547"/>
      <c r="DAQ339" s="547"/>
      <c r="DAR339" s="547"/>
      <c r="DAS339" s="547"/>
      <c r="DAT339" s="547"/>
      <c r="DAU339" s="547"/>
      <c r="DAV339" s="547"/>
      <c r="DAW339" s="547"/>
      <c r="DAX339" s="547"/>
      <c r="DAY339" s="547"/>
      <c r="DAZ339" s="547"/>
      <c r="DBA339" s="547"/>
      <c r="DBB339" s="547"/>
      <c r="DBC339" s="547"/>
      <c r="DBD339" s="547"/>
      <c r="DBE339" s="547"/>
      <c r="DBF339" s="547"/>
      <c r="DBG339" s="547"/>
      <c r="DBH339" s="547"/>
      <c r="DBI339" s="547"/>
      <c r="DBJ339" s="547"/>
      <c r="DBK339" s="547"/>
      <c r="DBL339" s="547"/>
      <c r="DBM339" s="547"/>
      <c r="DBN339" s="547"/>
      <c r="DBO339" s="547"/>
      <c r="DBP339" s="547"/>
      <c r="DBQ339" s="547"/>
      <c r="DBR339" s="547"/>
      <c r="DBS339" s="547"/>
      <c r="DBT339" s="547"/>
      <c r="DBU339" s="547"/>
      <c r="DBV339" s="547"/>
      <c r="DBW339" s="547"/>
      <c r="DBX339" s="547"/>
      <c r="DBY339" s="547"/>
      <c r="DBZ339" s="547"/>
      <c r="DCA339" s="547"/>
      <c r="DCB339" s="547"/>
      <c r="DCC339" s="547"/>
      <c r="DCD339" s="547"/>
      <c r="DCE339" s="547"/>
      <c r="DCF339" s="547"/>
      <c r="DCG339" s="547"/>
      <c r="DCH339" s="547"/>
      <c r="DCI339" s="547"/>
      <c r="DCJ339" s="547"/>
      <c r="DCK339" s="547"/>
      <c r="DCL339" s="547"/>
      <c r="DCM339" s="547"/>
      <c r="DCN339" s="547"/>
      <c r="DCO339" s="547"/>
      <c r="DCP339" s="547"/>
      <c r="DCQ339" s="547"/>
      <c r="DCR339" s="547"/>
      <c r="DCS339" s="547"/>
      <c r="DCT339" s="547"/>
      <c r="DCU339" s="547"/>
      <c r="DCV339" s="547"/>
      <c r="DCW339" s="547"/>
      <c r="DCX339" s="547"/>
      <c r="DCY339" s="547"/>
      <c r="DCZ339" s="547"/>
      <c r="DDA339" s="547"/>
      <c r="DDB339" s="547"/>
      <c r="DDC339" s="547"/>
      <c r="DDD339" s="547"/>
      <c r="DDE339" s="547"/>
      <c r="DDF339" s="547"/>
      <c r="DDG339" s="547"/>
      <c r="DDH339" s="547"/>
      <c r="DDI339" s="547"/>
      <c r="DDJ339" s="547"/>
      <c r="DDK339" s="547"/>
      <c r="DDL339" s="547"/>
      <c r="DDM339" s="547"/>
      <c r="DDN339" s="547"/>
      <c r="DDO339" s="547"/>
      <c r="DDP339" s="547"/>
      <c r="DDQ339" s="547"/>
      <c r="DDR339" s="547"/>
      <c r="DDS339" s="547"/>
      <c r="DDT339" s="547"/>
      <c r="DDU339" s="547"/>
      <c r="DDV339" s="547"/>
      <c r="DDW339" s="547"/>
      <c r="DDX339" s="547"/>
      <c r="DDY339" s="547"/>
      <c r="DDZ339" s="547"/>
      <c r="DEA339" s="547"/>
      <c r="DEB339" s="547"/>
      <c r="DEC339" s="547"/>
      <c r="DED339" s="547"/>
      <c r="DEE339" s="547"/>
      <c r="DEF339" s="547"/>
      <c r="DEG339" s="547"/>
      <c r="DEH339" s="547"/>
      <c r="DEI339" s="547"/>
      <c r="DEJ339" s="547"/>
      <c r="DEK339" s="547"/>
      <c r="DEL339" s="547"/>
      <c r="DEM339" s="547"/>
      <c r="DEN339" s="547"/>
      <c r="DEO339" s="547"/>
      <c r="DEP339" s="547"/>
      <c r="DEQ339" s="547"/>
      <c r="DER339" s="547"/>
      <c r="DES339" s="547"/>
      <c r="DET339" s="547"/>
      <c r="DEU339" s="547"/>
      <c r="DEV339" s="547"/>
      <c r="DEW339" s="547"/>
      <c r="DEX339" s="547"/>
      <c r="DEY339" s="547"/>
      <c r="DEZ339" s="547"/>
      <c r="DFA339" s="547"/>
      <c r="DFB339" s="547"/>
      <c r="DFC339" s="547"/>
      <c r="DFD339" s="547"/>
      <c r="DFE339" s="547"/>
      <c r="DFF339" s="547"/>
      <c r="DFG339" s="547"/>
      <c r="DFH339" s="547"/>
      <c r="DFI339" s="547"/>
      <c r="DFJ339" s="547"/>
      <c r="DFK339" s="547"/>
      <c r="DFL339" s="547"/>
      <c r="DFM339" s="547"/>
      <c r="DFN339" s="547"/>
      <c r="DFO339" s="547"/>
      <c r="DFP339" s="547"/>
      <c r="DFQ339" s="547"/>
      <c r="DFR339" s="547"/>
      <c r="DFS339" s="547"/>
      <c r="DFT339" s="547"/>
      <c r="DFU339" s="547"/>
      <c r="DFV339" s="547"/>
      <c r="DFW339" s="547"/>
      <c r="DFX339" s="547"/>
      <c r="DFY339" s="547"/>
      <c r="DFZ339" s="547"/>
      <c r="DGA339" s="547"/>
      <c r="DGB339" s="547"/>
      <c r="DGC339" s="547"/>
      <c r="DGD339" s="547"/>
      <c r="DGE339" s="547"/>
      <c r="DGF339" s="547"/>
      <c r="DGG339" s="547"/>
      <c r="DGH339" s="547"/>
      <c r="DGI339" s="547"/>
      <c r="DGJ339" s="547"/>
      <c r="DGK339" s="547"/>
      <c r="DGL339" s="547"/>
      <c r="DGM339" s="547"/>
      <c r="DGN339" s="547"/>
      <c r="DGO339" s="547"/>
      <c r="DGP339" s="547"/>
      <c r="DGQ339" s="547"/>
      <c r="DGR339" s="547"/>
      <c r="DGS339" s="547"/>
      <c r="DGT339" s="547"/>
      <c r="DGU339" s="547"/>
      <c r="DGV339" s="547"/>
      <c r="DGW339" s="547"/>
      <c r="DGX339" s="547"/>
      <c r="DGY339" s="547"/>
      <c r="DGZ339" s="547"/>
      <c r="DHA339" s="547"/>
      <c r="DHB339" s="547"/>
      <c r="DHC339" s="547"/>
      <c r="DHD339" s="547"/>
      <c r="DHE339" s="547"/>
      <c r="DHF339" s="547"/>
      <c r="DHG339" s="547"/>
      <c r="DHH339" s="547"/>
      <c r="DHI339" s="547"/>
      <c r="DHJ339" s="547"/>
      <c r="DHK339" s="547"/>
      <c r="DHL339" s="547"/>
      <c r="DHM339" s="547"/>
      <c r="DHN339" s="547"/>
      <c r="DHO339" s="547"/>
      <c r="DHP339" s="547"/>
      <c r="DHQ339" s="547"/>
      <c r="DHR339" s="547"/>
      <c r="DHS339" s="547"/>
      <c r="DHT339" s="547"/>
      <c r="DHU339" s="547"/>
      <c r="DHV339" s="547"/>
      <c r="DHW339" s="547"/>
      <c r="DHX339" s="547"/>
      <c r="DHY339" s="547"/>
      <c r="DHZ339" s="547"/>
      <c r="DIA339" s="547"/>
      <c r="DIB339" s="547"/>
      <c r="DIC339" s="547"/>
      <c r="DID339" s="547"/>
      <c r="DIE339" s="547"/>
      <c r="DIF339" s="547"/>
      <c r="DIG339" s="547"/>
      <c r="DIH339" s="547"/>
      <c r="DII339" s="547"/>
      <c r="DIJ339" s="547"/>
      <c r="DIK339" s="547"/>
      <c r="DIL339" s="547"/>
      <c r="DIM339" s="547"/>
      <c r="DIN339" s="547"/>
      <c r="DIO339" s="547"/>
      <c r="DIP339" s="547"/>
      <c r="DIQ339" s="547"/>
      <c r="DIR339" s="547"/>
      <c r="DIS339" s="547"/>
      <c r="DIT339" s="547"/>
      <c r="DIU339" s="547"/>
      <c r="DIV339" s="547"/>
      <c r="DIW339" s="547"/>
      <c r="DIX339" s="547"/>
      <c r="DIY339" s="547"/>
      <c r="DIZ339" s="547"/>
      <c r="DJA339" s="547"/>
      <c r="DJB339" s="547"/>
      <c r="DJC339" s="547"/>
      <c r="DJD339" s="547"/>
      <c r="DJE339" s="547"/>
      <c r="DJF339" s="547"/>
      <c r="DJG339" s="547"/>
      <c r="DJH339" s="547"/>
      <c r="DJI339" s="547"/>
      <c r="DJJ339" s="547"/>
      <c r="DJK339" s="547"/>
      <c r="DJL339" s="547"/>
      <c r="DJM339" s="547"/>
      <c r="DJN339" s="547"/>
      <c r="DJO339" s="547"/>
      <c r="DJP339" s="547"/>
      <c r="DJQ339" s="547"/>
      <c r="DJR339" s="547"/>
      <c r="DJS339" s="547"/>
      <c r="DJT339" s="547"/>
      <c r="DJU339" s="547"/>
      <c r="DJV339" s="547"/>
      <c r="DJW339" s="547"/>
      <c r="DJX339" s="547"/>
      <c r="DJY339" s="547"/>
      <c r="DJZ339" s="547"/>
      <c r="DKA339" s="547"/>
      <c r="DKB339" s="547"/>
      <c r="DKC339" s="547"/>
      <c r="DKD339" s="547"/>
      <c r="DKE339" s="547"/>
      <c r="DKF339" s="547"/>
      <c r="DKG339" s="547"/>
      <c r="DKH339" s="547"/>
      <c r="DKI339" s="547"/>
      <c r="DKJ339" s="547"/>
      <c r="DKK339" s="547"/>
      <c r="DKL339" s="547"/>
      <c r="DKM339" s="547"/>
      <c r="DKN339" s="547"/>
      <c r="DKO339" s="547"/>
      <c r="DKP339" s="547"/>
      <c r="DKQ339" s="547"/>
      <c r="DKR339" s="547"/>
      <c r="DKS339" s="547"/>
      <c r="DKT339" s="547"/>
      <c r="DKU339" s="547"/>
      <c r="DKV339" s="547"/>
      <c r="DKW339" s="547"/>
      <c r="DKX339" s="547"/>
      <c r="DKY339" s="547"/>
      <c r="DKZ339" s="547"/>
      <c r="DLA339" s="547"/>
      <c r="DLB339" s="547"/>
      <c r="DLC339" s="547"/>
      <c r="DLD339" s="547"/>
      <c r="DLE339" s="547"/>
      <c r="DLF339" s="547"/>
      <c r="DLG339" s="547"/>
      <c r="DLH339" s="547"/>
      <c r="DLI339" s="547"/>
      <c r="DLJ339" s="547"/>
      <c r="DLK339" s="547"/>
      <c r="DLL339" s="547"/>
      <c r="DLM339" s="547"/>
      <c r="DLN339" s="547"/>
      <c r="DLO339" s="547"/>
      <c r="DLP339" s="547"/>
      <c r="DLQ339" s="547"/>
      <c r="DLR339" s="547"/>
      <c r="DLS339" s="547"/>
      <c r="DLT339" s="547"/>
      <c r="DLU339" s="547"/>
      <c r="DLV339" s="547"/>
      <c r="DLW339" s="547"/>
      <c r="DLX339" s="547"/>
      <c r="DLY339" s="547"/>
      <c r="DLZ339" s="547"/>
      <c r="DMA339" s="547"/>
      <c r="DMB339" s="547"/>
      <c r="DMC339" s="547"/>
      <c r="DMD339" s="547"/>
      <c r="DME339" s="547"/>
      <c r="DMF339" s="547"/>
      <c r="DMG339" s="547"/>
      <c r="DMH339" s="547"/>
      <c r="DMI339" s="547"/>
      <c r="DMJ339" s="547"/>
      <c r="DMK339" s="547"/>
      <c r="DML339" s="547"/>
      <c r="DMM339" s="547"/>
      <c r="DMN339" s="547"/>
      <c r="DMO339" s="547"/>
      <c r="DMP339" s="547"/>
      <c r="DMQ339" s="547"/>
      <c r="DMR339" s="547"/>
      <c r="DMS339" s="547"/>
      <c r="DMT339" s="547"/>
      <c r="DMU339" s="547"/>
      <c r="DMV339" s="547"/>
      <c r="DMW339" s="547"/>
      <c r="DMX339" s="547"/>
      <c r="DMY339" s="547"/>
      <c r="DMZ339" s="547"/>
      <c r="DNA339" s="547"/>
      <c r="DNB339" s="547"/>
      <c r="DNC339" s="547"/>
      <c r="DND339" s="547"/>
      <c r="DNE339" s="547"/>
      <c r="DNF339" s="547"/>
      <c r="DNG339" s="547"/>
      <c r="DNH339" s="547"/>
      <c r="DNI339" s="547"/>
      <c r="DNJ339" s="547"/>
      <c r="DNK339" s="547"/>
      <c r="DNL339" s="547"/>
      <c r="DNM339" s="547"/>
      <c r="DNN339" s="547"/>
      <c r="DNO339" s="547"/>
      <c r="DNP339" s="547"/>
      <c r="DNQ339" s="547"/>
      <c r="DNR339" s="547"/>
      <c r="DNS339" s="547"/>
      <c r="DNT339" s="547"/>
      <c r="DNU339" s="547"/>
      <c r="DNV339" s="547"/>
      <c r="DNW339" s="547"/>
      <c r="DNX339" s="547"/>
      <c r="DNY339" s="547"/>
      <c r="DNZ339" s="547"/>
      <c r="DOA339" s="547"/>
      <c r="DOB339" s="547"/>
      <c r="DOC339" s="547"/>
      <c r="DOD339" s="547"/>
      <c r="DOE339" s="547"/>
      <c r="DOF339" s="547"/>
      <c r="DOG339" s="547"/>
      <c r="DOH339" s="547"/>
      <c r="DOI339" s="547"/>
      <c r="DOJ339" s="547"/>
      <c r="DOK339" s="547"/>
      <c r="DOL339" s="547"/>
      <c r="DOM339" s="547"/>
      <c r="DON339" s="547"/>
      <c r="DOO339" s="547"/>
      <c r="DOP339" s="547"/>
      <c r="DOQ339" s="547"/>
      <c r="DOR339" s="547"/>
      <c r="DOS339" s="547"/>
      <c r="DOT339" s="547"/>
      <c r="DOU339" s="547"/>
      <c r="DOV339" s="547"/>
      <c r="DOW339" s="547"/>
      <c r="DOX339" s="547"/>
      <c r="DOY339" s="547"/>
      <c r="DOZ339" s="547"/>
      <c r="DPA339" s="547"/>
      <c r="DPB339" s="547"/>
      <c r="DPC339" s="547"/>
      <c r="DPD339" s="547"/>
      <c r="DPE339" s="547"/>
      <c r="DPF339" s="547"/>
      <c r="DPG339" s="547"/>
      <c r="DPH339" s="547"/>
      <c r="DPI339" s="547"/>
      <c r="DPJ339" s="547"/>
      <c r="DPK339" s="547"/>
      <c r="DPL339" s="547"/>
      <c r="DPM339" s="547"/>
      <c r="DPN339" s="547"/>
      <c r="DPO339" s="547"/>
      <c r="DPP339" s="547"/>
      <c r="DPQ339" s="547"/>
      <c r="DPR339" s="547"/>
      <c r="DPS339" s="547"/>
      <c r="DPT339" s="547"/>
      <c r="DPU339" s="547"/>
      <c r="DPV339" s="547"/>
      <c r="DPW339" s="547"/>
      <c r="DPX339" s="547"/>
      <c r="DPY339" s="547"/>
      <c r="DPZ339" s="547"/>
      <c r="DQA339" s="547"/>
      <c r="DQB339" s="547"/>
      <c r="DQC339" s="547"/>
      <c r="DQD339" s="547"/>
      <c r="DQE339" s="547"/>
      <c r="DQF339" s="547"/>
      <c r="DQG339" s="547"/>
      <c r="DQH339" s="547"/>
      <c r="DQI339" s="547"/>
      <c r="DQJ339" s="547"/>
      <c r="DQK339" s="547"/>
      <c r="DQL339" s="547"/>
      <c r="DQM339" s="547"/>
      <c r="DQN339" s="547"/>
      <c r="DQO339" s="547"/>
      <c r="DQP339" s="547"/>
      <c r="DQQ339" s="547"/>
      <c r="DQR339" s="547"/>
      <c r="DQS339" s="547"/>
      <c r="DQT339" s="547"/>
      <c r="DQU339" s="547"/>
      <c r="DQV339" s="547"/>
      <c r="DQW339" s="547"/>
      <c r="DQX339" s="547"/>
      <c r="DQY339" s="547"/>
      <c r="DQZ339" s="547"/>
      <c r="DRA339" s="547"/>
      <c r="DRB339" s="547"/>
      <c r="DRC339" s="547"/>
      <c r="DRD339" s="547"/>
      <c r="DRE339" s="547"/>
      <c r="DRF339" s="547"/>
      <c r="DRG339" s="547"/>
      <c r="DRH339" s="547"/>
      <c r="DRI339" s="547"/>
      <c r="DRJ339" s="547"/>
      <c r="DRK339" s="547"/>
      <c r="DRL339" s="547"/>
      <c r="DRM339" s="547"/>
      <c r="DRN339" s="547"/>
      <c r="DRO339" s="547"/>
      <c r="DRP339" s="547"/>
      <c r="DRQ339" s="547"/>
      <c r="DRR339" s="547"/>
      <c r="DRS339" s="547"/>
      <c r="DRT339" s="547"/>
      <c r="DRU339" s="547"/>
      <c r="DRV339" s="547"/>
      <c r="DRW339" s="547"/>
      <c r="DRX339" s="547"/>
      <c r="DRY339" s="547"/>
      <c r="DRZ339" s="547"/>
      <c r="DSA339" s="547"/>
      <c r="DSB339" s="547"/>
      <c r="DSC339" s="547"/>
      <c r="DSD339" s="547"/>
      <c r="DSE339" s="547"/>
      <c r="DSF339" s="547"/>
      <c r="DSG339" s="547"/>
      <c r="DSH339" s="547"/>
      <c r="DSI339" s="547"/>
      <c r="DSJ339" s="547"/>
      <c r="DSK339" s="547"/>
      <c r="DSL339" s="547"/>
      <c r="DSM339" s="547"/>
      <c r="DSN339" s="547"/>
      <c r="DSO339" s="547"/>
      <c r="DSP339" s="547"/>
      <c r="DSQ339" s="547"/>
      <c r="DSR339" s="547"/>
      <c r="DSS339" s="547"/>
      <c r="DST339" s="547"/>
      <c r="DSU339" s="547"/>
      <c r="DSV339" s="547"/>
      <c r="DSW339" s="547"/>
      <c r="DSX339" s="547"/>
      <c r="DSY339" s="547"/>
      <c r="DSZ339" s="547"/>
      <c r="DTA339" s="547"/>
      <c r="DTB339" s="547"/>
      <c r="DTC339" s="547"/>
      <c r="DTD339" s="547"/>
      <c r="DTE339" s="547"/>
      <c r="DTF339" s="547"/>
      <c r="DTG339" s="547"/>
      <c r="DTH339" s="547"/>
      <c r="DTI339" s="547"/>
      <c r="DTJ339" s="547"/>
      <c r="DTK339" s="547"/>
      <c r="DTL339" s="547"/>
      <c r="DTM339" s="547"/>
      <c r="DTN339" s="547"/>
      <c r="DTO339" s="547"/>
      <c r="DTP339" s="547"/>
      <c r="DTQ339" s="547"/>
      <c r="DTR339" s="547"/>
      <c r="DTS339" s="547"/>
      <c r="DTT339" s="547"/>
      <c r="DTU339" s="547"/>
      <c r="DTV339" s="547"/>
      <c r="DTW339" s="547"/>
      <c r="DTX339" s="547"/>
      <c r="DTY339" s="547"/>
      <c r="DTZ339" s="547"/>
      <c r="DUA339" s="547"/>
      <c r="DUB339" s="547"/>
      <c r="DUC339" s="547"/>
      <c r="DUD339" s="547"/>
      <c r="DUE339" s="547"/>
      <c r="DUF339" s="547"/>
      <c r="DUG339" s="547"/>
      <c r="DUH339" s="547"/>
      <c r="DUI339" s="547"/>
      <c r="DUJ339" s="547"/>
      <c r="DUK339" s="547"/>
      <c r="DUL339" s="547"/>
      <c r="DUM339" s="547"/>
      <c r="DUN339" s="547"/>
      <c r="DUO339" s="547"/>
      <c r="DUP339" s="547"/>
      <c r="DUQ339" s="547"/>
      <c r="DUR339" s="547"/>
      <c r="DUS339" s="547"/>
      <c r="DUT339" s="547"/>
      <c r="DUU339" s="547"/>
      <c r="DUV339" s="547"/>
      <c r="DUW339" s="547"/>
      <c r="DUX339" s="547"/>
      <c r="DUY339" s="547"/>
      <c r="DUZ339" s="547"/>
      <c r="DVA339" s="547"/>
      <c r="DVB339" s="547"/>
      <c r="DVC339" s="547"/>
      <c r="DVD339" s="547"/>
      <c r="DVE339" s="547"/>
      <c r="DVF339" s="547"/>
      <c r="DVG339" s="547"/>
      <c r="DVH339" s="547"/>
      <c r="DVI339" s="547"/>
      <c r="DVJ339" s="547"/>
      <c r="DVK339" s="547"/>
      <c r="DVL339" s="547"/>
      <c r="DVM339" s="547"/>
      <c r="DVN339" s="547"/>
      <c r="DVO339" s="547"/>
      <c r="DVP339" s="547"/>
      <c r="DVQ339" s="547"/>
      <c r="DVR339" s="547"/>
      <c r="DVS339" s="547"/>
      <c r="DVT339" s="547"/>
      <c r="DVU339" s="547"/>
      <c r="DVV339" s="547"/>
      <c r="DVW339" s="547"/>
      <c r="DVX339" s="547"/>
      <c r="DVY339" s="547"/>
      <c r="DVZ339" s="547"/>
      <c r="DWA339" s="547"/>
      <c r="DWB339" s="547"/>
      <c r="DWC339" s="547"/>
      <c r="DWD339" s="547"/>
      <c r="DWE339" s="547"/>
      <c r="DWF339" s="547"/>
      <c r="DWG339" s="547"/>
      <c r="DWH339" s="547"/>
      <c r="DWI339" s="547"/>
      <c r="DWJ339" s="547"/>
      <c r="DWK339" s="547"/>
      <c r="DWL339" s="547"/>
      <c r="DWM339" s="547"/>
      <c r="DWN339" s="547"/>
      <c r="DWO339" s="547"/>
      <c r="DWP339" s="547"/>
      <c r="DWQ339" s="547"/>
      <c r="DWR339" s="547"/>
      <c r="DWS339" s="547"/>
      <c r="DWT339" s="547"/>
      <c r="DWU339" s="547"/>
      <c r="DWV339" s="547"/>
      <c r="DWW339" s="547"/>
      <c r="DWX339" s="547"/>
      <c r="DWY339" s="547"/>
      <c r="DWZ339" s="547"/>
      <c r="DXA339" s="547"/>
      <c r="DXB339" s="547"/>
      <c r="DXC339" s="547"/>
      <c r="DXD339" s="547"/>
      <c r="DXE339" s="547"/>
      <c r="DXF339" s="547"/>
      <c r="DXG339" s="547"/>
      <c r="DXH339" s="547"/>
      <c r="DXI339" s="547"/>
      <c r="DXJ339" s="547"/>
      <c r="DXK339" s="547"/>
      <c r="DXL339" s="547"/>
      <c r="DXM339" s="547"/>
      <c r="DXN339" s="547"/>
      <c r="DXO339" s="547"/>
      <c r="DXP339" s="547"/>
      <c r="DXQ339" s="547"/>
      <c r="DXR339" s="547"/>
      <c r="DXS339" s="547"/>
      <c r="DXT339" s="547"/>
      <c r="DXU339" s="547"/>
      <c r="DXV339" s="547"/>
      <c r="DXW339" s="547"/>
      <c r="DXX339" s="547"/>
      <c r="DXY339" s="547"/>
      <c r="DXZ339" s="547"/>
      <c r="DYA339" s="547"/>
      <c r="DYB339" s="547"/>
      <c r="DYC339" s="547"/>
      <c r="DYD339" s="547"/>
      <c r="DYE339" s="547"/>
      <c r="DYF339" s="547"/>
      <c r="DYG339" s="547"/>
      <c r="DYH339" s="547"/>
      <c r="DYI339" s="547"/>
      <c r="DYJ339" s="547"/>
      <c r="DYK339" s="547"/>
      <c r="DYL339" s="547"/>
      <c r="DYM339" s="547"/>
      <c r="DYN339" s="547"/>
      <c r="DYO339" s="547"/>
      <c r="DYP339" s="547"/>
      <c r="DYQ339" s="547"/>
      <c r="DYR339" s="547"/>
      <c r="DYS339" s="547"/>
      <c r="DYT339" s="547"/>
      <c r="DYU339" s="547"/>
      <c r="DYV339" s="547"/>
      <c r="DYW339" s="547"/>
      <c r="DYX339" s="547"/>
      <c r="DYY339" s="547"/>
      <c r="DYZ339" s="547"/>
      <c r="DZA339" s="547"/>
      <c r="DZB339" s="547"/>
      <c r="DZC339" s="547"/>
      <c r="DZD339" s="547"/>
      <c r="DZE339" s="547"/>
      <c r="DZF339" s="547"/>
      <c r="DZG339" s="547"/>
      <c r="DZH339" s="547"/>
      <c r="DZI339" s="547"/>
      <c r="DZJ339" s="547"/>
      <c r="DZK339" s="547"/>
      <c r="DZL339" s="547"/>
      <c r="DZM339" s="547"/>
      <c r="DZN339" s="547"/>
      <c r="DZO339" s="547"/>
      <c r="DZP339" s="547"/>
      <c r="DZQ339" s="547"/>
      <c r="DZR339" s="547"/>
      <c r="DZS339" s="547"/>
      <c r="DZT339" s="547"/>
      <c r="DZU339" s="547"/>
      <c r="DZV339" s="547"/>
      <c r="DZW339" s="547"/>
      <c r="DZX339" s="547"/>
      <c r="DZY339" s="547"/>
      <c r="DZZ339" s="547"/>
      <c r="EAA339" s="547"/>
      <c r="EAB339" s="547"/>
      <c r="EAC339" s="547"/>
      <c r="EAD339" s="547"/>
      <c r="EAE339" s="547"/>
      <c r="EAF339" s="547"/>
      <c r="EAG339" s="547"/>
      <c r="EAH339" s="547"/>
      <c r="EAI339" s="547"/>
      <c r="EAJ339" s="547"/>
      <c r="EAK339" s="547"/>
      <c r="EAL339" s="547"/>
      <c r="EAM339" s="547"/>
      <c r="EAN339" s="547"/>
      <c r="EAO339" s="547"/>
      <c r="EAP339" s="547"/>
      <c r="EAQ339" s="547"/>
      <c r="EAR339" s="547"/>
      <c r="EAS339" s="547"/>
      <c r="EAT339" s="547"/>
      <c r="EAU339" s="547"/>
      <c r="EAV339" s="547"/>
      <c r="EAW339" s="547"/>
      <c r="EAX339" s="547"/>
      <c r="EAY339" s="547"/>
      <c r="EAZ339" s="547"/>
      <c r="EBA339" s="547"/>
      <c r="EBB339" s="547"/>
      <c r="EBC339" s="547"/>
      <c r="EBD339" s="547"/>
      <c r="EBE339" s="547"/>
      <c r="EBF339" s="547"/>
      <c r="EBG339" s="547"/>
      <c r="EBH339" s="547"/>
      <c r="EBI339" s="547"/>
      <c r="EBJ339" s="547"/>
      <c r="EBK339" s="547"/>
      <c r="EBL339" s="547"/>
      <c r="EBM339" s="547"/>
      <c r="EBN339" s="547"/>
      <c r="EBO339" s="547"/>
      <c r="EBP339" s="547"/>
      <c r="EBQ339" s="547"/>
      <c r="EBR339" s="547"/>
      <c r="EBS339" s="547"/>
      <c r="EBT339" s="547"/>
      <c r="EBU339" s="547"/>
      <c r="EBV339" s="547"/>
      <c r="EBW339" s="547"/>
      <c r="EBX339" s="547"/>
      <c r="EBY339" s="547"/>
      <c r="EBZ339" s="547"/>
      <c r="ECA339" s="547"/>
      <c r="ECB339" s="547"/>
      <c r="ECC339" s="547"/>
      <c r="ECD339" s="547"/>
      <c r="ECE339" s="547"/>
      <c r="ECF339" s="547"/>
      <c r="ECG339" s="547"/>
      <c r="ECH339" s="547"/>
      <c r="ECI339" s="547"/>
      <c r="ECJ339" s="547"/>
      <c r="ECK339" s="547"/>
      <c r="ECL339" s="547"/>
      <c r="ECM339" s="547"/>
      <c r="ECN339" s="547"/>
      <c r="ECO339" s="547"/>
      <c r="ECP339" s="547"/>
      <c r="ECQ339" s="547"/>
      <c r="ECR339" s="547"/>
      <c r="ECS339" s="547"/>
      <c r="ECT339" s="547"/>
      <c r="ECU339" s="547"/>
      <c r="ECV339" s="547"/>
      <c r="ECW339" s="547"/>
      <c r="ECX339" s="547"/>
      <c r="ECY339" s="547"/>
      <c r="ECZ339" s="547"/>
      <c r="EDA339" s="547"/>
      <c r="EDB339" s="547"/>
      <c r="EDC339" s="547"/>
      <c r="EDD339" s="547"/>
      <c r="EDE339" s="547"/>
      <c r="EDF339" s="547"/>
      <c r="EDG339" s="547"/>
      <c r="EDH339" s="547"/>
      <c r="EDI339" s="547"/>
      <c r="EDJ339" s="547"/>
      <c r="EDK339" s="547"/>
      <c r="EDL339" s="547"/>
      <c r="EDM339" s="547"/>
      <c r="EDN339" s="547"/>
      <c r="EDO339" s="547"/>
      <c r="EDP339" s="547"/>
      <c r="EDQ339" s="547"/>
      <c r="EDR339" s="547"/>
      <c r="EDS339" s="547"/>
      <c r="EDT339" s="547"/>
      <c r="EDU339" s="547"/>
      <c r="EDV339" s="547"/>
      <c r="EDW339" s="547"/>
      <c r="EDX339" s="547"/>
      <c r="EDY339" s="547"/>
      <c r="EDZ339" s="547"/>
      <c r="EEA339" s="547"/>
      <c r="EEB339" s="547"/>
      <c r="EEC339" s="547"/>
      <c r="EED339" s="547"/>
      <c r="EEE339" s="547"/>
      <c r="EEF339" s="547"/>
      <c r="EEG339" s="547"/>
      <c r="EEH339" s="547"/>
      <c r="EEI339" s="547"/>
      <c r="EEJ339" s="547"/>
      <c r="EEK339" s="547"/>
      <c r="EEL339" s="547"/>
      <c r="EEM339" s="547"/>
      <c r="EEN339" s="547"/>
      <c r="EEO339" s="547"/>
      <c r="EEP339" s="547"/>
      <c r="EEQ339" s="547"/>
      <c r="EER339" s="547"/>
      <c r="EES339" s="547"/>
      <c r="EET339" s="547"/>
      <c r="EEU339" s="547"/>
      <c r="EEV339" s="547"/>
      <c r="EEW339" s="547"/>
      <c r="EEX339" s="547"/>
      <c r="EEY339" s="547"/>
      <c r="EEZ339" s="547"/>
      <c r="EFA339" s="547"/>
      <c r="EFB339" s="547"/>
      <c r="EFC339" s="547"/>
      <c r="EFD339" s="547"/>
      <c r="EFE339" s="547"/>
      <c r="EFF339" s="547"/>
      <c r="EFG339" s="547"/>
      <c r="EFH339" s="547"/>
      <c r="EFI339" s="547"/>
      <c r="EFJ339" s="547"/>
      <c r="EFK339" s="547"/>
      <c r="EFL339" s="547"/>
      <c r="EFM339" s="547"/>
      <c r="EFN339" s="547"/>
      <c r="EFO339" s="547"/>
      <c r="EFP339" s="547"/>
      <c r="EFQ339" s="547"/>
      <c r="EFR339" s="547"/>
      <c r="EFS339" s="547"/>
      <c r="EFT339" s="547"/>
      <c r="EFU339" s="547"/>
      <c r="EFV339" s="547"/>
      <c r="EFW339" s="547"/>
      <c r="EFX339" s="547"/>
      <c r="EFY339" s="547"/>
      <c r="EFZ339" s="547"/>
      <c r="EGA339" s="547"/>
      <c r="EGB339" s="547"/>
      <c r="EGC339" s="547"/>
      <c r="EGD339" s="547"/>
      <c r="EGE339" s="547"/>
      <c r="EGF339" s="547"/>
      <c r="EGG339" s="547"/>
      <c r="EGH339" s="547"/>
      <c r="EGI339" s="547"/>
      <c r="EGJ339" s="547"/>
      <c r="EGK339" s="547"/>
      <c r="EGL339" s="547"/>
      <c r="EGM339" s="547"/>
      <c r="EGN339" s="547"/>
      <c r="EGO339" s="547"/>
      <c r="EGP339" s="547"/>
      <c r="EGQ339" s="547"/>
      <c r="EGR339" s="547"/>
      <c r="EGS339" s="547"/>
      <c r="EGT339" s="547"/>
      <c r="EGU339" s="547"/>
      <c r="EGV339" s="547"/>
      <c r="EGW339" s="547"/>
      <c r="EGX339" s="547"/>
      <c r="EGY339" s="547"/>
      <c r="EGZ339" s="547"/>
      <c r="EHA339" s="547"/>
      <c r="EHB339" s="547"/>
      <c r="EHC339" s="547"/>
      <c r="EHD339" s="547"/>
      <c r="EHE339" s="547"/>
      <c r="EHF339" s="547"/>
      <c r="EHG339" s="547"/>
      <c r="EHH339" s="547"/>
      <c r="EHI339" s="547"/>
      <c r="EHJ339" s="547"/>
      <c r="EHK339" s="547"/>
      <c r="EHL339" s="547"/>
      <c r="EHM339" s="547"/>
      <c r="EHN339" s="547"/>
      <c r="EHO339" s="547"/>
      <c r="EHP339" s="547"/>
      <c r="EHQ339" s="547"/>
      <c r="EHR339" s="547"/>
      <c r="EHS339" s="547"/>
      <c r="EHT339" s="547"/>
      <c r="EHU339" s="547"/>
      <c r="EHV339" s="547"/>
      <c r="EHW339" s="547"/>
      <c r="EHX339" s="547"/>
      <c r="EHY339" s="547"/>
      <c r="EHZ339" s="547"/>
      <c r="EIA339" s="547"/>
      <c r="EIB339" s="547"/>
      <c r="EIC339" s="547"/>
      <c r="EID339" s="547"/>
      <c r="EIE339" s="547"/>
      <c r="EIF339" s="547"/>
      <c r="EIG339" s="547"/>
      <c r="EIH339" s="547"/>
      <c r="EII339" s="547"/>
      <c r="EIJ339" s="547"/>
      <c r="EIK339" s="547"/>
      <c r="EIL339" s="547"/>
      <c r="EIM339" s="547"/>
      <c r="EIN339" s="547"/>
      <c r="EIO339" s="547"/>
      <c r="EIP339" s="547"/>
      <c r="EIQ339" s="547"/>
      <c r="EIR339" s="547"/>
      <c r="EIS339" s="547"/>
      <c r="EIT339" s="547"/>
      <c r="EIU339" s="547"/>
      <c r="EIV339" s="547"/>
      <c r="EIW339" s="547"/>
      <c r="EIX339" s="547"/>
      <c r="EIY339" s="547"/>
      <c r="EIZ339" s="547"/>
      <c r="EJA339" s="547"/>
      <c r="EJB339" s="547"/>
      <c r="EJC339" s="547"/>
      <c r="EJD339" s="547"/>
      <c r="EJE339" s="547"/>
      <c r="EJF339" s="547"/>
      <c r="EJG339" s="547"/>
      <c r="EJH339" s="547"/>
      <c r="EJI339" s="547"/>
      <c r="EJJ339" s="547"/>
      <c r="EJK339" s="547"/>
      <c r="EJL339" s="547"/>
      <c r="EJM339" s="547"/>
      <c r="EJN339" s="547"/>
      <c r="EJO339" s="547"/>
      <c r="EJP339" s="547"/>
      <c r="EJQ339" s="547"/>
      <c r="EJR339" s="547"/>
      <c r="EJS339" s="547"/>
      <c r="EJT339" s="547"/>
      <c r="EJU339" s="547"/>
      <c r="EJV339" s="547"/>
      <c r="EJW339" s="547"/>
      <c r="EJX339" s="547"/>
      <c r="EJY339" s="547"/>
      <c r="EJZ339" s="547"/>
      <c r="EKA339" s="547"/>
      <c r="EKB339" s="547"/>
      <c r="EKC339" s="547"/>
      <c r="EKD339" s="547"/>
      <c r="EKE339" s="547"/>
      <c r="EKF339" s="547"/>
      <c r="EKG339" s="547"/>
      <c r="EKH339" s="547"/>
      <c r="EKI339" s="547"/>
      <c r="EKJ339" s="547"/>
      <c r="EKK339" s="547"/>
      <c r="EKL339" s="547"/>
      <c r="EKM339" s="547"/>
      <c r="EKN339" s="547"/>
      <c r="EKO339" s="547"/>
      <c r="EKP339" s="547"/>
      <c r="EKQ339" s="547"/>
      <c r="EKR339" s="547"/>
      <c r="EKS339" s="547"/>
      <c r="EKT339" s="547"/>
      <c r="EKU339" s="547"/>
      <c r="EKV339" s="547"/>
      <c r="EKW339" s="547"/>
      <c r="EKX339" s="547"/>
      <c r="EKY339" s="547"/>
      <c r="EKZ339" s="547"/>
      <c r="ELA339" s="547"/>
      <c r="ELB339" s="547"/>
      <c r="ELC339" s="547"/>
      <c r="ELD339" s="547"/>
      <c r="ELE339" s="547"/>
      <c r="ELF339" s="547"/>
      <c r="ELG339" s="547"/>
      <c r="ELH339" s="547"/>
      <c r="ELI339" s="547"/>
      <c r="ELJ339" s="547"/>
      <c r="ELK339" s="547"/>
      <c r="ELL339" s="547"/>
      <c r="ELM339" s="547"/>
      <c r="ELN339" s="547"/>
      <c r="ELO339" s="547"/>
      <c r="ELP339" s="547"/>
      <c r="ELQ339" s="547"/>
      <c r="ELR339" s="547"/>
      <c r="ELS339" s="547"/>
      <c r="ELT339" s="547"/>
      <c r="ELU339" s="547"/>
      <c r="ELV339" s="547"/>
      <c r="ELW339" s="547"/>
      <c r="ELX339" s="547"/>
      <c r="ELY339" s="547"/>
      <c r="ELZ339" s="547"/>
      <c r="EMA339" s="547"/>
      <c r="EMB339" s="547"/>
      <c r="EMC339" s="547"/>
      <c r="EMD339" s="547"/>
      <c r="EME339" s="547"/>
      <c r="EMF339" s="547"/>
      <c r="EMG339" s="547"/>
      <c r="EMH339" s="547"/>
      <c r="EMI339" s="547"/>
      <c r="EMJ339" s="547"/>
      <c r="EMK339" s="547"/>
      <c r="EML339" s="547"/>
      <c r="EMM339" s="547"/>
      <c r="EMN339" s="547"/>
      <c r="EMO339" s="547"/>
      <c r="EMP339" s="547"/>
      <c r="EMQ339" s="547"/>
      <c r="EMR339" s="547"/>
      <c r="EMS339" s="547"/>
      <c r="EMT339" s="547"/>
      <c r="EMU339" s="547"/>
      <c r="EMV339" s="547"/>
      <c r="EMW339" s="547"/>
      <c r="EMX339" s="547"/>
      <c r="EMY339" s="547"/>
      <c r="EMZ339" s="547"/>
      <c r="ENA339" s="547"/>
      <c r="ENB339" s="547"/>
      <c r="ENC339" s="547"/>
      <c r="END339" s="547"/>
      <c r="ENE339" s="547"/>
      <c r="ENF339" s="547"/>
      <c r="ENG339" s="547"/>
      <c r="ENH339" s="547"/>
      <c r="ENI339" s="547"/>
      <c r="ENJ339" s="547"/>
      <c r="ENK339" s="547"/>
      <c r="ENL339" s="547"/>
      <c r="ENM339" s="547"/>
      <c r="ENN339" s="547"/>
      <c r="ENO339" s="547"/>
      <c r="ENP339" s="547"/>
      <c r="ENQ339" s="547"/>
      <c r="ENR339" s="547"/>
      <c r="ENS339" s="547"/>
      <c r="ENT339" s="547"/>
      <c r="ENU339" s="547"/>
      <c r="ENV339" s="547"/>
      <c r="ENW339" s="547"/>
      <c r="ENX339" s="547"/>
      <c r="ENY339" s="547"/>
      <c r="ENZ339" s="547"/>
      <c r="EOA339" s="547"/>
      <c r="EOB339" s="547"/>
      <c r="EOC339" s="547"/>
      <c r="EOD339" s="547"/>
      <c r="EOE339" s="547"/>
      <c r="EOF339" s="547"/>
      <c r="EOG339" s="547"/>
      <c r="EOH339" s="547"/>
      <c r="EOI339" s="547"/>
      <c r="EOJ339" s="547"/>
      <c r="EOK339" s="547"/>
      <c r="EOL339" s="547"/>
      <c r="EOM339" s="547"/>
      <c r="EON339" s="547"/>
      <c r="EOO339" s="547"/>
      <c r="EOP339" s="547"/>
      <c r="EOQ339" s="547"/>
      <c r="EOR339" s="547"/>
      <c r="EOS339" s="547"/>
      <c r="EOT339" s="547"/>
      <c r="EOU339" s="547"/>
      <c r="EOV339" s="547"/>
      <c r="EOW339" s="547"/>
      <c r="EOX339" s="547"/>
      <c r="EOY339" s="547"/>
      <c r="EOZ339" s="547"/>
      <c r="EPA339" s="547"/>
      <c r="EPB339" s="547"/>
      <c r="EPC339" s="547"/>
      <c r="EPD339" s="547"/>
      <c r="EPE339" s="547"/>
      <c r="EPF339" s="547"/>
      <c r="EPG339" s="547"/>
      <c r="EPH339" s="547"/>
      <c r="EPI339" s="547"/>
      <c r="EPJ339" s="547"/>
      <c r="EPK339" s="547"/>
      <c r="EPL339" s="547"/>
      <c r="EPM339" s="547"/>
      <c r="EPN339" s="547"/>
      <c r="EPO339" s="547"/>
      <c r="EPP339" s="547"/>
      <c r="EPQ339" s="547"/>
      <c r="EPR339" s="547"/>
      <c r="EPS339" s="547"/>
      <c r="EPT339" s="547"/>
      <c r="EPU339" s="547"/>
      <c r="EPV339" s="547"/>
      <c r="EPW339" s="547"/>
      <c r="EPX339" s="547"/>
      <c r="EPY339" s="547"/>
      <c r="EPZ339" s="547"/>
      <c r="EQA339" s="547"/>
      <c r="EQB339" s="547"/>
      <c r="EQC339" s="547"/>
      <c r="EQD339" s="547"/>
      <c r="EQE339" s="547"/>
      <c r="EQF339" s="547"/>
      <c r="EQG339" s="547"/>
      <c r="EQH339" s="547"/>
      <c r="EQI339" s="547"/>
      <c r="EQJ339" s="547"/>
      <c r="EQK339" s="547"/>
      <c r="EQL339" s="547"/>
      <c r="EQM339" s="547"/>
      <c r="EQN339" s="547"/>
      <c r="EQO339" s="547"/>
      <c r="EQP339" s="547"/>
      <c r="EQQ339" s="547"/>
      <c r="EQR339" s="547"/>
      <c r="EQS339" s="547"/>
      <c r="EQT339" s="547"/>
      <c r="EQU339" s="547"/>
      <c r="EQV339" s="547"/>
      <c r="EQW339" s="547"/>
      <c r="EQX339" s="547"/>
      <c r="EQY339" s="547"/>
      <c r="EQZ339" s="547"/>
      <c r="ERA339" s="547"/>
      <c r="ERB339" s="547"/>
      <c r="ERC339" s="547"/>
      <c r="ERD339" s="547"/>
      <c r="ERE339" s="547"/>
      <c r="ERF339" s="547"/>
      <c r="ERG339" s="547"/>
      <c r="ERH339" s="547"/>
      <c r="ERI339" s="547"/>
      <c r="ERJ339" s="547"/>
      <c r="ERK339" s="547"/>
      <c r="ERL339" s="547"/>
      <c r="ERM339" s="547"/>
      <c r="ERN339" s="547"/>
      <c r="ERO339" s="547"/>
      <c r="ERP339" s="547"/>
      <c r="ERQ339" s="547"/>
      <c r="ERR339" s="547"/>
      <c r="ERS339" s="547"/>
      <c r="ERT339" s="547"/>
      <c r="ERU339" s="547"/>
      <c r="ERV339" s="547"/>
      <c r="ERW339" s="547"/>
      <c r="ERX339" s="547"/>
      <c r="ERY339" s="547"/>
      <c r="ERZ339" s="547"/>
      <c r="ESA339" s="547"/>
      <c r="ESB339" s="547"/>
      <c r="ESC339" s="547"/>
      <c r="ESD339" s="547"/>
      <c r="ESE339" s="547"/>
      <c r="ESF339" s="547"/>
      <c r="ESG339" s="547"/>
      <c r="ESH339" s="547"/>
      <c r="ESI339" s="547"/>
      <c r="ESJ339" s="547"/>
      <c r="ESK339" s="547"/>
      <c r="ESL339" s="547"/>
      <c r="ESM339" s="547"/>
      <c r="ESN339" s="547"/>
      <c r="ESO339" s="547"/>
      <c r="ESP339" s="547"/>
      <c r="ESQ339" s="547"/>
      <c r="ESR339" s="547"/>
      <c r="ESS339" s="547"/>
      <c r="EST339" s="547"/>
      <c r="ESU339" s="547"/>
      <c r="ESV339" s="547"/>
      <c r="ESW339" s="547"/>
      <c r="ESX339" s="547"/>
      <c r="ESY339" s="547"/>
      <c r="ESZ339" s="547"/>
      <c r="ETA339" s="547"/>
      <c r="ETB339" s="547"/>
      <c r="ETC339" s="547"/>
      <c r="ETD339" s="547"/>
      <c r="ETE339" s="547"/>
      <c r="ETF339" s="547"/>
      <c r="ETG339" s="547"/>
      <c r="ETH339" s="547"/>
      <c r="ETI339" s="547"/>
      <c r="ETJ339" s="547"/>
      <c r="ETK339" s="547"/>
      <c r="ETL339" s="547"/>
      <c r="ETM339" s="547"/>
      <c r="ETN339" s="547"/>
      <c r="ETO339" s="547"/>
      <c r="ETP339" s="547"/>
      <c r="ETQ339" s="547"/>
      <c r="ETR339" s="547"/>
      <c r="ETS339" s="547"/>
      <c r="ETT339" s="547"/>
      <c r="ETU339" s="547"/>
      <c r="ETV339" s="547"/>
      <c r="ETW339" s="547"/>
      <c r="ETX339" s="547"/>
      <c r="ETY339" s="547"/>
      <c r="ETZ339" s="547"/>
      <c r="EUA339" s="547"/>
      <c r="EUB339" s="547"/>
      <c r="EUC339" s="547"/>
      <c r="EUD339" s="547"/>
      <c r="EUE339" s="547"/>
      <c r="EUF339" s="547"/>
      <c r="EUG339" s="547"/>
      <c r="EUH339" s="547"/>
      <c r="EUI339" s="547"/>
      <c r="EUJ339" s="547"/>
      <c r="EUK339" s="547"/>
      <c r="EUL339" s="547"/>
      <c r="EUM339" s="547"/>
      <c r="EUN339" s="547"/>
      <c r="EUO339" s="547"/>
      <c r="EUP339" s="547"/>
      <c r="EUQ339" s="547"/>
      <c r="EUR339" s="547"/>
      <c r="EUS339" s="547"/>
      <c r="EUT339" s="547"/>
      <c r="EUU339" s="547"/>
      <c r="EUV339" s="547"/>
      <c r="EUW339" s="547"/>
      <c r="EUX339" s="547"/>
      <c r="EUY339" s="547"/>
      <c r="EUZ339" s="547"/>
      <c r="EVA339" s="547"/>
      <c r="EVB339" s="547"/>
      <c r="EVC339" s="547"/>
      <c r="EVD339" s="547"/>
      <c r="EVE339" s="547"/>
      <c r="EVF339" s="547"/>
      <c r="EVG339" s="547"/>
      <c r="EVH339" s="547"/>
      <c r="EVI339" s="547"/>
      <c r="EVJ339" s="547"/>
      <c r="EVK339" s="547"/>
      <c r="EVL339" s="547"/>
      <c r="EVM339" s="547"/>
      <c r="EVN339" s="547"/>
      <c r="EVO339" s="547"/>
      <c r="EVP339" s="547"/>
      <c r="EVQ339" s="547"/>
      <c r="EVR339" s="547"/>
      <c r="EVS339" s="547"/>
      <c r="EVT339" s="547"/>
      <c r="EVU339" s="547"/>
      <c r="EVV339" s="547"/>
      <c r="EVW339" s="547"/>
      <c r="EVX339" s="547"/>
      <c r="EVY339" s="547"/>
      <c r="EVZ339" s="547"/>
      <c r="EWA339" s="547"/>
      <c r="EWB339" s="547"/>
      <c r="EWC339" s="547"/>
      <c r="EWD339" s="547"/>
      <c r="EWE339" s="547"/>
      <c r="EWF339" s="547"/>
      <c r="EWG339" s="547"/>
      <c r="EWH339" s="547"/>
      <c r="EWI339" s="547"/>
      <c r="EWJ339" s="547"/>
      <c r="EWK339" s="547"/>
      <c r="EWL339" s="547"/>
      <c r="EWM339" s="547"/>
      <c r="EWN339" s="547"/>
      <c r="EWO339" s="547"/>
      <c r="EWP339" s="547"/>
      <c r="EWQ339" s="547"/>
      <c r="EWR339" s="547"/>
      <c r="EWS339" s="547"/>
      <c r="EWT339" s="547"/>
      <c r="EWU339" s="547"/>
      <c r="EWV339" s="547"/>
      <c r="EWW339" s="547"/>
      <c r="EWX339" s="547"/>
      <c r="EWY339" s="547"/>
      <c r="EWZ339" s="547"/>
      <c r="EXA339" s="547"/>
      <c r="EXB339" s="547"/>
      <c r="EXC339" s="547"/>
      <c r="EXD339" s="547"/>
      <c r="EXE339" s="547"/>
      <c r="EXF339" s="547"/>
      <c r="EXG339" s="547"/>
      <c r="EXH339" s="547"/>
      <c r="EXI339" s="547"/>
      <c r="EXJ339" s="547"/>
      <c r="EXK339" s="547"/>
      <c r="EXL339" s="547"/>
      <c r="EXM339" s="547"/>
      <c r="EXN339" s="547"/>
      <c r="EXO339" s="547"/>
      <c r="EXP339" s="547"/>
      <c r="EXQ339" s="547"/>
      <c r="EXR339" s="547"/>
      <c r="EXS339" s="547"/>
      <c r="EXT339" s="547"/>
      <c r="EXU339" s="547"/>
      <c r="EXV339" s="547"/>
      <c r="EXW339" s="547"/>
      <c r="EXX339" s="547"/>
      <c r="EXY339" s="547"/>
      <c r="EXZ339" s="547"/>
      <c r="EYA339" s="547"/>
      <c r="EYB339" s="547"/>
      <c r="EYC339" s="547"/>
      <c r="EYD339" s="547"/>
      <c r="EYE339" s="547"/>
      <c r="EYF339" s="547"/>
      <c r="EYG339" s="547"/>
      <c r="EYH339" s="547"/>
      <c r="EYI339" s="547"/>
      <c r="EYJ339" s="547"/>
      <c r="EYK339" s="547"/>
      <c r="EYL339" s="547"/>
      <c r="EYM339" s="547"/>
      <c r="EYN339" s="547"/>
      <c r="EYO339" s="547"/>
      <c r="EYP339" s="547"/>
      <c r="EYQ339" s="547"/>
      <c r="EYR339" s="547"/>
      <c r="EYS339" s="547"/>
      <c r="EYT339" s="547"/>
      <c r="EYU339" s="547"/>
      <c r="EYV339" s="547"/>
      <c r="EYW339" s="547"/>
      <c r="EYX339" s="547"/>
      <c r="EYY339" s="547"/>
      <c r="EYZ339" s="547"/>
      <c r="EZA339" s="547"/>
      <c r="EZB339" s="547"/>
      <c r="EZC339" s="547"/>
      <c r="EZD339" s="547"/>
      <c r="EZE339" s="547"/>
      <c r="EZF339" s="547"/>
      <c r="EZG339" s="547"/>
      <c r="EZH339" s="547"/>
      <c r="EZI339" s="547"/>
      <c r="EZJ339" s="547"/>
      <c r="EZK339" s="547"/>
      <c r="EZL339" s="547"/>
      <c r="EZM339" s="547"/>
      <c r="EZN339" s="547"/>
      <c r="EZO339" s="547"/>
      <c r="EZP339" s="547"/>
      <c r="EZQ339" s="547"/>
      <c r="EZR339" s="547"/>
      <c r="EZS339" s="547"/>
      <c r="EZT339" s="547"/>
      <c r="EZU339" s="547"/>
      <c r="EZV339" s="547"/>
      <c r="EZW339" s="547"/>
      <c r="EZX339" s="547"/>
      <c r="EZY339" s="547"/>
      <c r="EZZ339" s="547"/>
      <c r="FAA339" s="547"/>
      <c r="FAB339" s="547"/>
      <c r="FAC339" s="547"/>
      <c r="FAD339" s="547"/>
      <c r="FAE339" s="547"/>
      <c r="FAF339" s="547"/>
      <c r="FAG339" s="547"/>
      <c r="FAH339" s="547"/>
      <c r="FAI339" s="547"/>
      <c r="FAJ339" s="547"/>
      <c r="FAK339" s="547"/>
      <c r="FAL339" s="547"/>
      <c r="FAM339" s="547"/>
      <c r="FAN339" s="547"/>
      <c r="FAO339" s="547"/>
      <c r="FAP339" s="547"/>
      <c r="FAQ339" s="547"/>
      <c r="FAR339" s="547"/>
      <c r="FAS339" s="547"/>
      <c r="FAT339" s="547"/>
      <c r="FAU339" s="547"/>
      <c r="FAV339" s="547"/>
      <c r="FAW339" s="547"/>
      <c r="FAX339" s="547"/>
      <c r="FAY339" s="547"/>
      <c r="FAZ339" s="547"/>
      <c r="FBA339" s="547"/>
      <c r="FBB339" s="547"/>
      <c r="FBC339" s="547"/>
      <c r="FBD339" s="547"/>
      <c r="FBE339" s="547"/>
      <c r="FBF339" s="547"/>
      <c r="FBG339" s="547"/>
      <c r="FBH339" s="547"/>
      <c r="FBI339" s="547"/>
      <c r="FBJ339" s="547"/>
      <c r="FBK339" s="547"/>
      <c r="FBL339" s="547"/>
      <c r="FBM339" s="547"/>
      <c r="FBN339" s="547"/>
      <c r="FBO339" s="547"/>
      <c r="FBP339" s="547"/>
      <c r="FBQ339" s="547"/>
      <c r="FBR339" s="547"/>
      <c r="FBS339" s="547"/>
      <c r="FBT339" s="547"/>
      <c r="FBU339" s="547"/>
      <c r="FBV339" s="547"/>
      <c r="FBW339" s="547"/>
      <c r="FBX339" s="547"/>
      <c r="FBY339" s="547"/>
      <c r="FBZ339" s="547"/>
      <c r="FCA339" s="547"/>
      <c r="FCB339" s="547"/>
      <c r="FCC339" s="547"/>
      <c r="FCD339" s="547"/>
      <c r="FCE339" s="547"/>
      <c r="FCF339" s="547"/>
      <c r="FCG339" s="547"/>
      <c r="FCH339" s="547"/>
      <c r="FCI339" s="547"/>
      <c r="FCJ339" s="547"/>
      <c r="FCK339" s="547"/>
      <c r="FCL339" s="547"/>
      <c r="FCM339" s="547"/>
      <c r="FCN339" s="547"/>
      <c r="FCO339" s="547"/>
      <c r="FCP339" s="547"/>
      <c r="FCQ339" s="547"/>
      <c r="FCR339" s="547"/>
      <c r="FCS339" s="547"/>
      <c r="FCT339" s="547"/>
      <c r="FCU339" s="547"/>
      <c r="FCV339" s="547"/>
      <c r="FCW339" s="547"/>
      <c r="FCX339" s="547"/>
      <c r="FCY339" s="547"/>
      <c r="FCZ339" s="547"/>
      <c r="FDA339" s="547"/>
      <c r="FDB339" s="547"/>
      <c r="FDC339" s="547"/>
      <c r="FDD339" s="547"/>
      <c r="FDE339" s="547"/>
      <c r="FDF339" s="547"/>
      <c r="FDG339" s="547"/>
      <c r="FDH339" s="547"/>
      <c r="FDI339" s="547"/>
      <c r="FDJ339" s="547"/>
      <c r="FDK339" s="547"/>
      <c r="FDL339" s="547"/>
      <c r="FDM339" s="547"/>
      <c r="FDN339" s="547"/>
      <c r="FDO339" s="547"/>
      <c r="FDP339" s="547"/>
      <c r="FDQ339" s="547"/>
      <c r="FDR339" s="547"/>
      <c r="FDS339" s="547"/>
      <c r="FDT339" s="547"/>
      <c r="FDU339" s="547"/>
      <c r="FDV339" s="547"/>
      <c r="FDW339" s="547"/>
      <c r="FDX339" s="547"/>
      <c r="FDY339" s="547"/>
      <c r="FDZ339" s="547"/>
      <c r="FEA339" s="547"/>
      <c r="FEB339" s="547"/>
      <c r="FEC339" s="547"/>
      <c r="FED339" s="547"/>
      <c r="FEE339" s="547"/>
      <c r="FEF339" s="547"/>
      <c r="FEG339" s="547"/>
      <c r="FEH339" s="547"/>
      <c r="FEI339" s="547"/>
      <c r="FEJ339" s="547"/>
      <c r="FEK339" s="547"/>
      <c r="FEL339" s="547"/>
      <c r="FEM339" s="547"/>
      <c r="FEN339" s="547"/>
      <c r="FEO339" s="547"/>
      <c r="FEP339" s="547"/>
      <c r="FEQ339" s="547"/>
      <c r="FER339" s="547"/>
      <c r="FES339" s="547"/>
      <c r="FET339" s="547"/>
      <c r="FEU339" s="547"/>
      <c r="FEV339" s="547"/>
      <c r="FEW339" s="547"/>
      <c r="FEX339" s="547"/>
      <c r="FEY339" s="547"/>
      <c r="FEZ339" s="547"/>
      <c r="FFA339" s="547"/>
      <c r="FFB339" s="547"/>
      <c r="FFC339" s="547"/>
      <c r="FFD339" s="547"/>
      <c r="FFE339" s="547"/>
      <c r="FFF339" s="547"/>
      <c r="FFG339" s="547"/>
      <c r="FFH339" s="547"/>
      <c r="FFI339" s="547"/>
      <c r="FFJ339" s="547"/>
      <c r="FFK339" s="547"/>
      <c r="FFL339" s="547"/>
      <c r="FFM339" s="547"/>
      <c r="FFN339" s="547"/>
      <c r="FFO339" s="547"/>
      <c r="FFP339" s="547"/>
      <c r="FFQ339" s="547"/>
      <c r="FFR339" s="547"/>
      <c r="FFS339" s="547"/>
      <c r="FFT339" s="547"/>
      <c r="FFU339" s="547"/>
      <c r="FFV339" s="547"/>
      <c r="FFW339" s="547"/>
      <c r="FFX339" s="547"/>
      <c r="FFY339" s="547"/>
      <c r="FFZ339" s="547"/>
      <c r="FGA339" s="547"/>
      <c r="FGB339" s="547"/>
      <c r="FGC339" s="547"/>
      <c r="FGD339" s="547"/>
      <c r="FGE339" s="547"/>
      <c r="FGF339" s="547"/>
      <c r="FGG339" s="547"/>
      <c r="FGH339" s="547"/>
      <c r="FGI339" s="547"/>
      <c r="FGJ339" s="547"/>
      <c r="FGK339" s="547"/>
      <c r="FGL339" s="547"/>
      <c r="FGM339" s="547"/>
      <c r="FGN339" s="547"/>
      <c r="FGO339" s="547"/>
      <c r="FGP339" s="547"/>
      <c r="FGQ339" s="547"/>
      <c r="FGR339" s="547"/>
      <c r="FGS339" s="547"/>
      <c r="FGT339" s="547"/>
      <c r="FGU339" s="547"/>
      <c r="FGV339" s="547"/>
      <c r="FGW339" s="547"/>
      <c r="FGX339" s="547"/>
      <c r="FGY339" s="547"/>
      <c r="FGZ339" s="547"/>
      <c r="FHA339" s="547"/>
      <c r="FHB339" s="547"/>
      <c r="FHC339" s="547"/>
      <c r="FHD339" s="547"/>
      <c r="FHE339" s="547"/>
      <c r="FHF339" s="547"/>
      <c r="FHG339" s="547"/>
      <c r="FHH339" s="547"/>
      <c r="FHI339" s="547"/>
      <c r="FHJ339" s="547"/>
      <c r="FHK339" s="547"/>
      <c r="FHL339" s="547"/>
      <c r="FHM339" s="547"/>
      <c r="FHN339" s="547"/>
      <c r="FHO339" s="547"/>
      <c r="FHP339" s="547"/>
      <c r="FHQ339" s="547"/>
      <c r="FHR339" s="547"/>
      <c r="FHS339" s="547"/>
      <c r="FHT339" s="547"/>
      <c r="FHU339" s="547"/>
      <c r="FHV339" s="547"/>
      <c r="FHW339" s="547"/>
      <c r="FHX339" s="547"/>
      <c r="FHY339" s="547"/>
      <c r="FHZ339" s="547"/>
      <c r="FIA339" s="547"/>
      <c r="FIB339" s="547"/>
      <c r="FIC339" s="547"/>
      <c r="FID339" s="547"/>
      <c r="FIE339" s="547"/>
      <c r="FIF339" s="547"/>
      <c r="FIG339" s="547"/>
      <c r="FIH339" s="547"/>
      <c r="FII339" s="547"/>
      <c r="FIJ339" s="547"/>
      <c r="FIK339" s="547"/>
      <c r="FIL339" s="547"/>
      <c r="FIM339" s="547"/>
      <c r="FIN339" s="547"/>
      <c r="FIO339" s="547"/>
      <c r="FIP339" s="547"/>
      <c r="FIQ339" s="547"/>
      <c r="FIR339" s="547"/>
      <c r="FIS339" s="547"/>
      <c r="FIT339" s="547"/>
      <c r="FIU339" s="547"/>
      <c r="FIV339" s="547"/>
      <c r="FIW339" s="547"/>
      <c r="FIX339" s="547"/>
      <c r="FIY339" s="547"/>
      <c r="FIZ339" s="547"/>
      <c r="FJA339" s="547"/>
      <c r="FJB339" s="547"/>
      <c r="FJC339" s="547"/>
      <c r="FJD339" s="547"/>
      <c r="FJE339" s="547"/>
      <c r="FJF339" s="547"/>
      <c r="FJG339" s="547"/>
      <c r="FJH339" s="547"/>
      <c r="FJI339" s="547"/>
      <c r="FJJ339" s="547"/>
      <c r="FJK339" s="547"/>
      <c r="FJL339" s="547"/>
      <c r="FJM339" s="547"/>
      <c r="FJN339" s="547"/>
      <c r="FJO339" s="547"/>
      <c r="FJP339" s="547"/>
      <c r="FJQ339" s="547"/>
      <c r="FJR339" s="547"/>
      <c r="FJS339" s="547"/>
      <c r="FJT339" s="547"/>
      <c r="FJU339" s="547"/>
      <c r="FJV339" s="547"/>
      <c r="FJW339" s="547"/>
      <c r="FJX339" s="547"/>
      <c r="FJY339" s="547"/>
      <c r="FJZ339" s="547"/>
      <c r="FKA339" s="547"/>
      <c r="FKB339" s="547"/>
      <c r="FKC339" s="547"/>
      <c r="FKD339" s="547"/>
      <c r="FKE339" s="547"/>
      <c r="FKF339" s="547"/>
      <c r="FKG339" s="547"/>
      <c r="FKH339" s="547"/>
      <c r="FKI339" s="547"/>
      <c r="FKJ339" s="547"/>
      <c r="FKK339" s="547"/>
      <c r="FKL339" s="547"/>
      <c r="FKM339" s="547"/>
      <c r="FKN339" s="547"/>
      <c r="FKO339" s="547"/>
      <c r="FKP339" s="547"/>
      <c r="FKQ339" s="547"/>
      <c r="FKR339" s="547"/>
      <c r="FKS339" s="547"/>
      <c r="FKT339" s="547"/>
      <c r="FKU339" s="547"/>
      <c r="FKV339" s="547"/>
      <c r="FKW339" s="547"/>
      <c r="FKX339" s="547"/>
      <c r="FKY339" s="547"/>
      <c r="FKZ339" s="547"/>
      <c r="FLA339" s="547"/>
      <c r="FLB339" s="547"/>
      <c r="FLC339" s="547"/>
      <c r="FLD339" s="547"/>
      <c r="FLE339" s="547"/>
      <c r="FLF339" s="547"/>
      <c r="FLG339" s="547"/>
      <c r="FLH339" s="547"/>
      <c r="FLI339" s="547"/>
      <c r="FLJ339" s="547"/>
      <c r="FLK339" s="547"/>
      <c r="FLL339" s="547"/>
      <c r="FLM339" s="547"/>
      <c r="FLN339" s="547"/>
      <c r="FLO339" s="547"/>
      <c r="FLP339" s="547"/>
      <c r="FLQ339" s="547"/>
      <c r="FLR339" s="547"/>
      <c r="FLS339" s="547"/>
      <c r="FLT339" s="547"/>
      <c r="FLU339" s="547"/>
      <c r="FLV339" s="547"/>
      <c r="FLW339" s="547"/>
      <c r="FLX339" s="547"/>
      <c r="FLY339" s="547"/>
      <c r="FLZ339" s="547"/>
      <c r="FMA339" s="547"/>
      <c r="FMB339" s="547"/>
      <c r="FMC339" s="547"/>
      <c r="FMD339" s="547"/>
      <c r="FME339" s="547"/>
      <c r="FMF339" s="547"/>
      <c r="FMG339" s="547"/>
      <c r="FMH339" s="547"/>
      <c r="FMI339" s="547"/>
      <c r="FMJ339" s="547"/>
      <c r="FMK339" s="547"/>
      <c r="FML339" s="547"/>
      <c r="FMM339" s="547"/>
      <c r="FMN339" s="547"/>
      <c r="FMO339" s="547"/>
      <c r="FMP339" s="547"/>
      <c r="FMQ339" s="547"/>
      <c r="FMR339" s="547"/>
      <c r="FMS339" s="547"/>
      <c r="FMT339" s="547"/>
      <c r="FMU339" s="547"/>
      <c r="FMV339" s="547"/>
      <c r="FMW339" s="547"/>
      <c r="FMX339" s="547"/>
      <c r="FMY339" s="547"/>
      <c r="FMZ339" s="547"/>
      <c r="FNA339" s="547"/>
      <c r="FNB339" s="547"/>
      <c r="FNC339" s="547"/>
      <c r="FND339" s="547"/>
      <c r="FNE339" s="547"/>
      <c r="FNF339" s="547"/>
      <c r="FNG339" s="547"/>
      <c r="FNH339" s="547"/>
      <c r="FNI339" s="547"/>
      <c r="FNJ339" s="547"/>
      <c r="FNK339" s="547"/>
      <c r="FNL339" s="547"/>
      <c r="FNM339" s="547"/>
      <c r="FNN339" s="547"/>
      <c r="FNO339" s="547"/>
      <c r="FNP339" s="547"/>
      <c r="FNQ339" s="547"/>
      <c r="FNR339" s="547"/>
      <c r="FNS339" s="547"/>
      <c r="FNT339" s="547"/>
      <c r="FNU339" s="547"/>
      <c r="FNV339" s="547"/>
      <c r="FNW339" s="547"/>
      <c r="FNX339" s="547"/>
      <c r="FNY339" s="547"/>
      <c r="FNZ339" s="547"/>
      <c r="FOA339" s="547"/>
      <c r="FOB339" s="547"/>
      <c r="FOC339" s="547"/>
      <c r="FOD339" s="547"/>
      <c r="FOE339" s="547"/>
      <c r="FOF339" s="547"/>
      <c r="FOG339" s="547"/>
      <c r="FOH339" s="547"/>
      <c r="FOI339" s="547"/>
      <c r="FOJ339" s="547"/>
      <c r="FOK339" s="547"/>
      <c r="FOL339" s="547"/>
      <c r="FOM339" s="547"/>
      <c r="FON339" s="547"/>
      <c r="FOO339" s="547"/>
      <c r="FOP339" s="547"/>
      <c r="FOQ339" s="547"/>
      <c r="FOR339" s="547"/>
      <c r="FOS339" s="547"/>
      <c r="FOT339" s="547"/>
      <c r="FOU339" s="547"/>
      <c r="FOV339" s="547"/>
      <c r="FOW339" s="547"/>
      <c r="FOX339" s="547"/>
      <c r="FOY339" s="547"/>
      <c r="FOZ339" s="547"/>
      <c r="FPA339" s="547"/>
      <c r="FPB339" s="547"/>
      <c r="FPC339" s="547"/>
      <c r="FPD339" s="547"/>
      <c r="FPE339" s="547"/>
      <c r="FPF339" s="547"/>
      <c r="FPG339" s="547"/>
      <c r="FPH339" s="547"/>
      <c r="FPI339" s="547"/>
      <c r="FPJ339" s="547"/>
      <c r="FPK339" s="547"/>
      <c r="FPL339" s="547"/>
      <c r="FPM339" s="547"/>
      <c r="FPN339" s="547"/>
      <c r="FPO339" s="547"/>
      <c r="FPP339" s="547"/>
      <c r="FPQ339" s="547"/>
      <c r="FPR339" s="547"/>
      <c r="FPS339" s="547"/>
      <c r="FPT339" s="547"/>
      <c r="FPU339" s="547"/>
      <c r="FPV339" s="547"/>
      <c r="FPW339" s="547"/>
      <c r="FPX339" s="547"/>
      <c r="FPY339" s="547"/>
      <c r="FPZ339" s="547"/>
      <c r="FQA339" s="547"/>
      <c r="FQB339" s="547"/>
      <c r="FQC339" s="547"/>
      <c r="FQD339" s="547"/>
      <c r="FQE339" s="547"/>
      <c r="FQF339" s="547"/>
      <c r="FQG339" s="547"/>
      <c r="FQH339" s="547"/>
      <c r="FQI339" s="547"/>
      <c r="FQJ339" s="547"/>
      <c r="FQK339" s="547"/>
      <c r="FQL339" s="547"/>
      <c r="FQM339" s="547"/>
      <c r="FQN339" s="547"/>
      <c r="FQO339" s="547"/>
      <c r="FQP339" s="547"/>
      <c r="FQQ339" s="547"/>
      <c r="FQR339" s="547"/>
      <c r="FQS339" s="547"/>
      <c r="FQT339" s="547"/>
      <c r="FQU339" s="547"/>
      <c r="FQV339" s="547"/>
      <c r="FQW339" s="547"/>
      <c r="FQX339" s="547"/>
      <c r="FQY339" s="547"/>
      <c r="FQZ339" s="547"/>
      <c r="FRA339" s="547"/>
      <c r="FRB339" s="547"/>
      <c r="FRC339" s="547"/>
      <c r="FRD339" s="547"/>
      <c r="FRE339" s="547"/>
      <c r="FRF339" s="547"/>
      <c r="FRG339" s="547"/>
      <c r="FRH339" s="547"/>
      <c r="FRI339" s="547"/>
      <c r="FRJ339" s="547"/>
      <c r="FRK339" s="547"/>
      <c r="FRL339" s="547"/>
      <c r="FRM339" s="547"/>
      <c r="FRN339" s="547"/>
      <c r="FRO339" s="547"/>
      <c r="FRP339" s="547"/>
      <c r="FRQ339" s="547"/>
      <c r="FRR339" s="547"/>
      <c r="FRS339" s="547"/>
      <c r="FRT339" s="547"/>
      <c r="FRU339" s="547"/>
      <c r="FRV339" s="547"/>
      <c r="FRW339" s="547"/>
      <c r="FRX339" s="547"/>
      <c r="FRY339" s="547"/>
      <c r="FRZ339" s="547"/>
      <c r="FSA339" s="547"/>
      <c r="FSB339" s="547"/>
      <c r="FSC339" s="547"/>
      <c r="FSD339" s="547"/>
      <c r="FSE339" s="547"/>
      <c r="FSF339" s="547"/>
      <c r="FSG339" s="547"/>
      <c r="FSH339" s="547"/>
      <c r="FSI339" s="547"/>
      <c r="FSJ339" s="547"/>
      <c r="FSK339" s="547"/>
      <c r="FSL339" s="547"/>
      <c r="FSM339" s="547"/>
      <c r="FSN339" s="547"/>
      <c r="FSO339" s="547"/>
      <c r="FSP339" s="547"/>
      <c r="FSQ339" s="547"/>
      <c r="FSR339" s="547"/>
      <c r="FSS339" s="547"/>
      <c r="FST339" s="547"/>
      <c r="FSU339" s="547"/>
      <c r="FSV339" s="547"/>
      <c r="FSW339" s="547"/>
      <c r="FSX339" s="547"/>
      <c r="FSY339" s="547"/>
      <c r="FSZ339" s="547"/>
      <c r="FTA339" s="547"/>
      <c r="FTB339" s="547"/>
      <c r="FTC339" s="547"/>
      <c r="FTD339" s="547"/>
      <c r="FTE339" s="547"/>
      <c r="FTF339" s="547"/>
      <c r="FTG339" s="547"/>
      <c r="FTH339" s="547"/>
      <c r="FTI339" s="547"/>
      <c r="FTJ339" s="547"/>
      <c r="FTK339" s="547"/>
      <c r="FTL339" s="547"/>
      <c r="FTM339" s="547"/>
      <c r="FTN339" s="547"/>
      <c r="FTO339" s="547"/>
      <c r="FTP339" s="547"/>
      <c r="FTQ339" s="547"/>
      <c r="FTR339" s="547"/>
      <c r="FTS339" s="547"/>
      <c r="FTT339" s="547"/>
      <c r="FTU339" s="547"/>
      <c r="FTV339" s="547"/>
      <c r="FTW339" s="547"/>
      <c r="FTX339" s="547"/>
      <c r="FTY339" s="547"/>
      <c r="FTZ339" s="547"/>
      <c r="FUA339" s="547"/>
      <c r="FUB339" s="547"/>
      <c r="FUC339" s="547"/>
      <c r="FUD339" s="547"/>
      <c r="FUE339" s="547"/>
      <c r="FUF339" s="547"/>
      <c r="FUG339" s="547"/>
      <c r="FUH339" s="547"/>
      <c r="FUI339" s="547"/>
      <c r="FUJ339" s="547"/>
      <c r="FUK339" s="547"/>
      <c r="FUL339" s="547"/>
      <c r="FUM339" s="547"/>
      <c r="FUN339" s="547"/>
      <c r="FUO339" s="547"/>
      <c r="FUP339" s="547"/>
      <c r="FUQ339" s="547"/>
      <c r="FUR339" s="547"/>
      <c r="FUS339" s="547"/>
      <c r="FUT339" s="547"/>
      <c r="FUU339" s="547"/>
      <c r="FUV339" s="547"/>
      <c r="FUW339" s="547"/>
      <c r="FUX339" s="547"/>
      <c r="FUY339" s="547"/>
      <c r="FUZ339" s="547"/>
      <c r="FVA339" s="547"/>
      <c r="FVB339" s="547"/>
      <c r="FVC339" s="547"/>
      <c r="FVD339" s="547"/>
      <c r="FVE339" s="547"/>
      <c r="FVF339" s="547"/>
      <c r="FVG339" s="547"/>
      <c r="FVH339" s="547"/>
      <c r="FVI339" s="547"/>
      <c r="FVJ339" s="547"/>
      <c r="FVK339" s="547"/>
      <c r="FVL339" s="547"/>
      <c r="FVM339" s="547"/>
      <c r="FVN339" s="547"/>
      <c r="FVO339" s="547"/>
      <c r="FVP339" s="547"/>
      <c r="FVQ339" s="547"/>
      <c r="FVR339" s="547"/>
      <c r="FVS339" s="547"/>
      <c r="FVT339" s="547"/>
      <c r="FVU339" s="547"/>
      <c r="FVV339" s="547"/>
      <c r="FVW339" s="547"/>
      <c r="FVX339" s="547"/>
      <c r="FVY339" s="547"/>
      <c r="FVZ339" s="547"/>
      <c r="FWA339" s="547"/>
      <c r="FWB339" s="547"/>
      <c r="FWC339" s="547"/>
      <c r="FWD339" s="547"/>
      <c r="FWE339" s="547"/>
      <c r="FWF339" s="547"/>
      <c r="FWG339" s="547"/>
      <c r="FWH339" s="547"/>
      <c r="FWI339" s="547"/>
      <c r="FWJ339" s="547"/>
      <c r="FWK339" s="547"/>
      <c r="FWL339" s="547"/>
      <c r="FWM339" s="547"/>
      <c r="FWN339" s="547"/>
      <c r="FWO339" s="547"/>
      <c r="FWP339" s="547"/>
      <c r="FWQ339" s="547"/>
      <c r="FWR339" s="547"/>
      <c r="FWS339" s="547"/>
      <c r="FWT339" s="547"/>
      <c r="FWU339" s="547"/>
      <c r="FWV339" s="547"/>
      <c r="FWW339" s="547"/>
      <c r="FWX339" s="547"/>
      <c r="FWY339" s="547"/>
      <c r="FWZ339" s="547"/>
      <c r="FXA339" s="547"/>
      <c r="FXB339" s="547"/>
      <c r="FXC339" s="547"/>
      <c r="FXD339" s="547"/>
      <c r="FXE339" s="547"/>
      <c r="FXF339" s="547"/>
      <c r="FXG339" s="547"/>
      <c r="FXH339" s="547"/>
      <c r="FXI339" s="547"/>
      <c r="FXJ339" s="547"/>
      <c r="FXK339" s="547"/>
      <c r="FXL339" s="547"/>
      <c r="FXM339" s="547"/>
      <c r="FXN339" s="547"/>
      <c r="FXO339" s="547"/>
      <c r="FXP339" s="547"/>
      <c r="FXQ339" s="547"/>
      <c r="FXR339" s="547"/>
      <c r="FXS339" s="547"/>
      <c r="FXT339" s="547"/>
      <c r="FXU339" s="547"/>
      <c r="FXV339" s="547"/>
      <c r="FXW339" s="547"/>
      <c r="FXX339" s="547"/>
      <c r="FXY339" s="547"/>
      <c r="FXZ339" s="547"/>
      <c r="FYA339" s="547"/>
      <c r="FYB339" s="547"/>
      <c r="FYC339" s="547"/>
      <c r="FYD339" s="547"/>
      <c r="FYE339" s="547"/>
      <c r="FYF339" s="547"/>
      <c r="FYG339" s="547"/>
      <c r="FYH339" s="547"/>
      <c r="FYI339" s="547"/>
      <c r="FYJ339" s="547"/>
      <c r="FYK339" s="547"/>
      <c r="FYL339" s="547"/>
      <c r="FYM339" s="547"/>
      <c r="FYN339" s="547"/>
      <c r="FYO339" s="547"/>
      <c r="FYP339" s="547"/>
      <c r="FYQ339" s="547"/>
      <c r="FYR339" s="547"/>
      <c r="FYS339" s="547"/>
      <c r="FYT339" s="547"/>
      <c r="FYU339" s="547"/>
      <c r="FYV339" s="547"/>
      <c r="FYW339" s="547"/>
      <c r="FYX339" s="547"/>
      <c r="FYY339" s="547"/>
      <c r="FYZ339" s="547"/>
      <c r="FZA339" s="547"/>
      <c r="FZB339" s="547"/>
      <c r="FZC339" s="547"/>
      <c r="FZD339" s="547"/>
      <c r="FZE339" s="547"/>
      <c r="FZF339" s="547"/>
      <c r="FZG339" s="547"/>
      <c r="FZH339" s="547"/>
      <c r="FZI339" s="547"/>
      <c r="FZJ339" s="547"/>
      <c r="FZK339" s="547"/>
      <c r="FZL339" s="547"/>
      <c r="FZM339" s="547"/>
      <c r="FZN339" s="547"/>
      <c r="FZO339" s="547"/>
      <c r="FZP339" s="547"/>
      <c r="FZQ339" s="547"/>
      <c r="FZR339" s="547"/>
      <c r="FZS339" s="547"/>
      <c r="FZT339" s="547"/>
      <c r="FZU339" s="547"/>
      <c r="FZV339" s="547"/>
      <c r="FZW339" s="547"/>
      <c r="FZX339" s="547"/>
      <c r="FZY339" s="547"/>
      <c r="FZZ339" s="547"/>
      <c r="GAA339" s="547"/>
      <c r="GAB339" s="547"/>
      <c r="GAC339" s="547"/>
      <c r="GAD339" s="547"/>
      <c r="GAE339" s="547"/>
      <c r="GAF339" s="547"/>
      <c r="GAG339" s="547"/>
      <c r="GAH339" s="547"/>
      <c r="GAI339" s="547"/>
      <c r="GAJ339" s="547"/>
      <c r="GAK339" s="547"/>
      <c r="GAL339" s="547"/>
      <c r="GAM339" s="547"/>
      <c r="GAN339" s="547"/>
      <c r="GAO339" s="547"/>
      <c r="GAP339" s="547"/>
      <c r="GAQ339" s="547"/>
      <c r="GAR339" s="547"/>
      <c r="GAS339" s="547"/>
      <c r="GAT339" s="547"/>
      <c r="GAU339" s="547"/>
      <c r="GAV339" s="547"/>
      <c r="GAW339" s="547"/>
      <c r="GAX339" s="547"/>
      <c r="GAY339" s="547"/>
      <c r="GAZ339" s="547"/>
      <c r="GBA339" s="547"/>
      <c r="GBB339" s="547"/>
      <c r="GBC339" s="547"/>
      <c r="GBD339" s="547"/>
      <c r="GBE339" s="547"/>
      <c r="GBF339" s="547"/>
      <c r="GBG339" s="547"/>
      <c r="GBH339" s="547"/>
      <c r="GBI339" s="547"/>
      <c r="GBJ339" s="547"/>
      <c r="GBK339" s="547"/>
      <c r="GBL339" s="547"/>
      <c r="GBM339" s="547"/>
      <c r="GBN339" s="547"/>
      <c r="GBO339" s="547"/>
      <c r="GBP339" s="547"/>
      <c r="GBQ339" s="547"/>
      <c r="GBR339" s="547"/>
      <c r="GBS339" s="547"/>
      <c r="GBT339" s="547"/>
      <c r="GBU339" s="547"/>
      <c r="GBV339" s="547"/>
      <c r="GBW339" s="547"/>
      <c r="GBX339" s="547"/>
      <c r="GBY339" s="547"/>
      <c r="GBZ339" s="547"/>
      <c r="GCA339" s="547"/>
      <c r="GCB339" s="547"/>
      <c r="GCC339" s="547"/>
      <c r="GCD339" s="547"/>
      <c r="GCE339" s="547"/>
      <c r="GCF339" s="547"/>
      <c r="GCG339" s="547"/>
      <c r="GCH339" s="547"/>
      <c r="GCI339" s="547"/>
      <c r="GCJ339" s="547"/>
      <c r="GCK339" s="547"/>
      <c r="GCL339" s="547"/>
      <c r="GCM339" s="547"/>
      <c r="GCN339" s="547"/>
      <c r="GCO339" s="547"/>
      <c r="GCP339" s="547"/>
      <c r="GCQ339" s="547"/>
      <c r="GCR339" s="547"/>
      <c r="GCS339" s="547"/>
      <c r="GCT339" s="547"/>
      <c r="GCU339" s="547"/>
      <c r="GCV339" s="547"/>
      <c r="GCW339" s="547"/>
      <c r="GCX339" s="547"/>
      <c r="GCY339" s="547"/>
      <c r="GCZ339" s="547"/>
      <c r="GDA339" s="547"/>
      <c r="GDB339" s="547"/>
      <c r="GDC339" s="547"/>
      <c r="GDD339" s="547"/>
      <c r="GDE339" s="547"/>
      <c r="GDF339" s="547"/>
      <c r="GDG339" s="547"/>
      <c r="GDH339" s="547"/>
      <c r="GDI339" s="547"/>
      <c r="GDJ339" s="547"/>
      <c r="GDK339" s="547"/>
      <c r="GDL339" s="547"/>
      <c r="GDM339" s="547"/>
      <c r="GDN339" s="547"/>
      <c r="GDO339" s="547"/>
      <c r="GDP339" s="547"/>
      <c r="GDQ339" s="547"/>
      <c r="GDR339" s="547"/>
      <c r="GDS339" s="547"/>
      <c r="GDT339" s="547"/>
      <c r="GDU339" s="547"/>
      <c r="GDV339" s="547"/>
      <c r="GDW339" s="547"/>
      <c r="GDX339" s="547"/>
      <c r="GDY339" s="547"/>
      <c r="GDZ339" s="547"/>
      <c r="GEA339" s="547"/>
      <c r="GEB339" s="547"/>
      <c r="GEC339" s="547"/>
      <c r="GED339" s="547"/>
      <c r="GEE339" s="547"/>
      <c r="GEF339" s="547"/>
      <c r="GEG339" s="547"/>
      <c r="GEH339" s="547"/>
      <c r="GEI339" s="547"/>
      <c r="GEJ339" s="547"/>
      <c r="GEK339" s="547"/>
      <c r="GEL339" s="547"/>
      <c r="GEM339" s="547"/>
      <c r="GEN339" s="547"/>
      <c r="GEO339" s="547"/>
      <c r="GEP339" s="547"/>
      <c r="GEQ339" s="547"/>
      <c r="GER339" s="547"/>
      <c r="GES339" s="547"/>
      <c r="GET339" s="547"/>
      <c r="GEU339" s="547"/>
      <c r="GEV339" s="547"/>
      <c r="GEW339" s="547"/>
      <c r="GEX339" s="547"/>
      <c r="GEY339" s="547"/>
      <c r="GEZ339" s="547"/>
      <c r="GFA339" s="547"/>
      <c r="GFB339" s="547"/>
      <c r="GFC339" s="547"/>
      <c r="GFD339" s="547"/>
      <c r="GFE339" s="547"/>
      <c r="GFF339" s="547"/>
      <c r="GFG339" s="547"/>
      <c r="GFH339" s="547"/>
      <c r="GFI339" s="547"/>
      <c r="GFJ339" s="547"/>
      <c r="GFK339" s="547"/>
      <c r="GFL339" s="547"/>
      <c r="GFM339" s="547"/>
      <c r="GFN339" s="547"/>
      <c r="GFO339" s="547"/>
      <c r="GFP339" s="547"/>
      <c r="GFQ339" s="547"/>
      <c r="GFR339" s="547"/>
      <c r="GFS339" s="547"/>
      <c r="GFT339" s="547"/>
      <c r="GFU339" s="547"/>
      <c r="GFV339" s="547"/>
      <c r="GFW339" s="547"/>
      <c r="GFX339" s="547"/>
      <c r="GFY339" s="547"/>
      <c r="GFZ339" s="547"/>
      <c r="GGA339" s="547"/>
      <c r="GGB339" s="547"/>
      <c r="GGC339" s="547"/>
      <c r="GGD339" s="547"/>
      <c r="GGE339" s="547"/>
      <c r="GGF339" s="547"/>
      <c r="GGG339" s="547"/>
      <c r="GGH339" s="547"/>
      <c r="GGI339" s="547"/>
      <c r="GGJ339" s="547"/>
      <c r="GGK339" s="547"/>
      <c r="GGL339" s="547"/>
      <c r="GGM339" s="547"/>
      <c r="GGN339" s="547"/>
      <c r="GGO339" s="547"/>
      <c r="GGP339" s="547"/>
      <c r="GGQ339" s="547"/>
      <c r="GGR339" s="547"/>
      <c r="GGS339" s="547"/>
      <c r="GGT339" s="547"/>
      <c r="GGU339" s="547"/>
      <c r="GGV339" s="547"/>
      <c r="GGW339" s="547"/>
      <c r="GGX339" s="547"/>
      <c r="GGY339" s="547"/>
      <c r="GGZ339" s="547"/>
      <c r="GHA339" s="547"/>
      <c r="GHB339" s="547"/>
      <c r="GHC339" s="547"/>
      <c r="GHD339" s="547"/>
      <c r="GHE339" s="547"/>
      <c r="GHF339" s="547"/>
      <c r="GHG339" s="547"/>
      <c r="GHH339" s="547"/>
      <c r="GHI339" s="547"/>
      <c r="GHJ339" s="547"/>
      <c r="GHK339" s="547"/>
      <c r="GHL339" s="547"/>
      <c r="GHM339" s="547"/>
      <c r="GHN339" s="547"/>
      <c r="GHO339" s="547"/>
      <c r="GHP339" s="547"/>
      <c r="GHQ339" s="547"/>
      <c r="GHR339" s="547"/>
      <c r="GHS339" s="547"/>
      <c r="GHT339" s="547"/>
      <c r="GHU339" s="547"/>
      <c r="GHV339" s="547"/>
      <c r="GHW339" s="547"/>
      <c r="GHX339" s="547"/>
      <c r="GHY339" s="547"/>
      <c r="GHZ339" s="547"/>
      <c r="GIA339" s="547"/>
      <c r="GIB339" s="547"/>
      <c r="GIC339" s="547"/>
      <c r="GID339" s="547"/>
      <c r="GIE339" s="547"/>
      <c r="GIF339" s="547"/>
      <c r="GIG339" s="547"/>
      <c r="GIH339" s="547"/>
      <c r="GII339" s="547"/>
      <c r="GIJ339" s="547"/>
      <c r="GIK339" s="547"/>
      <c r="GIL339" s="547"/>
      <c r="GIM339" s="547"/>
      <c r="GIN339" s="547"/>
      <c r="GIO339" s="547"/>
      <c r="GIP339" s="547"/>
      <c r="GIQ339" s="547"/>
      <c r="GIR339" s="547"/>
      <c r="GIS339" s="547"/>
      <c r="GIT339" s="547"/>
      <c r="GIU339" s="547"/>
      <c r="GIV339" s="547"/>
      <c r="GIW339" s="547"/>
      <c r="GIX339" s="547"/>
      <c r="GIY339" s="547"/>
      <c r="GIZ339" s="547"/>
      <c r="GJA339" s="547"/>
      <c r="GJB339" s="547"/>
      <c r="GJC339" s="547"/>
      <c r="GJD339" s="547"/>
      <c r="GJE339" s="547"/>
      <c r="GJF339" s="547"/>
      <c r="GJG339" s="547"/>
      <c r="GJH339" s="547"/>
      <c r="GJI339" s="547"/>
      <c r="GJJ339" s="547"/>
      <c r="GJK339" s="547"/>
      <c r="GJL339" s="547"/>
      <c r="GJM339" s="547"/>
      <c r="GJN339" s="547"/>
      <c r="GJO339" s="547"/>
      <c r="GJP339" s="547"/>
      <c r="GJQ339" s="547"/>
      <c r="GJR339" s="547"/>
      <c r="GJS339" s="547"/>
      <c r="GJT339" s="547"/>
      <c r="GJU339" s="547"/>
      <c r="GJV339" s="547"/>
      <c r="GJW339" s="547"/>
      <c r="GJX339" s="547"/>
      <c r="GJY339" s="547"/>
      <c r="GJZ339" s="547"/>
      <c r="GKA339" s="547"/>
      <c r="GKB339" s="547"/>
      <c r="GKC339" s="547"/>
      <c r="GKD339" s="547"/>
      <c r="GKE339" s="547"/>
      <c r="GKF339" s="547"/>
      <c r="GKG339" s="547"/>
      <c r="GKH339" s="547"/>
      <c r="GKI339" s="547"/>
      <c r="GKJ339" s="547"/>
      <c r="GKK339" s="547"/>
      <c r="GKL339" s="547"/>
      <c r="GKM339" s="547"/>
      <c r="GKN339" s="547"/>
      <c r="GKO339" s="547"/>
      <c r="GKP339" s="547"/>
      <c r="GKQ339" s="547"/>
      <c r="GKR339" s="547"/>
      <c r="GKS339" s="547"/>
      <c r="GKT339" s="547"/>
      <c r="GKU339" s="547"/>
      <c r="GKV339" s="547"/>
      <c r="GKW339" s="547"/>
      <c r="GKX339" s="547"/>
      <c r="GKY339" s="547"/>
      <c r="GKZ339" s="547"/>
      <c r="GLA339" s="547"/>
      <c r="GLB339" s="547"/>
      <c r="GLC339" s="547"/>
      <c r="GLD339" s="547"/>
      <c r="GLE339" s="547"/>
      <c r="GLF339" s="547"/>
      <c r="GLG339" s="547"/>
      <c r="GLH339" s="547"/>
      <c r="GLI339" s="547"/>
      <c r="GLJ339" s="547"/>
      <c r="GLK339" s="547"/>
      <c r="GLL339" s="547"/>
      <c r="GLM339" s="547"/>
      <c r="GLN339" s="547"/>
      <c r="GLO339" s="547"/>
      <c r="GLP339" s="547"/>
      <c r="GLQ339" s="547"/>
      <c r="GLR339" s="547"/>
      <c r="GLS339" s="547"/>
      <c r="GLT339" s="547"/>
      <c r="GLU339" s="547"/>
      <c r="GLV339" s="547"/>
      <c r="GLW339" s="547"/>
      <c r="GLX339" s="547"/>
      <c r="GLY339" s="547"/>
      <c r="GLZ339" s="547"/>
      <c r="GMA339" s="547"/>
      <c r="GMB339" s="547"/>
      <c r="GMC339" s="547"/>
      <c r="GMD339" s="547"/>
      <c r="GME339" s="547"/>
      <c r="GMF339" s="547"/>
      <c r="GMG339" s="547"/>
      <c r="GMH339" s="547"/>
      <c r="GMI339" s="547"/>
      <c r="GMJ339" s="547"/>
      <c r="GMK339" s="547"/>
      <c r="GML339" s="547"/>
      <c r="GMM339" s="547"/>
      <c r="GMN339" s="547"/>
      <c r="GMO339" s="547"/>
      <c r="GMP339" s="547"/>
      <c r="GMQ339" s="547"/>
      <c r="GMR339" s="547"/>
      <c r="GMS339" s="547"/>
      <c r="GMT339" s="547"/>
      <c r="GMU339" s="547"/>
      <c r="GMV339" s="547"/>
      <c r="GMW339" s="547"/>
      <c r="GMX339" s="547"/>
      <c r="GMY339" s="547"/>
      <c r="GMZ339" s="547"/>
      <c r="GNA339" s="547"/>
      <c r="GNB339" s="547"/>
      <c r="GNC339" s="547"/>
      <c r="GND339" s="547"/>
      <c r="GNE339" s="547"/>
      <c r="GNF339" s="547"/>
      <c r="GNG339" s="547"/>
      <c r="GNH339" s="547"/>
      <c r="GNI339" s="547"/>
      <c r="GNJ339" s="547"/>
      <c r="GNK339" s="547"/>
      <c r="GNL339" s="547"/>
      <c r="GNM339" s="547"/>
      <c r="GNN339" s="547"/>
      <c r="GNO339" s="547"/>
      <c r="GNP339" s="547"/>
      <c r="GNQ339" s="547"/>
      <c r="GNR339" s="547"/>
      <c r="GNS339" s="547"/>
      <c r="GNT339" s="547"/>
      <c r="GNU339" s="547"/>
      <c r="GNV339" s="547"/>
      <c r="GNW339" s="547"/>
      <c r="GNX339" s="547"/>
      <c r="GNY339" s="547"/>
      <c r="GNZ339" s="547"/>
      <c r="GOA339" s="547"/>
      <c r="GOB339" s="547"/>
      <c r="GOC339" s="547"/>
      <c r="GOD339" s="547"/>
      <c r="GOE339" s="547"/>
      <c r="GOF339" s="547"/>
      <c r="GOG339" s="547"/>
      <c r="GOH339" s="547"/>
      <c r="GOI339" s="547"/>
      <c r="GOJ339" s="547"/>
      <c r="GOK339" s="547"/>
      <c r="GOL339" s="547"/>
      <c r="GOM339" s="547"/>
      <c r="GON339" s="547"/>
      <c r="GOO339" s="547"/>
      <c r="GOP339" s="547"/>
      <c r="GOQ339" s="547"/>
      <c r="GOR339" s="547"/>
      <c r="GOS339" s="547"/>
      <c r="GOT339" s="547"/>
      <c r="GOU339" s="547"/>
      <c r="GOV339" s="547"/>
      <c r="GOW339" s="547"/>
      <c r="GOX339" s="547"/>
      <c r="GOY339" s="547"/>
      <c r="GOZ339" s="547"/>
      <c r="GPA339" s="547"/>
      <c r="GPB339" s="547"/>
      <c r="GPC339" s="547"/>
      <c r="GPD339" s="547"/>
      <c r="GPE339" s="547"/>
      <c r="GPF339" s="547"/>
      <c r="GPG339" s="547"/>
      <c r="GPH339" s="547"/>
      <c r="GPI339" s="547"/>
      <c r="GPJ339" s="547"/>
      <c r="GPK339" s="547"/>
      <c r="GPL339" s="547"/>
      <c r="GPM339" s="547"/>
      <c r="GPN339" s="547"/>
      <c r="GPO339" s="547"/>
      <c r="GPP339" s="547"/>
      <c r="GPQ339" s="547"/>
      <c r="GPR339" s="547"/>
      <c r="GPS339" s="547"/>
      <c r="GPT339" s="547"/>
      <c r="GPU339" s="547"/>
      <c r="GPV339" s="547"/>
      <c r="GPW339" s="547"/>
      <c r="GPX339" s="547"/>
      <c r="GPY339" s="547"/>
      <c r="GPZ339" s="547"/>
      <c r="GQA339" s="547"/>
      <c r="GQB339" s="547"/>
      <c r="GQC339" s="547"/>
      <c r="GQD339" s="547"/>
      <c r="GQE339" s="547"/>
      <c r="GQF339" s="547"/>
      <c r="GQG339" s="547"/>
      <c r="GQH339" s="547"/>
      <c r="GQI339" s="547"/>
      <c r="GQJ339" s="547"/>
      <c r="GQK339" s="547"/>
      <c r="GQL339" s="547"/>
      <c r="GQM339" s="547"/>
      <c r="GQN339" s="547"/>
      <c r="GQO339" s="547"/>
      <c r="GQP339" s="547"/>
      <c r="GQQ339" s="547"/>
      <c r="GQR339" s="547"/>
      <c r="GQS339" s="547"/>
      <c r="GQT339" s="547"/>
      <c r="GQU339" s="547"/>
      <c r="GQV339" s="547"/>
      <c r="GQW339" s="547"/>
      <c r="GQX339" s="547"/>
      <c r="GQY339" s="547"/>
      <c r="GQZ339" s="547"/>
      <c r="GRA339" s="547"/>
      <c r="GRB339" s="547"/>
      <c r="GRC339" s="547"/>
      <c r="GRD339" s="547"/>
      <c r="GRE339" s="547"/>
      <c r="GRF339" s="547"/>
      <c r="GRG339" s="547"/>
      <c r="GRH339" s="547"/>
      <c r="GRI339" s="547"/>
      <c r="GRJ339" s="547"/>
      <c r="GRK339" s="547"/>
      <c r="GRL339" s="547"/>
      <c r="GRM339" s="547"/>
      <c r="GRN339" s="547"/>
      <c r="GRO339" s="547"/>
      <c r="GRP339" s="547"/>
      <c r="GRQ339" s="547"/>
      <c r="GRR339" s="547"/>
      <c r="GRS339" s="547"/>
      <c r="GRT339" s="547"/>
      <c r="GRU339" s="547"/>
      <c r="GRV339" s="547"/>
      <c r="GRW339" s="547"/>
      <c r="GRX339" s="547"/>
      <c r="GRY339" s="547"/>
      <c r="GRZ339" s="547"/>
      <c r="GSA339" s="547"/>
      <c r="GSB339" s="547"/>
      <c r="GSC339" s="547"/>
      <c r="GSD339" s="547"/>
      <c r="GSE339" s="547"/>
      <c r="GSF339" s="547"/>
      <c r="GSG339" s="547"/>
      <c r="GSH339" s="547"/>
      <c r="GSI339" s="547"/>
      <c r="GSJ339" s="547"/>
      <c r="GSK339" s="547"/>
      <c r="GSL339" s="547"/>
      <c r="GSM339" s="547"/>
      <c r="GSN339" s="547"/>
      <c r="GSO339" s="547"/>
      <c r="GSP339" s="547"/>
      <c r="GSQ339" s="547"/>
      <c r="GSR339" s="547"/>
      <c r="GSS339" s="547"/>
      <c r="GST339" s="547"/>
      <c r="GSU339" s="547"/>
      <c r="GSV339" s="547"/>
      <c r="GSW339" s="547"/>
      <c r="GSX339" s="547"/>
      <c r="GSY339" s="547"/>
      <c r="GSZ339" s="547"/>
      <c r="GTA339" s="547"/>
      <c r="GTB339" s="547"/>
      <c r="GTC339" s="547"/>
      <c r="GTD339" s="547"/>
      <c r="GTE339" s="547"/>
      <c r="GTF339" s="547"/>
      <c r="GTG339" s="547"/>
      <c r="GTH339" s="547"/>
      <c r="GTI339" s="547"/>
      <c r="GTJ339" s="547"/>
      <c r="GTK339" s="547"/>
      <c r="GTL339" s="547"/>
      <c r="GTM339" s="547"/>
      <c r="GTN339" s="547"/>
      <c r="GTO339" s="547"/>
      <c r="GTP339" s="547"/>
      <c r="GTQ339" s="547"/>
      <c r="GTR339" s="547"/>
      <c r="GTS339" s="547"/>
      <c r="GTT339" s="547"/>
      <c r="GTU339" s="547"/>
      <c r="GTV339" s="547"/>
      <c r="GTW339" s="547"/>
      <c r="GTX339" s="547"/>
      <c r="GTY339" s="547"/>
      <c r="GTZ339" s="547"/>
      <c r="GUA339" s="547"/>
      <c r="GUB339" s="547"/>
      <c r="GUC339" s="547"/>
      <c r="GUD339" s="547"/>
      <c r="GUE339" s="547"/>
      <c r="GUF339" s="547"/>
      <c r="GUG339" s="547"/>
      <c r="GUH339" s="547"/>
      <c r="GUI339" s="547"/>
      <c r="GUJ339" s="547"/>
      <c r="GUK339" s="547"/>
      <c r="GUL339" s="547"/>
      <c r="GUM339" s="547"/>
      <c r="GUN339" s="547"/>
      <c r="GUO339" s="547"/>
      <c r="GUP339" s="547"/>
      <c r="GUQ339" s="547"/>
      <c r="GUR339" s="547"/>
      <c r="GUS339" s="547"/>
      <c r="GUT339" s="547"/>
      <c r="GUU339" s="547"/>
      <c r="GUV339" s="547"/>
      <c r="GUW339" s="547"/>
      <c r="GUX339" s="547"/>
      <c r="GUY339" s="547"/>
      <c r="GUZ339" s="547"/>
      <c r="GVA339" s="547"/>
      <c r="GVB339" s="547"/>
      <c r="GVC339" s="547"/>
      <c r="GVD339" s="547"/>
      <c r="GVE339" s="547"/>
      <c r="GVF339" s="547"/>
      <c r="GVG339" s="547"/>
      <c r="GVH339" s="547"/>
      <c r="GVI339" s="547"/>
      <c r="GVJ339" s="547"/>
      <c r="GVK339" s="547"/>
      <c r="GVL339" s="547"/>
      <c r="GVM339" s="547"/>
      <c r="GVN339" s="547"/>
      <c r="GVO339" s="547"/>
      <c r="GVP339" s="547"/>
      <c r="GVQ339" s="547"/>
      <c r="GVR339" s="547"/>
      <c r="GVS339" s="547"/>
      <c r="GVT339" s="547"/>
      <c r="GVU339" s="547"/>
      <c r="GVV339" s="547"/>
      <c r="GVW339" s="547"/>
      <c r="GVX339" s="547"/>
      <c r="GVY339" s="547"/>
      <c r="GVZ339" s="547"/>
      <c r="GWA339" s="547"/>
      <c r="GWB339" s="547"/>
      <c r="GWC339" s="547"/>
      <c r="GWD339" s="547"/>
      <c r="GWE339" s="547"/>
      <c r="GWF339" s="547"/>
      <c r="GWG339" s="547"/>
      <c r="GWH339" s="547"/>
      <c r="GWI339" s="547"/>
      <c r="GWJ339" s="547"/>
      <c r="GWK339" s="547"/>
      <c r="GWL339" s="547"/>
      <c r="GWM339" s="547"/>
      <c r="GWN339" s="547"/>
      <c r="GWO339" s="547"/>
      <c r="GWP339" s="547"/>
      <c r="GWQ339" s="547"/>
      <c r="GWR339" s="547"/>
      <c r="GWS339" s="547"/>
      <c r="GWT339" s="547"/>
      <c r="GWU339" s="547"/>
      <c r="GWV339" s="547"/>
      <c r="GWW339" s="547"/>
      <c r="GWX339" s="547"/>
      <c r="GWY339" s="547"/>
      <c r="GWZ339" s="547"/>
      <c r="GXA339" s="547"/>
      <c r="GXB339" s="547"/>
      <c r="GXC339" s="547"/>
      <c r="GXD339" s="547"/>
      <c r="GXE339" s="547"/>
      <c r="GXF339" s="547"/>
      <c r="GXG339" s="547"/>
      <c r="GXH339" s="547"/>
      <c r="GXI339" s="547"/>
      <c r="GXJ339" s="547"/>
      <c r="GXK339" s="547"/>
      <c r="GXL339" s="547"/>
      <c r="GXM339" s="547"/>
      <c r="GXN339" s="547"/>
      <c r="GXO339" s="547"/>
      <c r="GXP339" s="547"/>
      <c r="GXQ339" s="547"/>
      <c r="GXR339" s="547"/>
      <c r="GXS339" s="547"/>
      <c r="GXT339" s="547"/>
      <c r="GXU339" s="547"/>
      <c r="GXV339" s="547"/>
      <c r="GXW339" s="547"/>
      <c r="GXX339" s="547"/>
      <c r="GXY339" s="547"/>
      <c r="GXZ339" s="547"/>
      <c r="GYA339" s="547"/>
      <c r="GYB339" s="547"/>
      <c r="GYC339" s="547"/>
      <c r="GYD339" s="547"/>
      <c r="GYE339" s="547"/>
      <c r="GYF339" s="547"/>
      <c r="GYG339" s="547"/>
      <c r="GYH339" s="547"/>
      <c r="GYI339" s="547"/>
      <c r="GYJ339" s="547"/>
      <c r="GYK339" s="547"/>
      <c r="GYL339" s="547"/>
      <c r="GYM339" s="547"/>
      <c r="GYN339" s="547"/>
      <c r="GYO339" s="547"/>
      <c r="GYP339" s="547"/>
      <c r="GYQ339" s="547"/>
      <c r="GYR339" s="547"/>
      <c r="GYS339" s="547"/>
      <c r="GYT339" s="547"/>
      <c r="GYU339" s="547"/>
      <c r="GYV339" s="547"/>
      <c r="GYW339" s="547"/>
      <c r="GYX339" s="547"/>
      <c r="GYY339" s="547"/>
      <c r="GYZ339" s="547"/>
      <c r="GZA339" s="547"/>
      <c r="GZB339" s="547"/>
      <c r="GZC339" s="547"/>
      <c r="GZD339" s="547"/>
      <c r="GZE339" s="547"/>
      <c r="GZF339" s="547"/>
      <c r="GZG339" s="547"/>
      <c r="GZH339" s="547"/>
      <c r="GZI339" s="547"/>
      <c r="GZJ339" s="547"/>
      <c r="GZK339" s="547"/>
      <c r="GZL339" s="547"/>
      <c r="GZM339" s="547"/>
      <c r="GZN339" s="547"/>
      <c r="GZO339" s="547"/>
      <c r="GZP339" s="547"/>
      <c r="GZQ339" s="547"/>
      <c r="GZR339" s="547"/>
      <c r="GZS339" s="547"/>
      <c r="GZT339" s="547"/>
      <c r="GZU339" s="547"/>
      <c r="GZV339" s="547"/>
      <c r="GZW339" s="547"/>
      <c r="GZX339" s="547"/>
      <c r="GZY339" s="547"/>
      <c r="GZZ339" s="547"/>
      <c r="HAA339" s="547"/>
      <c r="HAB339" s="547"/>
      <c r="HAC339" s="547"/>
      <c r="HAD339" s="547"/>
      <c r="HAE339" s="547"/>
      <c r="HAF339" s="547"/>
      <c r="HAG339" s="547"/>
      <c r="HAH339" s="547"/>
      <c r="HAI339" s="547"/>
      <c r="HAJ339" s="547"/>
      <c r="HAK339" s="547"/>
      <c r="HAL339" s="547"/>
      <c r="HAM339" s="547"/>
      <c r="HAN339" s="547"/>
      <c r="HAO339" s="547"/>
      <c r="HAP339" s="547"/>
      <c r="HAQ339" s="547"/>
      <c r="HAR339" s="547"/>
      <c r="HAS339" s="547"/>
      <c r="HAT339" s="547"/>
      <c r="HAU339" s="547"/>
      <c r="HAV339" s="547"/>
      <c r="HAW339" s="547"/>
      <c r="HAX339" s="547"/>
      <c r="HAY339" s="547"/>
      <c r="HAZ339" s="547"/>
      <c r="HBA339" s="547"/>
      <c r="HBB339" s="547"/>
      <c r="HBC339" s="547"/>
      <c r="HBD339" s="547"/>
      <c r="HBE339" s="547"/>
      <c r="HBF339" s="547"/>
      <c r="HBG339" s="547"/>
      <c r="HBH339" s="547"/>
      <c r="HBI339" s="547"/>
      <c r="HBJ339" s="547"/>
      <c r="HBK339" s="547"/>
      <c r="HBL339" s="547"/>
      <c r="HBM339" s="547"/>
      <c r="HBN339" s="547"/>
      <c r="HBO339" s="547"/>
      <c r="HBP339" s="547"/>
      <c r="HBQ339" s="547"/>
      <c r="HBR339" s="547"/>
      <c r="HBS339" s="547"/>
      <c r="HBT339" s="547"/>
      <c r="HBU339" s="547"/>
      <c r="HBV339" s="547"/>
      <c r="HBW339" s="547"/>
      <c r="HBX339" s="547"/>
      <c r="HBY339" s="547"/>
      <c r="HBZ339" s="547"/>
      <c r="HCA339" s="547"/>
      <c r="HCB339" s="547"/>
      <c r="HCC339" s="547"/>
      <c r="HCD339" s="547"/>
      <c r="HCE339" s="547"/>
      <c r="HCF339" s="547"/>
      <c r="HCG339" s="547"/>
      <c r="HCH339" s="547"/>
      <c r="HCI339" s="547"/>
      <c r="HCJ339" s="547"/>
      <c r="HCK339" s="547"/>
      <c r="HCL339" s="547"/>
      <c r="HCM339" s="547"/>
      <c r="HCN339" s="547"/>
      <c r="HCO339" s="547"/>
      <c r="HCP339" s="547"/>
      <c r="HCQ339" s="547"/>
      <c r="HCR339" s="547"/>
      <c r="HCS339" s="547"/>
      <c r="HCT339" s="547"/>
      <c r="HCU339" s="547"/>
      <c r="HCV339" s="547"/>
      <c r="HCW339" s="547"/>
      <c r="HCX339" s="547"/>
      <c r="HCY339" s="547"/>
      <c r="HCZ339" s="547"/>
      <c r="HDA339" s="547"/>
      <c r="HDB339" s="547"/>
      <c r="HDC339" s="547"/>
      <c r="HDD339" s="547"/>
      <c r="HDE339" s="547"/>
      <c r="HDF339" s="547"/>
      <c r="HDG339" s="547"/>
      <c r="HDH339" s="547"/>
      <c r="HDI339" s="547"/>
      <c r="HDJ339" s="547"/>
      <c r="HDK339" s="547"/>
      <c r="HDL339" s="547"/>
      <c r="HDM339" s="547"/>
      <c r="HDN339" s="547"/>
      <c r="HDO339" s="547"/>
      <c r="HDP339" s="547"/>
      <c r="HDQ339" s="547"/>
      <c r="HDR339" s="547"/>
      <c r="HDS339" s="547"/>
      <c r="HDT339" s="547"/>
      <c r="HDU339" s="547"/>
      <c r="HDV339" s="547"/>
      <c r="HDW339" s="547"/>
      <c r="HDX339" s="547"/>
      <c r="HDY339" s="547"/>
      <c r="HDZ339" s="547"/>
      <c r="HEA339" s="547"/>
      <c r="HEB339" s="547"/>
      <c r="HEC339" s="547"/>
      <c r="HED339" s="547"/>
      <c r="HEE339" s="547"/>
      <c r="HEF339" s="547"/>
      <c r="HEG339" s="547"/>
      <c r="HEH339" s="547"/>
      <c r="HEI339" s="547"/>
      <c r="HEJ339" s="547"/>
      <c r="HEK339" s="547"/>
      <c r="HEL339" s="547"/>
      <c r="HEM339" s="547"/>
      <c r="HEN339" s="547"/>
      <c r="HEO339" s="547"/>
      <c r="HEP339" s="547"/>
      <c r="HEQ339" s="547"/>
      <c r="HER339" s="547"/>
      <c r="HES339" s="547"/>
      <c r="HET339" s="547"/>
      <c r="HEU339" s="547"/>
      <c r="HEV339" s="547"/>
      <c r="HEW339" s="547"/>
      <c r="HEX339" s="547"/>
      <c r="HEY339" s="547"/>
      <c r="HEZ339" s="547"/>
      <c r="HFA339" s="547"/>
      <c r="HFB339" s="547"/>
      <c r="HFC339" s="547"/>
      <c r="HFD339" s="547"/>
      <c r="HFE339" s="547"/>
      <c r="HFF339" s="547"/>
      <c r="HFG339" s="547"/>
      <c r="HFH339" s="547"/>
      <c r="HFI339" s="547"/>
      <c r="HFJ339" s="547"/>
      <c r="HFK339" s="547"/>
      <c r="HFL339" s="547"/>
      <c r="HFM339" s="547"/>
      <c r="HFN339" s="547"/>
      <c r="HFO339" s="547"/>
      <c r="HFP339" s="547"/>
      <c r="HFQ339" s="547"/>
      <c r="HFR339" s="547"/>
      <c r="HFS339" s="547"/>
      <c r="HFT339" s="547"/>
      <c r="HFU339" s="547"/>
      <c r="HFV339" s="547"/>
      <c r="HFW339" s="547"/>
      <c r="HFX339" s="547"/>
      <c r="HFY339" s="547"/>
      <c r="HFZ339" s="547"/>
      <c r="HGA339" s="547"/>
      <c r="HGB339" s="547"/>
      <c r="HGC339" s="547"/>
      <c r="HGD339" s="547"/>
      <c r="HGE339" s="547"/>
      <c r="HGF339" s="547"/>
      <c r="HGG339" s="547"/>
      <c r="HGH339" s="547"/>
      <c r="HGI339" s="547"/>
      <c r="HGJ339" s="547"/>
      <c r="HGK339" s="547"/>
      <c r="HGL339" s="547"/>
      <c r="HGM339" s="547"/>
      <c r="HGN339" s="547"/>
      <c r="HGO339" s="547"/>
      <c r="HGP339" s="547"/>
      <c r="HGQ339" s="547"/>
      <c r="HGR339" s="547"/>
      <c r="HGS339" s="547"/>
      <c r="HGT339" s="547"/>
      <c r="HGU339" s="547"/>
      <c r="HGV339" s="547"/>
      <c r="HGW339" s="547"/>
      <c r="HGX339" s="547"/>
      <c r="HGY339" s="547"/>
      <c r="HGZ339" s="547"/>
      <c r="HHA339" s="547"/>
      <c r="HHB339" s="547"/>
      <c r="HHC339" s="547"/>
      <c r="HHD339" s="547"/>
      <c r="HHE339" s="547"/>
      <c r="HHF339" s="547"/>
      <c r="HHG339" s="547"/>
      <c r="HHH339" s="547"/>
      <c r="HHI339" s="547"/>
      <c r="HHJ339" s="547"/>
      <c r="HHK339" s="547"/>
      <c r="HHL339" s="547"/>
      <c r="HHM339" s="547"/>
      <c r="HHN339" s="547"/>
      <c r="HHO339" s="547"/>
      <c r="HHP339" s="547"/>
      <c r="HHQ339" s="547"/>
      <c r="HHR339" s="547"/>
      <c r="HHS339" s="547"/>
      <c r="HHT339" s="547"/>
      <c r="HHU339" s="547"/>
      <c r="HHV339" s="547"/>
      <c r="HHW339" s="547"/>
      <c r="HHX339" s="547"/>
      <c r="HHY339" s="547"/>
      <c r="HHZ339" s="547"/>
      <c r="HIA339" s="547"/>
      <c r="HIB339" s="547"/>
      <c r="HIC339" s="547"/>
      <c r="HID339" s="547"/>
      <c r="HIE339" s="547"/>
      <c r="HIF339" s="547"/>
      <c r="HIG339" s="547"/>
      <c r="HIH339" s="547"/>
      <c r="HII339" s="547"/>
      <c r="HIJ339" s="547"/>
      <c r="HIK339" s="547"/>
      <c r="HIL339" s="547"/>
      <c r="HIM339" s="547"/>
      <c r="HIN339" s="547"/>
      <c r="HIO339" s="547"/>
      <c r="HIP339" s="547"/>
      <c r="HIQ339" s="547"/>
      <c r="HIR339" s="547"/>
      <c r="HIS339" s="547"/>
      <c r="HIT339" s="547"/>
      <c r="HIU339" s="547"/>
      <c r="HIV339" s="547"/>
      <c r="HIW339" s="547"/>
      <c r="HIX339" s="547"/>
      <c r="HIY339" s="547"/>
      <c r="HIZ339" s="547"/>
      <c r="HJA339" s="547"/>
      <c r="HJB339" s="547"/>
      <c r="HJC339" s="547"/>
      <c r="HJD339" s="547"/>
      <c r="HJE339" s="547"/>
      <c r="HJF339" s="547"/>
      <c r="HJG339" s="547"/>
      <c r="HJH339" s="547"/>
      <c r="HJI339" s="547"/>
      <c r="HJJ339" s="547"/>
      <c r="HJK339" s="547"/>
      <c r="HJL339" s="547"/>
      <c r="HJM339" s="547"/>
      <c r="HJN339" s="547"/>
      <c r="HJO339" s="547"/>
      <c r="HJP339" s="547"/>
      <c r="HJQ339" s="547"/>
      <c r="HJR339" s="547"/>
      <c r="HJS339" s="547"/>
      <c r="HJT339" s="547"/>
      <c r="HJU339" s="547"/>
      <c r="HJV339" s="547"/>
      <c r="HJW339" s="547"/>
      <c r="HJX339" s="547"/>
      <c r="HJY339" s="547"/>
      <c r="HJZ339" s="547"/>
      <c r="HKA339" s="547"/>
      <c r="HKB339" s="547"/>
      <c r="HKC339" s="547"/>
      <c r="HKD339" s="547"/>
      <c r="HKE339" s="547"/>
      <c r="HKF339" s="547"/>
      <c r="HKG339" s="547"/>
      <c r="HKH339" s="547"/>
      <c r="HKI339" s="547"/>
      <c r="HKJ339" s="547"/>
      <c r="HKK339" s="547"/>
      <c r="HKL339" s="547"/>
      <c r="HKM339" s="547"/>
      <c r="HKN339" s="547"/>
      <c r="HKO339" s="547"/>
      <c r="HKP339" s="547"/>
      <c r="HKQ339" s="547"/>
      <c r="HKR339" s="547"/>
      <c r="HKS339" s="547"/>
      <c r="HKT339" s="547"/>
      <c r="HKU339" s="547"/>
      <c r="HKV339" s="547"/>
      <c r="HKW339" s="547"/>
      <c r="HKX339" s="547"/>
      <c r="HKY339" s="547"/>
      <c r="HKZ339" s="547"/>
      <c r="HLA339" s="547"/>
      <c r="HLB339" s="547"/>
      <c r="HLC339" s="547"/>
      <c r="HLD339" s="547"/>
      <c r="HLE339" s="547"/>
      <c r="HLF339" s="547"/>
      <c r="HLG339" s="547"/>
      <c r="HLH339" s="547"/>
      <c r="HLI339" s="547"/>
      <c r="HLJ339" s="547"/>
      <c r="HLK339" s="547"/>
      <c r="HLL339" s="547"/>
      <c r="HLM339" s="547"/>
      <c r="HLN339" s="547"/>
      <c r="HLO339" s="547"/>
      <c r="HLP339" s="547"/>
      <c r="HLQ339" s="547"/>
      <c r="HLR339" s="547"/>
      <c r="HLS339" s="547"/>
      <c r="HLT339" s="547"/>
      <c r="HLU339" s="547"/>
      <c r="HLV339" s="547"/>
      <c r="HLW339" s="547"/>
      <c r="HLX339" s="547"/>
      <c r="HLY339" s="547"/>
      <c r="HLZ339" s="547"/>
      <c r="HMA339" s="547"/>
      <c r="HMB339" s="547"/>
      <c r="HMC339" s="547"/>
      <c r="HMD339" s="547"/>
      <c r="HME339" s="547"/>
      <c r="HMF339" s="547"/>
      <c r="HMG339" s="547"/>
      <c r="HMH339" s="547"/>
      <c r="HMI339" s="547"/>
      <c r="HMJ339" s="547"/>
      <c r="HMK339" s="547"/>
      <c r="HML339" s="547"/>
      <c r="HMM339" s="547"/>
      <c r="HMN339" s="547"/>
      <c r="HMO339" s="547"/>
      <c r="HMP339" s="547"/>
      <c r="HMQ339" s="547"/>
      <c r="HMR339" s="547"/>
      <c r="HMS339" s="547"/>
      <c r="HMT339" s="547"/>
      <c r="HMU339" s="547"/>
      <c r="HMV339" s="547"/>
      <c r="HMW339" s="547"/>
      <c r="HMX339" s="547"/>
      <c r="HMY339" s="547"/>
      <c r="HMZ339" s="547"/>
      <c r="HNA339" s="547"/>
      <c r="HNB339" s="547"/>
      <c r="HNC339" s="547"/>
      <c r="HND339" s="547"/>
      <c r="HNE339" s="547"/>
      <c r="HNF339" s="547"/>
      <c r="HNG339" s="547"/>
      <c r="HNH339" s="547"/>
      <c r="HNI339" s="547"/>
      <c r="HNJ339" s="547"/>
      <c r="HNK339" s="547"/>
      <c r="HNL339" s="547"/>
      <c r="HNM339" s="547"/>
      <c r="HNN339" s="547"/>
      <c r="HNO339" s="547"/>
      <c r="HNP339" s="547"/>
      <c r="HNQ339" s="547"/>
      <c r="HNR339" s="547"/>
      <c r="HNS339" s="547"/>
      <c r="HNT339" s="547"/>
      <c r="HNU339" s="547"/>
      <c r="HNV339" s="547"/>
      <c r="HNW339" s="547"/>
      <c r="HNX339" s="547"/>
      <c r="HNY339" s="547"/>
      <c r="HNZ339" s="547"/>
      <c r="HOA339" s="547"/>
      <c r="HOB339" s="547"/>
      <c r="HOC339" s="547"/>
      <c r="HOD339" s="547"/>
      <c r="HOE339" s="547"/>
      <c r="HOF339" s="547"/>
      <c r="HOG339" s="547"/>
      <c r="HOH339" s="547"/>
      <c r="HOI339" s="547"/>
      <c r="HOJ339" s="547"/>
      <c r="HOK339" s="547"/>
      <c r="HOL339" s="547"/>
      <c r="HOM339" s="547"/>
      <c r="HON339" s="547"/>
      <c r="HOO339" s="547"/>
      <c r="HOP339" s="547"/>
      <c r="HOQ339" s="547"/>
      <c r="HOR339" s="547"/>
      <c r="HOS339" s="547"/>
      <c r="HOT339" s="547"/>
      <c r="HOU339" s="547"/>
      <c r="HOV339" s="547"/>
      <c r="HOW339" s="547"/>
      <c r="HOX339" s="547"/>
      <c r="HOY339" s="547"/>
      <c r="HOZ339" s="547"/>
      <c r="HPA339" s="547"/>
      <c r="HPB339" s="547"/>
      <c r="HPC339" s="547"/>
      <c r="HPD339" s="547"/>
      <c r="HPE339" s="547"/>
      <c r="HPF339" s="547"/>
      <c r="HPG339" s="547"/>
      <c r="HPH339" s="547"/>
      <c r="HPI339" s="547"/>
      <c r="HPJ339" s="547"/>
      <c r="HPK339" s="547"/>
      <c r="HPL339" s="547"/>
      <c r="HPM339" s="547"/>
      <c r="HPN339" s="547"/>
      <c r="HPO339" s="547"/>
      <c r="HPP339" s="547"/>
      <c r="HPQ339" s="547"/>
      <c r="HPR339" s="547"/>
      <c r="HPS339" s="547"/>
      <c r="HPT339" s="547"/>
      <c r="HPU339" s="547"/>
      <c r="HPV339" s="547"/>
      <c r="HPW339" s="547"/>
      <c r="HPX339" s="547"/>
      <c r="HPY339" s="547"/>
      <c r="HPZ339" s="547"/>
      <c r="HQA339" s="547"/>
      <c r="HQB339" s="547"/>
      <c r="HQC339" s="547"/>
      <c r="HQD339" s="547"/>
      <c r="HQE339" s="547"/>
      <c r="HQF339" s="547"/>
      <c r="HQG339" s="547"/>
      <c r="HQH339" s="547"/>
      <c r="HQI339" s="547"/>
      <c r="HQJ339" s="547"/>
      <c r="HQK339" s="547"/>
      <c r="HQL339" s="547"/>
      <c r="HQM339" s="547"/>
      <c r="HQN339" s="547"/>
      <c r="HQO339" s="547"/>
      <c r="HQP339" s="547"/>
      <c r="HQQ339" s="547"/>
      <c r="HQR339" s="547"/>
      <c r="HQS339" s="547"/>
      <c r="HQT339" s="547"/>
      <c r="HQU339" s="547"/>
      <c r="HQV339" s="547"/>
      <c r="HQW339" s="547"/>
      <c r="HQX339" s="547"/>
      <c r="HQY339" s="547"/>
      <c r="HQZ339" s="547"/>
      <c r="HRA339" s="547"/>
      <c r="HRB339" s="547"/>
      <c r="HRC339" s="547"/>
      <c r="HRD339" s="547"/>
      <c r="HRE339" s="547"/>
      <c r="HRF339" s="547"/>
      <c r="HRG339" s="547"/>
      <c r="HRH339" s="547"/>
      <c r="HRI339" s="547"/>
      <c r="HRJ339" s="547"/>
      <c r="HRK339" s="547"/>
      <c r="HRL339" s="547"/>
      <c r="HRM339" s="547"/>
      <c r="HRN339" s="547"/>
      <c r="HRO339" s="547"/>
      <c r="HRP339" s="547"/>
      <c r="HRQ339" s="547"/>
      <c r="HRR339" s="547"/>
      <c r="HRS339" s="547"/>
      <c r="HRT339" s="547"/>
      <c r="HRU339" s="547"/>
      <c r="HRV339" s="547"/>
      <c r="HRW339" s="547"/>
      <c r="HRX339" s="547"/>
      <c r="HRY339" s="547"/>
      <c r="HRZ339" s="547"/>
      <c r="HSA339" s="547"/>
      <c r="HSB339" s="547"/>
      <c r="HSC339" s="547"/>
      <c r="HSD339" s="547"/>
      <c r="HSE339" s="547"/>
      <c r="HSF339" s="547"/>
      <c r="HSG339" s="547"/>
      <c r="HSH339" s="547"/>
      <c r="HSI339" s="547"/>
      <c r="HSJ339" s="547"/>
      <c r="HSK339" s="547"/>
      <c r="HSL339" s="547"/>
      <c r="HSM339" s="547"/>
      <c r="HSN339" s="547"/>
      <c r="HSO339" s="547"/>
      <c r="HSP339" s="547"/>
      <c r="HSQ339" s="547"/>
      <c r="HSR339" s="547"/>
      <c r="HSS339" s="547"/>
      <c r="HST339" s="547"/>
      <c r="HSU339" s="547"/>
      <c r="HSV339" s="547"/>
      <c r="HSW339" s="547"/>
      <c r="HSX339" s="547"/>
      <c r="HSY339" s="547"/>
      <c r="HSZ339" s="547"/>
      <c r="HTA339" s="547"/>
      <c r="HTB339" s="547"/>
      <c r="HTC339" s="547"/>
      <c r="HTD339" s="547"/>
      <c r="HTE339" s="547"/>
      <c r="HTF339" s="547"/>
      <c r="HTG339" s="547"/>
      <c r="HTH339" s="547"/>
      <c r="HTI339" s="547"/>
      <c r="HTJ339" s="547"/>
      <c r="HTK339" s="547"/>
      <c r="HTL339" s="547"/>
      <c r="HTM339" s="547"/>
      <c r="HTN339" s="547"/>
      <c r="HTO339" s="547"/>
      <c r="HTP339" s="547"/>
      <c r="HTQ339" s="547"/>
      <c r="HTR339" s="547"/>
      <c r="HTS339" s="547"/>
      <c r="HTT339" s="547"/>
      <c r="HTU339" s="547"/>
      <c r="HTV339" s="547"/>
      <c r="HTW339" s="547"/>
      <c r="HTX339" s="547"/>
      <c r="HTY339" s="547"/>
      <c r="HTZ339" s="547"/>
      <c r="HUA339" s="547"/>
      <c r="HUB339" s="547"/>
      <c r="HUC339" s="547"/>
      <c r="HUD339" s="547"/>
      <c r="HUE339" s="547"/>
      <c r="HUF339" s="547"/>
      <c r="HUG339" s="547"/>
      <c r="HUH339" s="547"/>
      <c r="HUI339" s="547"/>
      <c r="HUJ339" s="547"/>
      <c r="HUK339" s="547"/>
      <c r="HUL339" s="547"/>
      <c r="HUM339" s="547"/>
      <c r="HUN339" s="547"/>
      <c r="HUO339" s="547"/>
      <c r="HUP339" s="547"/>
      <c r="HUQ339" s="547"/>
      <c r="HUR339" s="547"/>
      <c r="HUS339" s="547"/>
      <c r="HUT339" s="547"/>
      <c r="HUU339" s="547"/>
      <c r="HUV339" s="547"/>
      <c r="HUW339" s="547"/>
      <c r="HUX339" s="547"/>
      <c r="HUY339" s="547"/>
      <c r="HUZ339" s="547"/>
      <c r="HVA339" s="547"/>
      <c r="HVB339" s="547"/>
      <c r="HVC339" s="547"/>
      <c r="HVD339" s="547"/>
      <c r="HVE339" s="547"/>
      <c r="HVF339" s="547"/>
      <c r="HVG339" s="547"/>
      <c r="HVH339" s="547"/>
      <c r="HVI339" s="547"/>
      <c r="HVJ339" s="547"/>
      <c r="HVK339" s="547"/>
      <c r="HVL339" s="547"/>
      <c r="HVM339" s="547"/>
      <c r="HVN339" s="547"/>
      <c r="HVO339" s="547"/>
      <c r="HVP339" s="547"/>
      <c r="HVQ339" s="547"/>
      <c r="HVR339" s="547"/>
      <c r="HVS339" s="547"/>
      <c r="HVT339" s="547"/>
      <c r="HVU339" s="547"/>
      <c r="HVV339" s="547"/>
      <c r="HVW339" s="547"/>
      <c r="HVX339" s="547"/>
      <c r="HVY339" s="547"/>
      <c r="HVZ339" s="547"/>
      <c r="HWA339" s="547"/>
      <c r="HWB339" s="547"/>
      <c r="HWC339" s="547"/>
      <c r="HWD339" s="547"/>
      <c r="HWE339" s="547"/>
      <c r="HWF339" s="547"/>
      <c r="HWG339" s="547"/>
      <c r="HWH339" s="547"/>
      <c r="HWI339" s="547"/>
      <c r="HWJ339" s="547"/>
      <c r="HWK339" s="547"/>
      <c r="HWL339" s="547"/>
      <c r="HWM339" s="547"/>
      <c r="HWN339" s="547"/>
      <c r="HWO339" s="547"/>
      <c r="HWP339" s="547"/>
      <c r="HWQ339" s="547"/>
      <c r="HWR339" s="547"/>
      <c r="HWS339" s="547"/>
      <c r="HWT339" s="547"/>
      <c r="HWU339" s="547"/>
      <c r="HWV339" s="547"/>
      <c r="HWW339" s="547"/>
      <c r="HWX339" s="547"/>
      <c r="HWY339" s="547"/>
      <c r="HWZ339" s="547"/>
      <c r="HXA339" s="547"/>
      <c r="HXB339" s="547"/>
      <c r="HXC339" s="547"/>
      <c r="HXD339" s="547"/>
      <c r="HXE339" s="547"/>
      <c r="HXF339" s="547"/>
      <c r="HXG339" s="547"/>
      <c r="HXH339" s="547"/>
      <c r="HXI339" s="547"/>
      <c r="HXJ339" s="547"/>
      <c r="HXK339" s="547"/>
      <c r="HXL339" s="547"/>
      <c r="HXM339" s="547"/>
      <c r="HXN339" s="547"/>
      <c r="HXO339" s="547"/>
      <c r="HXP339" s="547"/>
      <c r="HXQ339" s="547"/>
      <c r="HXR339" s="547"/>
      <c r="HXS339" s="547"/>
      <c r="HXT339" s="547"/>
      <c r="HXU339" s="547"/>
      <c r="HXV339" s="547"/>
      <c r="HXW339" s="547"/>
      <c r="HXX339" s="547"/>
      <c r="HXY339" s="547"/>
      <c r="HXZ339" s="547"/>
      <c r="HYA339" s="547"/>
      <c r="HYB339" s="547"/>
      <c r="HYC339" s="547"/>
      <c r="HYD339" s="547"/>
      <c r="HYE339" s="547"/>
      <c r="HYF339" s="547"/>
      <c r="HYG339" s="547"/>
      <c r="HYH339" s="547"/>
      <c r="HYI339" s="547"/>
      <c r="HYJ339" s="547"/>
      <c r="HYK339" s="547"/>
      <c r="HYL339" s="547"/>
      <c r="HYM339" s="547"/>
      <c r="HYN339" s="547"/>
      <c r="HYO339" s="547"/>
      <c r="HYP339" s="547"/>
      <c r="HYQ339" s="547"/>
      <c r="HYR339" s="547"/>
      <c r="HYS339" s="547"/>
      <c r="HYT339" s="547"/>
      <c r="HYU339" s="547"/>
      <c r="HYV339" s="547"/>
      <c r="HYW339" s="547"/>
      <c r="HYX339" s="547"/>
      <c r="HYY339" s="547"/>
      <c r="HYZ339" s="547"/>
      <c r="HZA339" s="547"/>
      <c r="HZB339" s="547"/>
      <c r="HZC339" s="547"/>
      <c r="HZD339" s="547"/>
      <c r="HZE339" s="547"/>
      <c r="HZF339" s="547"/>
      <c r="HZG339" s="547"/>
      <c r="HZH339" s="547"/>
      <c r="HZI339" s="547"/>
      <c r="HZJ339" s="547"/>
      <c r="HZK339" s="547"/>
      <c r="HZL339" s="547"/>
      <c r="HZM339" s="547"/>
      <c r="HZN339" s="547"/>
      <c r="HZO339" s="547"/>
      <c r="HZP339" s="547"/>
      <c r="HZQ339" s="547"/>
      <c r="HZR339" s="547"/>
      <c r="HZS339" s="547"/>
      <c r="HZT339" s="547"/>
      <c r="HZU339" s="547"/>
      <c r="HZV339" s="547"/>
      <c r="HZW339" s="547"/>
      <c r="HZX339" s="547"/>
      <c r="HZY339" s="547"/>
      <c r="HZZ339" s="547"/>
      <c r="IAA339" s="547"/>
      <c r="IAB339" s="547"/>
      <c r="IAC339" s="547"/>
      <c r="IAD339" s="547"/>
      <c r="IAE339" s="547"/>
      <c r="IAF339" s="547"/>
      <c r="IAG339" s="547"/>
      <c r="IAH339" s="547"/>
      <c r="IAI339" s="547"/>
      <c r="IAJ339" s="547"/>
      <c r="IAK339" s="547"/>
      <c r="IAL339" s="547"/>
      <c r="IAM339" s="547"/>
      <c r="IAN339" s="547"/>
      <c r="IAO339" s="547"/>
      <c r="IAP339" s="547"/>
      <c r="IAQ339" s="547"/>
      <c r="IAR339" s="547"/>
      <c r="IAS339" s="547"/>
      <c r="IAT339" s="547"/>
      <c r="IAU339" s="547"/>
      <c r="IAV339" s="547"/>
      <c r="IAW339" s="547"/>
      <c r="IAX339" s="547"/>
      <c r="IAY339" s="547"/>
      <c r="IAZ339" s="547"/>
      <c r="IBA339" s="547"/>
      <c r="IBB339" s="547"/>
      <c r="IBC339" s="547"/>
      <c r="IBD339" s="547"/>
      <c r="IBE339" s="547"/>
      <c r="IBF339" s="547"/>
      <c r="IBG339" s="547"/>
      <c r="IBH339" s="547"/>
      <c r="IBI339" s="547"/>
      <c r="IBJ339" s="547"/>
      <c r="IBK339" s="547"/>
      <c r="IBL339" s="547"/>
      <c r="IBM339" s="547"/>
      <c r="IBN339" s="547"/>
      <c r="IBO339" s="547"/>
      <c r="IBP339" s="547"/>
      <c r="IBQ339" s="547"/>
      <c r="IBR339" s="547"/>
      <c r="IBS339" s="547"/>
      <c r="IBT339" s="547"/>
      <c r="IBU339" s="547"/>
      <c r="IBV339" s="547"/>
      <c r="IBW339" s="547"/>
      <c r="IBX339" s="547"/>
      <c r="IBY339" s="547"/>
      <c r="IBZ339" s="547"/>
      <c r="ICA339" s="547"/>
      <c r="ICB339" s="547"/>
      <c r="ICC339" s="547"/>
      <c r="ICD339" s="547"/>
      <c r="ICE339" s="547"/>
      <c r="ICF339" s="547"/>
      <c r="ICG339" s="547"/>
      <c r="ICH339" s="547"/>
      <c r="ICI339" s="547"/>
      <c r="ICJ339" s="547"/>
      <c r="ICK339" s="547"/>
      <c r="ICL339" s="547"/>
      <c r="ICM339" s="547"/>
      <c r="ICN339" s="547"/>
      <c r="ICO339" s="547"/>
      <c r="ICP339" s="547"/>
      <c r="ICQ339" s="547"/>
      <c r="ICR339" s="547"/>
      <c r="ICS339" s="547"/>
      <c r="ICT339" s="547"/>
      <c r="ICU339" s="547"/>
      <c r="ICV339" s="547"/>
      <c r="ICW339" s="547"/>
      <c r="ICX339" s="547"/>
      <c r="ICY339" s="547"/>
      <c r="ICZ339" s="547"/>
      <c r="IDA339" s="547"/>
      <c r="IDB339" s="547"/>
      <c r="IDC339" s="547"/>
      <c r="IDD339" s="547"/>
      <c r="IDE339" s="547"/>
      <c r="IDF339" s="547"/>
      <c r="IDG339" s="547"/>
      <c r="IDH339" s="547"/>
      <c r="IDI339" s="547"/>
      <c r="IDJ339" s="547"/>
      <c r="IDK339" s="547"/>
      <c r="IDL339" s="547"/>
      <c r="IDM339" s="547"/>
      <c r="IDN339" s="547"/>
      <c r="IDO339" s="547"/>
      <c r="IDP339" s="547"/>
      <c r="IDQ339" s="547"/>
      <c r="IDR339" s="547"/>
      <c r="IDS339" s="547"/>
      <c r="IDT339" s="547"/>
      <c r="IDU339" s="547"/>
      <c r="IDV339" s="547"/>
      <c r="IDW339" s="547"/>
      <c r="IDX339" s="547"/>
      <c r="IDY339" s="547"/>
      <c r="IDZ339" s="547"/>
      <c r="IEA339" s="547"/>
      <c r="IEB339" s="547"/>
      <c r="IEC339" s="547"/>
      <c r="IED339" s="547"/>
      <c r="IEE339" s="547"/>
      <c r="IEF339" s="547"/>
      <c r="IEG339" s="547"/>
      <c r="IEH339" s="547"/>
      <c r="IEI339" s="547"/>
      <c r="IEJ339" s="547"/>
      <c r="IEK339" s="547"/>
      <c r="IEL339" s="547"/>
      <c r="IEM339" s="547"/>
      <c r="IEN339" s="547"/>
      <c r="IEO339" s="547"/>
      <c r="IEP339" s="547"/>
      <c r="IEQ339" s="547"/>
      <c r="IER339" s="547"/>
      <c r="IES339" s="547"/>
      <c r="IET339" s="547"/>
      <c r="IEU339" s="547"/>
      <c r="IEV339" s="547"/>
      <c r="IEW339" s="547"/>
      <c r="IEX339" s="547"/>
      <c r="IEY339" s="547"/>
      <c r="IEZ339" s="547"/>
      <c r="IFA339" s="547"/>
      <c r="IFB339" s="547"/>
      <c r="IFC339" s="547"/>
      <c r="IFD339" s="547"/>
      <c r="IFE339" s="547"/>
      <c r="IFF339" s="547"/>
      <c r="IFG339" s="547"/>
      <c r="IFH339" s="547"/>
      <c r="IFI339" s="547"/>
      <c r="IFJ339" s="547"/>
      <c r="IFK339" s="547"/>
      <c r="IFL339" s="547"/>
      <c r="IFM339" s="547"/>
      <c r="IFN339" s="547"/>
      <c r="IFO339" s="547"/>
      <c r="IFP339" s="547"/>
      <c r="IFQ339" s="547"/>
      <c r="IFR339" s="547"/>
      <c r="IFS339" s="547"/>
      <c r="IFT339" s="547"/>
      <c r="IFU339" s="547"/>
      <c r="IFV339" s="547"/>
      <c r="IFW339" s="547"/>
      <c r="IFX339" s="547"/>
      <c r="IFY339" s="547"/>
      <c r="IFZ339" s="547"/>
      <c r="IGA339" s="547"/>
      <c r="IGB339" s="547"/>
      <c r="IGC339" s="547"/>
      <c r="IGD339" s="547"/>
      <c r="IGE339" s="547"/>
      <c r="IGF339" s="547"/>
      <c r="IGG339" s="547"/>
      <c r="IGH339" s="547"/>
      <c r="IGI339" s="547"/>
      <c r="IGJ339" s="547"/>
      <c r="IGK339" s="547"/>
      <c r="IGL339" s="547"/>
      <c r="IGM339" s="547"/>
      <c r="IGN339" s="547"/>
      <c r="IGO339" s="547"/>
      <c r="IGP339" s="547"/>
      <c r="IGQ339" s="547"/>
      <c r="IGR339" s="547"/>
      <c r="IGS339" s="547"/>
      <c r="IGT339" s="547"/>
      <c r="IGU339" s="547"/>
      <c r="IGV339" s="547"/>
      <c r="IGW339" s="547"/>
      <c r="IGX339" s="547"/>
      <c r="IGY339" s="547"/>
      <c r="IGZ339" s="547"/>
      <c r="IHA339" s="547"/>
      <c r="IHB339" s="547"/>
      <c r="IHC339" s="547"/>
      <c r="IHD339" s="547"/>
      <c r="IHE339" s="547"/>
      <c r="IHF339" s="547"/>
      <c r="IHG339" s="547"/>
      <c r="IHH339" s="547"/>
      <c r="IHI339" s="547"/>
      <c r="IHJ339" s="547"/>
      <c r="IHK339" s="547"/>
      <c r="IHL339" s="547"/>
      <c r="IHM339" s="547"/>
      <c r="IHN339" s="547"/>
      <c r="IHO339" s="547"/>
      <c r="IHP339" s="547"/>
      <c r="IHQ339" s="547"/>
      <c r="IHR339" s="547"/>
      <c r="IHS339" s="547"/>
      <c r="IHT339" s="547"/>
      <c r="IHU339" s="547"/>
      <c r="IHV339" s="547"/>
      <c r="IHW339" s="547"/>
      <c r="IHX339" s="547"/>
      <c r="IHY339" s="547"/>
      <c r="IHZ339" s="547"/>
      <c r="IIA339" s="547"/>
      <c r="IIB339" s="547"/>
      <c r="IIC339" s="547"/>
      <c r="IID339" s="547"/>
      <c r="IIE339" s="547"/>
      <c r="IIF339" s="547"/>
      <c r="IIG339" s="547"/>
      <c r="IIH339" s="547"/>
      <c r="III339" s="547"/>
      <c r="IIJ339" s="547"/>
      <c r="IIK339" s="547"/>
      <c r="IIL339" s="547"/>
      <c r="IIM339" s="547"/>
      <c r="IIN339" s="547"/>
      <c r="IIO339" s="547"/>
      <c r="IIP339" s="547"/>
      <c r="IIQ339" s="547"/>
      <c r="IIR339" s="547"/>
      <c r="IIS339" s="547"/>
      <c r="IIT339" s="547"/>
      <c r="IIU339" s="547"/>
      <c r="IIV339" s="547"/>
      <c r="IIW339" s="547"/>
      <c r="IIX339" s="547"/>
      <c r="IIY339" s="547"/>
      <c r="IIZ339" s="547"/>
      <c r="IJA339" s="547"/>
      <c r="IJB339" s="547"/>
      <c r="IJC339" s="547"/>
      <c r="IJD339" s="547"/>
      <c r="IJE339" s="547"/>
      <c r="IJF339" s="547"/>
      <c r="IJG339" s="547"/>
      <c r="IJH339" s="547"/>
      <c r="IJI339" s="547"/>
      <c r="IJJ339" s="547"/>
      <c r="IJK339" s="547"/>
      <c r="IJL339" s="547"/>
      <c r="IJM339" s="547"/>
      <c r="IJN339" s="547"/>
      <c r="IJO339" s="547"/>
      <c r="IJP339" s="547"/>
      <c r="IJQ339" s="547"/>
      <c r="IJR339" s="547"/>
      <c r="IJS339" s="547"/>
      <c r="IJT339" s="547"/>
      <c r="IJU339" s="547"/>
      <c r="IJV339" s="547"/>
      <c r="IJW339" s="547"/>
      <c r="IJX339" s="547"/>
      <c r="IJY339" s="547"/>
      <c r="IJZ339" s="547"/>
      <c r="IKA339" s="547"/>
      <c r="IKB339" s="547"/>
      <c r="IKC339" s="547"/>
      <c r="IKD339" s="547"/>
      <c r="IKE339" s="547"/>
      <c r="IKF339" s="547"/>
      <c r="IKG339" s="547"/>
      <c r="IKH339" s="547"/>
      <c r="IKI339" s="547"/>
      <c r="IKJ339" s="547"/>
      <c r="IKK339" s="547"/>
      <c r="IKL339" s="547"/>
      <c r="IKM339" s="547"/>
      <c r="IKN339" s="547"/>
      <c r="IKO339" s="547"/>
      <c r="IKP339" s="547"/>
      <c r="IKQ339" s="547"/>
      <c r="IKR339" s="547"/>
      <c r="IKS339" s="547"/>
      <c r="IKT339" s="547"/>
      <c r="IKU339" s="547"/>
      <c r="IKV339" s="547"/>
      <c r="IKW339" s="547"/>
      <c r="IKX339" s="547"/>
      <c r="IKY339" s="547"/>
      <c r="IKZ339" s="547"/>
      <c r="ILA339" s="547"/>
      <c r="ILB339" s="547"/>
      <c r="ILC339" s="547"/>
      <c r="ILD339" s="547"/>
      <c r="ILE339" s="547"/>
      <c r="ILF339" s="547"/>
      <c r="ILG339" s="547"/>
      <c r="ILH339" s="547"/>
      <c r="ILI339" s="547"/>
      <c r="ILJ339" s="547"/>
      <c r="ILK339" s="547"/>
      <c r="ILL339" s="547"/>
      <c r="ILM339" s="547"/>
      <c r="ILN339" s="547"/>
      <c r="ILO339" s="547"/>
      <c r="ILP339" s="547"/>
      <c r="ILQ339" s="547"/>
      <c r="ILR339" s="547"/>
      <c r="ILS339" s="547"/>
      <c r="ILT339" s="547"/>
      <c r="ILU339" s="547"/>
      <c r="ILV339" s="547"/>
      <c r="ILW339" s="547"/>
      <c r="ILX339" s="547"/>
      <c r="ILY339" s="547"/>
      <c r="ILZ339" s="547"/>
      <c r="IMA339" s="547"/>
      <c r="IMB339" s="547"/>
      <c r="IMC339" s="547"/>
      <c r="IMD339" s="547"/>
      <c r="IME339" s="547"/>
      <c r="IMF339" s="547"/>
      <c r="IMG339" s="547"/>
      <c r="IMH339" s="547"/>
      <c r="IMI339" s="547"/>
      <c r="IMJ339" s="547"/>
      <c r="IMK339" s="547"/>
      <c r="IML339" s="547"/>
      <c r="IMM339" s="547"/>
      <c r="IMN339" s="547"/>
      <c r="IMO339" s="547"/>
      <c r="IMP339" s="547"/>
      <c r="IMQ339" s="547"/>
      <c r="IMR339" s="547"/>
      <c r="IMS339" s="547"/>
      <c r="IMT339" s="547"/>
      <c r="IMU339" s="547"/>
      <c r="IMV339" s="547"/>
      <c r="IMW339" s="547"/>
      <c r="IMX339" s="547"/>
      <c r="IMY339" s="547"/>
      <c r="IMZ339" s="547"/>
      <c r="INA339" s="547"/>
      <c r="INB339" s="547"/>
      <c r="INC339" s="547"/>
      <c r="IND339" s="547"/>
      <c r="INE339" s="547"/>
      <c r="INF339" s="547"/>
      <c r="ING339" s="547"/>
      <c r="INH339" s="547"/>
      <c r="INI339" s="547"/>
      <c r="INJ339" s="547"/>
      <c r="INK339" s="547"/>
      <c r="INL339" s="547"/>
      <c r="INM339" s="547"/>
      <c r="INN339" s="547"/>
      <c r="INO339" s="547"/>
      <c r="INP339" s="547"/>
      <c r="INQ339" s="547"/>
      <c r="INR339" s="547"/>
      <c r="INS339" s="547"/>
      <c r="INT339" s="547"/>
      <c r="INU339" s="547"/>
      <c r="INV339" s="547"/>
      <c r="INW339" s="547"/>
      <c r="INX339" s="547"/>
      <c r="INY339" s="547"/>
      <c r="INZ339" s="547"/>
      <c r="IOA339" s="547"/>
      <c r="IOB339" s="547"/>
      <c r="IOC339" s="547"/>
      <c r="IOD339" s="547"/>
      <c r="IOE339" s="547"/>
      <c r="IOF339" s="547"/>
      <c r="IOG339" s="547"/>
      <c r="IOH339" s="547"/>
      <c r="IOI339" s="547"/>
      <c r="IOJ339" s="547"/>
      <c r="IOK339" s="547"/>
      <c r="IOL339" s="547"/>
      <c r="IOM339" s="547"/>
      <c r="ION339" s="547"/>
      <c r="IOO339" s="547"/>
      <c r="IOP339" s="547"/>
      <c r="IOQ339" s="547"/>
      <c r="IOR339" s="547"/>
      <c r="IOS339" s="547"/>
      <c r="IOT339" s="547"/>
      <c r="IOU339" s="547"/>
      <c r="IOV339" s="547"/>
      <c r="IOW339" s="547"/>
      <c r="IOX339" s="547"/>
      <c r="IOY339" s="547"/>
      <c r="IOZ339" s="547"/>
      <c r="IPA339" s="547"/>
      <c r="IPB339" s="547"/>
      <c r="IPC339" s="547"/>
      <c r="IPD339" s="547"/>
      <c r="IPE339" s="547"/>
      <c r="IPF339" s="547"/>
      <c r="IPG339" s="547"/>
      <c r="IPH339" s="547"/>
      <c r="IPI339" s="547"/>
      <c r="IPJ339" s="547"/>
      <c r="IPK339" s="547"/>
      <c r="IPL339" s="547"/>
      <c r="IPM339" s="547"/>
      <c r="IPN339" s="547"/>
      <c r="IPO339" s="547"/>
      <c r="IPP339" s="547"/>
      <c r="IPQ339" s="547"/>
      <c r="IPR339" s="547"/>
      <c r="IPS339" s="547"/>
      <c r="IPT339" s="547"/>
      <c r="IPU339" s="547"/>
      <c r="IPV339" s="547"/>
      <c r="IPW339" s="547"/>
      <c r="IPX339" s="547"/>
      <c r="IPY339" s="547"/>
      <c r="IPZ339" s="547"/>
      <c r="IQA339" s="547"/>
      <c r="IQB339" s="547"/>
      <c r="IQC339" s="547"/>
      <c r="IQD339" s="547"/>
      <c r="IQE339" s="547"/>
      <c r="IQF339" s="547"/>
      <c r="IQG339" s="547"/>
      <c r="IQH339" s="547"/>
      <c r="IQI339" s="547"/>
      <c r="IQJ339" s="547"/>
      <c r="IQK339" s="547"/>
      <c r="IQL339" s="547"/>
      <c r="IQM339" s="547"/>
      <c r="IQN339" s="547"/>
      <c r="IQO339" s="547"/>
      <c r="IQP339" s="547"/>
      <c r="IQQ339" s="547"/>
      <c r="IQR339" s="547"/>
      <c r="IQS339" s="547"/>
      <c r="IQT339" s="547"/>
      <c r="IQU339" s="547"/>
      <c r="IQV339" s="547"/>
      <c r="IQW339" s="547"/>
      <c r="IQX339" s="547"/>
      <c r="IQY339" s="547"/>
      <c r="IQZ339" s="547"/>
      <c r="IRA339" s="547"/>
      <c r="IRB339" s="547"/>
      <c r="IRC339" s="547"/>
      <c r="IRD339" s="547"/>
      <c r="IRE339" s="547"/>
      <c r="IRF339" s="547"/>
      <c r="IRG339" s="547"/>
      <c r="IRH339" s="547"/>
      <c r="IRI339" s="547"/>
      <c r="IRJ339" s="547"/>
      <c r="IRK339" s="547"/>
      <c r="IRL339" s="547"/>
      <c r="IRM339" s="547"/>
      <c r="IRN339" s="547"/>
      <c r="IRO339" s="547"/>
      <c r="IRP339" s="547"/>
      <c r="IRQ339" s="547"/>
      <c r="IRR339" s="547"/>
      <c r="IRS339" s="547"/>
      <c r="IRT339" s="547"/>
      <c r="IRU339" s="547"/>
      <c r="IRV339" s="547"/>
      <c r="IRW339" s="547"/>
      <c r="IRX339" s="547"/>
      <c r="IRY339" s="547"/>
      <c r="IRZ339" s="547"/>
      <c r="ISA339" s="547"/>
      <c r="ISB339" s="547"/>
      <c r="ISC339" s="547"/>
      <c r="ISD339" s="547"/>
      <c r="ISE339" s="547"/>
      <c r="ISF339" s="547"/>
      <c r="ISG339" s="547"/>
      <c r="ISH339" s="547"/>
      <c r="ISI339" s="547"/>
      <c r="ISJ339" s="547"/>
      <c r="ISK339" s="547"/>
      <c r="ISL339" s="547"/>
      <c r="ISM339" s="547"/>
      <c r="ISN339" s="547"/>
      <c r="ISO339" s="547"/>
      <c r="ISP339" s="547"/>
      <c r="ISQ339" s="547"/>
      <c r="ISR339" s="547"/>
      <c r="ISS339" s="547"/>
      <c r="IST339" s="547"/>
      <c r="ISU339" s="547"/>
      <c r="ISV339" s="547"/>
      <c r="ISW339" s="547"/>
      <c r="ISX339" s="547"/>
      <c r="ISY339" s="547"/>
      <c r="ISZ339" s="547"/>
      <c r="ITA339" s="547"/>
      <c r="ITB339" s="547"/>
      <c r="ITC339" s="547"/>
      <c r="ITD339" s="547"/>
      <c r="ITE339" s="547"/>
      <c r="ITF339" s="547"/>
      <c r="ITG339" s="547"/>
      <c r="ITH339" s="547"/>
      <c r="ITI339" s="547"/>
      <c r="ITJ339" s="547"/>
      <c r="ITK339" s="547"/>
      <c r="ITL339" s="547"/>
      <c r="ITM339" s="547"/>
      <c r="ITN339" s="547"/>
      <c r="ITO339" s="547"/>
      <c r="ITP339" s="547"/>
      <c r="ITQ339" s="547"/>
      <c r="ITR339" s="547"/>
      <c r="ITS339" s="547"/>
      <c r="ITT339" s="547"/>
      <c r="ITU339" s="547"/>
      <c r="ITV339" s="547"/>
      <c r="ITW339" s="547"/>
      <c r="ITX339" s="547"/>
      <c r="ITY339" s="547"/>
      <c r="ITZ339" s="547"/>
      <c r="IUA339" s="547"/>
      <c r="IUB339" s="547"/>
      <c r="IUC339" s="547"/>
      <c r="IUD339" s="547"/>
      <c r="IUE339" s="547"/>
      <c r="IUF339" s="547"/>
      <c r="IUG339" s="547"/>
      <c r="IUH339" s="547"/>
      <c r="IUI339" s="547"/>
      <c r="IUJ339" s="547"/>
      <c r="IUK339" s="547"/>
      <c r="IUL339" s="547"/>
      <c r="IUM339" s="547"/>
      <c r="IUN339" s="547"/>
      <c r="IUO339" s="547"/>
      <c r="IUP339" s="547"/>
      <c r="IUQ339" s="547"/>
      <c r="IUR339" s="547"/>
      <c r="IUS339" s="547"/>
      <c r="IUT339" s="547"/>
      <c r="IUU339" s="547"/>
      <c r="IUV339" s="547"/>
      <c r="IUW339" s="547"/>
      <c r="IUX339" s="547"/>
      <c r="IUY339" s="547"/>
      <c r="IUZ339" s="547"/>
      <c r="IVA339" s="547"/>
      <c r="IVB339" s="547"/>
      <c r="IVC339" s="547"/>
      <c r="IVD339" s="547"/>
      <c r="IVE339" s="547"/>
      <c r="IVF339" s="547"/>
      <c r="IVG339" s="547"/>
      <c r="IVH339" s="547"/>
      <c r="IVI339" s="547"/>
      <c r="IVJ339" s="547"/>
      <c r="IVK339" s="547"/>
      <c r="IVL339" s="547"/>
      <c r="IVM339" s="547"/>
      <c r="IVN339" s="547"/>
      <c r="IVO339" s="547"/>
      <c r="IVP339" s="547"/>
      <c r="IVQ339" s="547"/>
      <c r="IVR339" s="547"/>
      <c r="IVS339" s="547"/>
      <c r="IVT339" s="547"/>
      <c r="IVU339" s="547"/>
      <c r="IVV339" s="547"/>
      <c r="IVW339" s="547"/>
      <c r="IVX339" s="547"/>
      <c r="IVY339" s="547"/>
      <c r="IVZ339" s="547"/>
      <c r="IWA339" s="547"/>
      <c r="IWB339" s="547"/>
      <c r="IWC339" s="547"/>
      <c r="IWD339" s="547"/>
      <c r="IWE339" s="547"/>
      <c r="IWF339" s="547"/>
      <c r="IWG339" s="547"/>
      <c r="IWH339" s="547"/>
      <c r="IWI339" s="547"/>
      <c r="IWJ339" s="547"/>
      <c r="IWK339" s="547"/>
      <c r="IWL339" s="547"/>
      <c r="IWM339" s="547"/>
      <c r="IWN339" s="547"/>
      <c r="IWO339" s="547"/>
      <c r="IWP339" s="547"/>
      <c r="IWQ339" s="547"/>
      <c r="IWR339" s="547"/>
      <c r="IWS339" s="547"/>
      <c r="IWT339" s="547"/>
      <c r="IWU339" s="547"/>
      <c r="IWV339" s="547"/>
      <c r="IWW339" s="547"/>
      <c r="IWX339" s="547"/>
      <c r="IWY339" s="547"/>
      <c r="IWZ339" s="547"/>
      <c r="IXA339" s="547"/>
      <c r="IXB339" s="547"/>
      <c r="IXC339" s="547"/>
      <c r="IXD339" s="547"/>
      <c r="IXE339" s="547"/>
      <c r="IXF339" s="547"/>
      <c r="IXG339" s="547"/>
      <c r="IXH339" s="547"/>
      <c r="IXI339" s="547"/>
      <c r="IXJ339" s="547"/>
      <c r="IXK339" s="547"/>
      <c r="IXL339" s="547"/>
      <c r="IXM339" s="547"/>
      <c r="IXN339" s="547"/>
      <c r="IXO339" s="547"/>
      <c r="IXP339" s="547"/>
      <c r="IXQ339" s="547"/>
      <c r="IXR339" s="547"/>
      <c r="IXS339" s="547"/>
      <c r="IXT339" s="547"/>
      <c r="IXU339" s="547"/>
      <c r="IXV339" s="547"/>
      <c r="IXW339" s="547"/>
      <c r="IXX339" s="547"/>
      <c r="IXY339" s="547"/>
      <c r="IXZ339" s="547"/>
      <c r="IYA339" s="547"/>
      <c r="IYB339" s="547"/>
      <c r="IYC339" s="547"/>
      <c r="IYD339" s="547"/>
      <c r="IYE339" s="547"/>
      <c r="IYF339" s="547"/>
      <c r="IYG339" s="547"/>
      <c r="IYH339" s="547"/>
      <c r="IYI339" s="547"/>
      <c r="IYJ339" s="547"/>
      <c r="IYK339" s="547"/>
      <c r="IYL339" s="547"/>
      <c r="IYM339" s="547"/>
      <c r="IYN339" s="547"/>
      <c r="IYO339" s="547"/>
      <c r="IYP339" s="547"/>
      <c r="IYQ339" s="547"/>
      <c r="IYR339" s="547"/>
      <c r="IYS339" s="547"/>
      <c r="IYT339" s="547"/>
      <c r="IYU339" s="547"/>
      <c r="IYV339" s="547"/>
      <c r="IYW339" s="547"/>
      <c r="IYX339" s="547"/>
      <c r="IYY339" s="547"/>
      <c r="IYZ339" s="547"/>
      <c r="IZA339" s="547"/>
      <c r="IZB339" s="547"/>
      <c r="IZC339" s="547"/>
      <c r="IZD339" s="547"/>
      <c r="IZE339" s="547"/>
      <c r="IZF339" s="547"/>
      <c r="IZG339" s="547"/>
      <c r="IZH339" s="547"/>
      <c r="IZI339" s="547"/>
      <c r="IZJ339" s="547"/>
      <c r="IZK339" s="547"/>
      <c r="IZL339" s="547"/>
      <c r="IZM339" s="547"/>
      <c r="IZN339" s="547"/>
      <c r="IZO339" s="547"/>
      <c r="IZP339" s="547"/>
      <c r="IZQ339" s="547"/>
      <c r="IZR339" s="547"/>
      <c r="IZS339" s="547"/>
      <c r="IZT339" s="547"/>
      <c r="IZU339" s="547"/>
      <c r="IZV339" s="547"/>
      <c r="IZW339" s="547"/>
      <c r="IZX339" s="547"/>
      <c r="IZY339" s="547"/>
      <c r="IZZ339" s="547"/>
      <c r="JAA339" s="547"/>
      <c r="JAB339" s="547"/>
      <c r="JAC339" s="547"/>
      <c r="JAD339" s="547"/>
      <c r="JAE339" s="547"/>
      <c r="JAF339" s="547"/>
      <c r="JAG339" s="547"/>
      <c r="JAH339" s="547"/>
      <c r="JAI339" s="547"/>
      <c r="JAJ339" s="547"/>
      <c r="JAK339" s="547"/>
      <c r="JAL339" s="547"/>
      <c r="JAM339" s="547"/>
      <c r="JAN339" s="547"/>
      <c r="JAO339" s="547"/>
      <c r="JAP339" s="547"/>
      <c r="JAQ339" s="547"/>
      <c r="JAR339" s="547"/>
      <c r="JAS339" s="547"/>
      <c r="JAT339" s="547"/>
      <c r="JAU339" s="547"/>
      <c r="JAV339" s="547"/>
      <c r="JAW339" s="547"/>
      <c r="JAX339" s="547"/>
      <c r="JAY339" s="547"/>
      <c r="JAZ339" s="547"/>
      <c r="JBA339" s="547"/>
      <c r="JBB339" s="547"/>
      <c r="JBC339" s="547"/>
      <c r="JBD339" s="547"/>
      <c r="JBE339" s="547"/>
      <c r="JBF339" s="547"/>
      <c r="JBG339" s="547"/>
      <c r="JBH339" s="547"/>
      <c r="JBI339" s="547"/>
      <c r="JBJ339" s="547"/>
      <c r="JBK339" s="547"/>
      <c r="JBL339" s="547"/>
      <c r="JBM339" s="547"/>
      <c r="JBN339" s="547"/>
      <c r="JBO339" s="547"/>
      <c r="JBP339" s="547"/>
      <c r="JBQ339" s="547"/>
      <c r="JBR339" s="547"/>
      <c r="JBS339" s="547"/>
      <c r="JBT339" s="547"/>
      <c r="JBU339" s="547"/>
      <c r="JBV339" s="547"/>
      <c r="JBW339" s="547"/>
      <c r="JBX339" s="547"/>
      <c r="JBY339" s="547"/>
      <c r="JBZ339" s="547"/>
      <c r="JCA339" s="547"/>
      <c r="JCB339" s="547"/>
      <c r="JCC339" s="547"/>
      <c r="JCD339" s="547"/>
      <c r="JCE339" s="547"/>
      <c r="JCF339" s="547"/>
      <c r="JCG339" s="547"/>
      <c r="JCH339" s="547"/>
      <c r="JCI339" s="547"/>
      <c r="JCJ339" s="547"/>
      <c r="JCK339" s="547"/>
      <c r="JCL339" s="547"/>
      <c r="JCM339" s="547"/>
      <c r="JCN339" s="547"/>
      <c r="JCO339" s="547"/>
      <c r="JCP339" s="547"/>
      <c r="JCQ339" s="547"/>
      <c r="JCR339" s="547"/>
      <c r="JCS339" s="547"/>
      <c r="JCT339" s="547"/>
      <c r="JCU339" s="547"/>
      <c r="JCV339" s="547"/>
      <c r="JCW339" s="547"/>
      <c r="JCX339" s="547"/>
      <c r="JCY339" s="547"/>
      <c r="JCZ339" s="547"/>
      <c r="JDA339" s="547"/>
      <c r="JDB339" s="547"/>
      <c r="JDC339" s="547"/>
      <c r="JDD339" s="547"/>
      <c r="JDE339" s="547"/>
      <c r="JDF339" s="547"/>
      <c r="JDG339" s="547"/>
      <c r="JDH339" s="547"/>
      <c r="JDI339" s="547"/>
      <c r="JDJ339" s="547"/>
      <c r="JDK339" s="547"/>
      <c r="JDL339" s="547"/>
      <c r="JDM339" s="547"/>
      <c r="JDN339" s="547"/>
      <c r="JDO339" s="547"/>
      <c r="JDP339" s="547"/>
      <c r="JDQ339" s="547"/>
      <c r="JDR339" s="547"/>
      <c r="JDS339" s="547"/>
      <c r="JDT339" s="547"/>
      <c r="JDU339" s="547"/>
      <c r="JDV339" s="547"/>
      <c r="JDW339" s="547"/>
      <c r="JDX339" s="547"/>
      <c r="JDY339" s="547"/>
      <c r="JDZ339" s="547"/>
      <c r="JEA339" s="547"/>
      <c r="JEB339" s="547"/>
      <c r="JEC339" s="547"/>
      <c r="JED339" s="547"/>
      <c r="JEE339" s="547"/>
      <c r="JEF339" s="547"/>
      <c r="JEG339" s="547"/>
      <c r="JEH339" s="547"/>
      <c r="JEI339" s="547"/>
      <c r="JEJ339" s="547"/>
      <c r="JEK339" s="547"/>
      <c r="JEL339" s="547"/>
      <c r="JEM339" s="547"/>
      <c r="JEN339" s="547"/>
      <c r="JEO339" s="547"/>
      <c r="JEP339" s="547"/>
      <c r="JEQ339" s="547"/>
      <c r="JER339" s="547"/>
      <c r="JES339" s="547"/>
      <c r="JET339" s="547"/>
      <c r="JEU339" s="547"/>
      <c r="JEV339" s="547"/>
      <c r="JEW339" s="547"/>
      <c r="JEX339" s="547"/>
      <c r="JEY339" s="547"/>
      <c r="JEZ339" s="547"/>
      <c r="JFA339" s="547"/>
      <c r="JFB339" s="547"/>
      <c r="JFC339" s="547"/>
      <c r="JFD339" s="547"/>
      <c r="JFE339" s="547"/>
      <c r="JFF339" s="547"/>
      <c r="JFG339" s="547"/>
      <c r="JFH339" s="547"/>
      <c r="JFI339" s="547"/>
      <c r="JFJ339" s="547"/>
      <c r="JFK339" s="547"/>
      <c r="JFL339" s="547"/>
      <c r="JFM339" s="547"/>
      <c r="JFN339" s="547"/>
      <c r="JFO339" s="547"/>
      <c r="JFP339" s="547"/>
      <c r="JFQ339" s="547"/>
      <c r="JFR339" s="547"/>
      <c r="JFS339" s="547"/>
      <c r="JFT339" s="547"/>
      <c r="JFU339" s="547"/>
      <c r="JFV339" s="547"/>
      <c r="JFW339" s="547"/>
      <c r="JFX339" s="547"/>
      <c r="JFY339" s="547"/>
      <c r="JFZ339" s="547"/>
      <c r="JGA339" s="547"/>
      <c r="JGB339" s="547"/>
      <c r="JGC339" s="547"/>
      <c r="JGD339" s="547"/>
      <c r="JGE339" s="547"/>
      <c r="JGF339" s="547"/>
      <c r="JGG339" s="547"/>
      <c r="JGH339" s="547"/>
      <c r="JGI339" s="547"/>
      <c r="JGJ339" s="547"/>
      <c r="JGK339" s="547"/>
      <c r="JGL339" s="547"/>
      <c r="JGM339" s="547"/>
      <c r="JGN339" s="547"/>
      <c r="JGO339" s="547"/>
      <c r="JGP339" s="547"/>
      <c r="JGQ339" s="547"/>
      <c r="JGR339" s="547"/>
      <c r="JGS339" s="547"/>
      <c r="JGT339" s="547"/>
      <c r="JGU339" s="547"/>
      <c r="JGV339" s="547"/>
      <c r="JGW339" s="547"/>
      <c r="JGX339" s="547"/>
      <c r="JGY339" s="547"/>
      <c r="JGZ339" s="547"/>
      <c r="JHA339" s="547"/>
      <c r="JHB339" s="547"/>
      <c r="JHC339" s="547"/>
      <c r="JHD339" s="547"/>
      <c r="JHE339" s="547"/>
      <c r="JHF339" s="547"/>
      <c r="JHG339" s="547"/>
      <c r="JHH339" s="547"/>
      <c r="JHI339" s="547"/>
      <c r="JHJ339" s="547"/>
      <c r="JHK339" s="547"/>
      <c r="JHL339" s="547"/>
      <c r="JHM339" s="547"/>
      <c r="JHN339" s="547"/>
      <c r="JHO339" s="547"/>
      <c r="JHP339" s="547"/>
      <c r="JHQ339" s="547"/>
      <c r="JHR339" s="547"/>
      <c r="JHS339" s="547"/>
      <c r="JHT339" s="547"/>
      <c r="JHU339" s="547"/>
      <c r="JHV339" s="547"/>
      <c r="JHW339" s="547"/>
      <c r="JHX339" s="547"/>
      <c r="JHY339" s="547"/>
      <c r="JHZ339" s="547"/>
      <c r="JIA339" s="547"/>
      <c r="JIB339" s="547"/>
      <c r="JIC339" s="547"/>
      <c r="JID339" s="547"/>
      <c r="JIE339" s="547"/>
      <c r="JIF339" s="547"/>
      <c r="JIG339" s="547"/>
      <c r="JIH339" s="547"/>
      <c r="JII339" s="547"/>
      <c r="JIJ339" s="547"/>
      <c r="JIK339" s="547"/>
      <c r="JIL339" s="547"/>
      <c r="JIM339" s="547"/>
      <c r="JIN339" s="547"/>
      <c r="JIO339" s="547"/>
      <c r="JIP339" s="547"/>
      <c r="JIQ339" s="547"/>
      <c r="JIR339" s="547"/>
      <c r="JIS339" s="547"/>
      <c r="JIT339" s="547"/>
      <c r="JIU339" s="547"/>
      <c r="JIV339" s="547"/>
      <c r="JIW339" s="547"/>
      <c r="JIX339" s="547"/>
      <c r="JIY339" s="547"/>
      <c r="JIZ339" s="547"/>
      <c r="JJA339" s="547"/>
      <c r="JJB339" s="547"/>
      <c r="JJC339" s="547"/>
      <c r="JJD339" s="547"/>
      <c r="JJE339" s="547"/>
      <c r="JJF339" s="547"/>
      <c r="JJG339" s="547"/>
      <c r="JJH339" s="547"/>
      <c r="JJI339" s="547"/>
      <c r="JJJ339" s="547"/>
      <c r="JJK339" s="547"/>
      <c r="JJL339" s="547"/>
      <c r="JJM339" s="547"/>
      <c r="JJN339" s="547"/>
      <c r="JJO339" s="547"/>
      <c r="JJP339" s="547"/>
      <c r="JJQ339" s="547"/>
      <c r="JJR339" s="547"/>
      <c r="JJS339" s="547"/>
      <c r="JJT339" s="547"/>
      <c r="JJU339" s="547"/>
      <c r="JJV339" s="547"/>
      <c r="JJW339" s="547"/>
      <c r="JJX339" s="547"/>
      <c r="JJY339" s="547"/>
      <c r="JJZ339" s="547"/>
      <c r="JKA339" s="547"/>
      <c r="JKB339" s="547"/>
      <c r="JKC339" s="547"/>
      <c r="JKD339" s="547"/>
      <c r="JKE339" s="547"/>
      <c r="JKF339" s="547"/>
      <c r="JKG339" s="547"/>
      <c r="JKH339" s="547"/>
      <c r="JKI339" s="547"/>
      <c r="JKJ339" s="547"/>
      <c r="JKK339" s="547"/>
      <c r="JKL339" s="547"/>
      <c r="JKM339" s="547"/>
      <c r="JKN339" s="547"/>
      <c r="JKO339" s="547"/>
      <c r="JKP339" s="547"/>
      <c r="JKQ339" s="547"/>
      <c r="JKR339" s="547"/>
      <c r="JKS339" s="547"/>
      <c r="JKT339" s="547"/>
      <c r="JKU339" s="547"/>
      <c r="JKV339" s="547"/>
      <c r="JKW339" s="547"/>
      <c r="JKX339" s="547"/>
      <c r="JKY339" s="547"/>
      <c r="JKZ339" s="547"/>
      <c r="JLA339" s="547"/>
      <c r="JLB339" s="547"/>
      <c r="JLC339" s="547"/>
      <c r="JLD339" s="547"/>
      <c r="JLE339" s="547"/>
      <c r="JLF339" s="547"/>
      <c r="JLG339" s="547"/>
      <c r="JLH339" s="547"/>
      <c r="JLI339" s="547"/>
      <c r="JLJ339" s="547"/>
      <c r="JLK339" s="547"/>
      <c r="JLL339" s="547"/>
      <c r="JLM339" s="547"/>
      <c r="JLN339" s="547"/>
      <c r="JLO339" s="547"/>
      <c r="JLP339" s="547"/>
      <c r="JLQ339" s="547"/>
      <c r="JLR339" s="547"/>
      <c r="JLS339" s="547"/>
      <c r="JLT339" s="547"/>
      <c r="JLU339" s="547"/>
      <c r="JLV339" s="547"/>
      <c r="JLW339" s="547"/>
      <c r="JLX339" s="547"/>
      <c r="JLY339" s="547"/>
      <c r="JLZ339" s="547"/>
      <c r="JMA339" s="547"/>
      <c r="JMB339" s="547"/>
      <c r="JMC339" s="547"/>
      <c r="JMD339" s="547"/>
      <c r="JME339" s="547"/>
      <c r="JMF339" s="547"/>
      <c r="JMG339" s="547"/>
      <c r="JMH339" s="547"/>
      <c r="JMI339" s="547"/>
      <c r="JMJ339" s="547"/>
      <c r="JMK339" s="547"/>
      <c r="JML339" s="547"/>
      <c r="JMM339" s="547"/>
      <c r="JMN339" s="547"/>
      <c r="JMO339" s="547"/>
      <c r="JMP339" s="547"/>
      <c r="JMQ339" s="547"/>
      <c r="JMR339" s="547"/>
      <c r="JMS339" s="547"/>
      <c r="JMT339" s="547"/>
      <c r="JMU339" s="547"/>
      <c r="JMV339" s="547"/>
      <c r="JMW339" s="547"/>
      <c r="JMX339" s="547"/>
      <c r="JMY339" s="547"/>
      <c r="JMZ339" s="547"/>
      <c r="JNA339" s="547"/>
      <c r="JNB339" s="547"/>
      <c r="JNC339" s="547"/>
      <c r="JND339" s="547"/>
      <c r="JNE339" s="547"/>
      <c r="JNF339" s="547"/>
      <c r="JNG339" s="547"/>
      <c r="JNH339" s="547"/>
      <c r="JNI339" s="547"/>
      <c r="JNJ339" s="547"/>
      <c r="JNK339" s="547"/>
      <c r="JNL339" s="547"/>
      <c r="JNM339" s="547"/>
      <c r="JNN339" s="547"/>
      <c r="JNO339" s="547"/>
      <c r="JNP339" s="547"/>
      <c r="JNQ339" s="547"/>
      <c r="JNR339" s="547"/>
      <c r="JNS339" s="547"/>
      <c r="JNT339" s="547"/>
      <c r="JNU339" s="547"/>
      <c r="JNV339" s="547"/>
      <c r="JNW339" s="547"/>
      <c r="JNX339" s="547"/>
      <c r="JNY339" s="547"/>
      <c r="JNZ339" s="547"/>
      <c r="JOA339" s="547"/>
      <c r="JOB339" s="547"/>
      <c r="JOC339" s="547"/>
      <c r="JOD339" s="547"/>
      <c r="JOE339" s="547"/>
      <c r="JOF339" s="547"/>
      <c r="JOG339" s="547"/>
      <c r="JOH339" s="547"/>
      <c r="JOI339" s="547"/>
      <c r="JOJ339" s="547"/>
      <c r="JOK339" s="547"/>
      <c r="JOL339" s="547"/>
      <c r="JOM339" s="547"/>
      <c r="JON339" s="547"/>
      <c r="JOO339" s="547"/>
      <c r="JOP339" s="547"/>
      <c r="JOQ339" s="547"/>
      <c r="JOR339" s="547"/>
      <c r="JOS339" s="547"/>
      <c r="JOT339" s="547"/>
      <c r="JOU339" s="547"/>
      <c r="JOV339" s="547"/>
      <c r="JOW339" s="547"/>
      <c r="JOX339" s="547"/>
      <c r="JOY339" s="547"/>
      <c r="JOZ339" s="547"/>
      <c r="JPA339" s="547"/>
      <c r="JPB339" s="547"/>
      <c r="JPC339" s="547"/>
      <c r="JPD339" s="547"/>
      <c r="JPE339" s="547"/>
      <c r="JPF339" s="547"/>
      <c r="JPG339" s="547"/>
      <c r="JPH339" s="547"/>
      <c r="JPI339" s="547"/>
      <c r="JPJ339" s="547"/>
      <c r="JPK339" s="547"/>
      <c r="JPL339" s="547"/>
      <c r="JPM339" s="547"/>
      <c r="JPN339" s="547"/>
      <c r="JPO339" s="547"/>
      <c r="JPP339" s="547"/>
      <c r="JPQ339" s="547"/>
      <c r="JPR339" s="547"/>
      <c r="JPS339" s="547"/>
      <c r="JPT339" s="547"/>
      <c r="JPU339" s="547"/>
      <c r="JPV339" s="547"/>
      <c r="JPW339" s="547"/>
      <c r="JPX339" s="547"/>
      <c r="JPY339" s="547"/>
      <c r="JPZ339" s="547"/>
      <c r="JQA339" s="547"/>
      <c r="JQB339" s="547"/>
      <c r="JQC339" s="547"/>
      <c r="JQD339" s="547"/>
      <c r="JQE339" s="547"/>
      <c r="JQF339" s="547"/>
      <c r="JQG339" s="547"/>
      <c r="JQH339" s="547"/>
      <c r="JQI339" s="547"/>
      <c r="JQJ339" s="547"/>
      <c r="JQK339" s="547"/>
      <c r="JQL339" s="547"/>
      <c r="JQM339" s="547"/>
      <c r="JQN339" s="547"/>
      <c r="JQO339" s="547"/>
      <c r="JQP339" s="547"/>
      <c r="JQQ339" s="547"/>
      <c r="JQR339" s="547"/>
      <c r="JQS339" s="547"/>
      <c r="JQT339" s="547"/>
      <c r="JQU339" s="547"/>
      <c r="JQV339" s="547"/>
      <c r="JQW339" s="547"/>
      <c r="JQX339" s="547"/>
      <c r="JQY339" s="547"/>
      <c r="JQZ339" s="547"/>
      <c r="JRA339" s="547"/>
      <c r="JRB339" s="547"/>
      <c r="JRC339" s="547"/>
      <c r="JRD339" s="547"/>
      <c r="JRE339" s="547"/>
      <c r="JRF339" s="547"/>
      <c r="JRG339" s="547"/>
      <c r="JRH339" s="547"/>
      <c r="JRI339" s="547"/>
      <c r="JRJ339" s="547"/>
      <c r="JRK339" s="547"/>
      <c r="JRL339" s="547"/>
      <c r="JRM339" s="547"/>
      <c r="JRN339" s="547"/>
      <c r="JRO339" s="547"/>
      <c r="JRP339" s="547"/>
      <c r="JRQ339" s="547"/>
      <c r="JRR339" s="547"/>
      <c r="JRS339" s="547"/>
      <c r="JRT339" s="547"/>
      <c r="JRU339" s="547"/>
      <c r="JRV339" s="547"/>
      <c r="JRW339" s="547"/>
      <c r="JRX339" s="547"/>
      <c r="JRY339" s="547"/>
      <c r="JRZ339" s="547"/>
      <c r="JSA339" s="547"/>
      <c r="JSB339" s="547"/>
      <c r="JSC339" s="547"/>
      <c r="JSD339" s="547"/>
      <c r="JSE339" s="547"/>
      <c r="JSF339" s="547"/>
      <c r="JSG339" s="547"/>
      <c r="JSH339" s="547"/>
      <c r="JSI339" s="547"/>
      <c r="JSJ339" s="547"/>
      <c r="JSK339" s="547"/>
      <c r="JSL339" s="547"/>
      <c r="JSM339" s="547"/>
      <c r="JSN339" s="547"/>
      <c r="JSO339" s="547"/>
      <c r="JSP339" s="547"/>
      <c r="JSQ339" s="547"/>
      <c r="JSR339" s="547"/>
      <c r="JSS339" s="547"/>
      <c r="JST339" s="547"/>
      <c r="JSU339" s="547"/>
      <c r="JSV339" s="547"/>
      <c r="JSW339" s="547"/>
      <c r="JSX339" s="547"/>
      <c r="JSY339" s="547"/>
      <c r="JSZ339" s="547"/>
      <c r="JTA339" s="547"/>
      <c r="JTB339" s="547"/>
      <c r="JTC339" s="547"/>
      <c r="JTD339" s="547"/>
      <c r="JTE339" s="547"/>
      <c r="JTF339" s="547"/>
      <c r="JTG339" s="547"/>
      <c r="JTH339" s="547"/>
      <c r="JTI339" s="547"/>
      <c r="JTJ339" s="547"/>
      <c r="JTK339" s="547"/>
      <c r="JTL339" s="547"/>
      <c r="JTM339" s="547"/>
      <c r="JTN339" s="547"/>
      <c r="JTO339" s="547"/>
      <c r="JTP339" s="547"/>
      <c r="JTQ339" s="547"/>
      <c r="JTR339" s="547"/>
      <c r="JTS339" s="547"/>
      <c r="JTT339" s="547"/>
      <c r="JTU339" s="547"/>
      <c r="JTV339" s="547"/>
      <c r="JTW339" s="547"/>
      <c r="JTX339" s="547"/>
      <c r="JTY339" s="547"/>
      <c r="JTZ339" s="547"/>
      <c r="JUA339" s="547"/>
      <c r="JUB339" s="547"/>
      <c r="JUC339" s="547"/>
      <c r="JUD339" s="547"/>
      <c r="JUE339" s="547"/>
      <c r="JUF339" s="547"/>
      <c r="JUG339" s="547"/>
      <c r="JUH339" s="547"/>
      <c r="JUI339" s="547"/>
      <c r="JUJ339" s="547"/>
      <c r="JUK339" s="547"/>
      <c r="JUL339" s="547"/>
      <c r="JUM339" s="547"/>
      <c r="JUN339" s="547"/>
      <c r="JUO339" s="547"/>
      <c r="JUP339" s="547"/>
      <c r="JUQ339" s="547"/>
      <c r="JUR339" s="547"/>
      <c r="JUS339" s="547"/>
      <c r="JUT339" s="547"/>
      <c r="JUU339" s="547"/>
      <c r="JUV339" s="547"/>
      <c r="JUW339" s="547"/>
      <c r="JUX339" s="547"/>
      <c r="JUY339" s="547"/>
      <c r="JUZ339" s="547"/>
      <c r="JVA339" s="547"/>
      <c r="JVB339" s="547"/>
      <c r="JVC339" s="547"/>
      <c r="JVD339" s="547"/>
      <c r="JVE339" s="547"/>
      <c r="JVF339" s="547"/>
      <c r="JVG339" s="547"/>
      <c r="JVH339" s="547"/>
      <c r="JVI339" s="547"/>
      <c r="JVJ339" s="547"/>
      <c r="JVK339" s="547"/>
      <c r="JVL339" s="547"/>
      <c r="JVM339" s="547"/>
      <c r="JVN339" s="547"/>
      <c r="JVO339" s="547"/>
      <c r="JVP339" s="547"/>
      <c r="JVQ339" s="547"/>
      <c r="JVR339" s="547"/>
      <c r="JVS339" s="547"/>
      <c r="JVT339" s="547"/>
      <c r="JVU339" s="547"/>
      <c r="JVV339" s="547"/>
      <c r="JVW339" s="547"/>
      <c r="JVX339" s="547"/>
      <c r="JVY339" s="547"/>
      <c r="JVZ339" s="547"/>
      <c r="JWA339" s="547"/>
      <c r="JWB339" s="547"/>
      <c r="JWC339" s="547"/>
      <c r="JWD339" s="547"/>
      <c r="JWE339" s="547"/>
      <c r="JWF339" s="547"/>
      <c r="JWG339" s="547"/>
      <c r="JWH339" s="547"/>
      <c r="JWI339" s="547"/>
      <c r="JWJ339" s="547"/>
      <c r="JWK339" s="547"/>
      <c r="JWL339" s="547"/>
      <c r="JWM339" s="547"/>
      <c r="JWN339" s="547"/>
      <c r="JWO339" s="547"/>
      <c r="JWP339" s="547"/>
      <c r="JWQ339" s="547"/>
      <c r="JWR339" s="547"/>
      <c r="JWS339" s="547"/>
      <c r="JWT339" s="547"/>
      <c r="JWU339" s="547"/>
      <c r="JWV339" s="547"/>
      <c r="JWW339" s="547"/>
      <c r="JWX339" s="547"/>
      <c r="JWY339" s="547"/>
      <c r="JWZ339" s="547"/>
      <c r="JXA339" s="547"/>
      <c r="JXB339" s="547"/>
      <c r="JXC339" s="547"/>
      <c r="JXD339" s="547"/>
      <c r="JXE339" s="547"/>
      <c r="JXF339" s="547"/>
      <c r="JXG339" s="547"/>
      <c r="JXH339" s="547"/>
      <c r="JXI339" s="547"/>
      <c r="JXJ339" s="547"/>
      <c r="JXK339" s="547"/>
      <c r="JXL339" s="547"/>
      <c r="JXM339" s="547"/>
      <c r="JXN339" s="547"/>
      <c r="JXO339" s="547"/>
      <c r="JXP339" s="547"/>
      <c r="JXQ339" s="547"/>
      <c r="JXR339" s="547"/>
      <c r="JXS339" s="547"/>
      <c r="JXT339" s="547"/>
      <c r="JXU339" s="547"/>
      <c r="JXV339" s="547"/>
      <c r="JXW339" s="547"/>
      <c r="JXX339" s="547"/>
      <c r="JXY339" s="547"/>
      <c r="JXZ339" s="547"/>
      <c r="JYA339" s="547"/>
      <c r="JYB339" s="547"/>
      <c r="JYC339" s="547"/>
      <c r="JYD339" s="547"/>
      <c r="JYE339" s="547"/>
      <c r="JYF339" s="547"/>
      <c r="JYG339" s="547"/>
      <c r="JYH339" s="547"/>
      <c r="JYI339" s="547"/>
      <c r="JYJ339" s="547"/>
      <c r="JYK339" s="547"/>
      <c r="JYL339" s="547"/>
      <c r="JYM339" s="547"/>
      <c r="JYN339" s="547"/>
      <c r="JYO339" s="547"/>
      <c r="JYP339" s="547"/>
      <c r="JYQ339" s="547"/>
      <c r="JYR339" s="547"/>
      <c r="JYS339" s="547"/>
      <c r="JYT339" s="547"/>
      <c r="JYU339" s="547"/>
      <c r="JYV339" s="547"/>
      <c r="JYW339" s="547"/>
      <c r="JYX339" s="547"/>
      <c r="JYY339" s="547"/>
      <c r="JYZ339" s="547"/>
      <c r="JZA339" s="547"/>
      <c r="JZB339" s="547"/>
      <c r="JZC339" s="547"/>
      <c r="JZD339" s="547"/>
      <c r="JZE339" s="547"/>
      <c r="JZF339" s="547"/>
      <c r="JZG339" s="547"/>
      <c r="JZH339" s="547"/>
      <c r="JZI339" s="547"/>
      <c r="JZJ339" s="547"/>
      <c r="JZK339" s="547"/>
      <c r="JZL339" s="547"/>
      <c r="JZM339" s="547"/>
      <c r="JZN339" s="547"/>
      <c r="JZO339" s="547"/>
      <c r="JZP339" s="547"/>
      <c r="JZQ339" s="547"/>
      <c r="JZR339" s="547"/>
      <c r="JZS339" s="547"/>
      <c r="JZT339" s="547"/>
      <c r="JZU339" s="547"/>
      <c r="JZV339" s="547"/>
      <c r="JZW339" s="547"/>
      <c r="JZX339" s="547"/>
      <c r="JZY339" s="547"/>
      <c r="JZZ339" s="547"/>
      <c r="KAA339" s="547"/>
      <c r="KAB339" s="547"/>
      <c r="KAC339" s="547"/>
      <c r="KAD339" s="547"/>
      <c r="KAE339" s="547"/>
      <c r="KAF339" s="547"/>
      <c r="KAG339" s="547"/>
      <c r="KAH339" s="547"/>
      <c r="KAI339" s="547"/>
      <c r="KAJ339" s="547"/>
      <c r="KAK339" s="547"/>
      <c r="KAL339" s="547"/>
      <c r="KAM339" s="547"/>
      <c r="KAN339" s="547"/>
      <c r="KAO339" s="547"/>
      <c r="KAP339" s="547"/>
      <c r="KAQ339" s="547"/>
      <c r="KAR339" s="547"/>
      <c r="KAS339" s="547"/>
      <c r="KAT339" s="547"/>
      <c r="KAU339" s="547"/>
      <c r="KAV339" s="547"/>
      <c r="KAW339" s="547"/>
      <c r="KAX339" s="547"/>
      <c r="KAY339" s="547"/>
      <c r="KAZ339" s="547"/>
      <c r="KBA339" s="547"/>
      <c r="KBB339" s="547"/>
      <c r="KBC339" s="547"/>
      <c r="KBD339" s="547"/>
      <c r="KBE339" s="547"/>
      <c r="KBF339" s="547"/>
      <c r="KBG339" s="547"/>
      <c r="KBH339" s="547"/>
      <c r="KBI339" s="547"/>
      <c r="KBJ339" s="547"/>
      <c r="KBK339" s="547"/>
      <c r="KBL339" s="547"/>
      <c r="KBM339" s="547"/>
      <c r="KBN339" s="547"/>
      <c r="KBO339" s="547"/>
      <c r="KBP339" s="547"/>
      <c r="KBQ339" s="547"/>
      <c r="KBR339" s="547"/>
      <c r="KBS339" s="547"/>
      <c r="KBT339" s="547"/>
      <c r="KBU339" s="547"/>
      <c r="KBV339" s="547"/>
      <c r="KBW339" s="547"/>
      <c r="KBX339" s="547"/>
      <c r="KBY339" s="547"/>
      <c r="KBZ339" s="547"/>
      <c r="KCA339" s="547"/>
      <c r="KCB339" s="547"/>
      <c r="KCC339" s="547"/>
      <c r="KCD339" s="547"/>
      <c r="KCE339" s="547"/>
      <c r="KCF339" s="547"/>
      <c r="KCG339" s="547"/>
      <c r="KCH339" s="547"/>
      <c r="KCI339" s="547"/>
      <c r="KCJ339" s="547"/>
      <c r="KCK339" s="547"/>
      <c r="KCL339" s="547"/>
      <c r="KCM339" s="547"/>
      <c r="KCN339" s="547"/>
      <c r="KCO339" s="547"/>
      <c r="KCP339" s="547"/>
      <c r="KCQ339" s="547"/>
      <c r="KCR339" s="547"/>
      <c r="KCS339" s="547"/>
      <c r="KCT339" s="547"/>
      <c r="KCU339" s="547"/>
      <c r="KCV339" s="547"/>
      <c r="KCW339" s="547"/>
      <c r="KCX339" s="547"/>
      <c r="KCY339" s="547"/>
      <c r="KCZ339" s="547"/>
      <c r="KDA339" s="547"/>
      <c r="KDB339" s="547"/>
      <c r="KDC339" s="547"/>
      <c r="KDD339" s="547"/>
      <c r="KDE339" s="547"/>
      <c r="KDF339" s="547"/>
      <c r="KDG339" s="547"/>
      <c r="KDH339" s="547"/>
      <c r="KDI339" s="547"/>
      <c r="KDJ339" s="547"/>
      <c r="KDK339" s="547"/>
      <c r="KDL339" s="547"/>
      <c r="KDM339" s="547"/>
      <c r="KDN339" s="547"/>
      <c r="KDO339" s="547"/>
      <c r="KDP339" s="547"/>
      <c r="KDQ339" s="547"/>
      <c r="KDR339" s="547"/>
      <c r="KDS339" s="547"/>
      <c r="KDT339" s="547"/>
      <c r="KDU339" s="547"/>
      <c r="KDV339" s="547"/>
      <c r="KDW339" s="547"/>
      <c r="KDX339" s="547"/>
      <c r="KDY339" s="547"/>
      <c r="KDZ339" s="547"/>
      <c r="KEA339" s="547"/>
      <c r="KEB339" s="547"/>
      <c r="KEC339" s="547"/>
      <c r="KED339" s="547"/>
      <c r="KEE339" s="547"/>
      <c r="KEF339" s="547"/>
      <c r="KEG339" s="547"/>
      <c r="KEH339" s="547"/>
      <c r="KEI339" s="547"/>
      <c r="KEJ339" s="547"/>
      <c r="KEK339" s="547"/>
      <c r="KEL339" s="547"/>
      <c r="KEM339" s="547"/>
      <c r="KEN339" s="547"/>
      <c r="KEO339" s="547"/>
      <c r="KEP339" s="547"/>
      <c r="KEQ339" s="547"/>
      <c r="KER339" s="547"/>
      <c r="KES339" s="547"/>
      <c r="KET339" s="547"/>
      <c r="KEU339" s="547"/>
      <c r="KEV339" s="547"/>
      <c r="KEW339" s="547"/>
      <c r="KEX339" s="547"/>
      <c r="KEY339" s="547"/>
      <c r="KEZ339" s="547"/>
      <c r="KFA339" s="547"/>
      <c r="KFB339" s="547"/>
      <c r="KFC339" s="547"/>
      <c r="KFD339" s="547"/>
      <c r="KFE339" s="547"/>
      <c r="KFF339" s="547"/>
      <c r="KFG339" s="547"/>
      <c r="KFH339" s="547"/>
      <c r="KFI339" s="547"/>
      <c r="KFJ339" s="547"/>
      <c r="KFK339" s="547"/>
      <c r="KFL339" s="547"/>
      <c r="KFM339" s="547"/>
      <c r="KFN339" s="547"/>
      <c r="KFO339" s="547"/>
      <c r="KFP339" s="547"/>
      <c r="KFQ339" s="547"/>
      <c r="KFR339" s="547"/>
      <c r="KFS339" s="547"/>
      <c r="KFT339" s="547"/>
      <c r="KFU339" s="547"/>
      <c r="KFV339" s="547"/>
      <c r="KFW339" s="547"/>
      <c r="KFX339" s="547"/>
      <c r="KFY339" s="547"/>
      <c r="KFZ339" s="547"/>
      <c r="KGA339" s="547"/>
      <c r="KGB339" s="547"/>
      <c r="KGC339" s="547"/>
      <c r="KGD339" s="547"/>
      <c r="KGE339" s="547"/>
      <c r="KGF339" s="547"/>
      <c r="KGG339" s="547"/>
      <c r="KGH339" s="547"/>
      <c r="KGI339" s="547"/>
      <c r="KGJ339" s="547"/>
      <c r="KGK339" s="547"/>
      <c r="KGL339" s="547"/>
      <c r="KGM339" s="547"/>
      <c r="KGN339" s="547"/>
      <c r="KGO339" s="547"/>
      <c r="KGP339" s="547"/>
      <c r="KGQ339" s="547"/>
      <c r="KGR339" s="547"/>
      <c r="KGS339" s="547"/>
      <c r="KGT339" s="547"/>
      <c r="KGU339" s="547"/>
      <c r="KGV339" s="547"/>
      <c r="KGW339" s="547"/>
      <c r="KGX339" s="547"/>
      <c r="KGY339" s="547"/>
      <c r="KGZ339" s="547"/>
      <c r="KHA339" s="547"/>
      <c r="KHB339" s="547"/>
      <c r="KHC339" s="547"/>
      <c r="KHD339" s="547"/>
      <c r="KHE339" s="547"/>
      <c r="KHF339" s="547"/>
      <c r="KHG339" s="547"/>
      <c r="KHH339" s="547"/>
      <c r="KHI339" s="547"/>
      <c r="KHJ339" s="547"/>
      <c r="KHK339" s="547"/>
      <c r="KHL339" s="547"/>
      <c r="KHM339" s="547"/>
      <c r="KHN339" s="547"/>
      <c r="KHO339" s="547"/>
      <c r="KHP339" s="547"/>
      <c r="KHQ339" s="547"/>
      <c r="KHR339" s="547"/>
      <c r="KHS339" s="547"/>
      <c r="KHT339" s="547"/>
      <c r="KHU339" s="547"/>
      <c r="KHV339" s="547"/>
      <c r="KHW339" s="547"/>
      <c r="KHX339" s="547"/>
      <c r="KHY339" s="547"/>
      <c r="KHZ339" s="547"/>
      <c r="KIA339" s="547"/>
      <c r="KIB339" s="547"/>
      <c r="KIC339" s="547"/>
      <c r="KID339" s="547"/>
      <c r="KIE339" s="547"/>
      <c r="KIF339" s="547"/>
      <c r="KIG339" s="547"/>
      <c r="KIH339" s="547"/>
      <c r="KII339" s="547"/>
      <c r="KIJ339" s="547"/>
      <c r="KIK339" s="547"/>
      <c r="KIL339" s="547"/>
      <c r="KIM339" s="547"/>
      <c r="KIN339" s="547"/>
      <c r="KIO339" s="547"/>
      <c r="KIP339" s="547"/>
      <c r="KIQ339" s="547"/>
      <c r="KIR339" s="547"/>
      <c r="KIS339" s="547"/>
      <c r="KIT339" s="547"/>
      <c r="KIU339" s="547"/>
      <c r="KIV339" s="547"/>
      <c r="KIW339" s="547"/>
      <c r="KIX339" s="547"/>
      <c r="KIY339" s="547"/>
      <c r="KIZ339" s="547"/>
      <c r="KJA339" s="547"/>
      <c r="KJB339" s="547"/>
      <c r="KJC339" s="547"/>
      <c r="KJD339" s="547"/>
      <c r="KJE339" s="547"/>
      <c r="KJF339" s="547"/>
      <c r="KJG339" s="547"/>
      <c r="KJH339" s="547"/>
      <c r="KJI339" s="547"/>
      <c r="KJJ339" s="547"/>
      <c r="KJK339" s="547"/>
      <c r="KJL339" s="547"/>
      <c r="KJM339" s="547"/>
      <c r="KJN339" s="547"/>
      <c r="KJO339" s="547"/>
      <c r="KJP339" s="547"/>
      <c r="KJQ339" s="547"/>
      <c r="KJR339" s="547"/>
      <c r="KJS339" s="547"/>
      <c r="KJT339" s="547"/>
      <c r="KJU339" s="547"/>
      <c r="KJV339" s="547"/>
      <c r="KJW339" s="547"/>
      <c r="KJX339" s="547"/>
      <c r="KJY339" s="547"/>
      <c r="KJZ339" s="547"/>
      <c r="KKA339" s="547"/>
      <c r="KKB339" s="547"/>
      <c r="KKC339" s="547"/>
      <c r="KKD339" s="547"/>
      <c r="KKE339" s="547"/>
      <c r="KKF339" s="547"/>
      <c r="KKG339" s="547"/>
      <c r="KKH339" s="547"/>
      <c r="KKI339" s="547"/>
      <c r="KKJ339" s="547"/>
      <c r="KKK339" s="547"/>
      <c r="KKL339" s="547"/>
      <c r="KKM339" s="547"/>
      <c r="KKN339" s="547"/>
      <c r="KKO339" s="547"/>
      <c r="KKP339" s="547"/>
      <c r="KKQ339" s="547"/>
      <c r="KKR339" s="547"/>
      <c r="KKS339" s="547"/>
      <c r="KKT339" s="547"/>
      <c r="KKU339" s="547"/>
      <c r="KKV339" s="547"/>
      <c r="KKW339" s="547"/>
      <c r="KKX339" s="547"/>
      <c r="KKY339" s="547"/>
      <c r="KKZ339" s="547"/>
      <c r="KLA339" s="547"/>
      <c r="KLB339" s="547"/>
      <c r="KLC339" s="547"/>
      <c r="KLD339" s="547"/>
      <c r="KLE339" s="547"/>
      <c r="KLF339" s="547"/>
      <c r="KLG339" s="547"/>
      <c r="KLH339" s="547"/>
      <c r="KLI339" s="547"/>
      <c r="KLJ339" s="547"/>
      <c r="KLK339" s="547"/>
      <c r="KLL339" s="547"/>
      <c r="KLM339" s="547"/>
      <c r="KLN339" s="547"/>
      <c r="KLO339" s="547"/>
      <c r="KLP339" s="547"/>
      <c r="KLQ339" s="547"/>
      <c r="KLR339" s="547"/>
      <c r="KLS339" s="547"/>
      <c r="KLT339" s="547"/>
      <c r="KLU339" s="547"/>
      <c r="KLV339" s="547"/>
      <c r="KLW339" s="547"/>
      <c r="KLX339" s="547"/>
      <c r="KLY339" s="547"/>
      <c r="KLZ339" s="547"/>
      <c r="KMA339" s="547"/>
      <c r="KMB339" s="547"/>
      <c r="KMC339" s="547"/>
      <c r="KMD339" s="547"/>
      <c r="KME339" s="547"/>
      <c r="KMF339" s="547"/>
      <c r="KMG339" s="547"/>
      <c r="KMH339" s="547"/>
      <c r="KMI339" s="547"/>
      <c r="KMJ339" s="547"/>
      <c r="KMK339" s="547"/>
      <c r="KML339" s="547"/>
      <c r="KMM339" s="547"/>
      <c r="KMN339" s="547"/>
      <c r="KMO339" s="547"/>
      <c r="KMP339" s="547"/>
      <c r="KMQ339" s="547"/>
      <c r="KMR339" s="547"/>
      <c r="KMS339" s="547"/>
      <c r="KMT339" s="547"/>
      <c r="KMU339" s="547"/>
      <c r="KMV339" s="547"/>
      <c r="KMW339" s="547"/>
      <c r="KMX339" s="547"/>
      <c r="KMY339" s="547"/>
      <c r="KMZ339" s="547"/>
      <c r="KNA339" s="547"/>
      <c r="KNB339" s="547"/>
      <c r="KNC339" s="547"/>
      <c r="KND339" s="547"/>
      <c r="KNE339" s="547"/>
      <c r="KNF339" s="547"/>
      <c r="KNG339" s="547"/>
      <c r="KNH339" s="547"/>
      <c r="KNI339" s="547"/>
      <c r="KNJ339" s="547"/>
      <c r="KNK339" s="547"/>
      <c r="KNL339" s="547"/>
      <c r="KNM339" s="547"/>
      <c r="KNN339" s="547"/>
      <c r="KNO339" s="547"/>
      <c r="KNP339" s="547"/>
      <c r="KNQ339" s="547"/>
      <c r="KNR339" s="547"/>
      <c r="KNS339" s="547"/>
      <c r="KNT339" s="547"/>
      <c r="KNU339" s="547"/>
      <c r="KNV339" s="547"/>
      <c r="KNW339" s="547"/>
      <c r="KNX339" s="547"/>
      <c r="KNY339" s="547"/>
      <c r="KNZ339" s="547"/>
      <c r="KOA339" s="547"/>
      <c r="KOB339" s="547"/>
      <c r="KOC339" s="547"/>
      <c r="KOD339" s="547"/>
      <c r="KOE339" s="547"/>
      <c r="KOF339" s="547"/>
      <c r="KOG339" s="547"/>
      <c r="KOH339" s="547"/>
      <c r="KOI339" s="547"/>
      <c r="KOJ339" s="547"/>
      <c r="KOK339" s="547"/>
      <c r="KOL339" s="547"/>
      <c r="KOM339" s="547"/>
      <c r="KON339" s="547"/>
      <c r="KOO339" s="547"/>
      <c r="KOP339" s="547"/>
      <c r="KOQ339" s="547"/>
      <c r="KOR339" s="547"/>
      <c r="KOS339" s="547"/>
      <c r="KOT339" s="547"/>
      <c r="KOU339" s="547"/>
      <c r="KOV339" s="547"/>
      <c r="KOW339" s="547"/>
      <c r="KOX339" s="547"/>
      <c r="KOY339" s="547"/>
      <c r="KOZ339" s="547"/>
      <c r="KPA339" s="547"/>
      <c r="KPB339" s="547"/>
      <c r="KPC339" s="547"/>
      <c r="KPD339" s="547"/>
      <c r="KPE339" s="547"/>
      <c r="KPF339" s="547"/>
      <c r="KPG339" s="547"/>
      <c r="KPH339" s="547"/>
      <c r="KPI339" s="547"/>
      <c r="KPJ339" s="547"/>
      <c r="KPK339" s="547"/>
      <c r="KPL339" s="547"/>
      <c r="KPM339" s="547"/>
      <c r="KPN339" s="547"/>
      <c r="KPO339" s="547"/>
      <c r="KPP339" s="547"/>
      <c r="KPQ339" s="547"/>
      <c r="KPR339" s="547"/>
      <c r="KPS339" s="547"/>
      <c r="KPT339" s="547"/>
      <c r="KPU339" s="547"/>
      <c r="KPV339" s="547"/>
      <c r="KPW339" s="547"/>
      <c r="KPX339" s="547"/>
      <c r="KPY339" s="547"/>
      <c r="KPZ339" s="547"/>
      <c r="KQA339" s="547"/>
      <c r="KQB339" s="547"/>
      <c r="KQC339" s="547"/>
      <c r="KQD339" s="547"/>
      <c r="KQE339" s="547"/>
      <c r="KQF339" s="547"/>
      <c r="KQG339" s="547"/>
      <c r="KQH339" s="547"/>
      <c r="KQI339" s="547"/>
      <c r="KQJ339" s="547"/>
      <c r="KQK339" s="547"/>
      <c r="KQL339" s="547"/>
      <c r="KQM339" s="547"/>
      <c r="KQN339" s="547"/>
      <c r="KQO339" s="547"/>
      <c r="KQP339" s="547"/>
      <c r="KQQ339" s="547"/>
      <c r="KQR339" s="547"/>
      <c r="KQS339" s="547"/>
      <c r="KQT339" s="547"/>
      <c r="KQU339" s="547"/>
      <c r="KQV339" s="547"/>
      <c r="KQW339" s="547"/>
      <c r="KQX339" s="547"/>
      <c r="KQY339" s="547"/>
      <c r="KQZ339" s="547"/>
      <c r="KRA339" s="547"/>
      <c r="KRB339" s="547"/>
      <c r="KRC339" s="547"/>
      <c r="KRD339" s="547"/>
      <c r="KRE339" s="547"/>
      <c r="KRF339" s="547"/>
      <c r="KRG339" s="547"/>
      <c r="KRH339" s="547"/>
      <c r="KRI339" s="547"/>
      <c r="KRJ339" s="547"/>
      <c r="KRK339" s="547"/>
      <c r="KRL339" s="547"/>
      <c r="KRM339" s="547"/>
      <c r="KRN339" s="547"/>
      <c r="KRO339" s="547"/>
      <c r="KRP339" s="547"/>
      <c r="KRQ339" s="547"/>
      <c r="KRR339" s="547"/>
      <c r="KRS339" s="547"/>
      <c r="KRT339" s="547"/>
      <c r="KRU339" s="547"/>
      <c r="KRV339" s="547"/>
      <c r="KRW339" s="547"/>
      <c r="KRX339" s="547"/>
      <c r="KRY339" s="547"/>
      <c r="KRZ339" s="547"/>
      <c r="KSA339" s="547"/>
      <c r="KSB339" s="547"/>
      <c r="KSC339" s="547"/>
      <c r="KSD339" s="547"/>
      <c r="KSE339" s="547"/>
      <c r="KSF339" s="547"/>
      <c r="KSG339" s="547"/>
      <c r="KSH339" s="547"/>
      <c r="KSI339" s="547"/>
      <c r="KSJ339" s="547"/>
      <c r="KSK339" s="547"/>
      <c r="KSL339" s="547"/>
      <c r="KSM339" s="547"/>
      <c r="KSN339" s="547"/>
      <c r="KSO339" s="547"/>
      <c r="KSP339" s="547"/>
      <c r="KSQ339" s="547"/>
      <c r="KSR339" s="547"/>
      <c r="KSS339" s="547"/>
      <c r="KST339" s="547"/>
      <c r="KSU339" s="547"/>
      <c r="KSV339" s="547"/>
      <c r="KSW339" s="547"/>
      <c r="KSX339" s="547"/>
      <c r="KSY339" s="547"/>
      <c r="KSZ339" s="547"/>
      <c r="KTA339" s="547"/>
      <c r="KTB339" s="547"/>
      <c r="KTC339" s="547"/>
      <c r="KTD339" s="547"/>
      <c r="KTE339" s="547"/>
      <c r="KTF339" s="547"/>
      <c r="KTG339" s="547"/>
      <c r="KTH339" s="547"/>
      <c r="KTI339" s="547"/>
      <c r="KTJ339" s="547"/>
      <c r="KTK339" s="547"/>
      <c r="KTL339" s="547"/>
      <c r="KTM339" s="547"/>
      <c r="KTN339" s="547"/>
      <c r="KTO339" s="547"/>
      <c r="KTP339" s="547"/>
      <c r="KTQ339" s="547"/>
      <c r="KTR339" s="547"/>
      <c r="KTS339" s="547"/>
      <c r="KTT339" s="547"/>
      <c r="KTU339" s="547"/>
      <c r="KTV339" s="547"/>
      <c r="KTW339" s="547"/>
      <c r="KTX339" s="547"/>
      <c r="KTY339" s="547"/>
      <c r="KTZ339" s="547"/>
      <c r="KUA339" s="547"/>
      <c r="KUB339" s="547"/>
      <c r="KUC339" s="547"/>
      <c r="KUD339" s="547"/>
      <c r="KUE339" s="547"/>
      <c r="KUF339" s="547"/>
      <c r="KUG339" s="547"/>
      <c r="KUH339" s="547"/>
      <c r="KUI339" s="547"/>
      <c r="KUJ339" s="547"/>
      <c r="KUK339" s="547"/>
      <c r="KUL339" s="547"/>
      <c r="KUM339" s="547"/>
      <c r="KUN339" s="547"/>
      <c r="KUO339" s="547"/>
      <c r="KUP339" s="547"/>
      <c r="KUQ339" s="547"/>
      <c r="KUR339" s="547"/>
      <c r="KUS339" s="547"/>
      <c r="KUT339" s="547"/>
      <c r="KUU339" s="547"/>
      <c r="KUV339" s="547"/>
      <c r="KUW339" s="547"/>
      <c r="KUX339" s="547"/>
      <c r="KUY339" s="547"/>
      <c r="KUZ339" s="547"/>
      <c r="KVA339" s="547"/>
      <c r="KVB339" s="547"/>
      <c r="KVC339" s="547"/>
      <c r="KVD339" s="547"/>
      <c r="KVE339" s="547"/>
      <c r="KVF339" s="547"/>
      <c r="KVG339" s="547"/>
      <c r="KVH339" s="547"/>
      <c r="KVI339" s="547"/>
      <c r="KVJ339" s="547"/>
      <c r="KVK339" s="547"/>
      <c r="KVL339" s="547"/>
      <c r="KVM339" s="547"/>
      <c r="KVN339" s="547"/>
      <c r="KVO339" s="547"/>
      <c r="KVP339" s="547"/>
      <c r="KVQ339" s="547"/>
      <c r="KVR339" s="547"/>
      <c r="KVS339" s="547"/>
      <c r="KVT339" s="547"/>
      <c r="KVU339" s="547"/>
      <c r="KVV339" s="547"/>
      <c r="KVW339" s="547"/>
      <c r="KVX339" s="547"/>
      <c r="KVY339" s="547"/>
      <c r="KVZ339" s="547"/>
      <c r="KWA339" s="547"/>
      <c r="KWB339" s="547"/>
      <c r="KWC339" s="547"/>
      <c r="KWD339" s="547"/>
      <c r="KWE339" s="547"/>
      <c r="KWF339" s="547"/>
      <c r="KWG339" s="547"/>
      <c r="KWH339" s="547"/>
      <c r="KWI339" s="547"/>
      <c r="KWJ339" s="547"/>
      <c r="KWK339" s="547"/>
      <c r="KWL339" s="547"/>
      <c r="KWM339" s="547"/>
      <c r="KWN339" s="547"/>
      <c r="KWO339" s="547"/>
      <c r="KWP339" s="547"/>
      <c r="KWQ339" s="547"/>
      <c r="KWR339" s="547"/>
      <c r="KWS339" s="547"/>
      <c r="KWT339" s="547"/>
      <c r="KWU339" s="547"/>
      <c r="KWV339" s="547"/>
      <c r="KWW339" s="547"/>
      <c r="KWX339" s="547"/>
      <c r="KWY339" s="547"/>
      <c r="KWZ339" s="547"/>
      <c r="KXA339" s="547"/>
      <c r="KXB339" s="547"/>
      <c r="KXC339" s="547"/>
      <c r="KXD339" s="547"/>
      <c r="KXE339" s="547"/>
      <c r="KXF339" s="547"/>
      <c r="KXG339" s="547"/>
      <c r="KXH339" s="547"/>
      <c r="KXI339" s="547"/>
      <c r="KXJ339" s="547"/>
      <c r="KXK339" s="547"/>
      <c r="KXL339" s="547"/>
      <c r="KXM339" s="547"/>
      <c r="KXN339" s="547"/>
      <c r="KXO339" s="547"/>
      <c r="KXP339" s="547"/>
      <c r="KXQ339" s="547"/>
      <c r="KXR339" s="547"/>
      <c r="KXS339" s="547"/>
      <c r="KXT339" s="547"/>
      <c r="KXU339" s="547"/>
      <c r="KXV339" s="547"/>
      <c r="KXW339" s="547"/>
      <c r="KXX339" s="547"/>
      <c r="KXY339" s="547"/>
      <c r="KXZ339" s="547"/>
      <c r="KYA339" s="547"/>
      <c r="KYB339" s="547"/>
      <c r="KYC339" s="547"/>
      <c r="KYD339" s="547"/>
      <c r="KYE339" s="547"/>
      <c r="KYF339" s="547"/>
      <c r="KYG339" s="547"/>
      <c r="KYH339" s="547"/>
      <c r="KYI339" s="547"/>
      <c r="KYJ339" s="547"/>
      <c r="KYK339" s="547"/>
      <c r="KYL339" s="547"/>
      <c r="KYM339" s="547"/>
      <c r="KYN339" s="547"/>
      <c r="KYO339" s="547"/>
      <c r="KYP339" s="547"/>
      <c r="KYQ339" s="547"/>
      <c r="KYR339" s="547"/>
      <c r="KYS339" s="547"/>
      <c r="KYT339" s="547"/>
      <c r="KYU339" s="547"/>
      <c r="KYV339" s="547"/>
      <c r="KYW339" s="547"/>
      <c r="KYX339" s="547"/>
      <c r="KYY339" s="547"/>
      <c r="KYZ339" s="547"/>
      <c r="KZA339" s="547"/>
      <c r="KZB339" s="547"/>
      <c r="KZC339" s="547"/>
      <c r="KZD339" s="547"/>
      <c r="KZE339" s="547"/>
      <c r="KZF339" s="547"/>
      <c r="KZG339" s="547"/>
      <c r="KZH339" s="547"/>
      <c r="KZI339" s="547"/>
      <c r="KZJ339" s="547"/>
      <c r="KZK339" s="547"/>
      <c r="KZL339" s="547"/>
      <c r="KZM339" s="547"/>
      <c r="KZN339" s="547"/>
      <c r="KZO339" s="547"/>
      <c r="KZP339" s="547"/>
      <c r="KZQ339" s="547"/>
      <c r="KZR339" s="547"/>
      <c r="KZS339" s="547"/>
      <c r="KZT339" s="547"/>
      <c r="KZU339" s="547"/>
      <c r="KZV339" s="547"/>
      <c r="KZW339" s="547"/>
      <c r="KZX339" s="547"/>
      <c r="KZY339" s="547"/>
      <c r="KZZ339" s="547"/>
      <c r="LAA339" s="547"/>
      <c r="LAB339" s="547"/>
      <c r="LAC339" s="547"/>
      <c r="LAD339" s="547"/>
      <c r="LAE339" s="547"/>
      <c r="LAF339" s="547"/>
      <c r="LAG339" s="547"/>
      <c r="LAH339" s="547"/>
      <c r="LAI339" s="547"/>
      <c r="LAJ339" s="547"/>
      <c r="LAK339" s="547"/>
      <c r="LAL339" s="547"/>
      <c r="LAM339" s="547"/>
      <c r="LAN339" s="547"/>
      <c r="LAO339" s="547"/>
      <c r="LAP339" s="547"/>
      <c r="LAQ339" s="547"/>
      <c r="LAR339" s="547"/>
      <c r="LAS339" s="547"/>
      <c r="LAT339" s="547"/>
      <c r="LAU339" s="547"/>
      <c r="LAV339" s="547"/>
      <c r="LAW339" s="547"/>
      <c r="LAX339" s="547"/>
      <c r="LAY339" s="547"/>
      <c r="LAZ339" s="547"/>
      <c r="LBA339" s="547"/>
      <c r="LBB339" s="547"/>
      <c r="LBC339" s="547"/>
      <c r="LBD339" s="547"/>
      <c r="LBE339" s="547"/>
      <c r="LBF339" s="547"/>
      <c r="LBG339" s="547"/>
      <c r="LBH339" s="547"/>
      <c r="LBI339" s="547"/>
      <c r="LBJ339" s="547"/>
      <c r="LBK339" s="547"/>
      <c r="LBL339" s="547"/>
      <c r="LBM339" s="547"/>
      <c r="LBN339" s="547"/>
      <c r="LBO339" s="547"/>
      <c r="LBP339" s="547"/>
      <c r="LBQ339" s="547"/>
      <c r="LBR339" s="547"/>
      <c r="LBS339" s="547"/>
      <c r="LBT339" s="547"/>
      <c r="LBU339" s="547"/>
      <c r="LBV339" s="547"/>
      <c r="LBW339" s="547"/>
      <c r="LBX339" s="547"/>
      <c r="LBY339" s="547"/>
      <c r="LBZ339" s="547"/>
      <c r="LCA339" s="547"/>
      <c r="LCB339" s="547"/>
      <c r="LCC339" s="547"/>
      <c r="LCD339" s="547"/>
      <c r="LCE339" s="547"/>
      <c r="LCF339" s="547"/>
      <c r="LCG339" s="547"/>
      <c r="LCH339" s="547"/>
      <c r="LCI339" s="547"/>
      <c r="LCJ339" s="547"/>
      <c r="LCK339" s="547"/>
      <c r="LCL339" s="547"/>
      <c r="LCM339" s="547"/>
      <c r="LCN339" s="547"/>
      <c r="LCO339" s="547"/>
      <c r="LCP339" s="547"/>
      <c r="LCQ339" s="547"/>
      <c r="LCR339" s="547"/>
      <c r="LCS339" s="547"/>
      <c r="LCT339" s="547"/>
      <c r="LCU339" s="547"/>
      <c r="LCV339" s="547"/>
      <c r="LCW339" s="547"/>
      <c r="LCX339" s="547"/>
      <c r="LCY339" s="547"/>
      <c r="LCZ339" s="547"/>
      <c r="LDA339" s="547"/>
      <c r="LDB339" s="547"/>
      <c r="LDC339" s="547"/>
      <c r="LDD339" s="547"/>
      <c r="LDE339" s="547"/>
      <c r="LDF339" s="547"/>
      <c r="LDG339" s="547"/>
      <c r="LDH339" s="547"/>
      <c r="LDI339" s="547"/>
      <c r="LDJ339" s="547"/>
      <c r="LDK339" s="547"/>
      <c r="LDL339" s="547"/>
      <c r="LDM339" s="547"/>
      <c r="LDN339" s="547"/>
      <c r="LDO339" s="547"/>
      <c r="LDP339" s="547"/>
      <c r="LDQ339" s="547"/>
      <c r="LDR339" s="547"/>
      <c r="LDS339" s="547"/>
      <c r="LDT339" s="547"/>
      <c r="LDU339" s="547"/>
      <c r="LDV339" s="547"/>
      <c r="LDW339" s="547"/>
      <c r="LDX339" s="547"/>
      <c r="LDY339" s="547"/>
      <c r="LDZ339" s="547"/>
      <c r="LEA339" s="547"/>
      <c r="LEB339" s="547"/>
      <c r="LEC339" s="547"/>
      <c r="LED339" s="547"/>
      <c r="LEE339" s="547"/>
      <c r="LEF339" s="547"/>
      <c r="LEG339" s="547"/>
      <c r="LEH339" s="547"/>
      <c r="LEI339" s="547"/>
      <c r="LEJ339" s="547"/>
      <c r="LEK339" s="547"/>
      <c r="LEL339" s="547"/>
      <c r="LEM339" s="547"/>
      <c r="LEN339" s="547"/>
      <c r="LEO339" s="547"/>
      <c r="LEP339" s="547"/>
      <c r="LEQ339" s="547"/>
      <c r="LER339" s="547"/>
      <c r="LES339" s="547"/>
      <c r="LET339" s="547"/>
      <c r="LEU339" s="547"/>
      <c r="LEV339" s="547"/>
      <c r="LEW339" s="547"/>
      <c r="LEX339" s="547"/>
      <c r="LEY339" s="547"/>
      <c r="LEZ339" s="547"/>
      <c r="LFA339" s="547"/>
      <c r="LFB339" s="547"/>
      <c r="LFC339" s="547"/>
      <c r="LFD339" s="547"/>
      <c r="LFE339" s="547"/>
      <c r="LFF339" s="547"/>
      <c r="LFG339" s="547"/>
      <c r="LFH339" s="547"/>
      <c r="LFI339" s="547"/>
      <c r="LFJ339" s="547"/>
      <c r="LFK339" s="547"/>
      <c r="LFL339" s="547"/>
      <c r="LFM339" s="547"/>
      <c r="LFN339" s="547"/>
      <c r="LFO339" s="547"/>
      <c r="LFP339" s="547"/>
      <c r="LFQ339" s="547"/>
      <c r="LFR339" s="547"/>
      <c r="LFS339" s="547"/>
      <c r="LFT339" s="547"/>
      <c r="LFU339" s="547"/>
      <c r="LFV339" s="547"/>
      <c r="LFW339" s="547"/>
      <c r="LFX339" s="547"/>
      <c r="LFY339" s="547"/>
      <c r="LFZ339" s="547"/>
      <c r="LGA339" s="547"/>
      <c r="LGB339" s="547"/>
      <c r="LGC339" s="547"/>
      <c r="LGD339" s="547"/>
      <c r="LGE339" s="547"/>
      <c r="LGF339" s="547"/>
      <c r="LGG339" s="547"/>
      <c r="LGH339" s="547"/>
      <c r="LGI339" s="547"/>
      <c r="LGJ339" s="547"/>
      <c r="LGK339" s="547"/>
      <c r="LGL339" s="547"/>
      <c r="LGM339" s="547"/>
      <c r="LGN339" s="547"/>
      <c r="LGO339" s="547"/>
      <c r="LGP339" s="547"/>
      <c r="LGQ339" s="547"/>
      <c r="LGR339" s="547"/>
      <c r="LGS339" s="547"/>
      <c r="LGT339" s="547"/>
      <c r="LGU339" s="547"/>
      <c r="LGV339" s="547"/>
      <c r="LGW339" s="547"/>
      <c r="LGX339" s="547"/>
      <c r="LGY339" s="547"/>
      <c r="LGZ339" s="547"/>
      <c r="LHA339" s="547"/>
      <c r="LHB339" s="547"/>
      <c r="LHC339" s="547"/>
      <c r="LHD339" s="547"/>
      <c r="LHE339" s="547"/>
      <c r="LHF339" s="547"/>
      <c r="LHG339" s="547"/>
      <c r="LHH339" s="547"/>
      <c r="LHI339" s="547"/>
      <c r="LHJ339" s="547"/>
      <c r="LHK339" s="547"/>
      <c r="LHL339" s="547"/>
      <c r="LHM339" s="547"/>
      <c r="LHN339" s="547"/>
      <c r="LHO339" s="547"/>
      <c r="LHP339" s="547"/>
      <c r="LHQ339" s="547"/>
      <c r="LHR339" s="547"/>
      <c r="LHS339" s="547"/>
      <c r="LHT339" s="547"/>
      <c r="LHU339" s="547"/>
      <c r="LHV339" s="547"/>
      <c r="LHW339" s="547"/>
      <c r="LHX339" s="547"/>
      <c r="LHY339" s="547"/>
      <c r="LHZ339" s="547"/>
      <c r="LIA339" s="547"/>
      <c r="LIB339" s="547"/>
      <c r="LIC339" s="547"/>
      <c r="LID339" s="547"/>
      <c r="LIE339" s="547"/>
      <c r="LIF339" s="547"/>
      <c r="LIG339" s="547"/>
      <c r="LIH339" s="547"/>
      <c r="LII339" s="547"/>
      <c r="LIJ339" s="547"/>
      <c r="LIK339" s="547"/>
      <c r="LIL339" s="547"/>
      <c r="LIM339" s="547"/>
      <c r="LIN339" s="547"/>
      <c r="LIO339" s="547"/>
      <c r="LIP339" s="547"/>
      <c r="LIQ339" s="547"/>
      <c r="LIR339" s="547"/>
      <c r="LIS339" s="547"/>
      <c r="LIT339" s="547"/>
      <c r="LIU339" s="547"/>
      <c r="LIV339" s="547"/>
      <c r="LIW339" s="547"/>
      <c r="LIX339" s="547"/>
      <c r="LIY339" s="547"/>
      <c r="LIZ339" s="547"/>
      <c r="LJA339" s="547"/>
      <c r="LJB339" s="547"/>
      <c r="LJC339" s="547"/>
      <c r="LJD339" s="547"/>
      <c r="LJE339" s="547"/>
      <c r="LJF339" s="547"/>
      <c r="LJG339" s="547"/>
      <c r="LJH339" s="547"/>
      <c r="LJI339" s="547"/>
      <c r="LJJ339" s="547"/>
      <c r="LJK339" s="547"/>
      <c r="LJL339" s="547"/>
      <c r="LJM339" s="547"/>
      <c r="LJN339" s="547"/>
      <c r="LJO339" s="547"/>
      <c r="LJP339" s="547"/>
      <c r="LJQ339" s="547"/>
      <c r="LJR339" s="547"/>
      <c r="LJS339" s="547"/>
      <c r="LJT339" s="547"/>
      <c r="LJU339" s="547"/>
      <c r="LJV339" s="547"/>
      <c r="LJW339" s="547"/>
      <c r="LJX339" s="547"/>
      <c r="LJY339" s="547"/>
      <c r="LJZ339" s="547"/>
      <c r="LKA339" s="547"/>
      <c r="LKB339" s="547"/>
      <c r="LKC339" s="547"/>
      <c r="LKD339" s="547"/>
      <c r="LKE339" s="547"/>
      <c r="LKF339" s="547"/>
      <c r="LKG339" s="547"/>
      <c r="LKH339" s="547"/>
      <c r="LKI339" s="547"/>
      <c r="LKJ339" s="547"/>
      <c r="LKK339" s="547"/>
      <c r="LKL339" s="547"/>
      <c r="LKM339" s="547"/>
      <c r="LKN339" s="547"/>
      <c r="LKO339" s="547"/>
      <c r="LKP339" s="547"/>
      <c r="LKQ339" s="547"/>
      <c r="LKR339" s="547"/>
      <c r="LKS339" s="547"/>
      <c r="LKT339" s="547"/>
      <c r="LKU339" s="547"/>
      <c r="LKV339" s="547"/>
      <c r="LKW339" s="547"/>
      <c r="LKX339" s="547"/>
      <c r="LKY339" s="547"/>
      <c r="LKZ339" s="547"/>
      <c r="LLA339" s="547"/>
      <c r="LLB339" s="547"/>
      <c r="LLC339" s="547"/>
      <c r="LLD339" s="547"/>
      <c r="LLE339" s="547"/>
      <c r="LLF339" s="547"/>
      <c r="LLG339" s="547"/>
      <c r="LLH339" s="547"/>
      <c r="LLI339" s="547"/>
      <c r="LLJ339" s="547"/>
      <c r="LLK339" s="547"/>
      <c r="LLL339" s="547"/>
      <c r="LLM339" s="547"/>
      <c r="LLN339" s="547"/>
      <c r="LLO339" s="547"/>
      <c r="LLP339" s="547"/>
      <c r="LLQ339" s="547"/>
      <c r="LLR339" s="547"/>
      <c r="LLS339" s="547"/>
      <c r="LLT339" s="547"/>
      <c r="LLU339" s="547"/>
      <c r="LLV339" s="547"/>
      <c r="LLW339" s="547"/>
      <c r="LLX339" s="547"/>
      <c r="LLY339" s="547"/>
      <c r="LLZ339" s="547"/>
      <c r="LMA339" s="547"/>
      <c r="LMB339" s="547"/>
      <c r="LMC339" s="547"/>
      <c r="LMD339" s="547"/>
      <c r="LME339" s="547"/>
      <c r="LMF339" s="547"/>
      <c r="LMG339" s="547"/>
      <c r="LMH339" s="547"/>
      <c r="LMI339" s="547"/>
      <c r="LMJ339" s="547"/>
      <c r="LMK339" s="547"/>
      <c r="LML339" s="547"/>
      <c r="LMM339" s="547"/>
      <c r="LMN339" s="547"/>
      <c r="LMO339" s="547"/>
      <c r="LMP339" s="547"/>
      <c r="LMQ339" s="547"/>
      <c r="LMR339" s="547"/>
      <c r="LMS339" s="547"/>
      <c r="LMT339" s="547"/>
      <c r="LMU339" s="547"/>
      <c r="LMV339" s="547"/>
      <c r="LMW339" s="547"/>
      <c r="LMX339" s="547"/>
      <c r="LMY339" s="547"/>
      <c r="LMZ339" s="547"/>
      <c r="LNA339" s="547"/>
      <c r="LNB339" s="547"/>
      <c r="LNC339" s="547"/>
      <c r="LND339" s="547"/>
      <c r="LNE339" s="547"/>
      <c r="LNF339" s="547"/>
      <c r="LNG339" s="547"/>
      <c r="LNH339" s="547"/>
      <c r="LNI339" s="547"/>
      <c r="LNJ339" s="547"/>
      <c r="LNK339" s="547"/>
      <c r="LNL339" s="547"/>
      <c r="LNM339" s="547"/>
      <c r="LNN339" s="547"/>
      <c r="LNO339" s="547"/>
      <c r="LNP339" s="547"/>
      <c r="LNQ339" s="547"/>
      <c r="LNR339" s="547"/>
      <c r="LNS339" s="547"/>
      <c r="LNT339" s="547"/>
      <c r="LNU339" s="547"/>
      <c r="LNV339" s="547"/>
      <c r="LNW339" s="547"/>
      <c r="LNX339" s="547"/>
      <c r="LNY339" s="547"/>
      <c r="LNZ339" s="547"/>
      <c r="LOA339" s="547"/>
      <c r="LOB339" s="547"/>
      <c r="LOC339" s="547"/>
      <c r="LOD339" s="547"/>
      <c r="LOE339" s="547"/>
      <c r="LOF339" s="547"/>
      <c r="LOG339" s="547"/>
      <c r="LOH339" s="547"/>
      <c r="LOI339" s="547"/>
      <c r="LOJ339" s="547"/>
      <c r="LOK339" s="547"/>
      <c r="LOL339" s="547"/>
      <c r="LOM339" s="547"/>
      <c r="LON339" s="547"/>
      <c r="LOO339" s="547"/>
      <c r="LOP339" s="547"/>
      <c r="LOQ339" s="547"/>
      <c r="LOR339" s="547"/>
      <c r="LOS339" s="547"/>
      <c r="LOT339" s="547"/>
      <c r="LOU339" s="547"/>
      <c r="LOV339" s="547"/>
      <c r="LOW339" s="547"/>
      <c r="LOX339" s="547"/>
      <c r="LOY339" s="547"/>
      <c r="LOZ339" s="547"/>
      <c r="LPA339" s="547"/>
      <c r="LPB339" s="547"/>
      <c r="LPC339" s="547"/>
      <c r="LPD339" s="547"/>
      <c r="LPE339" s="547"/>
      <c r="LPF339" s="547"/>
      <c r="LPG339" s="547"/>
      <c r="LPH339" s="547"/>
      <c r="LPI339" s="547"/>
      <c r="LPJ339" s="547"/>
      <c r="LPK339" s="547"/>
      <c r="LPL339" s="547"/>
      <c r="LPM339" s="547"/>
      <c r="LPN339" s="547"/>
      <c r="LPO339" s="547"/>
      <c r="LPP339" s="547"/>
      <c r="LPQ339" s="547"/>
      <c r="LPR339" s="547"/>
      <c r="LPS339" s="547"/>
      <c r="LPT339" s="547"/>
      <c r="LPU339" s="547"/>
      <c r="LPV339" s="547"/>
      <c r="LPW339" s="547"/>
      <c r="LPX339" s="547"/>
      <c r="LPY339" s="547"/>
      <c r="LPZ339" s="547"/>
      <c r="LQA339" s="547"/>
      <c r="LQB339" s="547"/>
      <c r="LQC339" s="547"/>
      <c r="LQD339" s="547"/>
      <c r="LQE339" s="547"/>
      <c r="LQF339" s="547"/>
      <c r="LQG339" s="547"/>
      <c r="LQH339" s="547"/>
      <c r="LQI339" s="547"/>
      <c r="LQJ339" s="547"/>
      <c r="LQK339" s="547"/>
      <c r="LQL339" s="547"/>
      <c r="LQM339" s="547"/>
      <c r="LQN339" s="547"/>
      <c r="LQO339" s="547"/>
      <c r="LQP339" s="547"/>
      <c r="LQQ339" s="547"/>
      <c r="LQR339" s="547"/>
      <c r="LQS339" s="547"/>
      <c r="LQT339" s="547"/>
      <c r="LQU339" s="547"/>
      <c r="LQV339" s="547"/>
      <c r="LQW339" s="547"/>
      <c r="LQX339" s="547"/>
      <c r="LQY339" s="547"/>
      <c r="LQZ339" s="547"/>
      <c r="LRA339" s="547"/>
      <c r="LRB339" s="547"/>
      <c r="LRC339" s="547"/>
      <c r="LRD339" s="547"/>
      <c r="LRE339" s="547"/>
      <c r="LRF339" s="547"/>
      <c r="LRG339" s="547"/>
      <c r="LRH339" s="547"/>
      <c r="LRI339" s="547"/>
      <c r="LRJ339" s="547"/>
      <c r="LRK339" s="547"/>
      <c r="LRL339" s="547"/>
      <c r="LRM339" s="547"/>
      <c r="LRN339" s="547"/>
      <c r="LRO339" s="547"/>
      <c r="LRP339" s="547"/>
      <c r="LRQ339" s="547"/>
      <c r="LRR339" s="547"/>
      <c r="LRS339" s="547"/>
      <c r="LRT339" s="547"/>
      <c r="LRU339" s="547"/>
      <c r="LRV339" s="547"/>
      <c r="LRW339" s="547"/>
      <c r="LRX339" s="547"/>
      <c r="LRY339" s="547"/>
      <c r="LRZ339" s="547"/>
      <c r="LSA339" s="547"/>
      <c r="LSB339" s="547"/>
      <c r="LSC339" s="547"/>
      <c r="LSD339" s="547"/>
      <c r="LSE339" s="547"/>
      <c r="LSF339" s="547"/>
      <c r="LSG339" s="547"/>
      <c r="LSH339" s="547"/>
      <c r="LSI339" s="547"/>
      <c r="LSJ339" s="547"/>
      <c r="LSK339" s="547"/>
      <c r="LSL339" s="547"/>
      <c r="LSM339" s="547"/>
      <c r="LSN339" s="547"/>
      <c r="LSO339" s="547"/>
      <c r="LSP339" s="547"/>
      <c r="LSQ339" s="547"/>
      <c r="LSR339" s="547"/>
      <c r="LSS339" s="547"/>
      <c r="LST339" s="547"/>
      <c r="LSU339" s="547"/>
      <c r="LSV339" s="547"/>
      <c r="LSW339" s="547"/>
      <c r="LSX339" s="547"/>
      <c r="LSY339" s="547"/>
      <c r="LSZ339" s="547"/>
      <c r="LTA339" s="547"/>
      <c r="LTB339" s="547"/>
      <c r="LTC339" s="547"/>
      <c r="LTD339" s="547"/>
      <c r="LTE339" s="547"/>
      <c r="LTF339" s="547"/>
      <c r="LTG339" s="547"/>
      <c r="LTH339" s="547"/>
      <c r="LTI339" s="547"/>
      <c r="LTJ339" s="547"/>
      <c r="LTK339" s="547"/>
      <c r="LTL339" s="547"/>
      <c r="LTM339" s="547"/>
      <c r="LTN339" s="547"/>
      <c r="LTO339" s="547"/>
      <c r="LTP339" s="547"/>
      <c r="LTQ339" s="547"/>
      <c r="LTR339" s="547"/>
      <c r="LTS339" s="547"/>
      <c r="LTT339" s="547"/>
      <c r="LTU339" s="547"/>
      <c r="LTV339" s="547"/>
      <c r="LTW339" s="547"/>
      <c r="LTX339" s="547"/>
      <c r="LTY339" s="547"/>
      <c r="LTZ339" s="547"/>
      <c r="LUA339" s="547"/>
      <c r="LUB339" s="547"/>
      <c r="LUC339" s="547"/>
      <c r="LUD339" s="547"/>
      <c r="LUE339" s="547"/>
      <c r="LUF339" s="547"/>
      <c r="LUG339" s="547"/>
      <c r="LUH339" s="547"/>
      <c r="LUI339" s="547"/>
      <c r="LUJ339" s="547"/>
      <c r="LUK339" s="547"/>
      <c r="LUL339" s="547"/>
      <c r="LUM339" s="547"/>
      <c r="LUN339" s="547"/>
      <c r="LUO339" s="547"/>
      <c r="LUP339" s="547"/>
      <c r="LUQ339" s="547"/>
      <c r="LUR339" s="547"/>
      <c r="LUS339" s="547"/>
      <c r="LUT339" s="547"/>
      <c r="LUU339" s="547"/>
      <c r="LUV339" s="547"/>
      <c r="LUW339" s="547"/>
      <c r="LUX339" s="547"/>
      <c r="LUY339" s="547"/>
      <c r="LUZ339" s="547"/>
      <c r="LVA339" s="547"/>
      <c r="LVB339" s="547"/>
      <c r="LVC339" s="547"/>
      <c r="LVD339" s="547"/>
      <c r="LVE339" s="547"/>
      <c r="LVF339" s="547"/>
      <c r="LVG339" s="547"/>
      <c r="LVH339" s="547"/>
      <c r="LVI339" s="547"/>
      <c r="LVJ339" s="547"/>
      <c r="LVK339" s="547"/>
      <c r="LVL339" s="547"/>
      <c r="LVM339" s="547"/>
      <c r="LVN339" s="547"/>
      <c r="LVO339" s="547"/>
      <c r="LVP339" s="547"/>
      <c r="LVQ339" s="547"/>
      <c r="LVR339" s="547"/>
      <c r="LVS339" s="547"/>
      <c r="LVT339" s="547"/>
      <c r="LVU339" s="547"/>
      <c r="LVV339" s="547"/>
      <c r="LVW339" s="547"/>
      <c r="LVX339" s="547"/>
      <c r="LVY339" s="547"/>
      <c r="LVZ339" s="547"/>
      <c r="LWA339" s="547"/>
      <c r="LWB339" s="547"/>
      <c r="LWC339" s="547"/>
      <c r="LWD339" s="547"/>
      <c r="LWE339" s="547"/>
      <c r="LWF339" s="547"/>
      <c r="LWG339" s="547"/>
      <c r="LWH339" s="547"/>
      <c r="LWI339" s="547"/>
      <c r="LWJ339" s="547"/>
      <c r="LWK339" s="547"/>
      <c r="LWL339" s="547"/>
      <c r="LWM339" s="547"/>
      <c r="LWN339" s="547"/>
      <c r="LWO339" s="547"/>
      <c r="LWP339" s="547"/>
      <c r="LWQ339" s="547"/>
      <c r="LWR339" s="547"/>
      <c r="LWS339" s="547"/>
      <c r="LWT339" s="547"/>
      <c r="LWU339" s="547"/>
      <c r="LWV339" s="547"/>
      <c r="LWW339" s="547"/>
      <c r="LWX339" s="547"/>
      <c r="LWY339" s="547"/>
      <c r="LWZ339" s="547"/>
      <c r="LXA339" s="547"/>
      <c r="LXB339" s="547"/>
      <c r="LXC339" s="547"/>
      <c r="LXD339" s="547"/>
      <c r="LXE339" s="547"/>
      <c r="LXF339" s="547"/>
      <c r="LXG339" s="547"/>
      <c r="LXH339" s="547"/>
      <c r="LXI339" s="547"/>
      <c r="LXJ339" s="547"/>
      <c r="LXK339" s="547"/>
      <c r="LXL339" s="547"/>
      <c r="LXM339" s="547"/>
      <c r="LXN339" s="547"/>
      <c r="LXO339" s="547"/>
      <c r="LXP339" s="547"/>
      <c r="LXQ339" s="547"/>
      <c r="LXR339" s="547"/>
      <c r="LXS339" s="547"/>
      <c r="LXT339" s="547"/>
      <c r="LXU339" s="547"/>
      <c r="LXV339" s="547"/>
      <c r="LXW339" s="547"/>
      <c r="LXX339" s="547"/>
      <c r="LXY339" s="547"/>
      <c r="LXZ339" s="547"/>
      <c r="LYA339" s="547"/>
      <c r="LYB339" s="547"/>
      <c r="LYC339" s="547"/>
      <c r="LYD339" s="547"/>
      <c r="LYE339" s="547"/>
      <c r="LYF339" s="547"/>
      <c r="LYG339" s="547"/>
      <c r="LYH339" s="547"/>
      <c r="LYI339" s="547"/>
      <c r="LYJ339" s="547"/>
      <c r="LYK339" s="547"/>
      <c r="LYL339" s="547"/>
      <c r="LYM339" s="547"/>
      <c r="LYN339" s="547"/>
      <c r="LYO339" s="547"/>
      <c r="LYP339" s="547"/>
      <c r="LYQ339" s="547"/>
      <c r="LYR339" s="547"/>
      <c r="LYS339" s="547"/>
      <c r="LYT339" s="547"/>
      <c r="LYU339" s="547"/>
      <c r="LYV339" s="547"/>
      <c r="LYW339" s="547"/>
      <c r="LYX339" s="547"/>
      <c r="LYY339" s="547"/>
      <c r="LYZ339" s="547"/>
      <c r="LZA339" s="547"/>
      <c r="LZB339" s="547"/>
      <c r="LZC339" s="547"/>
      <c r="LZD339" s="547"/>
      <c r="LZE339" s="547"/>
      <c r="LZF339" s="547"/>
      <c r="LZG339" s="547"/>
      <c r="LZH339" s="547"/>
      <c r="LZI339" s="547"/>
      <c r="LZJ339" s="547"/>
      <c r="LZK339" s="547"/>
      <c r="LZL339" s="547"/>
      <c r="LZM339" s="547"/>
      <c r="LZN339" s="547"/>
      <c r="LZO339" s="547"/>
      <c r="LZP339" s="547"/>
      <c r="LZQ339" s="547"/>
      <c r="LZR339" s="547"/>
      <c r="LZS339" s="547"/>
      <c r="LZT339" s="547"/>
      <c r="LZU339" s="547"/>
      <c r="LZV339" s="547"/>
      <c r="LZW339" s="547"/>
      <c r="LZX339" s="547"/>
      <c r="LZY339" s="547"/>
      <c r="LZZ339" s="547"/>
      <c r="MAA339" s="547"/>
      <c r="MAB339" s="547"/>
      <c r="MAC339" s="547"/>
      <c r="MAD339" s="547"/>
      <c r="MAE339" s="547"/>
      <c r="MAF339" s="547"/>
      <c r="MAG339" s="547"/>
      <c r="MAH339" s="547"/>
      <c r="MAI339" s="547"/>
      <c r="MAJ339" s="547"/>
      <c r="MAK339" s="547"/>
      <c r="MAL339" s="547"/>
      <c r="MAM339" s="547"/>
      <c r="MAN339" s="547"/>
      <c r="MAO339" s="547"/>
      <c r="MAP339" s="547"/>
      <c r="MAQ339" s="547"/>
      <c r="MAR339" s="547"/>
      <c r="MAS339" s="547"/>
      <c r="MAT339" s="547"/>
      <c r="MAU339" s="547"/>
      <c r="MAV339" s="547"/>
      <c r="MAW339" s="547"/>
      <c r="MAX339" s="547"/>
      <c r="MAY339" s="547"/>
      <c r="MAZ339" s="547"/>
      <c r="MBA339" s="547"/>
      <c r="MBB339" s="547"/>
      <c r="MBC339" s="547"/>
      <c r="MBD339" s="547"/>
      <c r="MBE339" s="547"/>
      <c r="MBF339" s="547"/>
      <c r="MBG339" s="547"/>
      <c r="MBH339" s="547"/>
      <c r="MBI339" s="547"/>
      <c r="MBJ339" s="547"/>
      <c r="MBK339" s="547"/>
      <c r="MBL339" s="547"/>
      <c r="MBM339" s="547"/>
      <c r="MBN339" s="547"/>
      <c r="MBO339" s="547"/>
      <c r="MBP339" s="547"/>
      <c r="MBQ339" s="547"/>
      <c r="MBR339" s="547"/>
      <c r="MBS339" s="547"/>
      <c r="MBT339" s="547"/>
      <c r="MBU339" s="547"/>
      <c r="MBV339" s="547"/>
      <c r="MBW339" s="547"/>
      <c r="MBX339" s="547"/>
      <c r="MBY339" s="547"/>
      <c r="MBZ339" s="547"/>
      <c r="MCA339" s="547"/>
      <c r="MCB339" s="547"/>
      <c r="MCC339" s="547"/>
      <c r="MCD339" s="547"/>
      <c r="MCE339" s="547"/>
      <c r="MCF339" s="547"/>
      <c r="MCG339" s="547"/>
      <c r="MCH339" s="547"/>
      <c r="MCI339" s="547"/>
      <c r="MCJ339" s="547"/>
      <c r="MCK339" s="547"/>
      <c r="MCL339" s="547"/>
      <c r="MCM339" s="547"/>
      <c r="MCN339" s="547"/>
      <c r="MCO339" s="547"/>
      <c r="MCP339" s="547"/>
      <c r="MCQ339" s="547"/>
      <c r="MCR339" s="547"/>
      <c r="MCS339" s="547"/>
      <c r="MCT339" s="547"/>
      <c r="MCU339" s="547"/>
      <c r="MCV339" s="547"/>
      <c r="MCW339" s="547"/>
      <c r="MCX339" s="547"/>
      <c r="MCY339" s="547"/>
      <c r="MCZ339" s="547"/>
      <c r="MDA339" s="547"/>
      <c r="MDB339" s="547"/>
      <c r="MDC339" s="547"/>
      <c r="MDD339" s="547"/>
      <c r="MDE339" s="547"/>
      <c r="MDF339" s="547"/>
      <c r="MDG339" s="547"/>
      <c r="MDH339" s="547"/>
      <c r="MDI339" s="547"/>
      <c r="MDJ339" s="547"/>
      <c r="MDK339" s="547"/>
      <c r="MDL339" s="547"/>
      <c r="MDM339" s="547"/>
      <c r="MDN339" s="547"/>
      <c r="MDO339" s="547"/>
      <c r="MDP339" s="547"/>
      <c r="MDQ339" s="547"/>
      <c r="MDR339" s="547"/>
      <c r="MDS339" s="547"/>
      <c r="MDT339" s="547"/>
      <c r="MDU339" s="547"/>
      <c r="MDV339" s="547"/>
      <c r="MDW339" s="547"/>
      <c r="MDX339" s="547"/>
      <c r="MDY339" s="547"/>
      <c r="MDZ339" s="547"/>
      <c r="MEA339" s="547"/>
      <c r="MEB339" s="547"/>
      <c r="MEC339" s="547"/>
      <c r="MED339" s="547"/>
      <c r="MEE339" s="547"/>
      <c r="MEF339" s="547"/>
      <c r="MEG339" s="547"/>
      <c r="MEH339" s="547"/>
      <c r="MEI339" s="547"/>
      <c r="MEJ339" s="547"/>
      <c r="MEK339" s="547"/>
      <c r="MEL339" s="547"/>
      <c r="MEM339" s="547"/>
      <c r="MEN339" s="547"/>
      <c r="MEO339" s="547"/>
      <c r="MEP339" s="547"/>
      <c r="MEQ339" s="547"/>
      <c r="MER339" s="547"/>
      <c r="MES339" s="547"/>
      <c r="MET339" s="547"/>
      <c r="MEU339" s="547"/>
      <c r="MEV339" s="547"/>
      <c r="MEW339" s="547"/>
      <c r="MEX339" s="547"/>
      <c r="MEY339" s="547"/>
      <c r="MEZ339" s="547"/>
      <c r="MFA339" s="547"/>
      <c r="MFB339" s="547"/>
      <c r="MFC339" s="547"/>
      <c r="MFD339" s="547"/>
      <c r="MFE339" s="547"/>
      <c r="MFF339" s="547"/>
      <c r="MFG339" s="547"/>
      <c r="MFH339" s="547"/>
      <c r="MFI339" s="547"/>
      <c r="MFJ339" s="547"/>
      <c r="MFK339" s="547"/>
      <c r="MFL339" s="547"/>
      <c r="MFM339" s="547"/>
      <c r="MFN339" s="547"/>
      <c r="MFO339" s="547"/>
      <c r="MFP339" s="547"/>
      <c r="MFQ339" s="547"/>
      <c r="MFR339" s="547"/>
      <c r="MFS339" s="547"/>
      <c r="MFT339" s="547"/>
      <c r="MFU339" s="547"/>
      <c r="MFV339" s="547"/>
      <c r="MFW339" s="547"/>
      <c r="MFX339" s="547"/>
      <c r="MFY339" s="547"/>
      <c r="MFZ339" s="547"/>
      <c r="MGA339" s="547"/>
      <c r="MGB339" s="547"/>
      <c r="MGC339" s="547"/>
      <c r="MGD339" s="547"/>
      <c r="MGE339" s="547"/>
      <c r="MGF339" s="547"/>
      <c r="MGG339" s="547"/>
      <c r="MGH339" s="547"/>
      <c r="MGI339" s="547"/>
      <c r="MGJ339" s="547"/>
      <c r="MGK339" s="547"/>
      <c r="MGL339" s="547"/>
      <c r="MGM339" s="547"/>
      <c r="MGN339" s="547"/>
      <c r="MGO339" s="547"/>
      <c r="MGP339" s="547"/>
      <c r="MGQ339" s="547"/>
      <c r="MGR339" s="547"/>
      <c r="MGS339" s="547"/>
      <c r="MGT339" s="547"/>
      <c r="MGU339" s="547"/>
      <c r="MGV339" s="547"/>
      <c r="MGW339" s="547"/>
      <c r="MGX339" s="547"/>
      <c r="MGY339" s="547"/>
      <c r="MGZ339" s="547"/>
      <c r="MHA339" s="547"/>
      <c r="MHB339" s="547"/>
      <c r="MHC339" s="547"/>
      <c r="MHD339" s="547"/>
      <c r="MHE339" s="547"/>
      <c r="MHF339" s="547"/>
      <c r="MHG339" s="547"/>
      <c r="MHH339" s="547"/>
      <c r="MHI339" s="547"/>
      <c r="MHJ339" s="547"/>
      <c r="MHK339" s="547"/>
      <c r="MHL339" s="547"/>
      <c r="MHM339" s="547"/>
      <c r="MHN339" s="547"/>
      <c r="MHO339" s="547"/>
      <c r="MHP339" s="547"/>
      <c r="MHQ339" s="547"/>
      <c r="MHR339" s="547"/>
      <c r="MHS339" s="547"/>
      <c r="MHT339" s="547"/>
      <c r="MHU339" s="547"/>
      <c r="MHV339" s="547"/>
      <c r="MHW339" s="547"/>
      <c r="MHX339" s="547"/>
      <c r="MHY339" s="547"/>
      <c r="MHZ339" s="547"/>
      <c r="MIA339" s="547"/>
      <c r="MIB339" s="547"/>
      <c r="MIC339" s="547"/>
      <c r="MID339" s="547"/>
      <c r="MIE339" s="547"/>
      <c r="MIF339" s="547"/>
      <c r="MIG339" s="547"/>
      <c r="MIH339" s="547"/>
      <c r="MII339" s="547"/>
      <c r="MIJ339" s="547"/>
      <c r="MIK339" s="547"/>
      <c r="MIL339" s="547"/>
      <c r="MIM339" s="547"/>
      <c r="MIN339" s="547"/>
      <c r="MIO339" s="547"/>
      <c r="MIP339" s="547"/>
      <c r="MIQ339" s="547"/>
      <c r="MIR339" s="547"/>
      <c r="MIS339" s="547"/>
      <c r="MIT339" s="547"/>
      <c r="MIU339" s="547"/>
      <c r="MIV339" s="547"/>
      <c r="MIW339" s="547"/>
      <c r="MIX339" s="547"/>
      <c r="MIY339" s="547"/>
      <c r="MIZ339" s="547"/>
      <c r="MJA339" s="547"/>
      <c r="MJB339" s="547"/>
      <c r="MJC339" s="547"/>
      <c r="MJD339" s="547"/>
      <c r="MJE339" s="547"/>
      <c r="MJF339" s="547"/>
      <c r="MJG339" s="547"/>
      <c r="MJH339" s="547"/>
      <c r="MJI339" s="547"/>
      <c r="MJJ339" s="547"/>
      <c r="MJK339" s="547"/>
      <c r="MJL339" s="547"/>
      <c r="MJM339" s="547"/>
      <c r="MJN339" s="547"/>
      <c r="MJO339" s="547"/>
      <c r="MJP339" s="547"/>
      <c r="MJQ339" s="547"/>
      <c r="MJR339" s="547"/>
      <c r="MJS339" s="547"/>
      <c r="MJT339" s="547"/>
      <c r="MJU339" s="547"/>
      <c r="MJV339" s="547"/>
      <c r="MJW339" s="547"/>
      <c r="MJX339" s="547"/>
      <c r="MJY339" s="547"/>
      <c r="MJZ339" s="547"/>
      <c r="MKA339" s="547"/>
      <c r="MKB339" s="547"/>
      <c r="MKC339" s="547"/>
      <c r="MKD339" s="547"/>
      <c r="MKE339" s="547"/>
      <c r="MKF339" s="547"/>
      <c r="MKG339" s="547"/>
      <c r="MKH339" s="547"/>
      <c r="MKI339" s="547"/>
      <c r="MKJ339" s="547"/>
      <c r="MKK339" s="547"/>
      <c r="MKL339" s="547"/>
      <c r="MKM339" s="547"/>
      <c r="MKN339" s="547"/>
      <c r="MKO339" s="547"/>
      <c r="MKP339" s="547"/>
      <c r="MKQ339" s="547"/>
      <c r="MKR339" s="547"/>
      <c r="MKS339" s="547"/>
      <c r="MKT339" s="547"/>
      <c r="MKU339" s="547"/>
      <c r="MKV339" s="547"/>
      <c r="MKW339" s="547"/>
      <c r="MKX339" s="547"/>
      <c r="MKY339" s="547"/>
      <c r="MKZ339" s="547"/>
      <c r="MLA339" s="547"/>
      <c r="MLB339" s="547"/>
      <c r="MLC339" s="547"/>
      <c r="MLD339" s="547"/>
      <c r="MLE339" s="547"/>
      <c r="MLF339" s="547"/>
      <c r="MLG339" s="547"/>
      <c r="MLH339" s="547"/>
      <c r="MLI339" s="547"/>
      <c r="MLJ339" s="547"/>
      <c r="MLK339" s="547"/>
      <c r="MLL339" s="547"/>
      <c r="MLM339" s="547"/>
      <c r="MLN339" s="547"/>
      <c r="MLO339" s="547"/>
      <c r="MLP339" s="547"/>
      <c r="MLQ339" s="547"/>
      <c r="MLR339" s="547"/>
      <c r="MLS339" s="547"/>
      <c r="MLT339" s="547"/>
      <c r="MLU339" s="547"/>
      <c r="MLV339" s="547"/>
      <c r="MLW339" s="547"/>
      <c r="MLX339" s="547"/>
      <c r="MLY339" s="547"/>
      <c r="MLZ339" s="547"/>
      <c r="MMA339" s="547"/>
      <c r="MMB339" s="547"/>
      <c r="MMC339" s="547"/>
      <c r="MMD339" s="547"/>
      <c r="MME339" s="547"/>
      <c r="MMF339" s="547"/>
      <c r="MMG339" s="547"/>
      <c r="MMH339" s="547"/>
      <c r="MMI339" s="547"/>
      <c r="MMJ339" s="547"/>
      <c r="MMK339" s="547"/>
      <c r="MML339" s="547"/>
      <c r="MMM339" s="547"/>
      <c r="MMN339" s="547"/>
      <c r="MMO339" s="547"/>
      <c r="MMP339" s="547"/>
      <c r="MMQ339" s="547"/>
      <c r="MMR339" s="547"/>
      <c r="MMS339" s="547"/>
      <c r="MMT339" s="547"/>
      <c r="MMU339" s="547"/>
      <c r="MMV339" s="547"/>
      <c r="MMW339" s="547"/>
      <c r="MMX339" s="547"/>
      <c r="MMY339" s="547"/>
      <c r="MMZ339" s="547"/>
      <c r="MNA339" s="547"/>
      <c r="MNB339" s="547"/>
      <c r="MNC339" s="547"/>
      <c r="MND339" s="547"/>
      <c r="MNE339" s="547"/>
      <c r="MNF339" s="547"/>
      <c r="MNG339" s="547"/>
      <c r="MNH339" s="547"/>
      <c r="MNI339" s="547"/>
      <c r="MNJ339" s="547"/>
      <c r="MNK339" s="547"/>
      <c r="MNL339" s="547"/>
      <c r="MNM339" s="547"/>
      <c r="MNN339" s="547"/>
      <c r="MNO339" s="547"/>
      <c r="MNP339" s="547"/>
      <c r="MNQ339" s="547"/>
      <c r="MNR339" s="547"/>
      <c r="MNS339" s="547"/>
      <c r="MNT339" s="547"/>
      <c r="MNU339" s="547"/>
      <c r="MNV339" s="547"/>
      <c r="MNW339" s="547"/>
      <c r="MNX339" s="547"/>
      <c r="MNY339" s="547"/>
      <c r="MNZ339" s="547"/>
      <c r="MOA339" s="547"/>
      <c r="MOB339" s="547"/>
      <c r="MOC339" s="547"/>
      <c r="MOD339" s="547"/>
      <c r="MOE339" s="547"/>
      <c r="MOF339" s="547"/>
      <c r="MOG339" s="547"/>
      <c r="MOH339" s="547"/>
      <c r="MOI339" s="547"/>
      <c r="MOJ339" s="547"/>
      <c r="MOK339" s="547"/>
      <c r="MOL339" s="547"/>
      <c r="MOM339" s="547"/>
      <c r="MON339" s="547"/>
      <c r="MOO339" s="547"/>
      <c r="MOP339" s="547"/>
      <c r="MOQ339" s="547"/>
      <c r="MOR339" s="547"/>
      <c r="MOS339" s="547"/>
      <c r="MOT339" s="547"/>
      <c r="MOU339" s="547"/>
      <c r="MOV339" s="547"/>
      <c r="MOW339" s="547"/>
      <c r="MOX339" s="547"/>
      <c r="MOY339" s="547"/>
      <c r="MOZ339" s="547"/>
      <c r="MPA339" s="547"/>
      <c r="MPB339" s="547"/>
      <c r="MPC339" s="547"/>
      <c r="MPD339" s="547"/>
      <c r="MPE339" s="547"/>
      <c r="MPF339" s="547"/>
      <c r="MPG339" s="547"/>
      <c r="MPH339" s="547"/>
      <c r="MPI339" s="547"/>
      <c r="MPJ339" s="547"/>
      <c r="MPK339" s="547"/>
      <c r="MPL339" s="547"/>
      <c r="MPM339" s="547"/>
      <c r="MPN339" s="547"/>
      <c r="MPO339" s="547"/>
      <c r="MPP339" s="547"/>
      <c r="MPQ339" s="547"/>
      <c r="MPR339" s="547"/>
      <c r="MPS339" s="547"/>
      <c r="MPT339" s="547"/>
      <c r="MPU339" s="547"/>
      <c r="MPV339" s="547"/>
      <c r="MPW339" s="547"/>
      <c r="MPX339" s="547"/>
      <c r="MPY339" s="547"/>
      <c r="MPZ339" s="547"/>
      <c r="MQA339" s="547"/>
      <c r="MQB339" s="547"/>
      <c r="MQC339" s="547"/>
      <c r="MQD339" s="547"/>
      <c r="MQE339" s="547"/>
      <c r="MQF339" s="547"/>
      <c r="MQG339" s="547"/>
      <c r="MQH339" s="547"/>
      <c r="MQI339" s="547"/>
      <c r="MQJ339" s="547"/>
      <c r="MQK339" s="547"/>
      <c r="MQL339" s="547"/>
      <c r="MQM339" s="547"/>
      <c r="MQN339" s="547"/>
      <c r="MQO339" s="547"/>
      <c r="MQP339" s="547"/>
      <c r="MQQ339" s="547"/>
      <c r="MQR339" s="547"/>
      <c r="MQS339" s="547"/>
      <c r="MQT339" s="547"/>
      <c r="MQU339" s="547"/>
      <c r="MQV339" s="547"/>
      <c r="MQW339" s="547"/>
      <c r="MQX339" s="547"/>
      <c r="MQY339" s="547"/>
      <c r="MQZ339" s="547"/>
      <c r="MRA339" s="547"/>
      <c r="MRB339" s="547"/>
      <c r="MRC339" s="547"/>
      <c r="MRD339" s="547"/>
      <c r="MRE339" s="547"/>
      <c r="MRF339" s="547"/>
      <c r="MRG339" s="547"/>
      <c r="MRH339" s="547"/>
      <c r="MRI339" s="547"/>
      <c r="MRJ339" s="547"/>
      <c r="MRK339" s="547"/>
      <c r="MRL339" s="547"/>
      <c r="MRM339" s="547"/>
      <c r="MRN339" s="547"/>
      <c r="MRO339" s="547"/>
      <c r="MRP339" s="547"/>
      <c r="MRQ339" s="547"/>
      <c r="MRR339" s="547"/>
      <c r="MRS339" s="547"/>
      <c r="MRT339" s="547"/>
      <c r="MRU339" s="547"/>
      <c r="MRV339" s="547"/>
      <c r="MRW339" s="547"/>
      <c r="MRX339" s="547"/>
      <c r="MRY339" s="547"/>
      <c r="MRZ339" s="547"/>
      <c r="MSA339" s="547"/>
      <c r="MSB339" s="547"/>
      <c r="MSC339" s="547"/>
      <c r="MSD339" s="547"/>
      <c r="MSE339" s="547"/>
      <c r="MSF339" s="547"/>
      <c r="MSG339" s="547"/>
      <c r="MSH339" s="547"/>
      <c r="MSI339" s="547"/>
      <c r="MSJ339" s="547"/>
      <c r="MSK339" s="547"/>
      <c r="MSL339" s="547"/>
      <c r="MSM339" s="547"/>
      <c r="MSN339" s="547"/>
      <c r="MSO339" s="547"/>
      <c r="MSP339" s="547"/>
      <c r="MSQ339" s="547"/>
      <c r="MSR339" s="547"/>
      <c r="MSS339" s="547"/>
      <c r="MST339" s="547"/>
      <c r="MSU339" s="547"/>
      <c r="MSV339" s="547"/>
      <c r="MSW339" s="547"/>
      <c r="MSX339" s="547"/>
      <c r="MSY339" s="547"/>
      <c r="MSZ339" s="547"/>
      <c r="MTA339" s="547"/>
      <c r="MTB339" s="547"/>
      <c r="MTC339" s="547"/>
      <c r="MTD339" s="547"/>
      <c r="MTE339" s="547"/>
      <c r="MTF339" s="547"/>
      <c r="MTG339" s="547"/>
      <c r="MTH339" s="547"/>
      <c r="MTI339" s="547"/>
      <c r="MTJ339" s="547"/>
      <c r="MTK339" s="547"/>
      <c r="MTL339" s="547"/>
      <c r="MTM339" s="547"/>
      <c r="MTN339" s="547"/>
      <c r="MTO339" s="547"/>
      <c r="MTP339" s="547"/>
      <c r="MTQ339" s="547"/>
      <c r="MTR339" s="547"/>
      <c r="MTS339" s="547"/>
      <c r="MTT339" s="547"/>
      <c r="MTU339" s="547"/>
      <c r="MTV339" s="547"/>
      <c r="MTW339" s="547"/>
      <c r="MTX339" s="547"/>
      <c r="MTY339" s="547"/>
      <c r="MTZ339" s="547"/>
      <c r="MUA339" s="547"/>
      <c r="MUB339" s="547"/>
      <c r="MUC339" s="547"/>
      <c r="MUD339" s="547"/>
      <c r="MUE339" s="547"/>
      <c r="MUF339" s="547"/>
      <c r="MUG339" s="547"/>
      <c r="MUH339" s="547"/>
      <c r="MUI339" s="547"/>
      <c r="MUJ339" s="547"/>
      <c r="MUK339" s="547"/>
      <c r="MUL339" s="547"/>
      <c r="MUM339" s="547"/>
      <c r="MUN339" s="547"/>
      <c r="MUO339" s="547"/>
      <c r="MUP339" s="547"/>
      <c r="MUQ339" s="547"/>
      <c r="MUR339" s="547"/>
      <c r="MUS339" s="547"/>
      <c r="MUT339" s="547"/>
      <c r="MUU339" s="547"/>
      <c r="MUV339" s="547"/>
      <c r="MUW339" s="547"/>
      <c r="MUX339" s="547"/>
      <c r="MUY339" s="547"/>
      <c r="MUZ339" s="547"/>
      <c r="MVA339" s="547"/>
      <c r="MVB339" s="547"/>
      <c r="MVC339" s="547"/>
      <c r="MVD339" s="547"/>
      <c r="MVE339" s="547"/>
      <c r="MVF339" s="547"/>
      <c r="MVG339" s="547"/>
      <c r="MVH339" s="547"/>
      <c r="MVI339" s="547"/>
      <c r="MVJ339" s="547"/>
      <c r="MVK339" s="547"/>
      <c r="MVL339" s="547"/>
      <c r="MVM339" s="547"/>
      <c r="MVN339" s="547"/>
      <c r="MVO339" s="547"/>
      <c r="MVP339" s="547"/>
      <c r="MVQ339" s="547"/>
      <c r="MVR339" s="547"/>
      <c r="MVS339" s="547"/>
      <c r="MVT339" s="547"/>
      <c r="MVU339" s="547"/>
      <c r="MVV339" s="547"/>
      <c r="MVW339" s="547"/>
      <c r="MVX339" s="547"/>
      <c r="MVY339" s="547"/>
      <c r="MVZ339" s="547"/>
      <c r="MWA339" s="547"/>
      <c r="MWB339" s="547"/>
      <c r="MWC339" s="547"/>
      <c r="MWD339" s="547"/>
      <c r="MWE339" s="547"/>
      <c r="MWF339" s="547"/>
      <c r="MWG339" s="547"/>
      <c r="MWH339" s="547"/>
      <c r="MWI339" s="547"/>
      <c r="MWJ339" s="547"/>
      <c r="MWK339" s="547"/>
      <c r="MWL339" s="547"/>
      <c r="MWM339" s="547"/>
      <c r="MWN339" s="547"/>
      <c r="MWO339" s="547"/>
      <c r="MWP339" s="547"/>
      <c r="MWQ339" s="547"/>
      <c r="MWR339" s="547"/>
      <c r="MWS339" s="547"/>
      <c r="MWT339" s="547"/>
      <c r="MWU339" s="547"/>
      <c r="MWV339" s="547"/>
      <c r="MWW339" s="547"/>
      <c r="MWX339" s="547"/>
      <c r="MWY339" s="547"/>
      <c r="MWZ339" s="547"/>
      <c r="MXA339" s="547"/>
      <c r="MXB339" s="547"/>
      <c r="MXC339" s="547"/>
      <c r="MXD339" s="547"/>
      <c r="MXE339" s="547"/>
      <c r="MXF339" s="547"/>
      <c r="MXG339" s="547"/>
      <c r="MXH339" s="547"/>
      <c r="MXI339" s="547"/>
      <c r="MXJ339" s="547"/>
      <c r="MXK339" s="547"/>
      <c r="MXL339" s="547"/>
      <c r="MXM339" s="547"/>
      <c r="MXN339" s="547"/>
      <c r="MXO339" s="547"/>
      <c r="MXP339" s="547"/>
      <c r="MXQ339" s="547"/>
      <c r="MXR339" s="547"/>
      <c r="MXS339" s="547"/>
      <c r="MXT339" s="547"/>
      <c r="MXU339" s="547"/>
      <c r="MXV339" s="547"/>
      <c r="MXW339" s="547"/>
      <c r="MXX339" s="547"/>
      <c r="MXY339" s="547"/>
      <c r="MXZ339" s="547"/>
      <c r="MYA339" s="547"/>
      <c r="MYB339" s="547"/>
      <c r="MYC339" s="547"/>
      <c r="MYD339" s="547"/>
      <c r="MYE339" s="547"/>
      <c r="MYF339" s="547"/>
      <c r="MYG339" s="547"/>
      <c r="MYH339" s="547"/>
      <c r="MYI339" s="547"/>
      <c r="MYJ339" s="547"/>
      <c r="MYK339" s="547"/>
      <c r="MYL339" s="547"/>
      <c r="MYM339" s="547"/>
      <c r="MYN339" s="547"/>
      <c r="MYO339" s="547"/>
      <c r="MYP339" s="547"/>
      <c r="MYQ339" s="547"/>
      <c r="MYR339" s="547"/>
      <c r="MYS339" s="547"/>
      <c r="MYT339" s="547"/>
      <c r="MYU339" s="547"/>
      <c r="MYV339" s="547"/>
      <c r="MYW339" s="547"/>
      <c r="MYX339" s="547"/>
      <c r="MYY339" s="547"/>
      <c r="MYZ339" s="547"/>
      <c r="MZA339" s="547"/>
      <c r="MZB339" s="547"/>
      <c r="MZC339" s="547"/>
      <c r="MZD339" s="547"/>
      <c r="MZE339" s="547"/>
      <c r="MZF339" s="547"/>
      <c r="MZG339" s="547"/>
      <c r="MZH339" s="547"/>
      <c r="MZI339" s="547"/>
      <c r="MZJ339" s="547"/>
      <c r="MZK339" s="547"/>
      <c r="MZL339" s="547"/>
      <c r="MZM339" s="547"/>
      <c r="MZN339" s="547"/>
      <c r="MZO339" s="547"/>
      <c r="MZP339" s="547"/>
      <c r="MZQ339" s="547"/>
      <c r="MZR339" s="547"/>
      <c r="MZS339" s="547"/>
      <c r="MZT339" s="547"/>
      <c r="MZU339" s="547"/>
      <c r="MZV339" s="547"/>
      <c r="MZW339" s="547"/>
      <c r="MZX339" s="547"/>
      <c r="MZY339" s="547"/>
      <c r="MZZ339" s="547"/>
      <c r="NAA339" s="547"/>
      <c r="NAB339" s="547"/>
      <c r="NAC339" s="547"/>
      <c r="NAD339" s="547"/>
      <c r="NAE339" s="547"/>
      <c r="NAF339" s="547"/>
      <c r="NAG339" s="547"/>
      <c r="NAH339" s="547"/>
      <c r="NAI339" s="547"/>
      <c r="NAJ339" s="547"/>
      <c r="NAK339" s="547"/>
      <c r="NAL339" s="547"/>
      <c r="NAM339" s="547"/>
      <c r="NAN339" s="547"/>
      <c r="NAO339" s="547"/>
      <c r="NAP339" s="547"/>
      <c r="NAQ339" s="547"/>
      <c r="NAR339" s="547"/>
      <c r="NAS339" s="547"/>
      <c r="NAT339" s="547"/>
      <c r="NAU339" s="547"/>
      <c r="NAV339" s="547"/>
      <c r="NAW339" s="547"/>
      <c r="NAX339" s="547"/>
      <c r="NAY339" s="547"/>
      <c r="NAZ339" s="547"/>
      <c r="NBA339" s="547"/>
      <c r="NBB339" s="547"/>
      <c r="NBC339" s="547"/>
      <c r="NBD339" s="547"/>
      <c r="NBE339" s="547"/>
      <c r="NBF339" s="547"/>
      <c r="NBG339" s="547"/>
      <c r="NBH339" s="547"/>
      <c r="NBI339" s="547"/>
      <c r="NBJ339" s="547"/>
      <c r="NBK339" s="547"/>
      <c r="NBL339" s="547"/>
      <c r="NBM339" s="547"/>
      <c r="NBN339" s="547"/>
      <c r="NBO339" s="547"/>
      <c r="NBP339" s="547"/>
      <c r="NBQ339" s="547"/>
      <c r="NBR339" s="547"/>
      <c r="NBS339" s="547"/>
      <c r="NBT339" s="547"/>
      <c r="NBU339" s="547"/>
      <c r="NBV339" s="547"/>
      <c r="NBW339" s="547"/>
      <c r="NBX339" s="547"/>
      <c r="NBY339" s="547"/>
      <c r="NBZ339" s="547"/>
      <c r="NCA339" s="547"/>
      <c r="NCB339" s="547"/>
      <c r="NCC339" s="547"/>
      <c r="NCD339" s="547"/>
      <c r="NCE339" s="547"/>
      <c r="NCF339" s="547"/>
      <c r="NCG339" s="547"/>
      <c r="NCH339" s="547"/>
      <c r="NCI339" s="547"/>
      <c r="NCJ339" s="547"/>
      <c r="NCK339" s="547"/>
      <c r="NCL339" s="547"/>
      <c r="NCM339" s="547"/>
      <c r="NCN339" s="547"/>
      <c r="NCO339" s="547"/>
      <c r="NCP339" s="547"/>
      <c r="NCQ339" s="547"/>
      <c r="NCR339" s="547"/>
      <c r="NCS339" s="547"/>
      <c r="NCT339" s="547"/>
      <c r="NCU339" s="547"/>
      <c r="NCV339" s="547"/>
      <c r="NCW339" s="547"/>
      <c r="NCX339" s="547"/>
      <c r="NCY339" s="547"/>
      <c r="NCZ339" s="547"/>
      <c r="NDA339" s="547"/>
      <c r="NDB339" s="547"/>
      <c r="NDC339" s="547"/>
      <c r="NDD339" s="547"/>
      <c r="NDE339" s="547"/>
      <c r="NDF339" s="547"/>
      <c r="NDG339" s="547"/>
      <c r="NDH339" s="547"/>
      <c r="NDI339" s="547"/>
      <c r="NDJ339" s="547"/>
      <c r="NDK339" s="547"/>
      <c r="NDL339" s="547"/>
      <c r="NDM339" s="547"/>
      <c r="NDN339" s="547"/>
      <c r="NDO339" s="547"/>
      <c r="NDP339" s="547"/>
      <c r="NDQ339" s="547"/>
      <c r="NDR339" s="547"/>
      <c r="NDS339" s="547"/>
      <c r="NDT339" s="547"/>
      <c r="NDU339" s="547"/>
      <c r="NDV339" s="547"/>
      <c r="NDW339" s="547"/>
      <c r="NDX339" s="547"/>
      <c r="NDY339" s="547"/>
      <c r="NDZ339" s="547"/>
      <c r="NEA339" s="547"/>
      <c r="NEB339" s="547"/>
      <c r="NEC339" s="547"/>
      <c r="NED339" s="547"/>
      <c r="NEE339" s="547"/>
      <c r="NEF339" s="547"/>
      <c r="NEG339" s="547"/>
      <c r="NEH339" s="547"/>
      <c r="NEI339" s="547"/>
      <c r="NEJ339" s="547"/>
      <c r="NEK339" s="547"/>
      <c r="NEL339" s="547"/>
      <c r="NEM339" s="547"/>
      <c r="NEN339" s="547"/>
      <c r="NEO339" s="547"/>
      <c r="NEP339" s="547"/>
      <c r="NEQ339" s="547"/>
      <c r="NER339" s="547"/>
      <c r="NES339" s="547"/>
      <c r="NET339" s="547"/>
      <c r="NEU339" s="547"/>
      <c r="NEV339" s="547"/>
      <c r="NEW339" s="547"/>
      <c r="NEX339" s="547"/>
      <c r="NEY339" s="547"/>
      <c r="NEZ339" s="547"/>
      <c r="NFA339" s="547"/>
      <c r="NFB339" s="547"/>
      <c r="NFC339" s="547"/>
      <c r="NFD339" s="547"/>
      <c r="NFE339" s="547"/>
      <c r="NFF339" s="547"/>
      <c r="NFG339" s="547"/>
      <c r="NFH339" s="547"/>
      <c r="NFI339" s="547"/>
      <c r="NFJ339" s="547"/>
      <c r="NFK339" s="547"/>
      <c r="NFL339" s="547"/>
      <c r="NFM339" s="547"/>
      <c r="NFN339" s="547"/>
      <c r="NFO339" s="547"/>
      <c r="NFP339" s="547"/>
      <c r="NFQ339" s="547"/>
      <c r="NFR339" s="547"/>
      <c r="NFS339" s="547"/>
      <c r="NFT339" s="547"/>
      <c r="NFU339" s="547"/>
      <c r="NFV339" s="547"/>
      <c r="NFW339" s="547"/>
      <c r="NFX339" s="547"/>
      <c r="NFY339" s="547"/>
      <c r="NFZ339" s="547"/>
      <c r="NGA339" s="547"/>
      <c r="NGB339" s="547"/>
      <c r="NGC339" s="547"/>
      <c r="NGD339" s="547"/>
      <c r="NGE339" s="547"/>
      <c r="NGF339" s="547"/>
      <c r="NGG339" s="547"/>
      <c r="NGH339" s="547"/>
      <c r="NGI339" s="547"/>
      <c r="NGJ339" s="547"/>
      <c r="NGK339" s="547"/>
      <c r="NGL339" s="547"/>
      <c r="NGM339" s="547"/>
      <c r="NGN339" s="547"/>
      <c r="NGO339" s="547"/>
      <c r="NGP339" s="547"/>
      <c r="NGQ339" s="547"/>
      <c r="NGR339" s="547"/>
      <c r="NGS339" s="547"/>
      <c r="NGT339" s="547"/>
      <c r="NGU339" s="547"/>
      <c r="NGV339" s="547"/>
      <c r="NGW339" s="547"/>
      <c r="NGX339" s="547"/>
      <c r="NGY339" s="547"/>
      <c r="NGZ339" s="547"/>
      <c r="NHA339" s="547"/>
      <c r="NHB339" s="547"/>
      <c r="NHC339" s="547"/>
      <c r="NHD339" s="547"/>
      <c r="NHE339" s="547"/>
      <c r="NHF339" s="547"/>
      <c r="NHG339" s="547"/>
      <c r="NHH339" s="547"/>
      <c r="NHI339" s="547"/>
      <c r="NHJ339" s="547"/>
      <c r="NHK339" s="547"/>
      <c r="NHL339" s="547"/>
      <c r="NHM339" s="547"/>
      <c r="NHN339" s="547"/>
      <c r="NHO339" s="547"/>
      <c r="NHP339" s="547"/>
      <c r="NHQ339" s="547"/>
      <c r="NHR339" s="547"/>
      <c r="NHS339" s="547"/>
      <c r="NHT339" s="547"/>
      <c r="NHU339" s="547"/>
      <c r="NHV339" s="547"/>
      <c r="NHW339" s="547"/>
      <c r="NHX339" s="547"/>
      <c r="NHY339" s="547"/>
      <c r="NHZ339" s="547"/>
      <c r="NIA339" s="547"/>
      <c r="NIB339" s="547"/>
      <c r="NIC339" s="547"/>
      <c r="NID339" s="547"/>
      <c r="NIE339" s="547"/>
      <c r="NIF339" s="547"/>
      <c r="NIG339" s="547"/>
      <c r="NIH339" s="547"/>
      <c r="NII339" s="547"/>
      <c r="NIJ339" s="547"/>
      <c r="NIK339" s="547"/>
      <c r="NIL339" s="547"/>
      <c r="NIM339" s="547"/>
      <c r="NIN339" s="547"/>
      <c r="NIO339" s="547"/>
      <c r="NIP339" s="547"/>
      <c r="NIQ339" s="547"/>
      <c r="NIR339" s="547"/>
      <c r="NIS339" s="547"/>
      <c r="NIT339" s="547"/>
      <c r="NIU339" s="547"/>
      <c r="NIV339" s="547"/>
      <c r="NIW339" s="547"/>
      <c r="NIX339" s="547"/>
      <c r="NIY339" s="547"/>
      <c r="NIZ339" s="547"/>
      <c r="NJA339" s="547"/>
      <c r="NJB339" s="547"/>
      <c r="NJC339" s="547"/>
      <c r="NJD339" s="547"/>
      <c r="NJE339" s="547"/>
      <c r="NJF339" s="547"/>
      <c r="NJG339" s="547"/>
      <c r="NJH339" s="547"/>
      <c r="NJI339" s="547"/>
      <c r="NJJ339" s="547"/>
      <c r="NJK339" s="547"/>
      <c r="NJL339" s="547"/>
      <c r="NJM339" s="547"/>
      <c r="NJN339" s="547"/>
      <c r="NJO339" s="547"/>
      <c r="NJP339" s="547"/>
      <c r="NJQ339" s="547"/>
      <c r="NJR339" s="547"/>
      <c r="NJS339" s="547"/>
      <c r="NJT339" s="547"/>
      <c r="NJU339" s="547"/>
      <c r="NJV339" s="547"/>
      <c r="NJW339" s="547"/>
      <c r="NJX339" s="547"/>
      <c r="NJY339" s="547"/>
      <c r="NJZ339" s="547"/>
      <c r="NKA339" s="547"/>
      <c r="NKB339" s="547"/>
      <c r="NKC339" s="547"/>
      <c r="NKD339" s="547"/>
      <c r="NKE339" s="547"/>
      <c r="NKF339" s="547"/>
      <c r="NKG339" s="547"/>
      <c r="NKH339" s="547"/>
      <c r="NKI339" s="547"/>
      <c r="NKJ339" s="547"/>
      <c r="NKK339" s="547"/>
      <c r="NKL339" s="547"/>
      <c r="NKM339" s="547"/>
      <c r="NKN339" s="547"/>
      <c r="NKO339" s="547"/>
      <c r="NKP339" s="547"/>
      <c r="NKQ339" s="547"/>
      <c r="NKR339" s="547"/>
      <c r="NKS339" s="547"/>
      <c r="NKT339" s="547"/>
      <c r="NKU339" s="547"/>
      <c r="NKV339" s="547"/>
      <c r="NKW339" s="547"/>
      <c r="NKX339" s="547"/>
      <c r="NKY339" s="547"/>
      <c r="NKZ339" s="547"/>
      <c r="NLA339" s="547"/>
      <c r="NLB339" s="547"/>
      <c r="NLC339" s="547"/>
      <c r="NLD339" s="547"/>
      <c r="NLE339" s="547"/>
      <c r="NLF339" s="547"/>
      <c r="NLG339" s="547"/>
      <c r="NLH339" s="547"/>
      <c r="NLI339" s="547"/>
      <c r="NLJ339" s="547"/>
      <c r="NLK339" s="547"/>
      <c r="NLL339" s="547"/>
      <c r="NLM339" s="547"/>
      <c r="NLN339" s="547"/>
      <c r="NLO339" s="547"/>
      <c r="NLP339" s="547"/>
      <c r="NLQ339" s="547"/>
      <c r="NLR339" s="547"/>
      <c r="NLS339" s="547"/>
      <c r="NLT339" s="547"/>
      <c r="NLU339" s="547"/>
      <c r="NLV339" s="547"/>
      <c r="NLW339" s="547"/>
      <c r="NLX339" s="547"/>
      <c r="NLY339" s="547"/>
      <c r="NLZ339" s="547"/>
      <c r="NMA339" s="547"/>
      <c r="NMB339" s="547"/>
      <c r="NMC339" s="547"/>
      <c r="NMD339" s="547"/>
      <c r="NME339" s="547"/>
      <c r="NMF339" s="547"/>
      <c r="NMG339" s="547"/>
      <c r="NMH339" s="547"/>
      <c r="NMI339" s="547"/>
      <c r="NMJ339" s="547"/>
      <c r="NMK339" s="547"/>
      <c r="NML339" s="547"/>
      <c r="NMM339" s="547"/>
      <c r="NMN339" s="547"/>
      <c r="NMO339" s="547"/>
      <c r="NMP339" s="547"/>
      <c r="NMQ339" s="547"/>
      <c r="NMR339" s="547"/>
      <c r="NMS339" s="547"/>
      <c r="NMT339" s="547"/>
      <c r="NMU339" s="547"/>
      <c r="NMV339" s="547"/>
      <c r="NMW339" s="547"/>
      <c r="NMX339" s="547"/>
      <c r="NMY339" s="547"/>
      <c r="NMZ339" s="547"/>
      <c r="NNA339" s="547"/>
      <c r="NNB339" s="547"/>
      <c r="NNC339" s="547"/>
      <c r="NND339" s="547"/>
      <c r="NNE339" s="547"/>
      <c r="NNF339" s="547"/>
      <c r="NNG339" s="547"/>
      <c r="NNH339" s="547"/>
      <c r="NNI339" s="547"/>
      <c r="NNJ339" s="547"/>
      <c r="NNK339" s="547"/>
      <c r="NNL339" s="547"/>
      <c r="NNM339" s="547"/>
      <c r="NNN339" s="547"/>
      <c r="NNO339" s="547"/>
      <c r="NNP339" s="547"/>
      <c r="NNQ339" s="547"/>
      <c r="NNR339" s="547"/>
      <c r="NNS339" s="547"/>
      <c r="NNT339" s="547"/>
      <c r="NNU339" s="547"/>
      <c r="NNV339" s="547"/>
      <c r="NNW339" s="547"/>
      <c r="NNX339" s="547"/>
      <c r="NNY339" s="547"/>
      <c r="NNZ339" s="547"/>
      <c r="NOA339" s="547"/>
      <c r="NOB339" s="547"/>
      <c r="NOC339" s="547"/>
      <c r="NOD339" s="547"/>
      <c r="NOE339" s="547"/>
      <c r="NOF339" s="547"/>
      <c r="NOG339" s="547"/>
      <c r="NOH339" s="547"/>
      <c r="NOI339" s="547"/>
      <c r="NOJ339" s="547"/>
      <c r="NOK339" s="547"/>
      <c r="NOL339" s="547"/>
      <c r="NOM339" s="547"/>
      <c r="NON339" s="547"/>
      <c r="NOO339" s="547"/>
      <c r="NOP339" s="547"/>
      <c r="NOQ339" s="547"/>
      <c r="NOR339" s="547"/>
      <c r="NOS339" s="547"/>
      <c r="NOT339" s="547"/>
      <c r="NOU339" s="547"/>
      <c r="NOV339" s="547"/>
      <c r="NOW339" s="547"/>
      <c r="NOX339" s="547"/>
      <c r="NOY339" s="547"/>
      <c r="NOZ339" s="547"/>
      <c r="NPA339" s="547"/>
      <c r="NPB339" s="547"/>
      <c r="NPC339" s="547"/>
      <c r="NPD339" s="547"/>
      <c r="NPE339" s="547"/>
      <c r="NPF339" s="547"/>
      <c r="NPG339" s="547"/>
      <c r="NPH339" s="547"/>
      <c r="NPI339" s="547"/>
      <c r="NPJ339" s="547"/>
      <c r="NPK339" s="547"/>
      <c r="NPL339" s="547"/>
      <c r="NPM339" s="547"/>
      <c r="NPN339" s="547"/>
      <c r="NPO339" s="547"/>
      <c r="NPP339" s="547"/>
      <c r="NPQ339" s="547"/>
      <c r="NPR339" s="547"/>
      <c r="NPS339" s="547"/>
      <c r="NPT339" s="547"/>
      <c r="NPU339" s="547"/>
      <c r="NPV339" s="547"/>
      <c r="NPW339" s="547"/>
      <c r="NPX339" s="547"/>
      <c r="NPY339" s="547"/>
      <c r="NPZ339" s="547"/>
      <c r="NQA339" s="547"/>
      <c r="NQB339" s="547"/>
      <c r="NQC339" s="547"/>
      <c r="NQD339" s="547"/>
      <c r="NQE339" s="547"/>
      <c r="NQF339" s="547"/>
      <c r="NQG339" s="547"/>
      <c r="NQH339" s="547"/>
      <c r="NQI339" s="547"/>
      <c r="NQJ339" s="547"/>
      <c r="NQK339" s="547"/>
      <c r="NQL339" s="547"/>
      <c r="NQM339" s="547"/>
      <c r="NQN339" s="547"/>
      <c r="NQO339" s="547"/>
      <c r="NQP339" s="547"/>
      <c r="NQQ339" s="547"/>
      <c r="NQR339" s="547"/>
      <c r="NQS339" s="547"/>
      <c r="NQT339" s="547"/>
      <c r="NQU339" s="547"/>
      <c r="NQV339" s="547"/>
      <c r="NQW339" s="547"/>
      <c r="NQX339" s="547"/>
      <c r="NQY339" s="547"/>
      <c r="NQZ339" s="547"/>
      <c r="NRA339" s="547"/>
      <c r="NRB339" s="547"/>
      <c r="NRC339" s="547"/>
      <c r="NRD339" s="547"/>
      <c r="NRE339" s="547"/>
      <c r="NRF339" s="547"/>
      <c r="NRG339" s="547"/>
      <c r="NRH339" s="547"/>
      <c r="NRI339" s="547"/>
      <c r="NRJ339" s="547"/>
      <c r="NRK339" s="547"/>
      <c r="NRL339" s="547"/>
      <c r="NRM339" s="547"/>
      <c r="NRN339" s="547"/>
      <c r="NRO339" s="547"/>
      <c r="NRP339" s="547"/>
      <c r="NRQ339" s="547"/>
      <c r="NRR339" s="547"/>
      <c r="NRS339" s="547"/>
      <c r="NRT339" s="547"/>
      <c r="NRU339" s="547"/>
      <c r="NRV339" s="547"/>
      <c r="NRW339" s="547"/>
      <c r="NRX339" s="547"/>
      <c r="NRY339" s="547"/>
      <c r="NRZ339" s="547"/>
      <c r="NSA339" s="547"/>
      <c r="NSB339" s="547"/>
      <c r="NSC339" s="547"/>
      <c r="NSD339" s="547"/>
      <c r="NSE339" s="547"/>
      <c r="NSF339" s="547"/>
      <c r="NSG339" s="547"/>
      <c r="NSH339" s="547"/>
      <c r="NSI339" s="547"/>
      <c r="NSJ339" s="547"/>
      <c r="NSK339" s="547"/>
      <c r="NSL339" s="547"/>
      <c r="NSM339" s="547"/>
      <c r="NSN339" s="547"/>
      <c r="NSO339" s="547"/>
      <c r="NSP339" s="547"/>
      <c r="NSQ339" s="547"/>
      <c r="NSR339" s="547"/>
      <c r="NSS339" s="547"/>
      <c r="NST339" s="547"/>
      <c r="NSU339" s="547"/>
      <c r="NSV339" s="547"/>
      <c r="NSW339" s="547"/>
      <c r="NSX339" s="547"/>
      <c r="NSY339" s="547"/>
      <c r="NSZ339" s="547"/>
      <c r="NTA339" s="547"/>
      <c r="NTB339" s="547"/>
      <c r="NTC339" s="547"/>
      <c r="NTD339" s="547"/>
      <c r="NTE339" s="547"/>
      <c r="NTF339" s="547"/>
      <c r="NTG339" s="547"/>
      <c r="NTH339" s="547"/>
      <c r="NTI339" s="547"/>
      <c r="NTJ339" s="547"/>
      <c r="NTK339" s="547"/>
      <c r="NTL339" s="547"/>
      <c r="NTM339" s="547"/>
      <c r="NTN339" s="547"/>
      <c r="NTO339" s="547"/>
      <c r="NTP339" s="547"/>
      <c r="NTQ339" s="547"/>
      <c r="NTR339" s="547"/>
      <c r="NTS339" s="547"/>
      <c r="NTT339" s="547"/>
      <c r="NTU339" s="547"/>
      <c r="NTV339" s="547"/>
      <c r="NTW339" s="547"/>
      <c r="NTX339" s="547"/>
      <c r="NTY339" s="547"/>
      <c r="NTZ339" s="547"/>
      <c r="NUA339" s="547"/>
      <c r="NUB339" s="547"/>
      <c r="NUC339" s="547"/>
      <c r="NUD339" s="547"/>
      <c r="NUE339" s="547"/>
      <c r="NUF339" s="547"/>
      <c r="NUG339" s="547"/>
      <c r="NUH339" s="547"/>
      <c r="NUI339" s="547"/>
      <c r="NUJ339" s="547"/>
      <c r="NUK339" s="547"/>
      <c r="NUL339" s="547"/>
      <c r="NUM339" s="547"/>
      <c r="NUN339" s="547"/>
      <c r="NUO339" s="547"/>
      <c r="NUP339" s="547"/>
      <c r="NUQ339" s="547"/>
      <c r="NUR339" s="547"/>
      <c r="NUS339" s="547"/>
      <c r="NUT339" s="547"/>
      <c r="NUU339" s="547"/>
      <c r="NUV339" s="547"/>
      <c r="NUW339" s="547"/>
      <c r="NUX339" s="547"/>
      <c r="NUY339" s="547"/>
      <c r="NUZ339" s="547"/>
      <c r="NVA339" s="547"/>
      <c r="NVB339" s="547"/>
      <c r="NVC339" s="547"/>
      <c r="NVD339" s="547"/>
      <c r="NVE339" s="547"/>
      <c r="NVF339" s="547"/>
      <c r="NVG339" s="547"/>
      <c r="NVH339" s="547"/>
      <c r="NVI339" s="547"/>
      <c r="NVJ339" s="547"/>
      <c r="NVK339" s="547"/>
      <c r="NVL339" s="547"/>
      <c r="NVM339" s="547"/>
      <c r="NVN339" s="547"/>
      <c r="NVO339" s="547"/>
      <c r="NVP339" s="547"/>
      <c r="NVQ339" s="547"/>
      <c r="NVR339" s="547"/>
      <c r="NVS339" s="547"/>
      <c r="NVT339" s="547"/>
      <c r="NVU339" s="547"/>
      <c r="NVV339" s="547"/>
      <c r="NVW339" s="547"/>
      <c r="NVX339" s="547"/>
      <c r="NVY339" s="547"/>
      <c r="NVZ339" s="547"/>
      <c r="NWA339" s="547"/>
      <c r="NWB339" s="547"/>
      <c r="NWC339" s="547"/>
      <c r="NWD339" s="547"/>
      <c r="NWE339" s="547"/>
      <c r="NWF339" s="547"/>
      <c r="NWG339" s="547"/>
      <c r="NWH339" s="547"/>
      <c r="NWI339" s="547"/>
      <c r="NWJ339" s="547"/>
      <c r="NWK339" s="547"/>
      <c r="NWL339" s="547"/>
      <c r="NWM339" s="547"/>
      <c r="NWN339" s="547"/>
      <c r="NWO339" s="547"/>
      <c r="NWP339" s="547"/>
      <c r="NWQ339" s="547"/>
      <c r="NWR339" s="547"/>
      <c r="NWS339" s="547"/>
      <c r="NWT339" s="547"/>
      <c r="NWU339" s="547"/>
      <c r="NWV339" s="547"/>
      <c r="NWW339" s="547"/>
      <c r="NWX339" s="547"/>
      <c r="NWY339" s="547"/>
      <c r="NWZ339" s="547"/>
      <c r="NXA339" s="547"/>
      <c r="NXB339" s="547"/>
      <c r="NXC339" s="547"/>
      <c r="NXD339" s="547"/>
      <c r="NXE339" s="547"/>
      <c r="NXF339" s="547"/>
      <c r="NXG339" s="547"/>
      <c r="NXH339" s="547"/>
      <c r="NXI339" s="547"/>
      <c r="NXJ339" s="547"/>
      <c r="NXK339" s="547"/>
      <c r="NXL339" s="547"/>
      <c r="NXM339" s="547"/>
      <c r="NXN339" s="547"/>
      <c r="NXO339" s="547"/>
      <c r="NXP339" s="547"/>
      <c r="NXQ339" s="547"/>
      <c r="NXR339" s="547"/>
      <c r="NXS339" s="547"/>
      <c r="NXT339" s="547"/>
      <c r="NXU339" s="547"/>
      <c r="NXV339" s="547"/>
      <c r="NXW339" s="547"/>
      <c r="NXX339" s="547"/>
      <c r="NXY339" s="547"/>
      <c r="NXZ339" s="547"/>
      <c r="NYA339" s="547"/>
      <c r="NYB339" s="547"/>
      <c r="NYC339" s="547"/>
      <c r="NYD339" s="547"/>
      <c r="NYE339" s="547"/>
      <c r="NYF339" s="547"/>
      <c r="NYG339" s="547"/>
      <c r="NYH339" s="547"/>
      <c r="NYI339" s="547"/>
      <c r="NYJ339" s="547"/>
      <c r="NYK339" s="547"/>
      <c r="NYL339" s="547"/>
      <c r="NYM339" s="547"/>
      <c r="NYN339" s="547"/>
      <c r="NYO339" s="547"/>
      <c r="NYP339" s="547"/>
      <c r="NYQ339" s="547"/>
      <c r="NYR339" s="547"/>
      <c r="NYS339" s="547"/>
      <c r="NYT339" s="547"/>
      <c r="NYU339" s="547"/>
      <c r="NYV339" s="547"/>
      <c r="NYW339" s="547"/>
      <c r="NYX339" s="547"/>
      <c r="NYY339" s="547"/>
      <c r="NYZ339" s="547"/>
      <c r="NZA339" s="547"/>
      <c r="NZB339" s="547"/>
      <c r="NZC339" s="547"/>
      <c r="NZD339" s="547"/>
      <c r="NZE339" s="547"/>
      <c r="NZF339" s="547"/>
      <c r="NZG339" s="547"/>
      <c r="NZH339" s="547"/>
      <c r="NZI339" s="547"/>
      <c r="NZJ339" s="547"/>
      <c r="NZK339" s="547"/>
      <c r="NZL339" s="547"/>
      <c r="NZM339" s="547"/>
      <c r="NZN339" s="547"/>
      <c r="NZO339" s="547"/>
      <c r="NZP339" s="547"/>
      <c r="NZQ339" s="547"/>
      <c r="NZR339" s="547"/>
      <c r="NZS339" s="547"/>
      <c r="NZT339" s="547"/>
      <c r="NZU339" s="547"/>
      <c r="NZV339" s="547"/>
      <c r="NZW339" s="547"/>
      <c r="NZX339" s="547"/>
      <c r="NZY339" s="547"/>
      <c r="NZZ339" s="547"/>
      <c r="OAA339" s="547"/>
      <c r="OAB339" s="547"/>
      <c r="OAC339" s="547"/>
      <c r="OAD339" s="547"/>
      <c r="OAE339" s="547"/>
      <c r="OAF339" s="547"/>
      <c r="OAG339" s="547"/>
      <c r="OAH339" s="547"/>
      <c r="OAI339" s="547"/>
      <c r="OAJ339" s="547"/>
      <c r="OAK339" s="547"/>
      <c r="OAL339" s="547"/>
      <c r="OAM339" s="547"/>
      <c r="OAN339" s="547"/>
      <c r="OAO339" s="547"/>
      <c r="OAP339" s="547"/>
      <c r="OAQ339" s="547"/>
      <c r="OAR339" s="547"/>
      <c r="OAS339" s="547"/>
      <c r="OAT339" s="547"/>
      <c r="OAU339" s="547"/>
      <c r="OAV339" s="547"/>
      <c r="OAW339" s="547"/>
      <c r="OAX339" s="547"/>
      <c r="OAY339" s="547"/>
      <c r="OAZ339" s="547"/>
      <c r="OBA339" s="547"/>
      <c r="OBB339" s="547"/>
      <c r="OBC339" s="547"/>
      <c r="OBD339" s="547"/>
      <c r="OBE339" s="547"/>
      <c r="OBF339" s="547"/>
      <c r="OBG339" s="547"/>
      <c r="OBH339" s="547"/>
      <c r="OBI339" s="547"/>
      <c r="OBJ339" s="547"/>
      <c r="OBK339" s="547"/>
      <c r="OBL339" s="547"/>
      <c r="OBM339" s="547"/>
      <c r="OBN339" s="547"/>
      <c r="OBO339" s="547"/>
      <c r="OBP339" s="547"/>
      <c r="OBQ339" s="547"/>
      <c r="OBR339" s="547"/>
      <c r="OBS339" s="547"/>
      <c r="OBT339" s="547"/>
      <c r="OBU339" s="547"/>
      <c r="OBV339" s="547"/>
      <c r="OBW339" s="547"/>
      <c r="OBX339" s="547"/>
      <c r="OBY339" s="547"/>
      <c r="OBZ339" s="547"/>
      <c r="OCA339" s="547"/>
      <c r="OCB339" s="547"/>
      <c r="OCC339" s="547"/>
      <c r="OCD339" s="547"/>
      <c r="OCE339" s="547"/>
      <c r="OCF339" s="547"/>
      <c r="OCG339" s="547"/>
      <c r="OCH339" s="547"/>
      <c r="OCI339" s="547"/>
      <c r="OCJ339" s="547"/>
      <c r="OCK339" s="547"/>
      <c r="OCL339" s="547"/>
      <c r="OCM339" s="547"/>
      <c r="OCN339" s="547"/>
      <c r="OCO339" s="547"/>
      <c r="OCP339" s="547"/>
      <c r="OCQ339" s="547"/>
      <c r="OCR339" s="547"/>
      <c r="OCS339" s="547"/>
      <c r="OCT339" s="547"/>
      <c r="OCU339" s="547"/>
      <c r="OCV339" s="547"/>
      <c r="OCW339" s="547"/>
      <c r="OCX339" s="547"/>
      <c r="OCY339" s="547"/>
      <c r="OCZ339" s="547"/>
      <c r="ODA339" s="547"/>
      <c r="ODB339" s="547"/>
      <c r="ODC339" s="547"/>
      <c r="ODD339" s="547"/>
      <c r="ODE339" s="547"/>
      <c r="ODF339" s="547"/>
      <c r="ODG339" s="547"/>
      <c r="ODH339" s="547"/>
      <c r="ODI339" s="547"/>
      <c r="ODJ339" s="547"/>
      <c r="ODK339" s="547"/>
      <c r="ODL339" s="547"/>
      <c r="ODM339" s="547"/>
      <c r="ODN339" s="547"/>
      <c r="ODO339" s="547"/>
      <c r="ODP339" s="547"/>
      <c r="ODQ339" s="547"/>
      <c r="ODR339" s="547"/>
      <c r="ODS339" s="547"/>
      <c r="ODT339" s="547"/>
      <c r="ODU339" s="547"/>
      <c r="ODV339" s="547"/>
      <c r="ODW339" s="547"/>
      <c r="ODX339" s="547"/>
      <c r="ODY339" s="547"/>
      <c r="ODZ339" s="547"/>
      <c r="OEA339" s="547"/>
      <c r="OEB339" s="547"/>
      <c r="OEC339" s="547"/>
      <c r="OED339" s="547"/>
      <c r="OEE339" s="547"/>
      <c r="OEF339" s="547"/>
      <c r="OEG339" s="547"/>
      <c r="OEH339" s="547"/>
      <c r="OEI339" s="547"/>
      <c r="OEJ339" s="547"/>
      <c r="OEK339" s="547"/>
      <c r="OEL339" s="547"/>
      <c r="OEM339" s="547"/>
      <c r="OEN339" s="547"/>
      <c r="OEO339" s="547"/>
      <c r="OEP339" s="547"/>
      <c r="OEQ339" s="547"/>
      <c r="OER339" s="547"/>
      <c r="OES339" s="547"/>
      <c r="OET339" s="547"/>
      <c r="OEU339" s="547"/>
      <c r="OEV339" s="547"/>
      <c r="OEW339" s="547"/>
      <c r="OEX339" s="547"/>
      <c r="OEY339" s="547"/>
      <c r="OEZ339" s="547"/>
      <c r="OFA339" s="547"/>
      <c r="OFB339" s="547"/>
      <c r="OFC339" s="547"/>
      <c r="OFD339" s="547"/>
      <c r="OFE339" s="547"/>
      <c r="OFF339" s="547"/>
      <c r="OFG339" s="547"/>
      <c r="OFH339" s="547"/>
      <c r="OFI339" s="547"/>
      <c r="OFJ339" s="547"/>
      <c r="OFK339" s="547"/>
      <c r="OFL339" s="547"/>
      <c r="OFM339" s="547"/>
      <c r="OFN339" s="547"/>
      <c r="OFO339" s="547"/>
      <c r="OFP339" s="547"/>
      <c r="OFQ339" s="547"/>
      <c r="OFR339" s="547"/>
      <c r="OFS339" s="547"/>
      <c r="OFT339" s="547"/>
      <c r="OFU339" s="547"/>
      <c r="OFV339" s="547"/>
      <c r="OFW339" s="547"/>
      <c r="OFX339" s="547"/>
      <c r="OFY339" s="547"/>
      <c r="OFZ339" s="547"/>
      <c r="OGA339" s="547"/>
      <c r="OGB339" s="547"/>
      <c r="OGC339" s="547"/>
      <c r="OGD339" s="547"/>
      <c r="OGE339" s="547"/>
      <c r="OGF339" s="547"/>
      <c r="OGG339" s="547"/>
      <c r="OGH339" s="547"/>
      <c r="OGI339" s="547"/>
      <c r="OGJ339" s="547"/>
      <c r="OGK339" s="547"/>
      <c r="OGL339" s="547"/>
      <c r="OGM339" s="547"/>
      <c r="OGN339" s="547"/>
      <c r="OGO339" s="547"/>
      <c r="OGP339" s="547"/>
      <c r="OGQ339" s="547"/>
      <c r="OGR339" s="547"/>
      <c r="OGS339" s="547"/>
      <c r="OGT339" s="547"/>
      <c r="OGU339" s="547"/>
      <c r="OGV339" s="547"/>
      <c r="OGW339" s="547"/>
      <c r="OGX339" s="547"/>
      <c r="OGY339" s="547"/>
      <c r="OGZ339" s="547"/>
      <c r="OHA339" s="547"/>
      <c r="OHB339" s="547"/>
      <c r="OHC339" s="547"/>
      <c r="OHD339" s="547"/>
      <c r="OHE339" s="547"/>
      <c r="OHF339" s="547"/>
      <c r="OHG339" s="547"/>
      <c r="OHH339" s="547"/>
      <c r="OHI339" s="547"/>
      <c r="OHJ339" s="547"/>
      <c r="OHK339" s="547"/>
      <c r="OHL339" s="547"/>
      <c r="OHM339" s="547"/>
      <c r="OHN339" s="547"/>
      <c r="OHO339" s="547"/>
      <c r="OHP339" s="547"/>
      <c r="OHQ339" s="547"/>
      <c r="OHR339" s="547"/>
      <c r="OHS339" s="547"/>
      <c r="OHT339" s="547"/>
      <c r="OHU339" s="547"/>
      <c r="OHV339" s="547"/>
      <c r="OHW339" s="547"/>
      <c r="OHX339" s="547"/>
      <c r="OHY339" s="547"/>
      <c r="OHZ339" s="547"/>
      <c r="OIA339" s="547"/>
      <c r="OIB339" s="547"/>
      <c r="OIC339" s="547"/>
      <c r="OID339" s="547"/>
      <c r="OIE339" s="547"/>
      <c r="OIF339" s="547"/>
      <c r="OIG339" s="547"/>
      <c r="OIH339" s="547"/>
      <c r="OII339" s="547"/>
      <c r="OIJ339" s="547"/>
      <c r="OIK339" s="547"/>
      <c r="OIL339" s="547"/>
      <c r="OIM339" s="547"/>
      <c r="OIN339" s="547"/>
      <c r="OIO339" s="547"/>
      <c r="OIP339" s="547"/>
      <c r="OIQ339" s="547"/>
      <c r="OIR339" s="547"/>
      <c r="OIS339" s="547"/>
      <c r="OIT339" s="547"/>
      <c r="OIU339" s="547"/>
      <c r="OIV339" s="547"/>
      <c r="OIW339" s="547"/>
      <c r="OIX339" s="547"/>
      <c r="OIY339" s="547"/>
      <c r="OIZ339" s="547"/>
      <c r="OJA339" s="547"/>
      <c r="OJB339" s="547"/>
      <c r="OJC339" s="547"/>
      <c r="OJD339" s="547"/>
      <c r="OJE339" s="547"/>
      <c r="OJF339" s="547"/>
      <c r="OJG339" s="547"/>
      <c r="OJH339" s="547"/>
      <c r="OJI339" s="547"/>
      <c r="OJJ339" s="547"/>
      <c r="OJK339" s="547"/>
      <c r="OJL339" s="547"/>
      <c r="OJM339" s="547"/>
      <c r="OJN339" s="547"/>
      <c r="OJO339" s="547"/>
      <c r="OJP339" s="547"/>
      <c r="OJQ339" s="547"/>
      <c r="OJR339" s="547"/>
      <c r="OJS339" s="547"/>
      <c r="OJT339" s="547"/>
      <c r="OJU339" s="547"/>
      <c r="OJV339" s="547"/>
      <c r="OJW339" s="547"/>
      <c r="OJX339" s="547"/>
      <c r="OJY339" s="547"/>
      <c r="OJZ339" s="547"/>
      <c r="OKA339" s="547"/>
      <c r="OKB339" s="547"/>
      <c r="OKC339" s="547"/>
      <c r="OKD339" s="547"/>
      <c r="OKE339" s="547"/>
      <c r="OKF339" s="547"/>
      <c r="OKG339" s="547"/>
      <c r="OKH339" s="547"/>
      <c r="OKI339" s="547"/>
      <c r="OKJ339" s="547"/>
      <c r="OKK339" s="547"/>
      <c r="OKL339" s="547"/>
      <c r="OKM339" s="547"/>
      <c r="OKN339" s="547"/>
      <c r="OKO339" s="547"/>
      <c r="OKP339" s="547"/>
      <c r="OKQ339" s="547"/>
      <c r="OKR339" s="547"/>
      <c r="OKS339" s="547"/>
      <c r="OKT339" s="547"/>
      <c r="OKU339" s="547"/>
      <c r="OKV339" s="547"/>
      <c r="OKW339" s="547"/>
      <c r="OKX339" s="547"/>
      <c r="OKY339" s="547"/>
      <c r="OKZ339" s="547"/>
      <c r="OLA339" s="547"/>
      <c r="OLB339" s="547"/>
      <c r="OLC339" s="547"/>
      <c r="OLD339" s="547"/>
      <c r="OLE339" s="547"/>
      <c r="OLF339" s="547"/>
      <c r="OLG339" s="547"/>
      <c r="OLH339" s="547"/>
      <c r="OLI339" s="547"/>
      <c r="OLJ339" s="547"/>
      <c r="OLK339" s="547"/>
      <c r="OLL339" s="547"/>
      <c r="OLM339" s="547"/>
      <c r="OLN339" s="547"/>
      <c r="OLO339" s="547"/>
      <c r="OLP339" s="547"/>
      <c r="OLQ339" s="547"/>
      <c r="OLR339" s="547"/>
      <c r="OLS339" s="547"/>
      <c r="OLT339" s="547"/>
      <c r="OLU339" s="547"/>
      <c r="OLV339" s="547"/>
      <c r="OLW339" s="547"/>
      <c r="OLX339" s="547"/>
      <c r="OLY339" s="547"/>
      <c r="OLZ339" s="547"/>
      <c r="OMA339" s="547"/>
      <c r="OMB339" s="547"/>
      <c r="OMC339" s="547"/>
      <c r="OMD339" s="547"/>
      <c r="OME339" s="547"/>
      <c r="OMF339" s="547"/>
      <c r="OMG339" s="547"/>
      <c r="OMH339" s="547"/>
      <c r="OMI339" s="547"/>
      <c r="OMJ339" s="547"/>
      <c r="OMK339" s="547"/>
      <c r="OML339" s="547"/>
      <c r="OMM339" s="547"/>
      <c r="OMN339" s="547"/>
      <c r="OMO339" s="547"/>
      <c r="OMP339" s="547"/>
      <c r="OMQ339" s="547"/>
      <c r="OMR339" s="547"/>
      <c r="OMS339" s="547"/>
      <c r="OMT339" s="547"/>
      <c r="OMU339" s="547"/>
      <c r="OMV339" s="547"/>
      <c r="OMW339" s="547"/>
      <c r="OMX339" s="547"/>
      <c r="OMY339" s="547"/>
      <c r="OMZ339" s="547"/>
      <c r="ONA339" s="547"/>
      <c r="ONB339" s="547"/>
      <c r="ONC339" s="547"/>
      <c r="OND339" s="547"/>
      <c r="ONE339" s="547"/>
      <c r="ONF339" s="547"/>
      <c r="ONG339" s="547"/>
      <c r="ONH339" s="547"/>
      <c r="ONI339" s="547"/>
      <c r="ONJ339" s="547"/>
      <c r="ONK339" s="547"/>
      <c r="ONL339" s="547"/>
      <c r="ONM339" s="547"/>
      <c r="ONN339" s="547"/>
      <c r="ONO339" s="547"/>
      <c r="ONP339" s="547"/>
      <c r="ONQ339" s="547"/>
      <c r="ONR339" s="547"/>
      <c r="ONS339" s="547"/>
      <c r="ONT339" s="547"/>
      <c r="ONU339" s="547"/>
      <c r="ONV339" s="547"/>
      <c r="ONW339" s="547"/>
      <c r="ONX339" s="547"/>
      <c r="ONY339" s="547"/>
      <c r="ONZ339" s="547"/>
      <c r="OOA339" s="547"/>
      <c r="OOB339" s="547"/>
      <c r="OOC339" s="547"/>
      <c r="OOD339" s="547"/>
      <c r="OOE339" s="547"/>
      <c r="OOF339" s="547"/>
      <c r="OOG339" s="547"/>
      <c r="OOH339" s="547"/>
      <c r="OOI339" s="547"/>
      <c r="OOJ339" s="547"/>
      <c r="OOK339" s="547"/>
      <c r="OOL339" s="547"/>
      <c r="OOM339" s="547"/>
      <c r="OON339" s="547"/>
      <c r="OOO339" s="547"/>
      <c r="OOP339" s="547"/>
      <c r="OOQ339" s="547"/>
      <c r="OOR339" s="547"/>
      <c r="OOS339" s="547"/>
      <c r="OOT339" s="547"/>
      <c r="OOU339" s="547"/>
      <c r="OOV339" s="547"/>
      <c r="OOW339" s="547"/>
      <c r="OOX339" s="547"/>
      <c r="OOY339" s="547"/>
      <c r="OOZ339" s="547"/>
      <c r="OPA339" s="547"/>
      <c r="OPB339" s="547"/>
      <c r="OPC339" s="547"/>
      <c r="OPD339" s="547"/>
      <c r="OPE339" s="547"/>
      <c r="OPF339" s="547"/>
      <c r="OPG339" s="547"/>
      <c r="OPH339" s="547"/>
      <c r="OPI339" s="547"/>
      <c r="OPJ339" s="547"/>
      <c r="OPK339" s="547"/>
      <c r="OPL339" s="547"/>
      <c r="OPM339" s="547"/>
      <c r="OPN339" s="547"/>
      <c r="OPO339" s="547"/>
      <c r="OPP339" s="547"/>
      <c r="OPQ339" s="547"/>
      <c r="OPR339" s="547"/>
      <c r="OPS339" s="547"/>
      <c r="OPT339" s="547"/>
      <c r="OPU339" s="547"/>
      <c r="OPV339" s="547"/>
      <c r="OPW339" s="547"/>
      <c r="OPX339" s="547"/>
      <c r="OPY339" s="547"/>
      <c r="OPZ339" s="547"/>
      <c r="OQA339" s="547"/>
      <c r="OQB339" s="547"/>
      <c r="OQC339" s="547"/>
      <c r="OQD339" s="547"/>
      <c r="OQE339" s="547"/>
      <c r="OQF339" s="547"/>
      <c r="OQG339" s="547"/>
      <c r="OQH339" s="547"/>
      <c r="OQI339" s="547"/>
      <c r="OQJ339" s="547"/>
      <c r="OQK339" s="547"/>
      <c r="OQL339" s="547"/>
      <c r="OQM339" s="547"/>
      <c r="OQN339" s="547"/>
      <c r="OQO339" s="547"/>
      <c r="OQP339" s="547"/>
      <c r="OQQ339" s="547"/>
      <c r="OQR339" s="547"/>
      <c r="OQS339" s="547"/>
      <c r="OQT339" s="547"/>
      <c r="OQU339" s="547"/>
      <c r="OQV339" s="547"/>
      <c r="OQW339" s="547"/>
      <c r="OQX339" s="547"/>
      <c r="OQY339" s="547"/>
      <c r="OQZ339" s="547"/>
      <c r="ORA339" s="547"/>
      <c r="ORB339" s="547"/>
      <c r="ORC339" s="547"/>
      <c r="ORD339" s="547"/>
      <c r="ORE339" s="547"/>
      <c r="ORF339" s="547"/>
      <c r="ORG339" s="547"/>
      <c r="ORH339" s="547"/>
      <c r="ORI339" s="547"/>
      <c r="ORJ339" s="547"/>
      <c r="ORK339" s="547"/>
      <c r="ORL339" s="547"/>
      <c r="ORM339" s="547"/>
      <c r="ORN339" s="547"/>
      <c r="ORO339" s="547"/>
      <c r="ORP339" s="547"/>
      <c r="ORQ339" s="547"/>
      <c r="ORR339" s="547"/>
      <c r="ORS339" s="547"/>
      <c r="ORT339" s="547"/>
      <c r="ORU339" s="547"/>
      <c r="ORV339" s="547"/>
      <c r="ORW339" s="547"/>
      <c r="ORX339" s="547"/>
      <c r="ORY339" s="547"/>
      <c r="ORZ339" s="547"/>
      <c r="OSA339" s="547"/>
      <c r="OSB339" s="547"/>
      <c r="OSC339" s="547"/>
      <c r="OSD339" s="547"/>
      <c r="OSE339" s="547"/>
      <c r="OSF339" s="547"/>
      <c r="OSG339" s="547"/>
      <c r="OSH339" s="547"/>
      <c r="OSI339" s="547"/>
      <c r="OSJ339" s="547"/>
      <c r="OSK339" s="547"/>
      <c r="OSL339" s="547"/>
      <c r="OSM339" s="547"/>
      <c r="OSN339" s="547"/>
      <c r="OSO339" s="547"/>
      <c r="OSP339" s="547"/>
      <c r="OSQ339" s="547"/>
      <c r="OSR339" s="547"/>
      <c r="OSS339" s="547"/>
      <c r="OST339" s="547"/>
      <c r="OSU339" s="547"/>
      <c r="OSV339" s="547"/>
      <c r="OSW339" s="547"/>
      <c r="OSX339" s="547"/>
      <c r="OSY339" s="547"/>
      <c r="OSZ339" s="547"/>
      <c r="OTA339" s="547"/>
      <c r="OTB339" s="547"/>
      <c r="OTC339" s="547"/>
      <c r="OTD339" s="547"/>
      <c r="OTE339" s="547"/>
      <c r="OTF339" s="547"/>
      <c r="OTG339" s="547"/>
      <c r="OTH339" s="547"/>
      <c r="OTI339" s="547"/>
      <c r="OTJ339" s="547"/>
      <c r="OTK339" s="547"/>
      <c r="OTL339" s="547"/>
      <c r="OTM339" s="547"/>
      <c r="OTN339" s="547"/>
      <c r="OTO339" s="547"/>
      <c r="OTP339" s="547"/>
      <c r="OTQ339" s="547"/>
      <c r="OTR339" s="547"/>
      <c r="OTS339" s="547"/>
      <c r="OTT339" s="547"/>
      <c r="OTU339" s="547"/>
      <c r="OTV339" s="547"/>
      <c r="OTW339" s="547"/>
      <c r="OTX339" s="547"/>
      <c r="OTY339" s="547"/>
      <c r="OTZ339" s="547"/>
      <c r="OUA339" s="547"/>
      <c r="OUB339" s="547"/>
      <c r="OUC339" s="547"/>
      <c r="OUD339" s="547"/>
      <c r="OUE339" s="547"/>
      <c r="OUF339" s="547"/>
      <c r="OUG339" s="547"/>
      <c r="OUH339" s="547"/>
      <c r="OUI339" s="547"/>
      <c r="OUJ339" s="547"/>
      <c r="OUK339" s="547"/>
      <c r="OUL339" s="547"/>
      <c r="OUM339" s="547"/>
      <c r="OUN339" s="547"/>
      <c r="OUO339" s="547"/>
      <c r="OUP339" s="547"/>
      <c r="OUQ339" s="547"/>
      <c r="OUR339" s="547"/>
      <c r="OUS339" s="547"/>
      <c r="OUT339" s="547"/>
      <c r="OUU339" s="547"/>
      <c r="OUV339" s="547"/>
      <c r="OUW339" s="547"/>
      <c r="OUX339" s="547"/>
      <c r="OUY339" s="547"/>
      <c r="OUZ339" s="547"/>
      <c r="OVA339" s="547"/>
      <c r="OVB339" s="547"/>
      <c r="OVC339" s="547"/>
      <c r="OVD339" s="547"/>
      <c r="OVE339" s="547"/>
      <c r="OVF339" s="547"/>
      <c r="OVG339" s="547"/>
      <c r="OVH339" s="547"/>
      <c r="OVI339" s="547"/>
      <c r="OVJ339" s="547"/>
      <c r="OVK339" s="547"/>
      <c r="OVL339" s="547"/>
      <c r="OVM339" s="547"/>
      <c r="OVN339" s="547"/>
      <c r="OVO339" s="547"/>
      <c r="OVP339" s="547"/>
      <c r="OVQ339" s="547"/>
      <c r="OVR339" s="547"/>
      <c r="OVS339" s="547"/>
      <c r="OVT339" s="547"/>
      <c r="OVU339" s="547"/>
      <c r="OVV339" s="547"/>
      <c r="OVW339" s="547"/>
      <c r="OVX339" s="547"/>
      <c r="OVY339" s="547"/>
      <c r="OVZ339" s="547"/>
      <c r="OWA339" s="547"/>
      <c r="OWB339" s="547"/>
      <c r="OWC339" s="547"/>
      <c r="OWD339" s="547"/>
      <c r="OWE339" s="547"/>
      <c r="OWF339" s="547"/>
      <c r="OWG339" s="547"/>
      <c r="OWH339" s="547"/>
      <c r="OWI339" s="547"/>
      <c r="OWJ339" s="547"/>
      <c r="OWK339" s="547"/>
      <c r="OWL339" s="547"/>
      <c r="OWM339" s="547"/>
      <c r="OWN339" s="547"/>
      <c r="OWO339" s="547"/>
      <c r="OWP339" s="547"/>
      <c r="OWQ339" s="547"/>
      <c r="OWR339" s="547"/>
      <c r="OWS339" s="547"/>
      <c r="OWT339" s="547"/>
      <c r="OWU339" s="547"/>
      <c r="OWV339" s="547"/>
      <c r="OWW339" s="547"/>
      <c r="OWX339" s="547"/>
      <c r="OWY339" s="547"/>
      <c r="OWZ339" s="547"/>
      <c r="OXA339" s="547"/>
      <c r="OXB339" s="547"/>
      <c r="OXC339" s="547"/>
      <c r="OXD339" s="547"/>
      <c r="OXE339" s="547"/>
      <c r="OXF339" s="547"/>
      <c r="OXG339" s="547"/>
      <c r="OXH339" s="547"/>
      <c r="OXI339" s="547"/>
      <c r="OXJ339" s="547"/>
      <c r="OXK339" s="547"/>
      <c r="OXL339" s="547"/>
      <c r="OXM339" s="547"/>
      <c r="OXN339" s="547"/>
      <c r="OXO339" s="547"/>
      <c r="OXP339" s="547"/>
      <c r="OXQ339" s="547"/>
      <c r="OXR339" s="547"/>
      <c r="OXS339" s="547"/>
      <c r="OXT339" s="547"/>
      <c r="OXU339" s="547"/>
      <c r="OXV339" s="547"/>
      <c r="OXW339" s="547"/>
      <c r="OXX339" s="547"/>
      <c r="OXY339" s="547"/>
      <c r="OXZ339" s="547"/>
      <c r="OYA339" s="547"/>
      <c r="OYB339" s="547"/>
      <c r="OYC339" s="547"/>
      <c r="OYD339" s="547"/>
      <c r="OYE339" s="547"/>
      <c r="OYF339" s="547"/>
      <c r="OYG339" s="547"/>
      <c r="OYH339" s="547"/>
      <c r="OYI339" s="547"/>
      <c r="OYJ339" s="547"/>
      <c r="OYK339" s="547"/>
      <c r="OYL339" s="547"/>
      <c r="OYM339" s="547"/>
      <c r="OYN339" s="547"/>
      <c r="OYO339" s="547"/>
      <c r="OYP339" s="547"/>
      <c r="OYQ339" s="547"/>
      <c r="OYR339" s="547"/>
      <c r="OYS339" s="547"/>
      <c r="OYT339" s="547"/>
      <c r="OYU339" s="547"/>
      <c r="OYV339" s="547"/>
      <c r="OYW339" s="547"/>
      <c r="OYX339" s="547"/>
      <c r="OYY339" s="547"/>
      <c r="OYZ339" s="547"/>
      <c r="OZA339" s="547"/>
      <c r="OZB339" s="547"/>
      <c r="OZC339" s="547"/>
      <c r="OZD339" s="547"/>
      <c r="OZE339" s="547"/>
      <c r="OZF339" s="547"/>
      <c r="OZG339" s="547"/>
      <c r="OZH339" s="547"/>
      <c r="OZI339" s="547"/>
      <c r="OZJ339" s="547"/>
      <c r="OZK339" s="547"/>
      <c r="OZL339" s="547"/>
      <c r="OZM339" s="547"/>
      <c r="OZN339" s="547"/>
      <c r="OZO339" s="547"/>
      <c r="OZP339" s="547"/>
      <c r="OZQ339" s="547"/>
      <c r="OZR339" s="547"/>
      <c r="OZS339" s="547"/>
      <c r="OZT339" s="547"/>
      <c r="OZU339" s="547"/>
      <c r="OZV339" s="547"/>
      <c r="OZW339" s="547"/>
      <c r="OZX339" s="547"/>
      <c r="OZY339" s="547"/>
      <c r="OZZ339" s="547"/>
      <c r="PAA339" s="547"/>
      <c r="PAB339" s="547"/>
      <c r="PAC339" s="547"/>
      <c r="PAD339" s="547"/>
      <c r="PAE339" s="547"/>
      <c r="PAF339" s="547"/>
      <c r="PAG339" s="547"/>
      <c r="PAH339" s="547"/>
      <c r="PAI339" s="547"/>
      <c r="PAJ339" s="547"/>
      <c r="PAK339" s="547"/>
      <c r="PAL339" s="547"/>
      <c r="PAM339" s="547"/>
      <c r="PAN339" s="547"/>
      <c r="PAO339" s="547"/>
      <c r="PAP339" s="547"/>
      <c r="PAQ339" s="547"/>
      <c r="PAR339" s="547"/>
      <c r="PAS339" s="547"/>
      <c r="PAT339" s="547"/>
      <c r="PAU339" s="547"/>
      <c r="PAV339" s="547"/>
      <c r="PAW339" s="547"/>
      <c r="PAX339" s="547"/>
      <c r="PAY339" s="547"/>
      <c r="PAZ339" s="547"/>
      <c r="PBA339" s="547"/>
      <c r="PBB339" s="547"/>
      <c r="PBC339" s="547"/>
      <c r="PBD339" s="547"/>
      <c r="PBE339" s="547"/>
      <c r="PBF339" s="547"/>
      <c r="PBG339" s="547"/>
      <c r="PBH339" s="547"/>
      <c r="PBI339" s="547"/>
      <c r="PBJ339" s="547"/>
      <c r="PBK339" s="547"/>
      <c r="PBL339" s="547"/>
      <c r="PBM339" s="547"/>
      <c r="PBN339" s="547"/>
      <c r="PBO339" s="547"/>
      <c r="PBP339" s="547"/>
      <c r="PBQ339" s="547"/>
      <c r="PBR339" s="547"/>
      <c r="PBS339" s="547"/>
      <c r="PBT339" s="547"/>
      <c r="PBU339" s="547"/>
      <c r="PBV339" s="547"/>
      <c r="PBW339" s="547"/>
      <c r="PBX339" s="547"/>
      <c r="PBY339" s="547"/>
      <c r="PBZ339" s="547"/>
      <c r="PCA339" s="547"/>
      <c r="PCB339" s="547"/>
      <c r="PCC339" s="547"/>
      <c r="PCD339" s="547"/>
      <c r="PCE339" s="547"/>
      <c r="PCF339" s="547"/>
      <c r="PCG339" s="547"/>
      <c r="PCH339" s="547"/>
      <c r="PCI339" s="547"/>
      <c r="PCJ339" s="547"/>
      <c r="PCK339" s="547"/>
      <c r="PCL339" s="547"/>
      <c r="PCM339" s="547"/>
      <c r="PCN339" s="547"/>
      <c r="PCO339" s="547"/>
      <c r="PCP339" s="547"/>
      <c r="PCQ339" s="547"/>
      <c r="PCR339" s="547"/>
      <c r="PCS339" s="547"/>
      <c r="PCT339" s="547"/>
      <c r="PCU339" s="547"/>
      <c r="PCV339" s="547"/>
      <c r="PCW339" s="547"/>
      <c r="PCX339" s="547"/>
      <c r="PCY339" s="547"/>
      <c r="PCZ339" s="547"/>
      <c r="PDA339" s="547"/>
      <c r="PDB339" s="547"/>
      <c r="PDC339" s="547"/>
      <c r="PDD339" s="547"/>
      <c r="PDE339" s="547"/>
      <c r="PDF339" s="547"/>
      <c r="PDG339" s="547"/>
      <c r="PDH339" s="547"/>
      <c r="PDI339" s="547"/>
      <c r="PDJ339" s="547"/>
      <c r="PDK339" s="547"/>
      <c r="PDL339" s="547"/>
      <c r="PDM339" s="547"/>
      <c r="PDN339" s="547"/>
      <c r="PDO339" s="547"/>
      <c r="PDP339" s="547"/>
      <c r="PDQ339" s="547"/>
      <c r="PDR339" s="547"/>
      <c r="PDS339" s="547"/>
      <c r="PDT339" s="547"/>
      <c r="PDU339" s="547"/>
      <c r="PDV339" s="547"/>
      <c r="PDW339" s="547"/>
      <c r="PDX339" s="547"/>
      <c r="PDY339" s="547"/>
      <c r="PDZ339" s="547"/>
      <c r="PEA339" s="547"/>
      <c r="PEB339" s="547"/>
      <c r="PEC339" s="547"/>
      <c r="PED339" s="547"/>
      <c r="PEE339" s="547"/>
      <c r="PEF339" s="547"/>
      <c r="PEG339" s="547"/>
      <c r="PEH339" s="547"/>
      <c r="PEI339" s="547"/>
      <c r="PEJ339" s="547"/>
      <c r="PEK339" s="547"/>
      <c r="PEL339" s="547"/>
      <c r="PEM339" s="547"/>
      <c r="PEN339" s="547"/>
      <c r="PEO339" s="547"/>
      <c r="PEP339" s="547"/>
      <c r="PEQ339" s="547"/>
      <c r="PER339" s="547"/>
      <c r="PES339" s="547"/>
      <c r="PET339" s="547"/>
      <c r="PEU339" s="547"/>
      <c r="PEV339" s="547"/>
      <c r="PEW339" s="547"/>
      <c r="PEX339" s="547"/>
      <c r="PEY339" s="547"/>
      <c r="PEZ339" s="547"/>
      <c r="PFA339" s="547"/>
      <c r="PFB339" s="547"/>
      <c r="PFC339" s="547"/>
      <c r="PFD339" s="547"/>
      <c r="PFE339" s="547"/>
      <c r="PFF339" s="547"/>
      <c r="PFG339" s="547"/>
      <c r="PFH339" s="547"/>
      <c r="PFI339" s="547"/>
      <c r="PFJ339" s="547"/>
      <c r="PFK339" s="547"/>
      <c r="PFL339" s="547"/>
      <c r="PFM339" s="547"/>
      <c r="PFN339" s="547"/>
      <c r="PFO339" s="547"/>
      <c r="PFP339" s="547"/>
      <c r="PFQ339" s="547"/>
      <c r="PFR339" s="547"/>
      <c r="PFS339" s="547"/>
      <c r="PFT339" s="547"/>
      <c r="PFU339" s="547"/>
      <c r="PFV339" s="547"/>
      <c r="PFW339" s="547"/>
      <c r="PFX339" s="547"/>
      <c r="PFY339" s="547"/>
      <c r="PFZ339" s="547"/>
      <c r="PGA339" s="547"/>
      <c r="PGB339" s="547"/>
      <c r="PGC339" s="547"/>
      <c r="PGD339" s="547"/>
      <c r="PGE339" s="547"/>
      <c r="PGF339" s="547"/>
      <c r="PGG339" s="547"/>
      <c r="PGH339" s="547"/>
      <c r="PGI339" s="547"/>
      <c r="PGJ339" s="547"/>
      <c r="PGK339" s="547"/>
      <c r="PGL339" s="547"/>
      <c r="PGM339" s="547"/>
      <c r="PGN339" s="547"/>
      <c r="PGO339" s="547"/>
      <c r="PGP339" s="547"/>
      <c r="PGQ339" s="547"/>
      <c r="PGR339" s="547"/>
      <c r="PGS339" s="547"/>
      <c r="PGT339" s="547"/>
      <c r="PGU339" s="547"/>
      <c r="PGV339" s="547"/>
      <c r="PGW339" s="547"/>
      <c r="PGX339" s="547"/>
      <c r="PGY339" s="547"/>
      <c r="PGZ339" s="547"/>
      <c r="PHA339" s="547"/>
      <c r="PHB339" s="547"/>
      <c r="PHC339" s="547"/>
      <c r="PHD339" s="547"/>
      <c r="PHE339" s="547"/>
      <c r="PHF339" s="547"/>
      <c r="PHG339" s="547"/>
      <c r="PHH339" s="547"/>
      <c r="PHI339" s="547"/>
      <c r="PHJ339" s="547"/>
      <c r="PHK339" s="547"/>
      <c r="PHL339" s="547"/>
      <c r="PHM339" s="547"/>
      <c r="PHN339" s="547"/>
      <c r="PHO339" s="547"/>
      <c r="PHP339" s="547"/>
      <c r="PHQ339" s="547"/>
      <c r="PHR339" s="547"/>
      <c r="PHS339" s="547"/>
      <c r="PHT339" s="547"/>
      <c r="PHU339" s="547"/>
      <c r="PHV339" s="547"/>
      <c r="PHW339" s="547"/>
      <c r="PHX339" s="547"/>
      <c r="PHY339" s="547"/>
      <c r="PHZ339" s="547"/>
      <c r="PIA339" s="547"/>
      <c r="PIB339" s="547"/>
      <c r="PIC339" s="547"/>
      <c r="PID339" s="547"/>
      <c r="PIE339" s="547"/>
      <c r="PIF339" s="547"/>
      <c r="PIG339" s="547"/>
      <c r="PIH339" s="547"/>
      <c r="PII339" s="547"/>
      <c r="PIJ339" s="547"/>
      <c r="PIK339" s="547"/>
      <c r="PIL339" s="547"/>
      <c r="PIM339" s="547"/>
      <c r="PIN339" s="547"/>
      <c r="PIO339" s="547"/>
      <c r="PIP339" s="547"/>
      <c r="PIQ339" s="547"/>
      <c r="PIR339" s="547"/>
      <c r="PIS339" s="547"/>
      <c r="PIT339" s="547"/>
      <c r="PIU339" s="547"/>
      <c r="PIV339" s="547"/>
      <c r="PIW339" s="547"/>
      <c r="PIX339" s="547"/>
      <c r="PIY339" s="547"/>
      <c r="PIZ339" s="547"/>
      <c r="PJA339" s="547"/>
      <c r="PJB339" s="547"/>
      <c r="PJC339" s="547"/>
      <c r="PJD339" s="547"/>
      <c r="PJE339" s="547"/>
      <c r="PJF339" s="547"/>
      <c r="PJG339" s="547"/>
      <c r="PJH339" s="547"/>
      <c r="PJI339" s="547"/>
      <c r="PJJ339" s="547"/>
      <c r="PJK339" s="547"/>
      <c r="PJL339" s="547"/>
      <c r="PJM339" s="547"/>
      <c r="PJN339" s="547"/>
      <c r="PJO339" s="547"/>
      <c r="PJP339" s="547"/>
      <c r="PJQ339" s="547"/>
      <c r="PJR339" s="547"/>
      <c r="PJS339" s="547"/>
      <c r="PJT339" s="547"/>
      <c r="PJU339" s="547"/>
      <c r="PJV339" s="547"/>
      <c r="PJW339" s="547"/>
      <c r="PJX339" s="547"/>
      <c r="PJY339" s="547"/>
      <c r="PJZ339" s="547"/>
      <c r="PKA339" s="547"/>
      <c r="PKB339" s="547"/>
      <c r="PKC339" s="547"/>
      <c r="PKD339" s="547"/>
      <c r="PKE339" s="547"/>
      <c r="PKF339" s="547"/>
      <c r="PKG339" s="547"/>
      <c r="PKH339" s="547"/>
      <c r="PKI339" s="547"/>
      <c r="PKJ339" s="547"/>
      <c r="PKK339" s="547"/>
      <c r="PKL339" s="547"/>
      <c r="PKM339" s="547"/>
      <c r="PKN339" s="547"/>
      <c r="PKO339" s="547"/>
      <c r="PKP339" s="547"/>
      <c r="PKQ339" s="547"/>
      <c r="PKR339" s="547"/>
      <c r="PKS339" s="547"/>
      <c r="PKT339" s="547"/>
      <c r="PKU339" s="547"/>
      <c r="PKV339" s="547"/>
      <c r="PKW339" s="547"/>
      <c r="PKX339" s="547"/>
      <c r="PKY339" s="547"/>
      <c r="PKZ339" s="547"/>
      <c r="PLA339" s="547"/>
      <c r="PLB339" s="547"/>
      <c r="PLC339" s="547"/>
      <c r="PLD339" s="547"/>
      <c r="PLE339" s="547"/>
      <c r="PLF339" s="547"/>
      <c r="PLG339" s="547"/>
      <c r="PLH339" s="547"/>
      <c r="PLI339" s="547"/>
      <c r="PLJ339" s="547"/>
      <c r="PLK339" s="547"/>
      <c r="PLL339" s="547"/>
      <c r="PLM339" s="547"/>
      <c r="PLN339" s="547"/>
      <c r="PLO339" s="547"/>
      <c r="PLP339" s="547"/>
      <c r="PLQ339" s="547"/>
      <c r="PLR339" s="547"/>
      <c r="PLS339" s="547"/>
      <c r="PLT339" s="547"/>
      <c r="PLU339" s="547"/>
      <c r="PLV339" s="547"/>
      <c r="PLW339" s="547"/>
      <c r="PLX339" s="547"/>
      <c r="PLY339" s="547"/>
      <c r="PLZ339" s="547"/>
      <c r="PMA339" s="547"/>
      <c r="PMB339" s="547"/>
      <c r="PMC339" s="547"/>
      <c r="PMD339" s="547"/>
      <c r="PME339" s="547"/>
      <c r="PMF339" s="547"/>
      <c r="PMG339" s="547"/>
      <c r="PMH339" s="547"/>
      <c r="PMI339" s="547"/>
      <c r="PMJ339" s="547"/>
      <c r="PMK339" s="547"/>
      <c r="PML339" s="547"/>
      <c r="PMM339" s="547"/>
      <c r="PMN339" s="547"/>
      <c r="PMO339" s="547"/>
      <c r="PMP339" s="547"/>
      <c r="PMQ339" s="547"/>
      <c r="PMR339" s="547"/>
      <c r="PMS339" s="547"/>
      <c r="PMT339" s="547"/>
      <c r="PMU339" s="547"/>
      <c r="PMV339" s="547"/>
      <c r="PMW339" s="547"/>
      <c r="PMX339" s="547"/>
      <c r="PMY339" s="547"/>
      <c r="PMZ339" s="547"/>
      <c r="PNA339" s="547"/>
      <c r="PNB339" s="547"/>
      <c r="PNC339" s="547"/>
      <c r="PND339" s="547"/>
      <c r="PNE339" s="547"/>
      <c r="PNF339" s="547"/>
      <c r="PNG339" s="547"/>
      <c r="PNH339" s="547"/>
      <c r="PNI339" s="547"/>
      <c r="PNJ339" s="547"/>
      <c r="PNK339" s="547"/>
      <c r="PNL339" s="547"/>
      <c r="PNM339" s="547"/>
      <c r="PNN339" s="547"/>
      <c r="PNO339" s="547"/>
      <c r="PNP339" s="547"/>
      <c r="PNQ339" s="547"/>
      <c r="PNR339" s="547"/>
      <c r="PNS339" s="547"/>
      <c r="PNT339" s="547"/>
      <c r="PNU339" s="547"/>
      <c r="PNV339" s="547"/>
      <c r="PNW339" s="547"/>
      <c r="PNX339" s="547"/>
      <c r="PNY339" s="547"/>
      <c r="PNZ339" s="547"/>
      <c r="POA339" s="547"/>
      <c r="POB339" s="547"/>
      <c r="POC339" s="547"/>
      <c r="POD339" s="547"/>
      <c r="POE339" s="547"/>
      <c r="POF339" s="547"/>
      <c r="POG339" s="547"/>
      <c r="POH339" s="547"/>
      <c r="POI339" s="547"/>
      <c r="POJ339" s="547"/>
      <c r="POK339" s="547"/>
      <c r="POL339" s="547"/>
      <c r="POM339" s="547"/>
      <c r="PON339" s="547"/>
      <c r="POO339" s="547"/>
      <c r="POP339" s="547"/>
      <c r="POQ339" s="547"/>
      <c r="POR339" s="547"/>
      <c r="POS339" s="547"/>
      <c r="POT339" s="547"/>
      <c r="POU339" s="547"/>
      <c r="POV339" s="547"/>
      <c r="POW339" s="547"/>
      <c r="POX339" s="547"/>
      <c r="POY339" s="547"/>
      <c r="POZ339" s="547"/>
      <c r="PPA339" s="547"/>
      <c r="PPB339" s="547"/>
      <c r="PPC339" s="547"/>
      <c r="PPD339" s="547"/>
      <c r="PPE339" s="547"/>
      <c r="PPF339" s="547"/>
      <c r="PPG339" s="547"/>
      <c r="PPH339" s="547"/>
      <c r="PPI339" s="547"/>
      <c r="PPJ339" s="547"/>
      <c r="PPK339" s="547"/>
      <c r="PPL339" s="547"/>
      <c r="PPM339" s="547"/>
      <c r="PPN339" s="547"/>
      <c r="PPO339" s="547"/>
      <c r="PPP339" s="547"/>
      <c r="PPQ339" s="547"/>
      <c r="PPR339" s="547"/>
      <c r="PPS339" s="547"/>
      <c r="PPT339" s="547"/>
      <c r="PPU339" s="547"/>
      <c r="PPV339" s="547"/>
      <c r="PPW339" s="547"/>
      <c r="PPX339" s="547"/>
      <c r="PPY339" s="547"/>
      <c r="PPZ339" s="547"/>
      <c r="PQA339" s="547"/>
      <c r="PQB339" s="547"/>
      <c r="PQC339" s="547"/>
      <c r="PQD339" s="547"/>
      <c r="PQE339" s="547"/>
      <c r="PQF339" s="547"/>
      <c r="PQG339" s="547"/>
      <c r="PQH339" s="547"/>
      <c r="PQI339" s="547"/>
      <c r="PQJ339" s="547"/>
      <c r="PQK339" s="547"/>
      <c r="PQL339" s="547"/>
      <c r="PQM339" s="547"/>
      <c r="PQN339" s="547"/>
      <c r="PQO339" s="547"/>
      <c r="PQP339" s="547"/>
      <c r="PQQ339" s="547"/>
      <c r="PQR339" s="547"/>
      <c r="PQS339" s="547"/>
      <c r="PQT339" s="547"/>
      <c r="PQU339" s="547"/>
      <c r="PQV339" s="547"/>
      <c r="PQW339" s="547"/>
      <c r="PQX339" s="547"/>
      <c r="PQY339" s="547"/>
      <c r="PQZ339" s="547"/>
      <c r="PRA339" s="547"/>
      <c r="PRB339" s="547"/>
      <c r="PRC339" s="547"/>
      <c r="PRD339" s="547"/>
      <c r="PRE339" s="547"/>
      <c r="PRF339" s="547"/>
      <c r="PRG339" s="547"/>
      <c r="PRH339" s="547"/>
      <c r="PRI339" s="547"/>
      <c r="PRJ339" s="547"/>
      <c r="PRK339" s="547"/>
      <c r="PRL339" s="547"/>
      <c r="PRM339" s="547"/>
      <c r="PRN339" s="547"/>
      <c r="PRO339" s="547"/>
      <c r="PRP339" s="547"/>
      <c r="PRQ339" s="547"/>
      <c r="PRR339" s="547"/>
      <c r="PRS339" s="547"/>
      <c r="PRT339" s="547"/>
      <c r="PRU339" s="547"/>
      <c r="PRV339" s="547"/>
      <c r="PRW339" s="547"/>
      <c r="PRX339" s="547"/>
      <c r="PRY339" s="547"/>
      <c r="PRZ339" s="547"/>
      <c r="PSA339" s="547"/>
      <c r="PSB339" s="547"/>
      <c r="PSC339" s="547"/>
      <c r="PSD339" s="547"/>
      <c r="PSE339" s="547"/>
      <c r="PSF339" s="547"/>
      <c r="PSG339" s="547"/>
      <c r="PSH339" s="547"/>
      <c r="PSI339" s="547"/>
      <c r="PSJ339" s="547"/>
      <c r="PSK339" s="547"/>
      <c r="PSL339" s="547"/>
      <c r="PSM339" s="547"/>
      <c r="PSN339" s="547"/>
      <c r="PSO339" s="547"/>
      <c r="PSP339" s="547"/>
      <c r="PSQ339" s="547"/>
      <c r="PSR339" s="547"/>
      <c r="PSS339" s="547"/>
      <c r="PST339" s="547"/>
      <c r="PSU339" s="547"/>
      <c r="PSV339" s="547"/>
      <c r="PSW339" s="547"/>
      <c r="PSX339" s="547"/>
      <c r="PSY339" s="547"/>
      <c r="PSZ339" s="547"/>
      <c r="PTA339" s="547"/>
      <c r="PTB339" s="547"/>
      <c r="PTC339" s="547"/>
      <c r="PTD339" s="547"/>
      <c r="PTE339" s="547"/>
      <c r="PTF339" s="547"/>
      <c r="PTG339" s="547"/>
      <c r="PTH339" s="547"/>
      <c r="PTI339" s="547"/>
      <c r="PTJ339" s="547"/>
      <c r="PTK339" s="547"/>
      <c r="PTL339" s="547"/>
      <c r="PTM339" s="547"/>
      <c r="PTN339" s="547"/>
      <c r="PTO339" s="547"/>
      <c r="PTP339" s="547"/>
      <c r="PTQ339" s="547"/>
      <c r="PTR339" s="547"/>
      <c r="PTS339" s="547"/>
      <c r="PTT339" s="547"/>
      <c r="PTU339" s="547"/>
      <c r="PTV339" s="547"/>
      <c r="PTW339" s="547"/>
      <c r="PTX339" s="547"/>
      <c r="PTY339" s="547"/>
      <c r="PTZ339" s="547"/>
      <c r="PUA339" s="547"/>
      <c r="PUB339" s="547"/>
      <c r="PUC339" s="547"/>
      <c r="PUD339" s="547"/>
      <c r="PUE339" s="547"/>
      <c r="PUF339" s="547"/>
      <c r="PUG339" s="547"/>
      <c r="PUH339" s="547"/>
      <c r="PUI339" s="547"/>
      <c r="PUJ339" s="547"/>
      <c r="PUK339" s="547"/>
      <c r="PUL339" s="547"/>
      <c r="PUM339" s="547"/>
      <c r="PUN339" s="547"/>
      <c r="PUO339" s="547"/>
      <c r="PUP339" s="547"/>
      <c r="PUQ339" s="547"/>
      <c r="PUR339" s="547"/>
      <c r="PUS339" s="547"/>
      <c r="PUT339" s="547"/>
      <c r="PUU339" s="547"/>
      <c r="PUV339" s="547"/>
      <c r="PUW339" s="547"/>
      <c r="PUX339" s="547"/>
      <c r="PUY339" s="547"/>
      <c r="PUZ339" s="547"/>
      <c r="PVA339" s="547"/>
      <c r="PVB339" s="547"/>
      <c r="PVC339" s="547"/>
      <c r="PVD339" s="547"/>
      <c r="PVE339" s="547"/>
      <c r="PVF339" s="547"/>
      <c r="PVG339" s="547"/>
      <c r="PVH339" s="547"/>
      <c r="PVI339" s="547"/>
      <c r="PVJ339" s="547"/>
      <c r="PVK339" s="547"/>
      <c r="PVL339" s="547"/>
      <c r="PVM339" s="547"/>
      <c r="PVN339" s="547"/>
      <c r="PVO339" s="547"/>
      <c r="PVP339" s="547"/>
      <c r="PVQ339" s="547"/>
      <c r="PVR339" s="547"/>
      <c r="PVS339" s="547"/>
      <c r="PVT339" s="547"/>
      <c r="PVU339" s="547"/>
      <c r="PVV339" s="547"/>
      <c r="PVW339" s="547"/>
      <c r="PVX339" s="547"/>
      <c r="PVY339" s="547"/>
      <c r="PVZ339" s="547"/>
      <c r="PWA339" s="547"/>
      <c r="PWB339" s="547"/>
      <c r="PWC339" s="547"/>
      <c r="PWD339" s="547"/>
      <c r="PWE339" s="547"/>
      <c r="PWF339" s="547"/>
      <c r="PWG339" s="547"/>
      <c r="PWH339" s="547"/>
      <c r="PWI339" s="547"/>
      <c r="PWJ339" s="547"/>
      <c r="PWK339" s="547"/>
      <c r="PWL339" s="547"/>
      <c r="PWM339" s="547"/>
      <c r="PWN339" s="547"/>
      <c r="PWO339" s="547"/>
      <c r="PWP339" s="547"/>
      <c r="PWQ339" s="547"/>
      <c r="PWR339" s="547"/>
      <c r="PWS339" s="547"/>
      <c r="PWT339" s="547"/>
      <c r="PWU339" s="547"/>
      <c r="PWV339" s="547"/>
      <c r="PWW339" s="547"/>
      <c r="PWX339" s="547"/>
      <c r="PWY339" s="547"/>
      <c r="PWZ339" s="547"/>
      <c r="PXA339" s="547"/>
      <c r="PXB339" s="547"/>
      <c r="PXC339" s="547"/>
      <c r="PXD339" s="547"/>
      <c r="PXE339" s="547"/>
      <c r="PXF339" s="547"/>
      <c r="PXG339" s="547"/>
      <c r="PXH339" s="547"/>
      <c r="PXI339" s="547"/>
      <c r="PXJ339" s="547"/>
      <c r="PXK339" s="547"/>
      <c r="PXL339" s="547"/>
      <c r="PXM339" s="547"/>
      <c r="PXN339" s="547"/>
      <c r="PXO339" s="547"/>
      <c r="PXP339" s="547"/>
      <c r="PXQ339" s="547"/>
      <c r="PXR339" s="547"/>
      <c r="PXS339" s="547"/>
      <c r="PXT339" s="547"/>
      <c r="PXU339" s="547"/>
      <c r="PXV339" s="547"/>
      <c r="PXW339" s="547"/>
      <c r="PXX339" s="547"/>
      <c r="PXY339" s="547"/>
      <c r="PXZ339" s="547"/>
      <c r="PYA339" s="547"/>
      <c r="PYB339" s="547"/>
      <c r="PYC339" s="547"/>
      <c r="PYD339" s="547"/>
      <c r="PYE339" s="547"/>
      <c r="PYF339" s="547"/>
      <c r="PYG339" s="547"/>
      <c r="PYH339" s="547"/>
      <c r="PYI339" s="547"/>
      <c r="PYJ339" s="547"/>
      <c r="PYK339" s="547"/>
      <c r="PYL339" s="547"/>
      <c r="PYM339" s="547"/>
      <c r="PYN339" s="547"/>
      <c r="PYO339" s="547"/>
      <c r="PYP339" s="547"/>
      <c r="PYQ339" s="547"/>
      <c r="PYR339" s="547"/>
      <c r="PYS339" s="547"/>
      <c r="PYT339" s="547"/>
      <c r="PYU339" s="547"/>
      <c r="PYV339" s="547"/>
      <c r="PYW339" s="547"/>
      <c r="PYX339" s="547"/>
      <c r="PYY339" s="547"/>
      <c r="PYZ339" s="547"/>
      <c r="PZA339" s="547"/>
      <c r="PZB339" s="547"/>
      <c r="PZC339" s="547"/>
      <c r="PZD339" s="547"/>
      <c r="PZE339" s="547"/>
      <c r="PZF339" s="547"/>
      <c r="PZG339" s="547"/>
      <c r="PZH339" s="547"/>
      <c r="PZI339" s="547"/>
      <c r="PZJ339" s="547"/>
      <c r="PZK339" s="547"/>
      <c r="PZL339" s="547"/>
      <c r="PZM339" s="547"/>
      <c r="PZN339" s="547"/>
      <c r="PZO339" s="547"/>
      <c r="PZP339" s="547"/>
      <c r="PZQ339" s="547"/>
      <c r="PZR339" s="547"/>
      <c r="PZS339" s="547"/>
      <c r="PZT339" s="547"/>
      <c r="PZU339" s="547"/>
      <c r="PZV339" s="547"/>
      <c r="PZW339" s="547"/>
      <c r="PZX339" s="547"/>
      <c r="PZY339" s="547"/>
      <c r="PZZ339" s="547"/>
      <c r="QAA339" s="547"/>
      <c r="QAB339" s="547"/>
      <c r="QAC339" s="547"/>
      <c r="QAD339" s="547"/>
      <c r="QAE339" s="547"/>
      <c r="QAF339" s="547"/>
      <c r="QAG339" s="547"/>
      <c r="QAH339" s="547"/>
      <c r="QAI339" s="547"/>
      <c r="QAJ339" s="547"/>
      <c r="QAK339" s="547"/>
      <c r="QAL339" s="547"/>
      <c r="QAM339" s="547"/>
      <c r="QAN339" s="547"/>
      <c r="QAO339" s="547"/>
      <c r="QAP339" s="547"/>
      <c r="QAQ339" s="547"/>
      <c r="QAR339" s="547"/>
      <c r="QAS339" s="547"/>
      <c r="QAT339" s="547"/>
      <c r="QAU339" s="547"/>
      <c r="QAV339" s="547"/>
      <c r="QAW339" s="547"/>
      <c r="QAX339" s="547"/>
      <c r="QAY339" s="547"/>
      <c r="QAZ339" s="547"/>
      <c r="QBA339" s="547"/>
      <c r="QBB339" s="547"/>
      <c r="QBC339" s="547"/>
      <c r="QBD339" s="547"/>
      <c r="QBE339" s="547"/>
      <c r="QBF339" s="547"/>
      <c r="QBG339" s="547"/>
      <c r="QBH339" s="547"/>
      <c r="QBI339" s="547"/>
      <c r="QBJ339" s="547"/>
      <c r="QBK339" s="547"/>
      <c r="QBL339" s="547"/>
      <c r="QBM339" s="547"/>
      <c r="QBN339" s="547"/>
      <c r="QBO339" s="547"/>
      <c r="QBP339" s="547"/>
      <c r="QBQ339" s="547"/>
      <c r="QBR339" s="547"/>
      <c r="QBS339" s="547"/>
      <c r="QBT339" s="547"/>
      <c r="QBU339" s="547"/>
      <c r="QBV339" s="547"/>
      <c r="QBW339" s="547"/>
      <c r="QBX339" s="547"/>
      <c r="QBY339" s="547"/>
      <c r="QBZ339" s="547"/>
      <c r="QCA339" s="547"/>
      <c r="QCB339" s="547"/>
      <c r="QCC339" s="547"/>
      <c r="QCD339" s="547"/>
      <c r="QCE339" s="547"/>
      <c r="QCF339" s="547"/>
      <c r="QCG339" s="547"/>
      <c r="QCH339" s="547"/>
      <c r="QCI339" s="547"/>
      <c r="QCJ339" s="547"/>
      <c r="QCK339" s="547"/>
      <c r="QCL339" s="547"/>
      <c r="QCM339" s="547"/>
      <c r="QCN339" s="547"/>
      <c r="QCO339" s="547"/>
      <c r="QCP339" s="547"/>
      <c r="QCQ339" s="547"/>
      <c r="QCR339" s="547"/>
      <c r="QCS339" s="547"/>
      <c r="QCT339" s="547"/>
      <c r="QCU339" s="547"/>
      <c r="QCV339" s="547"/>
      <c r="QCW339" s="547"/>
      <c r="QCX339" s="547"/>
      <c r="QCY339" s="547"/>
      <c r="QCZ339" s="547"/>
      <c r="QDA339" s="547"/>
      <c r="QDB339" s="547"/>
      <c r="QDC339" s="547"/>
      <c r="QDD339" s="547"/>
      <c r="QDE339" s="547"/>
      <c r="QDF339" s="547"/>
      <c r="QDG339" s="547"/>
      <c r="QDH339" s="547"/>
      <c r="QDI339" s="547"/>
      <c r="QDJ339" s="547"/>
      <c r="QDK339" s="547"/>
      <c r="QDL339" s="547"/>
      <c r="QDM339" s="547"/>
      <c r="QDN339" s="547"/>
      <c r="QDO339" s="547"/>
      <c r="QDP339" s="547"/>
      <c r="QDQ339" s="547"/>
      <c r="QDR339" s="547"/>
      <c r="QDS339" s="547"/>
      <c r="QDT339" s="547"/>
      <c r="QDU339" s="547"/>
      <c r="QDV339" s="547"/>
      <c r="QDW339" s="547"/>
      <c r="QDX339" s="547"/>
      <c r="QDY339" s="547"/>
      <c r="QDZ339" s="547"/>
      <c r="QEA339" s="547"/>
      <c r="QEB339" s="547"/>
      <c r="QEC339" s="547"/>
      <c r="QED339" s="547"/>
      <c r="QEE339" s="547"/>
      <c r="QEF339" s="547"/>
      <c r="QEG339" s="547"/>
      <c r="QEH339" s="547"/>
      <c r="QEI339" s="547"/>
      <c r="QEJ339" s="547"/>
      <c r="QEK339" s="547"/>
      <c r="QEL339" s="547"/>
      <c r="QEM339" s="547"/>
      <c r="QEN339" s="547"/>
      <c r="QEO339" s="547"/>
      <c r="QEP339" s="547"/>
      <c r="QEQ339" s="547"/>
      <c r="QER339" s="547"/>
      <c r="QES339" s="547"/>
      <c r="QET339" s="547"/>
      <c r="QEU339" s="547"/>
      <c r="QEV339" s="547"/>
      <c r="QEW339" s="547"/>
      <c r="QEX339" s="547"/>
      <c r="QEY339" s="547"/>
      <c r="QEZ339" s="547"/>
      <c r="QFA339" s="547"/>
      <c r="QFB339" s="547"/>
      <c r="QFC339" s="547"/>
      <c r="QFD339" s="547"/>
      <c r="QFE339" s="547"/>
      <c r="QFF339" s="547"/>
      <c r="QFG339" s="547"/>
      <c r="QFH339" s="547"/>
      <c r="QFI339" s="547"/>
      <c r="QFJ339" s="547"/>
      <c r="QFK339" s="547"/>
      <c r="QFL339" s="547"/>
      <c r="QFM339" s="547"/>
      <c r="QFN339" s="547"/>
      <c r="QFO339" s="547"/>
      <c r="QFP339" s="547"/>
      <c r="QFQ339" s="547"/>
      <c r="QFR339" s="547"/>
      <c r="QFS339" s="547"/>
      <c r="QFT339" s="547"/>
      <c r="QFU339" s="547"/>
      <c r="QFV339" s="547"/>
      <c r="QFW339" s="547"/>
      <c r="QFX339" s="547"/>
      <c r="QFY339" s="547"/>
      <c r="QFZ339" s="547"/>
      <c r="QGA339" s="547"/>
      <c r="QGB339" s="547"/>
      <c r="QGC339" s="547"/>
      <c r="QGD339" s="547"/>
      <c r="QGE339" s="547"/>
      <c r="QGF339" s="547"/>
      <c r="QGG339" s="547"/>
      <c r="QGH339" s="547"/>
      <c r="QGI339" s="547"/>
      <c r="QGJ339" s="547"/>
      <c r="QGK339" s="547"/>
      <c r="QGL339" s="547"/>
      <c r="QGM339" s="547"/>
      <c r="QGN339" s="547"/>
      <c r="QGO339" s="547"/>
      <c r="QGP339" s="547"/>
      <c r="QGQ339" s="547"/>
      <c r="QGR339" s="547"/>
      <c r="QGS339" s="547"/>
      <c r="QGT339" s="547"/>
      <c r="QGU339" s="547"/>
      <c r="QGV339" s="547"/>
      <c r="QGW339" s="547"/>
      <c r="QGX339" s="547"/>
      <c r="QGY339" s="547"/>
      <c r="QGZ339" s="547"/>
      <c r="QHA339" s="547"/>
      <c r="QHB339" s="547"/>
      <c r="QHC339" s="547"/>
      <c r="QHD339" s="547"/>
      <c r="QHE339" s="547"/>
      <c r="QHF339" s="547"/>
      <c r="QHG339" s="547"/>
      <c r="QHH339" s="547"/>
      <c r="QHI339" s="547"/>
      <c r="QHJ339" s="547"/>
      <c r="QHK339" s="547"/>
      <c r="QHL339" s="547"/>
      <c r="QHM339" s="547"/>
      <c r="QHN339" s="547"/>
      <c r="QHO339" s="547"/>
      <c r="QHP339" s="547"/>
      <c r="QHQ339" s="547"/>
      <c r="QHR339" s="547"/>
      <c r="QHS339" s="547"/>
      <c r="QHT339" s="547"/>
      <c r="QHU339" s="547"/>
      <c r="QHV339" s="547"/>
      <c r="QHW339" s="547"/>
      <c r="QHX339" s="547"/>
      <c r="QHY339" s="547"/>
      <c r="QHZ339" s="547"/>
      <c r="QIA339" s="547"/>
      <c r="QIB339" s="547"/>
      <c r="QIC339" s="547"/>
      <c r="QID339" s="547"/>
      <c r="QIE339" s="547"/>
      <c r="QIF339" s="547"/>
      <c r="QIG339" s="547"/>
      <c r="QIH339" s="547"/>
      <c r="QII339" s="547"/>
      <c r="QIJ339" s="547"/>
      <c r="QIK339" s="547"/>
      <c r="QIL339" s="547"/>
      <c r="QIM339" s="547"/>
      <c r="QIN339" s="547"/>
      <c r="QIO339" s="547"/>
      <c r="QIP339" s="547"/>
      <c r="QIQ339" s="547"/>
      <c r="QIR339" s="547"/>
      <c r="QIS339" s="547"/>
      <c r="QIT339" s="547"/>
      <c r="QIU339" s="547"/>
      <c r="QIV339" s="547"/>
      <c r="QIW339" s="547"/>
      <c r="QIX339" s="547"/>
      <c r="QIY339" s="547"/>
      <c r="QIZ339" s="547"/>
      <c r="QJA339" s="547"/>
      <c r="QJB339" s="547"/>
      <c r="QJC339" s="547"/>
      <c r="QJD339" s="547"/>
      <c r="QJE339" s="547"/>
      <c r="QJF339" s="547"/>
      <c r="QJG339" s="547"/>
      <c r="QJH339" s="547"/>
      <c r="QJI339" s="547"/>
      <c r="QJJ339" s="547"/>
      <c r="QJK339" s="547"/>
      <c r="QJL339" s="547"/>
      <c r="QJM339" s="547"/>
      <c r="QJN339" s="547"/>
      <c r="QJO339" s="547"/>
      <c r="QJP339" s="547"/>
      <c r="QJQ339" s="547"/>
      <c r="QJR339" s="547"/>
      <c r="QJS339" s="547"/>
      <c r="QJT339" s="547"/>
      <c r="QJU339" s="547"/>
      <c r="QJV339" s="547"/>
      <c r="QJW339" s="547"/>
      <c r="QJX339" s="547"/>
      <c r="QJY339" s="547"/>
      <c r="QJZ339" s="547"/>
      <c r="QKA339" s="547"/>
      <c r="QKB339" s="547"/>
      <c r="QKC339" s="547"/>
      <c r="QKD339" s="547"/>
      <c r="QKE339" s="547"/>
      <c r="QKF339" s="547"/>
      <c r="QKG339" s="547"/>
      <c r="QKH339" s="547"/>
      <c r="QKI339" s="547"/>
      <c r="QKJ339" s="547"/>
      <c r="QKK339" s="547"/>
      <c r="QKL339" s="547"/>
      <c r="QKM339" s="547"/>
      <c r="QKN339" s="547"/>
      <c r="QKO339" s="547"/>
      <c r="QKP339" s="547"/>
      <c r="QKQ339" s="547"/>
      <c r="QKR339" s="547"/>
      <c r="QKS339" s="547"/>
      <c r="QKT339" s="547"/>
      <c r="QKU339" s="547"/>
      <c r="QKV339" s="547"/>
      <c r="QKW339" s="547"/>
      <c r="QKX339" s="547"/>
      <c r="QKY339" s="547"/>
      <c r="QKZ339" s="547"/>
      <c r="QLA339" s="547"/>
      <c r="QLB339" s="547"/>
      <c r="QLC339" s="547"/>
      <c r="QLD339" s="547"/>
      <c r="QLE339" s="547"/>
      <c r="QLF339" s="547"/>
      <c r="QLG339" s="547"/>
      <c r="QLH339" s="547"/>
      <c r="QLI339" s="547"/>
      <c r="QLJ339" s="547"/>
      <c r="QLK339" s="547"/>
      <c r="QLL339" s="547"/>
      <c r="QLM339" s="547"/>
      <c r="QLN339" s="547"/>
      <c r="QLO339" s="547"/>
      <c r="QLP339" s="547"/>
      <c r="QLQ339" s="547"/>
      <c r="QLR339" s="547"/>
      <c r="QLS339" s="547"/>
      <c r="QLT339" s="547"/>
      <c r="QLU339" s="547"/>
      <c r="QLV339" s="547"/>
      <c r="QLW339" s="547"/>
      <c r="QLX339" s="547"/>
      <c r="QLY339" s="547"/>
      <c r="QLZ339" s="547"/>
      <c r="QMA339" s="547"/>
      <c r="QMB339" s="547"/>
      <c r="QMC339" s="547"/>
      <c r="QMD339" s="547"/>
      <c r="QME339" s="547"/>
      <c r="QMF339" s="547"/>
      <c r="QMG339" s="547"/>
      <c r="QMH339" s="547"/>
      <c r="QMI339" s="547"/>
      <c r="QMJ339" s="547"/>
      <c r="QMK339" s="547"/>
      <c r="QML339" s="547"/>
      <c r="QMM339" s="547"/>
      <c r="QMN339" s="547"/>
      <c r="QMO339" s="547"/>
      <c r="QMP339" s="547"/>
      <c r="QMQ339" s="547"/>
      <c r="QMR339" s="547"/>
      <c r="QMS339" s="547"/>
      <c r="QMT339" s="547"/>
      <c r="QMU339" s="547"/>
      <c r="QMV339" s="547"/>
      <c r="QMW339" s="547"/>
      <c r="QMX339" s="547"/>
      <c r="QMY339" s="547"/>
      <c r="QMZ339" s="547"/>
      <c r="QNA339" s="547"/>
      <c r="QNB339" s="547"/>
      <c r="QNC339" s="547"/>
      <c r="QND339" s="547"/>
      <c r="QNE339" s="547"/>
      <c r="QNF339" s="547"/>
      <c r="QNG339" s="547"/>
      <c r="QNH339" s="547"/>
      <c r="QNI339" s="547"/>
      <c r="QNJ339" s="547"/>
      <c r="QNK339" s="547"/>
      <c r="QNL339" s="547"/>
      <c r="QNM339" s="547"/>
      <c r="QNN339" s="547"/>
      <c r="QNO339" s="547"/>
      <c r="QNP339" s="547"/>
      <c r="QNQ339" s="547"/>
      <c r="QNR339" s="547"/>
      <c r="QNS339" s="547"/>
      <c r="QNT339" s="547"/>
      <c r="QNU339" s="547"/>
      <c r="QNV339" s="547"/>
      <c r="QNW339" s="547"/>
      <c r="QNX339" s="547"/>
      <c r="QNY339" s="547"/>
      <c r="QNZ339" s="547"/>
      <c r="QOA339" s="547"/>
      <c r="QOB339" s="547"/>
      <c r="QOC339" s="547"/>
      <c r="QOD339" s="547"/>
      <c r="QOE339" s="547"/>
      <c r="QOF339" s="547"/>
      <c r="QOG339" s="547"/>
      <c r="QOH339" s="547"/>
      <c r="QOI339" s="547"/>
      <c r="QOJ339" s="547"/>
      <c r="QOK339" s="547"/>
      <c r="QOL339" s="547"/>
      <c r="QOM339" s="547"/>
      <c r="QON339" s="547"/>
      <c r="QOO339" s="547"/>
      <c r="QOP339" s="547"/>
      <c r="QOQ339" s="547"/>
      <c r="QOR339" s="547"/>
      <c r="QOS339" s="547"/>
      <c r="QOT339" s="547"/>
      <c r="QOU339" s="547"/>
      <c r="QOV339" s="547"/>
      <c r="QOW339" s="547"/>
      <c r="QOX339" s="547"/>
      <c r="QOY339" s="547"/>
      <c r="QOZ339" s="547"/>
      <c r="QPA339" s="547"/>
      <c r="QPB339" s="547"/>
      <c r="QPC339" s="547"/>
      <c r="QPD339" s="547"/>
      <c r="QPE339" s="547"/>
      <c r="QPF339" s="547"/>
      <c r="QPG339" s="547"/>
      <c r="QPH339" s="547"/>
      <c r="QPI339" s="547"/>
      <c r="QPJ339" s="547"/>
      <c r="QPK339" s="547"/>
      <c r="QPL339" s="547"/>
      <c r="QPM339" s="547"/>
      <c r="QPN339" s="547"/>
      <c r="QPO339" s="547"/>
      <c r="QPP339" s="547"/>
      <c r="QPQ339" s="547"/>
      <c r="QPR339" s="547"/>
      <c r="QPS339" s="547"/>
      <c r="QPT339" s="547"/>
      <c r="QPU339" s="547"/>
      <c r="QPV339" s="547"/>
      <c r="QPW339" s="547"/>
      <c r="QPX339" s="547"/>
      <c r="QPY339" s="547"/>
      <c r="QPZ339" s="547"/>
      <c r="QQA339" s="547"/>
      <c r="QQB339" s="547"/>
      <c r="QQC339" s="547"/>
      <c r="QQD339" s="547"/>
      <c r="QQE339" s="547"/>
      <c r="QQF339" s="547"/>
      <c r="QQG339" s="547"/>
      <c r="QQH339" s="547"/>
      <c r="QQI339" s="547"/>
      <c r="QQJ339" s="547"/>
      <c r="QQK339" s="547"/>
      <c r="QQL339" s="547"/>
      <c r="QQM339" s="547"/>
      <c r="QQN339" s="547"/>
      <c r="QQO339" s="547"/>
      <c r="QQP339" s="547"/>
      <c r="QQQ339" s="547"/>
      <c r="QQR339" s="547"/>
      <c r="QQS339" s="547"/>
      <c r="QQT339" s="547"/>
      <c r="QQU339" s="547"/>
      <c r="QQV339" s="547"/>
      <c r="QQW339" s="547"/>
      <c r="QQX339" s="547"/>
      <c r="QQY339" s="547"/>
      <c r="QQZ339" s="547"/>
      <c r="QRA339" s="547"/>
      <c r="QRB339" s="547"/>
      <c r="QRC339" s="547"/>
      <c r="QRD339" s="547"/>
      <c r="QRE339" s="547"/>
      <c r="QRF339" s="547"/>
      <c r="QRG339" s="547"/>
      <c r="QRH339" s="547"/>
      <c r="QRI339" s="547"/>
      <c r="QRJ339" s="547"/>
      <c r="QRK339" s="547"/>
      <c r="QRL339" s="547"/>
      <c r="QRM339" s="547"/>
      <c r="QRN339" s="547"/>
      <c r="QRO339" s="547"/>
      <c r="QRP339" s="547"/>
      <c r="QRQ339" s="547"/>
      <c r="QRR339" s="547"/>
      <c r="QRS339" s="547"/>
      <c r="QRT339" s="547"/>
      <c r="QRU339" s="547"/>
      <c r="QRV339" s="547"/>
      <c r="QRW339" s="547"/>
      <c r="QRX339" s="547"/>
      <c r="QRY339" s="547"/>
      <c r="QRZ339" s="547"/>
      <c r="QSA339" s="547"/>
      <c r="QSB339" s="547"/>
      <c r="QSC339" s="547"/>
      <c r="QSD339" s="547"/>
      <c r="QSE339" s="547"/>
      <c r="QSF339" s="547"/>
      <c r="QSG339" s="547"/>
      <c r="QSH339" s="547"/>
      <c r="QSI339" s="547"/>
      <c r="QSJ339" s="547"/>
      <c r="QSK339" s="547"/>
      <c r="QSL339" s="547"/>
      <c r="QSM339" s="547"/>
      <c r="QSN339" s="547"/>
      <c r="QSO339" s="547"/>
      <c r="QSP339" s="547"/>
      <c r="QSQ339" s="547"/>
      <c r="QSR339" s="547"/>
      <c r="QSS339" s="547"/>
      <c r="QST339" s="547"/>
      <c r="QSU339" s="547"/>
      <c r="QSV339" s="547"/>
      <c r="QSW339" s="547"/>
      <c r="QSX339" s="547"/>
      <c r="QSY339" s="547"/>
      <c r="QSZ339" s="547"/>
      <c r="QTA339" s="547"/>
      <c r="QTB339" s="547"/>
      <c r="QTC339" s="547"/>
      <c r="QTD339" s="547"/>
      <c r="QTE339" s="547"/>
      <c r="QTF339" s="547"/>
      <c r="QTG339" s="547"/>
      <c r="QTH339" s="547"/>
      <c r="QTI339" s="547"/>
      <c r="QTJ339" s="547"/>
      <c r="QTK339" s="547"/>
      <c r="QTL339" s="547"/>
      <c r="QTM339" s="547"/>
      <c r="QTN339" s="547"/>
      <c r="QTO339" s="547"/>
      <c r="QTP339" s="547"/>
      <c r="QTQ339" s="547"/>
      <c r="QTR339" s="547"/>
      <c r="QTS339" s="547"/>
      <c r="QTT339" s="547"/>
      <c r="QTU339" s="547"/>
      <c r="QTV339" s="547"/>
      <c r="QTW339" s="547"/>
      <c r="QTX339" s="547"/>
      <c r="QTY339" s="547"/>
      <c r="QTZ339" s="547"/>
      <c r="QUA339" s="547"/>
      <c r="QUB339" s="547"/>
      <c r="QUC339" s="547"/>
      <c r="QUD339" s="547"/>
      <c r="QUE339" s="547"/>
      <c r="QUF339" s="547"/>
      <c r="QUG339" s="547"/>
      <c r="QUH339" s="547"/>
      <c r="QUI339" s="547"/>
      <c r="QUJ339" s="547"/>
      <c r="QUK339" s="547"/>
      <c r="QUL339" s="547"/>
      <c r="QUM339" s="547"/>
      <c r="QUN339" s="547"/>
      <c r="QUO339" s="547"/>
      <c r="QUP339" s="547"/>
      <c r="QUQ339" s="547"/>
      <c r="QUR339" s="547"/>
      <c r="QUS339" s="547"/>
      <c r="QUT339" s="547"/>
      <c r="QUU339" s="547"/>
      <c r="QUV339" s="547"/>
      <c r="QUW339" s="547"/>
      <c r="QUX339" s="547"/>
      <c r="QUY339" s="547"/>
      <c r="QUZ339" s="547"/>
      <c r="QVA339" s="547"/>
      <c r="QVB339" s="547"/>
      <c r="QVC339" s="547"/>
      <c r="QVD339" s="547"/>
      <c r="QVE339" s="547"/>
      <c r="QVF339" s="547"/>
      <c r="QVG339" s="547"/>
      <c r="QVH339" s="547"/>
      <c r="QVI339" s="547"/>
      <c r="QVJ339" s="547"/>
      <c r="QVK339" s="547"/>
      <c r="QVL339" s="547"/>
      <c r="QVM339" s="547"/>
      <c r="QVN339" s="547"/>
      <c r="QVO339" s="547"/>
      <c r="QVP339" s="547"/>
      <c r="QVQ339" s="547"/>
      <c r="QVR339" s="547"/>
      <c r="QVS339" s="547"/>
      <c r="QVT339" s="547"/>
      <c r="QVU339" s="547"/>
      <c r="QVV339" s="547"/>
      <c r="QVW339" s="547"/>
      <c r="QVX339" s="547"/>
      <c r="QVY339" s="547"/>
      <c r="QVZ339" s="547"/>
      <c r="QWA339" s="547"/>
      <c r="QWB339" s="547"/>
      <c r="QWC339" s="547"/>
      <c r="QWD339" s="547"/>
      <c r="QWE339" s="547"/>
      <c r="QWF339" s="547"/>
      <c r="QWG339" s="547"/>
      <c r="QWH339" s="547"/>
      <c r="QWI339" s="547"/>
      <c r="QWJ339" s="547"/>
      <c r="QWK339" s="547"/>
      <c r="QWL339" s="547"/>
      <c r="QWM339" s="547"/>
      <c r="QWN339" s="547"/>
      <c r="QWO339" s="547"/>
      <c r="QWP339" s="547"/>
      <c r="QWQ339" s="547"/>
      <c r="QWR339" s="547"/>
      <c r="QWS339" s="547"/>
      <c r="QWT339" s="547"/>
      <c r="QWU339" s="547"/>
      <c r="QWV339" s="547"/>
      <c r="QWW339" s="547"/>
      <c r="QWX339" s="547"/>
      <c r="QWY339" s="547"/>
      <c r="QWZ339" s="547"/>
      <c r="QXA339" s="547"/>
      <c r="QXB339" s="547"/>
      <c r="QXC339" s="547"/>
      <c r="QXD339" s="547"/>
      <c r="QXE339" s="547"/>
      <c r="QXF339" s="547"/>
      <c r="QXG339" s="547"/>
      <c r="QXH339" s="547"/>
      <c r="QXI339" s="547"/>
      <c r="QXJ339" s="547"/>
      <c r="QXK339" s="547"/>
      <c r="QXL339" s="547"/>
      <c r="QXM339" s="547"/>
      <c r="QXN339" s="547"/>
      <c r="QXO339" s="547"/>
      <c r="QXP339" s="547"/>
      <c r="QXQ339" s="547"/>
      <c r="QXR339" s="547"/>
      <c r="QXS339" s="547"/>
      <c r="QXT339" s="547"/>
      <c r="QXU339" s="547"/>
      <c r="QXV339" s="547"/>
      <c r="QXW339" s="547"/>
      <c r="QXX339" s="547"/>
      <c r="QXY339" s="547"/>
      <c r="QXZ339" s="547"/>
      <c r="QYA339" s="547"/>
      <c r="QYB339" s="547"/>
      <c r="QYC339" s="547"/>
      <c r="QYD339" s="547"/>
      <c r="QYE339" s="547"/>
      <c r="QYF339" s="547"/>
      <c r="QYG339" s="547"/>
      <c r="QYH339" s="547"/>
      <c r="QYI339" s="547"/>
      <c r="QYJ339" s="547"/>
      <c r="QYK339" s="547"/>
      <c r="QYL339" s="547"/>
      <c r="QYM339" s="547"/>
      <c r="QYN339" s="547"/>
      <c r="QYO339" s="547"/>
      <c r="QYP339" s="547"/>
      <c r="QYQ339" s="547"/>
      <c r="QYR339" s="547"/>
      <c r="QYS339" s="547"/>
      <c r="QYT339" s="547"/>
      <c r="QYU339" s="547"/>
      <c r="QYV339" s="547"/>
      <c r="QYW339" s="547"/>
      <c r="QYX339" s="547"/>
      <c r="QYY339" s="547"/>
      <c r="QYZ339" s="547"/>
      <c r="QZA339" s="547"/>
      <c r="QZB339" s="547"/>
      <c r="QZC339" s="547"/>
      <c r="QZD339" s="547"/>
      <c r="QZE339" s="547"/>
      <c r="QZF339" s="547"/>
      <c r="QZG339" s="547"/>
      <c r="QZH339" s="547"/>
      <c r="QZI339" s="547"/>
      <c r="QZJ339" s="547"/>
      <c r="QZK339" s="547"/>
      <c r="QZL339" s="547"/>
      <c r="QZM339" s="547"/>
      <c r="QZN339" s="547"/>
      <c r="QZO339" s="547"/>
      <c r="QZP339" s="547"/>
      <c r="QZQ339" s="547"/>
      <c r="QZR339" s="547"/>
      <c r="QZS339" s="547"/>
      <c r="QZT339" s="547"/>
      <c r="QZU339" s="547"/>
      <c r="QZV339" s="547"/>
      <c r="QZW339" s="547"/>
      <c r="QZX339" s="547"/>
      <c r="QZY339" s="547"/>
      <c r="QZZ339" s="547"/>
      <c r="RAA339" s="547"/>
      <c r="RAB339" s="547"/>
      <c r="RAC339" s="547"/>
      <c r="RAD339" s="547"/>
      <c r="RAE339" s="547"/>
      <c r="RAF339" s="547"/>
      <c r="RAG339" s="547"/>
      <c r="RAH339" s="547"/>
      <c r="RAI339" s="547"/>
      <c r="RAJ339" s="547"/>
      <c r="RAK339" s="547"/>
      <c r="RAL339" s="547"/>
      <c r="RAM339" s="547"/>
      <c r="RAN339" s="547"/>
      <c r="RAO339" s="547"/>
      <c r="RAP339" s="547"/>
      <c r="RAQ339" s="547"/>
      <c r="RAR339" s="547"/>
      <c r="RAS339" s="547"/>
      <c r="RAT339" s="547"/>
      <c r="RAU339" s="547"/>
      <c r="RAV339" s="547"/>
      <c r="RAW339" s="547"/>
      <c r="RAX339" s="547"/>
      <c r="RAY339" s="547"/>
      <c r="RAZ339" s="547"/>
      <c r="RBA339" s="547"/>
      <c r="RBB339" s="547"/>
      <c r="RBC339" s="547"/>
      <c r="RBD339" s="547"/>
      <c r="RBE339" s="547"/>
      <c r="RBF339" s="547"/>
      <c r="RBG339" s="547"/>
      <c r="RBH339" s="547"/>
      <c r="RBI339" s="547"/>
      <c r="RBJ339" s="547"/>
      <c r="RBK339" s="547"/>
      <c r="RBL339" s="547"/>
      <c r="RBM339" s="547"/>
      <c r="RBN339" s="547"/>
      <c r="RBO339" s="547"/>
      <c r="RBP339" s="547"/>
      <c r="RBQ339" s="547"/>
      <c r="RBR339" s="547"/>
      <c r="RBS339" s="547"/>
      <c r="RBT339" s="547"/>
      <c r="RBU339" s="547"/>
      <c r="RBV339" s="547"/>
      <c r="RBW339" s="547"/>
      <c r="RBX339" s="547"/>
      <c r="RBY339" s="547"/>
      <c r="RBZ339" s="547"/>
      <c r="RCA339" s="547"/>
      <c r="RCB339" s="547"/>
      <c r="RCC339" s="547"/>
      <c r="RCD339" s="547"/>
      <c r="RCE339" s="547"/>
      <c r="RCF339" s="547"/>
      <c r="RCG339" s="547"/>
      <c r="RCH339" s="547"/>
      <c r="RCI339" s="547"/>
      <c r="RCJ339" s="547"/>
      <c r="RCK339" s="547"/>
      <c r="RCL339" s="547"/>
      <c r="RCM339" s="547"/>
      <c r="RCN339" s="547"/>
      <c r="RCO339" s="547"/>
      <c r="RCP339" s="547"/>
      <c r="RCQ339" s="547"/>
      <c r="RCR339" s="547"/>
      <c r="RCS339" s="547"/>
      <c r="RCT339" s="547"/>
      <c r="RCU339" s="547"/>
      <c r="RCV339" s="547"/>
      <c r="RCW339" s="547"/>
      <c r="RCX339" s="547"/>
      <c r="RCY339" s="547"/>
      <c r="RCZ339" s="547"/>
      <c r="RDA339" s="547"/>
      <c r="RDB339" s="547"/>
      <c r="RDC339" s="547"/>
      <c r="RDD339" s="547"/>
      <c r="RDE339" s="547"/>
      <c r="RDF339" s="547"/>
      <c r="RDG339" s="547"/>
      <c r="RDH339" s="547"/>
      <c r="RDI339" s="547"/>
      <c r="RDJ339" s="547"/>
      <c r="RDK339" s="547"/>
      <c r="RDL339" s="547"/>
      <c r="RDM339" s="547"/>
      <c r="RDN339" s="547"/>
      <c r="RDO339" s="547"/>
      <c r="RDP339" s="547"/>
      <c r="RDQ339" s="547"/>
      <c r="RDR339" s="547"/>
      <c r="RDS339" s="547"/>
      <c r="RDT339" s="547"/>
      <c r="RDU339" s="547"/>
      <c r="RDV339" s="547"/>
      <c r="RDW339" s="547"/>
      <c r="RDX339" s="547"/>
      <c r="RDY339" s="547"/>
      <c r="RDZ339" s="547"/>
      <c r="REA339" s="547"/>
      <c r="REB339" s="547"/>
      <c r="REC339" s="547"/>
      <c r="RED339" s="547"/>
      <c r="REE339" s="547"/>
      <c r="REF339" s="547"/>
      <c r="REG339" s="547"/>
      <c r="REH339" s="547"/>
      <c r="REI339" s="547"/>
      <c r="REJ339" s="547"/>
      <c r="REK339" s="547"/>
      <c r="REL339" s="547"/>
      <c r="REM339" s="547"/>
      <c r="REN339" s="547"/>
      <c r="REO339" s="547"/>
      <c r="REP339" s="547"/>
      <c r="REQ339" s="547"/>
      <c r="RER339" s="547"/>
      <c r="RES339" s="547"/>
      <c r="RET339" s="547"/>
      <c r="REU339" s="547"/>
      <c r="REV339" s="547"/>
      <c r="REW339" s="547"/>
      <c r="REX339" s="547"/>
      <c r="REY339" s="547"/>
      <c r="REZ339" s="547"/>
      <c r="RFA339" s="547"/>
      <c r="RFB339" s="547"/>
      <c r="RFC339" s="547"/>
      <c r="RFD339" s="547"/>
      <c r="RFE339" s="547"/>
      <c r="RFF339" s="547"/>
      <c r="RFG339" s="547"/>
      <c r="RFH339" s="547"/>
      <c r="RFI339" s="547"/>
      <c r="RFJ339" s="547"/>
      <c r="RFK339" s="547"/>
      <c r="RFL339" s="547"/>
      <c r="RFM339" s="547"/>
      <c r="RFN339" s="547"/>
      <c r="RFO339" s="547"/>
      <c r="RFP339" s="547"/>
      <c r="RFQ339" s="547"/>
      <c r="RFR339" s="547"/>
      <c r="RFS339" s="547"/>
      <c r="RFT339" s="547"/>
      <c r="RFU339" s="547"/>
      <c r="RFV339" s="547"/>
      <c r="RFW339" s="547"/>
      <c r="RFX339" s="547"/>
      <c r="RFY339" s="547"/>
      <c r="RFZ339" s="547"/>
      <c r="RGA339" s="547"/>
      <c r="RGB339" s="547"/>
      <c r="RGC339" s="547"/>
      <c r="RGD339" s="547"/>
      <c r="RGE339" s="547"/>
      <c r="RGF339" s="547"/>
      <c r="RGG339" s="547"/>
      <c r="RGH339" s="547"/>
      <c r="RGI339" s="547"/>
      <c r="RGJ339" s="547"/>
      <c r="RGK339" s="547"/>
      <c r="RGL339" s="547"/>
      <c r="RGM339" s="547"/>
      <c r="RGN339" s="547"/>
      <c r="RGO339" s="547"/>
      <c r="RGP339" s="547"/>
      <c r="RGQ339" s="547"/>
      <c r="RGR339" s="547"/>
      <c r="RGS339" s="547"/>
      <c r="RGT339" s="547"/>
      <c r="RGU339" s="547"/>
      <c r="RGV339" s="547"/>
      <c r="RGW339" s="547"/>
      <c r="RGX339" s="547"/>
      <c r="RGY339" s="547"/>
      <c r="RGZ339" s="547"/>
      <c r="RHA339" s="547"/>
      <c r="RHB339" s="547"/>
      <c r="RHC339" s="547"/>
      <c r="RHD339" s="547"/>
      <c r="RHE339" s="547"/>
      <c r="RHF339" s="547"/>
      <c r="RHG339" s="547"/>
      <c r="RHH339" s="547"/>
      <c r="RHI339" s="547"/>
      <c r="RHJ339" s="547"/>
      <c r="RHK339" s="547"/>
      <c r="RHL339" s="547"/>
      <c r="RHM339" s="547"/>
      <c r="RHN339" s="547"/>
      <c r="RHO339" s="547"/>
      <c r="RHP339" s="547"/>
      <c r="RHQ339" s="547"/>
      <c r="RHR339" s="547"/>
      <c r="RHS339" s="547"/>
      <c r="RHT339" s="547"/>
      <c r="RHU339" s="547"/>
      <c r="RHV339" s="547"/>
      <c r="RHW339" s="547"/>
      <c r="RHX339" s="547"/>
      <c r="RHY339" s="547"/>
      <c r="RHZ339" s="547"/>
      <c r="RIA339" s="547"/>
      <c r="RIB339" s="547"/>
      <c r="RIC339" s="547"/>
      <c r="RID339" s="547"/>
      <c r="RIE339" s="547"/>
      <c r="RIF339" s="547"/>
      <c r="RIG339" s="547"/>
      <c r="RIH339" s="547"/>
      <c r="RII339" s="547"/>
      <c r="RIJ339" s="547"/>
      <c r="RIK339" s="547"/>
      <c r="RIL339" s="547"/>
      <c r="RIM339" s="547"/>
      <c r="RIN339" s="547"/>
      <c r="RIO339" s="547"/>
      <c r="RIP339" s="547"/>
      <c r="RIQ339" s="547"/>
      <c r="RIR339" s="547"/>
      <c r="RIS339" s="547"/>
      <c r="RIT339" s="547"/>
      <c r="RIU339" s="547"/>
      <c r="RIV339" s="547"/>
      <c r="RIW339" s="547"/>
      <c r="RIX339" s="547"/>
      <c r="RIY339" s="547"/>
      <c r="RIZ339" s="547"/>
      <c r="RJA339" s="547"/>
      <c r="RJB339" s="547"/>
      <c r="RJC339" s="547"/>
      <c r="RJD339" s="547"/>
      <c r="RJE339" s="547"/>
      <c r="RJF339" s="547"/>
      <c r="RJG339" s="547"/>
      <c r="RJH339" s="547"/>
      <c r="RJI339" s="547"/>
      <c r="RJJ339" s="547"/>
      <c r="RJK339" s="547"/>
      <c r="RJL339" s="547"/>
      <c r="RJM339" s="547"/>
      <c r="RJN339" s="547"/>
      <c r="RJO339" s="547"/>
      <c r="RJP339" s="547"/>
      <c r="RJQ339" s="547"/>
      <c r="RJR339" s="547"/>
      <c r="RJS339" s="547"/>
      <c r="RJT339" s="547"/>
      <c r="RJU339" s="547"/>
      <c r="RJV339" s="547"/>
      <c r="RJW339" s="547"/>
      <c r="RJX339" s="547"/>
      <c r="RJY339" s="547"/>
      <c r="RJZ339" s="547"/>
      <c r="RKA339" s="547"/>
      <c r="RKB339" s="547"/>
      <c r="RKC339" s="547"/>
      <c r="RKD339" s="547"/>
      <c r="RKE339" s="547"/>
      <c r="RKF339" s="547"/>
      <c r="RKG339" s="547"/>
      <c r="RKH339" s="547"/>
      <c r="RKI339" s="547"/>
      <c r="RKJ339" s="547"/>
      <c r="RKK339" s="547"/>
      <c r="RKL339" s="547"/>
      <c r="RKM339" s="547"/>
      <c r="RKN339" s="547"/>
      <c r="RKO339" s="547"/>
      <c r="RKP339" s="547"/>
      <c r="RKQ339" s="547"/>
      <c r="RKR339" s="547"/>
      <c r="RKS339" s="547"/>
      <c r="RKT339" s="547"/>
      <c r="RKU339" s="547"/>
      <c r="RKV339" s="547"/>
      <c r="RKW339" s="547"/>
      <c r="RKX339" s="547"/>
      <c r="RKY339" s="547"/>
      <c r="RKZ339" s="547"/>
      <c r="RLA339" s="547"/>
      <c r="RLB339" s="547"/>
      <c r="RLC339" s="547"/>
      <c r="RLD339" s="547"/>
      <c r="RLE339" s="547"/>
      <c r="RLF339" s="547"/>
      <c r="RLG339" s="547"/>
      <c r="RLH339" s="547"/>
      <c r="RLI339" s="547"/>
      <c r="RLJ339" s="547"/>
      <c r="RLK339" s="547"/>
      <c r="RLL339" s="547"/>
      <c r="RLM339" s="547"/>
      <c r="RLN339" s="547"/>
      <c r="RLO339" s="547"/>
      <c r="RLP339" s="547"/>
      <c r="RLQ339" s="547"/>
      <c r="RLR339" s="547"/>
      <c r="RLS339" s="547"/>
      <c r="RLT339" s="547"/>
      <c r="RLU339" s="547"/>
      <c r="RLV339" s="547"/>
      <c r="RLW339" s="547"/>
      <c r="RLX339" s="547"/>
      <c r="RLY339" s="547"/>
      <c r="RLZ339" s="547"/>
      <c r="RMA339" s="547"/>
      <c r="RMB339" s="547"/>
      <c r="RMC339" s="547"/>
      <c r="RMD339" s="547"/>
      <c r="RME339" s="547"/>
      <c r="RMF339" s="547"/>
      <c r="RMG339" s="547"/>
      <c r="RMH339" s="547"/>
      <c r="RMI339" s="547"/>
      <c r="RMJ339" s="547"/>
      <c r="RMK339" s="547"/>
      <c r="RML339" s="547"/>
      <c r="RMM339" s="547"/>
      <c r="RMN339" s="547"/>
      <c r="RMO339" s="547"/>
      <c r="RMP339" s="547"/>
      <c r="RMQ339" s="547"/>
      <c r="RMR339" s="547"/>
      <c r="RMS339" s="547"/>
      <c r="RMT339" s="547"/>
      <c r="RMU339" s="547"/>
      <c r="RMV339" s="547"/>
      <c r="RMW339" s="547"/>
      <c r="RMX339" s="547"/>
      <c r="RMY339" s="547"/>
      <c r="RMZ339" s="547"/>
      <c r="RNA339" s="547"/>
      <c r="RNB339" s="547"/>
      <c r="RNC339" s="547"/>
      <c r="RND339" s="547"/>
      <c r="RNE339" s="547"/>
      <c r="RNF339" s="547"/>
      <c r="RNG339" s="547"/>
      <c r="RNH339" s="547"/>
      <c r="RNI339" s="547"/>
      <c r="RNJ339" s="547"/>
      <c r="RNK339" s="547"/>
      <c r="RNL339" s="547"/>
      <c r="RNM339" s="547"/>
      <c r="RNN339" s="547"/>
      <c r="RNO339" s="547"/>
      <c r="RNP339" s="547"/>
      <c r="RNQ339" s="547"/>
      <c r="RNR339" s="547"/>
      <c r="RNS339" s="547"/>
      <c r="RNT339" s="547"/>
      <c r="RNU339" s="547"/>
      <c r="RNV339" s="547"/>
      <c r="RNW339" s="547"/>
      <c r="RNX339" s="547"/>
      <c r="RNY339" s="547"/>
      <c r="RNZ339" s="547"/>
      <c r="ROA339" s="547"/>
      <c r="ROB339" s="547"/>
      <c r="ROC339" s="547"/>
      <c r="ROD339" s="547"/>
      <c r="ROE339" s="547"/>
      <c r="ROF339" s="547"/>
      <c r="ROG339" s="547"/>
      <c r="ROH339" s="547"/>
      <c r="ROI339" s="547"/>
      <c r="ROJ339" s="547"/>
      <c r="ROK339" s="547"/>
      <c r="ROL339" s="547"/>
      <c r="ROM339" s="547"/>
      <c r="RON339" s="547"/>
      <c r="ROO339" s="547"/>
      <c r="ROP339" s="547"/>
      <c r="ROQ339" s="547"/>
      <c r="ROR339" s="547"/>
      <c r="ROS339" s="547"/>
      <c r="ROT339" s="547"/>
      <c r="ROU339" s="547"/>
      <c r="ROV339" s="547"/>
      <c r="ROW339" s="547"/>
      <c r="ROX339" s="547"/>
      <c r="ROY339" s="547"/>
      <c r="ROZ339" s="547"/>
      <c r="RPA339" s="547"/>
      <c r="RPB339" s="547"/>
      <c r="RPC339" s="547"/>
      <c r="RPD339" s="547"/>
      <c r="RPE339" s="547"/>
      <c r="RPF339" s="547"/>
      <c r="RPG339" s="547"/>
      <c r="RPH339" s="547"/>
      <c r="RPI339" s="547"/>
      <c r="RPJ339" s="547"/>
      <c r="RPK339" s="547"/>
      <c r="RPL339" s="547"/>
      <c r="RPM339" s="547"/>
      <c r="RPN339" s="547"/>
      <c r="RPO339" s="547"/>
      <c r="RPP339" s="547"/>
      <c r="RPQ339" s="547"/>
      <c r="RPR339" s="547"/>
      <c r="RPS339" s="547"/>
      <c r="RPT339" s="547"/>
      <c r="RPU339" s="547"/>
      <c r="RPV339" s="547"/>
      <c r="RPW339" s="547"/>
      <c r="RPX339" s="547"/>
      <c r="RPY339" s="547"/>
      <c r="RPZ339" s="547"/>
      <c r="RQA339" s="547"/>
      <c r="RQB339" s="547"/>
      <c r="RQC339" s="547"/>
      <c r="RQD339" s="547"/>
      <c r="RQE339" s="547"/>
      <c r="RQF339" s="547"/>
      <c r="RQG339" s="547"/>
      <c r="RQH339" s="547"/>
      <c r="RQI339" s="547"/>
      <c r="RQJ339" s="547"/>
      <c r="RQK339" s="547"/>
      <c r="RQL339" s="547"/>
      <c r="RQM339" s="547"/>
      <c r="RQN339" s="547"/>
      <c r="RQO339" s="547"/>
      <c r="RQP339" s="547"/>
      <c r="RQQ339" s="547"/>
      <c r="RQR339" s="547"/>
      <c r="RQS339" s="547"/>
      <c r="RQT339" s="547"/>
      <c r="RQU339" s="547"/>
      <c r="RQV339" s="547"/>
      <c r="RQW339" s="547"/>
      <c r="RQX339" s="547"/>
      <c r="RQY339" s="547"/>
      <c r="RQZ339" s="547"/>
      <c r="RRA339" s="547"/>
      <c r="RRB339" s="547"/>
      <c r="RRC339" s="547"/>
      <c r="RRD339" s="547"/>
      <c r="RRE339" s="547"/>
      <c r="RRF339" s="547"/>
      <c r="RRG339" s="547"/>
      <c r="RRH339" s="547"/>
      <c r="RRI339" s="547"/>
      <c r="RRJ339" s="547"/>
      <c r="RRK339" s="547"/>
      <c r="RRL339" s="547"/>
      <c r="RRM339" s="547"/>
      <c r="RRN339" s="547"/>
      <c r="RRO339" s="547"/>
      <c r="RRP339" s="547"/>
      <c r="RRQ339" s="547"/>
      <c r="RRR339" s="547"/>
      <c r="RRS339" s="547"/>
      <c r="RRT339" s="547"/>
      <c r="RRU339" s="547"/>
      <c r="RRV339" s="547"/>
      <c r="RRW339" s="547"/>
      <c r="RRX339" s="547"/>
      <c r="RRY339" s="547"/>
      <c r="RRZ339" s="547"/>
      <c r="RSA339" s="547"/>
      <c r="RSB339" s="547"/>
      <c r="RSC339" s="547"/>
      <c r="RSD339" s="547"/>
      <c r="RSE339" s="547"/>
      <c r="RSF339" s="547"/>
      <c r="RSG339" s="547"/>
      <c r="RSH339" s="547"/>
      <c r="RSI339" s="547"/>
      <c r="RSJ339" s="547"/>
      <c r="RSK339" s="547"/>
      <c r="RSL339" s="547"/>
      <c r="RSM339" s="547"/>
      <c r="RSN339" s="547"/>
      <c r="RSO339" s="547"/>
      <c r="RSP339" s="547"/>
      <c r="RSQ339" s="547"/>
      <c r="RSR339" s="547"/>
      <c r="RSS339" s="547"/>
      <c r="RST339" s="547"/>
      <c r="RSU339" s="547"/>
      <c r="RSV339" s="547"/>
      <c r="RSW339" s="547"/>
      <c r="RSX339" s="547"/>
      <c r="RSY339" s="547"/>
      <c r="RSZ339" s="547"/>
      <c r="RTA339" s="547"/>
      <c r="RTB339" s="547"/>
      <c r="RTC339" s="547"/>
      <c r="RTD339" s="547"/>
      <c r="RTE339" s="547"/>
      <c r="RTF339" s="547"/>
      <c r="RTG339" s="547"/>
      <c r="RTH339" s="547"/>
      <c r="RTI339" s="547"/>
      <c r="RTJ339" s="547"/>
      <c r="RTK339" s="547"/>
      <c r="RTL339" s="547"/>
      <c r="RTM339" s="547"/>
      <c r="RTN339" s="547"/>
      <c r="RTO339" s="547"/>
      <c r="RTP339" s="547"/>
      <c r="RTQ339" s="547"/>
      <c r="RTR339" s="547"/>
      <c r="RTS339" s="547"/>
      <c r="RTT339" s="547"/>
      <c r="RTU339" s="547"/>
      <c r="RTV339" s="547"/>
      <c r="RTW339" s="547"/>
      <c r="RTX339" s="547"/>
      <c r="RTY339" s="547"/>
      <c r="RTZ339" s="547"/>
      <c r="RUA339" s="547"/>
      <c r="RUB339" s="547"/>
      <c r="RUC339" s="547"/>
      <c r="RUD339" s="547"/>
      <c r="RUE339" s="547"/>
      <c r="RUF339" s="547"/>
      <c r="RUG339" s="547"/>
      <c r="RUH339" s="547"/>
      <c r="RUI339" s="547"/>
      <c r="RUJ339" s="547"/>
      <c r="RUK339" s="547"/>
      <c r="RUL339" s="547"/>
      <c r="RUM339" s="547"/>
      <c r="RUN339" s="547"/>
      <c r="RUO339" s="547"/>
      <c r="RUP339" s="547"/>
      <c r="RUQ339" s="547"/>
      <c r="RUR339" s="547"/>
      <c r="RUS339" s="547"/>
      <c r="RUT339" s="547"/>
      <c r="RUU339" s="547"/>
      <c r="RUV339" s="547"/>
      <c r="RUW339" s="547"/>
      <c r="RUX339" s="547"/>
      <c r="RUY339" s="547"/>
      <c r="RUZ339" s="547"/>
      <c r="RVA339" s="547"/>
      <c r="RVB339" s="547"/>
      <c r="RVC339" s="547"/>
      <c r="RVD339" s="547"/>
      <c r="RVE339" s="547"/>
      <c r="RVF339" s="547"/>
      <c r="RVG339" s="547"/>
      <c r="RVH339" s="547"/>
      <c r="RVI339" s="547"/>
      <c r="RVJ339" s="547"/>
      <c r="RVK339" s="547"/>
      <c r="RVL339" s="547"/>
      <c r="RVM339" s="547"/>
      <c r="RVN339" s="547"/>
      <c r="RVO339" s="547"/>
      <c r="RVP339" s="547"/>
      <c r="RVQ339" s="547"/>
      <c r="RVR339" s="547"/>
      <c r="RVS339" s="547"/>
      <c r="RVT339" s="547"/>
      <c r="RVU339" s="547"/>
      <c r="RVV339" s="547"/>
      <c r="RVW339" s="547"/>
      <c r="RVX339" s="547"/>
      <c r="RVY339" s="547"/>
      <c r="RVZ339" s="547"/>
      <c r="RWA339" s="547"/>
      <c r="RWB339" s="547"/>
      <c r="RWC339" s="547"/>
      <c r="RWD339" s="547"/>
      <c r="RWE339" s="547"/>
      <c r="RWF339" s="547"/>
      <c r="RWG339" s="547"/>
      <c r="RWH339" s="547"/>
      <c r="RWI339" s="547"/>
      <c r="RWJ339" s="547"/>
      <c r="RWK339" s="547"/>
      <c r="RWL339" s="547"/>
      <c r="RWM339" s="547"/>
      <c r="RWN339" s="547"/>
      <c r="RWO339" s="547"/>
      <c r="RWP339" s="547"/>
      <c r="RWQ339" s="547"/>
      <c r="RWR339" s="547"/>
      <c r="RWS339" s="547"/>
      <c r="RWT339" s="547"/>
      <c r="RWU339" s="547"/>
      <c r="RWV339" s="547"/>
      <c r="RWW339" s="547"/>
      <c r="RWX339" s="547"/>
      <c r="RWY339" s="547"/>
      <c r="RWZ339" s="547"/>
      <c r="RXA339" s="547"/>
      <c r="RXB339" s="547"/>
      <c r="RXC339" s="547"/>
      <c r="RXD339" s="547"/>
      <c r="RXE339" s="547"/>
      <c r="RXF339" s="547"/>
      <c r="RXG339" s="547"/>
      <c r="RXH339" s="547"/>
      <c r="RXI339" s="547"/>
      <c r="RXJ339" s="547"/>
      <c r="RXK339" s="547"/>
      <c r="RXL339" s="547"/>
      <c r="RXM339" s="547"/>
      <c r="RXN339" s="547"/>
      <c r="RXO339" s="547"/>
      <c r="RXP339" s="547"/>
      <c r="RXQ339" s="547"/>
      <c r="RXR339" s="547"/>
      <c r="RXS339" s="547"/>
      <c r="RXT339" s="547"/>
      <c r="RXU339" s="547"/>
      <c r="RXV339" s="547"/>
      <c r="RXW339" s="547"/>
      <c r="RXX339" s="547"/>
      <c r="RXY339" s="547"/>
      <c r="RXZ339" s="547"/>
      <c r="RYA339" s="547"/>
      <c r="RYB339" s="547"/>
      <c r="RYC339" s="547"/>
      <c r="RYD339" s="547"/>
      <c r="RYE339" s="547"/>
      <c r="RYF339" s="547"/>
      <c r="RYG339" s="547"/>
      <c r="RYH339" s="547"/>
      <c r="RYI339" s="547"/>
      <c r="RYJ339" s="547"/>
      <c r="RYK339" s="547"/>
      <c r="RYL339" s="547"/>
      <c r="RYM339" s="547"/>
      <c r="RYN339" s="547"/>
      <c r="RYO339" s="547"/>
      <c r="RYP339" s="547"/>
      <c r="RYQ339" s="547"/>
      <c r="RYR339" s="547"/>
      <c r="RYS339" s="547"/>
      <c r="RYT339" s="547"/>
      <c r="RYU339" s="547"/>
      <c r="RYV339" s="547"/>
      <c r="RYW339" s="547"/>
      <c r="RYX339" s="547"/>
      <c r="RYY339" s="547"/>
      <c r="RYZ339" s="547"/>
      <c r="RZA339" s="547"/>
      <c r="RZB339" s="547"/>
      <c r="RZC339" s="547"/>
      <c r="RZD339" s="547"/>
      <c r="RZE339" s="547"/>
      <c r="RZF339" s="547"/>
      <c r="RZG339" s="547"/>
      <c r="RZH339" s="547"/>
      <c r="RZI339" s="547"/>
      <c r="RZJ339" s="547"/>
      <c r="RZK339" s="547"/>
      <c r="RZL339" s="547"/>
      <c r="RZM339" s="547"/>
      <c r="RZN339" s="547"/>
      <c r="RZO339" s="547"/>
      <c r="RZP339" s="547"/>
      <c r="RZQ339" s="547"/>
      <c r="RZR339" s="547"/>
      <c r="RZS339" s="547"/>
      <c r="RZT339" s="547"/>
      <c r="RZU339" s="547"/>
      <c r="RZV339" s="547"/>
      <c r="RZW339" s="547"/>
      <c r="RZX339" s="547"/>
      <c r="RZY339" s="547"/>
      <c r="RZZ339" s="547"/>
      <c r="SAA339" s="547"/>
      <c r="SAB339" s="547"/>
      <c r="SAC339" s="547"/>
      <c r="SAD339" s="547"/>
      <c r="SAE339" s="547"/>
      <c r="SAF339" s="547"/>
      <c r="SAG339" s="547"/>
      <c r="SAH339" s="547"/>
      <c r="SAI339" s="547"/>
      <c r="SAJ339" s="547"/>
      <c r="SAK339" s="547"/>
      <c r="SAL339" s="547"/>
      <c r="SAM339" s="547"/>
      <c r="SAN339" s="547"/>
      <c r="SAO339" s="547"/>
      <c r="SAP339" s="547"/>
      <c r="SAQ339" s="547"/>
      <c r="SAR339" s="547"/>
      <c r="SAS339" s="547"/>
      <c r="SAT339" s="547"/>
      <c r="SAU339" s="547"/>
      <c r="SAV339" s="547"/>
      <c r="SAW339" s="547"/>
      <c r="SAX339" s="547"/>
      <c r="SAY339" s="547"/>
      <c r="SAZ339" s="547"/>
      <c r="SBA339" s="547"/>
      <c r="SBB339" s="547"/>
      <c r="SBC339" s="547"/>
      <c r="SBD339" s="547"/>
      <c r="SBE339" s="547"/>
      <c r="SBF339" s="547"/>
      <c r="SBG339" s="547"/>
      <c r="SBH339" s="547"/>
      <c r="SBI339" s="547"/>
      <c r="SBJ339" s="547"/>
      <c r="SBK339" s="547"/>
      <c r="SBL339" s="547"/>
      <c r="SBM339" s="547"/>
      <c r="SBN339" s="547"/>
      <c r="SBO339" s="547"/>
      <c r="SBP339" s="547"/>
      <c r="SBQ339" s="547"/>
      <c r="SBR339" s="547"/>
      <c r="SBS339" s="547"/>
      <c r="SBT339" s="547"/>
      <c r="SBU339" s="547"/>
      <c r="SBV339" s="547"/>
      <c r="SBW339" s="547"/>
      <c r="SBX339" s="547"/>
      <c r="SBY339" s="547"/>
      <c r="SBZ339" s="547"/>
      <c r="SCA339" s="547"/>
      <c r="SCB339" s="547"/>
      <c r="SCC339" s="547"/>
      <c r="SCD339" s="547"/>
      <c r="SCE339" s="547"/>
      <c r="SCF339" s="547"/>
      <c r="SCG339" s="547"/>
      <c r="SCH339" s="547"/>
      <c r="SCI339" s="547"/>
      <c r="SCJ339" s="547"/>
      <c r="SCK339" s="547"/>
      <c r="SCL339" s="547"/>
      <c r="SCM339" s="547"/>
      <c r="SCN339" s="547"/>
      <c r="SCO339" s="547"/>
      <c r="SCP339" s="547"/>
      <c r="SCQ339" s="547"/>
      <c r="SCR339" s="547"/>
      <c r="SCS339" s="547"/>
      <c r="SCT339" s="547"/>
      <c r="SCU339" s="547"/>
      <c r="SCV339" s="547"/>
      <c r="SCW339" s="547"/>
      <c r="SCX339" s="547"/>
      <c r="SCY339" s="547"/>
      <c r="SCZ339" s="547"/>
      <c r="SDA339" s="547"/>
      <c r="SDB339" s="547"/>
      <c r="SDC339" s="547"/>
      <c r="SDD339" s="547"/>
      <c r="SDE339" s="547"/>
      <c r="SDF339" s="547"/>
      <c r="SDG339" s="547"/>
      <c r="SDH339" s="547"/>
      <c r="SDI339" s="547"/>
      <c r="SDJ339" s="547"/>
      <c r="SDK339" s="547"/>
      <c r="SDL339" s="547"/>
      <c r="SDM339" s="547"/>
      <c r="SDN339" s="547"/>
      <c r="SDO339" s="547"/>
      <c r="SDP339" s="547"/>
      <c r="SDQ339" s="547"/>
      <c r="SDR339" s="547"/>
      <c r="SDS339" s="547"/>
      <c r="SDT339" s="547"/>
      <c r="SDU339" s="547"/>
      <c r="SDV339" s="547"/>
      <c r="SDW339" s="547"/>
      <c r="SDX339" s="547"/>
      <c r="SDY339" s="547"/>
      <c r="SDZ339" s="547"/>
      <c r="SEA339" s="547"/>
      <c r="SEB339" s="547"/>
      <c r="SEC339" s="547"/>
      <c r="SED339" s="547"/>
      <c r="SEE339" s="547"/>
      <c r="SEF339" s="547"/>
      <c r="SEG339" s="547"/>
      <c r="SEH339" s="547"/>
      <c r="SEI339" s="547"/>
      <c r="SEJ339" s="547"/>
      <c r="SEK339" s="547"/>
      <c r="SEL339" s="547"/>
      <c r="SEM339" s="547"/>
      <c r="SEN339" s="547"/>
      <c r="SEO339" s="547"/>
      <c r="SEP339" s="547"/>
      <c r="SEQ339" s="547"/>
      <c r="SER339" s="547"/>
      <c r="SES339" s="547"/>
      <c r="SET339" s="547"/>
      <c r="SEU339" s="547"/>
      <c r="SEV339" s="547"/>
      <c r="SEW339" s="547"/>
      <c r="SEX339" s="547"/>
      <c r="SEY339" s="547"/>
      <c r="SEZ339" s="547"/>
      <c r="SFA339" s="547"/>
      <c r="SFB339" s="547"/>
      <c r="SFC339" s="547"/>
      <c r="SFD339" s="547"/>
      <c r="SFE339" s="547"/>
      <c r="SFF339" s="547"/>
      <c r="SFG339" s="547"/>
      <c r="SFH339" s="547"/>
      <c r="SFI339" s="547"/>
      <c r="SFJ339" s="547"/>
      <c r="SFK339" s="547"/>
      <c r="SFL339" s="547"/>
      <c r="SFM339" s="547"/>
      <c r="SFN339" s="547"/>
      <c r="SFO339" s="547"/>
      <c r="SFP339" s="547"/>
      <c r="SFQ339" s="547"/>
      <c r="SFR339" s="547"/>
      <c r="SFS339" s="547"/>
      <c r="SFT339" s="547"/>
      <c r="SFU339" s="547"/>
      <c r="SFV339" s="547"/>
      <c r="SFW339" s="547"/>
      <c r="SFX339" s="547"/>
      <c r="SFY339" s="547"/>
      <c r="SFZ339" s="547"/>
      <c r="SGA339" s="547"/>
      <c r="SGB339" s="547"/>
      <c r="SGC339" s="547"/>
      <c r="SGD339" s="547"/>
      <c r="SGE339" s="547"/>
      <c r="SGF339" s="547"/>
      <c r="SGG339" s="547"/>
      <c r="SGH339" s="547"/>
      <c r="SGI339" s="547"/>
      <c r="SGJ339" s="547"/>
      <c r="SGK339" s="547"/>
      <c r="SGL339" s="547"/>
      <c r="SGM339" s="547"/>
      <c r="SGN339" s="547"/>
      <c r="SGO339" s="547"/>
      <c r="SGP339" s="547"/>
      <c r="SGQ339" s="547"/>
      <c r="SGR339" s="547"/>
      <c r="SGS339" s="547"/>
      <c r="SGT339" s="547"/>
      <c r="SGU339" s="547"/>
      <c r="SGV339" s="547"/>
      <c r="SGW339" s="547"/>
      <c r="SGX339" s="547"/>
      <c r="SGY339" s="547"/>
      <c r="SGZ339" s="547"/>
      <c r="SHA339" s="547"/>
      <c r="SHB339" s="547"/>
      <c r="SHC339" s="547"/>
      <c r="SHD339" s="547"/>
      <c r="SHE339" s="547"/>
      <c r="SHF339" s="547"/>
      <c r="SHG339" s="547"/>
      <c r="SHH339" s="547"/>
      <c r="SHI339" s="547"/>
      <c r="SHJ339" s="547"/>
      <c r="SHK339" s="547"/>
      <c r="SHL339" s="547"/>
      <c r="SHM339" s="547"/>
      <c r="SHN339" s="547"/>
      <c r="SHO339" s="547"/>
      <c r="SHP339" s="547"/>
      <c r="SHQ339" s="547"/>
      <c r="SHR339" s="547"/>
      <c r="SHS339" s="547"/>
      <c r="SHT339" s="547"/>
      <c r="SHU339" s="547"/>
      <c r="SHV339" s="547"/>
      <c r="SHW339" s="547"/>
      <c r="SHX339" s="547"/>
      <c r="SHY339" s="547"/>
      <c r="SHZ339" s="547"/>
      <c r="SIA339" s="547"/>
      <c r="SIB339" s="547"/>
      <c r="SIC339" s="547"/>
      <c r="SID339" s="547"/>
      <c r="SIE339" s="547"/>
      <c r="SIF339" s="547"/>
      <c r="SIG339" s="547"/>
      <c r="SIH339" s="547"/>
      <c r="SII339" s="547"/>
      <c r="SIJ339" s="547"/>
      <c r="SIK339" s="547"/>
      <c r="SIL339" s="547"/>
      <c r="SIM339" s="547"/>
      <c r="SIN339" s="547"/>
      <c r="SIO339" s="547"/>
      <c r="SIP339" s="547"/>
      <c r="SIQ339" s="547"/>
      <c r="SIR339" s="547"/>
      <c r="SIS339" s="547"/>
      <c r="SIT339" s="547"/>
      <c r="SIU339" s="547"/>
      <c r="SIV339" s="547"/>
      <c r="SIW339" s="547"/>
      <c r="SIX339" s="547"/>
      <c r="SIY339" s="547"/>
      <c r="SIZ339" s="547"/>
      <c r="SJA339" s="547"/>
      <c r="SJB339" s="547"/>
      <c r="SJC339" s="547"/>
      <c r="SJD339" s="547"/>
      <c r="SJE339" s="547"/>
      <c r="SJF339" s="547"/>
      <c r="SJG339" s="547"/>
      <c r="SJH339" s="547"/>
      <c r="SJI339" s="547"/>
      <c r="SJJ339" s="547"/>
      <c r="SJK339" s="547"/>
      <c r="SJL339" s="547"/>
      <c r="SJM339" s="547"/>
      <c r="SJN339" s="547"/>
      <c r="SJO339" s="547"/>
      <c r="SJP339" s="547"/>
      <c r="SJQ339" s="547"/>
      <c r="SJR339" s="547"/>
      <c r="SJS339" s="547"/>
      <c r="SJT339" s="547"/>
      <c r="SJU339" s="547"/>
      <c r="SJV339" s="547"/>
      <c r="SJW339" s="547"/>
      <c r="SJX339" s="547"/>
      <c r="SJY339" s="547"/>
      <c r="SJZ339" s="547"/>
      <c r="SKA339" s="547"/>
      <c r="SKB339" s="547"/>
      <c r="SKC339" s="547"/>
      <c r="SKD339" s="547"/>
      <c r="SKE339" s="547"/>
      <c r="SKF339" s="547"/>
      <c r="SKG339" s="547"/>
      <c r="SKH339" s="547"/>
      <c r="SKI339" s="547"/>
      <c r="SKJ339" s="547"/>
      <c r="SKK339" s="547"/>
      <c r="SKL339" s="547"/>
      <c r="SKM339" s="547"/>
      <c r="SKN339" s="547"/>
      <c r="SKO339" s="547"/>
      <c r="SKP339" s="547"/>
      <c r="SKQ339" s="547"/>
      <c r="SKR339" s="547"/>
      <c r="SKS339" s="547"/>
      <c r="SKT339" s="547"/>
      <c r="SKU339" s="547"/>
      <c r="SKV339" s="547"/>
      <c r="SKW339" s="547"/>
      <c r="SKX339" s="547"/>
      <c r="SKY339" s="547"/>
      <c r="SKZ339" s="547"/>
      <c r="SLA339" s="547"/>
      <c r="SLB339" s="547"/>
      <c r="SLC339" s="547"/>
      <c r="SLD339" s="547"/>
      <c r="SLE339" s="547"/>
      <c r="SLF339" s="547"/>
      <c r="SLG339" s="547"/>
      <c r="SLH339" s="547"/>
      <c r="SLI339" s="547"/>
      <c r="SLJ339" s="547"/>
      <c r="SLK339" s="547"/>
      <c r="SLL339" s="547"/>
      <c r="SLM339" s="547"/>
      <c r="SLN339" s="547"/>
      <c r="SLO339" s="547"/>
      <c r="SLP339" s="547"/>
      <c r="SLQ339" s="547"/>
      <c r="SLR339" s="547"/>
      <c r="SLS339" s="547"/>
      <c r="SLT339" s="547"/>
      <c r="SLU339" s="547"/>
      <c r="SLV339" s="547"/>
      <c r="SLW339" s="547"/>
      <c r="SLX339" s="547"/>
      <c r="SLY339" s="547"/>
      <c r="SLZ339" s="547"/>
      <c r="SMA339" s="547"/>
      <c r="SMB339" s="547"/>
      <c r="SMC339" s="547"/>
      <c r="SMD339" s="547"/>
      <c r="SME339" s="547"/>
      <c r="SMF339" s="547"/>
      <c r="SMG339" s="547"/>
      <c r="SMH339" s="547"/>
      <c r="SMI339" s="547"/>
      <c r="SMJ339" s="547"/>
      <c r="SMK339" s="547"/>
      <c r="SML339" s="547"/>
      <c r="SMM339" s="547"/>
      <c r="SMN339" s="547"/>
      <c r="SMO339" s="547"/>
      <c r="SMP339" s="547"/>
      <c r="SMQ339" s="547"/>
      <c r="SMR339" s="547"/>
      <c r="SMS339" s="547"/>
      <c r="SMT339" s="547"/>
      <c r="SMU339" s="547"/>
      <c r="SMV339" s="547"/>
      <c r="SMW339" s="547"/>
      <c r="SMX339" s="547"/>
      <c r="SMY339" s="547"/>
      <c r="SMZ339" s="547"/>
      <c r="SNA339" s="547"/>
      <c r="SNB339" s="547"/>
      <c r="SNC339" s="547"/>
      <c r="SND339" s="547"/>
      <c r="SNE339" s="547"/>
      <c r="SNF339" s="547"/>
      <c r="SNG339" s="547"/>
      <c r="SNH339" s="547"/>
      <c r="SNI339" s="547"/>
      <c r="SNJ339" s="547"/>
      <c r="SNK339" s="547"/>
      <c r="SNL339" s="547"/>
      <c r="SNM339" s="547"/>
      <c r="SNN339" s="547"/>
      <c r="SNO339" s="547"/>
      <c r="SNP339" s="547"/>
      <c r="SNQ339" s="547"/>
      <c r="SNR339" s="547"/>
      <c r="SNS339" s="547"/>
      <c r="SNT339" s="547"/>
      <c r="SNU339" s="547"/>
      <c r="SNV339" s="547"/>
      <c r="SNW339" s="547"/>
      <c r="SNX339" s="547"/>
      <c r="SNY339" s="547"/>
      <c r="SNZ339" s="547"/>
      <c r="SOA339" s="547"/>
      <c r="SOB339" s="547"/>
      <c r="SOC339" s="547"/>
      <c r="SOD339" s="547"/>
      <c r="SOE339" s="547"/>
      <c r="SOF339" s="547"/>
      <c r="SOG339" s="547"/>
      <c r="SOH339" s="547"/>
      <c r="SOI339" s="547"/>
      <c r="SOJ339" s="547"/>
      <c r="SOK339" s="547"/>
      <c r="SOL339" s="547"/>
      <c r="SOM339" s="547"/>
      <c r="SON339" s="547"/>
      <c r="SOO339" s="547"/>
      <c r="SOP339" s="547"/>
      <c r="SOQ339" s="547"/>
      <c r="SOR339" s="547"/>
      <c r="SOS339" s="547"/>
      <c r="SOT339" s="547"/>
      <c r="SOU339" s="547"/>
      <c r="SOV339" s="547"/>
      <c r="SOW339" s="547"/>
      <c r="SOX339" s="547"/>
      <c r="SOY339" s="547"/>
      <c r="SOZ339" s="547"/>
      <c r="SPA339" s="547"/>
      <c r="SPB339" s="547"/>
      <c r="SPC339" s="547"/>
      <c r="SPD339" s="547"/>
      <c r="SPE339" s="547"/>
      <c r="SPF339" s="547"/>
      <c r="SPG339" s="547"/>
      <c r="SPH339" s="547"/>
      <c r="SPI339" s="547"/>
      <c r="SPJ339" s="547"/>
      <c r="SPK339" s="547"/>
      <c r="SPL339" s="547"/>
      <c r="SPM339" s="547"/>
      <c r="SPN339" s="547"/>
      <c r="SPO339" s="547"/>
      <c r="SPP339" s="547"/>
      <c r="SPQ339" s="547"/>
      <c r="SPR339" s="547"/>
      <c r="SPS339" s="547"/>
      <c r="SPT339" s="547"/>
      <c r="SPU339" s="547"/>
      <c r="SPV339" s="547"/>
      <c r="SPW339" s="547"/>
      <c r="SPX339" s="547"/>
      <c r="SPY339" s="547"/>
      <c r="SPZ339" s="547"/>
      <c r="SQA339" s="547"/>
      <c r="SQB339" s="547"/>
      <c r="SQC339" s="547"/>
      <c r="SQD339" s="547"/>
      <c r="SQE339" s="547"/>
      <c r="SQF339" s="547"/>
      <c r="SQG339" s="547"/>
      <c r="SQH339" s="547"/>
      <c r="SQI339" s="547"/>
      <c r="SQJ339" s="547"/>
      <c r="SQK339" s="547"/>
      <c r="SQL339" s="547"/>
      <c r="SQM339" s="547"/>
      <c r="SQN339" s="547"/>
      <c r="SQO339" s="547"/>
      <c r="SQP339" s="547"/>
      <c r="SQQ339" s="547"/>
      <c r="SQR339" s="547"/>
      <c r="SQS339" s="547"/>
      <c r="SQT339" s="547"/>
      <c r="SQU339" s="547"/>
      <c r="SQV339" s="547"/>
      <c r="SQW339" s="547"/>
      <c r="SQX339" s="547"/>
      <c r="SQY339" s="547"/>
      <c r="SQZ339" s="547"/>
      <c r="SRA339" s="547"/>
      <c r="SRB339" s="547"/>
      <c r="SRC339" s="547"/>
      <c r="SRD339" s="547"/>
      <c r="SRE339" s="547"/>
      <c r="SRF339" s="547"/>
      <c r="SRG339" s="547"/>
      <c r="SRH339" s="547"/>
      <c r="SRI339" s="547"/>
      <c r="SRJ339" s="547"/>
      <c r="SRK339" s="547"/>
      <c r="SRL339" s="547"/>
      <c r="SRM339" s="547"/>
      <c r="SRN339" s="547"/>
      <c r="SRO339" s="547"/>
      <c r="SRP339" s="547"/>
      <c r="SRQ339" s="547"/>
      <c r="SRR339" s="547"/>
      <c r="SRS339" s="547"/>
      <c r="SRT339" s="547"/>
      <c r="SRU339" s="547"/>
      <c r="SRV339" s="547"/>
      <c r="SRW339" s="547"/>
      <c r="SRX339" s="547"/>
      <c r="SRY339" s="547"/>
      <c r="SRZ339" s="547"/>
      <c r="SSA339" s="547"/>
      <c r="SSB339" s="547"/>
      <c r="SSC339" s="547"/>
      <c r="SSD339" s="547"/>
      <c r="SSE339" s="547"/>
      <c r="SSF339" s="547"/>
      <c r="SSG339" s="547"/>
      <c r="SSH339" s="547"/>
      <c r="SSI339" s="547"/>
      <c r="SSJ339" s="547"/>
      <c r="SSK339" s="547"/>
      <c r="SSL339" s="547"/>
      <c r="SSM339" s="547"/>
      <c r="SSN339" s="547"/>
      <c r="SSO339" s="547"/>
      <c r="SSP339" s="547"/>
      <c r="SSQ339" s="547"/>
      <c r="SSR339" s="547"/>
      <c r="SSS339" s="547"/>
      <c r="SST339" s="547"/>
      <c r="SSU339" s="547"/>
      <c r="SSV339" s="547"/>
      <c r="SSW339" s="547"/>
      <c r="SSX339" s="547"/>
      <c r="SSY339" s="547"/>
      <c r="SSZ339" s="547"/>
      <c r="STA339" s="547"/>
      <c r="STB339" s="547"/>
      <c r="STC339" s="547"/>
      <c r="STD339" s="547"/>
      <c r="STE339" s="547"/>
      <c r="STF339" s="547"/>
      <c r="STG339" s="547"/>
      <c r="STH339" s="547"/>
      <c r="STI339" s="547"/>
      <c r="STJ339" s="547"/>
      <c r="STK339" s="547"/>
      <c r="STL339" s="547"/>
      <c r="STM339" s="547"/>
      <c r="STN339" s="547"/>
      <c r="STO339" s="547"/>
      <c r="STP339" s="547"/>
      <c r="STQ339" s="547"/>
      <c r="STR339" s="547"/>
      <c r="STS339" s="547"/>
      <c r="STT339" s="547"/>
      <c r="STU339" s="547"/>
      <c r="STV339" s="547"/>
      <c r="STW339" s="547"/>
      <c r="STX339" s="547"/>
      <c r="STY339" s="547"/>
      <c r="STZ339" s="547"/>
      <c r="SUA339" s="547"/>
      <c r="SUB339" s="547"/>
      <c r="SUC339" s="547"/>
      <c r="SUD339" s="547"/>
      <c r="SUE339" s="547"/>
      <c r="SUF339" s="547"/>
      <c r="SUG339" s="547"/>
      <c r="SUH339" s="547"/>
      <c r="SUI339" s="547"/>
      <c r="SUJ339" s="547"/>
      <c r="SUK339" s="547"/>
      <c r="SUL339" s="547"/>
      <c r="SUM339" s="547"/>
      <c r="SUN339" s="547"/>
      <c r="SUO339" s="547"/>
      <c r="SUP339" s="547"/>
      <c r="SUQ339" s="547"/>
      <c r="SUR339" s="547"/>
      <c r="SUS339" s="547"/>
      <c r="SUT339" s="547"/>
      <c r="SUU339" s="547"/>
      <c r="SUV339" s="547"/>
      <c r="SUW339" s="547"/>
      <c r="SUX339" s="547"/>
      <c r="SUY339" s="547"/>
      <c r="SUZ339" s="547"/>
      <c r="SVA339" s="547"/>
      <c r="SVB339" s="547"/>
      <c r="SVC339" s="547"/>
      <c r="SVD339" s="547"/>
      <c r="SVE339" s="547"/>
      <c r="SVF339" s="547"/>
      <c r="SVG339" s="547"/>
      <c r="SVH339" s="547"/>
      <c r="SVI339" s="547"/>
      <c r="SVJ339" s="547"/>
      <c r="SVK339" s="547"/>
      <c r="SVL339" s="547"/>
      <c r="SVM339" s="547"/>
      <c r="SVN339" s="547"/>
      <c r="SVO339" s="547"/>
      <c r="SVP339" s="547"/>
      <c r="SVQ339" s="547"/>
      <c r="SVR339" s="547"/>
      <c r="SVS339" s="547"/>
      <c r="SVT339" s="547"/>
      <c r="SVU339" s="547"/>
      <c r="SVV339" s="547"/>
      <c r="SVW339" s="547"/>
      <c r="SVX339" s="547"/>
      <c r="SVY339" s="547"/>
      <c r="SVZ339" s="547"/>
      <c r="SWA339" s="547"/>
      <c r="SWB339" s="547"/>
      <c r="SWC339" s="547"/>
      <c r="SWD339" s="547"/>
      <c r="SWE339" s="547"/>
      <c r="SWF339" s="547"/>
      <c r="SWG339" s="547"/>
      <c r="SWH339" s="547"/>
      <c r="SWI339" s="547"/>
      <c r="SWJ339" s="547"/>
      <c r="SWK339" s="547"/>
      <c r="SWL339" s="547"/>
      <c r="SWM339" s="547"/>
      <c r="SWN339" s="547"/>
      <c r="SWO339" s="547"/>
      <c r="SWP339" s="547"/>
      <c r="SWQ339" s="547"/>
      <c r="SWR339" s="547"/>
      <c r="SWS339" s="547"/>
      <c r="SWT339" s="547"/>
      <c r="SWU339" s="547"/>
      <c r="SWV339" s="547"/>
      <c r="SWW339" s="547"/>
      <c r="SWX339" s="547"/>
      <c r="SWY339" s="547"/>
      <c r="SWZ339" s="547"/>
      <c r="SXA339" s="547"/>
      <c r="SXB339" s="547"/>
      <c r="SXC339" s="547"/>
      <c r="SXD339" s="547"/>
      <c r="SXE339" s="547"/>
      <c r="SXF339" s="547"/>
      <c r="SXG339" s="547"/>
      <c r="SXH339" s="547"/>
      <c r="SXI339" s="547"/>
      <c r="SXJ339" s="547"/>
      <c r="SXK339" s="547"/>
      <c r="SXL339" s="547"/>
      <c r="SXM339" s="547"/>
      <c r="SXN339" s="547"/>
      <c r="SXO339" s="547"/>
      <c r="SXP339" s="547"/>
      <c r="SXQ339" s="547"/>
      <c r="SXR339" s="547"/>
      <c r="SXS339" s="547"/>
      <c r="SXT339" s="547"/>
      <c r="SXU339" s="547"/>
      <c r="SXV339" s="547"/>
      <c r="SXW339" s="547"/>
      <c r="SXX339" s="547"/>
      <c r="SXY339" s="547"/>
      <c r="SXZ339" s="547"/>
      <c r="SYA339" s="547"/>
      <c r="SYB339" s="547"/>
      <c r="SYC339" s="547"/>
      <c r="SYD339" s="547"/>
      <c r="SYE339" s="547"/>
      <c r="SYF339" s="547"/>
      <c r="SYG339" s="547"/>
      <c r="SYH339" s="547"/>
      <c r="SYI339" s="547"/>
      <c r="SYJ339" s="547"/>
      <c r="SYK339" s="547"/>
      <c r="SYL339" s="547"/>
      <c r="SYM339" s="547"/>
      <c r="SYN339" s="547"/>
      <c r="SYO339" s="547"/>
      <c r="SYP339" s="547"/>
      <c r="SYQ339" s="547"/>
      <c r="SYR339" s="547"/>
      <c r="SYS339" s="547"/>
      <c r="SYT339" s="547"/>
      <c r="SYU339" s="547"/>
      <c r="SYV339" s="547"/>
      <c r="SYW339" s="547"/>
      <c r="SYX339" s="547"/>
      <c r="SYY339" s="547"/>
      <c r="SYZ339" s="547"/>
      <c r="SZA339" s="547"/>
      <c r="SZB339" s="547"/>
      <c r="SZC339" s="547"/>
      <c r="SZD339" s="547"/>
      <c r="SZE339" s="547"/>
      <c r="SZF339" s="547"/>
      <c r="SZG339" s="547"/>
      <c r="SZH339" s="547"/>
      <c r="SZI339" s="547"/>
      <c r="SZJ339" s="547"/>
      <c r="SZK339" s="547"/>
      <c r="SZL339" s="547"/>
      <c r="SZM339" s="547"/>
      <c r="SZN339" s="547"/>
      <c r="SZO339" s="547"/>
      <c r="SZP339" s="547"/>
      <c r="SZQ339" s="547"/>
      <c r="SZR339" s="547"/>
      <c r="SZS339" s="547"/>
      <c r="SZT339" s="547"/>
      <c r="SZU339" s="547"/>
      <c r="SZV339" s="547"/>
      <c r="SZW339" s="547"/>
      <c r="SZX339" s="547"/>
      <c r="SZY339" s="547"/>
      <c r="SZZ339" s="547"/>
      <c r="TAA339" s="547"/>
      <c r="TAB339" s="547"/>
      <c r="TAC339" s="547"/>
      <c r="TAD339" s="547"/>
      <c r="TAE339" s="547"/>
      <c r="TAF339" s="547"/>
      <c r="TAG339" s="547"/>
      <c r="TAH339" s="547"/>
      <c r="TAI339" s="547"/>
      <c r="TAJ339" s="547"/>
      <c r="TAK339" s="547"/>
      <c r="TAL339" s="547"/>
      <c r="TAM339" s="547"/>
      <c r="TAN339" s="547"/>
      <c r="TAO339" s="547"/>
      <c r="TAP339" s="547"/>
      <c r="TAQ339" s="547"/>
      <c r="TAR339" s="547"/>
      <c r="TAS339" s="547"/>
      <c r="TAT339" s="547"/>
      <c r="TAU339" s="547"/>
      <c r="TAV339" s="547"/>
      <c r="TAW339" s="547"/>
      <c r="TAX339" s="547"/>
      <c r="TAY339" s="547"/>
      <c r="TAZ339" s="547"/>
      <c r="TBA339" s="547"/>
      <c r="TBB339" s="547"/>
      <c r="TBC339" s="547"/>
      <c r="TBD339" s="547"/>
      <c r="TBE339" s="547"/>
      <c r="TBF339" s="547"/>
      <c r="TBG339" s="547"/>
      <c r="TBH339" s="547"/>
      <c r="TBI339" s="547"/>
      <c r="TBJ339" s="547"/>
      <c r="TBK339" s="547"/>
      <c r="TBL339" s="547"/>
      <c r="TBM339" s="547"/>
      <c r="TBN339" s="547"/>
      <c r="TBO339" s="547"/>
      <c r="TBP339" s="547"/>
      <c r="TBQ339" s="547"/>
      <c r="TBR339" s="547"/>
      <c r="TBS339" s="547"/>
      <c r="TBT339" s="547"/>
      <c r="TBU339" s="547"/>
      <c r="TBV339" s="547"/>
      <c r="TBW339" s="547"/>
      <c r="TBX339" s="547"/>
      <c r="TBY339" s="547"/>
      <c r="TBZ339" s="547"/>
      <c r="TCA339" s="547"/>
      <c r="TCB339" s="547"/>
      <c r="TCC339" s="547"/>
      <c r="TCD339" s="547"/>
      <c r="TCE339" s="547"/>
      <c r="TCF339" s="547"/>
      <c r="TCG339" s="547"/>
      <c r="TCH339" s="547"/>
      <c r="TCI339" s="547"/>
      <c r="TCJ339" s="547"/>
      <c r="TCK339" s="547"/>
      <c r="TCL339" s="547"/>
      <c r="TCM339" s="547"/>
      <c r="TCN339" s="547"/>
      <c r="TCO339" s="547"/>
      <c r="TCP339" s="547"/>
      <c r="TCQ339" s="547"/>
      <c r="TCR339" s="547"/>
      <c r="TCS339" s="547"/>
      <c r="TCT339" s="547"/>
      <c r="TCU339" s="547"/>
      <c r="TCV339" s="547"/>
      <c r="TCW339" s="547"/>
      <c r="TCX339" s="547"/>
      <c r="TCY339" s="547"/>
      <c r="TCZ339" s="547"/>
      <c r="TDA339" s="547"/>
      <c r="TDB339" s="547"/>
      <c r="TDC339" s="547"/>
      <c r="TDD339" s="547"/>
      <c r="TDE339" s="547"/>
      <c r="TDF339" s="547"/>
      <c r="TDG339" s="547"/>
      <c r="TDH339" s="547"/>
      <c r="TDI339" s="547"/>
      <c r="TDJ339" s="547"/>
      <c r="TDK339" s="547"/>
      <c r="TDL339" s="547"/>
      <c r="TDM339" s="547"/>
      <c r="TDN339" s="547"/>
      <c r="TDO339" s="547"/>
      <c r="TDP339" s="547"/>
      <c r="TDQ339" s="547"/>
      <c r="TDR339" s="547"/>
      <c r="TDS339" s="547"/>
      <c r="TDT339" s="547"/>
      <c r="TDU339" s="547"/>
      <c r="TDV339" s="547"/>
      <c r="TDW339" s="547"/>
      <c r="TDX339" s="547"/>
      <c r="TDY339" s="547"/>
      <c r="TDZ339" s="547"/>
      <c r="TEA339" s="547"/>
      <c r="TEB339" s="547"/>
      <c r="TEC339" s="547"/>
      <c r="TED339" s="547"/>
      <c r="TEE339" s="547"/>
      <c r="TEF339" s="547"/>
      <c r="TEG339" s="547"/>
      <c r="TEH339" s="547"/>
      <c r="TEI339" s="547"/>
      <c r="TEJ339" s="547"/>
      <c r="TEK339" s="547"/>
      <c r="TEL339" s="547"/>
      <c r="TEM339" s="547"/>
      <c r="TEN339" s="547"/>
      <c r="TEO339" s="547"/>
      <c r="TEP339" s="547"/>
      <c r="TEQ339" s="547"/>
      <c r="TER339" s="547"/>
      <c r="TES339" s="547"/>
      <c r="TET339" s="547"/>
      <c r="TEU339" s="547"/>
      <c r="TEV339" s="547"/>
      <c r="TEW339" s="547"/>
      <c r="TEX339" s="547"/>
      <c r="TEY339" s="547"/>
      <c r="TEZ339" s="547"/>
      <c r="TFA339" s="547"/>
      <c r="TFB339" s="547"/>
      <c r="TFC339" s="547"/>
      <c r="TFD339" s="547"/>
      <c r="TFE339" s="547"/>
      <c r="TFF339" s="547"/>
      <c r="TFG339" s="547"/>
      <c r="TFH339" s="547"/>
      <c r="TFI339" s="547"/>
      <c r="TFJ339" s="547"/>
      <c r="TFK339" s="547"/>
      <c r="TFL339" s="547"/>
      <c r="TFM339" s="547"/>
      <c r="TFN339" s="547"/>
      <c r="TFO339" s="547"/>
      <c r="TFP339" s="547"/>
      <c r="TFQ339" s="547"/>
      <c r="TFR339" s="547"/>
      <c r="TFS339" s="547"/>
      <c r="TFT339" s="547"/>
      <c r="TFU339" s="547"/>
      <c r="TFV339" s="547"/>
      <c r="TFW339" s="547"/>
      <c r="TFX339" s="547"/>
      <c r="TFY339" s="547"/>
      <c r="TFZ339" s="547"/>
      <c r="TGA339" s="547"/>
      <c r="TGB339" s="547"/>
      <c r="TGC339" s="547"/>
      <c r="TGD339" s="547"/>
      <c r="TGE339" s="547"/>
      <c r="TGF339" s="547"/>
      <c r="TGG339" s="547"/>
      <c r="TGH339" s="547"/>
      <c r="TGI339" s="547"/>
      <c r="TGJ339" s="547"/>
      <c r="TGK339" s="547"/>
      <c r="TGL339" s="547"/>
      <c r="TGM339" s="547"/>
      <c r="TGN339" s="547"/>
      <c r="TGO339" s="547"/>
      <c r="TGP339" s="547"/>
      <c r="TGQ339" s="547"/>
      <c r="TGR339" s="547"/>
      <c r="TGS339" s="547"/>
      <c r="TGT339" s="547"/>
      <c r="TGU339" s="547"/>
      <c r="TGV339" s="547"/>
      <c r="TGW339" s="547"/>
      <c r="TGX339" s="547"/>
      <c r="TGY339" s="547"/>
      <c r="TGZ339" s="547"/>
      <c r="THA339" s="547"/>
      <c r="THB339" s="547"/>
      <c r="THC339" s="547"/>
      <c r="THD339" s="547"/>
      <c r="THE339" s="547"/>
      <c r="THF339" s="547"/>
      <c r="THG339" s="547"/>
      <c r="THH339" s="547"/>
      <c r="THI339" s="547"/>
      <c r="THJ339" s="547"/>
      <c r="THK339" s="547"/>
      <c r="THL339" s="547"/>
      <c r="THM339" s="547"/>
      <c r="THN339" s="547"/>
      <c r="THO339" s="547"/>
      <c r="THP339" s="547"/>
      <c r="THQ339" s="547"/>
      <c r="THR339" s="547"/>
      <c r="THS339" s="547"/>
      <c r="THT339" s="547"/>
      <c r="THU339" s="547"/>
      <c r="THV339" s="547"/>
      <c r="THW339" s="547"/>
      <c r="THX339" s="547"/>
      <c r="THY339" s="547"/>
      <c r="THZ339" s="547"/>
      <c r="TIA339" s="547"/>
      <c r="TIB339" s="547"/>
      <c r="TIC339" s="547"/>
      <c r="TID339" s="547"/>
      <c r="TIE339" s="547"/>
      <c r="TIF339" s="547"/>
      <c r="TIG339" s="547"/>
      <c r="TIH339" s="547"/>
      <c r="TII339" s="547"/>
      <c r="TIJ339" s="547"/>
      <c r="TIK339" s="547"/>
      <c r="TIL339" s="547"/>
      <c r="TIM339" s="547"/>
      <c r="TIN339" s="547"/>
      <c r="TIO339" s="547"/>
      <c r="TIP339" s="547"/>
      <c r="TIQ339" s="547"/>
      <c r="TIR339" s="547"/>
      <c r="TIS339" s="547"/>
      <c r="TIT339" s="547"/>
      <c r="TIU339" s="547"/>
      <c r="TIV339" s="547"/>
      <c r="TIW339" s="547"/>
      <c r="TIX339" s="547"/>
      <c r="TIY339" s="547"/>
      <c r="TIZ339" s="547"/>
      <c r="TJA339" s="547"/>
      <c r="TJB339" s="547"/>
      <c r="TJC339" s="547"/>
      <c r="TJD339" s="547"/>
      <c r="TJE339" s="547"/>
      <c r="TJF339" s="547"/>
      <c r="TJG339" s="547"/>
      <c r="TJH339" s="547"/>
      <c r="TJI339" s="547"/>
      <c r="TJJ339" s="547"/>
      <c r="TJK339" s="547"/>
      <c r="TJL339" s="547"/>
      <c r="TJM339" s="547"/>
      <c r="TJN339" s="547"/>
      <c r="TJO339" s="547"/>
      <c r="TJP339" s="547"/>
      <c r="TJQ339" s="547"/>
      <c r="TJR339" s="547"/>
      <c r="TJS339" s="547"/>
      <c r="TJT339" s="547"/>
      <c r="TJU339" s="547"/>
      <c r="TJV339" s="547"/>
      <c r="TJW339" s="547"/>
      <c r="TJX339" s="547"/>
      <c r="TJY339" s="547"/>
      <c r="TJZ339" s="547"/>
      <c r="TKA339" s="547"/>
      <c r="TKB339" s="547"/>
      <c r="TKC339" s="547"/>
      <c r="TKD339" s="547"/>
      <c r="TKE339" s="547"/>
      <c r="TKF339" s="547"/>
      <c r="TKG339" s="547"/>
      <c r="TKH339" s="547"/>
      <c r="TKI339" s="547"/>
      <c r="TKJ339" s="547"/>
      <c r="TKK339" s="547"/>
      <c r="TKL339" s="547"/>
      <c r="TKM339" s="547"/>
      <c r="TKN339" s="547"/>
      <c r="TKO339" s="547"/>
      <c r="TKP339" s="547"/>
      <c r="TKQ339" s="547"/>
      <c r="TKR339" s="547"/>
      <c r="TKS339" s="547"/>
      <c r="TKT339" s="547"/>
      <c r="TKU339" s="547"/>
      <c r="TKV339" s="547"/>
      <c r="TKW339" s="547"/>
      <c r="TKX339" s="547"/>
      <c r="TKY339" s="547"/>
      <c r="TKZ339" s="547"/>
      <c r="TLA339" s="547"/>
      <c r="TLB339" s="547"/>
      <c r="TLC339" s="547"/>
      <c r="TLD339" s="547"/>
      <c r="TLE339" s="547"/>
      <c r="TLF339" s="547"/>
      <c r="TLG339" s="547"/>
      <c r="TLH339" s="547"/>
      <c r="TLI339" s="547"/>
      <c r="TLJ339" s="547"/>
      <c r="TLK339" s="547"/>
      <c r="TLL339" s="547"/>
      <c r="TLM339" s="547"/>
      <c r="TLN339" s="547"/>
      <c r="TLO339" s="547"/>
      <c r="TLP339" s="547"/>
      <c r="TLQ339" s="547"/>
      <c r="TLR339" s="547"/>
      <c r="TLS339" s="547"/>
      <c r="TLT339" s="547"/>
      <c r="TLU339" s="547"/>
      <c r="TLV339" s="547"/>
      <c r="TLW339" s="547"/>
      <c r="TLX339" s="547"/>
      <c r="TLY339" s="547"/>
      <c r="TLZ339" s="547"/>
      <c r="TMA339" s="547"/>
      <c r="TMB339" s="547"/>
      <c r="TMC339" s="547"/>
      <c r="TMD339" s="547"/>
      <c r="TME339" s="547"/>
      <c r="TMF339" s="547"/>
      <c r="TMG339" s="547"/>
      <c r="TMH339" s="547"/>
      <c r="TMI339" s="547"/>
      <c r="TMJ339" s="547"/>
      <c r="TMK339" s="547"/>
      <c r="TML339" s="547"/>
      <c r="TMM339" s="547"/>
      <c r="TMN339" s="547"/>
      <c r="TMO339" s="547"/>
      <c r="TMP339" s="547"/>
      <c r="TMQ339" s="547"/>
      <c r="TMR339" s="547"/>
      <c r="TMS339" s="547"/>
      <c r="TMT339" s="547"/>
      <c r="TMU339" s="547"/>
      <c r="TMV339" s="547"/>
      <c r="TMW339" s="547"/>
      <c r="TMX339" s="547"/>
      <c r="TMY339" s="547"/>
      <c r="TMZ339" s="547"/>
      <c r="TNA339" s="547"/>
      <c r="TNB339" s="547"/>
      <c r="TNC339" s="547"/>
      <c r="TND339" s="547"/>
      <c r="TNE339" s="547"/>
      <c r="TNF339" s="547"/>
      <c r="TNG339" s="547"/>
      <c r="TNH339" s="547"/>
      <c r="TNI339" s="547"/>
      <c r="TNJ339" s="547"/>
      <c r="TNK339" s="547"/>
      <c r="TNL339" s="547"/>
      <c r="TNM339" s="547"/>
      <c r="TNN339" s="547"/>
      <c r="TNO339" s="547"/>
      <c r="TNP339" s="547"/>
      <c r="TNQ339" s="547"/>
      <c r="TNR339" s="547"/>
      <c r="TNS339" s="547"/>
      <c r="TNT339" s="547"/>
      <c r="TNU339" s="547"/>
      <c r="TNV339" s="547"/>
      <c r="TNW339" s="547"/>
      <c r="TNX339" s="547"/>
      <c r="TNY339" s="547"/>
      <c r="TNZ339" s="547"/>
      <c r="TOA339" s="547"/>
      <c r="TOB339" s="547"/>
      <c r="TOC339" s="547"/>
      <c r="TOD339" s="547"/>
      <c r="TOE339" s="547"/>
      <c r="TOF339" s="547"/>
      <c r="TOG339" s="547"/>
      <c r="TOH339" s="547"/>
      <c r="TOI339" s="547"/>
      <c r="TOJ339" s="547"/>
      <c r="TOK339" s="547"/>
      <c r="TOL339" s="547"/>
      <c r="TOM339" s="547"/>
      <c r="TON339" s="547"/>
      <c r="TOO339" s="547"/>
      <c r="TOP339" s="547"/>
      <c r="TOQ339" s="547"/>
      <c r="TOR339" s="547"/>
      <c r="TOS339" s="547"/>
      <c r="TOT339" s="547"/>
      <c r="TOU339" s="547"/>
      <c r="TOV339" s="547"/>
      <c r="TOW339" s="547"/>
      <c r="TOX339" s="547"/>
      <c r="TOY339" s="547"/>
      <c r="TOZ339" s="547"/>
      <c r="TPA339" s="547"/>
      <c r="TPB339" s="547"/>
      <c r="TPC339" s="547"/>
      <c r="TPD339" s="547"/>
      <c r="TPE339" s="547"/>
      <c r="TPF339" s="547"/>
      <c r="TPG339" s="547"/>
      <c r="TPH339" s="547"/>
      <c r="TPI339" s="547"/>
      <c r="TPJ339" s="547"/>
      <c r="TPK339" s="547"/>
      <c r="TPL339" s="547"/>
      <c r="TPM339" s="547"/>
      <c r="TPN339" s="547"/>
      <c r="TPO339" s="547"/>
      <c r="TPP339" s="547"/>
      <c r="TPQ339" s="547"/>
      <c r="TPR339" s="547"/>
      <c r="TPS339" s="547"/>
      <c r="TPT339" s="547"/>
      <c r="TPU339" s="547"/>
      <c r="TPV339" s="547"/>
      <c r="TPW339" s="547"/>
      <c r="TPX339" s="547"/>
      <c r="TPY339" s="547"/>
      <c r="TPZ339" s="547"/>
      <c r="TQA339" s="547"/>
      <c r="TQB339" s="547"/>
      <c r="TQC339" s="547"/>
      <c r="TQD339" s="547"/>
      <c r="TQE339" s="547"/>
      <c r="TQF339" s="547"/>
      <c r="TQG339" s="547"/>
      <c r="TQH339" s="547"/>
      <c r="TQI339" s="547"/>
      <c r="TQJ339" s="547"/>
      <c r="TQK339" s="547"/>
      <c r="TQL339" s="547"/>
      <c r="TQM339" s="547"/>
      <c r="TQN339" s="547"/>
      <c r="TQO339" s="547"/>
      <c r="TQP339" s="547"/>
      <c r="TQQ339" s="547"/>
      <c r="TQR339" s="547"/>
      <c r="TQS339" s="547"/>
      <c r="TQT339" s="547"/>
      <c r="TQU339" s="547"/>
      <c r="TQV339" s="547"/>
      <c r="TQW339" s="547"/>
      <c r="TQX339" s="547"/>
      <c r="TQY339" s="547"/>
      <c r="TQZ339" s="547"/>
      <c r="TRA339" s="547"/>
      <c r="TRB339" s="547"/>
      <c r="TRC339" s="547"/>
      <c r="TRD339" s="547"/>
      <c r="TRE339" s="547"/>
      <c r="TRF339" s="547"/>
      <c r="TRG339" s="547"/>
      <c r="TRH339" s="547"/>
      <c r="TRI339" s="547"/>
      <c r="TRJ339" s="547"/>
      <c r="TRK339" s="547"/>
      <c r="TRL339" s="547"/>
      <c r="TRM339" s="547"/>
      <c r="TRN339" s="547"/>
      <c r="TRO339" s="547"/>
      <c r="TRP339" s="547"/>
      <c r="TRQ339" s="547"/>
      <c r="TRR339" s="547"/>
      <c r="TRS339" s="547"/>
      <c r="TRT339" s="547"/>
      <c r="TRU339" s="547"/>
      <c r="TRV339" s="547"/>
      <c r="TRW339" s="547"/>
      <c r="TRX339" s="547"/>
      <c r="TRY339" s="547"/>
      <c r="TRZ339" s="547"/>
      <c r="TSA339" s="547"/>
      <c r="TSB339" s="547"/>
      <c r="TSC339" s="547"/>
      <c r="TSD339" s="547"/>
      <c r="TSE339" s="547"/>
      <c r="TSF339" s="547"/>
      <c r="TSG339" s="547"/>
      <c r="TSH339" s="547"/>
      <c r="TSI339" s="547"/>
      <c r="TSJ339" s="547"/>
      <c r="TSK339" s="547"/>
      <c r="TSL339" s="547"/>
      <c r="TSM339" s="547"/>
      <c r="TSN339" s="547"/>
      <c r="TSO339" s="547"/>
      <c r="TSP339" s="547"/>
      <c r="TSQ339" s="547"/>
      <c r="TSR339" s="547"/>
      <c r="TSS339" s="547"/>
      <c r="TST339" s="547"/>
      <c r="TSU339" s="547"/>
      <c r="TSV339" s="547"/>
      <c r="TSW339" s="547"/>
      <c r="TSX339" s="547"/>
      <c r="TSY339" s="547"/>
      <c r="TSZ339" s="547"/>
      <c r="TTA339" s="547"/>
      <c r="TTB339" s="547"/>
      <c r="TTC339" s="547"/>
      <c r="TTD339" s="547"/>
      <c r="TTE339" s="547"/>
      <c r="TTF339" s="547"/>
      <c r="TTG339" s="547"/>
      <c r="TTH339" s="547"/>
      <c r="TTI339" s="547"/>
      <c r="TTJ339" s="547"/>
      <c r="TTK339" s="547"/>
      <c r="TTL339" s="547"/>
      <c r="TTM339" s="547"/>
      <c r="TTN339" s="547"/>
      <c r="TTO339" s="547"/>
      <c r="TTP339" s="547"/>
      <c r="TTQ339" s="547"/>
      <c r="TTR339" s="547"/>
      <c r="TTS339" s="547"/>
      <c r="TTT339" s="547"/>
      <c r="TTU339" s="547"/>
      <c r="TTV339" s="547"/>
      <c r="TTW339" s="547"/>
      <c r="TTX339" s="547"/>
      <c r="TTY339" s="547"/>
      <c r="TTZ339" s="547"/>
      <c r="TUA339" s="547"/>
      <c r="TUB339" s="547"/>
      <c r="TUC339" s="547"/>
      <c r="TUD339" s="547"/>
      <c r="TUE339" s="547"/>
      <c r="TUF339" s="547"/>
      <c r="TUG339" s="547"/>
      <c r="TUH339" s="547"/>
      <c r="TUI339" s="547"/>
      <c r="TUJ339" s="547"/>
      <c r="TUK339" s="547"/>
      <c r="TUL339" s="547"/>
      <c r="TUM339" s="547"/>
      <c r="TUN339" s="547"/>
      <c r="TUO339" s="547"/>
      <c r="TUP339" s="547"/>
      <c r="TUQ339" s="547"/>
      <c r="TUR339" s="547"/>
      <c r="TUS339" s="547"/>
      <c r="TUT339" s="547"/>
      <c r="TUU339" s="547"/>
      <c r="TUV339" s="547"/>
      <c r="TUW339" s="547"/>
      <c r="TUX339" s="547"/>
      <c r="TUY339" s="547"/>
      <c r="TUZ339" s="547"/>
      <c r="TVA339" s="547"/>
      <c r="TVB339" s="547"/>
      <c r="TVC339" s="547"/>
      <c r="TVD339" s="547"/>
      <c r="TVE339" s="547"/>
      <c r="TVF339" s="547"/>
      <c r="TVG339" s="547"/>
      <c r="TVH339" s="547"/>
      <c r="TVI339" s="547"/>
      <c r="TVJ339" s="547"/>
      <c r="TVK339" s="547"/>
      <c r="TVL339" s="547"/>
      <c r="TVM339" s="547"/>
      <c r="TVN339" s="547"/>
      <c r="TVO339" s="547"/>
      <c r="TVP339" s="547"/>
      <c r="TVQ339" s="547"/>
      <c r="TVR339" s="547"/>
      <c r="TVS339" s="547"/>
      <c r="TVT339" s="547"/>
      <c r="TVU339" s="547"/>
      <c r="TVV339" s="547"/>
      <c r="TVW339" s="547"/>
      <c r="TVX339" s="547"/>
      <c r="TVY339" s="547"/>
      <c r="TVZ339" s="547"/>
      <c r="TWA339" s="547"/>
      <c r="TWB339" s="547"/>
      <c r="TWC339" s="547"/>
      <c r="TWD339" s="547"/>
      <c r="TWE339" s="547"/>
      <c r="TWF339" s="547"/>
      <c r="TWG339" s="547"/>
      <c r="TWH339" s="547"/>
      <c r="TWI339" s="547"/>
      <c r="TWJ339" s="547"/>
      <c r="TWK339" s="547"/>
      <c r="TWL339" s="547"/>
      <c r="TWM339" s="547"/>
      <c r="TWN339" s="547"/>
      <c r="TWO339" s="547"/>
      <c r="TWP339" s="547"/>
      <c r="TWQ339" s="547"/>
      <c r="TWR339" s="547"/>
      <c r="TWS339" s="547"/>
      <c r="TWT339" s="547"/>
      <c r="TWU339" s="547"/>
      <c r="TWV339" s="547"/>
      <c r="TWW339" s="547"/>
      <c r="TWX339" s="547"/>
      <c r="TWY339" s="547"/>
      <c r="TWZ339" s="547"/>
      <c r="TXA339" s="547"/>
      <c r="TXB339" s="547"/>
      <c r="TXC339" s="547"/>
      <c r="TXD339" s="547"/>
      <c r="TXE339" s="547"/>
      <c r="TXF339" s="547"/>
      <c r="TXG339" s="547"/>
      <c r="TXH339" s="547"/>
      <c r="TXI339" s="547"/>
      <c r="TXJ339" s="547"/>
      <c r="TXK339" s="547"/>
      <c r="TXL339" s="547"/>
      <c r="TXM339" s="547"/>
      <c r="TXN339" s="547"/>
      <c r="TXO339" s="547"/>
      <c r="TXP339" s="547"/>
      <c r="TXQ339" s="547"/>
      <c r="TXR339" s="547"/>
      <c r="TXS339" s="547"/>
      <c r="TXT339" s="547"/>
      <c r="TXU339" s="547"/>
      <c r="TXV339" s="547"/>
      <c r="TXW339" s="547"/>
      <c r="TXX339" s="547"/>
      <c r="TXY339" s="547"/>
      <c r="TXZ339" s="547"/>
      <c r="TYA339" s="547"/>
      <c r="TYB339" s="547"/>
      <c r="TYC339" s="547"/>
      <c r="TYD339" s="547"/>
      <c r="TYE339" s="547"/>
      <c r="TYF339" s="547"/>
      <c r="TYG339" s="547"/>
      <c r="TYH339" s="547"/>
      <c r="TYI339" s="547"/>
      <c r="TYJ339" s="547"/>
      <c r="TYK339" s="547"/>
      <c r="TYL339" s="547"/>
      <c r="TYM339" s="547"/>
      <c r="TYN339" s="547"/>
      <c r="TYO339" s="547"/>
      <c r="TYP339" s="547"/>
      <c r="TYQ339" s="547"/>
      <c r="TYR339" s="547"/>
      <c r="TYS339" s="547"/>
      <c r="TYT339" s="547"/>
      <c r="TYU339" s="547"/>
      <c r="TYV339" s="547"/>
      <c r="TYW339" s="547"/>
      <c r="TYX339" s="547"/>
      <c r="TYY339" s="547"/>
      <c r="TYZ339" s="547"/>
      <c r="TZA339" s="547"/>
      <c r="TZB339" s="547"/>
      <c r="TZC339" s="547"/>
      <c r="TZD339" s="547"/>
      <c r="TZE339" s="547"/>
      <c r="TZF339" s="547"/>
      <c r="TZG339" s="547"/>
      <c r="TZH339" s="547"/>
      <c r="TZI339" s="547"/>
      <c r="TZJ339" s="547"/>
      <c r="TZK339" s="547"/>
      <c r="TZL339" s="547"/>
      <c r="TZM339" s="547"/>
      <c r="TZN339" s="547"/>
      <c r="TZO339" s="547"/>
      <c r="TZP339" s="547"/>
      <c r="TZQ339" s="547"/>
      <c r="TZR339" s="547"/>
      <c r="TZS339" s="547"/>
      <c r="TZT339" s="547"/>
      <c r="TZU339" s="547"/>
      <c r="TZV339" s="547"/>
      <c r="TZW339" s="547"/>
      <c r="TZX339" s="547"/>
      <c r="TZY339" s="547"/>
      <c r="TZZ339" s="547"/>
      <c r="UAA339" s="547"/>
      <c r="UAB339" s="547"/>
      <c r="UAC339" s="547"/>
      <c r="UAD339" s="547"/>
      <c r="UAE339" s="547"/>
      <c r="UAF339" s="547"/>
      <c r="UAG339" s="547"/>
      <c r="UAH339" s="547"/>
      <c r="UAI339" s="547"/>
      <c r="UAJ339" s="547"/>
      <c r="UAK339" s="547"/>
      <c r="UAL339" s="547"/>
      <c r="UAM339" s="547"/>
      <c r="UAN339" s="547"/>
      <c r="UAO339" s="547"/>
      <c r="UAP339" s="547"/>
      <c r="UAQ339" s="547"/>
      <c r="UAR339" s="547"/>
      <c r="UAS339" s="547"/>
      <c r="UAT339" s="547"/>
      <c r="UAU339" s="547"/>
      <c r="UAV339" s="547"/>
      <c r="UAW339" s="547"/>
      <c r="UAX339" s="547"/>
      <c r="UAY339" s="547"/>
      <c r="UAZ339" s="547"/>
      <c r="UBA339" s="547"/>
      <c r="UBB339" s="547"/>
      <c r="UBC339" s="547"/>
      <c r="UBD339" s="547"/>
      <c r="UBE339" s="547"/>
      <c r="UBF339" s="547"/>
      <c r="UBG339" s="547"/>
      <c r="UBH339" s="547"/>
      <c r="UBI339" s="547"/>
      <c r="UBJ339" s="547"/>
      <c r="UBK339" s="547"/>
      <c r="UBL339" s="547"/>
      <c r="UBM339" s="547"/>
      <c r="UBN339" s="547"/>
      <c r="UBO339" s="547"/>
      <c r="UBP339" s="547"/>
      <c r="UBQ339" s="547"/>
      <c r="UBR339" s="547"/>
      <c r="UBS339" s="547"/>
      <c r="UBT339" s="547"/>
      <c r="UBU339" s="547"/>
      <c r="UBV339" s="547"/>
      <c r="UBW339" s="547"/>
      <c r="UBX339" s="547"/>
      <c r="UBY339" s="547"/>
      <c r="UBZ339" s="547"/>
      <c r="UCA339" s="547"/>
      <c r="UCB339" s="547"/>
      <c r="UCC339" s="547"/>
      <c r="UCD339" s="547"/>
      <c r="UCE339" s="547"/>
      <c r="UCF339" s="547"/>
      <c r="UCG339" s="547"/>
      <c r="UCH339" s="547"/>
      <c r="UCI339" s="547"/>
      <c r="UCJ339" s="547"/>
      <c r="UCK339" s="547"/>
      <c r="UCL339" s="547"/>
      <c r="UCM339" s="547"/>
      <c r="UCN339" s="547"/>
      <c r="UCO339" s="547"/>
      <c r="UCP339" s="547"/>
      <c r="UCQ339" s="547"/>
      <c r="UCR339" s="547"/>
      <c r="UCS339" s="547"/>
      <c r="UCT339" s="547"/>
      <c r="UCU339" s="547"/>
      <c r="UCV339" s="547"/>
      <c r="UCW339" s="547"/>
      <c r="UCX339" s="547"/>
      <c r="UCY339" s="547"/>
      <c r="UCZ339" s="547"/>
      <c r="UDA339" s="547"/>
      <c r="UDB339" s="547"/>
      <c r="UDC339" s="547"/>
      <c r="UDD339" s="547"/>
      <c r="UDE339" s="547"/>
      <c r="UDF339" s="547"/>
      <c r="UDG339" s="547"/>
      <c r="UDH339" s="547"/>
      <c r="UDI339" s="547"/>
      <c r="UDJ339" s="547"/>
      <c r="UDK339" s="547"/>
      <c r="UDL339" s="547"/>
      <c r="UDM339" s="547"/>
      <c r="UDN339" s="547"/>
      <c r="UDO339" s="547"/>
      <c r="UDP339" s="547"/>
      <c r="UDQ339" s="547"/>
      <c r="UDR339" s="547"/>
      <c r="UDS339" s="547"/>
      <c r="UDT339" s="547"/>
      <c r="UDU339" s="547"/>
      <c r="UDV339" s="547"/>
      <c r="UDW339" s="547"/>
      <c r="UDX339" s="547"/>
      <c r="UDY339" s="547"/>
      <c r="UDZ339" s="547"/>
      <c r="UEA339" s="547"/>
      <c r="UEB339" s="547"/>
      <c r="UEC339" s="547"/>
      <c r="UED339" s="547"/>
      <c r="UEE339" s="547"/>
      <c r="UEF339" s="547"/>
      <c r="UEG339" s="547"/>
      <c r="UEH339" s="547"/>
      <c r="UEI339" s="547"/>
      <c r="UEJ339" s="547"/>
      <c r="UEK339" s="547"/>
      <c r="UEL339" s="547"/>
      <c r="UEM339" s="547"/>
      <c r="UEN339" s="547"/>
      <c r="UEO339" s="547"/>
      <c r="UEP339" s="547"/>
      <c r="UEQ339" s="547"/>
      <c r="UER339" s="547"/>
      <c r="UES339" s="547"/>
      <c r="UET339" s="547"/>
      <c r="UEU339" s="547"/>
      <c r="UEV339" s="547"/>
      <c r="UEW339" s="547"/>
      <c r="UEX339" s="547"/>
      <c r="UEY339" s="547"/>
      <c r="UEZ339" s="547"/>
      <c r="UFA339" s="547"/>
      <c r="UFB339" s="547"/>
      <c r="UFC339" s="547"/>
      <c r="UFD339" s="547"/>
      <c r="UFE339" s="547"/>
      <c r="UFF339" s="547"/>
      <c r="UFG339" s="547"/>
      <c r="UFH339" s="547"/>
      <c r="UFI339" s="547"/>
      <c r="UFJ339" s="547"/>
      <c r="UFK339" s="547"/>
      <c r="UFL339" s="547"/>
      <c r="UFM339" s="547"/>
      <c r="UFN339" s="547"/>
      <c r="UFO339" s="547"/>
      <c r="UFP339" s="547"/>
      <c r="UFQ339" s="547"/>
      <c r="UFR339" s="547"/>
      <c r="UFS339" s="547"/>
      <c r="UFT339" s="547"/>
      <c r="UFU339" s="547"/>
      <c r="UFV339" s="547"/>
      <c r="UFW339" s="547"/>
      <c r="UFX339" s="547"/>
      <c r="UFY339" s="547"/>
      <c r="UFZ339" s="547"/>
      <c r="UGA339" s="547"/>
      <c r="UGB339" s="547"/>
      <c r="UGC339" s="547"/>
      <c r="UGD339" s="547"/>
      <c r="UGE339" s="547"/>
      <c r="UGF339" s="547"/>
      <c r="UGG339" s="547"/>
      <c r="UGH339" s="547"/>
      <c r="UGI339" s="547"/>
      <c r="UGJ339" s="547"/>
      <c r="UGK339" s="547"/>
      <c r="UGL339" s="547"/>
      <c r="UGM339" s="547"/>
      <c r="UGN339" s="547"/>
      <c r="UGO339" s="547"/>
      <c r="UGP339" s="547"/>
      <c r="UGQ339" s="547"/>
      <c r="UGR339" s="547"/>
      <c r="UGS339" s="547"/>
      <c r="UGT339" s="547"/>
      <c r="UGU339" s="547"/>
      <c r="UGV339" s="547"/>
      <c r="UGW339" s="547"/>
      <c r="UGX339" s="547"/>
      <c r="UGY339" s="547"/>
      <c r="UGZ339" s="547"/>
      <c r="UHA339" s="547"/>
      <c r="UHB339" s="547"/>
      <c r="UHC339" s="547"/>
      <c r="UHD339" s="547"/>
      <c r="UHE339" s="547"/>
      <c r="UHF339" s="547"/>
      <c r="UHG339" s="547"/>
      <c r="UHH339" s="547"/>
      <c r="UHI339" s="547"/>
      <c r="UHJ339" s="547"/>
      <c r="UHK339" s="547"/>
      <c r="UHL339" s="547"/>
      <c r="UHM339" s="547"/>
      <c r="UHN339" s="547"/>
      <c r="UHO339" s="547"/>
      <c r="UHP339" s="547"/>
      <c r="UHQ339" s="547"/>
      <c r="UHR339" s="547"/>
      <c r="UHS339" s="547"/>
      <c r="UHT339" s="547"/>
      <c r="UHU339" s="547"/>
      <c r="UHV339" s="547"/>
      <c r="UHW339" s="547"/>
      <c r="UHX339" s="547"/>
      <c r="UHY339" s="547"/>
      <c r="UHZ339" s="547"/>
      <c r="UIA339" s="547"/>
      <c r="UIB339" s="547"/>
      <c r="UIC339" s="547"/>
      <c r="UID339" s="547"/>
      <c r="UIE339" s="547"/>
      <c r="UIF339" s="547"/>
      <c r="UIG339" s="547"/>
      <c r="UIH339" s="547"/>
      <c r="UII339" s="547"/>
      <c r="UIJ339" s="547"/>
      <c r="UIK339" s="547"/>
      <c r="UIL339" s="547"/>
      <c r="UIM339" s="547"/>
      <c r="UIN339" s="547"/>
      <c r="UIO339" s="547"/>
      <c r="UIP339" s="547"/>
      <c r="UIQ339" s="547"/>
      <c r="UIR339" s="547"/>
      <c r="UIS339" s="547"/>
      <c r="UIT339" s="547"/>
      <c r="UIU339" s="547"/>
      <c r="UIV339" s="547"/>
      <c r="UIW339" s="547"/>
      <c r="UIX339" s="547"/>
      <c r="UIY339" s="547"/>
      <c r="UIZ339" s="547"/>
      <c r="UJA339" s="547"/>
      <c r="UJB339" s="547"/>
      <c r="UJC339" s="547"/>
      <c r="UJD339" s="547"/>
      <c r="UJE339" s="547"/>
      <c r="UJF339" s="547"/>
      <c r="UJG339" s="547"/>
      <c r="UJH339" s="547"/>
      <c r="UJI339" s="547"/>
      <c r="UJJ339" s="547"/>
      <c r="UJK339" s="547"/>
      <c r="UJL339" s="547"/>
      <c r="UJM339" s="547"/>
      <c r="UJN339" s="547"/>
      <c r="UJO339" s="547"/>
      <c r="UJP339" s="547"/>
      <c r="UJQ339" s="547"/>
      <c r="UJR339" s="547"/>
      <c r="UJS339" s="547"/>
      <c r="UJT339" s="547"/>
      <c r="UJU339" s="547"/>
      <c r="UJV339" s="547"/>
      <c r="UJW339" s="547"/>
      <c r="UJX339" s="547"/>
      <c r="UJY339" s="547"/>
      <c r="UJZ339" s="547"/>
      <c r="UKA339" s="547"/>
      <c r="UKB339" s="547"/>
      <c r="UKC339" s="547"/>
      <c r="UKD339" s="547"/>
      <c r="UKE339" s="547"/>
      <c r="UKF339" s="547"/>
      <c r="UKG339" s="547"/>
      <c r="UKH339" s="547"/>
      <c r="UKI339" s="547"/>
      <c r="UKJ339" s="547"/>
      <c r="UKK339" s="547"/>
      <c r="UKL339" s="547"/>
      <c r="UKM339" s="547"/>
      <c r="UKN339" s="547"/>
      <c r="UKO339" s="547"/>
      <c r="UKP339" s="547"/>
      <c r="UKQ339" s="547"/>
      <c r="UKR339" s="547"/>
      <c r="UKS339" s="547"/>
      <c r="UKT339" s="547"/>
      <c r="UKU339" s="547"/>
      <c r="UKV339" s="547"/>
      <c r="UKW339" s="547"/>
      <c r="UKX339" s="547"/>
      <c r="UKY339" s="547"/>
      <c r="UKZ339" s="547"/>
      <c r="ULA339" s="547"/>
      <c r="ULB339" s="547"/>
      <c r="ULC339" s="547"/>
      <c r="ULD339" s="547"/>
      <c r="ULE339" s="547"/>
      <c r="ULF339" s="547"/>
      <c r="ULG339" s="547"/>
      <c r="ULH339" s="547"/>
      <c r="ULI339" s="547"/>
      <c r="ULJ339" s="547"/>
      <c r="ULK339" s="547"/>
      <c r="ULL339" s="547"/>
      <c r="ULM339" s="547"/>
      <c r="ULN339" s="547"/>
      <c r="ULO339" s="547"/>
      <c r="ULP339" s="547"/>
      <c r="ULQ339" s="547"/>
      <c r="ULR339" s="547"/>
      <c r="ULS339" s="547"/>
      <c r="ULT339" s="547"/>
      <c r="ULU339" s="547"/>
      <c r="ULV339" s="547"/>
      <c r="ULW339" s="547"/>
      <c r="ULX339" s="547"/>
      <c r="ULY339" s="547"/>
      <c r="ULZ339" s="547"/>
      <c r="UMA339" s="547"/>
      <c r="UMB339" s="547"/>
      <c r="UMC339" s="547"/>
      <c r="UMD339" s="547"/>
      <c r="UME339" s="547"/>
      <c r="UMF339" s="547"/>
      <c r="UMG339" s="547"/>
      <c r="UMH339" s="547"/>
      <c r="UMI339" s="547"/>
      <c r="UMJ339" s="547"/>
      <c r="UMK339" s="547"/>
      <c r="UML339" s="547"/>
      <c r="UMM339" s="547"/>
      <c r="UMN339" s="547"/>
      <c r="UMO339" s="547"/>
      <c r="UMP339" s="547"/>
      <c r="UMQ339" s="547"/>
      <c r="UMR339" s="547"/>
      <c r="UMS339" s="547"/>
      <c r="UMT339" s="547"/>
      <c r="UMU339" s="547"/>
      <c r="UMV339" s="547"/>
      <c r="UMW339" s="547"/>
      <c r="UMX339" s="547"/>
      <c r="UMY339" s="547"/>
      <c r="UMZ339" s="547"/>
      <c r="UNA339" s="547"/>
      <c r="UNB339" s="547"/>
      <c r="UNC339" s="547"/>
      <c r="UND339" s="547"/>
      <c r="UNE339" s="547"/>
      <c r="UNF339" s="547"/>
      <c r="UNG339" s="547"/>
      <c r="UNH339" s="547"/>
      <c r="UNI339" s="547"/>
      <c r="UNJ339" s="547"/>
      <c r="UNK339" s="547"/>
      <c r="UNL339" s="547"/>
      <c r="UNM339" s="547"/>
      <c r="UNN339" s="547"/>
      <c r="UNO339" s="547"/>
      <c r="UNP339" s="547"/>
      <c r="UNQ339" s="547"/>
      <c r="UNR339" s="547"/>
      <c r="UNS339" s="547"/>
      <c r="UNT339" s="547"/>
      <c r="UNU339" s="547"/>
      <c r="UNV339" s="547"/>
      <c r="UNW339" s="547"/>
      <c r="UNX339" s="547"/>
      <c r="UNY339" s="547"/>
      <c r="UNZ339" s="547"/>
      <c r="UOA339" s="547"/>
      <c r="UOB339" s="547"/>
      <c r="UOC339" s="547"/>
      <c r="UOD339" s="547"/>
      <c r="UOE339" s="547"/>
      <c r="UOF339" s="547"/>
      <c r="UOG339" s="547"/>
      <c r="UOH339" s="547"/>
      <c r="UOI339" s="547"/>
      <c r="UOJ339" s="547"/>
      <c r="UOK339" s="547"/>
      <c r="UOL339" s="547"/>
      <c r="UOM339" s="547"/>
      <c r="UON339" s="547"/>
      <c r="UOO339" s="547"/>
      <c r="UOP339" s="547"/>
      <c r="UOQ339" s="547"/>
      <c r="UOR339" s="547"/>
      <c r="UOS339" s="547"/>
      <c r="UOT339" s="547"/>
      <c r="UOU339" s="547"/>
      <c r="UOV339" s="547"/>
      <c r="UOW339" s="547"/>
      <c r="UOX339" s="547"/>
      <c r="UOY339" s="547"/>
      <c r="UOZ339" s="547"/>
      <c r="UPA339" s="547"/>
      <c r="UPB339" s="547"/>
      <c r="UPC339" s="547"/>
      <c r="UPD339" s="547"/>
      <c r="UPE339" s="547"/>
      <c r="UPF339" s="547"/>
      <c r="UPG339" s="547"/>
      <c r="UPH339" s="547"/>
      <c r="UPI339" s="547"/>
      <c r="UPJ339" s="547"/>
      <c r="UPK339" s="547"/>
      <c r="UPL339" s="547"/>
      <c r="UPM339" s="547"/>
      <c r="UPN339" s="547"/>
      <c r="UPO339" s="547"/>
      <c r="UPP339" s="547"/>
      <c r="UPQ339" s="547"/>
      <c r="UPR339" s="547"/>
      <c r="UPS339" s="547"/>
      <c r="UPT339" s="547"/>
      <c r="UPU339" s="547"/>
      <c r="UPV339" s="547"/>
      <c r="UPW339" s="547"/>
      <c r="UPX339" s="547"/>
      <c r="UPY339" s="547"/>
      <c r="UPZ339" s="547"/>
      <c r="UQA339" s="547"/>
      <c r="UQB339" s="547"/>
      <c r="UQC339" s="547"/>
      <c r="UQD339" s="547"/>
      <c r="UQE339" s="547"/>
      <c r="UQF339" s="547"/>
      <c r="UQG339" s="547"/>
      <c r="UQH339" s="547"/>
      <c r="UQI339" s="547"/>
      <c r="UQJ339" s="547"/>
      <c r="UQK339" s="547"/>
      <c r="UQL339" s="547"/>
      <c r="UQM339" s="547"/>
      <c r="UQN339" s="547"/>
      <c r="UQO339" s="547"/>
      <c r="UQP339" s="547"/>
      <c r="UQQ339" s="547"/>
      <c r="UQR339" s="547"/>
      <c r="UQS339" s="547"/>
      <c r="UQT339" s="547"/>
      <c r="UQU339" s="547"/>
      <c r="UQV339" s="547"/>
      <c r="UQW339" s="547"/>
      <c r="UQX339" s="547"/>
      <c r="UQY339" s="547"/>
      <c r="UQZ339" s="547"/>
      <c r="URA339" s="547"/>
      <c r="URB339" s="547"/>
      <c r="URC339" s="547"/>
      <c r="URD339" s="547"/>
      <c r="URE339" s="547"/>
      <c r="URF339" s="547"/>
      <c r="URG339" s="547"/>
      <c r="URH339" s="547"/>
      <c r="URI339" s="547"/>
      <c r="URJ339" s="547"/>
      <c r="URK339" s="547"/>
      <c r="URL339" s="547"/>
      <c r="URM339" s="547"/>
      <c r="URN339" s="547"/>
      <c r="URO339" s="547"/>
      <c r="URP339" s="547"/>
      <c r="URQ339" s="547"/>
      <c r="URR339" s="547"/>
      <c r="URS339" s="547"/>
      <c r="URT339" s="547"/>
      <c r="URU339" s="547"/>
      <c r="URV339" s="547"/>
      <c r="URW339" s="547"/>
      <c r="URX339" s="547"/>
      <c r="URY339" s="547"/>
      <c r="URZ339" s="547"/>
      <c r="USA339" s="547"/>
      <c r="USB339" s="547"/>
      <c r="USC339" s="547"/>
      <c r="USD339" s="547"/>
      <c r="USE339" s="547"/>
      <c r="USF339" s="547"/>
      <c r="USG339" s="547"/>
      <c r="USH339" s="547"/>
      <c r="USI339" s="547"/>
      <c r="USJ339" s="547"/>
      <c r="USK339" s="547"/>
      <c r="USL339" s="547"/>
      <c r="USM339" s="547"/>
      <c r="USN339" s="547"/>
      <c r="USO339" s="547"/>
      <c r="USP339" s="547"/>
      <c r="USQ339" s="547"/>
      <c r="USR339" s="547"/>
      <c r="USS339" s="547"/>
      <c r="UST339" s="547"/>
      <c r="USU339" s="547"/>
      <c r="USV339" s="547"/>
      <c r="USW339" s="547"/>
      <c r="USX339" s="547"/>
      <c r="USY339" s="547"/>
      <c r="USZ339" s="547"/>
      <c r="UTA339" s="547"/>
      <c r="UTB339" s="547"/>
      <c r="UTC339" s="547"/>
      <c r="UTD339" s="547"/>
      <c r="UTE339" s="547"/>
      <c r="UTF339" s="547"/>
      <c r="UTG339" s="547"/>
      <c r="UTH339" s="547"/>
      <c r="UTI339" s="547"/>
      <c r="UTJ339" s="547"/>
      <c r="UTK339" s="547"/>
      <c r="UTL339" s="547"/>
      <c r="UTM339" s="547"/>
      <c r="UTN339" s="547"/>
      <c r="UTO339" s="547"/>
      <c r="UTP339" s="547"/>
      <c r="UTQ339" s="547"/>
      <c r="UTR339" s="547"/>
      <c r="UTS339" s="547"/>
      <c r="UTT339" s="547"/>
      <c r="UTU339" s="547"/>
      <c r="UTV339" s="547"/>
      <c r="UTW339" s="547"/>
      <c r="UTX339" s="547"/>
      <c r="UTY339" s="547"/>
      <c r="UTZ339" s="547"/>
      <c r="UUA339" s="547"/>
      <c r="UUB339" s="547"/>
      <c r="UUC339" s="547"/>
      <c r="UUD339" s="547"/>
      <c r="UUE339" s="547"/>
      <c r="UUF339" s="547"/>
      <c r="UUG339" s="547"/>
      <c r="UUH339" s="547"/>
      <c r="UUI339" s="547"/>
      <c r="UUJ339" s="547"/>
      <c r="UUK339" s="547"/>
      <c r="UUL339" s="547"/>
      <c r="UUM339" s="547"/>
      <c r="UUN339" s="547"/>
      <c r="UUO339" s="547"/>
      <c r="UUP339" s="547"/>
      <c r="UUQ339" s="547"/>
      <c r="UUR339" s="547"/>
      <c r="UUS339" s="547"/>
      <c r="UUT339" s="547"/>
      <c r="UUU339" s="547"/>
      <c r="UUV339" s="547"/>
      <c r="UUW339" s="547"/>
      <c r="UUX339" s="547"/>
      <c r="UUY339" s="547"/>
      <c r="UUZ339" s="547"/>
      <c r="UVA339" s="547"/>
      <c r="UVB339" s="547"/>
      <c r="UVC339" s="547"/>
      <c r="UVD339" s="547"/>
      <c r="UVE339" s="547"/>
      <c r="UVF339" s="547"/>
      <c r="UVG339" s="547"/>
      <c r="UVH339" s="547"/>
      <c r="UVI339" s="547"/>
      <c r="UVJ339" s="547"/>
      <c r="UVK339" s="547"/>
      <c r="UVL339" s="547"/>
      <c r="UVM339" s="547"/>
      <c r="UVN339" s="547"/>
      <c r="UVO339" s="547"/>
      <c r="UVP339" s="547"/>
      <c r="UVQ339" s="547"/>
      <c r="UVR339" s="547"/>
      <c r="UVS339" s="547"/>
      <c r="UVT339" s="547"/>
      <c r="UVU339" s="547"/>
      <c r="UVV339" s="547"/>
      <c r="UVW339" s="547"/>
      <c r="UVX339" s="547"/>
      <c r="UVY339" s="547"/>
      <c r="UVZ339" s="547"/>
      <c r="UWA339" s="547"/>
      <c r="UWB339" s="547"/>
      <c r="UWC339" s="547"/>
      <c r="UWD339" s="547"/>
      <c r="UWE339" s="547"/>
      <c r="UWF339" s="547"/>
      <c r="UWG339" s="547"/>
      <c r="UWH339" s="547"/>
      <c r="UWI339" s="547"/>
      <c r="UWJ339" s="547"/>
      <c r="UWK339" s="547"/>
      <c r="UWL339" s="547"/>
      <c r="UWM339" s="547"/>
      <c r="UWN339" s="547"/>
      <c r="UWO339" s="547"/>
      <c r="UWP339" s="547"/>
      <c r="UWQ339" s="547"/>
      <c r="UWR339" s="547"/>
      <c r="UWS339" s="547"/>
      <c r="UWT339" s="547"/>
      <c r="UWU339" s="547"/>
      <c r="UWV339" s="547"/>
      <c r="UWW339" s="547"/>
      <c r="UWX339" s="547"/>
      <c r="UWY339" s="547"/>
      <c r="UWZ339" s="547"/>
      <c r="UXA339" s="547"/>
      <c r="UXB339" s="547"/>
      <c r="UXC339" s="547"/>
      <c r="UXD339" s="547"/>
      <c r="UXE339" s="547"/>
      <c r="UXF339" s="547"/>
      <c r="UXG339" s="547"/>
      <c r="UXH339" s="547"/>
      <c r="UXI339" s="547"/>
      <c r="UXJ339" s="547"/>
      <c r="UXK339" s="547"/>
      <c r="UXL339" s="547"/>
      <c r="UXM339" s="547"/>
      <c r="UXN339" s="547"/>
      <c r="UXO339" s="547"/>
      <c r="UXP339" s="547"/>
      <c r="UXQ339" s="547"/>
      <c r="UXR339" s="547"/>
      <c r="UXS339" s="547"/>
      <c r="UXT339" s="547"/>
      <c r="UXU339" s="547"/>
      <c r="UXV339" s="547"/>
      <c r="UXW339" s="547"/>
      <c r="UXX339" s="547"/>
      <c r="UXY339" s="547"/>
      <c r="UXZ339" s="547"/>
      <c r="UYA339" s="547"/>
      <c r="UYB339" s="547"/>
      <c r="UYC339" s="547"/>
      <c r="UYD339" s="547"/>
      <c r="UYE339" s="547"/>
      <c r="UYF339" s="547"/>
      <c r="UYG339" s="547"/>
      <c r="UYH339" s="547"/>
      <c r="UYI339" s="547"/>
      <c r="UYJ339" s="547"/>
      <c r="UYK339" s="547"/>
      <c r="UYL339" s="547"/>
      <c r="UYM339" s="547"/>
      <c r="UYN339" s="547"/>
      <c r="UYO339" s="547"/>
      <c r="UYP339" s="547"/>
      <c r="UYQ339" s="547"/>
      <c r="UYR339" s="547"/>
      <c r="UYS339" s="547"/>
      <c r="UYT339" s="547"/>
      <c r="UYU339" s="547"/>
      <c r="UYV339" s="547"/>
      <c r="UYW339" s="547"/>
      <c r="UYX339" s="547"/>
      <c r="UYY339" s="547"/>
      <c r="UYZ339" s="547"/>
      <c r="UZA339" s="547"/>
      <c r="UZB339" s="547"/>
      <c r="UZC339" s="547"/>
      <c r="UZD339" s="547"/>
      <c r="UZE339" s="547"/>
      <c r="UZF339" s="547"/>
      <c r="UZG339" s="547"/>
      <c r="UZH339" s="547"/>
      <c r="UZI339" s="547"/>
      <c r="UZJ339" s="547"/>
      <c r="UZK339" s="547"/>
      <c r="UZL339" s="547"/>
      <c r="UZM339" s="547"/>
      <c r="UZN339" s="547"/>
      <c r="UZO339" s="547"/>
      <c r="UZP339" s="547"/>
      <c r="UZQ339" s="547"/>
      <c r="UZR339" s="547"/>
      <c r="UZS339" s="547"/>
      <c r="UZT339" s="547"/>
      <c r="UZU339" s="547"/>
      <c r="UZV339" s="547"/>
      <c r="UZW339" s="547"/>
      <c r="UZX339" s="547"/>
      <c r="UZY339" s="547"/>
      <c r="UZZ339" s="547"/>
      <c r="VAA339" s="547"/>
      <c r="VAB339" s="547"/>
      <c r="VAC339" s="547"/>
      <c r="VAD339" s="547"/>
      <c r="VAE339" s="547"/>
      <c r="VAF339" s="547"/>
      <c r="VAG339" s="547"/>
      <c r="VAH339" s="547"/>
      <c r="VAI339" s="547"/>
      <c r="VAJ339" s="547"/>
      <c r="VAK339" s="547"/>
      <c r="VAL339" s="547"/>
      <c r="VAM339" s="547"/>
      <c r="VAN339" s="547"/>
      <c r="VAO339" s="547"/>
      <c r="VAP339" s="547"/>
      <c r="VAQ339" s="547"/>
      <c r="VAR339" s="547"/>
      <c r="VAS339" s="547"/>
      <c r="VAT339" s="547"/>
      <c r="VAU339" s="547"/>
      <c r="VAV339" s="547"/>
      <c r="VAW339" s="547"/>
      <c r="VAX339" s="547"/>
      <c r="VAY339" s="547"/>
      <c r="VAZ339" s="547"/>
      <c r="VBA339" s="547"/>
      <c r="VBB339" s="547"/>
      <c r="VBC339" s="547"/>
      <c r="VBD339" s="547"/>
      <c r="VBE339" s="547"/>
      <c r="VBF339" s="547"/>
      <c r="VBG339" s="547"/>
      <c r="VBH339" s="547"/>
      <c r="VBI339" s="547"/>
      <c r="VBJ339" s="547"/>
      <c r="VBK339" s="547"/>
      <c r="VBL339" s="547"/>
      <c r="VBM339" s="547"/>
      <c r="VBN339" s="547"/>
      <c r="VBO339" s="547"/>
      <c r="VBP339" s="547"/>
      <c r="VBQ339" s="547"/>
      <c r="VBR339" s="547"/>
      <c r="VBS339" s="547"/>
      <c r="VBT339" s="547"/>
      <c r="VBU339" s="547"/>
      <c r="VBV339" s="547"/>
      <c r="VBW339" s="547"/>
      <c r="VBX339" s="547"/>
      <c r="VBY339" s="547"/>
      <c r="VBZ339" s="547"/>
      <c r="VCA339" s="547"/>
      <c r="VCB339" s="547"/>
      <c r="VCC339" s="547"/>
      <c r="VCD339" s="547"/>
      <c r="VCE339" s="547"/>
      <c r="VCF339" s="547"/>
      <c r="VCG339" s="547"/>
      <c r="VCH339" s="547"/>
      <c r="VCI339" s="547"/>
      <c r="VCJ339" s="547"/>
      <c r="VCK339" s="547"/>
      <c r="VCL339" s="547"/>
      <c r="VCM339" s="547"/>
      <c r="VCN339" s="547"/>
      <c r="VCO339" s="547"/>
      <c r="VCP339" s="547"/>
      <c r="VCQ339" s="547"/>
      <c r="VCR339" s="547"/>
      <c r="VCS339" s="547"/>
      <c r="VCT339" s="547"/>
      <c r="VCU339" s="547"/>
      <c r="VCV339" s="547"/>
      <c r="VCW339" s="547"/>
      <c r="VCX339" s="547"/>
      <c r="VCY339" s="547"/>
      <c r="VCZ339" s="547"/>
      <c r="VDA339" s="547"/>
      <c r="VDB339" s="547"/>
      <c r="VDC339" s="547"/>
      <c r="VDD339" s="547"/>
      <c r="VDE339" s="547"/>
      <c r="VDF339" s="547"/>
      <c r="VDG339" s="547"/>
      <c r="VDH339" s="547"/>
      <c r="VDI339" s="547"/>
      <c r="VDJ339" s="547"/>
      <c r="VDK339" s="547"/>
      <c r="VDL339" s="547"/>
      <c r="VDM339" s="547"/>
      <c r="VDN339" s="547"/>
      <c r="VDO339" s="547"/>
      <c r="VDP339" s="547"/>
      <c r="VDQ339" s="547"/>
      <c r="VDR339" s="547"/>
      <c r="VDS339" s="547"/>
      <c r="VDT339" s="547"/>
      <c r="VDU339" s="547"/>
      <c r="VDV339" s="547"/>
      <c r="VDW339" s="547"/>
      <c r="VDX339" s="547"/>
      <c r="VDY339" s="547"/>
      <c r="VDZ339" s="547"/>
      <c r="VEA339" s="547"/>
      <c r="VEB339" s="547"/>
      <c r="VEC339" s="547"/>
      <c r="VED339" s="547"/>
      <c r="VEE339" s="547"/>
      <c r="VEF339" s="547"/>
      <c r="VEG339" s="547"/>
      <c r="VEH339" s="547"/>
      <c r="VEI339" s="547"/>
      <c r="VEJ339" s="547"/>
      <c r="VEK339" s="547"/>
      <c r="VEL339" s="547"/>
      <c r="VEM339" s="547"/>
      <c r="VEN339" s="547"/>
      <c r="VEO339" s="547"/>
      <c r="VEP339" s="547"/>
      <c r="VEQ339" s="547"/>
      <c r="VER339" s="547"/>
      <c r="VES339" s="547"/>
      <c r="VET339" s="547"/>
      <c r="VEU339" s="547"/>
      <c r="VEV339" s="547"/>
      <c r="VEW339" s="547"/>
      <c r="VEX339" s="547"/>
      <c r="VEY339" s="547"/>
      <c r="VEZ339" s="547"/>
      <c r="VFA339" s="547"/>
      <c r="VFB339" s="547"/>
      <c r="VFC339" s="547"/>
      <c r="VFD339" s="547"/>
      <c r="VFE339" s="547"/>
      <c r="VFF339" s="547"/>
      <c r="VFG339" s="547"/>
      <c r="VFH339" s="547"/>
      <c r="VFI339" s="547"/>
      <c r="VFJ339" s="547"/>
      <c r="VFK339" s="547"/>
      <c r="VFL339" s="547"/>
      <c r="VFM339" s="547"/>
      <c r="VFN339" s="547"/>
      <c r="VFO339" s="547"/>
      <c r="VFP339" s="547"/>
      <c r="VFQ339" s="547"/>
      <c r="VFR339" s="547"/>
      <c r="VFS339" s="547"/>
      <c r="VFT339" s="547"/>
      <c r="VFU339" s="547"/>
      <c r="VFV339" s="547"/>
      <c r="VFW339" s="547"/>
      <c r="VFX339" s="547"/>
      <c r="VFY339" s="547"/>
      <c r="VFZ339" s="547"/>
      <c r="VGA339" s="547"/>
      <c r="VGB339" s="547"/>
      <c r="VGC339" s="547"/>
      <c r="VGD339" s="547"/>
      <c r="VGE339" s="547"/>
      <c r="VGF339" s="547"/>
      <c r="VGG339" s="547"/>
      <c r="VGH339" s="547"/>
      <c r="VGI339" s="547"/>
      <c r="VGJ339" s="547"/>
      <c r="VGK339" s="547"/>
      <c r="VGL339" s="547"/>
      <c r="VGM339" s="547"/>
      <c r="VGN339" s="547"/>
      <c r="VGO339" s="547"/>
      <c r="VGP339" s="547"/>
      <c r="VGQ339" s="547"/>
      <c r="VGR339" s="547"/>
      <c r="VGS339" s="547"/>
      <c r="VGT339" s="547"/>
      <c r="VGU339" s="547"/>
      <c r="VGV339" s="547"/>
      <c r="VGW339" s="547"/>
      <c r="VGX339" s="547"/>
      <c r="VGY339" s="547"/>
      <c r="VGZ339" s="547"/>
      <c r="VHA339" s="547"/>
      <c r="VHB339" s="547"/>
      <c r="VHC339" s="547"/>
      <c r="VHD339" s="547"/>
      <c r="VHE339" s="547"/>
      <c r="VHF339" s="547"/>
      <c r="VHG339" s="547"/>
      <c r="VHH339" s="547"/>
      <c r="VHI339" s="547"/>
      <c r="VHJ339" s="547"/>
      <c r="VHK339" s="547"/>
      <c r="VHL339" s="547"/>
      <c r="VHM339" s="547"/>
      <c r="VHN339" s="547"/>
      <c r="VHO339" s="547"/>
      <c r="VHP339" s="547"/>
      <c r="VHQ339" s="547"/>
      <c r="VHR339" s="547"/>
      <c r="VHS339" s="547"/>
      <c r="VHT339" s="547"/>
      <c r="VHU339" s="547"/>
      <c r="VHV339" s="547"/>
      <c r="VHW339" s="547"/>
      <c r="VHX339" s="547"/>
      <c r="VHY339" s="547"/>
      <c r="VHZ339" s="547"/>
      <c r="VIA339" s="547"/>
      <c r="VIB339" s="547"/>
      <c r="VIC339" s="547"/>
      <c r="VID339" s="547"/>
      <c r="VIE339" s="547"/>
      <c r="VIF339" s="547"/>
      <c r="VIG339" s="547"/>
      <c r="VIH339" s="547"/>
      <c r="VII339" s="547"/>
      <c r="VIJ339" s="547"/>
      <c r="VIK339" s="547"/>
      <c r="VIL339" s="547"/>
      <c r="VIM339" s="547"/>
      <c r="VIN339" s="547"/>
      <c r="VIO339" s="547"/>
      <c r="VIP339" s="547"/>
      <c r="VIQ339" s="547"/>
      <c r="VIR339" s="547"/>
      <c r="VIS339" s="547"/>
      <c r="VIT339" s="547"/>
      <c r="VIU339" s="547"/>
      <c r="VIV339" s="547"/>
      <c r="VIW339" s="547"/>
      <c r="VIX339" s="547"/>
      <c r="VIY339" s="547"/>
      <c r="VIZ339" s="547"/>
      <c r="VJA339" s="547"/>
      <c r="VJB339" s="547"/>
      <c r="VJC339" s="547"/>
      <c r="VJD339" s="547"/>
      <c r="VJE339" s="547"/>
      <c r="VJF339" s="547"/>
      <c r="VJG339" s="547"/>
      <c r="VJH339" s="547"/>
      <c r="VJI339" s="547"/>
      <c r="VJJ339" s="547"/>
      <c r="VJK339" s="547"/>
      <c r="VJL339" s="547"/>
      <c r="VJM339" s="547"/>
      <c r="VJN339" s="547"/>
      <c r="VJO339" s="547"/>
      <c r="VJP339" s="547"/>
      <c r="VJQ339" s="547"/>
      <c r="VJR339" s="547"/>
      <c r="VJS339" s="547"/>
      <c r="VJT339" s="547"/>
      <c r="VJU339" s="547"/>
      <c r="VJV339" s="547"/>
      <c r="VJW339" s="547"/>
      <c r="VJX339" s="547"/>
      <c r="VJY339" s="547"/>
      <c r="VJZ339" s="547"/>
      <c r="VKA339" s="547"/>
      <c r="VKB339" s="547"/>
      <c r="VKC339" s="547"/>
      <c r="VKD339" s="547"/>
      <c r="VKE339" s="547"/>
      <c r="VKF339" s="547"/>
      <c r="VKG339" s="547"/>
      <c r="VKH339" s="547"/>
      <c r="VKI339" s="547"/>
      <c r="VKJ339" s="547"/>
      <c r="VKK339" s="547"/>
      <c r="VKL339" s="547"/>
      <c r="VKM339" s="547"/>
      <c r="VKN339" s="547"/>
      <c r="VKO339" s="547"/>
      <c r="VKP339" s="547"/>
      <c r="VKQ339" s="547"/>
      <c r="VKR339" s="547"/>
      <c r="VKS339" s="547"/>
      <c r="VKT339" s="547"/>
      <c r="VKU339" s="547"/>
      <c r="VKV339" s="547"/>
      <c r="VKW339" s="547"/>
      <c r="VKX339" s="547"/>
      <c r="VKY339" s="547"/>
      <c r="VKZ339" s="547"/>
      <c r="VLA339" s="547"/>
      <c r="VLB339" s="547"/>
      <c r="VLC339" s="547"/>
      <c r="VLD339" s="547"/>
      <c r="VLE339" s="547"/>
      <c r="VLF339" s="547"/>
      <c r="VLG339" s="547"/>
      <c r="VLH339" s="547"/>
      <c r="VLI339" s="547"/>
      <c r="VLJ339" s="547"/>
      <c r="VLK339" s="547"/>
      <c r="VLL339" s="547"/>
      <c r="VLM339" s="547"/>
      <c r="VLN339" s="547"/>
      <c r="VLO339" s="547"/>
      <c r="VLP339" s="547"/>
      <c r="VLQ339" s="547"/>
      <c r="VLR339" s="547"/>
      <c r="VLS339" s="547"/>
      <c r="VLT339" s="547"/>
      <c r="VLU339" s="547"/>
      <c r="VLV339" s="547"/>
      <c r="VLW339" s="547"/>
      <c r="VLX339" s="547"/>
      <c r="VLY339" s="547"/>
      <c r="VLZ339" s="547"/>
      <c r="VMA339" s="547"/>
      <c r="VMB339" s="547"/>
      <c r="VMC339" s="547"/>
      <c r="VMD339" s="547"/>
      <c r="VME339" s="547"/>
      <c r="VMF339" s="547"/>
      <c r="VMG339" s="547"/>
      <c r="VMH339" s="547"/>
      <c r="VMI339" s="547"/>
      <c r="VMJ339" s="547"/>
      <c r="VMK339" s="547"/>
      <c r="VML339" s="547"/>
      <c r="VMM339" s="547"/>
      <c r="VMN339" s="547"/>
      <c r="VMO339" s="547"/>
      <c r="VMP339" s="547"/>
      <c r="VMQ339" s="547"/>
      <c r="VMR339" s="547"/>
      <c r="VMS339" s="547"/>
      <c r="VMT339" s="547"/>
      <c r="VMU339" s="547"/>
      <c r="VMV339" s="547"/>
      <c r="VMW339" s="547"/>
      <c r="VMX339" s="547"/>
      <c r="VMY339" s="547"/>
      <c r="VMZ339" s="547"/>
      <c r="VNA339" s="547"/>
      <c r="VNB339" s="547"/>
      <c r="VNC339" s="547"/>
      <c r="VND339" s="547"/>
      <c r="VNE339" s="547"/>
      <c r="VNF339" s="547"/>
      <c r="VNG339" s="547"/>
      <c r="VNH339" s="547"/>
      <c r="VNI339" s="547"/>
      <c r="VNJ339" s="547"/>
      <c r="VNK339" s="547"/>
      <c r="VNL339" s="547"/>
      <c r="VNM339" s="547"/>
      <c r="VNN339" s="547"/>
      <c r="VNO339" s="547"/>
      <c r="VNP339" s="547"/>
      <c r="VNQ339" s="547"/>
      <c r="VNR339" s="547"/>
      <c r="VNS339" s="547"/>
      <c r="VNT339" s="547"/>
      <c r="VNU339" s="547"/>
      <c r="VNV339" s="547"/>
      <c r="VNW339" s="547"/>
      <c r="VNX339" s="547"/>
      <c r="VNY339" s="547"/>
      <c r="VNZ339" s="547"/>
      <c r="VOA339" s="547"/>
      <c r="VOB339" s="547"/>
      <c r="VOC339" s="547"/>
      <c r="VOD339" s="547"/>
      <c r="VOE339" s="547"/>
      <c r="VOF339" s="547"/>
      <c r="VOG339" s="547"/>
      <c r="VOH339" s="547"/>
      <c r="VOI339" s="547"/>
      <c r="VOJ339" s="547"/>
      <c r="VOK339" s="547"/>
      <c r="VOL339" s="547"/>
      <c r="VOM339" s="547"/>
      <c r="VON339" s="547"/>
      <c r="VOO339" s="547"/>
      <c r="VOP339" s="547"/>
      <c r="VOQ339" s="547"/>
      <c r="VOR339" s="547"/>
      <c r="VOS339" s="547"/>
      <c r="VOT339" s="547"/>
      <c r="VOU339" s="547"/>
      <c r="VOV339" s="547"/>
      <c r="VOW339" s="547"/>
      <c r="VOX339" s="547"/>
      <c r="VOY339" s="547"/>
      <c r="VOZ339" s="547"/>
      <c r="VPA339" s="547"/>
      <c r="VPB339" s="547"/>
      <c r="VPC339" s="547"/>
      <c r="VPD339" s="547"/>
      <c r="VPE339" s="547"/>
      <c r="VPF339" s="547"/>
      <c r="VPG339" s="547"/>
      <c r="VPH339" s="547"/>
      <c r="VPI339" s="547"/>
      <c r="VPJ339" s="547"/>
      <c r="VPK339" s="547"/>
      <c r="VPL339" s="547"/>
      <c r="VPM339" s="547"/>
      <c r="VPN339" s="547"/>
      <c r="VPO339" s="547"/>
      <c r="VPP339" s="547"/>
      <c r="VPQ339" s="547"/>
      <c r="VPR339" s="547"/>
      <c r="VPS339" s="547"/>
      <c r="VPT339" s="547"/>
      <c r="VPU339" s="547"/>
      <c r="VPV339" s="547"/>
      <c r="VPW339" s="547"/>
      <c r="VPX339" s="547"/>
      <c r="VPY339" s="547"/>
      <c r="VPZ339" s="547"/>
      <c r="VQA339" s="547"/>
      <c r="VQB339" s="547"/>
      <c r="VQC339" s="547"/>
      <c r="VQD339" s="547"/>
      <c r="VQE339" s="547"/>
      <c r="VQF339" s="547"/>
      <c r="VQG339" s="547"/>
      <c r="VQH339" s="547"/>
      <c r="VQI339" s="547"/>
      <c r="VQJ339" s="547"/>
      <c r="VQK339" s="547"/>
      <c r="VQL339" s="547"/>
      <c r="VQM339" s="547"/>
      <c r="VQN339" s="547"/>
      <c r="VQO339" s="547"/>
      <c r="VQP339" s="547"/>
      <c r="VQQ339" s="547"/>
      <c r="VQR339" s="547"/>
      <c r="VQS339" s="547"/>
      <c r="VQT339" s="547"/>
      <c r="VQU339" s="547"/>
      <c r="VQV339" s="547"/>
      <c r="VQW339" s="547"/>
      <c r="VQX339" s="547"/>
      <c r="VQY339" s="547"/>
      <c r="VQZ339" s="547"/>
      <c r="VRA339" s="547"/>
      <c r="VRB339" s="547"/>
      <c r="VRC339" s="547"/>
      <c r="VRD339" s="547"/>
      <c r="VRE339" s="547"/>
      <c r="VRF339" s="547"/>
      <c r="VRG339" s="547"/>
      <c r="VRH339" s="547"/>
      <c r="VRI339" s="547"/>
      <c r="VRJ339" s="547"/>
      <c r="VRK339" s="547"/>
      <c r="VRL339" s="547"/>
      <c r="VRM339" s="547"/>
      <c r="VRN339" s="547"/>
      <c r="VRO339" s="547"/>
      <c r="VRP339" s="547"/>
      <c r="VRQ339" s="547"/>
      <c r="VRR339" s="547"/>
      <c r="VRS339" s="547"/>
      <c r="VRT339" s="547"/>
      <c r="VRU339" s="547"/>
      <c r="VRV339" s="547"/>
      <c r="VRW339" s="547"/>
      <c r="VRX339" s="547"/>
      <c r="VRY339" s="547"/>
      <c r="VRZ339" s="547"/>
      <c r="VSA339" s="547"/>
      <c r="VSB339" s="547"/>
      <c r="VSC339" s="547"/>
      <c r="VSD339" s="547"/>
      <c r="VSE339" s="547"/>
      <c r="VSF339" s="547"/>
      <c r="VSG339" s="547"/>
      <c r="VSH339" s="547"/>
      <c r="VSI339" s="547"/>
      <c r="VSJ339" s="547"/>
      <c r="VSK339" s="547"/>
      <c r="VSL339" s="547"/>
      <c r="VSM339" s="547"/>
      <c r="VSN339" s="547"/>
      <c r="VSO339" s="547"/>
      <c r="VSP339" s="547"/>
      <c r="VSQ339" s="547"/>
      <c r="VSR339" s="547"/>
      <c r="VSS339" s="547"/>
      <c r="VST339" s="547"/>
      <c r="VSU339" s="547"/>
      <c r="VSV339" s="547"/>
      <c r="VSW339" s="547"/>
      <c r="VSX339" s="547"/>
      <c r="VSY339" s="547"/>
      <c r="VSZ339" s="547"/>
      <c r="VTA339" s="547"/>
      <c r="VTB339" s="547"/>
      <c r="VTC339" s="547"/>
      <c r="VTD339" s="547"/>
      <c r="VTE339" s="547"/>
      <c r="VTF339" s="547"/>
      <c r="VTG339" s="547"/>
      <c r="VTH339" s="547"/>
      <c r="VTI339" s="547"/>
      <c r="VTJ339" s="547"/>
      <c r="VTK339" s="547"/>
      <c r="VTL339" s="547"/>
      <c r="VTM339" s="547"/>
      <c r="VTN339" s="547"/>
      <c r="VTO339" s="547"/>
      <c r="VTP339" s="547"/>
      <c r="VTQ339" s="547"/>
      <c r="VTR339" s="547"/>
      <c r="VTS339" s="547"/>
      <c r="VTT339" s="547"/>
      <c r="VTU339" s="547"/>
      <c r="VTV339" s="547"/>
      <c r="VTW339" s="547"/>
      <c r="VTX339" s="547"/>
      <c r="VTY339" s="547"/>
      <c r="VTZ339" s="547"/>
      <c r="VUA339" s="547"/>
      <c r="VUB339" s="547"/>
      <c r="VUC339" s="547"/>
      <c r="VUD339" s="547"/>
      <c r="VUE339" s="547"/>
      <c r="VUF339" s="547"/>
      <c r="VUG339" s="547"/>
      <c r="VUH339" s="547"/>
      <c r="VUI339" s="547"/>
      <c r="VUJ339" s="547"/>
      <c r="VUK339" s="547"/>
      <c r="VUL339" s="547"/>
      <c r="VUM339" s="547"/>
      <c r="VUN339" s="547"/>
      <c r="VUO339" s="547"/>
      <c r="VUP339" s="547"/>
      <c r="VUQ339" s="547"/>
      <c r="VUR339" s="547"/>
      <c r="VUS339" s="547"/>
      <c r="VUT339" s="547"/>
      <c r="VUU339" s="547"/>
      <c r="VUV339" s="547"/>
      <c r="VUW339" s="547"/>
      <c r="VUX339" s="547"/>
      <c r="VUY339" s="547"/>
      <c r="VUZ339" s="547"/>
      <c r="VVA339" s="547"/>
      <c r="VVB339" s="547"/>
      <c r="VVC339" s="547"/>
      <c r="VVD339" s="547"/>
      <c r="VVE339" s="547"/>
      <c r="VVF339" s="547"/>
      <c r="VVG339" s="547"/>
      <c r="VVH339" s="547"/>
      <c r="VVI339" s="547"/>
      <c r="VVJ339" s="547"/>
      <c r="VVK339" s="547"/>
      <c r="VVL339" s="547"/>
      <c r="VVM339" s="547"/>
      <c r="VVN339" s="547"/>
      <c r="VVO339" s="547"/>
      <c r="VVP339" s="547"/>
      <c r="VVQ339" s="547"/>
      <c r="VVR339" s="547"/>
      <c r="VVS339" s="547"/>
      <c r="VVT339" s="547"/>
      <c r="VVU339" s="547"/>
      <c r="VVV339" s="547"/>
      <c r="VVW339" s="547"/>
      <c r="VVX339" s="547"/>
      <c r="VVY339" s="547"/>
      <c r="VVZ339" s="547"/>
      <c r="VWA339" s="547"/>
      <c r="VWB339" s="547"/>
      <c r="VWC339" s="547"/>
      <c r="VWD339" s="547"/>
      <c r="VWE339" s="547"/>
      <c r="VWF339" s="547"/>
      <c r="VWG339" s="547"/>
      <c r="VWH339" s="547"/>
      <c r="VWI339" s="547"/>
      <c r="VWJ339" s="547"/>
      <c r="VWK339" s="547"/>
      <c r="VWL339" s="547"/>
      <c r="VWM339" s="547"/>
      <c r="VWN339" s="547"/>
      <c r="VWO339" s="547"/>
      <c r="VWP339" s="547"/>
      <c r="VWQ339" s="547"/>
      <c r="VWR339" s="547"/>
      <c r="VWS339" s="547"/>
      <c r="VWT339" s="547"/>
      <c r="VWU339" s="547"/>
      <c r="VWV339" s="547"/>
      <c r="VWW339" s="547"/>
      <c r="VWX339" s="547"/>
      <c r="VWY339" s="547"/>
      <c r="VWZ339" s="547"/>
      <c r="VXA339" s="547"/>
      <c r="VXB339" s="547"/>
      <c r="VXC339" s="547"/>
      <c r="VXD339" s="547"/>
      <c r="VXE339" s="547"/>
      <c r="VXF339" s="547"/>
      <c r="VXG339" s="547"/>
      <c r="VXH339" s="547"/>
      <c r="VXI339" s="547"/>
      <c r="VXJ339" s="547"/>
      <c r="VXK339" s="547"/>
      <c r="VXL339" s="547"/>
      <c r="VXM339" s="547"/>
      <c r="VXN339" s="547"/>
      <c r="VXO339" s="547"/>
      <c r="VXP339" s="547"/>
      <c r="VXQ339" s="547"/>
      <c r="VXR339" s="547"/>
      <c r="VXS339" s="547"/>
      <c r="VXT339" s="547"/>
      <c r="VXU339" s="547"/>
      <c r="VXV339" s="547"/>
      <c r="VXW339" s="547"/>
      <c r="VXX339" s="547"/>
      <c r="VXY339" s="547"/>
      <c r="VXZ339" s="547"/>
      <c r="VYA339" s="547"/>
      <c r="VYB339" s="547"/>
      <c r="VYC339" s="547"/>
      <c r="VYD339" s="547"/>
      <c r="VYE339" s="547"/>
      <c r="VYF339" s="547"/>
      <c r="VYG339" s="547"/>
      <c r="VYH339" s="547"/>
      <c r="VYI339" s="547"/>
      <c r="VYJ339" s="547"/>
      <c r="VYK339" s="547"/>
      <c r="VYL339" s="547"/>
      <c r="VYM339" s="547"/>
      <c r="VYN339" s="547"/>
      <c r="VYO339" s="547"/>
      <c r="VYP339" s="547"/>
      <c r="VYQ339" s="547"/>
      <c r="VYR339" s="547"/>
      <c r="VYS339" s="547"/>
      <c r="VYT339" s="547"/>
      <c r="VYU339" s="547"/>
      <c r="VYV339" s="547"/>
      <c r="VYW339" s="547"/>
      <c r="VYX339" s="547"/>
      <c r="VYY339" s="547"/>
      <c r="VYZ339" s="547"/>
      <c r="VZA339" s="547"/>
      <c r="VZB339" s="547"/>
      <c r="VZC339" s="547"/>
      <c r="VZD339" s="547"/>
      <c r="VZE339" s="547"/>
      <c r="VZF339" s="547"/>
      <c r="VZG339" s="547"/>
      <c r="VZH339" s="547"/>
      <c r="VZI339" s="547"/>
      <c r="VZJ339" s="547"/>
      <c r="VZK339" s="547"/>
      <c r="VZL339" s="547"/>
      <c r="VZM339" s="547"/>
      <c r="VZN339" s="547"/>
      <c r="VZO339" s="547"/>
      <c r="VZP339" s="547"/>
      <c r="VZQ339" s="547"/>
      <c r="VZR339" s="547"/>
      <c r="VZS339" s="547"/>
      <c r="VZT339" s="547"/>
      <c r="VZU339" s="547"/>
      <c r="VZV339" s="547"/>
      <c r="VZW339" s="547"/>
      <c r="VZX339" s="547"/>
      <c r="VZY339" s="547"/>
      <c r="VZZ339" s="547"/>
      <c r="WAA339" s="547"/>
      <c r="WAB339" s="547"/>
      <c r="WAC339" s="547"/>
      <c r="WAD339" s="547"/>
      <c r="WAE339" s="547"/>
      <c r="WAF339" s="547"/>
      <c r="WAG339" s="547"/>
      <c r="WAH339" s="547"/>
      <c r="WAI339" s="547"/>
      <c r="WAJ339" s="547"/>
      <c r="WAK339" s="547"/>
      <c r="WAL339" s="547"/>
      <c r="WAM339" s="547"/>
      <c r="WAN339" s="547"/>
      <c r="WAO339" s="547"/>
      <c r="WAP339" s="547"/>
      <c r="WAQ339" s="547"/>
      <c r="WAR339" s="547"/>
      <c r="WAS339" s="547"/>
      <c r="WAT339" s="547"/>
      <c r="WAU339" s="547"/>
      <c r="WAV339" s="547"/>
      <c r="WAW339" s="547"/>
      <c r="WAX339" s="547"/>
      <c r="WAY339" s="547"/>
      <c r="WAZ339" s="547"/>
      <c r="WBA339" s="547"/>
      <c r="WBB339" s="547"/>
      <c r="WBC339" s="547"/>
      <c r="WBD339" s="547"/>
      <c r="WBE339" s="547"/>
      <c r="WBF339" s="547"/>
      <c r="WBG339" s="547"/>
      <c r="WBH339" s="547"/>
      <c r="WBI339" s="547"/>
      <c r="WBJ339" s="547"/>
      <c r="WBK339" s="547"/>
      <c r="WBL339" s="547"/>
      <c r="WBM339" s="547"/>
      <c r="WBN339" s="547"/>
      <c r="WBO339" s="547"/>
      <c r="WBP339" s="547"/>
      <c r="WBQ339" s="547"/>
      <c r="WBR339" s="547"/>
      <c r="WBS339" s="547"/>
      <c r="WBT339" s="547"/>
      <c r="WBU339" s="547"/>
      <c r="WBV339" s="547"/>
      <c r="WBW339" s="547"/>
      <c r="WBX339" s="547"/>
      <c r="WBY339" s="547"/>
      <c r="WBZ339" s="547"/>
      <c r="WCA339" s="547"/>
      <c r="WCB339" s="547"/>
      <c r="WCC339" s="547"/>
      <c r="WCD339" s="547"/>
      <c r="WCE339" s="547"/>
      <c r="WCF339" s="547"/>
      <c r="WCG339" s="547"/>
      <c r="WCH339" s="547"/>
      <c r="WCI339" s="547"/>
      <c r="WCJ339" s="547"/>
      <c r="WCK339" s="547"/>
      <c r="WCL339" s="547"/>
      <c r="WCM339" s="547"/>
      <c r="WCN339" s="547"/>
      <c r="WCO339" s="547"/>
      <c r="WCP339" s="547"/>
      <c r="WCQ339" s="547"/>
      <c r="WCR339" s="547"/>
      <c r="WCS339" s="547"/>
      <c r="WCT339" s="547"/>
      <c r="WCU339" s="547"/>
      <c r="WCV339" s="547"/>
      <c r="WCW339" s="547"/>
      <c r="WCX339" s="547"/>
      <c r="WCY339" s="547"/>
      <c r="WCZ339" s="547"/>
      <c r="WDA339" s="547"/>
      <c r="WDB339" s="547"/>
      <c r="WDC339" s="547"/>
      <c r="WDD339" s="547"/>
      <c r="WDE339" s="547"/>
      <c r="WDF339" s="547"/>
      <c r="WDG339" s="547"/>
      <c r="WDH339" s="547"/>
      <c r="WDI339" s="547"/>
      <c r="WDJ339" s="547"/>
      <c r="WDK339" s="547"/>
      <c r="WDL339" s="547"/>
      <c r="WDM339" s="547"/>
      <c r="WDN339" s="547"/>
      <c r="WDO339" s="547"/>
      <c r="WDP339" s="547"/>
      <c r="WDQ339" s="547"/>
      <c r="WDR339" s="547"/>
      <c r="WDS339" s="547"/>
      <c r="WDT339" s="547"/>
      <c r="WDU339" s="547"/>
      <c r="WDV339" s="547"/>
      <c r="WDW339" s="547"/>
      <c r="WDX339" s="547"/>
      <c r="WDY339" s="547"/>
      <c r="WDZ339" s="547"/>
      <c r="WEA339" s="547"/>
      <c r="WEB339" s="547"/>
      <c r="WEC339" s="547"/>
      <c r="WED339" s="547"/>
      <c r="WEE339" s="547"/>
      <c r="WEF339" s="547"/>
      <c r="WEG339" s="547"/>
      <c r="WEH339" s="547"/>
      <c r="WEI339" s="547"/>
      <c r="WEJ339" s="547"/>
      <c r="WEK339" s="547"/>
      <c r="WEL339" s="547"/>
      <c r="WEM339" s="547"/>
      <c r="WEN339" s="547"/>
      <c r="WEO339" s="547"/>
      <c r="WEP339" s="547"/>
      <c r="WEQ339" s="547"/>
      <c r="WER339" s="547"/>
      <c r="WES339" s="547"/>
      <c r="WET339" s="547"/>
      <c r="WEU339" s="547"/>
      <c r="WEV339" s="547"/>
      <c r="WEW339" s="547"/>
      <c r="WEX339" s="547"/>
      <c r="WEY339" s="547"/>
      <c r="WEZ339" s="547"/>
      <c r="WFA339" s="547"/>
      <c r="WFB339" s="547"/>
      <c r="WFC339" s="547"/>
      <c r="WFD339" s="547"/>
      <c r="WFE339" s="547"/>
      <c r="WFF339" s="547"/>
      <c r="WFG339" s="547"/>
      <c r="WFH339" s="547"/>
      <c r="WFI339" s="547"/>
      <c r="WFJ339" s="547"/>
      <c r="WFK339" s="547"/>
      <c r="WFL339" s="547"/>
      <c r="WFM339" s="547"/>
      <c r="WFN339" s="547"/>
      <c r="WFO339" s="547"/>
      <c r="WFP339" s="547"/>
      <c r="WFQ339" s="547"/>
      <c r="WFR339" s="547"/>
      <c r="WFS339" s="547"/>
      <c r="WFT339" s="547"/>
      <c r="WFU339" s="547"/>
      <c r="WFV339" s="547"/>
      <c r="WFW339" s="547"/>
      <c r="WFX339" s="547"/>
      <c r="WFY339" s="547"/>
      <c r="WFZ339" s="547"/>
      <c r="WGA339" s="547"/>
      <c r="WGB339" s="547"/>
      <c r="WGC339" s="547"/>
      <c r="WGD339" s="547"/>
      <c r="WGE339" s="547"/>
      <c r="WGF339" s="547"/>
      <c r="WGG339" s="547"/>
      <c r="WGH339" s="547"/>
      <c r="WGI339" s="547"/>
      <c r="WGJ339" s="547"/>
      <c r="WGK339" s="547"/>
      <c r="WGL339" s="547"/>
      <c r="WGM339" s="547"/>
      <c r="WGN339" s="547"/>
      <c r="WGO339" s="547"/>
      <c r="WGP339" s="547"/>
      <c r="WGQ339" s="547"/>
      <c r="WGR339" s="547"/>
      <c r="WGS339" s="547"/>
      <c r="WGT339" s="547"/>
      <c r="WGU339" s="547"/>
      <c r="WGV339" s="547"/>
      <c r="WGW339" s="547"/>
      <c r="WGX339" s="547"/>
      <c r="WGY339" s="547"/>
      <c r="WGZ339" s="547"/>
      <c r="WHA339" s="547"/>
      <c r="WHB339" s="547"/>
      <c r="WHC339" s="547"/>
      <c r="WHD339" s="547"/>
      <c r="WHE339" s="547"/>
      <c r="WHF339" s="547"/>
      <c r="WHG339" s="547"/>
      <c r="WHH339" s="547"/>
      <c r="WHI339" s="547"/>
      <c r="WHJ339" s="547"/>
      <c r="WHK339" s="547"/>
      <c r="WHL339" s="547"/>
      <c r="WHM339" s="547"/>
      <c r="WHN339" s="547"/>
      <c r="WHO339" s="547"/>
      <c r="WHP339" s="547"/>
      <c r="WHQ339" s="547"/>
      <c r="WHR339" s="547"/>
      <c r="WHS339" s="547"/>
      <c r="WHT339" s="547"/>
      <c r="WHU339" s="547"/>
      <c r="WHV339" s="547"/>
      <c r="WHW339" s="547"/>
      <c r="WHX339" s="547"/>
      <c r="WHY339" s="547"/>
      <c r="WHZ339" s="547"/>
      <c r="WIA339" s="547"/>
      <c r="WIB339" s="547"/>
      <c r="WIC339" s="547"/>
      <c r="WID339" s="547"/>
      <c r="WIE339" s="547"/>
      <c r="WIF339" s="547"/>
      <c r="WIG339" s="547"/>
      <c r="WIH339" s="547"/>
      <c r="WII339" s="547"/>
      <c r="WIJ339" s="547"/>
      <c r="WIK339" s="547"/>
      <c r="WIL339" s="547"/>
      <c r="WIM339" s="547"/>
      <c r="WIN339" s="547"/>
      <c r="WIO339" s="547"/>
      <c r="WIP339" s="547"/>
      <c r="WIQ339" s="547"/>
      <c r="WIR339" s="547"/>
      <c r="WIS339" s="547"/>
      <c r="WIT339" s="547"/>
      <c r="WIU339" s="547"/>
      <c r="WIV339" s="547"/>
      <c r="WIW339" s="547"/>
      <c r="WIX339" s="547"/>
      <c r="WIY339" s="547"/>
      <c r="WIZ339" s="547"/>
      <c r="WJA339" s="547"/>
      <c r="WJB339" s="547"/>
      <c r="WJC339" s="547"/>
      <c r="WJD339" s="547"/>
      <c r="WJE339" s="547"/>
      <c r="WJF339" s="547"/>
      <c r="WJG339" s="547"/>
      <c r="WJH339" s="547"/>
      <c r="WJI339" s="547"/>
      <c r="WJJ339" s="547"/>
      <c r="WJK339" s="547"/>
      <c r="WJL339" s="547"/>
      <c r="WJM339" s="547"/>
      <c r="WJN339" s="547"/>
      <c r="WJO339" s="547"/>
      <c r="WJP339" s="547"/>
      <c r="WJQ339" s="547"/>
      <c r="WJR339" s="547"/>
      <c r="WJS339" s="547"/>
      <c r="WJT339" s="547"/>
      <c r="WJU339" s="547"/>
      <c r="WJV339" s="547"/>
      <c r="WJW339" s="547"/>
      <c r="WJX339" s="547"/>
      <c r="WJY339" s="547"/>
      <c r="WJZ339" s="547"/>
      <c r="WKA339" s="547"/>
      <c r="WKB339" s="547"/>
      <c r="WKC339" s="547"/>
      <c r="WKD339" s="547"/>
      <c r="WKE339" s="547"/>
      <c r="WKF339" s="547"/>
      <c r="WKG339" s="547"/>
      <c r="WKH339" s="547"/>
      <c r="WKI339" s="547"/>
      <c r="WKJ339" s="547"/>
      <c r="WKK339" s="547"/>
      <c r="WKL339" s="547"/>
      <c r="WKM339" s="547"/>
      <c r="WKN339" s="547"/>
      <c r="WKO339" s="547"/>
      <c r="WKP339" s="547"/>
      <c r="WKQ339" s="547"/>
      <c r="WKR339" s="547"/>
      <c r="WKS339" s="547"/>
      <c r="WKT339" s="547"/>
      <c r="WKU339" s="547"/>
      <c r="WKV339" s="547"/>
      <c r="WKW339" s="547"/>
      <c r="WKX339" s="547"/>
      <c r="WKY339" s="547"/>
      <c r="WKZ339" s="547"/>
      <c r="WLA339" s="547"/>
      <c r="WLB339" s="547"/>
      <c r="WLC339" s="547"/>
      <c r="WLD339" s="547"/>
      <c r="WLE339" s="547"/>
      <c r="WLF339" s="547"/>
      <c r="WLG339" s="547"/>
      <c r="WLH339" s="547"/>
      <c r="WLI339" s="547"/>
      <c r="WLJ339" s="547"/>
      <c r="WLK339" s="547"/>
      <c r="WLL339" s="547"/>
      <c r="WLM339" s="547"/>
      <c r="WLN339" s="547"/>
      <c r="WLO339" s="547"/>
      <c r="WLP339" s="547"/>
      <c r="WLQ339" s="547"/>
      <c r="WLR339" s="547"/>
      <c r="WLS339" s="547"/>
      <c r="WLT339" s="547"/>
      <c r="WLU339" s="547"/>
      <c r="WLV339" s="547"/>
      <c r="WLW339" s="547"/>
      <c r="WLX339" s="547"/>
      <c r="WLY339" s="547"/>
      <c r="WLZ339" s="547"/>
      <c r="WMA339" s="547"/>
      <c r="WMB339" s="547"/>
      <c r="WMC339" s="547"/>
      <c r="WMD339" s="547"/>
      <c r="WME339" s="547"/>
      <c r="WMF339" s="547"/>
      <c r="WMG339" s="547"/>
      <c r="WMH339" s="547"/>
      <c r="WMI339" s="547"/>
      <c r="WMJ339" s="547"/>
      <c r="WMK339" s="547"/>
      <c r="WML339" s="547"/>
      <c r="WMM339" s="547"/>
      <c r="WMN339" s="547"/>
      <c r="WMO339" s="547"/>
      <c r="WMP339" s="547"/>
      <c r="WMQ339" s="547"/>
      <c r="WMR339" s="547"/>
      <c r="WMS339" s="547"/>
      <c r="WMT339" s="547"/>
      <c r="WMU339" s="547"/>
      <c r="WMV339" s="547"/>
      <c r="WMW339" s="547"/>
      <c r="WMX339" s="547"/>
      <c r="WMY339" s="547"/>
      <c r="WMZ339" s="547"/>
      <c r="WNA339" s="547"/>
      <c r="WNB339" s="547"/>
      <c r="WNC339" s="547"/>
      <c r="WND339" s="547"/>
      <c r="WNE339" s="547"/>
      <c r="WNF339" s="547"/>
      <c r="WNG339" s="547"/>
      <c r="WNH339" s="547"/>
      <c r="WNI339" s="547"/>
      <c r="WNJ339" s="547"/>
      <c r="WNK339" s="547"/>
      <c r="WNL339" s="547"/>
      <c r="WNM339" s="547"/>
      <c r="WNN339" s="547"/>
      <c r="WNO339" s="547"/>
      <c r="WNP339" s="547"/>
      <c r="WNQ339" s="547"/>
      <c r="WNR339" s="547"/>
      <c r="WNS339" s="547"/>
      <c r="WNT339" s="547"/>
      <c r="WNU339" s="547"/>
      <c r="WNV339" s="547"/>
      <c r="WNW339" s="547"/>
      <c r="WNX339" s="547"/>
      <c r="WNY339" s="547"/>
      <c r="WNZ339" s="547"/>
      <c r="WOA339" s="547"/>
      <c r="WOB339" s="547"/>
      <c r="WOC339" s="547"/>
      <c r="WOD339" s="547"/>
      <c r="WOE339" s="547"/>
      <c r="WOF339" s="547"/>
      <c r="WOG339" s="547"/>
      <c r="WOH339" s="547"/>
      <c r="WOI339" s="547"/>
      <c r="WOJ339" s="547"/>
      <c r="WOK339" s="547"/>
      <c r="WOL339" s="547"/>
      <c r="WOM339" s="547"/>
      <c r="WON339" s="547"/>
      <c r="WOO339" s="547"/>
      <c r="WOP339" s="547"/>
      <c r="WOQ339" s="547"/>
      <c r="WOR339" s="547"/>
      <c r="WOS339" s="547"/>
      <c r="WOT339" s="547"/>
      <c r="WOU339" s="547"/>
      <c r="WOV339" s="547"/>
      <c r="WOW339" s="547"/>
      <c r="WOX339" s="547"/>
      <c r="WOY339" s="547"/>
      <c r="WOZ339" s="547"/>
      <c r="WPA339" s="547"/>
      <c r="WPB339" s="547"/>
      <c r="WPC339" s="547"/>
      <c r="WPD339" s="547"/>
      <c r="WPE339" s="547"/>
      <c r="WPF339" s="547"/>
      <c r="WPG339" s="547"/>
      <c r="WPH339" s="547"/>
      <c r="WPI339" s="547"/>
      <c r="WPJ339" s="547"/>
      <c r="WPK339" s="547"/>
      <c r="WPL339" s="547"/>
      <c r="WPM339" s="547"/>
      <c r="WPN339" s="547"/>
      <c r="WPO339" s="547"/>
      <c r="WPP339" s="547"/>
      <c r="WPQ339" s="547"/>
      <c r="WPR339" s="547"/>
      <c r="WPS339" s="547"/>
      <c r="WPT339" s="547"/>
      <c r="WPU339" s="547"/>
      <c r="WPV339" s="547"/>
      <c r="WPW339" s="547"/>
      <c r="WPX339" s="547"/>
      <c r="WPY339" s="547"/>
      <c r="WPZ339" s="547"/>
      <c r="WQA339" s="547"/>
      <c r="WQB339" s="547"/>
      <c r="WQC339" s="547"/>
      <c r="WQD339" s="547"/>
      <c r="WQE339" s="547"/>
      <c r="WQF339" s="547"/>
      <c r="WQG339" s="547"/>
      <c r="WQH339" s="547"/>
      <c r="WQI339" s="547"/>
      <c r="WQJ339" s="547"/>
      <c r="WQK339" s="547"/>
      <c r="WQL339" s="547"/>
      <c r="WQM339" s="547"/>
      <c r="WQN339" s="547"/>
      <c r="WQO339" s="547"/>
      <c r="WQP339" s="547"/>
      <c r="WQQ339" s="547"/>
      <c r="WQR339" s="547"/>
      <c r="WQS339" s="547"/>
      <c r="WQT339" s="547"/>
      <c r="WQU339" s="547"/>
      <c r="WQV339" s="547"/>
      <c r="WQW339" s="547"/>
      <c r="WQX339" s="547"/>
      <c r="WQY339" s="547"/>
      <c r="WQZ339" s="547"/>
      <c r="WRA339" s="547"/>
      <c r="WRB339" s="547"/>
      <c r="WRC339" s="547"/>
      <c r="WRD339" s="547"/>
      <c r="WRE339" s="547"/>
      <c r="WRF339" s="547"/>
      <c r="WRG339" s="547"/>
      <c r="WRH339" s="547"/>
      <c r="WRI339" s="547"/>
      <c r="WRJ339" s="547"/>
      <c r="WRK339" s="547"/>
      <c r="WRL339" s="547"/>
      <c r="WRM339" s="547"/>
      <c r="WRN339" s="547"/>
      <c r="WRO339" s="547"/>
      <c r="WRP339" s="547"/>
      <c r="WRQ339" s="547"/>
      <c r="WRR339" s="547"/>
      <c r="WRS339" s="547"/>
      <c r="WRT339" s="547"/>
      <c r="WRU339" s="547"/>
      <c r="WRV339" s="547"/>
      <c r="WRW339" s="547"/>
      <c r="WRX339" s="547"/>
      <c r="WRY339" s="547"/>
      <c r="WRZ339" s="547"/>
      <c r="WSA339" s="547"/>
      <c r="WSB339" s="547"/>
      <c r="WSC339" s="547"/>
      <c r="WSD339" s="547"/>
      <c r="WSE339" s="547"/>
      <c r="WSF339" s="547"/>
      <c r="WSG339" s="547"/>
      <c r="WSH339" s="547"/>
      <c r="WSI339" s="547"/>
      <c r="WSJ339" s="547"/>
      <c r="WSK339" s="547"/>
      <c r="WSL339" s="547"/>
      <c r="WSM339" s="547"/>
      <c r="WSN339" s="547"/>
      <c r="WSO339" s="547"/>
      <c r="WSP339" s="547"/>
      <c r="WSQ339" s="547"/>
      <c r="WSR339" s="547"/>
      <c r="WSS339" s="547"/>
      <c r="WST339" s="547"/>
      <c r="WSU339" s="547"/>
      <c r="WSV339" s="547"/>
      <c r="WSW339" s="547"/>
      <c r="WSX339" s="547"/>
      <c r="WSY339" s="547"/>
      <c r="WSZ339" s="547"/>
      <c r="WTA339" s="547"/>
      <c r="WTB339" s="547"/>
      <c r="WTC339" s="547"/>
      <c r="WTD339" s="547"/>
      <c r="WTE339" s="547"/>
      <c r="WTF339" s="547"/>
      <c r="WTG339" s="547"/>
      <c r="WTH339" s="547"/>
      <c r="WTI339" s="547"/>
      <c r="WTJ339" s="547"/>
      <c r="WTK339" s="547"/>
      <c r="WTL339" s="547"/>
      <c r="WTM339" s="547"/>
      <c r="WTN339" s="547"/>
      <c r="WTO339" s="547"/>
      <c r="WTP339" s="547"/>
      <c r="WTQ339" s="547"/>
      <c r="WTR339" s="547"/>
      <c r="WTS339" s="547"/>
      <c r="WTT339" s="547"/>
      <c r="WTU339" s="547"/>
      <c r="WTV339" s="547"/>
      <c r="WTW339" s="547"/>
      <c r="WTX339" s="547"/>
      <c r="WTY339" s="547"/>
      <c r="WTZ339" s="547"/>
      <c r="WUA339" s="547"/>
      <c r="WUB339" s="547"/>
      <c r="WUC339" s="547"/>
      <c r="WUD339" s="547"/>
      <c r="WUE339" s="547"/>
      <c r="WUF339" s="547"/>
      <c r="WUG339" s="547"/>
      <c r="WUH339" s="547"/>
      <c r="WUI339" s="547"/>
      <c r="WUJ339" s="547"/>
      <c r="WUK339" s="547"/>
      <c r="WUL339" s="547"/>
      <c r="WUM339" s="547"/>
      <c r="WUN339" s="547"/>
      <c r="WUO339" s="547"/>
      <c r="WUP339" s="547"/>
      <c r="WUQ339" s="547"/>
      <c r="WUR339" s="547"/>
      <c r="WUS339" s="547"/>
      <c r="WUT339" s="547"/>
      <c r="WUU339" s="547"/>
      <c r="WUV339" s="547"/>
      <c r="WUW339" s="547"/>
      <c r="WUX339" s="547"/>
      <c r="WUY339" s="547"/>
      <c r="WUZ339" s="547"/>
      <c r="WVA339" s="547"/>
      <c r="WVB339" s="547"/>
      <c r="WVC339" s="547"/>
      <c r="WVD339" s="547"/>
      <c r="WVE339" s="547"/>
      <c r="WVF339" s="547"/>
      <c r="WVG339" s="547"/>
      <c r="WVH339" s="547"/>
      <c r="WVI339" s="547"/>
      <c r="WVJ339" s="547"/>
      <c r="WVK339" s="547"/>
      <c r="WVL339" s="547"/>
      <c r="WVM339" s="547"/>
      <c r="WVN339" s="547"/>
      <c r="WVO339" s="547"/>
      <c r="WVP339" s="547"/>
      <c r="WVQ339" s="547"/>
      <c r="WVR339" s="547"/>
      <c r="WVS339" s="547"/>
      <c r="WVT339" s="547"/>
      <c r="WVU339" s="547"/>
      <c r="WVV339" s="547"/>
      <c r="WVW339" s="547"/>
      <c r="WVX339" s="547"/>
      <c r="WVY339" s="547"/>
      <c r="WVZ339" s="547"/>
      <c r="WWA339" s="547"/>
      <c r="WWB339" s="547"/>
      <c r="WWC339" s="547"/>
      <c r="WWD339" s="547"/>
      <c r="WWE339" s="547"/>
      <c r="WWF339" s="547"/>
      <c r="WWG339" s="547"/>
      <c r="WWH339" s="547"/>
      <c r="WWI339" s="547"/>
      <c r="WWJ339" s="547"/>
      <c r="WWK339" s="547"/>
      <c r="WWL339" s="547"/>
      <c r="WWM339" s="547"/>
      <c r="WWN339" s="547"/>
      <c r="WWO339" s="547"/>
      <c r="WWP339" s="547"/>
      <c r="WWQ339" s="547"/>
      <c r="WWR339" s="547"/>
      <c r="WWS339" s="547"/>
      <c r="WWT339" s="547"/>
      <c r="WWU339" s="547"/>
      <c r="WWV339" s="547"/>
      <c r="WWW339" s="547"/>
      <c r="WWX339" s="547"/>
      <c r="WWY339" s="547"/>
      <c r="WWZ339" s="547"/>
      <c r="WXA339" s="547"/>
      <c r="WXB339" s="547"/>
      <c r="WXC339" s="547"/>
      <c r="WXD339" s="547"/>
      <c r="WXE339" s="547"/>
      <c r="WXF339" s="547"/>
      <c r="WXG339" s="547"/>
      <c r="WXH339" s="547"/>
      <c r="WXI339" s="547"/>
      <c r="WXJ339" s="547"/>
      <c r="WXK339" s="547"/>
      <c r="WXL339" s="547"/>
      <c r="WXM339" s="547"/>
      <c r="WXN339" s="547"/>
      <c r="WXO339" s="547"/>
      <c r="WXP339" s="547"/>
      <c r="WXQ339" s="547"/>
      <c r="WXR339" s="547"/>
      <c r="WXS339" s="547"/>
      <c r="WXT339" s="547"/>
      <c r="WXU339" s="547"/>
      <c r="WXV339" s="547"/>
      <c r="WXW339" s="547"/>
      <c r="WXX339" s="547"/>
      <c r="WXY339" s="547"/>
      <c r="WXZ339" s="547"/>
      <c r="WYA339" s="547"/>
      <c r="WYB339" s="547"/>
      <c r="WYC339" s="547"/>
      <c r="WYD339" s="547"/>
      <c r="WYE339" s="547"/>
      <c r="WYF339" s="547"/>
      <c r="WYG339" s="547"/>
      <c r="WYH339" s="547"/>
      <c r="WYI339" s="547"/>
      <c r="WYJ339" s="547"/>
      <c r="WYK339" s="547"/>
      <c r="WYL339" s="547"/>
      <c r="WYM339" s="547"/>
      <c r="WYN339" s="547"/>
      <c r="WYO339" s="547"/>
      <c r="WYP339" s="547"/>
      <c r="WYQ339" s="547"/>
      <c r="WYR339" s="547"/>
      <c r="WYS339" s="547"/>
      <c r="WYT339" s="547"/>
      <c r="WYU339" s="547"/>
      <c r="WYV339" s="547"/>
      <c r="WYW339" s="547"/>
      <c r="WYX339" s="547"/>
      <c r="WYY339" s="547"/>
      <c r="WYZ339" s="547"/>
      <c r="WZA339" s="547"/>
      <c r="WZB339" s="547"/>
      <c r="WZC339" s="547"/>
      <c r="WZD339" s="547"/>
      <c r="WZE339" s="547"/>
      <c r="WZF339" s="547"/>
      <c r="WZG339" s="547"/>
      <c r="WZH339" s="547"/>
      <c r="WZI339" s="547"/>
      <c r="WZJ339" s="547"/>
      <c r="WZK339" s="547"/>
      <c r="WZL339" s="547"/>
      <c r="WZM339" s="547"/>
      <c r="WZN339" s="547"/>
      <c r="WZO339" s="547"/>
      <c r="WZP339" s="547"/>
      <c r="WZQ339" s="547"/>
      <c r="WZR339" s="547"/>
      <c r="WZS339" s="547"/>
      <c r="WZT339" s="547"/>
      <c r="WZU339" s="547"/>
      <c r="WZV339" s="547"/>
      <c r="WZW339" s="547"/>
      <c r="WZX339" s="547"/>
      <c r="WZY339" s="547"/>
      <c r="WZZ339" s="547"/>
      <c r="XAA339" s="547"/>
      <c r="XAB339" s="547"/>
      <c r="XAC339" s="547"/>
      <c r="XAD339" s="547"/>
      <c r="XAE339" s="547"/>
      <c r="XAF339" s="547"/>
      <c r="XAG339" s="547"/>
      <c r="XAH339" s="547"/>
      <c r="XAI339" s="547"/>
      <c r="XAJ339" s="547"/>
      <c r="XAK339" s="547"/>
      <c r="XAL339" s="547"/>
      <c r="XAM339" s="547"/>
      <c r="XAN339" s="547"/>
      <c r="XAO339" s="547"/>
      <c r="XAP339" s="547"/>
      <c r="XAQ339" s="547"/>
      <c r="XAR339" s="547"/>
      <c r="XAS339" s="547"/>
      <c r="XAT339" s="547"/>
      <c r="XAU339" s="547"/>
      <c r="XAV339" s="547"/>
      <c r="XAW339" s="547"/>
      <c r="XAX339" s="547"/>
      <c r="XAY339" s="547"/>
      <c r="XAZ339" s="547"/>
      <c r="XBA339" s="547"/>
      <c r="XBB339" s="547"/>
      <c r="XBC339" s="547"/>
      <c r="XBD339" s="547"/>
      <c r="XBE339" s="547"/>
      <c r="XBF339" s="547"/>
      <c r="XBG339" s="547"/>
      <c r="XBH339" s="547"/>
      <c r="XBI339" s="547"/>
      <c r="XBJ339" s="547"/>
      <c r="XBK339" s="547"/>
      <c r="XBL339" s="547"/>
      <c r="XBM339" s="547"/>
      <c r="XBN339" s="547"/>
      <c r="XBO339" s="547"/>
      <c r="XBP339" s="547"/>
      <c r="XBQ339" s="547"/>
      <c r="XBR339" s="547"/>
      <c r="XBS339" s="547"/>
      <c r="XBT339" s="547"/>
      <c r="XBU339" s="547"/>
      <c r="XBV339" s="547"/>
      <c r="XBW339" s="547"/>
      <c r="XBX339" s="547"/>
      <c r="XBY339" s="547"/>
      <c r="XBZ339" s="547"/>
      <c r="XCA339" s="547"/>
      <c r="XCB339" s="547"/>
      <c r="XCC339" s="547"/>
      <c r="XCD339" s="547"/>
      <c r="XCE339" s="547"/>
      <c r="XCF339" s="547"/>
      <c r="XCG339" s="547"/>
      <c r="XCH339" s="547"/>
      <c r="XCI339" s="547"/>
      <c r="XCJ339" s="547"/>
      <c r="XCK339" s="547"/>
      <c r="XCL339" s="547"/>
      <c r="XCM339" s="547"/>
      <c r="XCN339" s="547"/>
      <c r="XCO339" s="547"/>
      <c r="XCP339" s="547"/>
      <c r="XCQ339" s="547"/>
      <c r="XCR339" s="547"/>
      <c r="XCS339" s="547"/>
      <c r="XCT339" s="547"/>
      <c r="XCU339" s="547"/>
      <c r="XCV339" s="547"/>
      <c r="XCW339" s="547"/>
      <c r="XCX339" s="547"/>
      <c r="XCY339" s="547"/>
      <c r="XCZ339" s="547"/>
      <c r="XDA339" s="547"/>
      <c r="XDB339" s="547"/>
      <c r="XDC339" s="547"/>
      <c r="XDD339" s="547"/>
      <c r="XDE339" s="547"/>
      <c r="XDF339" s="547"/>
      <c r="XDG339" s="547"/>
      <c r="XDH339" s="547"/>
      <c r="XDI339" s="547"/>
      <c r="XDJ339" s="547"/>
      <c r="XDK339" s="547"/>
      <c r="XDL339" s="547"/>
      <c r="XDM339" s="547"/>
      <c r="XDN339" s="547"/>
      <c r="XDO339" s="547"/>
      <c r="XDP339" s="547"/>
      <c r="XDQ339" s="547"/>
      <c r="XDR339" s="547"/>
      <c r="XDS339" s="547"/>
      <c r="XDT339" s="547"/>
      <c r="XDU339" s="547"/>
      <c r="XDV339" s="547"/>
      <c r="XDW339" s="547"/>
      <c r="XDX339" s="547"/>
      <c r="XDY339" s="547"/>
      <c r="XDZ339" s="547"/>
      <c r="XEA339" s="547"/>
      <c r="XEB339" s="547"/>
      <c r="XEC339" s="547"/>
      <c r="XED339" s="547"/>
      <c r="XEE339" s="547"/>
      <c r="XEF339" s="547"/>
      <c r="XEG339" s="547"/>
      <c r="XEH339" s="547"/>
      <c r="XEI339" s="547"/>
      <c r="XEJ339" s="547"/>
      <c r="XEK339" s="547"/>
      <c r="XEL339" s="547"/>
      <c r="XEM339" s="547"/>
      <c r="XEN339" s="547"/>
      <c r="XEO339" s="547"/>
      <c r="XEP339" s="547"/>
      <c r="XEQ339" s="547"/>
      <c r="XER339" s="547"/>
      <c r="XES339" s="547"/>
      <c r="XET339" s="547"/>
      <c r="XEU339" s="547"/>
      <c r="XEV339" s="547"/>
      <c r="XEW339" s="547"/>
      <c r="XEX339" s="547"/>
      <c r="XEY339" s="547"/>
      <c r="XEZ339" s="547"/>
      <c r="XFA339" s="547"/>
      <c r="XFB339" s="547"/>
      <c r="XFC339" s="547"/>
      <c r="XFD339" s="547"/>
    </row>
    <row r="340" spans="1:16384">
      <c r="A340" s="895"/>
      <c r="B340" s="613"/>
      <c r="C340" s="613"/>
      <c r="D340" s="613"/>
      <c r="E340" s="613"/>
      <c r="F340" s="613"/>
      <c r="G340" s="613"/>
      <c r="H340" s="613"/>
      <c r="I340" s="613"/>
      <c r="J340" s="613"/>
      <c r="K340" s="613"/>
      <c r="L340" s="613"/>
      <c r="M340" s="613"/>
      <c r="N340" s="613"/>
      <c r="O340" s="613"/>
      <c r="P340" s="613"/>
      <c r="Q340" s="613"/>
      <c r="R340" s="613"/>
      <c r="S340" s="613"/>
      <c r="T340" s="8"/>
      <c r="U340" s="8"/>
      <c r="V340" s="8"/>
      <c r="W340" s="8"/>
      <c r="X340" s="8"/>
      <c r="Y340" s="8"/>
      <c r="Z340" s="8"/>
      <c r="AA340" s="8"/>
      <c r="AB340" s="8"/>
      <c r="AC340" s="8"/>
      <c r="AD340" s="874"/>
    </row>
    <row r="341" spans="1:16384">
      <c r="A341" s="720" t="s">
        <v>713</v>
      </c>
      <c r="B341" s="147"/>
      <c r="C341" s="147"/>
      <c r="D341" s="147"/>
      <c r="E341" s="147"/>
      <c r="F341" s="147"/>
      <c r="G341" s="147"/>
      <c r="H341" s="147"/>
      <c r="I341" s="147"/>
      <c r="J341" s="147"/>
      <c r="K341" s="147"/>
      <c r="L341" s="147"/>
      <c r="M341" s="147"/>
      <c r="N341" s="147"/>
      <c r="O341" s="147"/>
      <c r="P341" s="147"/>
      <c r="Q341" s="147"/>
      <c r="R341" s="147"/>
      <c r="S341" s="147"/>
      <c r="T341" s="8"/>
      <c r="U341" s="8"/>
      <c r="V341" s="8"/>
      <c r="W341" s="8"/>
      <c r="X341" s="8"/>
      <c r="Y341" s="8"/>
      <c r="Z341" s="8"/>
      <c r="AA341" s="8"/>
      <c r="AB341" s="8"/>
      <c r="AC341" s="8"/>
      <c r="AD341" s="874"/>
    </row>
    <row r="342" spans="1:16384">
      <c r="A342" s="675"/>
      <c r="B342" s="676"/>
      <c r="C342" s="676"/>
      <c r="D342" s="676"/>
      <c r="E342" s="676"/>
      <c r="F342" s="676"/>
      <c r="G342" s="676"/>
      <c r="H342" s="676"/>
      <c r="I342" s="676"/>
      <c r="J342" s="676"/>
      <c r="K342" s="676"/>
      <c r="L342" s="676"/>
      <c r="M342" s="676"/>
      <c r="N342" s="676"/>
      <c r="O342" s="676"/>
      <c r="P342" s="676"/>
      <c r="Q342" s="676"/>
      <c r="R342" s="676"/>
      <c r="S342" s="676"/>
      <c r="T342" s="8"/>
      <c r="U342" s="8"/>
      <c r="V342" s="8"/>
      <c r="W342" s="8"/>
      <c r="X342" s="8"/>
      <c r="Y342" s="8"/>
      <c r="Z342" s="8"/>
      <c r="AA342" s="8"/>
      <c r="AB342" s="8"/>
      <c r="AC342" s="8"/>
      <c r="AD342" s="874"/>
    </row>
    <row r="343" spans="1:16384">
      <c r="A343" s="897" t="s">
        <v>163</v>
      </c>
      <c r="B343" s="388"/>
      <c r="C343" s="388"/>
      <c r="D343" s="388"/>
      <c r="E343" s="388"/>
      <c r="F343" s="388"/>
      <c r="G343" s="388"/>
      <c r="H343" s="388"/>
      <c r="I343" s="388"/>
      <c r="J343" s="388"/>
      <c r="K343" s="388"/>
      <c r="L343" s="388"/>
      <c r="M343" s="388"/>
      <c r="N343" s="388"/>
      <c r="O343" s="388"/>
      <c r="P343" s="388"/>
      <c r="Q343" s="388"/>
      <c r="R343" s="388"/>
      <c r="S343" s="388"/>
      <c r="T343" s="8"/>
      <c r="U343" s="8"/>
      <c r="V343" s="8"/>
      <c r="W343" s="8"/>
      <c r="X343" s="8"/>
      <c r="Y343" s="8"/>
      <c r="Z343" s="8"/>
      <c r="AA343" s="8"/>
      <c r="AB343" s="8"/>
      <c r="AC343" s="8"/>
      <c r="AD343" s="874"/>
    </row>
    <row r="344" spans="1:16384" ht="16">
      <c r="A344" s="898"/>
      <c r="B344" s="676"/>
      <c r="C344" s="676"/>
      <c r="D344" s="676"/>
      <c r="E344" s="676"/>
      <c r="F344" s="676"/>
      <c r="G344" s="676"/>
      <c r="H344" s="676"/>
      <c r="I344" s="676"/>
      <c r="J344" s="676"/>
      <c r="K344" s="676"/>
      <c r="L344" s="676"/>
      <c r="M344" s="676"/>
      <c r="N344" s="676"/>
      <c r="O344" s="676"/>
      <c r="P344" s="676"/>
      <c r="Q344" s="676"/>
      <c r="R344" s="676"/>
      <c r="S344" s="676"/>
      <c r="T344" s="8"/>
      <c r="U344" s="8"/>
      <c r="V344" s="8"/>
      <c r="W344" s="8"/>
      <c r="X344" s="8"/>
      <c r="Y344" s="8"/>
      <c r="Z344" s="8"/>
      <c r="AA344" s="8"/>
      <c r="AB344" s="8"/>
      <c r="AC344" s="8"/>
      <c r="AD344" s="874"/>
    </row>
    <row r="345" spans="1:16384" ht="16">
      <c r="A345" s="898"/>
      <c r="B345" s="676"/>
      <c r="C345" s="676"/>
      <c r="D345" s="676"/>
      <c r="E345" s="676"/>
      <c r="F345" s="676"/>
      <c r="G345" s="676"/>
      <c r="H345" s="676"/>
      <c r="I345" s="676"/>
      <c r="J345" s="676"/>
      <c r="K345" s="676"/>
      <c r="L345" s="676"/>
      <c r="M345" s="676"/>
      <c r="N345" s="676"/>
      <c r="O345" s="676"/>
      <c r="P345" s="676"/>
      <c r="Q345" s="676"/>
      <c r="R345" s="676"/>
      <c r="S345" s="676"/>
      <c r="T345" s="8"/>
      <c r="U345" s="8"/>
      <c r="V345" s="8"/>
      <c r="W345" s="8"/>
      <c r="X345" s="8"/>
      <c r="Y345" s="8"/>
      <c r="Z345" s="8"/>
      <c r="AA345" s="8"/>
      <c r="AB345" s="8"/>
      <c r="AC345" s="8"/>
      <c r="AD345" s="874"/>
    </row>
    <row r="346" spans="1:16384">
      <c r="A346" s="675"/>
      <c r="B346" s="676"/>
      <c r="C346" s="676"/>
      <c r="D346" s="676"/>
      <c r="E346" s="676"/>
      <c r="F346" s="676"/>
      <c r="G346" s="676"/>
      <c r="H346" s="676"/>
      <c r="I346" s="676"/>
      <c r="J346" s="676"/>
      <c r="K346" s="676"/>
      <c r="L346" s="676"/>
      <c r="M346" s="676"/>
      <c r="N346" s="676"/>
      <c r="O346" s="676"/>
      <c r="P346" s="676"/>
      <c r="Q346" s="676"/>
      <c r="R346" s="676"/>
      <c r="S346" s="676"/>
      <c r="T346" s="8"/>
      <c r="U346" s="8"/>
      <c r="V346" s="8"/>
      <c r="W346" s="8"/>
      <c r="X346" s="8"/>
      <c r="Y346" s="8"/>
      <c r="Z346" s="8"/>
      <c r="AA346" s="8"/>
      <c r="AB346" s="8"/>
      <c r="AC346" s="8"/>
      <c r="AD346" s="874"/>
    </row>
    <row r="347" spans="1:16384">
      <c r="A347" s="899" t="s">
        <v>757</v>
      </c>
      <c r="B347" s="676" t="e">
        <f>+B217</f>
        <v>#DIV/0!</v>
      </c>
      <c r="C347" s="676" t="s">
        <v>618</v>
      </c>
      <c r="D347" s="676"/>
      <c r="E347" s="676"/>
      <c r="F347" s="676"/>
      <c r="G347" s="676"/>
      <c r="H347" s="676"/>
      <c r="I347" s="676"/>
      <c r="J347" s="676"/>
      <c r="K347" s="676"/>
      <c r="L347" s="676"/>
      <c r="M347" s="676"/>
      <c r="N347" s="676"/>
      <c r="O347" s="676"/>
      <c r="P347" s="676"/>
      <c r="Q347" s="676"/>
      <c r="R347" s="676"/>
      <c r="S347" s="676"/>
      <c r="T347" s="8"/>
      <c r="U347" s="8"/>
      <c r="V347" s="8"/>
      <c r="W347" s="8"/>
      <c r="X347" s="8"/>
      <c r="Y347" s="8"/>
      <c r="Z347" s="8"/>
      <c r="AA347" s="8"/>
      <c r="AB347" s="8"/>
      <c r="AC347" s="8"/>
      <c r="AD347" s="874"/>
    </row>
    <row r="348" spans="1:16384">
      <c r="A348" s="675"/>
      <c r="B348" s="676"/>
      <c r="C348" s="676"/>
      <c r="D348" s="676"/>
      <c r="E348" s="676"/>
      <c r="F348" s="676"/>
      <c r="G348" s="676"/>
      <c r="H348" s="676"/>
      <c r="I348" s="676"/>
      <c r="J348" s="676"/>
      <c r="K348" s="676"/>
      <c r="L348" s="676"/>
      <c r="M348" s="676"/>
      <c r="N348" s="676"/>
      <c r="O348" s="676"/>
      <c r="P348" s="676"/>
      <c r="Q348" s="676"/>
      <c r="R348" s="676"/>
      <c r="S348" s="676"/>
      <c r="T348" s="8"/>
      <c r="U348" s="8"/>
      <c r="V348" s="8"/>
      <c r="W348" s="8"/>
      <c r="X348" s="8"/>
      <c r="Y348" s="8"/>
      <c r="Z348" s="8"/>
      <c r="AA348" s="8"/>
      <c r="AB348" s="8"/>
      <c r="AC348" s="8"/>
      <c r="AD348" s="874"/>
    </row>
    <row r="349" spans="1:16384">
      <c r="A349" s="675"/>
      <c r="B349" s="676"/>
      <c r="C349" s="676"/>
      <c r="D349" s="676"/>
      <c r="E349" s="676"/>
      <c r="F349" s="900"/>
      <c r="G349" s="676"/>
      <c r="H349" s="676"/>
      <c r="I349" s="676"/>
      <c r="J349" s="676"/>
      <c r="K349" s="676"/>
      <c r="L349" s="676"/>
      <c r="M349" s="676"/>
      <c r="N349" s="676"/>
      <c r="O349" s="676"/>
      <c r="P349" s="676"/>
      <c r="Q349" s="676"/>
      <c r="R349" s="676"/>
      <c r="S349" s="676"/>
      <c r="T349" s="8"/>
      <c r="U349" s="8"/>
      <c r="V349" s="8"/>
      <c r="W349" s="8"/>
      <c r="X349" s="8"/>
      <c r="Y349" s="8"/>
      <c r="Z349" s="8"/>
      <c r="AA349" s="8"/>
      <c r="AB349" s="8"/>
      <c r="AC349" s="8"/>
      <c r="AD349" s="874"/>
    </row>
    <row r="350" spans="1:16384">
      <c r="A350" s="901" t="s">
        <v>164</v>
      </c>
      <c r="B350" s="676"/>
      <c r="C350" s="676"/>
      <c r="D350" s="676"/>
      <c r="E350" s="676"/>
      <c r="F350" s="900"/>
      <c r="G350" s="676"/>
      <c r="H350" s="676"/>
      <c r="I350" s="676"/>
      <c r="J350" s="676"/>
      <c r="K350" s="676"/>
      <c r="L350" s="676"/>
      <c r="M350" s="676"/>
      <c r="N350" s="676"/>
      <c r="O350" s="676"/>
      <c r="P350" s="676"/>
      <c r="Q350" s="676"/>
      <c r="R350" s="676"/>
      <c r="S350" s="676"/>
      <c r="T350" s="8"/>
      <c r="U350" s="8"/>
      <c r="V350" s="8"/>
      <c r="W350" s="8"/>
      <c r="X350" s="8"/>
      <c r="Y350" s="8"/>
      <c r="Z350" s="8"/>
      <c r="AA350" s="8"/>
      <c r="AB350" s="8"/>
      <c r="AC350" s="8"/>
      <c r="AD350" s="874"/>
    </row>
    <row r="351" spans="1:16384">
      <c r="A351" s="902"/>
      <c r="B351" s="676"/>
      <c r="C351" s="676"/>
      <c r="D351" s="676"/>
      <c r="E351" s="676"/>
      <c r="F351" s="900"/>
      <c r="G351" s="676"/>
      <c r="H351" s="676"/>
      <c r="I351" s="676"/>
      <c r="J351" s="676"/>
      <c r="K351" s="676"/>
      <c r="L351" s="676"/>
      <c r="M351" s="676"/>
      <c r="N351" s="676"/>
      <c r="O351" s="676"/>
      <c r="P351" s="676"/>
      <c r="Q351" s="676"/>
      <c r="R351" s="676"/>
      <c r="S351" s="676"/>
      <c r="T351" s="8"/>
      <c r="U351" s="8"/>
      <c r="V351" s="8"/>
      <c r="W351" s="8"/>
      <c r="X351" s="8"/>
      <c r="Y351" s="8"/>
      <c r="Z351" s="8"/>
      <c r="AA351" s="8"/>
      <c r="AB351" s="8"/>
      <c r="AC351" s="8"/>
      <c r="AD351" s="874"/>
    </row>
    <row r="352" spans="1:16384">
      <c r="A352" s="675"/>
      <c r="B352" s="903" t="s">
        <v>409</v>
      </c>
      <c r="C352" s="903" t="s">
        <v>410</v>
      </c>
      <c r="D352" s="676"/>
      <c r="E352" s="676"/>
      <c r="F352" s="900"/>
      <c r="G352" s="676"/>
      <c r="H352" s="676"/>
      <c r="I352" s="676"/>
      <c r="J352" s="676"/>
      <c r="K352" s="676"/>
      <c r="L352" s="676"/>
      <c r="M352" s="676"/>
      <c r="N352" s="676"/>
      <c r="O352" s="676"/>
      <c r="P352" s="676"/>
      <c r="Q352" s="676"/>
      <c r="R352" s="676"/>
      <c r="S352" s="676"/>
      <c r="T352" s="8"/>
      <c r="U352" s="8"/>
      <c r="V352" s="8"/>
      <c r="W352" s="8"/>
      <c r="X352" s="8"/>
      <c r="Y352" s="8"/>
      <c r="Z352" s="8"/>
      <c r="AA352" s="8"/>
      <c r="AB352" s="8"/>
      <c r="AC352" s="8"/>
      <c r="AD352" s="874"/>
    </row>
    <row r="353" spans="1:30">
      <c r="A353" s="902" t="s">
        <v>834</v>
      </c>
      <c r="B353" s="676" t="s">
        <v>669</v>
      </c>
      <c r="C353" s="676"/>
      <c r="D353" s="676"/>
      <c r="E353" s="676"/>
      <c r="F353" s="676"/>
      <c r="G353" s="676"/>
      <c r="H353" s="676"/>
      <c r="I353" s="676"/>
      <c r="J353" s="676"/>
      <c r="K353" s="676"/>
      <c r="L353" s="676"/>
      <c r="M353" s="676"/>
      <c r="N353" s="676"/>
      <c r="O353" s="676"/>
      <c r="P353" s="676"/>
      <c r="Q353" s="676"/>
      <c r="R353" s="676"/>
      <c r="S353" s="676"/>
      <c r="T353" s="8"/>
      <c r="U353" s="8"/>
      <c r="V353" s="8"/>
      <c r="W353" s="8"/>
      <c r="X353" s="8"/>
      <c r="Y353" s="8"/>
      <c r="Z353" s="8"/>
      <c r="AA353" s="8"/>
      <c r="AB353" s="8"/>
      <c r="AC353" s="8"/>
      <c r="AD353" s="874"/>
    </row>
    <row r="354" spans="1:30">
      <c r="A354" s="899" t="s">
        <v>619</v>
      </c>
      <c r="B354" s="382" t="e">
        <f>+'SCOPE 2 CALCS - IGNORE'!E198</f>
        <v>#DIV/0!</v>
      </c>
      <c r="C354" s="904" t="e">
        <f>+C$217*(1-0.013)^0</f>
        <v>#DIV/0!</v>
      </c>
      <c r="D354" s="676"/>
      <c r="E354" s="676"/>
      <c r="F354" s="676"/>
      <c r="G354" s="676"/>
      <c r="H354" s="676"/>
      <c r="I354" s="676"/>
      <c r="J354" s="676"/>
      <c r="K354" s="676"/>
      <c r="L354" s="676"/>
      <c r="M354" s="676"/>
      <c r="N354" s="676"/>
      <c r="O354" s="676"/>
      <c r="P354" s="676"/>
      <c r="Q354" s="676"/>
      <c r="R354" s="676"/>
      <c r="S354" s="676"/>
      <c r="T354" s="8"/>
      <c r="U354" s="8"/>
      <c r="V354" s="8"/>
      <c r="W354" s="8"/>
      <c r="X354" s="8"/>
      <c r="Y354" s="8"/>
      <c r="Z354" s="8"/>
      <c r="AA354" s="8"/>
      <c r="AB354" s="8"/>
      <c r="AC354" s="8"/>
      <c r="AD354" s="874"/>
    </row>
    <row r="355" spans="1:30">
      <c r="A355" s="899" t="s">
        <v>342</v>
      </c>
      <c r="B355" s="382" t="e">
        <f>+'SCOPE 2 CALCS - IGNORE'!E199</f>
        <v>#DIV/0!</v>
      </c>
      <c r="C355" s="904" t="e">
        <f>+C$217*(1-0.013)^1</f>
        <v>#DIV/0!</v>
      </c>
      <c r="D355" s="676"/>
      <c r="E355" s="676"/>
      <c r="F355" s="676"/>
      <c r="G355" s="676"/>
      <c r="H355" s="676"/>
      <c r="I355" s="676"/>
      <c r="J355" s="676"/>
      <c r="K355" s="676"/>
      <c r="L355" s="676"/>
      <c r="M355" s="676"/>
      <c r="N355" s="676"/>
      <c r="O355" s="676"/>
      <c r="P355" s="676"/>
      <c r="Q355" s="676"/>
      <c r="R355" s="676"/>
      <c r="S355" s="676"/>
      <c r="T355" s="8"/>
      <c r="U355" s="8"/>
      <c r="V355" s="8"/>
      <c r="W355" s="8"/>
      <c r="X355" s="8"/>
      <c r="Y355" s="8"/>
      <c r="Z355" s="8"/>
      <c r="AA355" s="8"/>
      <c r="AB355" s="8"/>
      <c r="AC355" s="8"/>
      <c r="AD355" s="874"/>
    </row>
    <row r="356" spans="1:30">
      <c r="A356" s="899" t="s">
        <v>620</v>
      </c>
      <c r="B356" s="382" t="e">
        <f>+'SCOPE 2 CALCS - IGNORE'!E200</f>
        <v>#DIV/0!</v>
      </c>
      <c r="C356" s="904" t="e">
        <f>+C$217*(1-0.013)^2</f>
        <v>#DIV/0!</v>
      </c>
      <c r="D356" s="676"/>
      <c r="E356" s="676"/>
      <c r="F356" s="676"/>
      <c r="G356" s="676"/>
      <c r="H356" s="676"/>
      <c r="I356" s="676"/>
      <c r="J356" s="676"/>
      <c r="K356" s="676"/>
      <c r="L356" s="676"/>
      <c r="M356" s="676"/>
      <c r="N356" s="676"/>
      <c r="O356" s="676"/>
      <c r="P356" s="676"/>
      <c r="Q356" s="676"/>
      <c r="R356" s="676"/>
      <c r="S356" s="676"/>
      <c r="T356" s="8"/>
      <c r="U356" s="8"/>
      <c r="V356" s="8"/>
      <c r="W356" s="8"/>
      <c r="X356" s="8"/>
      <c r="Y356" s="8"/>
      <c r="Z356" s="8"/>
      <c r="AA356" s="8"/>
      <c r="AB356" s="8"/>
      <c r="AC356" s="8"/>
      <c r="AD356" s="874"/>
    </row>
    <row r="357" spans="1:30">
      <c r="A357" s="899" t="s">
        <v>434</v>
      </c>
      <c r="B357" s="382" t="e">
        <f>+'SCOPE 2 CALCS - IGNORE'!E201</f>
        <v>#DIV/0!</v>
      </c>
      <c r="C357" s="904" t="e">
        <f>+C$217*(1-0.013)^3</f>
        <v>#DIV/0!</v>
      </c>
      <c r="D357" s="676"/>
      <c r="E357" s="676"/>
      <c r="F357" s="676"/>
      <c r="G357" s="676"/>
      <c r="H357" s="676"/>
      <c r="I357" s="676"/>
      <c r="J357" s="676"/>
      <c r="K357" s="676"/>
      <c r="L357" s="676"/>
      <c r="M357" s="676"/>
      <c r="N357" s="676"/>
      <c r="O357" s="676"/>
      <c r="P357" s="676"/>
      <c r="Q357" s="676"/>
      <c r="R357" s="676"/>
      <c r="S357" s="676"/>
      <c r="T357" s="8"/>
      <c r="U357" s="8"/>
      <c r="V357" s="8"/>
      <c r="W357" s="8"/>
      <c r="X357" s="8"/>
      <c r="Y357" s="8"/>
      <c r="Z357" s="8"/>
      <c r="AA357" s="8"/>
      <c r="AB357" s="8"/>
      <c r="AC357" s="8"/>
      <c r="AD357" s="874"/>
    </row>
    <row r="358" spans="1:30">
      <c r="A358" s="899" t="s">
        <v>435</v>
      </c>
      <c r="B358" s="382" t="e">
        <f>+'SCOPE 2 CALCS - IGNORE'!E202</f>
        <v>#DIV/0!</v>
      </c>
      <c r="C358" s="904" t="e">
        <f>+C$217*(1-0.013)^4</f>
        <v>#DIV/0!</v>
      </c>
      <c r="D358" s="676"/>
      <c r="E358" s="676"/>
      <c r="F358" s="676"/>
      <c r="G358" s="676"/>
      <c r="H358" s="676"/>
      <c r="I358" s="676"/>
      <c r="J358" s="676"/>
      <c r="K358" s="676"/>
      <c r="L358" s="676"/>
      <c r="M358" s="676"/>
      <c r="N358" s="676"/>
      <c r="O358" s="676"/>
      <c r="P358" s="676"/>
      <c r="Q358" s="676"/>
      <c r="R358" s="676"/>
      <c r="S358" s="676"/>
      <c r="T358" s="8"/>
      <c r="U358" s="8"/>
      <c r="V358" s="8"/>
      <c r="W358" s="8"/>
      <c r="X358" s="8"/>
      <c r="Y358" s="8"/>
      <c r="Z358" s="8"/>
      <c r="AA358" s="8"/>
      <c r="AB358" s="8"/>
      <c r="AC358" s="8"/>
      <c r="AD358" s="874"/>
    </row>
    <row r="359" spans="1:30">
      <c r="A359" s="899" t="s">
        <v>420</v>
      </c>
      <c r="B359" s="382" t="e">
        <f>+'SCOPE 2 CALCS - IGNORE'!E203</f>
        <v>#DIV/0!</v>
      </c>
      <c r="C359" s="904" t="e">
        <f>+C$217*(1-0.013)^5</f>
        <v>#DIV/0!</v>
      </c>
      <c r="D359" s="676"/>
      <c r="E359" s="676"/>
      <c r="F359" s="676"/>
      <c r="G359" s="676"/>
      <c r="H359" s="676"/>
      <c r="I359" s="676"/>
      <c r="J359" s="676"/>
      <c r="K359" s="676"/>
      <c r="L359" s="676"/>
      <c r="M359" s="676"/>
      <c r="N359" s="676"/>
      <c r="O359" s="676"/>
      <c r="P359" s="676"/>
      <c r="Q359" s="676"/>
      <c r="R359" s="676"/>
      <c r="S359" s="676"/>
      <c r="T359" s="8"/>
      <c r="U359" s="8"/>
      <c r="V359" s="8"/>
      <c r="W359" s="8"/>
      <c r="X359" s="8"/>
      <c r="Y359" s="8"/>
      <c r="Z359" s="8"/>
      <c r="AA359" s="8"/>
      <c r="AB359" s="8"/>
      <c r="AC359" s="8"/>
      <c r="AD359" s="874"/>
    </row>
    <row r="360" spans="1:30">
      <c r="A360" s="899" t="s">
        <v>264</v>
      </c>
      <c r="B360" s="382" t="e">
        <f>+'SCOPE 2 CALCS - IGNORE'!E204</f>
        <v>#DIV/0!</v>
      </c>
      <c r="C360" s="904" t="e">
        <f>+C$217*(1-0.013)^6</f>
        <v>#DIV/0!</v>
      </c>
      <c r="D360" s="676"/>
      <c r="E360" s="676"/>
      <c r="F360" s="676"/>
      <c r="G360" s="676"/>
      <c r="H360" s="676"/>
      <c r="I360" s="676"/>
      <c r="J360" s="676"/>
      <c r="K360" s="676"/>
      <c r="L360" s="676"/>
      <c r="M360" s="676"/>
      <c r="N360" s="676"/>
      <c r="O360" s="676"/>
      <c r="P360" s="676"/>
      <c r="Q360" s="676"/>
      <c r="R360" s="676"/>
      <c r="S360" s="676"/>
      <c r="T360" s="8"/>
      <c r="U360" s="8"/>
      <c r="V360" s="8"/>
      <c r="W360" s="8"/>
      <c r="X360" s="8"/>
      <c r="Y360" s="8"/>
      <c r="Z360" s="8"/>
      <c r="AA360" s="8"/>
      <c r="AB360" s="8"/>
      <c r="AC360" s="8"/>
      <c r="AD360" s="874"/>
    </row>
    <row r="361" spans="1:30">
      <c r="A361" s="899" t="s">
        <v>263</v>
      </c>
      <c r="B361" s="382" t="e">
        <f>+'SCOPE 2 CALCS - IGNORE'!E205</f>
        <v>#DIV/0!</v>
      </c>
      <c r="C361" s="904" t="e">
        <f>+C$217*(1-0.013)^7</f>
        <v>#DIV/0!</v>
      </c>
      <c r="D361" s="676"/>
      <c r="E361" s="676"/>
      <c r="F361" s="676"/>
      <c r="G361" s="676"/>
      <c r="H361" s="676"/>
      <c r="I361" s="676"/>
      <c r="J361" s="676"/>
      <c r="K361" s="676"/>
      <c r="L361" s="676"/>
      <c r="M361" s="676"/>
      <c r="N361" s="676"/>
      <c r="O361" s="676"/>
      <c r="P361" s="676"/>
      <c r="Q361" s="676"/>
      <c r="R361" s="676"/>
      <c r="S361" s="676"/>
      <c r="T361" s="8"/>
      <c r="U361" s="8"/>
      <c r="V361" s="8"/>
      <c r="W361" s="8"/>
      <c r="X361" s="8"/>
      <c r="Y361" s="8"/>
      <c r="Z361" s="8"/>
      <c r="AA361" s="8"/>
      <c r="AB361" s="8"/>
      <c r="AC361" s="8"/>
      <c r="AD361" s="874"/>
    </row>
    <row r="362" spans="1:30">
      <c r="A362" s="899" t="s">
        <v>262</v>
      </c>
      <c r="B362" s="382" t="e">
        <f>+'SCOPE 2 CALCS - IGNORE'!E206</f>
        <v>#DIV/0!</v>
      </c>
      <c r="C362" s="904" t="e">
        <f>+C$217*(1-0.013)^8</f>
        <v>#DIV/0!</v>
      </c>
      <c r="D362" s="676"/>
      <c r="E362" s="676"/>
      <c r="F362" s="676"/>
      <c r="G362" s="676"/>
      <c r="H362" s="676"/>
      <c r="I362" s="676"/>
      <c r="J362" s="676"/>
      <c r="K362" s="676"/>
      <c r="L362" s="676"/>
      <c r="M362" s="676"/>
      <c r="N362" s="676"/>
      <c r="O362" s="676"/>
      <c r="P362" s="676"/>
      <c r="Q362" s="676"/>
      <c r="R362" s="676"/>
      <c r="S362" s="676"/>
      <c r="T362" s="8"/>
      <c r="U362" s="8"/>
      <c r="V362" s="8"/>
      <c r="W362" s="8"/>
      <c r="X362" s="8"/>
      <c r="Y362" s="8"/>
      <c r="Z362" s="8"/>
      <c r="AA362" s="8"/>
      <c r="AB362" s="8"/>
      <c r="AC362" s="8"/>
      <c r="AD362" s="874"/>
    </row>
    <row r="363" spans="1:30">
      <c r="A363" s="899" t="s">
        <v>433</v>
      </c>
      <c r="B363" s="382" t="e">
        <f>+'SCOPE 2 CALCS - IGNORE'!E207</f>
        <v>#DIV/0!</v>
      </c>
      <c r="C363" s="904" t="e">
        <f>+C$217*(1-0.013)^9</f>
        <v>#DIV/0!</v>
      </c>
      <c r="D363" s="676"/>
      <c r="E363" s="676"/>
      <c r="F363" s="676"/>
      <c r="G363" s="676"/>
      <c r="H363" s="676"/>
      <c r="I363" s="676"/>
      <c r="J363" s="676"/>
      <c r="K363" s="676"/>
      <c r="L363" s="676"/>
      <c r="M363" s="676"/>
      <c r="N363" s="676"/>
      <c r="O363" s="676"/>
      <c r="P363" s="676"/>
      <c r="Q363" s="676"/>
      <c r="R363" s="676"/>
      <c r="S363" s="676"/>
      <c r="T363" s="8"/>
      <c r="U363" s="8"/>
      <c r="V363" s="8"/>
      <c r="W363" s="8"/>
      <c r="X363" s="8"/>
      <c r="Y363" s="8"/>
      <c r="Z363" s="8"/>
      <c r="AA363" s="8"/>
      <c r="AB363" s="8"/>
      <c r="AC363" s="8"/>
      <c r="AD363" s="874"/>
    </row>
    <row r="364" spans="1:30" ht="14" thickBot="1">
      <c r="A364" s="721"/>
      <c r="B364" s="722"/>
      <c r="C364" s="722"/>
      <c r="D364" s="722"/>
      <c r="E364" s="722"/>
      <c r="F364" s="722"/>
      <c r="G364" s="722"/>
      <c r="H364" s="722"/>
      <c r="I364" s="722"/>
      <c r="J364" s="722"/>
      <c r="K364" s="722"/>
      <c r="L364" s="722"/>
      <c r="M364" s="722"/>
      <c r="N364" s="722"/>
      <c r="O364" s="722"/>
      <c r="P364" s="722"/>
      <c r="Q364" s="722"/>
      <c r="R364" s="722"/>
      <c r="S364" s="722"/>
      <c r="T364" s="723"/>
      <c r="U364" s="723"/>
      <c r="V364" s="723"/>
      <c r="W364" s="723"/>
      <c r="X364" s="723"/>
      <c r="Y364" s="723"/>
      <c r="Z364" s="723"/>
      <c r="AA364" s="723"/>
      <c r="AB364" s="723"/>
      <c r="AC364" s="723"/>
      <c r="AD364" s="889"/>
    </row>
    <row r="365" spans="1:30" ht="14">
      <c r="A365" s="905" t="s">
        <v>684</v>
      </c>
      <c r="B365" s="906"/>
      <c r="C365" s="907"/>
      <c r="D365" s="906"/>
      <c r="E365" s="907"/>
      <c r="F365" s="906"/>
      <c r="G365" s="907"/>
      <c r="H365" s="907"/>
      <c r="I365" s="907"/>
      <c r="J365" s="907"/>
      <c r="K365" s="907"/>
      <c r="L365" s="907"/>
      <c r="M365" s="907"/>
      <c r="N365" s="907"/>
      <c r="O365" s="907"/>
      <c r="P365" s="907"/>
      <c r="Q365" s="907"/>
      <c r="R365" s="907"/>
      <c r="S365" s="907"/>
      <c r="T365" s="652"/>
      <c r="U365" s="652"/>
      <c r="V365" s="652"/>
      <c r="W365" s="652"/>
      <c r="X365" s="652"/>
      <c r="Y365" s="652"/>
      <c r="Z365" s="652"/>
      <c r="AA365" s="652"/>
      <c r="AB365" s="652"/>
      <c r="AC365" s="652"/>
      <c r="AD365" s="653"/>
    </row>
    <row r="366" spans="1:30">
      <c r="A366" s="908"/>
      <c r="B366" s="613"/>
      <c r="C366" s="909"/>
      <c r="D366" s="613"/>
      <c r="E366" s="613"/>
      <c r="F366" s="613"/>
      <c r="G366" s="909"/>
      <c r="H366" s="613"/>
      <c r="I366" s="909"/>
      <c r="J366" s="613"/>
      <c r="K366" s="613"/>
      <c r="L366" s="613"/>
      <c r="M366" s="613"/>
      <c r="N366" s="909"/>
      <c r="O366" s="613"/>
      <c r="P366" s="909"/>
      <c r="Q366" s="613"/>
      <c r="R366" s="613"/>
      <c r="S366" s="613"/>
      <c r="T366" s="8"/>
      <c r="U366" s="8"/>
      <c r="V366" s="8"/>
      <c r="W366" s="8"/>
      <c r="X366" s="8"/>
      <c r="Y366" s="8"/>
      <c r="Z366" s="8"/>
      <c r="AA366" s="8"/>
      <c r="AB366" s="8"/>
      <c r="AC366" s="8"/>
      <c r="AD366" s="874"/>
    </row>
    <row r="367" spans="1:30">
      <c r="A367" s="910" t="s">
        <v>165</v>
      </c>
      <c r="B367" s="147"/>
      <c r="C367" s="147"/>
      <c r="D367" s="147"/>
      <c r="E367" s="147"/>
      <c r="F367" s="147"/>
      <c r="G367" s="147"/>
      <c r="H367" s="147"/>
      <c r="I367" s="147"/>
      <c r="J367" s="147"/>
      <c r="K367" s="147"/>
      <c r="L367" s="147"/>
      <c r="M367" s="147"/>
      <c r="N367" s="147"/>
      <c r="O367" s="147"/>
      <c r="P367" s="147"/>
      <c r="Q367" s="147"/>
      <c r="R367" s="147"/>
      <c r="S367" s="147"/>
      <c r="T367" s="8"/>
      <c r="U367" s="8"/>
      <c r="V367" s="8"/>
      <c r="W367" s="8"/>
      <c r="X367" s="8"/>
      <c r="Y367" s="8"/>
      <c r="Z367" s="8"/>
      <c r="AA367" s="8"/>
      <c r="AB367" s="8"/>
      <c r="AC367" s="8"/>
      <c r="AD367" s="874"/>
    </row>
    <row r="368" spans="1:30" ht="16">
      <c r="A368" s="911"/>
      <c r="B368" s="912"/>
      <c r="C368" s="912"/>
      <c r="D368" s="912"/>
      <c r="E368" s="912"/>
      <c r="F368" s="912"/>
      <c r="G368" s="912"/>
      <c r="H368" s="912"/>
      <c r="I368" s="912"/>
      <c r="J368" s="912"/>
      <c r="K368" s="912"/>
      <c r="L368" s="912"/>
      <c r="M368" s="912"/>
      <c r="N368" s="912"/>
      <c r="O368" s="912"/>
      <c r="P368" s="912"/>
      <c r="Q368" s="912"/>
      <c r="R368" s="912"/>
      <c r="S368" s="912"/>
      <c r="T368" s="8"/>
      <c r="U368" s="8"/>
      <c r="V368" s="8"/>
      <c r="W368" s="8"/>
      <c r="X368" s="8"/>
      <c r="Y368" s="8"/>
      <c r="Z368" s="8"/>
      <c r="AA368" s="8"/>
      <c r="AB368" s="8"/>
      <c r="AC368" s="8"/>
      <c r="AD368" s="874"/>
    </row>
    <row r="369" spans="1:48" ht="16">
      <c r="A369" s="911"/>
      <c r="B369" s="912"/>
      <c r="C369" s="912"/>
      <c r="D369" s="912"/>
      <c r="E369" s="912"/>
      <c r="F369" s="912"/>
      <c r="G369" s="912"/>
      <c r="H369" s="912"/>
      <c r="I369" s="912"/>
      <c r="J369" s="912"/>
      <c r="K369" s="912"/>
      <c r="L369" s="912"/>
      <c r="M369" s="912"/>
      <c r="N369" s="913"/>
      <c r="O369" s="912"/>
      <c r="P369" s="913"/>
      <c r="Q369" s="912"/>
      <c r="R369" s="912"/>
      <c r="S369" s="912"/>
      <c r="T369" s="8"/>
      <c r="U369" s="8"/>
      <c r="V369" s="8"/>
      <c r="W369" s="8"/>
      <c r="X369" s="8"/>
      <c r="Y369" s="8"/>
      <c r="Z369" s="8"/>
      <c r="AA369" s="8"/>
      <c r="AB369" s="8"/>
      <c r="AC369" s="8"/>
      <c r="AD369" s="874"/>
    </row>
    <row r="370" spans="1:48" ht="16">
      <c r="A370" s="911"/>
      <c r="B370" s="903" t="s">
        <v>411</v>
      </c>
      <c r="C370" s="903" t="s">
        <v>412</v>
      </c>
      <c r="D370" s="912"/>
      <c r="E370" s="912"/>
      <c r="F370" s="912"/>
      <c r="G370" s="912"/>
      <c r="H370" s="912"/>
      <c r="I370" s="912"/>
      <c r="J370" s="912"/>
      <c r="K370" s="912"/>
      <c r="L370" s="912"/>
      <c r="M370" s="912"/>
      <c r="N370" s="912"/>
      <c r="O370" s="912"/>
      <c r="P370" s="912"/>
      <c r="Q370" s="912"/>
      <c r="R370" s="912"/>
      <c r="S370" s="912"/>
      <c r="T370" s="8"/>
      <c r="U370" s="8"/>
      <c r="V370" s="8"/>
      <c r="W370" s="8"/>
      <c r="X370" s="8"/>
      <c r="Y370" s="8"/>
      <c r="Z370" s="8"/>
      <c r="AA370" s="8"/>
      <c r="AB370" s="8"/>
      <c r="AC370" s="8"/>
      <c r="AD370" s="874"/>
    </row>
    <row r="371" spans="1:48">
      <c r="A371" s="914" t="s">
        <v>759</v>
      </c>
      <c r="B371" s="912" t="s">
        <v>669</v>
      </c>
      <c r="C371" s="912"/>
      <c r="D371" s="912"/>
      <c r="E371" s="912"/>
      <c r="F371" s="912"/>
      <c r="G371" s="912"/>
      <c r="H371" s="912"/>
      <c r="I371" s="912"/>
      <c r="J371" s="912"/>
      <c r="K371" s="912"/>
      <c r="L371" s="912"/>
      <c r="M371" s="912"/>
      <c r="N371" s="912"/>
      <c r="O371" s="912"/>
      <c r="P371" s="912"/>
      <c r="Q371" s="912"/>
      <c r="R371" s="912"/>
      <c r="S371" s="912"/>
      <c r="T371" s="8"/>
      <c r="U371" s="8"/>
      <c r="V371" s="8"/>
      <c r="W371" s="8"/>
      <c r="X371" s="8"/>
      <c r="Y371" s="8"/>
      <c r="Z371" s="8"/>
      <c r="AA371" s="8"/>
      <c r="AB371" s="8"/>
      <c r="AC371" s="8"/>
      <c r="AD371" s="874"/>
    </row>
    <row r="372" spans="1:48">
      <c r="A372" s="915" t="s">
        <v>619</v>
      </c>
      <c r="B372" s="383">
        <f>+'SCOPE 2 CALCS - IGNORE'!E180</f>
        <v>0</v>
      </c>
      <c r="C372" s="916">
        <f>+G38</f>
        <v>0</v>
      </c>
      <c r="D372" s="8"/>
      <c r="E372" s="912"/>
      <c r="F372" s="912"/>
      <c r="G372" s="912"/>
      <c r="H372" s="912"/>
      <c r="I372" s="912"/>
      <c r="J372" s="912"/>
      <c r="K372" s="912"/>
      <c r="L372" s="912"/>
      <c r="M372" s="912"/>
      <c r="N372" s="912"/>
      <c r="O372" s="912"/>
      <c r="P372" s="912"/>
      <c r="Q372" s="912"/>
      <c r="R372" s="912"/>
      <c r="S372" s="912"/>
      <c r="T372" s="8"/>
      <c r="U372" s="8"/>
      <c r="V372" s="8"/>
      <c r="W372" s="8"/>
      <c r="X372" s="8"/>
      <c r="Y372" s="8"/>
      <c r="Z372" s="8"/>
      <c r="AA372" s="8"/>
      <c r="AB372" s="8"/>
      <c r="AC372" s="8"/>
      <c r="AD372" s="874"/>
    </row>
    <row r="373" spans="1:48">
      <c r="A373" s="915" t="s">
        <v>342</v>
      </c>
      <c r="B373" s="383">
        <f>+'SCOPE 2 CALCS - IGNORE'!E181</f>
        <v>0</v>
      </c>
      <c r="C373" s="916">
        <f>+H38</f>
        <v>0</v>
      </c>
      <c r="D373" s="8"/>
      <c r="E373" s="912"/>
      <c r="F373" s="912"/>
      <c r="G373" s="912"/>
      <c r="H373" s="912"/>
      <c r="I373" s="912"/>
      <c r="J373" s="912"/>
      <c r="K373" s="912"/>
      <c r="L373" s="912"/>
      <c r="M373" s="912"/>
      <c r="N373" s="912"/>
      <c r="O373" s="912"/>
      <c r="P373" s="912"/>
      <c r="Q373" s="912"/>
      <c r="R373" s="912"/>
      <c r="S373" s="912"/>
      <c r="T373" s="8"/>
      <c r="U373" s="8"/>
      <c r="V373" s="8"/>
      <c r="W373" s="8"/>
      <c r="X373" s="8"/>
      <c r="Y373" s="8"/>
      <c r="Z373" s="8"/>
      <c r="AA373" s="8"/>
      <c r="AB373" s="8"/>
      <c r="AC373" s="8"/>
      <c r="AD373" s="874"/>
    </row>
    <row r="374" spans="1:48">
      <c r="A374" s="915" t="s">
        <v>620</v>
      </c>
      <c r="B374" s="383">
        <f>+'SCOPE 2 CALCS - IGNORE'!E182</f>
        <v>0</v>
      </c>
      <c r="C374" s="916">
        <f>+I38</f>
        <v>0</v>
      </c>
      <c r="D374" s="8"/>
      <c r="E374" s="912"/>
      <c r="F374" s="912"/>
      <c r="G374" s="912"/>
      <c r="H374" s="912"/>
      <c r="I374" s="912"/>
      <c r="J374" s="912"/>
      <c r="K374" s="912"/>
      <c r="L374" s="912"/>
      <c r="M374" s="912"/>
      <c r="N374" s="912"/>
      <c r="O374" s="912"/>
      <c r="P374" s="912"/>
      <c r="Q374" s="912"/>
      <c r="R374" s="912"/>
      <c r="S374" s="912"/>
      <c r="T374" s="8"/>
      <c r="U374" s="8"/>
      <c r="V374" s="8"/>
      <c r="W374" s="8"/>
      <c r="X374" s="8"/>
      <c r="Y374" s="8"/>
      <c r="Z374" s="8"/>
      <c r="AA374" s="8"/>
      <c r="AB374" s="8"/>
      <c r="AC374" s="8"/>
      <c r="AD374" s="874"/>
    </row>
    <row r="375" spans="1:48">
      <c r="A375" s="915" t="s">
        <v>434</v>
      </c>
      <c r="B375" s="383">
        <f>+'SCOPE 2 CALCS - IGNORE'!E183</f>
        <v>0</v>
      </c>
      <c r="C375" s="916">
        <f>+J38</f>
        <v>0</v>
      </c>
      <c r="D375" s="8"/>
      <c r="E375" s="912"/>
      <c r="F375" s="912"/>
      <c r="G375" s="912"/>
      <c r="H375" s="912"/>
      <c r="I375" s="912"/>
      <c r="J375" s="912"/>
      <c r="K375" s="912"/>
      <c r="L375" s="912"/>
      <c r="M375" s="912"/>
      <c r="N375" s="912"/>
      <c r="O375" s="912"/>
      <c r="P375" s="912"/>
      <c r="Q375" s="912"/>
      <c r="R375" s="912"/>
      <c r="S375" s="912"/>
      <c r="T375" s="8"/>
      <c r="U375" s="8"/>
      <c r="V375" s="8"/>
      <c r="W375" s="8"/>
      <c r="X375" s="8"/>
      <c r="Y375" s="8"/>
      <c r="Z375" s="8"/>
      <c r="AA375" s="8"/>
      <c r="AB375" s="8"/>
      <c r="AC375" s="8"/>
      <c r="AD375" s="874"/>
    </row>
    <row r="376" spans="1:48">
      <c r="A376" s="915" t="s">
        <v>435</v>
      </c>
      <c r="B376" s="383">
        <f>+'SCOPE 2 CALCS - IGNORE'!E184</f>
        <v>0</v>
      </c>
      <c r="C376" s="916">
        <f>+K38</f>
        <v>0</v>
      </c>
      <c r="D376" s="8"/>
      <c r="E376" s="912"/>
      <c r="F376" s="912"/>
      <c r="G376" s="912"/>
      <c r="H376" s="912"/>
      <c r="I376" s="912"/>
      <c r="J376" s="912"/>
      <c r="K376" s="912"/>
      <c r="L376" s="912"/>
      <c r="M376" s="912"/>
      <c r="N376" s="912"/>
      <c r="O376" s="912"/>
      <c r="P376" s="912"/>
      <c r="Q376" s="912"/>
      <c r="R376" s="912"/>
      <c r="S376" s="912"/>
      <c r="T376" s="8"/>
      <c r="U376" s="8"/>
      <c r="V376" s="8"/>
      <c r="W376" s="8"/>
      <c r="X376" s="8"/>
      <c r="Y376" s="8"/>
      <c r="Z376" s="8"/>
      <c r="AA376" s="8"/>
      <c r="AB376" s="8"/>
      <c r="AC376" s="8"/>
      <c r="AD376" s="874"/>
    </row>
    <row r="377" spans="1:48">
      <c r="A377" s="915" t="s">
        <v>420</v>
      </c>
      <c r="B377" s="383">
        <f>+'SCOPE 2 CALCS - IGNORE'!E185</f>
        <v>0</v>
      </c>
      <c r="C377" s="916">
        <f>+L38</f>
        <v>0</v>
      </c>
      <c r="D377" s="8"/>
      <c r="E377" s="912"/>
      <c r="F377" s="912"/>
      <c r="G377" s="912"/>
      <c r="H377" s="912"/>
      <c r="I377" s="912"/>
      <c r="J377" s="912"/>
      <c r="K377" s="912"/>
      <c r="L377" s="912"/>
      <c r="M377" s="912"/>
      <c r="N377" s="912"/>
      <c r="O377" s="912"/>
      <c r="P377" s="912"/>
      <c r="Q377" s="912"/>
      <c r="R377" s="912"/>
      <c r="S377" s="912"/>
      <c r="T377" s="8"/>
      <c r="U377" s="8"/>
      <c r="V377" s="8"/>
      <c r="W377" s="8"/>
      <c r="X377" s="8"/>
      <c r="Y377" s="8"/>
      <c r="Z377" s="8"/>
      <c r="AA377" s="8"/>
      <c r="AB377" s="8"/>
      <c r="AC377" s="8"/>
      <c r="AD377" s="874"/>
    </row>
    <row r="378" spans="1:48">
      <c r="A378" s="915" t="s">
        <v>264</v>
      </c>
      <c r="B378" s="383">
        <f>+'SCOPE 2 CALCS - IGNORE'!E186</f>
        <v>0</v>
      </c>
      <c r="C378" s="916">
        <f>+M38</f>
        <v>0</v>
      </c>
      <c r="D378" s="8"/>
      <c r="E378" s="912"/>
      <c r="F378" s="912"/>
      <c r="G378" s="912"/>
      <c r="H378" s="912"/>
      <c r="I378" s="912"/>
      <c r="J378" s="912"/>
      <c r="K378" s="912"/>
      <c r="L378" s="912"/>
      <c r="M378" s="912"/>
      <c r="N378" s="912"/>
      <c r="O378" s="912"/>
      <c r="P378" s="912"/>
      <c r="Q378" s="912"/>
      <c r="R378" s="912"/>
      <c r="S378" s="912"/>
      <c r="T378" s="8"/>
      <c r="U378" s="8"/>
      <c r="V378" s="8"/>
      <c r="W378" s="8"/>
      <c r="X378" s="8"/>
      <c r="Y378" s="8"/>
      <c r="Z378" s="8"/>
      <c r="AA378" s="8"/>
      <c r="AB378" s="8"/>
      <c r="AC378" s="8"/>
      <c r="AD378" s="874"/>
    </row>
    <row r="379" spans="1:48">
      <c r="A379" s="915" t="s">
        <v>263</v>
      </c>
      <c r="B379" s="383">
        <f>+'SCOPE 2 CALCS - IGNORE'!E187</f>
        <v>0</v>
      </c>
      <c r="C379" s="916">
        <f>+N38</f>
        <v>0</v>
      </c>
      <c r="D379" s="8"/>
      <c r="E379" s="912"/>
      <c r="F379" s="912"/>
      <c r="G379" s="912"/>
      <c r="H379" s="912"/>
      <c r="I379" s="912"/>
      <c r="J379" s="912"/>
      <c r="K379" s="912"/>
      <c r="L379" s="912"/>
      <c r="M379" s="912"/>
      <c r="N379" s="912"/>
      <c r="O379" s="912"/>
      <c r="P379" s="912"/>
      <c r="Q379" s="912"/>
      <c r="R379" s="912"/>
      <c r="S379" s="912"/>
      <c r="T379" s="8"/>
      <c r="U379" s="8"/>
      <c r="V379" s="8"/>
      <c r="W379" s="8"/>
      <c r="X379" s="8"/>
      <c r="Y379" s="8"/>
      <c r="Z379" s="8"/>
      <c r="AA379" s="8"/>
      <c r="AB379" s="8"/>
      <c r="AC379" s="8"/>
      <c r="AD379" s="874"/>
    </row>
    <row r="380" spans="1:48">
      <c r="A380" s="915" t="s">
        <v>262</v>
      </c>
      <c r="B380" s="383">
        <f>+'SCOPE 2 CALCS - IGNORE'!E188</f>
        <v>0</v>
      </c>
      <c r="C380" s="916">
        <f>+O38</f>
        <v>0</v>
      </c>
      <c r="D380" s="8"/>
      <c r="E380" s="912"/>
      <c r="F380" s="912"/>
      <c r="G380" s="912"/>
      <c r="H380" s="912"/>
      <c r="I380" s="912"/>
      <c r="J380" s="912"/>
      <c r="K380" s="912"/>
      <c r="L380" s="912"/>
      <c r="M380" s="912"/>
      <c r="N380" s="912"/>
      <c r="O380" s="912"/>
      <c r="P380" s="912"/>
      <c r="Q380" s="912"/>
      <c r="R380" s="912"/>
      <c r="S380" s="912"/>
      <c r="T380" s="8"/>
      <c r="U380" s="8"/>
      <c r="V380" s="8"/>
      <c r="W380" s="8"/>
      <c r="X380" s="8"/>
      <c r="Y380" s="8"/>
      <c r="Z380" s="8"/>
      <c r="AA380" s="8"/>
      <c r="AB380" s="8"/>
      <c r="AC380" s="8"/>
      <c r="AD380" s="874"/>
    </row>
    <row r="381" spans="1:48">
      <c r="A381" s="915" t="s">
        <v>433</v>
      </c>
      <c r="B381" s="383">
        <f>+'SCOPE 2 CALCS - IGNORE'!E189</f>
        <v>0</v>
      </c>
      <c r="C381" s="916">
        <f>+P38</f>
        <v>0</v>
      </c>
      <c r="D381" s="912"/>
      <c r="E381" s="912"/>
      <c r="F381" s="912"/>
      <c r="G381" s="912"/>
      <c r="H381" s="912"/>
      <c r="I381" s="912"/>
      <c r="J381" s="912"/>
      <c r="K381" s="912"/>
      <c r="L381" s="912"/>
      <c r="M381" s="912"/>
      <c r="N381" s="912"/>
      <c r="O381" s="912"/>
      <c r="P381" s="912"/>
      <c r="Q381" s="912"/>
      <c r="R381" s="912"/>
      <c r="S381" s="912"/>
      <c r="T381" s="8"/>
      <c r="U381" s="8"/>
      <c r="V381" s="8"/>
      <c r="W381" s="8"/>
      <c r="X381" s="8"/>
      <c r="Y381" s="8"/>
      <c r="Z381" s="8"/>
      <c r="AA381" s="8"/>
      <c r="AB381" s="8"/>
      <c r="AC381" s="8"/>
      <c r="AD381" s="874"/>
    </row>
    <row r="382" spans="1:48">
      <c r="A382" s="675"/>
      <c r="B382" s="676"/>
      <c r="C382" s="676"/>
      <c r="D382" s="676"/>
      <c r="E382" s="676"/>
      <c r="F382" s="676"/>
      <c r="G382" s="676"/>
      <c r="H382" s="676"/>
      <c r="I382" s="676"/>
      <c r="J382" s="676"/>
      <c r="K382" s="676"/>
      <c r="L382" s="676"/>
      <c r="M382" s="676"/>
      <c r="N382" s="676"/>
      <c r="O382" s="676"/>
      <c r="P382" s="676"/>
      <c r="Q382" s="676"/>
      <c r="R382" s="676"/>
      <c r="S382" s="676"/>
      <c r="T382" s="8"/>
      <c r="U382" s="8"/>
      <c r="V382" s="8"/>
      <c r="W382" s="8"/>
      <c r="X382" s="8"/>
      <c r="Y382" s="8"/>
      <c r="Z382" s="8"/>
      <c r="AA382" s="8"/>
      <c r="AB382" s="8"/>
      <c r="AC382" s="8"/>
      <c r="AD382" s="874"/>
    </row>
    <row r="383" spans="1:48" ht="14" thickBot="1">
      <c r="A383" s="675"/>
      <c r="B383" s="676"/>
      <c r="C383" s="676"/>
      <c r="D383" s="676"/>
      <c r="E383" s="676"/>
      <c r="F383" s="676"/>
      <c r="G383" s="676"/>
      <c r="H383" s="676"/>
      <c r="I383" s="676"/>
      <c r="J383" s="676"/>
      <c r="K383" s="676"/>
      <c r="L383" s="676"/>
      <c r="M383" s="676"/>
      <c r="N383" s="676"/>
      <c r="O383" s="676"/>
      <c r="P383" s="676"/>
      <c r="Q383" s="676"/>
      <c r="R383" s="676"/>
      <c r="S383" s="676"/>
      <c r="T383" s="8"/>
      <c r="U383" s="8"/>
      <c r="V383" s="8"/>
      <c r="W383" s="8"/>
      <c r="X383" s="8"/>
      <c r="Y383" s="8"/>
      <c r="Z383" s="8"/>
      <c r="AA383" s="8"/>
      <c r="AB383" s="8"/>
      <c r="AC383" s="8"/>
      <c r="AD383" s="874"/>
    </row>
    <row r="384" spans="1:48" ht="14">
      <c r="A384" s="924" t="s">
        <v>77</v>
      </c>
      <c r="B384" s="907"/>
      <c r="C384" s="907"/>
      <c r="D384" s="907"/>
      <c r="E384" s="907"/>
      <c r="F384" s="907"/>
      <c r="G384" s="907"/>
      <c r="H384" s="907"/>
      <c r="I384" s="907"/>
      <c r="J384" s="907"/>
      <c r="K384" s="907"/>
      <c r="L384" s="907"/>
      <c r="M384" s="907"/>
      <c r="N384" s="907"/>
      <c r="O384" s="907"/>
      <c r="P384" s="907"/>
      <c r="Q384" s="925" t="s">
        <v>952</v>
      </c>
      <c r="R384" s="926"/>
      <c r="S384" s="926"/>
      <c r="T384" s="731"/>
      <c r="U384" s="731"/>
      <c r="V384" s="731"/>
      <c r="W384" s="731"/>
      <c r="X384" s="731"/>
      <c r="Y384" s="731"/>
      <c r="Z384" s="731"/>
      <c r="AA384" s="731"/>
      <c r="AB384" s="731"/>
      <c r="AC384" s="731"/>
      <c r="AD384" s="731"/>
      <c r="AE384" s="731"/>
      <c r="AF384" s="731"/>
      <c r="AG384" s="731"/>
      <c r="AH384" s="731"/>
      <c r="AI384" s="731"/>
      <c r="AJ384" s="731"/>
      <c r="AK384" s="731"/>
      <c r="AL384" s="731"/>
      <c r="AM384" s="731"/>
      <c r="AN384" s="731"/>
      <c r="AO384" s="731"/>
      <c r="AP384" s="731"/>
      <c r="AQ384" s="731"/>
      <c r="AR384" s="731"/>
      <c r="AS384" s="731"/>
      <c r="AT384" s="731"/>
      <c r="AU384" s="731"/>
      <c r="AV384" s="732"/>
    </row>
    <row r="385" spans="1:48">
      <c r="A385" s="895"/>
      <c r="B385" s="676"/>
      <c r="C385" s="676"/>
      <c r="D385" s="676"/>
      <c r="E385" s="676"/>
      <c r="F385" s="676"/>
      <c r="G385" s="676"/>
      <c r="H385" s="676"/>
      <c r="I385" s="676"/>
      <c r="J385" s="676"/>
      <c r="K385" s="676"/>
      <c r="L385" s="676"/>
      <c r="M385" s="676"/>
      <c r="N385" s="676"/>
      <c r="O385" s="676"/>
      <c r="P385" s="676"/>
      <c r="Q385" s="677"/>
      <c r="R385" s="677"/>
      <c r="S385" s="677"/>
      <c r="T385" s="46"/>
      <c r="U385" s="46"/>
      <c r="V385" s="46"/>
      <c r="W385" s="46"/>
      <c r="X385" s="46"/>
      <c r="Y385" s="46"/>
      <c r="Z385" s="46"/>
      <c r="AA385" s="46"/>
      <c r="AB385" s="46"/>
      <c r="AC385" s="46"/>
      <c r="AD385" s="46"/>
      <c r="AE385" s="46"/>
      <c r="AF385" s="46"/>
      <c r="AG385" s="46"/>
      <c r="AH385" s="46"/>
      <c r="AI385" s="46"/>
      <c r="AJ385" s="46"/>
      <c r="AK385" s="46"/>
      <c r="AL385" s="46"/>
      <c r="AM385" s="46"/>
      <c r="AN385" s="46"/>
      <c r="AO385" s="46"/>
      <c r="AP385" s="46"/>
      <c r="AQ385" s="46"/>
      <c r="AR385" s="46"/>
      <c r="AS385" s="46"/>
      <c r="AT385" s="46"/>
      <c r="AU385" s="46"/>
      <c r="AV385" s="655"/>
    </row>
    <row r="386" spans="1:48">
      <c r="A386" s="781" t="s">
        <v>30</v>
      </c>
      <c r="B386" s="167"/>
      <c r="C386" s="167"/>
      <c r="D386" s="167"/>
      <c r="E386" s="167"/>
      <c r="F386" s="167"/>
      <c r="G386" s="167"/>
      <c r="H386" s="167"/>
      <c r="I386" s="167"/>
      <c r="J386" s="167"/>
      <c r="K386" s="167"/>
      <c r="L386" s="167"/>
      <c r="M386" s="167"/>
      <c r="N386" s="167"/>
      <c r="O386" s="167"/>
      <c r="P386" s="167"/>
      <c r="Q386" s="693"/>
      <c r="R386" s="693"/>
      <c r="S386" s="693"/>
      <c r="T386" s="46"/>
      <c r="U386" s="46"/>
      <c r="V386" s="46"/>
      <c r="W386" s="46"/>
      <c r="X386" s="46"/>
      <c r="Y386" s="46"/>
      <c r="Z386" s="46"/>
      <c r="AA386" s="46"/>
      <c r="AB386" s="46"/>
      <c r="AC386" s="46"/>
      <c r="AD386" s="46"/>
      <c r="AE386" s="46"/>
      <c r="AF386" s="46"/>
      <c r="AG386" s="46"/>
      <c r="AH386" s="46"/>
      <c r="AI386" s="46"/>
      <c r="AJ386" s="46"/>
      <c r="AK386" s="46"/>
      <c r="AL386" s="46"/>
      <c r="AM386" s="46"/>
      <c r="AN386" s="46"/>
      <c r="AO386" s="46"/>
      <c r="AP386" s="46"/>
      <c r="AQ386" s="46"/>
      <c r="AR386" s="46"/>
      <c r="AS386" s="46"/>
      <c r="AT386" s="46"/>
      <c r="AU386" s="46"/>
      <c r="AV386" s="655"/>
    </row>
    <row r="387" spans="1:48">
      <c r="A387" s="759"/>
      <c r="B387" s="676"/>
      <c r="C387" s="676"/>
      <c r="D387" s="676"/>
      <c r="E387" s="676"/>
      <c r="F387" s="676"/>
      <c r="G387" s="676"/>
      <c r="H387" s="676"/>
      <c r="I387" s="676"/>
      <c r="J387" s="676"/>
      <c r="K387" s="676"/>
      <c r="L387" s="676"/>
      <c r="M387" s="676"/>
      <c r="N387" s="676"/>
      <c r="O387" s="676"/>
      <c r="P387" s="676"/>
      <c r="Q387" s="918" t="s">
        <v>982</v>
      </c>
      <c r="R387" s="677"/>
      <c r="S387" s="677"/>
      <c r="T387" s="46"/>
      <c r="U387" s="46"/>
      <c r="V387" s="46"/>
      <c r="W387" s="46"/>
      <c r="X387" s="46"/>
      <c r="Y387" s="46"/>
      <c r="Z387" s="46"/>
      <c r="AA387" s="46"/>
      <c r="AB387" s="46"/>
      <c r="AC387" s="46"/>
      <c r="AD387" s="46"/>
      <c r="AE387" s="46"/>
      <c r="AF387" s="46"/>
      <c r="AG387" s="46"/>
      <c r="AH387" s="46"/>
      <c r="AI387" s="46"/>
      <c r="AJ387" s="46"/>
      <c r="AK387" s="46"/>
      <c r="AL387" s="46"/>
      <c r="AM387" s="46"/>
      <c r="AN387" s="46"/>
      <c r="AO387" s="46"/>
      <c r="AP387" s="46"/>
      <c r="AQ387" s="46"/>
      <c r="AR387" s="46"/>
      <c r="AS387" s="46"/>
      <c r="AT387" s="46"/>
      <c r="AU387" s="46"/>
      <c r="AV387" s="655"/>
    </row>
    <row r="388" spans="1:48">
      <c r="A388" s="927" t="s">
        <v>31</v>
      </c>
      <c r="B388" s="360" t="str">
        <f>+B105</f>
        <v>BOX</v>
      </c>
      <c r="C388" s="928" t="s">
        <v>423</v>
      </c>
      <c r="D388" s="341" t="str">
        <f>+D105</f>
        <v>BOX</v>
      </c>
      <c r="E388" s="928" t="s">
        <v>542</v>
      </c>
      <c r="F388" s="647" t="s">
        <v>964</v>
      </c>
      <c r="G388" s="35"/>
      <c r="H388" s="35"/>
      <c r="I388" s="167"/>
      <c r="J388" s="167"/>
      <c r="K388" s="167"/>
      <c r="L388" s="167"/>
      <c r="M388" s="167"/>
      <c r="N388" s="167"/>
      <c r="O388" s="167"/>
      <c r="P388" s="167"/>
      <c r="Q388" s="919" t="s">
        <v>795</v>
      </c>
      <c r="R388" s="693"/>
      <c r="S388" s="693"/>
      <c r="T388" s="46"/>
      <c r="U388" s="46"/>
      <c r="V388" s="46"/>
      <c r="W388" s="46"/>
      <c r="X388" s="46"/>
      <c r="Y388" s="46"/>
      <c r="Z388" s="46"/>
      <c r="AA388" s="46"/>
      <c r="AB388" s="46"/>
      <c r="AC388" s="46"/>
      <c r="AD388" s="46"/>
      <c r="AE388" s="46"/>
      <c r="AF388" s="46"/>
      <c r="AG388" s="46"/>
      <c r="AH388" s="46"/>
      <c r="AI388" s="46"/>
      <c r="AJ388" s="46"/>
      <c r="AK388" s="46"/>
      <c r="AL388" s="46"/>
      <c r="AM388" s="46"/>
      <c r="AN388" s="46"/>
      <c r="AO388" s="46"/>
      <c r="AP388" s="46"/>
      <c r="AQ388" s="46"/>
      <c r="AR388" s="46"/>
      <c r="AS388" s="46"/>
      <c r="AT388" s="46"/>
      <c r="AU388" s="46"/>
      <c r="AV388" s="655"/>
    </row>
    <row r="389" spans="1:48">
      <c r="A389" s="702" t="s">
        <v>796</v>
      </c>
      <c r="B389" s="929"/>
      <c r="C389" s="147"/>
      <c r="D389" s="147"/>
      <c r="E389" s="147"/>
      <c r="F389" s="147"/>
      <c r="G389" s="147"/>
      <c r="H389" s="147"/>
      <c r="I389" s="147"/>
      <c r="J389" s="147"/>
      <c r="K389" s="147"/>
      <c r="L389" s="147"/>
      <c r="M389" s="147"/>
      <c r="N389" s="147"/>
      <c r="O389" s="147"/>
      <c r="P389" s="147"/>
      <c r="Q389" s="672"/>
      <c r="R389" s="672"/>
      <c r="S389" s="672"/>
      <c r="T389" s="46"/>
      <c r="U389" s="46"/>
      <c r="V389" s="46"/>
      <c r="W389" s="46"/>
      <c r="X389" s="46"/>
      <c r="Y389" s="46"/>
      <c r="Z389" s="46"/>
      <c r="AA389" s="46"/>
      <c r="AB389" s="46"/>
      <c r="AC389" s="46"/>
      <c r="AD389" s="46"/>
      <c r="AE389" s="46"/>
      <c r="AF389" s="46"/>
      <c r="AG389" s="46"/>
      <c r="AH389" s="46"/>
      <c r="AI389" s="46"/>
      <c r="AJ389" s="46"/>
      <c r="AK389" s="46"/>
      <c r="AL389" s="46"/>
      <c r="AM389" s="46"/>
      <c r="AN389" s="46"/>
      <c r="AO389" s="46"/>
      <c r="AP389" s="46"/>
      <c r="AQ389" s="46"/>
      <c r="AR389" s="46"/>
      <c r="AS389" s="46"/>
      <c r="AT389" s="46"/>
      <c r="AU389" s="46"/>
      <c r="AV389" s="655"/>
    </row>
    <row r="390" spans="1:48">
      <c r="A390" s="645" t="s">
        <v>965</v>
      </c>
      <c r="B390" s="930"/>
      <c r="C390" s="558"/>
      <c r="D390" s="558"/>
      <c r="E390" s="558"/>
      <c r="F390" s="558"/>
      <c r="G390" s="558"/>
      <c r="H390" s="676"/>
      <c r="I390" s="676"/>
      <c r="J390" s="676"/>
      <c r="K390" s="676"/>
      <c r="L390" s="676"/>
      <c r="M390" s="676"/>
      <c r="N390" s="676"/>
      <c r="O390" s="676"/>
      <c r="P390" s="676"/>
      <c r="Q390" s="677"/>
      <c r="R390" s="677"/>
      <c r="S390" s="677"/>
      <c r="T390" s="46"/>
      <c r="U390" s="46"/>
      <c r="V390" s="46"/>
      <c r="W390" s="46"/>
      <c r="X390" s="46"/>
      <c r="Y390" s="46"/>
      <c r="Z390" s="46"/>
      <c r="AA390" s="46"/>
      <c r="AB390" s="46"/>
      <c r="AC390" s="46"/>
      <c r="AD390" s="46"/>
      <c r="AE390" s="46"/>
      <c r="AF390" s="46"/>
      <c r="AG390" s="46"/>
      <c r="AH390" s="46"/>
      <c r="AI390" s="46"/>
      <c r="AJ390" s="46"/>
      <c r="AK390" s="46"/>
      <c r="AL390" s="46"/>
      <c r="AM390" s="46"/>
      <c r="AN390" s="46"/>
      <c r="AO390" s="46"/>
      <c r="AP390" s="46"/>
      <c r="AQ390" s="46"/>
      <c r="AR390" s="46"/>
      <c r="AS390" s="46"/>
      <c r="AT390" s="46"/>
      <c r="AU390" s="46"/>
      <c r="AV390" s="655"/>
    </row>
    <row r="391" spans="1:48">
      <c r="A391" s="931"/>
      <c r="B391" s="473"/>
      <c r="C391" s="343"/>
      <c r="D391" s="149"/>
      <c r="E391" s="343"/>
      <c r="F391" s="408"/>
      <c r="G391" s="147"/>
      <c r="H391" s="147"/>
      <c r="I391" s="147"/>
      <c r="J391" s="147"/>
      <c r="K391" s="147"/>
      <c r="L391" s="147"/>
      <c r="M391" s="147"/>
      <c r="N391" s="147"/>
      <c r="O391" s="147"/>
      <c r="P391" s="147"/>
      <c r="Q391" s="672"/>
      <c r="R391" s="672"/>
      <c r="S391" s="672"/>
      <c r="T391" s="46"/>
      <c r="U391" s="46"/>
      <c r="V391" s="46"/>
      <c r="W391" s="46"/>
      <c r="X391" s="46"/>
      <c r="Y391" s="46"/>
      <c r="Z391" s="46"/>
      <c r="AA391" s="46"/>
      <c r="AB391" s="46"/>
      <c r="AC391" s="46"/>
      <c r="AD391" s="46"/>
      <c r="AE391" s="46"/>
      <c r="AF391" s="46"/>
      <c r="AG391" s="46"/>
      <c r="AH391" s="46"/>
      <c r="AI391" s="46"/>
      <c r="AJ391" s="46"/>
      <c r="AK391" s="46"/>
      <c r="AL391" s="46"/>
      <c r="AM391" s="46"/>
      <c r="AN391" s="46"/>
      <c r="AO391" s="46"/>
      <c r="AP391" s="46"/>
      <c r="AQ391" s="46"/>
      <c r="AR391" s="46"/>
      <c r="AS391" s="46"/>
      <c r="AT391" s="46"/>
      <c r="AU391" s="46"/>
      <c r="AV391" s="655"/>
    </row>
    <row r="392" spans="1:48">
      <c r="A392" s="931"/>
      <c r="B392" s="343"/>
      <c r="C392" s="343"/>
      <c r="D392" s="343"/>
      <c r="E392" s="408"/>
      <c r="F392" s="665"/>
      <c r="G392" s="147"/>
      <c r="H392" s="147"/>
      <c r="I392" s="147"/>
      <c r="J392" s="147"/>
      <c r="K392" s="147"/>
      <c r="L392" s="147"/>
      <c r="M392" s="147"/>
      <c r="N392" s="147"/>
      <c r="O392" s="147"/>
      <c r="P392" s="147"/>
      <c r="Q392" s="672"/>
      <c r="R392" s="672"/>
      <c r="S392" s="672"/>
      <c r="T392" s="46"/>
      <c r="U392" s="46"/>
      <c r="V392" s="46"/>
      <c r="W392" s="46"/>
      <c r="X392" s="46"/>
      <c r="Y392" s="46"/>
      <c r="Z392" s="46"/>
      <c r="AA392" s="46"/>
      <c r="AB392" s="46"/>
      <c r="AC392" s="46"/>
      <c r="AD392" s="46"/>
      <c r="AE392" s="46"/>
      <c r="AF392" s="46"/>
      <c r="AG392" s="46"/>
      <c r="AH392" s="46"/>
      <c r="AI392" s="46"/>
      <c r="AJ392" s="46"/>
      <c r="AK392" s="46"/>
      <c r="AL392" s="46"/>
      <c r="AM392" s="46"/>
      <c r="AN392" s="46"/>
      <c r="AO392" s="46"/>
      <c r="AP392" s="46"/>
      <c r="AQ392" s="46"/>
      <c r="AR392" s="46"/>
      <c r="AS392" s="46"/>
      <c r="AT392" s="46"/>
      <c r="AU392" s="46"/>
      <c r="AV392" s="655"/>
    </row>
    <row r="393" spans="1:48">
      <c r="A393" s="715"/>
      <c r="B393" s="149"/>
      <c r="C393" s="147"/>
      <c r="D393" s="147"/>
      <c r="E393" s="147"/>
      <c r="F393" s="147"/>
      <c r="G393" s="147"/>
      <c r="H393" s="147"/>
      <c r="I393" s="147"/>
      <c r="J393" s="147"/>
      <c r="K393" s="147"/>
      <c r="L393" s="147"/>
      <c r="M393" s="147"/>
      <c r="N393" s="147"/>
      <c r="O393" s="147"/>
      <c r="P393" s="147"/>
      <c r="Q393" s="672"/>
      <c r="R393" s="672"/>
      <c r="S393" s="672"/>
      <c r="T393" s="46"/>
      <c r="U393" s="46"/>
      <c r="V393" s="46"/>
      <c r="W393" s="46"/>
      <c r="X393" s="46"/>
      <c r="Y393" s="46"/>
      <c r="Z393" s="46"/>
      <c r="AA393" s="46"/>
      <c r="AB393" s="46"/>
      <c r="AC393" s="46"/>
      <c r="AD393" s="46"/>
      <c r="AE393" s="46"/>
      <c r="AF393" s="46"/>
      <c r="AG393" s="46"/>
      <c r="AH393" s="46"/>
      <c r="AI393" s="46"/>
      <c r="AJ393" s="46"/>
      <c r="AK393" s="46"/>
      <c r="AL393" s="46"/>
      <c r="AM393" s="46"/>
      <c r="AN393" s="46"/>
      <c r="AO393" s="46"/>
      <c r="AP393" s="46"/>
      <c r="AQ393" s="46"/>
      <c r="AR393" s="46"/>
      <c r="AS393" s="46"/>
      <c r="AT393" s="46"/>
      <c r="AU393" s="46"/>
      <c r="AV393" s="655"/>
    </row>
    <row r="394" spans="1:48">
      <c r="A394" s="932" t="s">
        <v>966</v>
      </c>
      <c r="B394" s="699"/>
      <c r="C394" s="699"/>
      <c r="D394" s="699"/>
      <c r="E394" s="388"/>
      <c r="F394" s="388"/>
      <c r="G394" s="388"/>
      <c r="H394" s="388"/>
      <c r="I394" s="388"/>
      <c r="J394" s="388"/>
      <c r="K394" s="388"/>
      <c r="L394" s="388"/>
      <c r="M394" s="388"/>
      <c r="N394" s="388"/>
      <c r="O394" s="388"/>
      <c r="P394" s="388"/>
      <c r="Q394" s="640"/>
      <c r="R394" s="640"/>
      <c r="S394" s="640"/>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c r="AP394" s="46"/>
      <c r="AQ394" s="46"/>
      <c r="AR394" s="46"/>
      <c r="AS394" s="46"/>
      <c r="AT394" s="46"/>
      <c r="AU394" s="46"/>
      <c r="AV394" s="655"/>
    </row>
    <row r="395" spans="1:48">
      <c r="A395" s="933" t="s">
        <v>32</v>
      </c>
      <c r="B395" s="843"/>
      <c r="C395" s="843"/>
      <c r="D395" s="843"/>
      <c r="E395" s="113"/>
      <c r="F395" s="113"/>
      <c r="G395" s="113"/>
      <c r="H395" s="113"/>
      <c r="I395" s="113"/>
      <c r="J395" s="113"/>
      <c r="K395" s="113"/>
      <c r="L395" s="113"/>
      <c r="M395" s="113"/>
      <c r="N395" s="113"/>
      <c r="O395" s="113"/>
      <c r="P395" s="113"/>
      <c r="Q395" s="681"/>
      <c r="R395" s="681"/>
      <c r="S395" s="681"/>
      <c r="T395" s="46"/>
      <c r="U395" s="46"/>
      <c r="V395" s="46"/>
      <c r="W395" s="46"/>
      <c r="X395" s="46"/>
      <c r="Y395" s="46"/>
      <c r="Z395" s="46"/>
      <c r="AA395" s="46"/>
      <c r="AB395" s="46"/>
      <c r="AC395" s="46"/>
      <c r="AD395" s="46"/>
      <c r="AE395" s="46"/>
      <c r="AF395" s="46"/>
      <c r="AG395" s="46"/>
      <c r="AH395" s="46"/>
      <c r="AI395" s="46"/>
      <c r="AJ395" s="46"/>
      <c r="AK395" s="46"/>
      <c r="AL395" s="46"/>
      <c r="AM395" s="46"/>
      <c r="AN395" s="46"/>
      <c r="AO395" s="46"/>
      <c r="AP395" s="46"/>
      <c r="AQ395" s="46"/>
      <c r="AR395" s="46"/>
      <c r="AS395" s="46"/>
      <c r="AT395" s="46"/>
      <c r="AU395" s="46"/>
      <c r="AV395" s="655"/>
    </row>
    <row r="396" spans="1:48">
      <c r="A396" s="933" t="s">
        <v>33</v>
      </c>
      <c r="B396" s="84"/>
      <c r="C396" s="84"/>
      <c r="D396" s="84"/>
      <c r="E396" s="184"/>
      <c r="F396" s="184"/>
      <c r="G396" s="184"/>
      <c r="H396" s="184"/>
      <c r="I396" s="184"/>
      <c r="J396" s="184"/>
      <c r="K396" s="184"/>
      <c r="L396" s="184"/>
      <c r="M396" s="184"/>
      <c r="N396" s="184"/>
      <c r="O396" s="184"/>
      <c r="P396" s="184"/>
      <c r="Q396" s="685"/>
      <c r="R396" s="685"/>
      <c r="S396" s="685"/>
      <c r="T396" s="46"/>
      <c r="U396" s="46"/>
      <c r="V396" s="46"/>
      <c r="W396" s="46"/>
      <c r="X396" s="46"/>
      <c r="Y396" s="46"/>
      <c r="Z396" s="46"/>
      <c r="AA396" s="46"/>
      <c r="AB396" s="46"/>
      <c r="AC396" s="46"/>
      <c r="AD396" s="46"/>
      <c r="AE396" s="46"/>
      <c r="AF396" s="46"/>
      <c r="AG396" s="46"/>
      <c r="AH396" s="46"/>
      <c r="AI396" s="46"/>
      <c r="AJ396" s="46"/>
      <c r="AK396" s="46"/>
      <c r="AL396" s="46"/>
      <c r="AM396" s="46"/>
      <c r="AN396" s="46"/>
      <c r="AO396" s="46"/>
      <c r="AP396" s="46"/>
      <c r="AQ396" s="46"/>
      <c r="AR396" s="46"/>
      <c r="AS396" s="46"/>
      <c r="AT396" s="46"/>
      <c r="AU396" s="46"/>
      <c r="AV396" s="655"/>
    </row>
    <row r="397" spans="1:48">
      <c r="A397" s="917" t="s">
        <v>967</v>
      </c>
      <c r="B397" s="934"/>
      <c r="C397" s="934"/>
      <c r="D397" s="934"/>
      <c r="E397" s="167"/>
      <c r="F397" s="167"/>
      <c r="G397" s="167"/>
      <c r="H397" s="167"/>
      <c r="I397" s="167"/>
      <c r="J397" s="167"/>
      <c r="K397" s="167"/>
      <c r="L397" s="167"/>
      <c r="M397" s="167"/>
      <c r="N397" s="167"/>
      <c r="O397" s="167"/>
      <c r="P397" s="167"/>
      <c r="Q397" s="693"/>
      <c r="R397" s="693"/>
      <c r="S397" s="693"/>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c r="AP397" s="46"/>
      <c r="AQ397" s="46"/>
      <c r="AR397" s="46"/>
      <c r="AS397" s="46"/>
      <c r="AT397" s="46"/>
      <c r="AU397" s="46"/>
      <c r="AV397" s="655"/>
    </row>
    <row r="398" spans="1:48">
      <c r="A398" s="933" t="s">
        <v>34</v>
      </c>
      <c r="B398" s="846"/>
      <c r="C398" s="846"/>
      <c r="D398" s="846"/>
      <c r="E398" s="147"/>
      <c r="F398" s="147"/>
      <c r="G398" s="147"/>
      <c r="H398" s="147"/>
      <c r="I398" s="147"/>
      <c r="J398" s="147"/>
      <c r="K398" s="147"/>
      <c r="L398" s="147"/>
      <c r="M398" s="147"/>
      <c r="N398" s="147"/>
      <c r="O398" s="147"/>
      <c r="P398" s="147"/>
      <c r="Q398" s="672"/>
      <c r="R398" s="672"/>
      <c r="S398" s="672"/>
      <c r="T398" s="46"/>
      <c r="U398" s="46"/>
      <c r="V398" s="46"/>
      <c r="W398" s="46"/>
      <c r="X398" s="46"/>
      <c r="Y398" s="46"/>
      <c r="Z398" s="46"/>
      <c r="AA398" s="46"/>
      <c r="AB398" s="46"/>
      <c r="AC398" s="46"/>
      <c r="AD398" s="46"/>
      <c r="AE398" s="46"/>
      <c r="AF398" s="46"/>
      <c r="AG398" s="46"/>
      <c r="AH398" s="46"/>
      <c r="AI398" s="46"/>
      <c r="AJ398" s="46"/>
      <c r="AK398" s="46"/>
      <c r="AL398" s="46"/>
      <c r="AM398" s="46"/>
      <c r="AN398" s="46"/>
      <c r="AO398" s="46"/>
      <c r="AP398" s="46"/>
      <c r="AQ398" s="46"/>
      <c r="AR398" s="46"/>
      <c r="AS398" s="46"/>
      <c r="AT398" s="46"/>
      <c r="AU398" s="46"/>
      <c r="AV398" s="655"/>
    </row>
    <row r="399" spans="1:48">
      <c r="A399" s="935"/>
      <c r="B399" s="388"/>
      <c r="C399" s="388"/>
      <c r="D399" s="388"/>
      <c r="E399" s="388"/>
      <c r="F399" s="388"/>
      <c r="G399" s="388"/>
      <c r="H399" s="388"/>
      <c r="I399" s="388"/>
      <c r="J399" s="388"/>
      <c r="K399" s="388"/>
      <c r="L399" s="388"/>
      <c r="M399" s="388"/>
      <c r="N399" s="388"/>
      <c r="O399" s="388"/>
      <c r="P399" s="388"/>
      <c r="Q399" s="640"/>
      <c r="R399" s="640"/>
      <c r="S399" s="640"/>
      <c r="T399" s="46"/>
      <c r="U399" s="46"/>
      <c r="V399" s="46"/>
      <c r="W399" s="46"/>
      <c r="X399" s="46"/>
      <c r="Y399" s="46"/>
      <c r="Z399" s="46"/>
      <c r="AA399" s="46"/>
      <c r="AB399" s="46"/>
      <c r="AC399" s="46"/>
      <c r="AD399" s="46"/>
      <c r="AE399" s="46"/>
      <c r="AF399" s="46"/>
      <c r="AG399" s="46"/>
      <c r="AH399" s="46"/>
      <c r="AI399" s="46"/>
      <c r="AJ399" s="46"/>
      <c r="AK399" s="46"/>
      <c r="AL399" s="46"/>
      <c r="AM399" s="46"/>
      <c r="AN399" s="46"/>
      <c r="AO399" s="46"/>
      <c r="AP399" s="46"/>
      <c r="AQ399" s="46"/>
      <c r="AR399" s="46"/>
      <c r="AS399" s="46"/>
      <c r="AT399" s="46"/>
      <c r="AU399" s="46"/>
      <c r="AV399" s="655"/>
    </row>
    <row r="400" spans="1:48">
      <c r="A400" s="873"/>
      <c r="B400" s="113"/>
      <c r="C400" s="113"/>
      <c r="D400" s="113"/>
      <c r="E400" s="113"/>
      <c r="F400" s="113"/>
      <c r="G400" s="113"/>
      <c r="H400" s="113"/>
      <c r="I400" s="113"/>
      <c r="J400" s="113"/>
      <c r="K400" s="113"/>
      <c r="L400" s="113"/>
      <c r="M400" s="113"/>
      <c r="N400" s="113"/>
      <c r="O400" s="113"/>
      <c r="P400" s="113"/>
      <c r="Q400" s="681"/>
      <c r="R400" s="681"/>
      <c r="S400" s="681"/>
      <c r="T400" s="46"/>
      <c r="U400" s="46"/>
      <c r="V400" s="46"/>
      <c r="W400" s="46"/>
      <c r="X400" s="46"/>
      <c r="Y400" s="46"/>
      <c r="Z400" s="46"/>
      <c r="AA400" s="46"/>
      <c r="AB400" s="46"/>
      <c r="AC400" s="46"/>
      <c r="AD400" s="46"/>
      <c r="AE400" s="46"/>
      <c r="AF400" s="46"/>
      <c r="AG400" s="46"/>
      <c r="AH400" s="46"/>
      <c r="AI400" s="46"/>
      <c r="AJ400" s="46"/>
      <c r="AK400" s="46"/>
      <c r="AL400" s="46"/>
      <c r="AM400" s="46"/>
      <c r="AN400" s="46"/>
      <c r="AO400" s="46"/>
      <c r="AP400" s="46"/>
      <c r="AQ400" s="46"/>
      <c r="AR400" s="46"/>
      <c r="AS400" s="46"/>
      <c r="AT400" s="46"/>
      <c r="AU400" s="46"/>
      <c r="AV400" s="655"/>
    </row>
    <row r="401" spans="1:48">
      <c r="A401" s="873"/>
      <c r="B401" s="184"/>
      <c r="C401" s="184"/>
      <c r="D401" s="184"/>
      <c r="E401" s="184"/>
      <c r="F401" s="184"/>
      <c r="G401" s="184"/>
      <c r="H401" s="184"/>
      <c r="I401" s="184"/>
      <c r="J401" s="184"/>
      <c r="K401" s="184"/>
      <c r="L401" s="184"/>
      <c r="M401" s="184"/>
      <c r="N401" s="184"/>
      <c r="O401" s="184"/>
      <c r="P401" s="184"/>
      <c r="Q401" s="685"/>
      <c r="R401" s="685"/>
      <c r="S401" s="685"/>
      <c r="T401" s="46"/>
      <c r="U401" s="46"/>
      <c r="V401" s="46"/>
      <c r="W401" s="46"/>
      <c r="X401" s="46"/>
      <c r="Y401" s="46"/>
      <c r="Z401" s="46"/>
      <c r="AA401" s="46"/>
      <c r="AB401" s="46"/>
      <c r="AC401" s="46"/>
      <c r="AD401" s="46"/>
      <c r="AE401" s="46"/>
      <c r="AF401" s="46"/>
      <c r="AG401" s="46"/>
      <c r="AH401" s="46"/>
      <c r="AI401" s="46"/>
      <c r="AJ401" s="46"/>
      <c r="AK401" s="46"/>
      <c r="AL401" s="46"/>
      <c r="AM401" s="46"/>
      <c r="AN401" s="46"/>
      <c r="AO401" s="46"/>
      <c r="AP401" s="46"/>
      <c r="AQ401" s="46"/>
      <c r="AR401" s="46"/>
      <c r="AS401" s="46"/>
      <c r="AT401" s="46"/>
      <c r="AU401" s="46"/>
      <c r="AV401" s="655"/>
    </row>
    <row r="402" spans="1:48">
      <c r="A402" s="936"/>
      <c r="B402" s="167"/>
      <c r="C402" s="167"/>
      <c r="D402" s="167"/>
      <c r="E402" s="167"/>
      <c r="F402" s="167"/>
      <c r="G402" s="167"/>
      <c r="H402" s="167"/>
      <c r="I402" s="167"/>
      <c r="J402" s="167"/>
      <c r="K402" s="167"/>
      <c r="L402" s="167"/>
      <c r="M402" s="167"/>
      <c r="N402" s="167"/>
      <c r="O402" s="167"/>
      <c r="P402" s="167"/>
      <c r="Q402" s="693"/>
      <c r="R402" s="693"/>
      <c r="S402" s="693"/>
      <c r="T402" s="46"/>
      <c r="U402" s="46"/>
      <c r="V402" s="46"/>
      <c r="W402" s="46"/>
      <c r="X402" s="46"/>
      <c r="Y402" s="46"/>
      <c r="Z402" s="46"/>
      <c r="AA402" s="46"/>
      <c r="AB402" s="46"/>
      <c r="AC402" s="46"/>
      <c r="AD402" s="46"/>
      <c r="AE402" s="46"/>
      <c r="AF402" s="46"/>
      <c r="AG402" s="46"/>
      <c r="AH402" s="46"/>
      <c r="AI402" s="46"/>
      <c r="AJ402" s="46"/>
      <c r="AK402" s="46"/>
      <c r="AL402" s="46"/>
      <c r="AM402" s="46"/>
      <c r="AN402" s="46"/>
      <c r="AO402" s="46"/>
      <c r="AP402" s="46"/>
      <c r="AQ402" s="46"/>
      <c r="AR402" s="46"/>
      <c r="AS402" s="46"/>
      <c r="AT402" s="46"/>
      <c r="AU402" s="46"/>
      <c r="AV402" s="655"/>
    </row>
    <row r="403" spans="1:48">
      <c r="A403" s="920" t="s">
        <v>983</v>
      </c>
      <c r="B403" s="167"/>
      <c r="C403" s="937" t="s">
        <v>40</v>
      </c>
      <c r="D403" s="167"/>
      <c r="E403" s="167"/>
      <c r="F403" s="167"/>
      <c r="G403" s="167"/>
      <c r="H403" s="167"/>
      <c r="I403" s="167"/>
      <c r="J403" s="167"/>
      <c r="K403" s="167"/>
      <c r="L403" s="167"/>
      <c r="M403" s="167"/>
      <c r="N403" s="167"/>
      <c r="O403" s="167"/>
      <c r="P403" s="167"/>
      <c r="Q403" s="693"/>
      <c r="R403" s="693"/>
      <c r="S403" s="693"/>
      <c r="T403" s="46"/>
      <c r="U403" s="46"/>
      <c r="V403" s="46"/>
      <c r="W403" s="46"/>
      <c r="X403" s="46"/>
      <c r="Y403" s="46"/>
      <c r="Z403" s="46"/>
      <c r="AA403" s="46"/>
      <c r="AB403" s="46"/>
      <c r="AC403" s="46"/>
      <c r="AD403" s="46"/>
      <c r="AE403" s="46"/>
      <c r="AF403" s="46"/>
      <c r="AG403" s="46"/>
      <c r="AH403" s="46"/>
      <c r="AI403" s="46"/>
      <c r="AJ403" s="46"/>
      <c r="AK403" s="46"/>
      <c r="AL403" s="46"/>
      <c r="AM403" s="46"/>
      <c r="AN403" s="46"/>
      <c r="AO403" s="46"/>
      <c r="AP403" s="46"/>
      <c r="AQ403" s="46"/>
      <c r="AR403" s="46"/>
      <c r="AS403" s="46"/>
      <c r="AT403" s="46"/>
      <c r="AU403" s="46"/>
      <c r="AV403" s="655"/>
    </row>
    <row r="404" spans="1:48" ht="26">
      <c r="A404" s="938" t="s">
        <v>106</v>
      </c>
      <c r="B404" s="579"/>
      <c r="C404" s="563" t="s">
        <v>111</v>
      </c>
      <c r="D404" s="563" t="s">
        <v>112</v>
      </c>
      <c r="E404" s="563" t="s">
        <v>113</v>
      </c>
      <c r="F404" s="564" t="s">
        <v>114</v>
      </c>
      <c r="G404" s="564" t="s">
        <v>115</v>
      </c>
      <c r="H404" s="564" t="s">
        <v>116</v>
      </c>
      <c r="I404" s="564" t="s">
        <v>117</v>
      </c>
      <c r="J404" s="564" t="s">
        <v>118</v>
      </c>
      <c r="K404" s="564" t="s">
        <v>119</v>
      </c>
      <c r="L404" s="564" t="s">
        <v>120</v>
      </c>
      <c r="M404" s="579"/>
      <c r="N404" s="142"/>
      <c r="O404" s="142"/>
      <c r="P404" s="142"/>
      <c r="Q404" s="939"/>
      <c r="R404" s="939"/>
      <c r="S404" s="939"/>
      <c r="T404" s="46"/>
      <c r="U404" s="46"/>
      <c r="V404" s="46"/>
      <c r="W404" s="46"/>
      <c r="X404" s="46"/>
      <c r="Y404" s="46"/>
      <c r="Z404" s="46"/>
      <c r="AA404" s="46"/>
      <c r="AB404" s="46"/>
      <c r="AC404" s="46"/>
      <c r="AD404" s="46"/>
      <c r="AE404" s="46"/>
      <c r="AF404" s="46"/>
      <c r="AG404" s="46"/>
      <c r="AH404" s="46"/>
      <c r="AI404" s="46"/>
      <c r="AJ404" s="46"/>
      <c r="AK404" s="46"/>
      <c r="AL404" s="46"/>
      <c r="AM404" s="46"/>
      <c r="AN404" s="46"/>
      <c r="AO404" s="46"/>
      <c r="AP404" s="46"/>
      <c r="AQ404" s="46"/>
      <c r="AR404" s="46"/>
      <c r="AS404" s="46"/>
      <c r="AT404" s="46"/>
      <c r="AU404" s="46"/>
      <c r="AV404" s="655"/>
    </row>
    <row r="405" spans="1:48" ht="15">
      <c r="A405" s="940" t="s">
        <v>166</v>
      </c>
      <c r="B405" s="571"/>
      <c r="C405" s="566">
        <f>+'PE ADJ SIMPLE'!D81</f>
        <v>0</v>
      </c>
      <c r="D405" s="566">
        <f>+'PE ADJ SIMPLE'!E81</f>
        <v>0</v>
      </c>
      <c r="E405" s="566">
        <f>+'PE ADJ SIMPLE'!F81</f>
        <v>0</v>
      </c>
      <c r="F405" s="566">
        <f>+'PE ADJ SIMPLE'!G81</f>
        <v>0</v>
      </c>
      <c r="G405" s="566">
        <f>+'PE ADJ SIMPLE'!H81</f>
        <v>0</v>
      </c>
      <c r="H405" s="566">
        <f>+'PE ADJ SIMPLE'!I81</f>
        <v>0</v>
      </c>
      <c r="I405" s="566">
        <f>+'PE ADJ SIMPLE'!J81</f>
        <v>0</v>
      </c>
      <c r="J405" s="566">
        <f>+'PE ADJ SIMPLE'!K81</f>
        <v>0</v>
      </c>
      <c r="K405" s="566">
        <f>+'PE ADJ SIMPLE'!L81</f>
        <v>0</v>
      </c>
      <c r="L405" s="566">
        <f>+'PE ADJ SIMPLE'!M81</f>
        <v>0</v>
      </c>
      <c r="M405" s="571"/>
      <c r="N405" s="346"/>
      <c r="O405" s="346"/>
      <c r="P405" s="346"/>
      <c r="Q405" s="716"/>
      <c r="R405" s="716"/>
      <c r="S405" s="716"/>
      <c r="T405" s="46"/>
      <c r="U405" s="46"/>
      <c r="V405" s="46"/>
      <c r="W405" s="46"/>
      <c r="X405" s="46"/>
      <c r="Y405" s="46"/>
      <c r="Z405" s="46"/>
      <c r="AA405" s="46"/>
      <c r="AB405" s="46"/>
      <c r="AC405" s="46"/>
      <c r="AD405" s="46"/>
      <c r="AE405" s="46"/>
      <c r="AF405" s="46"/>
      <c r="AG405" s="46"/>
      <c r="AH405" s="46"/>
      <c r="AI405" s="46"/>
      <c r="AJ405" s="46"/>
      <c r="AK405" s="46"/>
      <c r="AL405" s="46"/>
      <c r="AM405" s="46"/>
      <c r="AN405" s="46"/>
      <c r="AO405" s="46"/>
      <c r="AP405" s="46"/>
      <c r="AQ405" s="46"/>
      <c r="AR405" s="46"/>
      <c r="AS405" s="46"/>
      <c r="AT405" s="46"/>
      <c r="AU405" s="46"/>
      <c r="AV405" s="655"/>
    </row>
    <row r="406" spans="1:48" ht="15">
      <c r="A406" s="940" t="s">
        <v>167</v>
      </c>
      <c r="B406" s="571"/>
      <c r="C406" s="566">
        <f>+'PE ADJ SIMPLE'!D79</f>
        <v>0</v>
      </c>
      <c r="D406" s="566">
        <f>+'PE ADJ SIMPLE'!E79</f>
        <v>0</v>
      </c>
      <c r="E406" s="566">
        <f>+'PE ADJ SIMPLE'!F79</f>
        <v>0</v>
      </c>
      <c r="F406" s="566">
        <f>+'PE ADJ SIMPLE'!G79</f>
        <v>0</v>
      </c>
      <c r="G406" s="566">
        <f>+'PE ADJ SIMPLE'!H79</f>
        <v>0</v>
      </c>
      <c r="H406" s="566">
        <f>+'PE ADJ SIMPLE'!I79</f>
        <v>0</v>
      </c>
      <c r="I406" s="566">
        <f>+'PE ADJ SIMPLE'!J79</f>
        <v>0</v>
      </c>
      <c r="J406" s="566">
        <f>+'PE ADJ SIMPLE'!K79</f>
        <v>0</v>
      </c>
      <c r="K406" s="566">
        <f>+'PE ADJ SIMPLE'!L79</f>
        <v>0</v>
      </c>
      <c r="L406" s="566">
        <f>+'PE ADJ SIMPLE'!M79</f>
        <v>0</v>
      </c>
      <c r="M406" s="571"/>
      <c r="N406" s="346"/>
      <c r="O406" s="346"/>
      <c r="P406" s="346"/>
      <c r="Q406" s="716"/>
      <c r="R406" s="716"/>
      <c r="S406" s="716"/>
      <c r="T406" s="46"/>
      <c r="U406" s="46"/>
      <c r="V406" s="46"/>
      <c r="W406" s="46"/>
      <c r="X406" s="46"/>
      <c r="Y406" s="46"/>
      <c r="Z406" s="46"/>
      <c r="AA406" s="46"/>
      <c r="AB406" s="46"/>
      <c r="AC406" s="46"/>
      <c r="AD406" s="46"/>
      <c r="AE406" s="46"/>
      <c r="AF406" s="46"/>
      <c r="AG406" s="46"/>
      <c r="AH406" s="46"/>
      <c r="AI406" s="46"/>
      <c r="AJ406" s="46"/>
      <c r="AK406" s="46"/>
      <c r="AL406" s="46"/>
      <c r="AM406" s="46"/>
      <c r="AN406" s="46"/>
      <c r="AO406" s="46"/>
      <c r="AP406" s="46"/>
      <c r="AQ406" s="46"/>
      <c r="AR406" s="46"/>
      <c r="AS406" s="46"/>
      <c r="AT406" s="46"/>
      <c r="AU406" s="46"/>
      <c r="AV406" s="655"/>
    </row>
    <row r="407" spans="1:48">
      <c r="A407" s="941" t="s">
        <v>986</v>
      </c>
      <c r="B407" s="571"/>
      <c r="C407" s="572"/>
      <c r="D407" s="572"/>
      <c r="E407" s="572"/>
      <c r="F407" s="572"/>
      <c r="G407" s="572"/>
      <c r="H407" s="572"/>
      <c r="I407" s="572"/>
      <c r="J407" s="572"/>
      <c r="K407" s="572"/>
      <c r="L407" s="572"/>
      <c r="M407" s="571"/>
      <c r="N407" s="346"/>
      <c r="O407" s="346"/>
      <c r="P407" s="346"/>
      <c r="Q407" s="716"/>
      <c r="R407" s="716"/>
      <c r="S407" s="716"/>
      <c r="T407" s="46"/>
      <c r="U407" s="46"/>
      <c r="V407" s="46"/>
      <c r="W407" s="46"/>
      <c r="X407" s="46"/>
      <c r="Y407" s="46"/>
      <c r="Z407" s="46"/>
      <c r="AA407" s="46"/>
      <c r="AB407" s="46"/>
      <c r="AC407" s="46"/>
      <c r="AD407" s="46"/>
      <c r="AE407" s="46"/>
      <c r="AF407" s="46"/>
      <c r="AG407" s="46"/>
      <c r="AH407" s="46"/>
      <c r="AI407" s="46"/>
      <c r="AJ407" s="46"/>
      <c r="AK407" s="46"/>
      <c r="AL407" s="46"/>
      <c r="AM407" s="46"/>
      <c r="AN407" s="46"/>
      <c r="AO407" s="46"/>
      <c r="AP407" s="46"/>
      <c r="AQ407" s="46"/>
      <c r="AR407" s="46"/>
      <c r="AS407" s="46"/>
      <c r="AT407" s="46"/>
      <c r="AU407" s="46"/>
      <c r="AV407" s="655"/>
    </row>
    <row r="408" spans="1:48" ht="14">
      <c r="A408" s="942"/>
      <c r="B408" s="346"/>
      <c r="C408" s="346"/>
      <c r="D408" s="346"/>
      <c r="E408" s="346"/>
      <c r="F408" s="346"/>
      <c r="G408" s="346"/>
      <c r="H408" s="346"/>
      <c r="I408" s="346"/>
      <c r="J408" s="346"/>
      <c r="K408" s="346"/>
      <c r="L408" s="346"/>
      <c r="M408" s="346"/>
      <c r="N408" s="346"/>
      <c r="O408" s="346"/>
      <c r="P408" s="346"/>
      <c r="Q408" s="716"/>
      <c r="R408" s="716"/>
      <c r="S408" s="716"/>
      <c r="T408" s="46"/>
      <c r="U408" s="46"/>
      <c r="V408" s="46"/>
      <c r="W408" s="46"/>
      <c r="X408" s="46"/>
      <c r="Y408" s="46"/>
      <c r="Z408" s="46"/>
      <c r="AA408" s="46"/>
      <c r="AB408" s="46"/>
      <c r="AC408" s="46"/>
      <c r="AD408" s="46"/>
      <c r="AE408" s="46"/>
      <c r="AF408" s="46"/>
      <c r="AG408" s="46"/>
      <c r="AH408" s="46"/>
      <c r="AI408" s="46"/>
      <c r="AJ408" s="46"/>
      <c r="AK408" s="46"/>
      <c r="AL408" s="46"/>
      <c r="AM408" s="46"/>
      <c r="AN408" s="46"/>
      <c r="AO408" s="46"/>
      <c r="AP408" s="46"/>
      <c r="AQ408" s="46"/>
      <c r="AR408" s="46"/>
      <c r="AS408" s="46"/>
      <c r="AT408" s="46"/>
      <c r="AU408" s="46"/>
      <c r="AV408" s="655"/>
    </row>
    <row r="409" spans="1:48">
      <c r="A409" s="943"/>
      <c r="B409" s="346"/>
      <c r="C409" s="346"/>
      <c r="D409" s="346"/>
      <c r="E409" s="346"/>
      <c r="F409" s="346"/>
      <c r="G409" s="346"/>
      <c r="H409" s="346"/>
      <c r="I409" s="346"/>
      <c r="J409" s="346"/>
      <c r="K409" s="346"/>
      <c r="L409" s="346"/>
      <c r="M409" s="346"/>
      <c r="N409" s="346"/>
      <c r="O409" s="346"/>
      <c r="P409" s="346"/>
      <c r="Q409" s="716"/>
      <c r="R409" s="716"/>
      <c r="S409" s="716"/>
      <c r="T409" s="46"/>
      <c r="U409" s="46"/>
      <c r="V409" s="46"/>
      <c r="W409" s="46"/>
      <c r="X409" s="46"/>
      <c r="Y409" s="46"/>
      <c r="Z409" s="46"/>
      <c r="AA409" s="46"/>
      <c r="AB409" s="46"/>
      <c r="AC409" s="46"/>
      <c r="AD409" s="46"/>
      <c r="AE409" s="46"/>
      <c r="AF409" s="46"/>
      <c r="AG409" s="46"/>
      <c r="AH409" s="46"/>
      <c r="AI409" s="46"/>
      <c r="AJ409" s="46"/>
      <c r="AK409" s="46"/>
      <c r="AL409" s="46"/>
      <c r="AM409" s="46"/>
      <c r="AN409" s="46"/>
      <c r="AO409" s="46"/>
      <c r="AP409" s="46"/>
      <c r="AQ409" s="46"/>
      <c r="AR409" s="46"/>
      <c r="AS409" s="46"/>
      <c r="AT409" s="46"/>
      <c r="AU409" s="46"/>
      <c r="AV409" s="655"/>
    </row>
    <row r="410" spans="1:48" ht="14">
      <c r="A410" s="942"/>
      <c r="B410" s="346"/>
      <c r="C410" s="346"/>
      <c r="D410" s="346"/>
      <c r="E410" s="346"/>
      <c r="F410" s="346"/>
      <c r="G410" s="346"/>
      <c r="H410" s="346"/>
      <c r="I410" s="346"/>
      <c r="J410" s="346"/>
      <c r="K410" s="346"/>
      <c r="L410" s="346"/>
      <c r="M410" s="346"/>
      <c r="N410" s="346"/>
      <c r="O410" s="346"/>
      <c r="P410" s="346"/>
      <c r="Q410" s="716"/>
      <c r="R410" s="716"/>
      <c r="S410" s="716"/>
      <c r="T410" s="46"/>
      <c r="U410" s="46"/>
      <c r="V410" s="46"/>
      <c r="W410" s="46"/>
      <c r="X410" s="46"/>
      <c r="Y410" s="46"/>
      <c r="Z410" s="46"/>
      <c r="AA410" s="46"/>
      <c r="AB410" s="46"/>
      <c r="AC410" s="46"/>
      <c r="AD410" s="46"/>
      <c r="AE410" s="46"/>
      <c r="AF410" s="46"/>
      <c r="AG410" s="46"/>
      <c r="AH410" s="46"/>
      <c r="AI410" s="46"/>
      <c r="AJ410" s="46"/>
      <c r="AK410" s="46"/>
      <c r="AL410" s="46"/>
      <c r="AM410" s="46"/>
      <c r="AN410" s="46"/>
      <c r="AO410" s="46"/>
      <c r="AP410" s="46"/>
      <c r="AQ410" s="46"/>
      <c r="AR410" s="46"/>
      <c r="AS410" s="46"/>
      <c r="AT410" s="46"/>
      <c r="AU410" s="46"/>
      <c r="AV410" s="655"/>
    </row>
    <row r="411" spans="1:48">
      <c r="A411" s="943"/>
      <c r="B411" s="346"/>
      <c r="C411" s="346"/>
      <c r="D411" s="346"/>
      <c r="E411" s="346"/>
      <c r="F411" s="346"/>
      <c r="G411" s="346"/>
      <c r="H411" s="346"/>
      <c r="I411" s="346"/>
      <c r="J411" s="346"/>
      <c r="K411" s="346"/>
      <c r="L411" s="346"/>
      <c r="M411" s="346"/>
      <c r="N411" s="346"/>
      <c r="O411" s="346"/>
      <c r="P411" s="346"/>
      <c r="Q411" s="716"/>
      <c r="R411" s="716"/>
      <c r="S411" s="716"/>
      <c r="T411" s="46"/>
      <c r="U411" s="46"/>
      <c r="V411" s="46"/>
      <c r="W411" s="46"/>
      <c r="X411" s="46"/>
      <c r="Y411" s="46"/>
      <c r="Z411" s="46"/>
      <c r="AA411" s="46"/>
      <c r="AB411" s="46"/>
      <c r="AC411" s="46"/>
      <c r="AD411" s="46"/>
      <c r="AE411" s="46"/>
      <c r="AF411" s="46"/>
      <c r="AG411" s="46"/>
      <c r="AH411" s="46"/>
      <c r="AI411" s="46"/>
      <c r="AJ411" s="46"/>
      <c r="AK411" s="46"/>
      <c r="AL411" s="46"/>
      <c r="AM411" s="46"/>
      <c r="AN411" s="46"/>
      <c r="AO411" s="46"/>
      <c r="AP411" s="46"/>
      <c r="AQ411" s="46"/>
      <c r="AR411" s="46"/>
      <c r="AS411" s="46"/>
      <c r="AT411" s="46"/>
      <c r="AU411" s="46"/>
      <c r="AV411" s="655"/>
    </row>
    <row r="412" spans="1:48" ht="14" thickBot="1">
      <c r="A412" s="920" t="s">
        <v>35</v>
      </c>
      <c r="B412" s="944"/>
      <c r="C412" s="937" t="s">
        <v>40</v>
      </c>
      <c r="D412" s="167"/>
      <c r="E412" s="167"/>
      <c r="F412" s="167"/>
      <c r="G412" s="167"/>
      <c r="H412" s="167"/>
      <c r="I412" s="167"/>
      <c r="J412" s="167"/>
      <c r="K412" s="167"/>
      <c r="L412" s="167"/>
      <c r="M412" s="167"/>
      <c r="N412" s="167"/>
      <c r="O412" s="167"/>
      <c r="P412" s="167"/>
      <c r="Q412" s="693"/>
      <c r="R412" s="693"/>
      <c r="S412" s="693"/>
      <c r="T412" s="46"/>
      <c r="U412" s="46"/>
      <c r="V412" s="46"/>
      <c r="W412" s="46"/>
      <c r="X412" s="46"/>
      <c r="Y412" s="46"/>
      <c r="Z412" s="46"/>
      <c r="AA412" s="46"/>
      <c r="AB412" s="46"/>
      <c r="AC412" s="46"/>
      <c r="AD412" s="46"/>
      <c r="AE412" s="46"/>
      <c r="AF412" s="46"/>
      <c r="AG412" s="46"/>
      <c r="AH412" s="46"/>
      <c r="AI412" s="46"/>
      <c r="AJ412" s="46"/>
      <c r="AK412" s="46"/>
      <c r="AL412" s="46"/>
      <c r="AM412" s="46"/>
      <c r="AN412" s="46"/>
      <c r="AO412" s="46"/>
      <c r="AP412" s="46"/>
      <c r="AQ412" s="46"/>
      <c r="AR412" s="46"/>
      <c r="AS412" s="46"/>
      <c r="AT412" s="46"/>
      <c r="AU412" s="46"/>
      <c r="AV412" s="655"/>
    </row>
    <row r="413" spans="1:48" ht="14" thickBot="1">
      <c r="A413" s="759"/>
      <c r="B413" s="162" t="s">
        <v>649</v>
      </c>
      <c r="C413" s="181" t="s">
        <v>552</v>
      </c>
      <c r="D413" s="181" t="s">
        <v>469</v>
      </c>
      <c r="E413" s="181" t="s">
        <v>221</v>
      </c>
      <c r="F413" s="182" t="s">
        <v>472</v>
      </c>
      <c r="G413" s="182" t="s">
        <v>473</v>
      </c>
      <c r="H413" s="182" t="s">
        <v>474</v>
      </c>
      <c r="I413" s="182" t="s">
        <v>650</v>
      </c>
      <c r="J413" s="182" t="s">
        <v>597</v>
      </c>
      <c r="K413" s="182" t="s">
        <v>477</v>
      </c>
      <c r="L413" s="182" t="s">
        <v>548</v>
      </c>
      <c r="M413" s="945"/>
      <c r="N413" s="945"/>
      <c r="O413" s="557"/>
      <c r="P413" s="557"/>
      <c r="Q413" s="770"/>
      <c r="R413" s="770"/>
      <c r="S413" s="770"/>
      <c r="T413" s="770"/>
      <c r="U413" s="770"/>
      <c r="V413" s="770"/>
      <c r="W413" s="770"/>
      <c r="X413" s="770"/>
      <c r="Y413" s="46"/>
      <c r="Z413" s="46"/>
      <c r="AA413" s="46"/>
      <c r="AB413" s="46"/>
      <c r="AC413" s="46"/>
      <c r="AD413" s="46"/>
      <c r="AE413" s="46"/>
      <c r="AF413" s="46"/>
      <c r="AG413" s="46"/>
      <c r="AH413" s="46"/>
      <c r="AI413" s="46"/>
      <c r="AJ413" s="46"/>
      <c r="AK413" s="46"/>
      <c r="AL413" s="46"/>
      <c r="AM413" s="46"/>
      <c r="AN413" s="46"/>
      <c r="AO413" s="46"/>
      <c r="AP413" s="46"/>
      <c r="AQ413" s="46"/>
      <c r="AR413" s="46"/>
      <c r="AS413" s="46"/>
      <c r="AT413" s="46"/>
      <c r="AU413" s="46"/>
      <c r="AV413" s="655"/>
    </row>
    <row r="414" spans="1:48" ht="14" thickBot="1">
      <c r="A414" s="715"/>
      <c r="B414" s="149"/>
      <c r="C414" s="149"/>
      <c r="D414" s="149"/>
      <c r="E414" s="149"/>
      <c r="F414" s="147"/>
      <c r="G414" s="147"/>
      <c r="H414" s="147"/>
      <c r="I414" s="147"/>
      <c r="J414" s="147"/>
      <c r="K414" s="147"/>
      <c r="L414" s="147"/>
      <c r="M414" s="43"/>
      <c r="N414" s="43"/>
      <c r="O414" s="43"/>
      <c r="P414" s="43"/>
      <c r="Q414" s="47"/>
      <c r="R414" s="46"/>
      <c r="S414" s="46"/>
      <c r="T414" s="46"/>
      <c r="U414" s="46"/>
      <c r="V414" s="46"/>
      <c r="W414" s="46"/>
      <c r="X414" s="770"/>
      <c r="Y414" s="46"/>
      <c r="Z414" s="46"/>
      <c r="AA414" s="46"/>
      <c r="AB414" s="46"/>
      <c r="AC414" s="46"/>
      <c r="AD414" s="46"/>
      <c r="AE414" s="46"/>
      <c r="AF414" s="46"/>
      <c r="AG414" s="46"/>
      <c r="AH414" s="46"/>
      <c r="AI414" s="46"/>
      <c r="AJ414" s="46"/>
      <c r="AK414" s="46"/>
      <c r="AL414" s="46"/>
      <c r="AM414" s="46"/>
      <c r="AN414" s="46"/>
      <c r="AO414" s="46"/>
      <c r="AP414" s="46"/>
      <c r="AQ414" s="46"/>
      <c r="AR414" s="46"/>
      <c r="AS414" s="46"/>
      <c r="AT414" s="46"/>
      <c r="AU414" s="46"/>
      <c r="AV414" s="655"/>
    </row>
    <row r="415" spans="1:48" s="547" customFormat="1" ht="40" thickBot="1">
      <c r="A415" s="690" t="s">
        <v>979</v>
      </c>
      <c r="B415" s="921" t="s">
        <v>984</v>
      </c>
      <c r="C415" s="647" t="s">
        <v>985</v>
      </c>
      <c r="D415" s="618"/>
      <c r="E415" s="618"/>
      <c r="F415" s="618"/>
      <c r="G415" s="618"/>
      <c r="H415" s="618"/>
      <c r="I415" s="618"/>
      <c r="J415" s="618"/>
      <c r="K415" s="618"/>
      <c r="L415" s="618"/>
      <c r="M415" s="8"/>
      <c r="N415" s="8"/>
      <c r="O415" s="8"/>
      <c r="P415" s="8"/>
      <c r="Q415" s="647" t="s">
        <v>149</v>
      </c>
      <c r="R415" s="35"/>
      <c r="S415" s="35"/>
      <c r="T415" s="35"/>
      <c r="U415" s="558"/>
      <c r="V415" s="558"/>
      <c r="W415" s="558"/>
      <c r="X415" s="558"/>
      <c r="Y415" s="558"/>
      <c r="Z415" s="558"/>
      <c r="AA415" s="558"/>
      <c r="AB415" s="962"/>
      <c r="AC415" s="35"/>
      <c r="AD415" s="35"/>
      <c r="AE415" s="35"/>
      <c r="AF415" s="35"/>
      <c r="AG415" s="35"/>
      <c r="AH415" s="35"/>
      <c r="AI415" s="35"/>
      <c r="AJ415" s="35"/>
      <c r="AK415" s="35"/>
      <c r="AL415" s="35"/>
      <c r="AM415" s="35"/>
      <c r="AN415" s="35"/>
      <c r="AO415" s="35"/>
      <c r="AP415" s="35"/>
      <c r="AQ415" s="35"/>
      <c r="AR415" s="35"/>
      <c r="AS415" s="35"/>
      <c r="AT415" s="35"/>
      <c r="AU415" s="35"/>
      <c r="AV415" s="780"/>
    </row>
    <row r="416" spans="1:48" ht="26">
      <c r="A416" s="690" t="s">
        <v>41</v>
      </c>
      <c r="B416" s="142" t="s">
        <v>788</v>
      </c>
      <c r="C416" s="365" t="e">
        <f>IF($B$415+'PE ADJ SIMPLE'!D90=1,0,FALSE)</f>
        <v>#VALUE!</v>
      </c>
      <c r="D416" s="365" t="e">
        <f>IF($B$415+'PE ADJ SIMPLE'!E90=1,0,FALSE)</f>
        <v>#VALUE!</v>
      </c>
      <c r="E416" s="365" t="e">
        <f>IF($B$415+'PE ADJ SIMPLE'!F90=1,0,FALSE)</f>
        <v>#VALUE!</v>
      </c>
      <c r="F416" s="365" t="e">
        <f>IF($B$415+'PE ADJ SIMPLE'!G90=1,0,FALSE)</f>
        <v>#VALUE!</v>
      </c>
      <c r="G416" s="365" t="e">
        <f>IF($B$415+'PE ADJ SIMPLE'!H90=1,0,FALSE)</f>
        <v>#VALUE!</v>
      </c>
      <c r="H416" s="365" t="e">
        <f>IF($B$415+'PE ADJ SIMPLE'!I90=1,0,FALSE)</f>
        <v>#VALUE!</v>
      </c>
      <c r="I416" s="365" t="e">
        <f>IF($B$415+'PE ADJ SIMPLE'!J90=1,0,FALSE)</f>
        <v>#VALUE!</v>
      </c>
      <c r="J416" s="365" t="e">
        <f>IF($B$415+'PE ADJ SIMPLE'!K90=1,0,FALSE)</f>
        <v>#VALUE!</v>
      </c>
      <c r="K416" s="365" t="e">
        <f>IF($B$415+'PE ADJ SIMPLE'!L90=1,0,FALSE)</f>
        <v>#VALUE!</v>
      </c>
      <c r="L416" s="365" t="e">
        <f>IF($B$415+'PE ADJ SIMPLE'!M90=1,0,FALSE)</f>
        <v>#VALUE!</v>
      </c>
      <c r="M416" s="8"/>
      <c r="N416" s="8"/>
      <c r="O416" s="8"/>
      <c r="P416" s="8"/>
      <c r="Q416" s="618" t="s">
        <v>972</v>
      </c>
      <c r="R416" s="573"/>
      <c r="S416" s="573"/>
      <c r="T416" s="573"/>
      <c r="U416" s="573"/>
      <c r="V416" s="573"/>
      <c r="W416" s="573"/>
      <c r="X416" s="573"/>
      <c r="Y416" s="573"/>
      <c r="Z416" s="573"/>
      <c r="AA416" s="574"/>
      <c r="AB416" s="962"/>
      <c r="AC416" s="35"/>
      <c r="AD416" s="35"/>
      <c r="AE416" s="35"/>
      <c r="AF416" s="35"/>
      <c r="AG416" s="35"/>
      <c r="AH416" s="35"/>
      <c r="AI416" s="35"/>
      <c r="AJ416" s="35"/>
      <c r="AK416" s="35"/>
      <c r="AL416" s="35"/>
      <c r="AM416" s="35"/>
      <c r="AN416" s="35"/>
      <c r="AO416" s="35"/>
      <c r="AP416" s="35"/>
      <c r="AQ416" s="35"/>
      <c r="AR416" s="35"/>
      <c r="AS416" s="35"/>
      <c r="AT416" s="35"/>
      <c r="AU416" s="35"/>
      <c r="AV416" s="780"/>
    </row>
    <row r="417" spans="1:48" ht="40" customHeight="1">
      <c r="A417" s="715"/>
      <c r="B417" s="609" t="s">
        <v>42</v>
      </c>
      <c r="C417" s="846"/>
      <c r="D417" s="846"/>
      <c r="E417" s="846"/>
      <c r="F417" s="846"/>
      <c r="G417" s="846"/>
      <c r="H417" s="846"/>
      <c r="I417" s="846"/>
      <c r="J417" s="846"/>
      <c r="K417" s="846"/>
      <c r="L417" s="846"/>
      <c r="M417" s="35"/>
      <c r="N417" s="35"/>
      <c r="O417" s="35"/>
      <c r="P417" s="35"/>
      <c r="Q417" s="618" t="s">
        <v>990</v>
      </c>
      <c r="R417" s="573"/>
      <c r="S417" s="573"/>
      <c r="T417" s="573"/>
      <c r="U417" s="573"/>
      <c r="V417" s="573"/>
      <c r="W417" s="573"/>
      <c r="X417" s="573"/>
      <c r="Y417" s="573"/>
      <c r="Z417" s="573"/>
      <c r="AA417" s="574"/>
      <c r="AB417" s="962"/>
      <c r="AC417" s="35"/>
      <c r="AD417" s="35"/>
      <c r="AE417" s="35"/>
      <c r="AF417" s="35"/>
      <c r="AG417" s="35"/>
      <c r="AH417" s="35"/>
      <c r="AI417" s="35"/>
      <c r="AJ417" s="35"/>
      <c r="AK417" s="35"/>
      <c r="AL417" s="35"/>
      <c r="AM417" s="35"/>
      <c r="AN417" s="35"/>
      <c r="AO417" s="35"/>
      <c r="AP417" s="35"/>
      <c r="AQ417" s="35"/>
      <c r="AR417" s="35"/>
      <c r="AS417" s="35"/>
      <c r="AT417" s="35"/>
      <c r="AU417" s="35"/>
      <c r="AV417" s="780"/>
    </row>
    <row r="418" spans="1:48" ht="14" thickBot="1">
      <c r="A418" s="715" t="s">
        <v>980</v>
      </c>
      <c r="B418" s="8"/>
      <c r="C418" s="8"/>
      <c r="D418" s="8"/>
      <c r="E418" s="8"/>
      <c r="F418" s="8"/>
      <c r="G418" s="8"/>
      <c r="H418" s="8"/>
      <c r="I418" s="8"/>
      <c r="J418" s="8"/>
      <c r="K418" s="8"/>
      <c r="L418" s="8"/>
      <c r="M418" s="8"/>
      <c r="N418" s="8"/>
      <c r="O418" s="8"/>
      <c r="P418" s="8"/>
      <c r="Q418" s="593" t="s">
        <v>973</v>
      </c>
      <c r="R418" s="573"/>
      <c r="S418" s="573"/>
      <c r="T418" s="573"/>
      <c r="U418" s="573"/>
      <c r="V418" s="573"/>
      <c r="W418" s="573"/>
      <c r="X418" s="573"/>
      <c r="Y418" s="573"/>
      <c r="Z418" s="573"/>
      <c r="AA418" s="573"/>
      <c r="AB418" s="962"/>
      <c r="AC418" s="35"/>
      <c r="AD418" s="35"/>
      <c r="AE418" s="35"/>
      <c r="AF418" s="35"/>
      <c r="AG418" s="35"/>
      <c r="AH418" s="35"/>
      <c r="AI418" s="35"/>
      <c r="AJ418" s="35"/>
      <c r="AK418" s="35"/>
      <c r="AL418" s="35"/>
      <c r="AM418" s="35"/>
      <c r="AN418" s="35"/>
      <c r="AO418" s="35"/>
      <c r="AP418" s="35"/>
      <c r="AQ418" s="35"/>
      <c r="AR418" s="35"/>
      <c r="AS418" s="35"/>
      <c r="AT418" s="35"/>
      <c r="AU418" s="35"/>
      <c r="AV418" s="780"/>
    </row>
    <row r="419" spans="1:48" ht="14" thickBot="1">
      <c r="A419" s="662" t="s">
        <v>974</v>
      </c>
      <c r="B419" s="575" t="s">
        <v>147</v>
      </c>
      <c r="C419" s="365" t="e">
        <f>+'SCOPE 2 CALCS - IGNORE'!G298</f>
        <v>#DIV/0!</v>
      </c>
      <c r="D419" s="365" t="e">
        <f>+'SCOPE 2 CALCS - IGNORE'!H298</f>
        <v>#DIV/0!</v>
      </c>
      <c r="E419" s="365" t="e">
        <f>+'SCOPE 2 CALCS - IGNORE'!I298</f>
        <v>#DIV/0!</v>
      </c>
      <c r="F419" s="365" t="e">
        <f>+'SCOPE 2 CALCS - IGNORE'!J298</f>
        <v>#DIV/0!</v>
      </c>
      <c r="G419" s="365" t="e">
        <f>+'SCOPE 2 CALCS - IGNORE'!K298</f>
        <v>#DIV/0!</v>
      </c>
      <c r="H419" s="365" t="e">
        <f>+'SCOPE 2 CALCS - IGNORE'!L298</f>
        <v>#DIV/0!</v>
      </c>
      <c r="I419" s="365" t="e">
        <f>+'SCOPE 2 CALCS - IGNORE'!M298</f>
        <v>#DIV/0!</v>
      </c>
      <c r="J419" s="365" t="e">
        <f>+'SCOPE 2 CALCS - IGNORE'!N298</f>
        <v>#DIV/0!</v>
      </c>
      <c r="K419" s="365" t="e">
        <f>+'SCOPE 2 CALCS - IGNORE'!O298</f>
        <v>#DIV/0!</v>
      </c>
      <c r="L419" s="365" t="e">
        <f>+'SCOPE 2 CALCS - IGNORE'!P298</f>
        <v>#DIV/0!</v>
      </c>
      <c r="M419" s="8"/>
      <c r="N419" s="8"/>
      <c r="O419" s="8"/>
      <c r="P419" s="8"/>
      <c r="Q419" s="618"/>
      <c r="R419" s="573"/>
      <c r="S419" s="573"/>
      <c r="T419" s="573"/>
      <c r="U419" s="573"/>
      <c r="V419" s="573"/>
      <c r="W419" s="573"/>
      <c r="X419" s="573"/>
      <c r="Y419" s="573"/>
      <c r="Z419" s="573"/>
      <c r="AA419" s="573"/>
      <c r="AB419" s="35"/>
      <c r="AC419" s="35"/>
      <c r="AD419" s="35"/>
      <c r="AE419" s="35"/>
      <c r="AF419" s="35"/>
      <c r="AG419" s="35"/>
      <c r="AH419" s="35"/>
      <c r="AI419" s="35"/>
      <c r="AJ419" s="35"/>
      <c r="AK419" s="35"/>
      <c r="AL419" s="35"/>
      <c r="AM419" s="35"/>
      <c r="AN419" s="35"/>
      <c r="AO419" s="35"/>
      <c r="AP419" s="35"/>
      <c r="AQ419" s="35"/>
      <c r="AR419" s="35"/>
      <c r="AS419" s="35"/>
      <c r="AT419" s="35"/>
      <c r="AU419" s="35"/>
      <c r="AV419" s="780"/>
    </row>
    <row r="420" spans="1:48">
      <c r="A420" s="675"/>
      <c r="B420" s="610" t="s">
        <v>43</v>
      </c>
      <c r="C420" s="676"/>
      <c r="D420" s="676"/>
      <c r="E420" s="676"/>
      <c r="F420" s="676"/>
      <c r="G420" s="676"/>
      <c r="H420" s="676"/>
      <c r="I420" s="676"/>
      <c r="J420" s="676"/>
      <c r="K420" s="676"/>
      <c r="L420" s="676"/>
      <c r="M420" s="676"/>
      <c r="N420" s="676"/>
      <c r="O420" s="676"/>
      <c r="P420" s="676"/>
      <c r="Q420" s="677"/>
      <c r="R420" s="677"/>
      <c r="S420" s="677"/>
      <c r="T420" s="46"/>
      <c r="U420" s="46"/>
      <c r="V420" s="46"/>
      <c r="W420" s="46"/>
      <c r="X420" s="46"/>
      <c r="Y420" s="46"/>
      <c r="Z420" s="46"/>
      <c r="AA420" s="46"/>
      <c r="AB420" s="46"/>
      <c r="AC420" s="46"/>
      <c r="AD420" s="46"/>
      <c r="AE420" s="46"/>
      <c r="AF420" s="46"/>
      <c r="AG420" s="46"/>
      <c r="AH420" s="46"/>
      <c r="AI420" s="46"/>
      <c r="AJ420" s="46"/>
      <c r="AK420" s="46"/>
      <c r="AL420" s="46"/>
      <c r="AM420" s="46"/>
      <c r="AN420" s="46"/>
      <c r="AO420" s="46"/>
      <c r="AP420" s="46"/>
      <c r="AQ420" s="46"/>
      <c r="AR420" s="46"/>
      <c r="AS420" s="46"/>
      <c r="AT420" s="46"/>
      <c r="AU420" s="46"/>
      <c r="AV420" s="655"/>
    </row>
    <row r="421" spans="1:48" s="547" customFormat="1" ht="19" customHeight="1">
      <c r="A421" s="675"/>
      <c r="B421" s="946" t="s">
        <v>44</v>
      </c>
      <c r="C421" s="947"/>
      <c r="D421" s="947"/>
      <c r="E421" s="947"/>
      <c r="F421" s="947"/>
      <c r="G421" s="947"/>
      <c r="H421" s="947"/>
      <c r="I421" s="947"/>
      <c r="J421" s="947"/>
      <c r="K421" s="947"/>
      <c r="L421" s="947"/>
      <c r="M421" s="947"/>
      <c r="N421" s="947"/>
      <c r="O421" s="947"/>
      <c r="P421" s="947"/>
      <c r="Q421" s="677"/>
      <c r="R421" s="677"/>
      <c r="S421" s="677"/>
      <c r="T421" s="46"/>
      <c r="U421" s="46"/>
      <c r="V421" s="46"/>
      <c r="W421" s="46"/>
      <c r="X421" s="46"/>
      <c r="Y421" s="46"/>
      <c r="Z421" s="46"/>
      <c r="AA421" s="46"/>
      <c r="AB421" s="46"/>
      <c r="AC421" s="46"/>
      <c r="AD421" s="46"/>
      <c r="AE421" s="46"/>
      <c r="AF421" s="46"/>
      <c r="AG421" s="46"/>
      <c r="AH421" s="46"/>
      <c r="AI421" s="46"/>
      <c r="AJ421" s="46"/>
      <c r="AK421" s="46"/>
      <c r="AL421" s="46"/>
      <c r="AM421" s="46"/>
      <c r="AN421" s="46"/>
      <c r="AO421" s="46"/>
      <c r="AP421" s="46"/>
      <c r="AQ421" s="46"/>
      <c r="AR421" s="46"/>
      <c r="AS421" s="46"/>
      <c r="AT421" s="46"/>
      <c r="AU421" s="46"/>
      <c r="AV421" s="655"/>
    </row>
    <row r="422" spans="1:48" ht="14" thickBot="1">
      <c r="A422" s="715" t="s">
        <v>981</v>
      </c>
      <c r="B422" s="576"/>
      <c r="C422" s="147"/>
      <c r="D422" s="147"/>
      <c r="E422" s="147"/>
      <c r="F422" s="147"/>
      <c r="G422" s="147"/>
      <c r="H422" s="147"/>
      <c r="I422" s="147"/>
      <c r="J422" s="147"/>
      <c r="K422" s="147"/>
      <c r="L422" s="147"/>
      <c r="M422" s="147"/>
      <c r="N422" s="147"/>
      <c r="O422" s="147"/>
      <c r="P422" s="147"/>
      <c r="Q422" s="672"/>
      <c r="R422" s="672"/>
      <c r="S422" s="672"/>
      <c r="T422" s="46"/>
      <c r="U422" s="46"/>
      <c r="V422" s="46"/>
      <c r="W422" s="46"/>
      <c r="X422" s="46"/>
      <c r="Y422" s="46"/>
      <c r="Z422" s="46"/>
      <c r="AA422" s="46"/>
      <c r="AB422" s="46"/>
      <c r="AC422" s="46"/>
      <c r="AD422" s="46"/>
      <c r="AE422" s="46"/>
      <c r="AF422" s="46"/>
      <c r="AG422" s="46"/>
      <c r="AH422" s="46"/>
      <c r="AI422" s="46"/>
      <c r="AJ422" s="46"/>
      <c r="AK422" s="46"/>
      <c r="AL422" s="46"/>
      <c r="AM422" s="46"/>
      <c r="AN422" s="46"/>
      <c r="AO422" s="46"/>
      <c r="AP422" s="46"/>
      <c r="AQ422" s="46"/>
      <c r="AR422" s="46"/>
      <c r="AS422" s="46"/>
      <c r="AT422" s="46"/>
      <c r="AU422" s="46"/>
      <c r="AV422" s="655"/>
    </row>
    <row r="423" spans="1:48" ht="40" thickBot="1">
      <c r="A423" s="922" t="s">
        <v>975</v>
      </c>
      <c r="B423" s="366" t="s">
        <v>148</v>
      </c>
      <c r="C423" s="577" t="e">
        <f>+'PE ADJ SIMPLE'!D103</f>
        <v>#VALUE!</v>
      </c>
      <c r="D423" s="577" t="e">
        <f>+'PE ADJ SIMPLE'!E103</f>
        <v>#VALUE!</v>
      </c>
      <c r="E423" s="577" t="e">
        <f>+'PE ADJ SIMPLE'!F103</f>
        <v>#VALUE!</v>
      </c>
      <c r="F423" s="577" t="e">
        <f>+'PE ADJ SIMPLE'!G103</f>
        <v>#VALUE!</v>
      </c>
      <c r="G423" s="577" t="e">
        <f>+'PE ADJ SIMPLE'!H103</f>
        <v>#VALUE!</v>
      </c>
      <c r="H423" s="577" t="e">
        <f>+'PE ADJ SIMPLE'!I103</f>
        <v>#VALUE!</v>
      </c>
      <c r="I423" s="577" t="e">
        <f>+'PE ADJ SIMPLE'!J103</f>
        <v>#VALUE!</v>
      </c>
      <c r="J423" s="577" t="e">
        <f>+'PE ADJ SIMPLE'!K103</f>
        <v>#VALUE!</v>
      </c>
      <c r="K423" s="577" t="e">
        <f>+'PE ADJ SIMPLE'!L103</f>
        <v>#VALUE!</v>
      </c>
      <c r="L423" s="577" t="e">
        <f>+'PE ADJ SIMPLE'!M103</f>
        <v>#VALUE!</v>
      </c>
      <c r="M423" s="147"/>
      <c r="N423" s="147"/>
      <c r="O423" s="147"/>
      <c r="P423" s="147"/>
      <c r="Q423" s="672"/>
      <c r="R423" s="672"/>
      <c r="S423" s="672"/>
      <c r="T423" s="46"/>
      <c r="U423" s="46"/>
      <c r="V423" s="46"/>
      <c r="W423" s="46"/>
      <c r="X423" s="46"/>
      <c r="Y423" s="46"/>
      <c r="Z423" s="46"/>
      <c r="AA423" s="46"/>
      <c r="AB423" s="46"/>
      <c r="AC423" s="46"/>
      <c r="AD423" s="46"/>
      <c r="AE423" s="46"/>
      <c r="AF423" s="46"/>
      <c r="AG423" s="46"/>
      <c r="AH423" s="46"/>
      <c r="AI423" s="46"/>
      <c r="AJ423" s="46"/>
      <c r="AK423" s="46"/>
      <c r="AL423" s="46"/>
      <c r="AM423" s="46"/>
      <c r="AN423" s="46"/>
      <c r="AO423" s="46"/>
      <c r="AP423" s="46"/>
      <c r="AQ423" s="46"/>
      <c r="AR423" s="46"/>
      <c r="AS423" s="46"/>
      <c r="AT423" s="46"/>
      <c r="AU423" s="46"/>
      <c r="AV423" s="655"/>
    </row>
    <row r="424" spans="1:48" ht="39" customHeight="1">
      <c r="A424" s="715"/>
      <c r="B424" s="609" t="s">
        <v>45</v>
      </c>
      <c r="C424" s="948"/>
      <c r="D424" s="846"/>
      <c r="E424" s="846"/>
      <c r="F424" s="846"/>
      <c r="G424" s="846"/>
      <c r="H424" s="846"/>
      <c r="I424" s="846"/>
      <c r="J424" s="846"/>
      <c r="K424" s="846"/>
      <c r="L424" s="846"/>
      <c r="M424" s="846"/>
      <c r="N424" s="846"/>
      <c r="O424" s="846"/>
      <c r="P424" s="846"/>
      <c r="Q424" s="672"/>
      <c r="R424" s="672"/>
      <c r="S424" s="672"/>
      <c r="T424" s="46"/>
      <c r="U424" s="46"/>
      <c r="V424" s="46"/>
      <c r="W424" s="46"/>
      <c r="X424" s="46"/>
      <c r="Y424" s="46"/>
      <c r="Z424" s="46"/>
      <c r="AA424" s="46"/>
      <c r="AB424" s="46"/>
      <c r="AC424" s="46"/>
      <c r="AD424" s="46"/>
      <c r="AE424" s="46"/>
      <c r="AF424" s="46"/>
      <c r="AG424" s="46"/>
      <c r="AH424" s="46"/>
      <c r="AI424" s="46"/>
      <c r="AJ424" s="46"/>
      <c r="AK424" s="46"/>
      <c r="AL424" s="46"/>
      <c r="AM424" s="46"/>
      <c r="AN424" s="46"/>
      <c r="AO424" s="46"/>
      <c r="AP424" s="46"/>
      <c r="AQ424" s="46"/>
      <c r="AR424" s="46"/>
      <c r="AS424" s="46"/>
      <c r="AT424" s="46"/>
      <c r="AU424" s="46"/>
      <c r="AV424" s="655"/>
    </row>
    <row r="425" spans="1:48" ht="14" thickBot="1">
      <c r="A425" s="715" t="s">
        <v>976</v>
      </c>
      <c r="B425" s="474"/>
      <c r="C425" s="147"/>
      <c r="D425" s="147"/>
      <c r="E425" s="147"/>
      <c r="F425" s="147"/>
      <c r="G425" s="147"/>
      <c r="H425" s="147"/>
      <c r="I425" s="147"/>
      <c r="J425" s="147"/>
      <c r="K425" s="147"/>
      <c r="L425" s="147"/>
      <c r="M425" s="147"/>
      <c r="N425" s="147"/>
      <c r="O425" s="147"/>
      <c r="P425" s="147"/>
      <c r="Q425" s="672"/>
      <c r="R425" s="672"/>
      <c r="S425" s="672"/>
      <c r="T425" s="46"/>
      <c r="U425" s="46"/>
      <c r="V425" s="46"/>
      <c r="W425" s="46"/>
      <c r="X425" s="46"/>
      <c r="Y425" s="46"/>
      <c r="Z425" s="46"/>
      <c r="AA425" s="46"/>
      <c r="AB425" s="46"/>
      <c r="AC425" s="46"/>
      <c r="AD425" s="46"/>
      <c r="AE425" s="46"/>
      <c r="AF425" s="46"/>
      <c r="AG425" s="46"/>
      <c r="AH425" s="46"/>
      <c r="AI425" s="46"/>
      <c r="AJ425" s="46"/>
      <c r="AK425" s="46"/>
      <c r="AL425" s="46"/>
      <c r="AM425" s="46"/>
      <c r="AN425" s="46"/>
      <c r="AO425" s="46"/>
      <c r="AP425" s="46"/>
      <c r="AQ425" s="46"/>
      <c r="AR425" s="46"/>
      <c r="AS425" s="46"/>
      <c r="AT425" s="46"/>
      <c r="AU425" s="46"/>
      <c r="AV425" s="655"/>
    </row>
    <row r="426" spans="1:48" ht="14" thickBot="1">
      <c r="A426" s="662" t="s">
        <v>977</v>
      </c>
      <c r="B426" s="556" t="s">
        <v>131</v>
      </c>
      <c r="C426" s="365">
        <f>+'SCOPE 2 CALCS - IGNORE'!G316</f>
        <v>0</v>
      </c>
      <c r="D426" s="365">
        <f>+'SCOPE 2 CALCS - IGNORE'!H316</f>
        <v>0</v>
      </c>
      <c r="E426" s="365">
        <f>+'SCOPE 2 CALCS - IGNORE'!I316</f>
        <v>0</v>
      </c>
      <c r="F426" s="365">
        <f>+'SCOPE 2 CALCS - IGNORE'!J316</f>
        <v>0</v>
      </c>
      <c r="G426" s="365">
        <f>+'SCOPE 2 CALCS - IGNORE'!K316</f>
        <v>0</v>
      </c>
      <c r="H426" s="365">
        <f>+'SCOPE 2 CALCS - IGNORE'!L316</f>
        <v>0</v>
      </c>
      <c r="I426" s="365">
        <f>+'SCOPE 2 CALCS - IGNORE'!M316</f>
        <v>0</v>
      </c>
      <c r="J426" s="365">
        <f>+'SCOPE 2 CALCS - IGNORE'!N316</f>
        <v>0</v>
      </c>
      <c r="K426" s="365">
        <f>+'SCOPE 2 CALCS - IGNORE'!O316</f>
        <v>0</v>
      </c>
      <c r="L426" s="365">
        <f>+'SCOPE 2 CALCS - IGNORE'!P316</f>
        <v>0</v>
      </c>
      <c r="M426" s="147"/>
      <c r="N426" s="147"/>
      <c r="O426" s="147"/>
      <c r="P426" s="147"/>
      <c r="Q426" s="728" t="s">
        <v>991</v>
      </c>
      <c r="R426" s="672"/>
      <c r="S426" s="672"/>
      <c r="T426" s="46"/>
      <c r="U426" s="46"/>
      <c r="V426" s="46"/>
      <c r="W426" s="46"/>
      <c r="X426" s="46"/>
      <c r="Y426" s="46"/>
      <c r="Z426" s="46"/>
      <c r="AA426" s="46"/>
      <c r="AB426" s="46"/>
      <c r="AC426" s="46"/>
      <c r="AD426" s="46"/>
      <c r="AE426" s="46"/>
      <c r="AF426" s="46"/>
      <c r="AG426" s="46"/>
      <c r="AH426" s="46"/>
      <c r="AI426" s="46"/>
      <c r="AJ426" s="46"/>
      <c r="AK426" s="46"/>
      <c r="AL426" s="46"/>
      <c r="AM426" s="46"/>
      <c r="AN426" s="46"/>
      <c r="AO426" s="46"/>
      <c r="AP426" s="46"/>
      <c r="AQ426" s="46"/>
      <c r="AR426" s="46"/>
      <c r="AS426" s="46"/>
      <c r="AT426" s="46"/>
      <c r="AU426" s="46"/>
      <c r="AV426" s="655"/>
    </row>
    <row r="427" spans="1:48" ht="33" customHeight="1">
      <c r="A427" s="715"/>
      <c r="B427" s="609" t="s">
        <v>9</v>
      </c>
      <c r="C427" s="846"/>
      <c r="D427" s="846"/>
      <c r="E427" s="846"/>
      <c r="F427" s="846"/>
      <c r="G427" s="846"/>
      <c r="H427" s="846"/>
      <c r="I427" s="846"/>
      <c r="J427" s="846"/>
      <c r="K427" s="846"/>
      <c r="L427" s="846"/>
      <c r="M427" s="846"/>
      <c r="N427" s="846"/>
      <c r="O427" s="846"/>
      <c r="P427" s="846"/>
      <c r="Q427" s="846"/>
      <c r="R427" s="846"/>
      <c r="S427" s="672"/>
      <c r="T427" s="46"/>
      <c r="U427" s="46"/>
      <c r="V427" s="46"/>
      <c r="W427" s="46"/>
      <c r="X427" s="46"/>
      <c r="Y427" s="46"/>
      <c r="Z427" s="46"/>
      <c r="AA427" s="46"/>
      <c r="AB427" s="46"/>
      <c r="AC427" s="46"/>
      <c r="AD427" s="46"/>
      <c r="AE427" s="46"/>
      <c r="AF427" s="46"/>
      <c r="AG427" s="46"/>
      <c r="AH427" s="46"/>
      <c r="AI427" s="46"/>
      <c r="AJ427" s="46"/>
      <c r="AK427" s="46"/>
      <c r="AL427" s="46"/>
      <c r="AM427" s="46"/>
      <c r="AN427" s="46"/>
      <c r="AO427" s="46"/>
      <c r="AP427" s="46"/>
      <c r="AQ427" s="46"/>
      <c r="AR427" s="46"/>
      <c r="AS427" s="46"/>
      <c r="AT427" s="46"/>
      <c r="AU427" s="46"/>
      <c r="AV427" s="655"/>
    </row>
    <row r="428" spans="1:48">
      <c r="A428" s="715" t="s">
        <v>791</v>
      </c>
      <c r="B428" s="147"/>
      <c r="C428" s="147"/>
      <c r="D428" s="147"/>
      <c r="E428" s="147"/>
      <c r="F428" s="147"/>
      <c r="G428" s="147"/>
      <c r="H428" s="147"/>
      <c r="I428" s="147"/>
      <c r="J428" s="147"/>
      <c r="K428" s="147"/>
      <c r="L428" s="147"/>
      <c r="M428" s="147"/>
      <c r="N428" s="147"/>
      <c r="O428" s="147"/>
      <c r="P428" s="147"/>
      <c r="Q428" s="672"/>
      <c r="R428" s="672"/>
      <c r="S428" s="672"/>
      <c r="T428" s="46"/>
      <c r="U428" s="46"/>
      <c r="V428" s="46"/>
      <c r="W428" s="46"/>
      <c r="X428" s="46"/>
      <c r="Y428" s="46"/>
      <c r="Z428" s="46"/>
      <c r="AA428" s="46"/>
      <c r="AB428" s="46"/>
      <c r="AC428" s="46"/>
      <c r="AD428" s="46"/>
      <c r="AE428" s="46"/>
      <c r="AF428" s="46"/>
      <c r="AG428" s="46"/>
      <c r="AH428" s="46"/>
      <c r="AI428" s="46"/>
      <c r="AJ428" s="46"/>
      <c r="AK428" s="46"/>
      <c r="AL428" s="46"/>
      <c r="AM428" s="46"/>
      <c r="AN428" s="46"/>
      <c r="AO428" s="46"/>
      <c r="AP428" s="46"/>
      <c r="AQ428" s="46"/>
      <c r="AR428" s="46"/>
      <c r="AS428" s="46"/>
      <c r="AT428" s="46"/>
      <c r="AU428" s="46"/>
      <c r="AV428" s="655"/>
    </row>
    <row r="429" spans="1:48">
      <c r="A429" s="678"/>
      <c r="B429" s="147" t="s">
        <v>845</v>
      </c>
      <c r="C429" s="367"/>
      <c r="D429" s="367"/>
      <c r="E429" s="367"/>
      <c r="F429" s="367"/>
      <c r="G429" s="367"/>
      <c r="H429" s="367"/>
      <c r="I429" s="367"/>
      <c r="J429" s="367"/>
      <c r="K429" s="367"/>
      <c r="L429" s="367"/>
      <c r="M429" s="147"/>
      <c r="N429" s="147"/>
      <c r="O429" s="147"/>
      <c r="P429" s="147"/>
      <c r="Q429" s="672"/>
      <c r="R429" s="672"/>
      <c r="S429" s="672"/>
      <c r="T429" s="46"/>
      <c r="U429" s="46"/>
      <c r="V429" s="46"/>
      <c r="W429" s="46"/>
      <c r="X429" s="46"/>
      <c r="Y429" s="46"/>
      <c r="Z429" s="46"/>
      <c r="AA429" s="46"/>
      <c r="AB429" s="46"/>
      <c r="AC429" s="46"/>
      <c r="AD429" s="46"/>
      <c r="AE429" s="46"/>
      <c r="AF429" s="46"/>
      <c r="AG429" s="46"/>
      <c r="AH429" s="46"/>
      <c r="AI429" s="46"/>
      <c r="AJ429" s="46"/>
      <c r="AK429" s="46"/>
      <c r="AL429" s="46"/>
      <c r="AM429" s="46"/>
      <c r="AN429" s="46"/>
      <c r="AO429" s="46"/>
      <c r="AP429" s="46"/>
      <c r="AQ429" s="46"/>
      <c r="AR429" s="46"/>
      <c r="AS429" s="46"/>
      <c r="AT429" s="46"/>
      <c r="AU429" s="46"/>
      <c r="AV429" s="655"/>
    </row>
    <row r="430" spans="1:48">
      <c r="A430" s="715"/>
      <c r="B430" s="147"/>
      <c r="C430" s="147"/>
      <c r="D430" s="147"/>
      <c r="E430" s="147"/>
      <c r="F430" s="147"/>
      <c r="G430" s="147"/>
      <c r="H430" s="147"/>
      <c r="I430" s="147"/>
      <c r="J430" s="147"/>
      <c r="K430" s="147"/>
      <c r="L430" s="147"/>
      <c r="M430" s="147"/>
      <c r="N430" s="147"/>
      <c r="O430" s="147"/>
      <c r="P430" s="147"/>
      <c r="Q430" s="672"/>
      <c r="R430" s="672"/>
      <c r="S430" s="672"/>
      <c r="T430" s="46"/>
      <c r="U430" s="46"/>
      <c r="V430" s="46"/>
      <c r="W430" s="46"/>
      <c r="X430" s="46"/>
      <c r="Y430" s="46"/>
      <c r="Z430" s="46"/>
      <c r="AA430" s="46"/>
      <c r="AB430" s="46"/>
      <c r="AC430" s="46"/>
      <c r="AD430" s="46"/>
      <c r="AE430" s="46"/>
      <c r="AF430" s="46"/>
      <c r="AG430" s="46"/>
      <c r="AH430" s="46"/>
      <c r="AI430" s="46"/>
      <c r="AJ430" s="46"/>
      <c r="AK430" s="46"/>
      <c r="AL430" s="46"/>
      <c r="AM430" s="46"/>
      <c r="AN430" s="46"/>
      <c r="AO430" s="46"/>
      <c r="AP430" s="46"/>
      <c r="AQ430" s="46"/>
      <c r="AR430" s="46"/>
      <c r="AS430" s="46"/>
      <c r="AT430" s="46"/>
      <c r="AU430" s="46"/>
      <c r="AV430" s="655"/>
    </row>
    <row r="431" spans="1:48">
      <c r="A431" s="715"/>
      <c r="B431" s="147"/>
      <c r="C431" s="147"/>
      <c r="D431" s="147"/>
      <c r="E431" s="147"/>
      <c r="F431" s="147"/>
      <c r="G431" s="147"/>
      <c r="H431" s="147"/>
      <c r="I431" s="147"/>
      <c r="J431" s="147"/>
      <c r="K431" s="147"/>
      <c r="L431" s="147"/>
      <c r="M431" s="147"/>
      <c r="N431" s="147"/>
      <c r="O431" s="147"/>
      <c r="P431" s="147"/>
      <c r="Q431" s="672"/>
      <c r="R431" s="672"/>
      <c r="S431" s="672"/>
      <c r="T431" s="46"/>
      <c r="U431" s="46"/>
      <c r="V431" s="46"/>
      <c r="W431" s="46"/>
      <c r="X431" s="46"/>
      <c r="Y431" s="46"/>
      <c r="Z431" s="46"/>
      <c r="AA431" s="46"/>
      <c r="AB431" s="46"/>
      <c r="AC431" s="46"/>
      <c r="AD431" s="46"/>
      <c r="AE431" s="46"/>
      <c r="AF431" s="46"/>
      <c r="AG431" s="46"/>
      <c r="AH431" s="46"/>
      <c r="AI431" s="46"/>
      <c r="AJ431" s="46"/>
      <c r="AK431" s="46"/>
      <c r="AL431" s="46"/>
      <c r="AM431" s="46"/>
      <c r="AN431" s="46"/>
      <c r="AO431" s="46"/>
      <c r="AP431" s="46"/>
      <c r="AQ431" s="46"/>
      <c r="AR431" s="46"/>
      <c r="AS431" s="46"/>
      <c r="AT431" s="46"/>
      <c r="AU431" s="46"/>
      <c r="AV431" s="655"/>
    </row>
    <row r="432" spans="1:48">
      <c r="A432" s="715" t="s">
        <v>846</v>
      </c>
      <c r="B432" s="147"/>
      <c r="C432" s="147"/>
      <c r="D432" s="147"/>
      <c r="E432" s="147"/>
      <c r="F432" s="147"/>
      <c r="G432" s="147"/>
      <c r="H432" s="147"/>
      <c r="I432" s="147"/>
      <c r="J432" s="147"/>
      <c r="K432" s="147"/>
      <c r="L432" s="147"/>
      <c r="M432" s="147"/>
      <c r="N432" s="147"/>
      <c r="O432" s="147"/>
      <c r="P432" s="147"/>
      <c r="Q432" s="672"/>
      <c r="R432" s="672"/>
      <c r="S432" s="672"/>
      <c r="T432" s="46"/>
      <c r="U432" s="46"/>
      <c r="V432" s="46"/>
      <c r="W432" s="46"/>
      <c r="X432" s="46"/>
      <c r="Y432" s="46"/>
      <c r="Z432" s="46"/>
      <c r="AA432" s="46"/>
      <c r="AB432" s="46"/>
      <c r="AC432" s="46"/>
      <c r="AD432" s="46"/>
      <c r="AE432" s="46"/>
      <c r="AF432" s="46"/>
      <c r="AG432" s="46"/>
      <c r="AH432" s="46"/>
      <c r="AI432" s="46"/>
      <c r="AJ432" s="46"/>
      <c r="AK432" s="46"/>
      <c r="AL432" s="46"/>
      <c r="AM432" s="46"/>
      <c r="AN432" s="46"/>
      <c r="AO432" s="46"/>
      <c r="AP432" s="46"/>
      <c r="AQ432" s="46"/>
      <c r="AR432" s="46"/>
      <c r="AS432" s="46"/>
      <c r="AT432" s="46"/>
      <c r="AU432" s="46"/>
      <c r="AV432" s="655"/>
    </row>
    <row r="433" spans="1:48" ht="14">
      <c r="A433" s="678"/>
      <c r="B433" s="949" t="s">
        <v>847</v>
      </c>
      <c r="C433" s="368"/>
      <c r="D433" s="368"/>
      <c r="E433" s="368"/>
      <c r="F433" s="368"/>
      <c r="G433" s="368"/>
      <c r="H433" s="368"/>
      <c r="I433" s="368"/>
      <c r="J433" s="368"/>
      <c r="K433" s="368"/>
      <c r="L433" s="368"/>
      <c r="M433" s="346"/>
      <c r="N433" s="346"/>
      <c r="O433" s="346"/>
      <c r="P433" s="346"/>
      <c r="Q433" s="716"/>
      <c r="R433" s="716"/>
      <c r="S433" s="716"/>
      <c r="T433" s="46"/>
      <c r="U433" s="46"/>
      <c r="V433" s="46"/>
      <c r="W433" s="46"/>
      <c r="X433" s="46"/>
      <c r="Y433" s="46"/>
      <c r="Z433" s="46"/>
      <c r="AA433" s="46"/>
      <c r="AB433" s="46"/>
      <c r="AC433" s="46"/>
      <c r="AD433" s="46"/>
      <c r="AE433" s="46"/>
      <c r="AF433" s="46"/>
      <c r="AG433" s="46"/>
      <c r="AH433" s="46"/>
      <c r="AI433" s="46"/>
      <c r="AJ433" s="46"/>
      <c r="AK433" s="46"/>
      <c r="AL433" s="46"/>
      <c r="AM433" s="46"/>
      <c r="AN433" s="46"/>
      <c r="AO433" s="46"/>
      <c r="AP433" s="46"/>
      <c r="AQ433" s="46"/>
      <c r="AR433" s="46"/>
      <c r="AS433" s="46"/>
      <c r="AT433" s="46"/>
      <c r="AU433" s="46"/>
      <c r="AV433" s="655"/>
    </row>
    <row r="434" spans="1:48">
      <c r="A434" s="950"/>
      <c r="B434" s="346"/>
      <c r="C434" s="346"/>
      <c r="D434" s="346"/>
      <c r="E434" s="346"/>
      <c r="F434" s="346"/>
      <c r="G434" s="346"/>
      <c r="H434" s="346"/>
      <c r="I434" s="346"/>
      <c r="J434" s="346"/>
      <c r="K434" s="346"/>
      <c r="L434" s="346"/>
      <c r="M434" s="346"/>
      <c r="N434" s="346"/>
      <c r="O434" s="346"/>
      <c r="P434" s="346"/>
      <c r="Q434" s="716"/>
      <c r="R434" s="716"/>
      <c r="S434" s="716"/>
      <c r="T434" s="46"/>
      <c r="U434" s="46"/>
      <c r="V434" s="46"/>
      <c r="W434" s="46"/>
      <c r="X434" s="46"/>
      <c r="Y434" s="46"/>
      <c r="Z434" s="46"/>
      <c r="AA434" s="46"/>
      <c r="AB434" s="46"/>
      <c r="AC434" s="46"/>
      <c r="AD434" s="46"/>
      <c r="AE434" s="46"/>
      <c r="AF434" s="46"/>
      <c r="AG434" s="46"/>
      <c r="AH434" s="46"/>
      <c r="AI434" s="46"/>
      <c r="AJ434" s="46"/>
      <c r="AK434" s="46"/>
      <c r="AL434" s="46"/>
      <c r="AM434" s="46"/>
      <c r="AN434" s="46"/>
      <c r="AO434" s="46"/>
      <c r="AP434" s="46"/>
      <c r="AQ434" s="46"/>
      <c r="AR434" s="46"/>
      <c r="AS434" s="46"/>
      <c r="AT434" s="46"/>
      <c r="AU434" s="46"/>
      <c r="AV434" s="655"/>
    </row>
    <row r="435" spans="1:48">
      <c r="A435" s="920" t="s">
        <v>10</v>
      </c>
      <c r="B435" s="167"/>
      <c r="C435" s="167"/>
      <c r="D435" s="167"/>
      <c r="E435" s="167"/>
      <c r="F435" s="167"/>
      <c r="G435" s="167"/>
      <c r="H435" s="167"/>
      <c r="I435" s="167"/>
      <c r="J435" s="167"/>
      <c r="K435" s="167"/>
      <c r="L435" s="167"/>
      <c r="M435" s="167"/>
      <c r="N435" s="167"/>
      <c r="O435" s="167"/>
      <c r="P435" s="167"/>
      <c r="Q435" s="693"/>
      <c r="R435" s="693"/>
      <c r="S435" s="693"/>
      <c r="T435" s="46"/>
      <c r="U435" s="46"/>
      <c r="V435" s="46"/>
      <c r="W435" s="46"/>
      <c r="X435" s="46"/>
      <c r="Y435" s="46"/>
      <c r="Z435" s="46"/>
      <c r="AA435" s="46"/>
      <c r="AB435" s="46"/>
      <c r="AC435" s="46"/>
      <c r="AD435" s="46"/>
      <c r="AE435" s="46"/>
      <c r="AF435" s="46"/>
      <c r="AG435" s="46"/>
      <c r="AH435" s="46"/>
      <c r="AI435" s="46"/>
      <c r="AJ435" s="46"/>
      <c r="AK435" s="46"/>
      <c r="AL435" s="46"/>
      <c r="AM435" s="46"/>
      <c r="AN435" s="46"/>
      <c r="AO435" s="46"/>
      <c r="AP435" s="46"/>
      <c r="AQ435" s="46"/>
      <c r="AR435" s="46"/>
      <c r="AS435" s="46"/>
      <c r="AT435" s="46"/>
      <c r="AU435" s="46"/>
      <c r="AV435" s="655"/>
    </row>
    <row r="436" spans="1:48">
      <c r="A436" s="759"/>
      <c r="B436" s="167"/>
      <c r="C436" s="167"/>
      <c r="D436" s="167"/>
      <c r="E436" s="167"/>
      <c r="F436" s="167"/>
      <c r="G436" s="167"/>
      <c r="H436" s="167"/>
      <c r="I436" s="167"/>
      <c r="J436" s="167"/>
      <c r="K436" s="167"/>
      <c r="L436" s="167"/>
      <c r="M436" s="167"/>
      <c r="N436" s="167"/>
      <c r="O436" s="167"/>
      <c r="P436" s="167"/>
      <c r="Q436" s="693"/>
      <c r="R436" s="693"/>
      <c r="S436" s="693"/>
      <c r="T436" s="46"/>
      <c r="U436" s="46"/>
      <c r="V436" s="46"/>
      <c r="W436" s="46"/>
      <c r="X436" s="46"/>
      <c r="Y436" s="46"/>
      <c r="Z436" s="46"/>
      <c r="AA436" s="46"/>
      <c r="AB436" s="46"/>
      <c r="AC436" s="46"/>
      <c r="AD436" s="46"/>
      <c r="AE436" s="46"/>
      <c r="AF436" s="46"/>
      <c r="AG436" s="46"/>
      <c r="AH436" s="46"/>
      <c r="AI436" s="46"/>
      <c r="AJ436" s="46"/>
      <c r="AK436" s="46"/>
      <c r="AL436" s="46"/>
      <c r="AM436" s="46"/>
      <c r="AN436" s="46"/>
      <c r="AO436" s="46"/>
      <c r="AP436" s="46"/>
      <c r="AQ436" s="46"/>
      <c r="AR436" s="46"/>
      <c r="AS436" s="46"/>
      <c r="AT436" s="46"/>
      <c r="AU436" s="46"/>
      <c r="AV436" s="655"/>
    </row>
    <row r="437" spans="1:48">
      <c r="A437" s="759"/>
      <c r="B437" s="167"/>
      <c r="C437" s="167"/>
      <c r="D437" s="167"/>
      <c r="E437" s="167"/>
      <c r="F437" s="167"/>
      <c r="G437" s="167"/>
      <c r="H437" s="167"/>
      <c r="I437" s="167"/>
      <c r="J437" s="167"/>
      <c r="K437" s="167"/>
      <c r="L437" s="167"/>
      <c r="M437" s="167"/>
      <c r="N437" s="167"/>
      <c r="O437" s="167"/>
      <c r="P437" s="167"/>
      <c r="Q437" s="693"/>
      <c r="R437" s="693"/>
      <c r="S437" s="693"/>
      <c r="T437" s="46"/>
      <c r="U437" s="46"/>
      <c r="V437" s="46"/>
      <c r="W437" s="46"/>
      <c r="X437" s="46"/>
      <c r="Y437" s="46"/>
      <c r="Z437" s="46"/>
      <c r="AA437" s="46"/>
      <c r="AB437" s="46"/>
      <c r="AC437" s="46"/>
      <c r="AD437" s="46"/>
      <c r="AE437" s="46"/>
      <c r="AF437" s="46"/>
      <c r="AG437" s="46"/>
      <c r="AH437" s="46"/>
      <c r="AI437" s="46"/>
      <c r="AJ437" s="46"/>
      <c r="AK437" s="46"/>
      <c r="AL437" s="46"/>
      <c r="AM437" s="46"/>
      <c r="AN437" s="46"/>
      <c r="AO437" s="46"/>
      <c r="AP437" s="46"/>
      <c r="AQ437" s="46"/>
      <c r="AR437" s="46"/>
      <c r="AS437" s="46"/>
      <c r="AT437" s="46"/>
      <c r="AU437" s="46"/>
      <c r="AV437" s="655"/>
    </row>
    <row r="438" spans="1:48">
      <c r="A438" s="951" t="s">
        <v>11</v>
      </c>
      <c r="B438" s="147"/>
      <c r="C438" s="40" t="s">
        <v>631</v>
      </c>
      <c r="D438" s="40"/>
      <c r="E438" s="184"/>
      <c r="F438" s="184"/>
      <c r="G438" s="184"/>
      <c r="H438" s="184"/>
      <c r="I438" s="184"/>
      <c r="J438" s="184"/>
      <c r="K438" s="184"/>
      <c r="L438" s="184"/>
      <c r="M438" s="184"/>
      <c r="N438" s="184"/>
      <c r="O438" s="184"/>
      <c r="P438" s="184"/>
      <c r="Q438" s="685"/>
      <c r="R438" s="685"/>
      <c r="S438" s="685"/>
      <c r="T438" s="46"/>
      <c r="U438" s="46"/>
      <c r="V438" s="46"/>
      <c r="W438" s="46"/>
      <c r="X438" s="46"/>
      <c r="Y438" s="46"/>
      <c r="Z438" s="46"/>
      <c r="AA438" s="46"/>
      <c r="AB438" s="46"/>
      <c r="AC438" s="46"/>
      <c r="AD438" s="46"/>
      <c r="AE438" s="46"/>
      <c r="AF438" s="46"/>
      <c r="AG438" s="46"/>
      <c r="AH438" s="46"/>
      <c r="AI438" s="46"/>
      <c r="AJ438" s="46"/>
      <c r="AK438" s="46"/>
      <c r="AL438" s="46"/>
      <c r="AM438" s="46"/>
      <c r="AN438" s="46"/>
      <c r="AO438" s="46"/>
      <c r="AP438" s="46"/>
      <c r="AQ438" s="46"/>
      <c r="AR438" s="46"/>
      <c r="AS438" s="46"/>
      <c r="AT438" s="46"/>
      <c r="AU438" s="46"/>
      <c r="AV438" s="655"/>
    </row>
    <row r="439" spans="1:48">
      <c r="A439" s="923" t="s">
        <v>12</v>
      </c>
      <c r="B439" s="618"/>
      <c r="C439" s="618"/>
      <c r="D439" s="618"/>
      <c r="E439" s="618"/>
      <c r="F439" s="618"/>
      <c r="G439" s="618"/>
      <c r="H439" s="184"/>
      <c r="I439" s="184"/>
      <c r="J439" s="184"/>
      <c r="K439" s="184"/>
      <c r="L439" s="184"/>
      <c r="M439" s="184"/>
      <c r="N439" s="184"/>
      <c r="O439" s="184"/>
      <c r="P439" s="184"/>
      <c r="Q439" s="685"/>
      <c r="R439" s="685"/>
      <c r="S439" s="685"/>
      <c r="T439" s="46"/>
      <c r="U439" s="46"/>
      <c r="V439" s="46"/>
      <c r="W439" s="46"/>
      <c r="X439" s="46"/>
      <c r="Y439" s="46"/>
      <c r="Z439" s="46"/>
      <c r="AA439" s="46"/>
      <c r="AB439" s="46"/>
      <c r="AC439" s="46"/>
      <c r="AD439" s="46"/>
      <c r="AE439" s="46"/>
      <c r="AF439" s="46"/>
      <c r="AG439" s="46"/>
      <c r="AH439" s="46"/>
      <c r="AI439" s="46"/>
      <c r="AJ439" s="46"/>
      <c r="AK439" s="46"/>
      <c r="AL439" s="46"/>
      <c r="AM439" s="46"/>
      <c r="AN439" s="46"/>
      <c r="AO439" s="46"/>
      <c r="AP439" s="46"/>
      <c r="AQ439" s="46"/>
      <c r="AR439" s="46"/>
      <c r="AS439" s="46"/>
      <c r="AT439" s="46"/>
      <c r="AU439" s="46"/>
      <c r="AV439" s="655"/>
    </row>
    <row r="440" spans="1:48">
      <c r="A440" s="923" t="s">
        <v>978</v>
      </c>
      <c r="B440" s="618"/>
      <c r="C440" s="618"/>
      <c r="D440" s="618"/>
      <c r="E440" s="618"/>
      <c r="F440" s="618"/>
      <c r="G440" s="618"/>
      <c r="H440" s="184"/>
      <c r="I440" s="184"/>
      <c r="J440" s="184"/>
      <c r="K440" s="184"/>
      <c r="L440" s="184"/>
      <c r="M440" s="184"/>
      <c r="N440" s="184"/>
      <c r="O440" s="184"/>
      <c r="P440" s="184"/>
      <c r="Q440" s="685"/>
      <c r="R440" s="685"/>
      <c r="S440" s="685"/>
      <c r="T440" s="46"/>
      <c r="U440" s="46"/>
      <c r="V440" s="46"/>
      <c r="W440" s="46"/>
      <c r="X440" s="46"/>
      <c r="Y440" s="46"/>
      <c r="Z440" s="46"/>
      <c r="AA440" s="46"/>
      <c r="AB440" s="46"/>
      <c r="AC440" s="46"/>
      <c r="AD440" s="46"/>
      <c r="AE440" s="46"/>
      <c r="AF440" s="46"/>
      <c r="AG440" s="46"/>
      <c r="AH440" s="46"/>
      <c r="AI440" s="46"/>
      <c r="AJ440" s="46"/>
      <c r="AK440" s="46"/>
      <c r="AL440" s="46"/>
      <c r="AM440" s="46"/>
      <c r="AN440" s="46"/>
      <c r="AO440" s="46"/>
      <c r="AP440" s="46"/>
      <c r="AQ440" s="46"/>
      <c r="AR440" s="46"/>
      <c r="AS440" s="46"/>
      <c r="AT440" s="46"/>
      <c r="AU440" s="46"/>
      <c r="AV440" s="655"/>
    </row>
    <row r="441" spans="1:48">
      <c r="A441" s="923" t="s">
        <v>132</v>
      </c>
      <c r="B441" s="618"/>
      <c r="C441" s="618"/>
      <c r="D441" s="618"/>
      <c r="E441" s="618"/>
      <c r="F441" s="618"/>
      <c r="G441" s="618"/>
      <c r="H441" s="184"/>
      <c r="I441" s="184"/>
      <c r="J441" s="184"/>
      <c r="K441" s="184"/>
      <c r="L441" s="184"/>
      <c r="M441" s="184"/>
      <c r="N441" s="184"/>
      <c r="O441" s="184"/>
      <c r="P441" s="184"/>
      <c r="Q441" s="685"/>
      <c r="R441" s="685"/>
      <c r="S441" s="685"/>
      <c r="T441" s="46"/>
      <c r="U441" s="46"/>
      <c r="V441" s="46"/>
      <c r="W441" s="46"/>
      <c r="X441" s="46"/>
      <c r="Y441" s="46"/>
      <c r="Z441" s="46"/>
      <c r="AA441" s="46"/>
      <c r="AB441" s="46"/>
      <c r="AC441" s="46"/>
      <c r="AD441" s="46"/>
      <c r="AE441" s="46"/>
      <c r="AF441" s="46"/>
      <c r="AG441" s="46"/>
      <c r="AH441" s="46"/>
      <c r="AI441" s="46"/>
      <c r="AJ441" s="46"/>
      <c r="AK441" s="46"/>
      <c r="AL441" s="46"/>
      <c r="AM441" s="46"/>
      <c r="AN441" s="46"/>
      <c r="AO441" s="46"/>
      <c r="AP441" s="46"/>
      <c r="AQ441" s="46"/>
      <c r="AR441" s="46"/>
      <c r="AS441" s="46"/>
      <c r="AT441" s="46"/>
      <c r="AU441" s="46"/>
      <c r="AV441" s="655"/>
    </row>
    <row r="442" spans="1:48" ht="26">
      <c r="A442" s="741" t="s">
        <v>13</v>
      </c>
      <c r="B442" s="369" t="s">
        <v>726</v>
      </c>
      <c r="C442" s="578" t="s">
        <v>126</v>
      </c>
      <c r="D442" s="578" t="s">
        <v>126</v>
      </c>
      <c r="E442" s="578" t="s">
        <v>126</v>
      </c>
      <c r="F442" s="578" t="s">
        <v>126</v>
      </c>
      <c r="G442" s="578" t="s">
        <v>126</v>
      </c>
      <c r="H442" s="578" t="s">
        <v>126</v>
      </c>
      <c r="I442" s="578" t="s">
        <v>126</v>
      </c>
      <c r="J442" s="578" t="s">
        <v>126</v>
      </c>
      <c r="K442" s="578" t="s">
        <v>126</v>
      </c>
      <c r="L442" s="578" t="s">
        <v>126</v>
      </c>
      <c r="M442" s="371"/>
      <c r="N442" s="371"/>
      <c r="O442" s="371"/>
      <c r="P442" s="371"/>
      <c r="Q442" s="963"/>
      <c r="R442" s="963"/>
      <c r="S442" s="963"/>
      <c r="T442" s="46"/>
      <c r="U442" s="46"/>
      <c r="V442" s="46"/>
      <c r="W442" s="46"/>
      <c r="X442" s="46"/>
      <c r="Y442" s="46"/>
      <c r="Z442" s="46"/>
      <c r="AA442" s="46"/>
      <c r="AB442" s="46"/>
      <c r="AC442" s="46"/>
      <c r="AD442" s="46"/>
      <c r="AE442" s="46"/>
      <c r="AF442" s="46"/>
      <c r="AG442" s="46"/>
      <c r="AH442" s="46"/>
      <c r="AI442" s="46"/>
      <c r="AJ442" s="46"/>
      <c r="AK442" s="46"/>
      <c r="AL442" s="46"/>
      <c r="AM442" s="46"/>
      <c r="AN442" s="46"/>
      <c r="AO442" s="46"/>
      <c r="AP442" s="46"/>
      <c r="AQ442" s="46"/>
      <c r="AR442" s="46"/>
      <c r="AS442" s="46"/>
      <c r="AT442" s="46"/>
      <c r="AU442" s="46"/>
      <c r="AV442" s="655"/>
    </row>
    <row r="443" spans="1:48">
      <c r="A443" s="711" t="s">
        <v>369</v>
      </c>
      <c r="B443" s="184"/>
      <c r="C443" s="709"/>
      <c r="D443" s="709"/>
      <c r="E443" s="709"/>
      <c r="F443" s="709"/>
      <c r="G443" s="709"/>
      <c r="H443" s="709"/>
      <c r="I443" s="709"/>
      <c r="J443" s="709"/>
      <c r="K443" s="709"/>
      <c r="L443" s="709"/>
      <c r="M443" s="184"/>
      <c r="N443" s="184"/>
      <c r="O443" s="184"/>
      <c r="P443" s="184"/>
      <c r="Q443" s="685"/>
      <c r="R443" s="685"/>
      <c r="S443" s="685"/>
      <c r="T443" s="46"/>
      <c r="U443" s="46"/>
      <c r="V443" s="46"/>
      <c r="W443" s="46"/>
      <c r="X443" s="46"/>
      <c r="Y443" s="46"/>
      <c r="Z443" s="46"/>
      <c r="AA443" s="46"/>
      <c r="AB443" s="46"/>
      <c r="AC443" s="46"/>
      <c r="AD443" s="46"/>
      <c r="AE443" s="46"/>
      <c r="AF443" s="46"/>
      <c r="AG443" s="46"/>
      <c r="AH443" s="46"/>
      <c r="AI443" s="46"/>
      <c r="AJ443" s="46"/>
      <c r="AK443" s="46"/>
      <c r="AL443" s="46"/>
      <c r="AM443" s="46"/>
      <c r="AN443" s="46"/>
      <c r="AO443" s="46"/>
      <c r="AP443" s="46"/>
      <c r="AQ443" s="46"/>
      <c r="AR443" s="46"/>
      <c r="AS443" s="46"/>
      <c r="AT443" s="46"/>
      <c r="AU443" s="46"/>
      <c r="AV443" s="655"/>
    </row>
    <row r="444" spans="1:48" ht="26">
      <c r="A444" s="952" t="s">
        <v>127</v>
      </c>
      <c r="B444" s="579"/>
      <c r="C444" s="578" t="s">
        <v>128</v>
      </c>
      <c r="D444" s="578" t="s">
        <v>128</v>
      </c>
      <c r="E444" s="578" t="s">
        <v>128</v>
      </c>
      <c r="F444" s="578" t="s">
        <v>128</v>
      </c>
      <c r="G444" s="578" t="s">
        <v>128</v>
      </c>
      <c r="H444" s="578" t="s">
        <v>128</v>
      </c>
      <c r="I444" s="578" t="s">
        <v>128</v>
      </c>
      <c r="J444" s="578" t="s">
        <v>128</v>
      </c>
      <c r="K444" s="578" t="s">
        <v>128</v>
      </c>
      <c r="L444" s="578" t="s">
        <v>128</v>
      </c>
      <c r="M444" s="579"/>
      <c r="N444" s="579"/>
      <c r="O444" s="579"/>
      <c r="P444" s="371"/>
      <c r="Q444" s="963"/>
      <c r="R444" s="963"/>
      <c r="S444" s="963"/>
      <c r="T444" s="46"/>
      <c r="U444" s="46"/>
      <c r="V444" s="46"/>
      <c r="W444" s="46"/>
      <c r="X444" s="46"/>
      <c r="Y444" s="46"/>
      <c r="Z444" s="46"/>
      <c r="AA444" s="46"/>
      <c r="AB444" s="46"/>
      <c r="AC444" s="46"/>
      <c r="AD444" s="46"/>
      <c r="AE444" s="46"/>
      <c r="AF444" s="46"/>
      <c r="AG444" s="46"/>
      <c r="AH444" s="46"/>
      <c r="AI444" s="46"/>
      <c r="AJ444" s="46"/>
      <c r="AK444" s="46"/>
      <c r="AL444" s="46"/>
      <c r="AM444" s="46"/>
      <c r="AN444" s="46"/>
      <c r="AO444" s="46"/>
      <c r="AP444" s="46"/>
      <c r="AQ444" s="46"/>
      <c r="AR444" s="46"/>
      <c r="AS444" s="46"/>
      <c r="AT444" s="46"/>
      <c r="AU444" s="46"/>
      <c r="AV444" s="655"/>
    </row>
    <row r="445" spans="1:48">
      <c r="A445" s="953"/>
      <c r="B445" s="371"/>
      <c r="C445" s="373"/>
      <c r="D445" s="373"/>
      <c r="E445" s="373"/>
      <c r="F445" s="373"/>
      <c r="G445" s="373"/>
      <c r="H445" s="373"/>
      <c r="I445" s="373"/>
      <c r="J445" s="373"/>
      <c r="K445" s="373"/>
      <c r="L445" s="373"/>
      <c r="M445" s="371"/>
      <c r="N445" s="371"/>
      <c r="O445" s="371"/>
      <c r="P445" s="371"/>
      <c r="Q445" s="963"/>
      <c r="R445" s="963"/>
      <c r="S445" s="963"/>
      <c r="T445" s="46"/>
      <c r="U445" s="46"/>
      <c r="V445" s="46"/>
      <c r="W445" s="46"/>
      <c r="X445" s="46"/>
      <c r="Y445" s="46"/>
      <c r="Z445" s="46"/>
      <c r="AA445" s="46"/>
      <c r="AB445" s="46"/>
      <c r="AC445" s="46"/>
      <c r="AD445" s="46"/>
      <c r="AE445" s="46"/>
      <c r="AF445" s="46"/>
      <c r="AG445" s="46"/>
      <c r="AH445" s="46"/>
      <c r="AI445" s="46"/>
      <c r="AJ445" s="46"/>
      <c r="AK445" s="46"/>
      <c r="AL445" s="46"/>
      <c r="AM445" s="46"/>
      <c r="AN445" s="46"/>
      <c r="AO445" s="46"/>
      <c r="AP445" s="46"/>
      <c r="AQ445" s="46"/>
      <c r="AR445" s="46"/>
      <c r="AS445" s="46"/>
      <c r="AT445" s="46"/>
      <c r="AU445" s="46"/>
      <c r="AV445" s="655"/>
    </row>
    <row r="446" spans="1:48" ht="14" thickBot="1">
      <c r="A446" s="711"/>
      <c r="B446" s="184"/>
      <c r="C446" s="184"/>
      <c r="D446" s="184"/>
      <c r="E446" s="184"/>
      <c r="F446" s="184"/>
      <c r="G446" s="184"/>
      <c r="H446" s="184"/>
      <c r="I446" s="184"/>
      <c r="J446" s="184"/>
      <c r="K446" s="184"/>
      <c r="L446" s="184"/>
      <c r="M446" s="184"/>
      <c r="N446" s="184"/>
      <c r="O446" s="184"/>
      <c r="P446" s="184"/>
      <c r="Q446" s="685"/>
      <c r="R446" s="685"/>
      <c r="S446" s="685"/>
      <c r="T446" s="46"/>
      <c r="U446" s="46"/>
      <c r="V446" s="46"/>
      <c r="W446" s="46"/>
      <c r="X446" s="46"/>
      <c r="Y446" s="46"/>
      <c r="Z446" s="46"/>
      <c r="AA446" s="46"/>
      <c r="AB446" s="46"/>
      <c r="AC446" s="46"/>
      <c r="AD446" s="46"/>
      <c r="AE446" s="46"/>
      <c r="AF446" s="46"/>
      <c r="AG446" s="46"/>
      <c r="AH446" s="46"/>
      <c r="AI446" s="46"/>
      <c r="AJ446" s="46"/>
      <c r="AK446" s="46"/>
      <c r="AL446" s="46"/>
      <c r="AM446" s="46"/>
      <c r="AN446" s="46"/>
      <c r="AO446" s="46"/>
      <c r="AP446" s="46"/>
      <c r="AQ446" s="46"/>
      <c r="AR446" s="46"/>
      <c r="AS446" s="46"/>
      <c r="AT446" s="46"/>
      <c r="AU446" s="46"/>
      <c r="AV446" s="655"/>
    </row>
    <row r="447" spans="1:48" ht="14" thickBot="1">
      <c r="A447" s="954" t="s">
        <v>14</v>
      </c>
      <c r="B447" s="184"/>
      <c r="C447" s="475" t="str">
        <f t="shared" ref="C447:L447" si="17">IF(C442=0,0,C444)</f>
        <v>only if failed G H</v>
      </c>
      <c r="D447" s="475" t="str">
        <f t="shared" si="17"/>
        <v>only if failed G H</v>
      </c>
      <c r="E447" s="475" t="str">
        <f t="shared" si="17"/>
        <v>only if failed G H</v>
      </c>
      <c r="F447" s="475" t="str">
        <f t="shared" si="17"/>
        <v>only if failed G H</v>
      </c>
      <c r="G447" s="475" t="str">
        <f t="shared" si="17"/>
        <v>only if failed G H</v>
      </c>
      <c r="H447" s="475" t="str">
        <f t="shared" si="17"/>
        <v>only if failed G H</v>
      </c>
      <c r="I447" s="475" t="str">
        <f t="shared" si="17"/>
        <v>only if failed G H</v>
      </c>
      <c r="J447" s="475" t="str">
        <f t="shared" si="17"/>
        <v>only if failed G H</v>
      </c>
      <c r="K447" s="475" t="str">
        <f t="shared" si="17"/>
        <v>only if failed G H</v>
      </c>
      <c r="L447" s="475" t="str">
        <f t="shared" si="17"/>
        <v>only if failed G H</v>
      </c>
      <c r="M447" s="184"/>
      <c r="N447" s="184"/>
      <c r="O447" s="184"/>
      <c r="P447" s="184"/>
      <c r="Q447" s="685"/>
      <c r="R447" s="685"/>
      <c r="S447" s="685"/>
      <c r="T447" s="46"/>
      <c r="U447" s="46"/>
      <c r="V447" s="46"/>
      <c r="W447" s="46"/>
      <c r="X447" s="46"/>
      <c r="Y447" s="46"/>
      <c r="Z447" s="46"/>
      <c r="AA447" s="46"/>
      <c r="AB447" s="46"/>
      <c r="AC447" s="46"/>
      <c r="AD447" s="46"/>
      <c r="AE447" s="46"/>
      <c r="AF447" s="46"/>
      <c r="AG447" s="46"/>
      <c r="AH447" s="46"/>
      <c r="AI447" s="46"/>
      <c r="AJ447" s="46"/>
      <c r="AK447" s="46"/>
      <c r="AL447" s="46"/>
      <c r="AM447" s="46"/>
      <c r="AN447" s="46"/>
      <c r="AO447" s="46"/>
      <c r="AP447" s="46"/>
      <c r="AQ447" s="46"/>
      <c r="AR447" s="46"/>
      <c r="AS447" s="46"/>
      <c r="AT447" s="46"/>
      <c r="AU447" s="46"/>
      <c r="AV447" s="655"/>
    </row>
    <row r="448" spans="1:48" s="547" customFormat="1">
      <c r="A448" s="955"/>
      <c r="B448" s="184"/>
      <c r="C448" s="557"/>
      <c r="D448" s="557"/>
      <c r="E448" s="557"/>
      <c r="F448" s="557"/>
      <c r="G448" s="557"/>
      <c r="H448" s="557"/>
      <c r="I448" s="557"/>
      <c r="J448" s="557"/>
      <c r="K448" s="557"/>
      <c r="L448" s="557"/>
      <c r="M448" s="184"/>
      <c r="N448" s="184"/>
      <c r="O448" s="184"/>
      <c r="P448" s="184"/>
      <c r="Q448" s="685"/>
      <c r="R448" s="685"/>
      <c r="S448" s="685"/>
      <c r="T448" s="46"/>
      <c r="U448" s="46"/>
      <c r="V448" s="46"/>
      <c r="W448" s="46"/>
      <c r="X448" s="46"/>
      <c r="Y448" s="46"/>
      <c r="Z448" s="46"/>
      <c r="AA448" s="46"/>
      <c r="AB448" s="46"/>
      <c r="AC448" s="46"/>
      <c r="AD448" s="46"/>
      <c r="AE448" s="46"/>
      <c r="AF448" s="46"/>
      <c r="AG448" s="46"/>
      <c r="AH448" s="46"/>
      <c r="AI448" s="46"/>
      <c r="AJ448" s="46"/>
      <c r="AK448" s="46"/>
      <c r="AL448" s="46"/>
      <c r="AM448" s="46"/>
      <c r="AN448" s="46"/>
      <c r="AO448" s="46"/>
      <c r="AP448" s="46"/>
      <c r="AQ448" s="46"/>
      <c r="AR448" s="46"/>
      <c r="AS448" s="46"/>
      <c r="AT448" s="46"/>
      <c r="AU448" s="46"/>
      <c r="AV448" s="655"/>
    </row>
    <row r="449" spans="1:48" s="547" customFormat="1" ht="14">
      <c r="A449" s="956" t="s">
        <v>15</v>
      </c>
      <c r="B449" s="571"/>
      <c r="C449" s="557"/>
      <c r="D449" s="557"/>
      <c r="E449" s="557"/>
      <c r="F449" s="557"/>
      <c r="G449" s="557"/>
      <c r="H449" s="557"/>
      <c r="I449" s="557"/>
      <c r="J449" s="557"/>
      <c r="K449" s="557"/>
      <c r="L449" s="557"/>
      <c r="M449" s="184"/>
      <c r="N449" s="184"/>
      <c r="O449" s="184"/>
      <c r="P449" s="184"/>
      <c r="Q449" s="685"/>
      <c r="R449" s="685"/>
      <c r="S449" s="685"/>
      <c r="T449" s="46"/>
      <c r="U449" s="46"/>
      <c r="V449" s="46"/>
      <c r="W449" s="46"/>
      <c r="X449" s="46"/>
      <c r="Y449" s="46"/>
      <c r="Z449" s="46"/>
      <c r="AA449" s="46"/>
      <c r="AB449" s="46"/>
      <c r="AC449" s="46"/>
      <c r="AD449" s="46"/>
      <c r="AE449" s="46"/>
      <c r="AF449" s="46"/>
      <c r="AG449" s="46"/>
      <c r="AH449" s="46"/>
      <c r="AI449" s="46"/>
      <c r="AJ449" s="46"/>
      <c r="AK449" s="46"/>
      <c r="AL449" s="46"/>
      <c r="AM449" s="46"/>
      <c r="AN449" s="46"/>
      <c r="AO449" s="46"/>
      <c r="AP449" s="46"/>
      <c r="AQ449" s="46"/>
      <c r="AR449" s="46"/>
      <c r="AS449" s="46"/>
      <c r="AT449" s="46"/>
      <c r="AU449" s="46"/>
      <c r="AV449" s="655"/>
    </row>
    <row r="450" spans="1:48">
      <c r="A450" s="957" t="s">
        <v>16</v>
      </c>
      <c r="B450" s="612"/>
      <c r="C450" s="613"/>
      <c r="D450" s="184"/>
      <c r="E450" s="184"/>
      <c r="F450" s="184"/>
      <c r="G450" s="184"/>
      <c r="H450" s="184"/>
      <c r="I450" s="184"/>
      <c r="J450" s="184"/>
      <c r="K450" s="184"/>
      <c r="L450" s="184"/>
      <c r="M450" s="184"/>
      <c r="N450" s="184"/>
      <c r="O450" s="184"/>
      <c r="P450" s="184"/>
      <c r="Q450" s="685"/>
      <c r="R450" s="685"/>
      <c r="S450" s="685"/>
      <c r="T450" s="46"/>
      <c r="U450" s="46"/>
      <c r="V450" s="46"/>
      <c r="W450" s="46"/>
      <c r="X450" s="46"/>
      <c r="Y450" s="46"/>
      <c r="Z450" s="46"/>
      <c r="AA450" s="46"/>
      <c r="AB450" s="46"/>
      <c r="AC450" s="46"/>
      <c r="AD450" s="46"/>
      <c r="AE450" s="46"/>
      <c r="AF450" s="46"/>
      <c r="AG450" s="46"/>
      <c r="AH450" s="46"/>
      <c r="AI450" s="46"/>
      <c r="AJ450" s="46"/>
      <c r="AK450" s="46"/>
      <c r="AL450" s="46"/>
      <c r="AM450" s="46"/>
      <c r="AN450" s="46"/>
      <c r="AO450" s="46"/>
      <c r="AP450" s="46"/>
      <c r="AQ450" s="46"/>
      <c r="AR450" s="46"/>
      <c r="AS450" s="46"/>
      <c r="AT450" s="46"/>
      <c r="AU450" s="46"/>
      <c r="AV450" s="655"/>
    </row>
    <row r="451" spans="1:48">
      <c r="A451" s="667"/>
      <c r="B451" s="611" t="s">
        <v>17</v>
      </c>
      <c r="C451" s="614" t="s">
        <v>18</v>
      </c>
      <c r="D451" s="184"/>
      <c r="E451" s="184"/>
      <c r="F451" s="184"/>
      <c r="G451" s="184"/>
      <c r="H451" s="184"/>
      <c r="I451" s="184"/>
      <c r="J451" s="184"/>
      <c r="K451" s="184"/>
      <c r="L451" s="184"/>
      <c r="M451" s="184"/>
      <c r="N451" s="184"/>
      <c r="O451" s="184"/>
      <c r="P451" s="184"/>
      <c r="Q451" s="685"/>
      <c r="R451" s="685"/>
      <c r="S451" s="685"/>
      <c r="T451" s="46"/>
      <c r="U451" s="46"/>
      <c r="V451" s="46"/>
      <c r="W451" s="46"/>
      <c r="X451" s="46"/>
      <c r="Y451" s="46"/>
      <c r="Z451" s="46"/>
      <c r="AA451" s="46"/>
      <c r="AB451" s="46"/>
      <c r="AC451" s="46"/>
      <c r="AD451" s="46"/>
      <c r="AE451" s="46"/>
      <c r="AF451" s="46"/>
      <c r="AG451" s="46"/>
      <c r="AH451" s="46"/>
      <c r="AI451" s="46"/>
      <c r="AJ451" s="46"/>
      <c r="AK451" s="46"/>
      <c r="AL451" s="46"/>
      <c r="AM451" s="46"/>
      <c r="AN451" s="46"/>
      <c r="AO451" s="46"/>
      <c r="AP451" s="46"/>
      <c r="AQ451" s="46"/>
      <c r="AR451" s="46"/>
      <c r="AS451" s="46"/>
      <c r="AT451" s="46"/>
      <c r="AU451" s="46"/>
      <c r="AV451" s="655"/>
    </row>
    <row r="452" spans="1:48">
      <c r="A452" s="958" t="s">
        <v>19</v>
      </c>
      <c r="B452" s="959" t="s">
        <v>20</v>
      </c>
      <c r="C452" s="959" t="s">
        <v>20</v>
      </c>
      <c r="D452" s="167"/>
      <c r="E452" s="167"/>
      <c r="F452" s="167"/>
      <c r="G452" s="167"/>
      <c r="H452" s="167"/>
      <c r="I452" s="167"/>
      <c r="J452" s="167"/>
      <c r="K452" s="167"/>
      <c r="L452" s="167"/>
      <c r="M452" s="167"/>
      <c r="N452" s="167"/>
      <c r="O452" s="167"/>
      <c r="P452" s="167"/>
      <c r="Q452" s="693"/>
      <c r="R452" s="693"/>
      <c r="S452" s="693"/>
      <c r="T452" s="46"/>
      <c r="U452" s="46"/>
      <c r="V452" s="46"/>
      <c r="W452" s="46"/>
      <c r="X452" s="46"/>
      <c r="Y452" s="46"/>
      <c r="Z452" s="46"/>
      <c r="AA452" s="46"/>
      <c r="AB452" s="46"/>
      <c r="AC452" s="46"/>
      <c r="AD452" s="46"/>
      <c r="AE452" s="46"/>
      <c r="AF452" s="46"/>
      <c r="AG452" s="46"/>
      <c r="AH452" s="46"/>
      <c r="AI452" s="46"/>
      <c r="AJ452" s="46"/>
      <c r="AK452" s="46"/>
      <c r="AL452" s="46"/>
      <c r="AM452" s="46"/>
      <c r="AN452" s="46"/>
      <c r="AO452" s="46"/>
      <c r="AP452" s="46"/>
      <c r="AQ452" s="46"/>
      <c r="AR452" s="46"/>
      <c r="AS452" s="46"/>
      <c r="AT452" s="46"/>
      <c r="AU452" s="46"/>
      <c r="AV452" s="655"/>
    </row>
    <row r="453" spans="1:48">
      <c r="A453" s="960" t="s">
        <v>129</v>
      </c>
      <c r="B453" s="167" t="s">
        <v>618</v>
      </c>
      <c r="C453" s="167" t="s">
        <v>499</v>
      </c>
      <c r="D453" s="167"/>
      <c r="E453" s="167"/>
      <c r="F453" s="167"/>
      <c r="G453" s="167"/>
      <c r="H453" s="167"/>
      <c r="I453" s="167"/>
      <c r="J453" s="167"/>
      <c r="K453" s="167"/>
      <c r="L453" s="167"/>
      <c r="M453" s="167"/>
      <c r="N453" s="167"/>
      <c r="O453" s="167"/>
      <c r="P453" s="167"/>
      <c r="Q453" s="693"/>
      <c r="R453" s="693"/>
      <c r="S453" s="693"/>
      <c r="T453" s="46"/>
      <c r="U453" s="46"/>
      <c r="V453" s="46"/>
      <c r="W453" s="46"/>
      <c r="X453" s="46"/>
      <c r="Y453" s="46"/>
      <c r="Z453" s="46"/>
      <c r="AA453" s="46"/>
      <c r="AB453" s="46"/>
      <c r="AC453" s="46"/>
      <c r="AD453" s="46"/>
      <c r="AE453" s="46"/>
      <c r="AF453" s="46"/>
      <c r="AG453" s="46"/>
      <c r="AH453" s="46"/>
      <c r="AI453" s="46"/>
      <c r="AJ453" s="46"/>
      <c r="AK453" s="46"/>
      <c r="AL453" s="46"/>
      <c r="AM453" s="46"/>
      <c r="AN453" s="46"/>
      <c r="AO453" s="46"/>
      <c r="AP453" s="46"/>
      <c r="AQ453" s="46"/>
      <c r="AR453" s="46"/>
      <c r="AS453" s="46"/>
      <c r="AT453" s="46"/>
      <c r="AU453" s="46"/>
      <c r="AV453" s="655"/>
    </row>
    <row r="454" spans="1:48">
      <c r="A454" s="719" t="s">
        <v>619</v>
      </c>
      <c r="B454" s="375" t="str">
        <f>IF($D$388=1,0,C447)</f>
        <v>only if failed G H</v>
      </c>
      <c r="C454" s="961" t="str">
        <f>+B454</f>
        <v>only if failed G H</v>
      </c>
      <c r="D454" s="167"/>
      <c r="E454" s="167"/>
      <c r="F454" s="167"/>
      <c r="G454" s="167"/>
      <c r="H454" s="167"/>
      <c r="I454" s="167"/>
      <c r="J454" s="167"/>
      <c r="K454" s="167"/>
      <c r="L454" s="167"/>
      <c r="M454" s="167"/>
      <c r="N454" s="167"/>
      <c r="O454" s="167"/>
      <c r="P454" s="167"/>
      <c r="Q454" s="693"/>
      <c r="R454" s="693"/>
      <c r="S454" s="693"/>
      <c r="T454" s="46"/>
      <c r="U454" s="46"/>
      <c r="V454" s="46"/>
      <c r="W454" s="46"/>
      <c r="X454" s="46"/>
      <c r="Y454" s="46"/>
      <c r="Z454" s="46"/>
      <c r="AA454" s="46"/>
      <c r="AB454" s="46"/>
      <c r="AC454" s="46"/>
      <c r="AD454" s="46"/>
      <c r="AE454" s="46"/>
      <c r="AF454" s="46"/>
      <c r="AG454" s="46"/>
      <c r="AH454" s="46"/>
      <c r="AI454" s="46"/>
      <c r="AJ454" s="46"/>
      <c r="AK454" s="46"/>
      <c r="AL454" s="46"/>
      <c r="AM454" s="46"/>
      <c r="AN454" s="46"/>
      <c r="AO454" s="46"/>
      <c r="AP454" s="46"/>
      <c r="AQ454" s="46"/>
      <c r="AR454" s="46"/>
      <c r="AS454" s="46"/>
      <c r="AT454" s="46"/>
      <c r="AU454" s="46"/>
      <c r="AV454" s="655"/>
    </row>
    <row r="455" spans="1:48">
      <c r="A455" s="719" t="s">
        <v>342</v>
      </c>
      <c r="B455" s="375" t="str">
        <f>IF($D$388=1,0,D447)</f>
        <v>only if failed G H</v>
      </c>
      <c r="C455" s="961" t="str">
        <f t="shared" ref="C455:C463" si="18">+B455</f>
        <v>only if failed G H</v>
      </c>
      <c r="D455" s="167"/>
      <c r="E455" s="167"/>
      <c r="F455" s="167"/>
      <c r="G455" s="167"/>
      <c r="H455" s="167"/>
      <c r="I455" s="167"/>
      <c r="J455" s="167"/>
      <c r="K455" s="167"/>
      <c r="L455" s="167"/>
      <c r="M455" s="167"/>
      <c r="N455" s="167"/>
      <c r="O455" s="167"/>
      <c r="P455" s="167"/>
      <c r="Q455" s="693"/>
      <c r="R455" s="693"/>
      <c r="S455" s="693"/>
      <c r="T455" s="46"/>
      <c r="U455" s="46"/>
      <c r="V455" s="46"/>
      <c r="W455" s="46"/>
      <c r="X455" s="46"/>
      <c r="Y455" s="46"/>
      <c r="Z455" s="46"/>
      <c r="AA455" s="46"/>
      <c r="AB455" s="46"/>
      <c r="AC455" s="46"/>
      <c r="AD455" s="46"/>
      <c r="AE455" s="46"/>
      <c r="AF455" s="46"/>
      <c r="AG455" s="46"/>
      <c r="AH455" s="46"/>
      <c r="AI455" s="46"/>
      <c r="AJ455" s="46"/>
      <c r="AK455" s="46"/>
      <c r="AL455" s="46"/>
      <c r="AM455" s="46"/>
      <c r="AN455" s="46"/>
      <c r="AO455" s="46"/>
      <c r="AP455" s="46"/>
      <c r="AQ455" s="46"/>
      <c r="AR455" s="46"/>
      <c r="AS455" s="46"/>
      <c r="AT455" s="46"/>
      <c r="AU455" s="46"/>
      <c r="AV455" s="655"/>
    </row>
    <row r="456" spans="1:48">
      <c r="A456" s="719" t="s">
        <v>620</v>
      </c>
      <c r="B456" s="375" t="str">
        <f>IF($D$388=1,0,E447)</f>
        <v>only if failed G H</v>
      </c>
      <c r="C456" s="961" t="str">
        <f t="shared" si="18"/>
        <v>only if failed G H</v>
      </c>
      <c r="D456" s="167"/>
      <c r="E456" s="167"/>
      <c r="F456" s="167"/>
      <c r="G456" s="167"/>
      <c r="H456" s="167"/>
      <c r="I456" s="167"/>
      <c r="J456" s="167"/>
      <c r="K456" s="167"/>
      <c r="L456" s="167"/>
      <c r="M456" s="167"/>
      <c r="N456" s="167"/>
      <c r="O456" s="167"/>
      <c r="P456" s="167"/>
      <c r="Q456" s="693"/>
      <c r="R456" s="693"/>
      <c r="S456" s="693"/>
      <c r="T456" s="46"/>
      <c r="U456" s="46"/>
      <c r="V456" s="46"/>
      <c r="W456" s="46"/>
      <c r="X456" s="46"/>
      <c r="Y456" s="46"/>
      <c r="Z456" s="46"/>
      <c r="AA456" s="46"/>
      <c r="AB456" s="46"/>
      <c r="AC456" s="46"/>
      <c r="AD456" s="46"/>
      <c r="AE456" s="46"/>
      <c r="AF456" s="46"/>
      <c r="AG456" s="46"/>
      <c r="AH456" s="46"/>
      <c r="AI456" s="46"/>
      <c r="AJ456" s="46"/>
      <c r="AK456" s="46"/>
      <c r="AL456" s="46"/>
      <c r="AM456" s="46"/>
      <c r="AN456" s="46"/>
      <c r="AO456" s="46"/>
      <c r="AP456" s="46"/>
      <c r="AQ456" s="46"/>
      <c r="AR456" s="46"/>
      <c r="AS456" s="46"/>
      <c r="AT456" s="46"/>
      <c r="AU456" s="46"/>
      <c r="AV456" s="655"/>
    </row>
    <row r="457" spans="1:48">
      <c r="A457" s="719" t="s">
        <v>434</v>
      </c>
      <c r="B457" s="375" t="str">
        <f>IF($D$388=1,0,F447)</f>
        <v>only if failed G H</v>
      </c>
      <c r="C457" s="961" t="str">
        <f t="shared" si="18"/>
        <v>only if failed G H</v>
      </c>
      <c r="D457" s="167"/>
      <c r="E457" s="167"/>
      <c r="F457" s="167"/>
      <c r="G457" s="167"/>
      <c r="H457" s="167"/>
      <c r="I457" s="167"/>
      <c r="J457" s="167"/>
      <c r="K457" s="167"/>
      <c r="L457" s="167"/>
      <c r="M457" s="167"/>
      <c r="N457" s="167"/>
      <c r="O457" s="167"/>
      <c r="P457" s="167"/>
      <c r="Q457" s="693"/>
      <c r="R457" s="693"/>
      <c r="S457" s="693"/>
      <c r="T457" s="46"/>
      <c r="U457" s="46"/>
      <c r="V457" s="46"/>
      <c r="W457" s="46"/>
      <c r="X457" s="46"/>
      <c r="Y457" s="46"/>
      <c r="Z457" s="46"/>
      <c r="AA457" s="46"/>
      <c r="AB457" s="46"/>
      <c r="AC457" s="46"/>
      <c r="AD457" s="46"/>
      <c r="AE457" s="46"/>
      <c r="AF457" s="46"/>
      <c r="AG457" s="46"/>
      <c r="AH457" s="46"/>
      <c r="AI457" s="46"/>
      <c r="AJ457" s="46"/>
      <c r="AK457" s="46"/>
      <c r="AL457" s="46"/>
      <c r="AM457" s="46"/>
      <c r="AN457" s="46"/>
      <c r="AO457" s="46"/>
      <c r="AP457" s="46"/>
      <c r="AQ457" s="46"/>
      <c r="AR457" s="46"/>
      <c r="AS457" s="46"/>
      <c r="AT457" s="46"/>
      <c r="AU457" s="46"/>
      <c r="AV457" s="655"/>
    </row>
    <row r="458" spans="1:48">
      <c r="A458" s="719" t="s">
        <v>435</v>
      </c>
      <c r="B458" s="375" t="str">
        <f>IF($D$388=1,0,G447)</f>
        <v>only if failed G H</v>
      </c>
      <c r="C458" s="961" t="str">
        <f t="shared" si="18"/>
        <v>only if failed G H</v>
      </c>
      <c r="D458" s="167"/>
      <c r="E458" s="167"/>
      <c r="F458" s="167"/>
      <c r="G458" s="167"/>
      <c r="H458" s="167"/>
      <c r="I458" s="167"/>
      <c r="J458" s="167"/>
      <c r="K458" s="167"/>
      <c r="L458" s="167"/>
      <c r="M458" s="167"/>
      <c r="N458" s="167"/>
      <c r="O458" s="167"/>
      <c r="P458" s="167"/>
      <c r="Q458" s="693"/>
      <c r="R458" s="693"/>
      <c r="S458" s="693"/>
      <c r="T458" s="46"/>
      <c r="U458" s="46"/>
      <c r="V458" s="46"/>
      <c r="W458" s="46"/>
      <c r="X458" s="46"/>
      <c r="Y458" s="46"/>
      <c r="Z458" s="46"/>
      <c r="AA458" s="46"/>
      <c r="AB458" s="46"/>
      <c r="AC458" s="46"/>
      <c r="AD458" s="46"/>
      <c r="AE458" s="46"/>
      <c r="AF458" s="46"/>
      <c r="AG458" s="46"/>
      <c r="AH458" s="46"/>
      <c r="AI458" s="46"/>
      <c r="AJ458" s="46"/>
      <c r="AK458" s="46"/>
      <c r="AL458" s="46"/>
      <c r="AM458" s="46"/>
      <c r="AN458" s="46"/>
      <c r="AO458" s="46"/>
      <c r="AP458" s="46"/>
      <c r="AQ458" s="46"/>
      <c r="AR458" s="46"/>
      <c r="AS458" s="46"/>
      <c r="AT458" s="46"/>
      <c r="AU458" s="46"/>
      <c r="AV458" s="655"/>
    </row>
    <row r="459" spans="1:48">
      <c r="A459" s="719" t="s">
        <v>420</v>
      </c>
      <c r="B459" s="375" t="str">
        <f>IF($D$388=1,0,H447)</f>
        <v>only if failed G H</v>
      </c>
      <c r="C459" s="961" t="str">
        <f t="shared" si="18"/>
        <v>only if failed G H</v>
      </c>
      <c r="D459" s="167"/>
      <c r="E459" s="167"/>
      <c r="F459" s="167"/>
      <c r="G459" s="167"/>
      <c r="H459" s="167"/>
      <c r="I459" s="167"/>
      <c r="J459" s="167"/>
      <c r="K459" s="167"/>
      <c r="L459" s="167"/>
      <c r="M459" s="167"/>
      <c r="N459" s="167"/>
      <c r="O459" s="167"/>
      <c r="P459" s="167"/>
      <c r="Q459" s="693"/>
      <c r="R459" s="693"/>
      <c r="S459" s="693"/>
      <c r="T459" s="46"/>
      <c r="U459" s="46"/>
      <c r="V459" s="46"/>
      <c r="W459" s="46"/>
      <c r="X459" s="46"/>
      <c r="Y459" s="46"/>
      <c r="Z459" s="46"/>
      <c r="AA459" s="46"/>
      <c r="AB459" s="46"/>
      <c r="AC459" s="46"/>
      <c r="AD459" s="46"/>
      <c r="AE459" s="46"/>
      <c r="AF459" s="46"/>
      <c r="AG459" s="46"/>
      <c r="AH459" s="46"/>
      <c r="AI459" s="46"/>
      <c r="AJ459" s="46"/>
      <c r="AK459" s="46"/>
      <c r="AL459" s="46"/>
      <c r="AM459" s="46"/>
      <c r="AN459" s="46"/>
      <c r="AO459" s="46"/>
      <c r="AP459" s="46"/>
      <c r="AQ459" s="46"/>
      <c r="AR459" s="46"/>
      <c r="AS459" s="46"/>
      <c r="AT459" s="46"/>
      <c r="AU459" s="46"/>
      <c r="AV459" s="655"/>
    </row>
    <row r="460" spans="1:48">
      <c r="A460" s="719" t="s">
        <v>264</v>
      </c>
      <c r="B460" s="375" t="str">
        <f>IF($D$388=1,0,I447)</f>
        <v>only if failed G H</v>
      </c>
      <c r="C460" s="961" t="str">
        <f t="shared" si="18"/>
        <v>only if failed G H</v>
      </c>
      <c r="D460" s="167"/>
      <c r="E460" s="167"/>
      <c r="F460" s="167"/>
      <c r="G460" s="167"/>
      <c r="H460" s="167"/>
      <c r="I460" s="167"/>
      <c r="J460" s="167"/>
      <c r="K460" s="167"/>
      <c r="L460" s="167"/>
      <c r="M460" s="167"/>
      <c r="N460" s="167"/>
      <c r="O460" s="167"/>
      <c r="P460" s="167"/>
      <c r="Q460" s="693"/>
      <c r="R460" s="693"/>
      <c r="S460" s="693"/>
      <c r="T460" s="46"/>
      <c r="U460" s="46"/>
      <c r="V460" s="46"/>
      <c r="W460" s="46"/>
      <c r="X460" s="46"/>
      <c r="Y460" s="46"/>
      <c r="Z460" s="46"/>
      <c r="AA460" s="46"/>
      <c r="AB460" s="46"/>
      <c r="AC460" s="46"/>
      <c r="AD460" s="46"/>
      <c r="AE460" s="46"/>
      <c r="AF460" s="46"/>
      <c r="AG460" s="46"/>
      <c r="AH460" s="46"/>
      <c r="AI460" s="46"/>
      <c r="AJ460" s="46"/>
      <c r="AK460" s="46"/>
      <c r="AL460" s="46"/>
      <c r="AM460" s="46"/>
      <c r="AN460" s="46"/>
      <c r="AO460" s="46"/>
      <c r="AP460" s="46"/>
      <c r="AQ460" s="46"/>
      <c r="AR460" s="46"/>
      <c r="AS460" s="46"/>
      <c r="AT460" s="46"/>
      <c r="AU460" s="46"/>
      <c r="AV460" s="655"/>
    </row>
    <row r="461" spans="1:48">
      <c r="A461" s="719" t="s">
        <v>263</v>
      </c>
      <c r="B461" s="375" t="str">
        <f>IF($D$388=1,0,J447)</f>
        <v>only if failed G H</v>
      </c>
      <c r="C461" s="961" t="str">
        <f t="shared" si="18"/>
        <v>only if failed G H</v>
      </c>
      <c r="D461" s="167"/>
      <c r="E461" s="167"/>
      <c r="F461" s="167"/>
      <c r="G461" s="167"/>
      <c r="H461" s="167"/>
      <c r="I461" s="167"/>
      <c r="J461" s="167"/>
      <c r="K461" s="167"/>
      <c r="L461" s="167"/>
      <c r="M461" s="167"/>
      <c r="N461" s="167"/>
      <c r="O461" s="167"/>
      <c r="P461" s="167"/>
      <c r="Q461" s="693"/>
      <c r="R461" s="693"/>
      <c r="S461" s="693"/>
      <c r="T461" s="46"/>
      <c r="U461" s="46"/>
      <c r="V461" s="46"/>
      <c r="W461" s="46"/>
      <c r="X461" s="46"/>
      <c r="Y461" s="46"/>
      <c r="Z461" s="46"/>
      <c r="AA461" s="46"/>
      <c r="AB461" s="46"/>
      <c r="AC461" s="46"/>
      <c r="AD461" s="46"/>
      <c r="AE461" s="46"/>
      <c r="AF461" s="46"/>
      <c r="AG461" s="46"/>
      <c r="AH461" s="46"/>
      <c r="AI461" s="46"/>
      <c r="AJ461" s="46"/>
      <c r="AK461" s="46"/>
      <c r="AL461" s="46"/>
      <c r="AM461" s="46"/>
      <c r="AN461" s="46"/>
      <c r="AO461" s="46"/>
      <c r="AP461" s="46"/>
      <c r="AQ461" s="46"/>
      <c r="AR461" s="46"/>
      <c r="AS461" s="46"/>
      <c r="AT461" s="46"/>
      <c r="AU461" s="46"/>
      <c r="AV461" s="655"/>
    </row>
    <row r="462" spans="1:48">
      <c r="A462" s="719" t="s">
        <v>262</v>
      </c>
      <c r="B462" s="375" t="str">
        <f>IF($D$388=1,0,K447)</f>
        <v>only if failed G H</v>
      </c>
      <c r="C462" s="961" t="str">
        <f t="shared" si="18"/>
        <v>only if failed G H</v>
      </c>
      <c r="D462" s="167"/>
      <c r="E462" s="167"/>
      <c r="F462" s="167"/>
      <c r="G462" s="167"/>
      <c r="H462" s="167"/>
      <c r="I462" s="167"/>
      <c r="J462" s="167"/>
      <c r="K462" s="167"/>
      <c r="L462" s="167"/>
      <c r="M462" s="167"/>
      <c r="N462" s="167"/>
      <c r="O462" s="167"/>
      <c r="P462" s="167"/>
      <c r="Q462" s="693"/>
      <c r="R462" s="693"/>
      <c r="S462" s="693"/>
      <c r="T462" s="46"/>
      <c r="U462" s="46"/>
      <c r="V462" s="46"/>
      <c r="W462" s="46"/>
      <c r="X462" s="46"/>
      <c r="Y462" s="46"/>
      <c r="Z462" s="46"/>
      <c r="AA462" s="46"/>
      <c r="AB462" s="46"/>
      <c r="AC462" s="46"/>
      <c r="AD462" s="46"/>
      <c r="AE462" s="46"/>
      <c r="AF462" s="46"/>
      <c r="AG462" s="46"/>
      <c r="AH462" s="46"/>
      <c r="AI462" s="46"/>
      <c r="AJ462" s="46"/>
      <c r="AK462" s="46"/>
      <c r="AL462" s="46"/>
      <c r="AM462" s="46"/>
      <c r="AN462" s="46"/>
      <c r="AO462" s="46"/>
      <c r="AP462" s="46"/>
      <c r="AQ462" s="46"/>
      <c r="AR462" s="46"/>
      <c r="AS462" s="46"/>
      <c r="AT462" s="46"/>
      <c r="AU462" s="46"/>
      <c r="AV462" s="655"/>
    </row>
    <row r="463" spans="1:48">
      <c r="A463" s="719" t="s">
        <v>433</v>
      </c>
      <c r="B463" s="375" t="str">
        <f>IF($D$388=1,0,L447)</f>
        <v>only if failed G H</v>
      </c>
      <c r="C463" s="961" t="str">
        <f t="shared" si="18"/>
        <v>only if failed G H</v>
      </c>
      <c r="D463" s="167"/>
      <c r="E463" s="167"/>
      <c r="F463" s="167"/>
      <c r="G463" s="167"/>
      <c r="H463" s="167"/>
      <c r="I463" s="167"/>
      <c r="J463" s="167"/>
      <c r="K463" s="167"/>
      <c r="L463" s="167"/>
      <c r="M463" s="167"/>
      <c r="N463" s="167"/>
      <c r="O463" s="167"/>
      <c r="P463" s="167"/>
      <c r="Q463" s="693"/>
      <c r="R463" s="693"/>
      <c r="S463" s="693"/>
      <c r="T463" s="46"/>
      <c r="U463" s="46"/>
      <c r="V463" s="46"/>
      <c r="W463" s="46"/>
      <c r="X463" s="46"/>
      <c r="Y463" s="46"/>
      <c r="Z463" s="46"/>
      <c r="AA463" s="46"/>
      <c r="AB463" s="46"/>
      <c r="AC463" s="46"/>
      <c r="AD463" s="46"/>
      <c r="AE463" s="46"/>
      <c r="AF463" s="46"/>
      <c r="AG463" s="46"/>
      <c r="AH463" s="46"/>
      <c r="AI463" s="46"/>
      <c r="AJ463" s="46"/>
      <c r="AK463" s="46"/>
      <c r="AL463" s="46"/>
      <c r="AM463" s="46"/>
      <c r="AN463" s="46"/>
      <c r="AO463" s="46"/>
      <c r="AP463" s="46"/>
      <c r="AQ463" s="46"/>
      <c r="AR463" s="46"/>
      <c r="AS463" s="46"/>
      <c r="AT463" s="46"/>
      <c r="AU463" s="46"/>
      <c r="AV463" s="655"/>
    </row>
    <row r="464" spans="1:48" ht="14" thickBot="1">
      <c r="A464" s="721"/>
      <c r="B464" s="722"/>
      <c r="C464" s="722"/>
      <c r="D464" s="722"/>
      <c r="E464" s="722"/>
      <c r="F464" s="722"/>
      <c r="G464" s="722"/>
      <c r="H464" s="722"/>
      <c r="I464" s="722"/>
      <c r="J464" s="722"/>
      <c r="K464" s="722"/>
      <c r="L464" s="722"/>
      <c r="M464" s="722"/>
      <c r="N464" s="722"/>
      <c r="O464" s="722"/>
      <c r="P464" s="722"/>
      <c r="Q464" s="724"/>
      <c r="R464" s="724"/>
      <c r="S464" s="724"/>
      <c r="T464" s="725"/>
      <c r="U464" s="725"/>
      <c r="V464" s="725"/>
      <c r="W464" s="725"/>
      <c r="X464" s="725"/>
      <c r="Y464" s="725"/>
      <c r="Z464" s="725"/>
      <c r="AA464" s="725"/>
      <c r="AB464" s="725"/>
      <c r="AC464" s="725"/>
      <c r="AD464" s="725"/>
      <c r="AE464" s="725"/>
      <c r="AF464" s="725"/>
      <c r="AG464" s="725"/>
      <c r="AH464" s="725"/>
      <c r="AI464" s="725"/>
      <c r="AJ464" s="725"/>
      <c r="AK464" s="725"/>
      <c r="AL464" s="725"/>
      <c r="AM464" s="725"/>
      <c r="AN464" s="725"/>
      <c r="AO464" s="725"/>
      <c r="AP464" s="725"/>
      <c r="AQ464" s="725"/>
      <c r="AR464" s="725"/>
      <c r="AS464" s="725"/>
      <c r="AT464" s="725"/>
      <c r="AU464" s="725"/>
      <c r="AV464" s="726"/>
    </row>
    <row r="465" spans="1:48">
      <c r="A465" s="969"/>
      <c r="B465" s="970"/>
      <c r="C465" s="970"/>
      <c r="D465" s="970"/>
      <c r="E465" s="970"/>
      <c r="F465" s="970"/>
      <c r="G465" s="970"/>
      <c r="H465" s="970"/>
      <c r="I465" s="970"/>
      <c r="J465" s="970"/>
      <c r="K465" s="970"/>
      <c r="L465" s="970"/>
      <c r="M465" s="970"/>
      <c r="N465" s="970"/>
      <c r="O465" s="970"/>
      <c r="P465" s="970"/>
      <c r="Q465" s="970"/>
      <c r="R465" s="970"/>
      <c r="S465" s="970"/>
      <c r="T465" s="652"/>
      <c r="U465" s="652"/>
      <c r="V465" s="652"/>
      <c r="W465" s="652"/>
      <c r="X465" s="652"/>
      <c r="Y465" s="652"/>
      <c r="Z465" s="652"/>
      <c r="AA465" s="652"/>
      <c r="AB465" s="652"/>
      <c r="AC465" s="652"/>
      <c r="AD465" s="652"/>
      <c r="AE465" s="652"/>
      <c r="AF465" s="652"/>
      <c r="AG465" s="652"/>
      <c r="AH465" s="652"/>
      <c r="AI465" s="652"/>
      <c r="AJ465" s="652"/>
      <c r="AK465" s="652"/>
      <c r="AL465" s="652"/>
      <c r="AM465" s="652"/>
      <c r="AN465" s="652"/>
      <c r="AO465" s="652"/>
      <c r="AP465" s="652"/>
      <c r="AQ465" s="652"/>
      <c r="AR465" s="652"/>
      <c r="AS465" s="652"/>
      <c r="AT465" s="652"/>
      <c r="AU465" s="652"/>
      <c r="AV465" s="653"/>
    </row>
    <row r="466" spans="1:48">
      <c r="A466" s="781" t="s">
        <v>21</v>
      </c>
      <c r="B466" s="676"/>
      <c r="C466" s="676"/>
      <c r="D466" s="676"/>
      <c r="E466" s="676"/>
      <c r="F466" s="676"/>
      <c r="G466" s="676"/>
      <c r="H466" s="676"/>
      <c r="I466" s="676"/>
      <c r="J466" s="676"/>
      <c r="K466" s="676"/>
      <c r="L466" s="676"/>
      <c r="M466" s="676"/>
      <c r="N466" s="676"/>
      <c r="O466" s="676"/>
      <c r="P466" s="676"/>
      <c r="Q466" s="676"/>
      <c r="R466" s="676"/>
      <c r="S466" s="676"/>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c r="AU466" s="8"/>
      <c r="AV466" s="874"/>
    </row>
    <row r="467" spans="1:48">
      <c r="A467" s="971"/>
      <c r="B467" s="167"/>
      <c r="C467" s="167"/>
      <c r="D467" s="167"/>
      <c r="E467" s="167"/>
      <c r="F467" s="167"/>
      <c r="G467" s="167"/>
      <c r="H467" s="167"/>
      <c r="I467" s="167"/>
      <c r="J467" s="167"/>
      <c r="K467" s="167"/>
      <c r="L467" s="167"/>
      <c r="M467" s="167"/>
      <c r="N467" s="167"/>
      <c r="O467" s="167"/>
      <c r="P467" s="167"/>
      <c r="Q467" s="167"/>
      <c r="R467" s="167"/>
      <c r="S467" s="167"/>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c r="AS467" s="8"/>
      <c r="AT467" s="8"/>
      <c r="AU467" s="8"/>
      <c r="AV467" s="874"/>
    </row>
    <row r="468" spans="1:48">
      <c r="A468" s="971" t="s">
        <v>130</v>
      </c>
      <c r="B468" s="676"/>
      <c r="C468" s="676"/>
      <c r="D468" s="676"/>
      <c r="E468" s="676"/>
      <c r="F468" s="676"/>
      <c r="G468" s="676"/>
      <c r="H468" s="676"/>
      <c r="I468" s="676"/>
      <c r="J468" s="676"/>
      <c r="K468" s="676"/>
      <c r="L468" s="676"/>
      <c r="M468" s="676"/>
      <c r="N468" s="676"/>
      <c r="O468" s="676"/>
      <c r="P468" s="676"/>
      <c r="Q468" s="676"/>
      <c r="R468" s="676"/>
      <c r="S468" s="676"/>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c r="AS468" s="8"/>
      <c r="AT468" s="8"/>
      <c r="AU468" s="8"/>
      <c r="AV468" s="874"/>
    </row>
    <row r="469" spans="1:48">
      <c r="A469" s="971"/>
      <c r="B469" s="167"/>
      <c r="C469" s="167"/>
      <c r="D469" s="167"/>
      <c r="E469" s="167"/>
      <c r="F469" s="167"/>
      <c r="G469" s="167"/>
      <c r="H469" s="167"/>
      <c r="I469" s="167"/>
      <c r="J469" s="167"/>
      <c r="K469" s="167"/>
      <c r="L469" s="167"/>
      <c r="M469" s="167"/>
      <c r="N469" s="167"/>
      <c r="O469" s="167"/>
      <c r="P469" s="167"/>
      <c r="Q469" s="167"/>
      <c r="R469" s="167"/>
      <c r="S469" s="167"/>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c r="AS469" s="8"/>
      <c r="AT469" s="8"/>
      <c r="AU469" s="8"/>
      <c r="AV469" s="874"/>
    </row>
    <row r="470" spans="1:48" ht="14">
      <c r="A470" s="917" t="s">
        <v>987</v>
      </c>
      <c r="B470" s="618"/>
      <c r="C470" s="618"/>
      <c r="D470" s="618"/>
      <c r="E470" s="618"/>
      <c r="F470" s="964"/>
      <c r="G470" s="618"/>
      <c r="H470" s="618"/>
      <c r="I470" s="618"/>
      <c r="J470" s="618"/>
      <c r="K470" s="618"/>
      <c r="L470" s="618"/>
      <c r="M470" s="618"/>
      <c r="N470" s="618"/>
      <c r="O470" s="618"/>
      <c r="P470" s="618"/>
      <c r="Q470" s="618"/>
      <c r="R470" s="618"/>
      <c r="S470" s="618"/>
      <c r="T470" s="618"/>
      <c r="U470" s="618"/>
      <c r="V470" s="618"/>
      <c r="W470" s="618"/>
      <c r="X470" s="618"/>
      <c r="Y470" s="35"/>
      <c r="Z470" s="8"/>
      <c r="AA470" s="8"/>
      <c r="AB470" s="8"/>
      <c r="AC470" s="8"/>
      <c r="AD470" s="8"/>
      <c r="AE470" s="8"/>
      <c r="AF470" s="8"/>
      <c r="AG470" s="8"/>
      <c r="AH470" s="8"/>
      <c r="AI470" s="8"/>
      <c r="AJ470" s="8"/>
      <c r="AK470" s="8"/>
      <c r="AL470" s="8"/>
      <c r="AM470" s="8"/>
      <c r="AN470" s="8"/>
      <c r="AO470" s="8"/>
      <c r="AP470" s="8"/>
      <c r="AQ470" s="8"/>
      <c r="AR470" s="8"/>
      <c r="AS470" s="8"/>
      <c r="AT470" s="8"/>
      <c r="AU470" s="8"/>
      <c r="AV470" s="874"/>
    </row>
    <row r="471" spans="1:48" ht="14">
      <c r="A471" s="965" t="s">
        <v>988</v>
      </c>
      <c r="B471" s="618"/>
      <c r="C471" s="618"/>
      <c r="D471" s="618"/>
      <c r="E471" s="618"/>
      <c r="F471" s="964"/>
      <c r="G471" s="618"/>
      <c r="H471" s="618"/>
      <c r="I471" s="618"/>
      <c r="J471" s="618"/>
      <c r="K471" s="618"/>
      <c r="L471" s="618"/>
      <c r="M471" s="618"/>
      <c r="N471" s="618"/>
      <c r="O471" s="618"/>
      <c r="P471" s="618"/>
      <c r="Q471" s="618"/>
      <c r="R471" s="618"/>
      <c r="S471" s="618"/>
      <c r="T471" s="618"/>
      <c r="U471" s="618"/>
      <c r="V471" s="618"/>
      <c r="W471" s="618"/>
      <c r="X471" s="618"/>
      <c r="Y471" s="35"/>
      <c r="Z471" s="8"/>
      <c r="AA471" s="8"/>
      <c r="AB471" s="8"/>
      <c r="AC471" s="8"/>
      <c r="AD471" s="8"/>
      <c r="AE471" s="8"/>
      <c r="AF471" s="8"/>
      <c r="AG471" s="8"/>
      <c r="AH471" s="8"/>
      <c r="AI471" s="8"/>
      <c r="AJ471" s="8"/>
      <c r="AK471" s="8"/>
      <c r="AL471" s="8"/>
      <c r="AM471" s="8"/>
      <c r="AN471" s="8"/>
      <c r="AO471" s="8"/>
      <c r="AP471" s="8"/>
      <c r="AQ471" s="8"/>
      <c r="AR471" s="8"/>
      <c r="AS471" s="8"/>
      <c r="AT471" s="8"/>
      <c r="AU471" s="8"/>
      <c r="AV471" s="874"/>
    </row>
    <row r="472" spans="1:48" ht="14">
      <c r="A472" s="966" t="s">
        <v>989</v>
      </c>
      <c r="B472" s="618"/>
      <c r="C472" s="618"/>
      <c r="D472" s="618"/>
      <c r="E472" s="618"/>
      <c r="F472" s="964"/>
      <c r="G472" s="618"/>
      <c r="H472" s="618"/>
      <c r="I472" s="618"/>
      <c r="J472" s="618"/>
      <c r="K472" s="618"/>
      <c r="L472" s="618"/>
      <c r="M472" s="618"/>
      <c r="N472" s="618"/>
      <c r="O472" s="618"/>
      <c r="P472" s="618"/>
      <c r="Q472" s="618"/>
      <c r="R472" s="618"/>
      <c r="S472" s="618"/>
      <c r="T472" s="618"/>
      <c r="U472" s="618"/>
      <c r="V472" s="618"/>
      <c r="W472" s="618"/>
      <c r="X472" s="618"/>
      <c r="Y472" s="35"/>
      <c r="Z472" s="8"/>
      <c r="AA472" s="8"/>
      <c r="AB472" s="8"/>
      <c r="AC472" s="8"/>
      <c r="AD472" s="8"/>
      <c r="AE472" s="8"/>
      <c r="AF472" s="8"/>
      <c r="AG472" s="8"/>
      <c r="AH472" s="8"/>
      <c r="AI472" s="8"/>
      <c r="AJ472" s="8"/>
      <c r="AK472" s="8"/>
      <c r="AL472" s="8"/>
      <c r="AM472" s="8"/>
      <c r="AN472" s="8"/>
      <c r="AO472" s="8"/>
      <c r="AP472" s="8"/>
      <c r="AQ472" s="8"/>
      <c r="AR472" s="8"/>
      <c r="AS472" s="8"/>
      <c r="AT472" s="8"/>
      <c r="AU472" s="8"/>
      <c r="AV472" s="874"/>
    </row>
    <row r="473" spans="1:48" ht="14">
      <c r="A473" s="965" t="s">
        <v>1004</v>
      </c>
      <c r="B473" s="618"/>
      <c r="C473" s="618"/>
      <c r="D473" s="618"/>
      <c r="E473" s="618"/>
      <c r="F473" s="964"/>
      <c r="G473" s="618"/>
      <c r="H473" s="618"/>
      <c r="I473" s="618"/>
      <c r="J473" s="618"/>
      <c r="K473" s="618"/>
      <c r="L473" s="618"/>
      <c r="M473" s="618"/>
      <c r="N473" s="618"/>
      <c r="O473" s="618"/>
      <c r="P473" s="618"/>
      <c r="Q473" s="618"/>
      <c r="R473" s="618"/>
      <c r="S473" s="618"/>
      <c r="T473" s="618"/>
      <c r="U473" s="618"/>
      <c r="V473" s="618"/>
      <c r="W473" s="618"/>
      <c r="X473" s="618"/>
      <c r="Y473" s="35"/>
      <c r="Z473" s="8"/>
      <c r="AA473" s="8"/>
      <c r="AB473" s="8"/>
      <c r="AC473" s="8"/>
      <c r="AD473" s="8"/>
      <c r="AE473" s="8"/>
      <c r="AF473" s="8"/>
      <c r="AG473" s="8"/>
      <c r="AH473" s="8"/>
      <c r="AI473" s="8"/>
      <c r="AJ473" s="8"/>
      <c r="AK473" s="8"/>
      <c r="AL473" s="8"/>
      <c r="AM473" s="8"/>
      <c r="AN473" s="8"/>
      <c r="AO473" s="8"/>
      <c r="AP473" s="8"/>
      <c r="AQ473" s="8"/>
      <c r="AR473" s="8"/>
      <c r="AS473" s="8"/>
      <c r="AT473" s="8"/>
      <c r="AU473" s="8"/>
      <c r="AV473" s="874"/>
    </row>
    <row r="474" spans="1:48" ht="14">
      <c r="A474" s="965" t="s">
        <v>1005</v>
      </c>
      <c r="B474" s="618"/>
      <c r="C474" s="618"/>
      <c r="D474" s="618"/>
      <c r="E474" s="618"/>
      <c r="F474" s="964"/>
      <c r="G474" s="618"/>
      <c r="H474" s="618"/>
      <c r="I474" s="618"/>
      <c r="J474" s="618"/>
      <c r="K474" s="618"/>
      <c r="L474" s="618"/>
      <c r="M474" s="618"/>
      <c r="N474" s="618"/>
      <c r="O474" s="618"/>
      <c r="P474" s="618"/>
      <c r="Q474" s="618"/>
      <c r="R474" s="618"/>
      <c r="S474" s="618"/>
      <c r="T474" s="618"/>
      <c r="U474" s="618"/>
      <c r="V474" s="35"/>
      <c r="W474" s="35"/>
      <c r="X474" s="35"/>
      <c r="Y474" s="35"/>
      <c r="Z474" s="8"/>
      <c r="AA474" s="8"/>
      <c r="AB474" s="8"/>
      <c r="AC474" s="8"/>
      <c r="AD474" s="8"/>
      <c r="AE474" s="8"/>
      <c r="AF474" s="8"/>
      <c r="AG474" s="8"/>
      <c r="AH474" s="8"/>
      <c r="AI474" s="8"/>
      <c r="AJ474" s="8"/>
      <c r="AK474" s="8"/>
      <c r="AL474" s="8"/>
      <c r="AM474" s="8"/>
      <c r="AN474" s="8"/>
      <c r="AO474" s="8"/>
      <c r="AP474" s="8"/>
      <c r="AQ474" s="8"/>
      <c r="AR474" s="8"/>
      <c r="AS474" s="8"/>
      <c r="AT474" s="8"/>
      <c r="AU474" s="8"/>
      <c r="AV474" s="874"/>
    </row>
    <row r="475" spans="1:48" ht="17">
      <c r="A475" s="715"/>
      <c r="B475" s="615" t="s">
        <v>22</v>
      </c>
      <c r="C475" s="972" t="s">
        <v>23</v>
      </c>
      <c r="D475" s="973" t="s">
        <v>24</v>
      </c>
      <c r="E475" s="388"/>
      <c r="F475" s="388"/>
      <c r="G475" s="388"/>
      <c r="H475" s="388"/>
      <c r="I475" s="388"/>
      <c r="J475" s="388"/>
      <c r="K475" s="388"/>
      <c r="L475" s="388"/>
      <c r="M475" s="388"/>
      <c r="N475" s="388"/>
      <c r="O475" s="388"/>
      <c r="P475" s="388"/>
      <c r="Q475" s="388"/>
      <c r="R475" s="388"/>
      <c r="S475" s="38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c r="AS475" s="8"/>
      <c r="AT475" s="8"/>
      <c r="AU475" s="8"/>
      <c r="AV475" s="874"/>
    </row>
    <row r="476" spans="1:48">
      <c r="A476" s="285" t="s">
        <v>619</v>
      </c>
      <c r="B476" s="967">
        <f>IF(C476=1,1,0)</f>
        <v>1</v>
      </c>
      <c r="C476" s="968">
        <v>1</v>
      </c>
      <c r="D476" s="388" t="s">
        <v>894</v>
      </c>
      <c r="E476" s="388"/>
      <c r="F476" s="388"/>
      <c r="G476" s="388"/>
      <c r="H476" s="388"/>
      <c r="I476" s="388"/>
      <c r="J476" s="388"/>
      <c r="K476" s="388"/>
      <c r="L476" s="388"/>
      <c r="M476" s="388"/>
      <c r="N476" s="388"/>
      <c r="O476" s="388"/>
      <c r="P476" s="388"/>
      <c r="Q476" s="388"/>
      <c r="R476" s="388"/>
      <c r="S476" s="38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c r="AU476" s="8"/>
      <c r="AV476" s="874"/>
    </row>
    <row r="477" spans="1:48">
      <c r="A477" s="285" t="s">
        <v>342</v>
      </c>
      <c r="B477" s="967"/>
      <c r="C477" s="968" t="e">
        <f>+'SCOPE 2 CALCS - IGNORE'!F232</f>
        <v>#DIV/0!</v>
      </c>
      <c r="D477" s="388" t="s">
        <v>894</v>
      </c>
      <c r="E477" s="388"/>
      <c r="F477" s="388"/>
      <c r="G477" s="388"/>
      <c r="H477" s="388"/>
      <c r="I477" s="388"/>
      <c r="J477" s="388"/>
      <c r="K477" s="388"/>
      <c r="L477" s="388"/>
      <c r="M477" s="388"/>
      <c r="N477" s="388"/>
      <c r="O477" s="388"/>
      <c r="P477" s="388"/>
      <c r="Q477" s="388"/>
      <c r="R477" s="388"/>
      <c r="S477" s="38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c r="AS477" s="8"/>
      <c r="AT477" s="8"/>
      <c r="AU477" s="8"/>
      <c r="AV477" s="874"/>
    </row>
    <row r="478" spans="1:48">
      <c r="A478" s="285" t="s">
        <v>620</v>
      </c>
      <c r="B478" s="967"/>
      <c r="C478" s="968" t="e">
        <f>+'SCOPE 2 CALCS - IGNORE'!F233</f>
        <v>#DIV/0!</v>
      </c>
      <c r="D478" s="388" t="s">
        <v>940</v>
      </c>
      <c r="E478" s="388"/>
      <c r="F478" s="388"/>
      <c r="G478" s="226" t="e">
        <f>+'SCOPE 2 CALCS - IGNORE'!I130</f>
        <v>#DIV/0!</v>
      </c>
      <c r="H478" s="226" t="e">
        <f>+'SCOPE 2 CALCS - IGNORE'!J130</f>
        <v>#DIV/0!</v>
      </c>
      <c r="I478" s="226" t="e">
        <f>+'SCOPE 2 CALCS - IGNORE'!K130</f>
        <v>#DIV/0!</v>
      </c>
      <c r="J478" s="226" t="e">
        <f>+'SCOPE 2 CALCS - IGNORE'!L130</f>
        <v>#DIV/0!</v>
      </c>
      <c r="K478" s="226" t="e">
        <f>+'SCOPE 2 CALCS - IGNORE'!M130</f>
        <v>#DIV/0!</v>
      </c>
      <c r="L478" s="226" t="e">
        <f>+'SCOPE 2 CALCS - IGNORE'!N130</f>
        <v>#DIV/0!</v>
      </c>
      <c r="M478" s="226" t="e">
        <f>+'SCOPE 2 CALCS - IGNORE'!O130</f>
        <v>#DIV/0!</v>
      </c>
      <c r="N478" s="226" t="e">
        <f>+'SCOPE 2 CALCS - IGNORE'!P130</f>
        <v>#DIV/0!</v>
      </c>
      <c r="O478" s="388"/>
      <c r="P478" s="388"/>
      <c r="Q478" s="388"/>
      <c r="R478" s="388"/>
      <c r="S478" s="38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c r="AS478" s="8"/>
      <c r="AT478" s="8"/>
      <c r="AU478" s="8"/>
      <c r="AV478" s="874"/>
    </row>
    <row r="479" spans="1:48">
      <c r="A479" s="285" t="s">
        <v>434</v>
      </c>
      <c r="B479" s="967"/>
      <c r="C479" s="968" t="e">
        <f>+'SCOPE 2 CALCS - IGNORE'!F234</f>
        <v>#DIV/0!</v>
      </c>
      <c r="D479" s="388" t="s">
        <v>940</v>
      </c>
      <c r="E479" s="388"/>
      <c r="F479" s="388"/>
      <c r="G479" s="226" t="e">
        <f>+'SCOPE 2 CALCS - IGNORE'!J131</f>
        <v>#DIV/0!</v>
      </c>
      <c r="H479" s="226" t="e">
        <f>+'SCOPE 2 CALCS - IGNORE'!K131</f>
        <v>#DIV/0!</v>
      </c>
      <c r="I479" s="226" t="e">
        <f>+'SCOPE 2 CALCS - IGNORE'!L131</f>
        <v>#DIV/0!</v>
      </c>
      <c r="J479" s="226" t="e">
        <f>+'SCOPE 2 CALCS - IGNORE'!M131</f>
        <v>#DIV/0!</v>
      </c>
      <c r="K479" s="226" t="e">
        <f>+'SCOPE 2 CALCS - IGNORE'!N131</f>
        <v>#DIV/0!</v>
      </c>
      <c r="L479" s="226" t="e">
        <f>+'SCOPE 2 CALCS - IGNORE'!O131</f>
        <v>#DIV/0!</v>
      </c>
      <c r="M479" s="226" t="e">
        <f>+'SCOPE 2 CALCS - IGNORE'!P131</f>
        <v>#DIV/0!</v>
      </c>
      <c r="N479" s="388"/>
      <c r="O479" s="388"/>
      <c r="P479" s="388"/>
      <c r="Q479" s="388"/>
      <c r="R479" s="388"/>
      <c r="S479" s="38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c r="AS479" s="8"/>
      <c r="AT479" s="8"/>
      <c r="AU479" s="8"/>
      <c r="AV479" s="874"/>
    </row>
    <row r="480" spans="1:48">
      <c r="A480" s="285" t="s">
        <v>435</v>
      </c>
      <c r="B480" s="967"/>
      <c r="C480" s="968" t="e">
        <f>+'SCOPE 2 CALCS - IGNORE'!F235</f>
        <v>#DIV/0!</v>
      </c>
      <c r="D480" s="388" t="s">
        <v>940</v>
      </c>
      <c r="E480" s="388"/>
      <c r="F480" s="388"/>
      <c r="G480" s="226" t="e">
        <f>+'SCOPE 2 CALCS - IGNORE'!K132</f>
        <v>#DIV/0!</v>
      </c>
      <c r="H480" s="226" t="e">
        <f>+'SCOPE 2 CALCS - IGNORE'!L132</f>
        <v>#DIV/0!</v>
      </c>
      <c r="I480" s="226" t="e">
        <f>+'SCOPE 2 CALCS - IGNORE'!M132</f>
        <v>#DIV/0!</v>
      </c>
      <c r="J480" s="226" t="e">
        <f>+'SCOPE 2 CALCS - IGNORE'!N132</f>
        <v>#DIV/0!</v>
      </c>
      <c r="K480" s="226" t="e">
        <f>+'SCOPE 2 CALCS - IGNORE'!O132</f>
        <v>#DIV/0!</v>
      </c>
      <c r="L480" s="226" t="e">
        <f>+'SCOPE 2 CALCS - IGNORE'!P132</f>
        <v>#DIV/0!</v>
      </c>
      <c r="M480" s="388"/>
      <c r="N480" s="388"/>
      <c r="O480" s="388"/>
      <c r="P480" s="388"/>
      <c r="Q480" s="388"/>
      <c r="R480" s="388"/>
      <c r="S480" s="38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c r="AS480" s="8"/>
      <c r="AT480" s="8"/>
      <c r="AU480" s="8"/>
      <c r="AV480" s="874"/>
    </row>
    <row r="481" spans="1:48">
      <c r="A481" s="285" t="s">
        <v>420</v>
      </c>
      <c r="B481" s="967"/>
      <c r="C481" s="968" t="e">
        <f>+'SCOPE 2 CALCS - IGNORE'!F236</f>
        <v>#DIV/0!</v>
      </c>
      <c r="D481" s="388" t="s">
        <v>940</v>
      </c>
      <c r="E481" s="388"/>
      <c r="F481" s="388"/>
      <c r="G481" s="226" t="e">
        <f>+'SCOPE 2 CALCS - IGNORE'!L133</f>
        <v>#DIV/0!</v>
      </c>
      <c r="H481" s="226" t="e">
        <f>+'SCOPE 2 CALCS - IGNORE'!M133</f>
        <v>#DIV/0!</v>
      </c>
      <c r="I481" s="226" t="e">
        <f>+'SCOPE 2 CALCS - IGNORE'!N133</f>
        <v>#DIV/0!</v>
      </c>
      <c r="J481" s="226" t="e">
        <f>+'SCOPE 2 CALCS - IGNORE'!O133</f>
        <v>#DIV/0!</v>
      </c>
      <c r="K481" s="226" t="e">
        <f>+'SCOPE 2 CALCS - IGNORE'!P133</f>
        <v>#DIV/0!</v>
      </c>
      <c r="L481" s="388"/>
      <c r="M481" s="388"/>
      <c r="N481" s="388"/>
      <c r="O481" s="388"/>
      <c r="P481" s="388"/>
      <c r="Q481" s="388"/>
      <c r="R481" s="388"/>
      <c r="S481" s="38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c r="AU481" s="8"/>
      <c r="AV481" s="874"/>
    </row>
    <row r="482" spans="1:48">
      <c r="A482" s="285" t="s">
        <v>264</v>
      </c>
      <c r="B482" s="967"/>
      <c r="C482" s="968" t="e">
        <f>+'SCOPE 2 CALCS - IGNORE'!F237</f>
        <v>#DIV/0!</v>
      </c>
      <c r="D482" s="388" t="s">
        <v>940</v>
      </c>
      <c r="E482" s="388"/>
      <c r="F482" s="388"/>
      <c r="G482" s="226" t="e">
        <f>+'SCOPE 2 CALCS - IGNORE'!M134</f>
        <v>#DIV/0!</v>
      </c>
      <c r="H482" s="226" t="e">
        <f>+'SCOPE 2 CALCS - IGNORE'!N134</f>
        <v>#DIV/0!</v>
      </c>
      <c r="I482" s="226" t="e">
        <f>+'SCOPE 2 CALCS - IGNORE'!O134</f>
        <v>#DIV/0!</v>
      </c>
      <c r="J482" s="226" t="e">
        <f>+'SCOPE 2 CALCS - IGNORE'!P134</f>
        <v>#DIV/0!</v>
      </c>
      <c r="K482" s="388"/>
      <c r="L482" s="388"/>
      <c r="M482" s="388"/>
      <c r="N482" s="388"/>
      <c r="O482" s="388"/>
      <c r="P482" s="388"/>
      <c r="Q482" s="388"/>
      <c r="R482" s="388"/>
      <c r="S482" s="38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c r="AU482" s="8"/>
      <c r="AV482" s="874"/>
    </row>
    <row r="483" spans="1:48">
      <c r="A483" s="285" t="s">
        <v>263</v>
      </c>
      <c r="B483" s="967"/>
      <c r="C483" s="968" t="e">
        <f>+'SCOPE 2 CALCS - IGNORE'!F238</f>
        <v>#DIV/0!</v>
      </c>
      <c r="D483" s="388" t="s">
        <v>940</v>
      </c>
      <c r="E483" s="388"/>
      <c r="F483" s="388"/>
      <c r="G483" s="226" t="e">
        <f>+'SCOPE 2 CALCS - IGNORE'!N135</f>
        <v>#DIV/0!</v>
      </c>
      <c r="H483" s="226" t="e">
        <f>+'SCOPE 2 CALCS - IGNORE'!O135</f>
        <v>#DIV/0!</v>
      </c>
      <c r="I483" s="226" t="e">
        <f>+'SCOPE 2 CALCS - IGNORE'!P135</f>
        <v>#DIV/0!</v>
      </c>
      <c r="J483" s="388"/>
      <c r="K483" s="388"/>
      <c r="L483" s="388"/>
      <c r="M483" s="388"/>
      <c r="N483" s="388"/>
      <c r="O483" s="388"/>
      <c r="P483" s="388"/>
      <c r="Q483" s="388"/>
      <c r="R483" s="388"/>
      <c r="S483" s="38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c r="AS483" s="8"/>
      <c r="AT483" s="8"/>
      <c r="AU483" s="8"/>
      <c r="AV483" s="874"/>
    </row>
    <row r="484" spans="1:48">
      <c r="A484" s="285" t="s">
        <v>262</v>
      </c>
      <c r="B484" s="967"/>
      <c r="C484" s="968" t="e">
        <f>+'SCOPE 2 CALCS - IGNORE'!F239</f>
        <v>#DIV/0!</v>
      </c>
      <c r="D484" s="388" t="s">
        <v>940</v>
      </c>
      <c r="E484" s="388"/>
      <c r="F484" s="388"/>
      <c r="G484" s="226" t="e">
        <f>+'SCOPE 2 CALCS - IGNORE'!O136</f>
        <v>#DIV/0!</v>
      </c>
      <c r="H484" s="226" t="e">
        <f>+'SCOPE 2 CALCS - IGNORE'!P136</f>
        <v>#DIV/0!</v>
      </c>
      <c r="I484" s="388"/>
      <c r="J484" s="388"/>
      <c r="K484" s="388"/>
      <c r="L484" s="388"/>
      <c r="M484" s="388"/>
      <c r="N484" s="388"/>
      <c r="O484" s="388"/>
      <c r="P484" s="388"/>
      <c r="Q484" s="388"/>
      <c r="R484" s="388"/>
      <c r="S484" s="38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c r="AS484" s="8"/>
      <c r="AT484" s="8"/>
      <c r="AU484" s="8"/>
      <c r="AV484" s="874"/>
    </row>
    <row r="485" spans="1:48">
      <c r="A485" s="285" t="s">
        <v>433</v>
      </c>
      <c r="B485" s="967"/>
      <c r="C485" s="968" t="e">
        <f>+'SCOPE 2 CALCS - IGNORE'!F240</f>
        <v>#DIV/0!</v>
      </c>
      <c r="D485" s="388" t="s">
        <v>940</v>
      </c>
      <c r="E485" s="388"/>
      <c r="F485" s="388"/>
      <c r="G485" s="226" t="e">
        <f>+'SCOPE 2 CALCS - IGNORE'!P137</f>
        <v>#DIV/0!</v>
      </c>
      <c r="H485" s="388"/>
      <c r="I485" s="388"/>
      <c r="J485" s="388"/>
      <c r="K485" s="388"/>
      <c r="L485" s="388"/>
      <c r="M485" s="388"/>
      <c r="N485" s="388"/>
      <c r="O485" s="388"/>
      <c r="P485" s="388"/>
      <c r="Q485" s="388"/>
      <c r="R485" s="388"/>
      <c r="S485" s="38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74"/>
    </row>
    <row r="486" spans="1:48" ht="14" thickBot="1">
      <c r="A486" s="721"/>
      <c r="B486" s="722"/>
      <c r="C486" s="722"/>
      <c r="D486" s="722"/>
      <c r="E486" s="722"/>
      <c r="F486" s="722"/>
      <c r="G486" s="722"/>
      <c r="H486" s="722"/>
      <c r="I486" s="722"/>
      <c r="J486" s="722"/>
      <c r="K486" s="722"/>
      <c r="L486" s="722"/>
      <c r="M486" s="722"/>
      <c r="N486" s="722"/>
      <c r="O486" s="722"/>
      <c r="P486" s="722"/>
      <c r="Q486" s="722"/>
      <c r="R486" s="722"/>
      <c r="S486" s="722"/>
      <c r="T486" s="723"/>
      <c r="U486" s="723"/>
      <c r="V486" s="723"/>
      <c r="W486" s="723"/>
      <c r="X486" s="723"/>
      <c r="Y486" s="723"/>
      <c r="Z486" s="723"/>
      <c r="AA486" s="723"/>
      <c r="AB486" s="723"/>
      <c r="AC486" s="723"/>
      <c r="AD486" s="723"/>
      <c r="AE486" s="723"/>
      <c r="AF486" s="723"/>
      <c r="AG486" s="723"/>
      <c r="AH486" s="723"/>
      <c r="AI486" s="723"/>
      <c r="AJ486" s="723"/>
      <c r="AK486" s="723"/>
      <c r="AL486" s="723"/>
      <c r="AM486" s="723"/>
      <c r="AN486" s="723"/>
      <c r="AO486" s="723"/>
      <c r="AP486" s="723"/>
      <c r="AQ486" s="723"/>
      <c r="AR486" s="723"/>
      <c r="AS486" s="723"/>
      <c r="AT486" s="723"/>
      <c r="AU486" s="723"/>
      <c r="AV486" s="889"/>
    </row>
    <row r="487" spans="1:48">
      <c r="A487" s="969"/>
      <c r="B487" s="970"/>
      <c r="C487" s="970"/>
      <c r="D487" s="970"/>
      <c r="E487" s="970"/>
      <c r="F487" s="970"/>
      <c r="G487" s="970"/>
      <c r="H487" s="970"/>
      <c r="I487" s="970"/>
      <c r="J487" s="970"/>
      <c r="K487" s="970"/>
      <c r="L487" s="970"/>
      <c r="M487" s="970"/>
      <c r="N487" s="970"/>
      <c r="O487" s="970"/>
      <c r="P487" s="970"/>
      <c r="Q487" s="970"/>
      <c r="R487" s="970"/>
      <c r="S487" s="970"/>
      <c r="T487" s="652"/>
      <c r="U487" s="652"/>
      <c r="V487" s="652"/>
      <c r="W487" s="652"/>
      <c r="X487" s="652"/>
      <c r="Y487" s="652"/>
      <c r="Z487" s="652"/>
      <c r="AA487" s="652"/>
      <c r="AB487" s="652"/>
      <c r="AC487" s="652"/>
      <c r="AD487" s="652"/>
      <c r="AE487" s="652"/>
      <c r="AF487" s="652"/>
      <c r="AG487" s="652"/>
      <c r="AH487" s="652"/>
      <c r="AI487" s="652"/>
      <c r="AJ487" s="652"/>
      <c r="AK487" s="652"/>
      <c r="AL487" s="652"/>
      <c r="AM487" s="652"/>
      <c r="AN487" s="652"/>
      <c r="AO487" s="652"/>
      <c r="AP487" s="652"/>
      <c r="AQ487" s="652"/>
      <c r="AR487" s="652"/>
      <c r="AS487" s="652"/>
      <c r="AT487" s="652"/>
      <c r="AU487" s="652"/>
      <c r="AV487" s="653"/>
    </row>
    <row r="488" spans="1:48" ht="15">
      <c r="A488" s="951" t="s">
        <v>25</v>
      </c>
      <c r="B488" s="388"/>
      <c r="C488" s="388"/>
      <c r="D488" s="388"/>
      <c r="E488" s="388"/>
      <c r="F488" s="388"/>
      <c r="G488" s="388"/>
      <c r="H488" s="388"/>
      <c r="I488" s="388"/>
      <c r="J488" s="388"/>
      <c r="K488" s="388"/>
      <c r="L488" s="388"/>
      <c r="M488" s="388"/>
      <c r="N488" s="388"/>
      <c r="O488" s="388"/>
      <c r="P488" s="388"/>
      <c r="Q488" s="388"/>
      <c r="R488" s="388"/>
      <c r="S488" s="38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c r="AT488" s="8"/>
      <c r="AU488" s="8"/>
      <c r="AV488" s="874"/>
    </row>
    <row r="489" spans="1:48">
      <c r="A489" s="974" t="s">
        <v>26</v>
      </c>
      <c r="B489" s="388"/>
      <c r="C489" s="388"/>
      <c r="D489" s="388"/>
      <c r="E489" s="388"/>
      <c r="F489" s="388"/>
      <c r="G489" s="388"/>
      <c r="H489" s="388"/>
      <c r="I489" s="388"/>
      <c r="J489" s="388"/>
      <c r="K489" s="388"/>
      <c r="L489" s="388"/>
      <c r="M489" s="388"/>
      <c r="N489" s="388"/>
      <c r="O489" s="388"/>
      <c r="P489" s="388"/>
      <c r="Q489" s="388"/>
      <c r="R489" s="388"/>
      <c r="S489" s="38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c r="AS489" s="8"/>
      <c r="AT489" s="8"/>
      <c r="AU489" s="8"/>
      <c r="AV489" s="874"/>
    </row>
    <row r="490" spans="1:48">
      <c r="A490" s="697"/>
      <c r="B490" s="676"/>
      <c r="C490" s="676"/>
      <c r="D490" s="676"/>
      <c r="E490" s="975"/>
      <c r="F490" s="676"/>
      <c r="G490" s="676"/>
      <c r="H490" s="676"/>
      <c r="I490" s="676"/>
      <c r="J490" s="676"/>
      <c r="K490" s="676"/>
      <c r="L490" s="676"/>
      <c r="M490" s="676"/>
      <c r="N490" s="676"/>
      <c r="O490" s="676"/>
      <c r="P490" s="676"/>
      <c r="Q490" s="676"/>
      <c r="R490" s="676"/>
      <c r="S490" s="676"/>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c r="AS490" s="8"/>
      <c r="AT490" s="8"/>
      <c r="AU490" s="8"/>
      <c r="AV490" s="874"/>
    </row>
    <row r="491" spans="1:48" ht="15">
      <c r="A491" s="976" t="s">
        <v>27</v>
      </c>
      <c r="B491" s="447" t="s">
        <v>378</v>
      </c>
      <c r="C491" s="447" t="s">
        <v>379</v>
      </c>
      <c r="D491" s="388"/>
      <c r="E491" s="388"/>
      <c r="F491" s="436"/>
      <c r="G491" s="388"/>
      <c r="H491" s="388"/>
      <c r="I491" s="388"/>
      <c r="J491" s="388"/>
      <c r="K491" s="388"/>
      <c r="L491" s="388"/>
      <c r="M491" s="388"/>
      <c r="N491" s="388"/>
      <c r="O491" s="388"/>
      <c r="P491" s="388"/>
      <c r="Q491" s="388"/>
      <c r="R491" s="388"/>
      <c r="S491" s="38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c r="AS491" s="8"/>
      <c r="AT491" s="8"/>
      <c r="AU491" s="8"/>
      <c r="AV491" s="874"/>
    </row>
    <row r="492" spans="1:48">
      <c r="A492" s="694" t="s">
        <v>28</v>
      </c>
      <c r="B492" s="454" t="e">
        <f>(B354-B372-B454)*B476*B$322</f>
        <v>#DIV/0!</v>
      </c>
      <c r="C492" s="454" t="e">
        <f t="shared" ref="C492:C501" si="19">(C354-C372-C454)*C476*B$322</f>
        <v>#DIV/0!</v>
      </c>
      <c r="D492" s="388"/>
      <c r="E492" s="388"/>
      <c r="F492" s="388"/>
      <c r="G492" s="388"/>
      <c r="H492" s="388"/>
      <c r="I492" s="388"/>
      <c r="J492" s="388"/>
      <c r="K492" s="388"/>
      <c r="L492" s="388"/>
      <c r="M492" s="388"/>
      <c r="N492" s="388"/>
      <c r="O492" s="388"/>
      <c r="P492" s="388"/>
      <c r="Q492" s="388"/>
      <c r="R492" s="388"/>
      <c r="S492" s="38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c r="AS492" s="8"/>
      <c r="AT492" s="8"/>
      <c r="AU492" s="8"/>
      <c r="AV492" s="874"/>
    </row>
    <row r="493" spans="1:48">
      <c r="A493" s="285" t="s">
        <v>342</v>
      </c>
      <c r="B493" s="454" t="e">
        <f>(B355-B373-B455)*B477*B$322*B331</f>
        <v>#DIV/0!</v>
      </c>
      <c r="C493" s="454" t="e">
        <f t="shared" si="19"/>
        <v>#DIV/0!</v>
      </c>
      <c r="D493" s="388"/>
      <c r="E493" s="388"/>
      <c r="F493" s="388"/>
      <c r="G493" s="388"/>
      <c r="H493" s="388"/>
      <c r="I493" s="388"/>
      <c r="J493" s="388"/>
      <c r="K493" s="388"/>
      <c r="L493" s="388"/>
      <c r="M493" s="388"/>
      <c r="N493" s="388"/>
      <c r="O493" s="388"/>
      <c r="P493" s="388"/>
      <c r="Q493" s="388"/>
      <c r="R493" s="388"/>
      <c r="S493" s="38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c r="AS493" s="8"/>
      <c r="AT493" s="8"/>
      <c r="AU493" s="8"/>
      <c r="AV493" s="874"/>
    </row>
    <row r="494" spans="1:48">
      <c r="A494" s="285" t="s">
        <v>620</v>
      </c>
      <c r="B494" s="454" t="e">
        <f>(B356-B374-B456)*B478*B$322*C331</f>
        <v>#DIV/0!</v>
      </c>
      <c r="C494" s="454" t="e">
        <f t="shared" si="19"/>
        <v>#DIV/0!</v>
      </c>
      <c r="D494" s="388"/>
      <c r="E494" s="388"/>
      <c r="F494" s="388"/>
      <c r="G494" s="388"/>
      <c r="H494" s="388"/>
      <c r="I494" s="388"/>
      <c r="J494" s="388"/>
      <c r="K494" s="388"/>
      <c r="L494" s="388"/>
      <c r="M494" s="388"/>
      <c r="N494" s="388"/>
      <c r="O494" s="388"/>
      <c r="P494" s="388"/>
      <c r="Q494" s="388"/>
      <c r="R494" s="388"/>
      <c r="S494" s="38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c r="AS494" s="8"/>
      <c r="AT494" s="8"/>
      <c r="AU494" s="8"/>
      <c r="AV494" s="874"/>
    </row>
    <row r="495" spans="1:48">
      <c r="A495" s="285" t="s">
        <v>434</v>
      </c>
      <c r="B495" s="454" t="e">
        <f>(B357-B375-B457)*B479*B$322*D331</f>
        <v>#DIV/0!</v>
      </c>
      <c r="C495" s="454" t="e">
        <f t="shared" si="19"/>
        <v>#DIV/0!</v>
      </c>
      <c r="D495" s="388"/>
      <c r="E495" s="388"/>
      <c r="F495" s="388"/>
      <c r="G495" s="388"/>
      <c r="H495" s="388"/>
      <c r="I495" s="388"/>
      <c r="J495" s="388"/>
      <c r="K495" s="388"/>
      <c r="L495" s="388"/>
      <c r="M495" s="388"/>
      <c r="N495" s="388"/>
      <c r="O495" s="388"/>
      <c r="P495" s="388"/>
      <c r="Q495" s="388"/>
      <c r="R495" s="388"/>
      <c r="S495" s="38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c r="AS495" s="8"/>
      <c r="AT495" s="8"/>
      <c r="AU495" s="8"/>
      <c r="AV495" s="874"/>
    </row>
    <row r="496" spans="1:48">
      <c r="A496" s="285" t="s">
        <v>435</v>
      </c>
      <c r="B496" s="454" t="e">
        <f>(B358-B376-B458)*B480*B$322*E331</f>
        <v>#DIV/0!</v>
      </c>
      <c r="C496" s="454" t="e">
        <f t="shared" si="19"/>
        <v>#DIV/0!</v>
      </c>
      <c r="D496" s="388"/>
      <c r="E496" s="388"/>
      <c r="F496" s="388"/>
      <c r="G496" s="388"/>
      <c r="H496" s="388"/>
      <c r="I496" s="388"/>
      <c r="J496" s="388"/>
      <c r="K496" s="388"/>
      <c r="L496" s="388"/>
      <c r="M496" s="388"/>
      <c r="N496" s="388"/>
      <c r="O496" s="388"/>
      <c r="P496" s="388"/>
      <c r="Q496" s="388"/>
      <c r="R496" s="388"/>
      <c r="S496" s="38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c r="AS496" s="8"/>
      <c r="AT496" s="8"/>
      <c r="AU496" s="8"/>
      <c r="AV496" s="874"/>
    </row>
    <row r="497" spans="1:48">
      <c r="A497" s="285" t="s">
        <v>420</v>
      </c>
      <c r="B497" s="454" t="e">
        <f>(B359-B377-B459)*B481*B$322*F331</f>
        <v>#DIV/0!</v>
      </c>
      <c r="C497" s="454" t="e">
        <f t="shared" si="19"/>
        <v>#DIV/0!</v>
      </c>
      <c r="D497" s="388"/>
      <c r="E497" s="388"/>
      <c r="F497" s="388"/>
      <c r="G497" s="388"/>
      <c r="H497" s="388"/>
      <c r="I497" s="388"/>
      <c r="J497" s="388"/>
      <c r="K497" s="388"/>
      <c r="L497" s="388"/>
      <c r="M497" s="388"/>
      <c r="N497" s="388"/>
      <c r="O497" s="388"/>
      <c r="P497" s="388"/>
      <c r="Q497" s="388"/>
      <c r="R497" s="388"/>
      <c r="S497" s="38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c r="AS497" s="8"/>
      <c r="AT497" s="8"/>
      <c r="AU497" s="8"/>
      <c r="AV497" s="874"/>
    </row>
    <row r="498" spans="1:48">
      <c r="A498" s="285" t="s">
        <v>264</v>
      </c>
      <c r="B498" s="454" t="e">
        <f>(B360-B378-B460)*B482*B$322*G331</f>
        <v>#DIV/0!</v>
      </c>
      <c r="C498" s="454" t="e">
        <f t="shared" si="19"/>
        <v>#DIV/0!</v>
      </c>
      <c r="D498" s="388"/>
      <c r="E498" s="388"/>
      <c r="F498" s="388"/>
      <c r="G498" s="388"/>
      <c r="H498" s="388"/>
      <c r="I498" s="388"/>
      <c r="J498" s="388"/>
      <c r="K498" s="388"/>
      <c r="L498" s="388"/>
      <c r="M498" s="388"/>
      <c r="N498" s="388"/>
      <c r="O498" s="388"/>
      <c r="P498" s="388"/>
      <c r="Q498" s="388"/>
      <c r="R498" s="388"/>
      <c r="S498" s="38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c r="AS498" s="8"/>
      <c r="AT498" s="8"/>
      <c r="AU498" s="8"/>
      <c r="AV498" s="874"/>
    </row>
    <row r="499" spans="1:48">
      <c r="A499" s="285" t="s">
        <v>263</v>
      </c>
      <c r="B499" s="454" t="e">
        <f>(B361-B379-B461)*B483*B$322*H331</f>
        <v>#DIV/0!</v>
      </c>
      <c r="C499" s="454" t="e">
        <f t="shared" si="19"/>
        <v>#DIV/0!</v>
      </c>
      <c r="D499" s="388"/>
      <c r="E499" s="388"/>
      <c r="F499" s="388"/>
      <c r="G499" s="388"/>
      <c r="H499" s="388"/>
      <c r="I499" s="388"/>
      <c r="J499" s="388"/>
      <c r="K499" s="388"/>
      <c r="L499" s="388"/>
      <c r="M499" s="388"/>
      <c r="N499" s="388"/>
      <c r="O499" s="388"/>
      <c r="P499" s="388"/>
      <c r="Q499" s="388"/>
      <c r="R499" s="388"/>
      <c r="S499" s="38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c r="AS499" s="8"/>
      <c r="AT499" s="8"/>
      <c r="AU499" s="8"/>
      <c r="AV499" s="874"/>
    </row>
    <row r="500" spans="1:48">
      <c r="A500" s="285" t="s">
        <v>262</v>
      </c>
      <c r="B500" s="454" t="e">
        <f>(B362-B380-B462)*B484*B$322*I331</f>
        <v>#DIV/0!</v>
      </c>
      <c r="C500" s="454" t="e">
        <f t="shared" si="19"/>
        <v>#DIV/0!</v>
      </c>
      <c r="D500" s="388"/>
      <c r="E500" s="388">
        <v>0</v>
      </c>
      <c r="F500" s="388"/>
      <c r="G500" s="388"/>
      <c r="H500" s="388"/>
      <c r="I500" s="388"/>
      <c r="J500" s="388"/>
      <c r="K500" s="388"/>
      <c r="L500" s="388"/>
      <c r="M500" s="388"/>
      <c r="N500" s="388"/>
      <c r="O500" s="388"/>
      <c r="P500" s="388"/>
      <c r="Q500" s="388"/>
      <c r="R500" s="388"/>
      <c r="S500" s="38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c r="AS500" s="8"/>
      <c r="AT500" s="8"/>
      <c r="AU500" s="8"/>
      <c r="AV500" s="874"/>
    </row>
    <row r="501" spans="1:48">
      <c r="A501" s="285" t="s">
        <v>433</v>
      </c>
      <c r="B501" s="454" t="e">
        <f>(B363-B381-B463)*B485*B$322*J331</f>
        <v>#DIV/0!</v>
      </c>
      <c r="C501" s="454" t="e">
        <f t="shared" si="19"/>
        <v>#DIV/0!</v>
      </c>
      <c r="D501" s="388"/>
      <c r="E501" s="388"/>
      <c r="F501" s="388"/>
      <c r="G501" s="388"/>
      <c r="H501" s="388"/>
      <c r="I501" s="388"/>
      <c r="J501" s="388"/>
      <c r="K501" s="388"/>
      <c r="L501" s="388"/>
      <c r="M501" s="388"/>
      <c r="N501" s="388"/>
      <c r="O501" s="388"/>
      <c r="P501" s="388"/>
      <c r="Q501" s="388"/>
      <c r="R501" s="388"/>
      <c r="S501" s="38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c r="AS501" s="8"/>
      <c r="AT501" s="8"/>
      <c r="AU501" s="8"/>
      <c r="AV501" s="874"/>
    </row>
    <row r="502" spans="1:48">
      <c r="A502" s="675"/>
      <c r="B502" s="676"/>
      <c r="C502" s="676"/>
      <c r="D502" s="676"/>
      <c r="E502" s="676"/>
      <c r="F502" s="676"/>
      <c r="G502" s="676"/>
      <c r="H502" s="676"/>
      <c r="I502" s="676"/>
      <c r="J502" s="676"/>
      <c r="K502" s="676"/>
      <c r="L502" s="676"/>
      <c r="M502" s="676"/>
      <c r="N502" s="676"/>
      <c r="O502" s="676"/>
      <c r="P502" s="676"/>
      <c r="Q502" s="676"/>
      <c r="R502" s="676"/>
      <c r="S502" s="676"/>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c r="AS502" s="8"/>
      <c r="AT502" s="8"/>
      <c r="AU502" s="8"/>
      <c r="AV502" s="874"/>
    </row>
    <row r="503" spans="1:48">
      <c r="A503" s="675"/>
      <c r="B503" s="676"/>
      <c r="C503" s="676"/>
      <c r="D503" s="676"/>
      <c r="E503" s="676"/>
      <c r="F503" s="676"/>
      <c r="G503" s="676"/>
      <c r="H503" s="676"/>
      <c r="I503" s="676"/>
      <c r="J503" s="676"/>
      <c r="K503" s="676"/>
      <c r="L503" s="676"/>
      <c r="M503" s="676"/>
      <c r="N503" s="676"/>
      <c r="O503" s="676"/>
      <c r="P503" s="676"/>
      <c r="Q503" s="676"/>
      <c r="R503" s="676"/>
      <c r="S503" s="676"/>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c r="AS503" s="8"/>
      <c r="AT503" s="8"/>
      <c r="AU503" s="8"/>
      <c r="AV503" s="874"/>
    </row>
    <row r="504" spans="1:48">
      <c r="A504" s="700" t="s">
        <v>941</v>
      </c>
      <c r="B504" s="463" t="e">
        <f>SUM(B492:B501)</f>
        <v>#DIV/0!</v>
      </c>
      <c r="C504" s="452" t="e">
        <f>SUM(C492:C496)</f>
        <v>#DIV/0!</v>
      </c>
      <c r="D504" s="113"/>
      <c r="E504" s="113"/>
      <c r="F504" s="113"/>
      <c r="G504" s="113"/>
      <c r="H504" s="113"/>
      <c r="I504" s="113"/>
      <c r="J504" s="113"/>
      <c r="K504" s="113"/>
      <c r="L504" s="113"/>
      <c r="M504" s="113"/>
      <c r="N504" s="113"/>
      <c r="O504" s="113"/>
      <c r="P504" s="113"/>
      <c r="Q504" s="113"/>
      <c r="R504" s="113"/>
      <c r="S504" s="113"/>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c r="AS504" s="8"/>
      <c r="AT504" s="8"/>
      <c r="AU504" s="8"/>
      <c r="AV504" s="874"/>
    </row>
    <row r="505" spans="1:48">
      <c r="A505" s="675"/>
      <c r="B505" s="676"/>
      <c r="C505" s="676"/>
      <c r="D505" s="676"/>
      <c r="E505" s="676"/>
      <c r="F505" s="975"/>
      <c r="G505" s="676"/>
      <c r="H505" s="676"/>
      <c r="I505" s="676"/>
      <c r="J505" s="676"/>
      <c r="K505" s="676"/>
      <c r="L505" s="676"/>
      <c r="M505" s="676"/>
      <c r="N505" s="676"/>
      <c r="O505" s="676"/>
      <c r="P505" s="676"/>
      <c r="Q505" s="676"/>
      <c r="R505" s="676"/>
      <c r="S505" s="676"/>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S505" s="8"/>
      <c r="AT505" s="8"/>
      <c r="AU505" s="8"/>
      <c r="AV505" s="874"/>
    </row>
    <row r="506" spans="1:48">
      <c r="A506" s="977" t="s">
        <v>1006</v>
      </c>
      <c r="B506" s="978"/>
      <c r="C506" s="947"/>
      <c r="D506" s="947"/>
      <c r="E506" s="676"/>
      <c r="F506" s="676"/>
      <c r="G506" s="676"/>
      <c r="H506" s="676"/>
      <c r="I506" s="676"/>
      <c r="J506" s="676"/>
      <c r="K506" s="676"/>
      <c r="L506" s="676"/>
      <c r="M506" s="676"/>
      <c r="N506" s="676"/>
      <c r="O506" s="676"/>
      <c r="P506" s="676"/>
      <c r="Q506" s="676"/>
      <c r="R506" s="676"/>
      <c r="S506" s="676"/>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c r="AS506" s="8"/>
      <c r="AT506" s="8"/>
      <c r="AU506" s="8"/>
      <c r="AV506" s="874"/>
    </row>
    <row r="507" spans="1:48">
      <c r="A507" s="979"/>
      <c r="B507" s="980"/>
      <c r="C507" s="900"/>
      <c r="D507" s="900"/>
      <c r="E507" s="676"/>
      <c r="F507" s="676"/>
      <c r="G507" s="676"/>
      <c r="H507" s="676"/>
      <c r="I507" s="676"/>
      <c r="J507" s="676"/>
      <c r="K507" s="676"/>
      <c r="L507" s="676"/>
      <c r="M507" s="676"/>
      <c r="N507" s="676"/>
      <c r="O507" s="676"/>
      <c r="P507" s="676"/>
      <c r="Q507" s="676"/>
      <c r="R507" s="676"/>
      <c r="S507" s="676"/>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c r="AS507" s="8"/>
      <c r="AT507" s="8"/>
      <c r="AU507" s="8"/>
      <c r="AV507" s="874"/>
    </row>
    <row r="508" spans="1:48" ht="14" thickBot="1">
      <c r="A508" s="721"/>
      <c r="B508" s="722"/>
      <c r="C508" s="722"/>
      <c r="D508" s="722"/>
      <c r="E508" s="722"/>
      <c r="F508" s="722"/>
      <c r="G508" s="722"/>
      <c r="H508" s="722"/>
      <c r="I508" s="722"/>
      <c r="J508" s="722"/>
      <c r="K508" s="722"/>
      <c r="L508" s="722"/>
      <c r="M508" s="722"/>
      <c r="N508" s="722"/>
      <c r="O508" s="722"/>
      <c r="P508" s="722"/>
      <c r="Q508" s="722"/>
      <c r="R508" s="722"/>
      <c r="S508" s="722"/>
      <c r="T508" s="723"/>
      <c r="U508" s="723"/>
      <c r="V508" s="723"/>
      <c r="W508" s="723"/>
      <c r="X508" s="723"/>
      <c r="Y508" s="723"/>
      <c r="Z508" s="723"/>
      <c r="AA508" s="723"/>
      <c r="AB508" s="723"/>
      <c r="AC508" s="723"/>
      <c r="AD508" s="723"/>
      <c r="AE508" s="723"/>
      <c r="AF508" s="723"/>
      <c r="AG508" s="723"/>
      <c r="AH508" s="723"/>
      <c r="AI508" s="723"/>
      <c r="AJ508" s="723"/>
      <c r="AK508" s="723"/>
      <c r="AL508" s="723"/>
      <c r="AM508" s="723"/>
      <c r="AN508" s="723"/>
      <c r="AO508" s="723"/>
      <c r="AP508" s="723"/>
      <c r="AQ508" s="723"/>
      <c r="AR508" s="723"/>
      <c r="AS508" s="723"/>
      <c r="AT508" s="723"/>
      <c r="AU508" s="723"/>
      <c r="AV508" s="889"/>
    </row>
    <row r="509" spans="1:48">
      <c r="A509" s="555"/>
      <c r="B509" s="555"/>
      <c r="C509" s="555"/>
      <c r="D509" s="555"/>
      <c r="E509" s="555"/>
      <c r="F509" s="329"/>
      <c r="G509" s="329"/>
      <c r="H509" s="329"/>
      <c r="I509" s="329"/>
      <c r="J509" s="329"/>
      <c r="K509" s="329"/>
      <c r="L509" s="329"/>
      <c r="M509" s="329"/>
      <c r="N509" s="329"/>
      <c r="O509" s="329"/>
      <c r="P509" s="329"/>
      <c r="Q509" s="329"/>
      <c r="R509" s="329"/>
      <c r="S509" s="329"/>
    </row>
    <row r="510" spans="1:48">
      <c r="A510" s="329"/>
      <c r="B510" s="329"/>
      <c r="C510" s="329"/>
      <c r="D510" s="329"/>
      <c r="E510" s="329"/>
      <c r="F510" s="329"/>
      <c r="G510" s="329"/>
      <c r="H510" s="329"/>
      <c r="I510" s="329"/>
      <c r="J510" s="329"/>
      <c r="K510" s="329"/>
      <c r="L510" s="329"/>
      <c r="M510" s="329"/>
      <c r="N510" s="329"/>
      <c r="O510" s="329"/>
      <c r="P510" s="329"/>
      <c r="Q510" s="329"/>
      <c r="R510" s="329"/>
      <c r="S510" s="329"/>
    </row>
    <row r="511" spans="1:48">
      <c r="A511" s="329"/>
      <c r="B511" s="329"/>
      <c r="C511" s="329"/>
      <c r="D511" s="329"/>
      <c r="E511" s="329"/>
      <c r="F511" s="329"/>
      <c r="G511" s="329"/>
      <c r="H511" s="329"/>
      <c r="I511" s="329"/>
      <c r="J511" s="329"/>
      <c r="K511" s="329"/>
      <c r="L511" s="329"/>
      <c r="M511" s="329"/>
      <c r="N511" s="329"/>
      <c r="O511" s="329"/>
      <c r="P511" s="329"/>
      <c r="Q511" s="329"/>
      <c r="R511" s="329"/>
      <c r="S511" s="329"/>
    </row>
    <row r="512" spans="1:48">
      <c r="A512" s="329"/>
      <c r="B512" s="329"/>
      <c r="C512" s="329"/>
      <c r="D512" s="329"/>
      <c r="E512" s="329"/>
      <c r="F512" s="329"/>
      <c r="G512" s="329"/>
      <c r="H512" s="329"/>
      <c r="I512" s="329"/>
      <c r="J512" s="329"/>
      <c r="K512" s="329"/>
      <c r="L512" s="329"/>
      <c r="M512" s="329"/>
      <c r="N512" s="329"/>
      <c r="O512" s="329"/>
      <c r="P512" s="329"/>
      <c r="Q512" s="329"/>
      <c r="R512" s="329"/>
      <c r="S512" s="329"/>
    </row>
    <row r="513" spans="1:19">
      <c r="A513" s="329"/>
      <c r="B513" s="329"/>
      <c r="C513" s="329"/>
      <c r="D513" s="329"/>
      <c r="E513" s="329"/>
      <c r="F513" s="329"/>
      <c r="G513" s="329"/>
      <c r="H513" s="329"/>
      <c r="I513" s="329"/>
      <c r="J513" s="329"/>
      <c r="K513" s="329"/>
      <c r="L513" s="329"/>
      <c r="M513" s="329"/>
      <c r="N513" s="329"/>
      <c r="O513" s="329"/>
      <c r="P513" s="329"/>
      <c r="Q513" s="329"/>
      <c r="R513" s="329"/>
      <c r="S513" s="329"/>
    </row>
    <row r="514" spans="1:19">
      <c r="A514" s="329"/>
      <c r="B514" s="329"/>
      <c r="C514" s="329"/>
      <c r="D514" s="329"/>
      <c r="E514" s="329"/>
      <c r="F514" s="329"/>
      <c r="G514" s="329"/>
      <c r="H514" s="329"/>
      <c r="I514" s="329"/>
      <c r="J514" s="329"/>
      <c r="K514" s="329"/>
      <c r="L514" s="329"/>
      <c r="M514" s="329"/>
      <c r="N514" s="329"/>
      <c r="O514" s="329"/>
      <c r="P514" s="329"/>
      <c r="Q514" s="329"/>
      <c r="R514" s="329"/>
      <c r="S514" s="329"/>
    </row>
    <row r="515" spans="1:19">
      <c r="A515" s="329"/>
      <c r="B515" s="329"/>
      <c r="C515" s="329"/>
      <c r="D515" s="329"/>
      <c r="E515" s="329"/>
      <c r="F515" s="329"/>
      <c r="G515" s="329"/>
      <c r="H515" s="329"/>
      <c r="I515" s="329"/>
      <c r="J515" s="329"/>
      <c r="K515" s="329"/>
      <c r="L515" s="329"/>
      <c r="M515" s="329"/>
      <c r="N515" s="329"/>
      <c r="O515" s="329"/>
      <c r="P515" s="329"/>
      <c r="Q515" s="329"/>
      <c r="R515" s="329"/>
      <c r="S515" s="329"/>
    </row>
    <row r="516" spans="1:19">
      <c r="A516" s="329"/>
      <c r="B516" s="329"/>
      <c r="C516" s="329"/>
      <c r="D516" s="329"/>
      <c r="E516" s="329"/>
      <c r="F516" s="329"/>
      <c r="G516" s="329"/>
      <c r="H516" s="329"/>
      <c r="I516" s="329"/>
      <c r="J516" s="329"/>
      <c r="K516" s="329"/>
      <c r="L516" s="329"/>
      <c r="M516" s="329"/>
      <c r="N516" s="329"/>
      <c r="O516" s="329"/>
      <c r="P516" s="329"/>
      <c r="Q516" s="329"/>
      <c r="R516" s="329"/>
      <c r="S516" s="329"/>
    </row>
    <row r="517" spans="1:19">
      <c r="A517" s="329"/>
      <c r="B517" s="329"/>
      <c r="C517" s="329"/>
      <c r="D517" s="329"/>
      <c r="E517" s="329"/>
      <c r="F517" s="329"/>
      <c r="G517" s="329"/>
      <c r="H517" s="329"/>
      <c r="I517" s="329"/>
      <c r="J517" s="329"/>
      <c r="K517" s="329"/>
      <c r="L517" s="329"/>
      <c r="M517" s="329"/>
      <c r="N517" s="329"/>
      <c r="O517" s="329"/>
      <c r="P517" s="329"/>
      <c r="Q517" s="329"/>
      <c r="R517" s="329"/>
      <c r="S517" s="329"/>
    </row>
    <row r="518" spans="1:19">
      <c r="A518" s="329"/>
      <c r="B518" s="329"/>
      <c r="C518" s="329"/>
      <c r="D518" s="329"/>
      <c r="E518" s="329"/>
      <c r="F518" s="329"/>
      <c r="G518" s="329"/>
      <c r="H518" s="329"/>
      <c r="I518" s="329"/>
      <c r="J518" s="329"/>
      <c r="K518" s="329"/>
      <c r="L518" s="329"/>
      <c r="M518" s="329"/>
      <c r="N518" s="329"/>
      <c r="O518" s="329"/>
      <c r="P518" s="329"/>
      <c r="Q518" s="329"/>
      <c r="R518" s="329"/>
      <c r="S518" s="329"/>
    </row>
    <row r="519" spans="1:19">
      <c r="A519" s="329"/>
      <c r="B519" s="329"/>
      <c r="C519" s="329"/>
      <c r="D519" s="329"/>
      <c r="E519" s="329"/>
      <c r="F519" s="329"/>
      <c r="G519" s="329"/>
      <c r="H519" s="329"/>
      <c r="I519" s="329"/>
      <c r="J519" s="329"/>
      <c r="K519" s="329"/>
      <c r="L519" s="329"/>
      <c r="M519" s="329"/>
      <c r="N519" s="329"/>
      <c r="O519" s="329"/>
      <c r="P519" s="329"/>
      <c r="Q519" s="329"/>
      <c r="R519" s="329"/>
      <c r="S519" s="329"/>
    </row>
    <row r="520" spans="1:19">
      <c r="A520" s="329"/>
      <c r="B520" s="329"/>
      <c r="C520" s="329"/>
      <c r="D520" s="329"/>
      <c r="E520" s="329"/>
      <c r="F520" s="329"/>
      <c r="G520" s="329"/>
      <c r="H520" s="329"/>
      <c r="I520" s="329"/>
      <c r="J520" s="329"/>
      <c r="K520" s="329"/>
      <c r="L520" s="329"/>
      <c r="M520" s="329"/>
      <c r="N520" s="329"/>
      <c r="O520" s="329"/>
      <c r="P520" s="329"/>
      <c r="Q520" s="329"/>
      <c r="R520" s="329"/>
      <c r="S520" s="329"/>
    </row>
    <row r="521" spans="1:19">
      <c r="A521" s="329"/>
      <c r="B521" s="329"/>
      <c r="C521" s="329"/>
      <c r="D521" s="329"/>
      <c r="E521" s="329"/>
      <c r="F521" s="329"/>
      <c r="G521" s="329"/>
      <c r="H521" s="329"/>
      <c r="I521" s="329"/>
      <c r="J521" s="329"/>
      <c r="K521" s="329"/>
      <c r="L521" s="329"/>
      <c r="M521" s="329"/>
      <c r="N521" s="329"/>
      <c r="O521" s="329"/>
      <c r="P521" s="329"/>
      <c r="Q521" s="329"/>
      <c r="R521" s="329"/>
      <c r="S521" s="329"/>
    </row>
    <row r="522" spans="1:19">
      <c r="A522" s="329"/>
      <c r="B522" s="329"/>
      <c r="C522" s="329"/>
      <c r="D522" s="329"/>
      <c r="E522" s="329"/>
      <c r="F522" s="329"/>
      <c r="G522" s="329"/>
      <c r="H522" s="329"/>
      <c r="I522" s="329"/>
      <c r="J522" s="329"/>
      <c r="K522" s="329"/>
      <c r="L522" s="329"/>
      <c r="M522" s="329"/>
      <c r="N522" s="329"/>
      <c r="O522" s="329"/>
      <c r="P522" s="329"/>
      <c r="Q522" s="329"/>
      <c r="R522" s="329"/>
      <c r="S522" s="329"/>
    </row>
    <row r="523" spans="1:19">
      <c r="A523" s="329"/>
      <c r="B523" s="329"/>
      <c r="C523" s="329"/>
      <c r="D523" s="329"/>
      <c r="E523" s="329"/>
      <c r="F523" s="329"/>
      <c r="G523" s="329"/>
      <c r="H523" s="329"/>
      <c r="I523" s="329"/>
      <c r="J523" s="329"/>
      <c r="K523" s="329"/>
      <c r="L523" s="329"/>
      <c r="M523" s="329"/>
      <c r="N523" s="329"/>
      <c r="O523" s="329"/>
      <c r="P523" s="329"/>
      <c r="Q523" s="329"/>
      <c r="R523" s="329"/>
      <c r="S523" s="329"/>
    </row>
    <row r="524" spans="1:19">
      <c r="A524" s="329"/>
      <c r="B524" s="329"/>
      <c r="C524" s="329"/>
      <c r="D524" s="329"/>
      <c r="E524" s="329"/>
      <c r="F524" s="329"/>
      <c r="G524" s="329"/>
      <c r="H524" s="329"/>
      <c r="I524" s="329"/>
      <c r="J524" s="329"/>
      <c r="K524" s="329"/>
      <c r="L524" s="329"/>
      <c r="M524" s="329"/>
      <c r="N524" s="329"/>
      <c r="O524" s="329"/>
      <c r="P524" s="329"/>
      <c r="Q524" s="329"/>
      <c r="R524" s="329"/>
      <c r="S524" s="329"/>
    </row>
    <row r="525" spans="1:19">
      <c r="A525" s="329"/>
      <c r="B525" s="329"/>
      <c r="C525" s="329"/>
      <c r="D525" s="329"/>
      <c r="E525" s="329"/>
      <c r="F525" s="329"/>
      <c r="G525" s="329"/>
      <c r="H525" s="329"/>
      <c r="I525" s="329"/>
      <c r="J525" s="329"/>
      <c r="K525" s="329"/>
      <c r="L525" s="329"/>
      <c r="M525" s="329"/>
      <c r="N525" s="329"/>
      <c r="O525" s="329"/>
      <c r="P525" s="329"/>
      <c r="Q525" s="329"/>
      <c r="R525" s="329"/>
      <c r="S525" s="329"/>
    </row>
    <row r="526" spans="1:19">
      <c r="A526" s="329"/>
      <c r="B526" s="329"/>
      <c r="C526" s="329"/>
      <c r="D526" s="329"/>
      <c r="E526" s="329"/>
      <c r="F526" s="329"/>
      <c r="G526" s="329"/>
      <c r="H526" s="329"/>
      <c r="I526" s="329"/>
      <c r="J526" s="329"/>
      <c r="K526" s="329"/>
      <c r="L526" s="329"/>
      <c r="M526" s="329"/>
      <c r="N526" s="329"/>
      <c r="O526" s="329"/>
      <c r="P526" s="329"/>
      <c r="Q526" s="329"/>
      <c r="R526" s="329"/>
      <c r="S526" s="329"/>
    </row>
    <row r="527" spans="1:19">
      <c r="A527" s="329"/>
      <c r="B527" s="329"/>
      <c r="C527" s="329"/>
      <c r="D527" s="329"/>
      <c r="E527" s="329"/>
      <c r="F527" s="329"/>
      <c r="G527" s="329"/>
      <c r="H527" s="329"/>
      <c r="I527" s="329"/>
      <c r="J527" s="329"/>
      <c r="K527" s="329"/>
      <c r="L527" s="329"/>
      <c r="M527" s="329"/>
      <c r="N527" s="329"/>
      <c r="O527" s="329"/>
      <c r="P527" s="329"/>
      <c r="Q527" s="329"/>
      <c r="R527" s="329"/>
      <c r="S527" s="329"/>
    </row>
    <row r="528" spans="1:19">
      <c r="A528" s="329"/>
      <c r="B528" s="329"/>
      <c r="C528" s="329"/>
      <c r="D528" s="329"/>
      <c r="E528" s="329"/>
      <c r="F528" s="329"/>
      <c r="G528" s="329"/>
      <c r="H528" s="329"/>
      <c r="I528" s="329"/>
      <c r="J528" s="329"/>
      <c r="K528" s="329"/>
      <c r="L528" s="329"/>
      <c r="M528" s="329"/>
      <c r="N528" s="329"/>
      <c r="O528" s="329"/>
      <c r="P528" s="329"/>
      <c r="Q528" s="329"/>
      <c r="R528" s="329"/>
      <c r="S528" s="329"/>
    </row>
    <row r="529" spans="1:19">
      <c r="A529" s="329"/>
      <c r="B529" s="329"/>
      <c r="C529" s="329"/>
      <c r="D529" s="329"/>
      <c r="E529" s="329"/>
      <c r="F529" s="329"/>
      <c r="G529" s="329"/>
      <c r="H529" s="329"/>
      <c r="I529" s="329"/>
      <c r="J529" s="329"/>
      <c r="K529" s="329"/>
      <c r="L529" s="329"/>
      <c r="M529" s="329"/>
      <c r="N529" s="329"/>
      <c r="O529" s="329"/>
      <c r="P529" s="329"/>
      <c r="Q529" s="329"/>
      <c r="R529" s="329"/>
      <c r="S529" s="329"/>
    </row>
    <row r="530" spans="1:19">
      <c r="A530" s="329"/>
      <c r="B530" s="329"/>
      <c r="C530" s="329"/>
      <c r="D530" s="329"/>
      <c r="E530" s="329"/>
      <c r="F530" s="329"/>
      <c r="G530" s="329"/>
      <c r="H530" s="329"/>
      <c r="I530" s="329"/>
      <c r="J530" s="329"/>
      <c r="K530" s="329"/>
      <c r="L530" s="329"/>
      <c r="M530" s="329"/>
      <c r="N530" s="329"/>
      <c r="O530" s="329"/>
      <c r="P530" s="329"/>
      <c r="Q530" s="329"/>
      <c r="R530" s="329"/>
      <c r="S530" s="329"/>
    </row>
    <row r="531" spans="1:19">
      <c r="A531" s="329"/>
      <c r="B531" s="329"/>
      <c r="C531" s="329"/>
      <c r="D531" s="329"/>
      <c r="E531" s="329"/>
      <c r="F531" s="329"/>
      <c r="G531" s="329"/>
      <c r="H531" s="329"/>
      <c r="I531" s="329"/>
      <c r="J531" s="329"/>
      <c r="K531" s="329"/>
      <c r="L531" s="329"/>
      <c r="M531" s="329"/>
      <c r="N531" s="329"/>
      <c r="O531" s="329"/>
      <c r="P531" s="329"/>
      <c r="Q531" s="329"/>
      <c r="R531" s="329"/>
      <c r="S531" s="329"/>
    </row>
    <row r="532" spans="1:19">
      <c r="A532" s="329"/>
      <c r="B532" s="329"/>
      <c r="C532" s="329"/>
      <c r="D532" s="329"/>
      <c r="E532" s="329"/>
      <c r="F532" s="329"/>
      <c r="G532" s="329"/>
      <c r="H532" s="329"/>
      <c r="I532" s="329"/>
      <c r="J532" s="329"/>
      <c r="K532" s="329"/>
      <c r="L532" s="329"/>
      <c r="M532" s="329"/>
      <c r="N532" s="329"/>
      <c r="O532" s="329"/>
      <c r="P532" s="329"/>
      <c r="Q532" s="329"/>
      <c r="R532" s="329"/>
      <c r="S532" s="329"/>
    </row>
    <row r="533" spans="1:19">
      <c r="A533" s="329"/>
      <c r="B533" s="329"/>
      <c r="C533" s="329"/>
      <c r="D533" s="329"/>
      <c r="E533" s="329"/>
      <c r="F533" s="329"/>
      <c r="G533" s="329"/>
      <c r="H533" s="329"/>
      <c r="I533" s="329"/>
      <c r="J533" s="329"/>
      <c r="K533" s="329"/>
      <c r="L533" s="329"/>
      <c r="M533" s="329"/>
      <c r="N533" s="329"/>
      <c r="O533" s="329"/>
      <c r="P533" s="329"/>
      <c r="Q533" s="329"/>
      <c r="R533" s="329"/>
      <c r="S533" s="329"/>
    </row>
    <row r="534" spans="1:19">
      <c r="A534" s="329"/>
      <c r="B534" s="329"/>
      <c r="C534" s="329"/>
      <c r="D534" s="329"/>
      <c r="E534" s="329"/>
      <c r="F534" s="329"/>
      <c r="G534" s="329"/>
      <c r="H534" s="329"/>
      <c r="I534" s="329"/>
      <c r="J534" s="329"/>
      <c r="K534" s="329"/>
      <c r="L534" s="329"/>
      <c r="M534" s="329"/>
      <c r="N534" s="329"/>
      <c r="O534" s="329"/>
      <c r="P534" s="329"/>
      <c r="Q534" s="329"/>
      <c r="R534" s="329"/>
      <c r="S534" s="329"/>
    </row>
    <row r="535" spans="1:19">
      <c r="A535" s="329"/>
      <c r="B535" s="329"/>
      <c r="C535" s="329"/>
      <c r="D535" s="329"/>
      <c r="E535" s="329"/>
      <c r="F535" s="329"/>
      <c r="G535" s="329"/>
      <c r="H535" s="329"/>
      <c r="I535" s="329"/>
      <c r="J535" s="329"/>
      <c r="K535" s="329"/>
      <c r="L535" s="329"/>
      <c r="M535" s="329"/>
      <c r="N535" s="329"/>
      <c r="O535" s="329"/>
      <c r="P535" s="329"/>
      <c r="Q535" s="329"/>
      <c r="R535" s="329"/>
      <c r="S535" s="329"/>
    </row>
    <row r="536" spans="1:19">
      <c r="A536" s="329"/>
      <c r="B536" s="329"/>
      <c r="C536" s="329"/>
      <c r="D536" s="329"/>
      <c r="E536" s="329"/>
      <c r="F536" s="329"/>
      <c r="G536" s="329"/>
      <c r="H536" s="329"/>
      <c r="I536" s="329"/>
      <c r="J536" s="329"/>
      <c r="K536" s="329"/>
      <c r="L536" s="329"/>
      <c r="M536" s="329"/>
      <c r="N536" s="329"/>
      <c r="O536" s="329"/>
      <c r="P536" s="329"/>
      <c r="Q536" s="329"/>
      <c r="R536" s="329"/>
      <c r="S536" s="329"/>
    </row>
    <row r="537" spans="1:19">
      <c r="A537" s="329"/>
      <c r="B537" s="329"/>
      <c r="C537" s="329"/>
      <c r="D537" s="329"/>
      <c r="E537" s="329"/>
      <c r="F537" s="329"/>
      <c r="G537" s="329"/>
      <c r="H537" s="329"/>
      <c r="I537" s="329"/>
      <c r="J537" s="329"/>
      <c r="K537" s="329"/>
      <c r="L537" s="329"/>
      <c r="M537" s="329"/>
      <c r="N537" s="329"/>
      <c r="O537" s="329"/>
      <c r="P537" s="329"/>
      <c r="Q537" s="329"/>
      <c r="R537" s="329"/>
      <c r="S537" s="329"/>
    </row>
    <row r="538" spans="1:19">
      <c r="A538" s="329"/>
      <c r="B538" s="329"/>
      <c r="C538" s="329"/>
      <c r="D538" s="329"/>
      <c r="E538" s="329"/>
      <c r="F538" s="329"/>
      <c r="G538" s="329"/>
      <c r="H538" s="329"/>
      <c r="I538" s="329"/>
      <c r="J538" s="329"/>
      <c r="K538" s="329"/>
      <c r="L538" s="329"/>
      <c r="M538" s="329"/>
      <c r="N538" s="329"/>
      <c r="O538" s="329"/>
      <c r="P538" s="329"/>
      <c r="Q538" s="329"/>
      <c r="R538" s="329"/>
      <c r="S538" s="329"/>
    </row>
    <row r="539" spans="1:19">
      <c r="A539" s="329"/>
      <c r="B539" s="329"/>
      <c r="C539" s="329"/>
      <c r="D539" s="329"/>
      <c r="E539" s="329"/>
      <c r="F539" s="329"/>
      <c r="G539" s="329"/>
      <c r="H539" s="329"/>
      <c r="I539" s="329"/>
      <c r="J539" s="329"/>
      <c r="K539" s="329"/>
      <c r="L539" s="329"/>
      <c r="M539" s="329"/>
      <c r="N539" s="329"/>
      <c r="O539" s="329"/>
      <c r="P539" s="329"/>
      <c r="Q539" s="329"/>
      <c r="R539" s="329"/>
      <c r="S539" s="329"/>
    </row>
    <row r="540" spans="1:19">
      <c r="A540" s="329"/>
      <c r="B540" s="329"/>
      <c r="C540" s="329"/>
      <c r="D540" s="329"/>
      <c r="E540" s="329"/>
      <c r="F540" s="329"/>
      <c r="G540" s="329"/>
      <c r="H540" s="329"/>
      <c r="I540" s="329"/>
      <c r="J540" s="329"/>
      <c r="K540" s="329"/>
      <c r="L540" s="329"/>
      <c r="M540" s="329"/>
      <c r="N540" s="329"/>
      <c r="O540" s="329"/>
      <c r="P540" s="329"/>
      <c r="Q540" s="329"/>
      <c r="R540" s="329"/>
      <c r="S540" s="329"/>
    </row>
    <row r="541" spans="1:19">
      <c r="A541" s="329"/>
      <c r="B541" s="329"/>
      <c r="C541" s="329"/>
      <c r="D541" s="329"/>
      <c r="E541" s="329"/>
      <c r="F541" s="329"/>
      <c r="G541" s="329"/>
      <c r="H541" s="329"/>
      <c r="I541" s="329"/>
      <c r="J541" s="329"/>
      <c r="K541" s="329"/>
      <c r="L541" s="329"/>
      <c r="M541" s="329"/>
      <c r="N541" s="329"/>
      <c r="O541" s="329"/>
      <c r="P541" s="329"/>
      <c r="Q541" s="329"/>
      <c r="R541" s="329"/>
      <c r="S541" s="329"/>
    </row>
    <row r="542" spans="1:19">
      <c r="A542" s="329"/>
      <c r="B542" s="329"/>
      <c r="C542" s="329"/>
      <c r="D542" s="329"/>
      <c r="E542" s="329"/>
      <c r="F542" s="329"/>
      <c r="G542" s="329"/>
      <c r="H542" s="329"/>
      <c r="I542" s="329"/>
      <c r="J542" s="329"/>
      <c r="K542" s="329"/>
      <c r="L542" s="329"/>
      <c r="M542" s="329"/>
      <c r="N542" s="329"/>
      <c r="O542" s="329"/>
      <c r="P542" s="329"/>
      <c r="Q542" s="329"/>
      <c r="R542" s="329"/>
      <c r="S542" s="329"/>
    </row>
    <row r="543" spans="1:19">
      <c r="A543" s="329"/>
      <c r="B543" s="329"/>
      <c r="C543" s="329"/>
      <c r="D543" s="329"/>
      <c r="E543" s="329"/>
      <c r="F543" s="329"/>
      <c r="G543" s="329"/>
      <c r="H543" s="329"/>
      <c r="I543" s="329"/>
      <c r="J543" s="329"/>
      <c r="K543" s="329"/>
      <c r="L543" s="329"/>
      <c r="M543" s="329"/>
      <c r="N543" s="329"/>
      <c r="O543" s="329"/>
      <c r="P543" s="329"/>
      <c r="Q543" s="329"/>
      <c r="R543" s="329"/>
      <c r="S543" s="329"/>
    </row>
    <row r="544" spans="1:19">
      <c r="A544" s="329"/>
      <c r="B544" s="329"/>
      <c r="C544" s="329"/>
      <c r="D544" s="329"/>
      <c r="E544" s="329"/>
      <c r="F544" s="329"/>
      <c r="G544" s="329"/>
      <c r="H544" s="329"/>
      <c r="I544" s="329"/>
      <c r="J544" s="329"/>
      <c r="K544" s="329"/>
      <c r="L544" s="329"/>
      <c r="M544" s="329"/>
      <c r="N544" s="329"/>
      <c r="O544" s="329"/>
      <c r="P544" s="329"/>
      <c r="Q544" s="329"/>
      <c r="R544" s="329"/>
      <c r="S544" s="329"/>
    </row>
    <row r="545" spans="1:19">
      <c r="A545" s="329"/>
      <c r="B545" s="329"/>
      <c r="C545" s="329"/>
      <c r="D545" s="329"/>
      <c r="E545" s="329"/>
      <c r="F545" s="329"/>
      <c r="G545" s="329"/>
      <c r="H545" s="329"/>
      <c r="I545" s="329"/>
      <c r="J545" s="329"/>
      <c r="K545" s="329"/>
      <c r="L545" s="329"/>
      <c r="M545" s="329"/>
      <c r="N545" s="329"/>
      <c r="O545" s="329"/>
      <c r="P545" s="329"/>
      <c r="Q545" s="329"/>
      <c r="R545" s="329"/>
      <c r="S545" s="329"/>
    </row>
    <row r="546" spans="1:19">
      <c r="A546" s="329"/>
      <c r="B546" s="329"/>
      <c r="C546" s="329"/>
      <c r="D546" s="329"/>
      <c r="E546" s="329"/>
      <c r="F546" s="329"/>
      <c r="G546" s="329"/>
      <c r="H546" s="329"/>
      <c r="I546" s="329"/>
      <c r="J546" s="329"/>
      <c r="K546" s="329"/>
      <c r="L546" s="329"/>
      <c r="M546" s="329"/>
      <c r="N546" s="329"/>
      <c r="O546" s="329"/>
      <c r="P546" s="329"/>
      <c r="Q546" s="329"/>
      <c r="R546" s="329"/>
      <c r="S546" s="329"/>
    </row>
    <row r="547" spans="1:19">
      <c r="A547" s="329"/>
      <c r="B547" s="329"/>
      <c r="C547" s="329"/>
      <c r="D547" s="329"/>
      <c r="E547" s="329"/>
      <c r="F547" s="329"/>
      <c r="G547" s="329"/>
      <c r="H547" s="329"/>
      <c r="I547" s="329"/>
      <c r="J547" s="329"/>
      <c r="K547" s="329"/>
      <c r="L547" s="329"/>
      <c r="M547" s="329"/>
      <c r="N547" s="329"/>
      <c r="O547" s="329"/>
      <c r="P547" s="329"/>
      <c r="Q547" s="329"/>
      <c r="R547" s="329"/>
      <c r="S547" s="329"/>
    </row>
    <row r="548" spans="1:19">
      <c r="A548" s="329"/>
      <c r="B548" s="329"/>
      <c r="C548" s="329"/>
      <c r="D548" s="329"/>
      <c r="E548" s="329"/>
      <c r="F548" s="329"/>
      <c r="G548" s="329"/>
      <c r="H548" s="329"/>
      <c r="I548" s="329"/>
      <c r="J548" s="329"/>
      <c r="K548" s="329"/>
      <c r="L548" s="329"/>
      <c r="M548" s="329"/>
      <c r="N548" s="329"/>
      <c r="O548" s="329"/>
      <c r="P548" s="329"/>
      <c r="Q548" s="329"/>
      <c r="R548" s="329"/>
      <c r="S548" s="329"/>
    </row>
    <row r="549" spans="1:19">
      <c r="A549" s="329"/>
      <c r="B549" s="329"/>
      <c r="C549" s="329"/>
      <c r="D549" s="329"/>
      <c r="E549" s="329"/>
      <c r="F549" s="329"/>
      <c r="G549" s="329"/>
      <c r="H549" s="329"/>
      <c r="I549" s="329"/>
      <c r="J549" s="329"/>
      <c r="K549" s="329"/>
      <c r="L549" s="329"/>
      <c r="M549" s="329"/>
      <c r="N549" s="329"/>
      <c r="O549" s="329"/>
      <c r="P549" s="329"/>
      <c r="Q549" s="329"/>
      <c r="R549" s="329"/>
      <c r="S549" s="329"/>
    </row>
    <row r="550" spans="1:19">
      <c r="A550" s="329"/>
      <c r="B550" s="329"/>
      <c r="C550" s="329"/>
      <c r="D550" s="329"/>
      <c r="E550" s="329"/>
      <c r="F550" s="329"/>
      <c r="G550" s="329"/>
      <c r="H550" s="329"/>
      <c r="I550" s="329"/>
      <c r="J550" s="329"/>
      <c r="K550" s="329"/>
      <c r="L550" s="329"/>
      <c r="M550" s="329"/>
      <c r="N550" s="329"/>
      <c r="O550" s="329"/>
      <c r="P550" s="329"/>
      <c r="Q550" s="329"/>
      <c r="R550" s="329"/>
      <c r="S550" s="329"/>
    </row>
    <row r="551" spans="1:19">
      <c r="A551" s="329"/>
      <c r="B551" s="329"/>
      <c r="C551" s="329"/>
      <c r="D551" s="329"/>
      <c r="E551" s="329"/>
      <c r="F551" s="329"/>
      <c r="G551" s="329"/>
      <c r="H551" s="329"/>
      <c r="I551" s="329"/>
      <c r="J551" s="329"/>
      <c r="K551" s="329"/>
      <c r="L551" s="329"/>
      <c r="M551" s="329"/>
      <c r="N551" s="329"/>
      <c r="O551" s="329"/>
      <c r="P551" s="329"/>
      <c r="Q551" s="329"/>
      <c r="R551" s="329"/>
      <c r="S551" s="329"/>
    </row>
    <row r="552" spans="1:19">
      <c r="A552" s="329"/>
      <c r="B552" s="329"/>
      <c r="C552" s="329"/>
      <c r="D552" s="329"/>
      <c r="E552" s="329"/>
      <c r="F552" s="329"/>
      <c r="G552" s="329"/>
      <c r="H552" s="329"/>
      <c r="I552" s="329"/>
      <c r="J552" s="329"/>
      <c r="K552" s="329"/>
      <c r="L552" s="329"/>
      <c r="M552" s="329"/>
      <c r="N552" s="329"/>
      <c r="O552" s="329"/>
      <c r="P552" s="329"/>
      <c r="Q552" s="329"/>
      <c r="R552" s="329"/>
      <c r="S552" s="329"/>
    </row>
    <row r="553" spans="1:19">
      <c r="A553" s="329"/>
      <c r="B553" s="329"/>
      <c r="C553" s="329"/>
      <c r="D553" s="329"/>
      <c r="E553" s="329"/>
      <c r="F553" s="329"/>
      <c r="G553" s="329"/>
      <c r="H553" s="329"/>
      <c r="I553" s="329"/>
      <c r="J553" s="329"/>
      <c r="K553" s="329"/>
      <c r="L553" s="329"/>
      <c r="M553" s="329"/>
      <c r="N553" s="329"/>
      <c r="O553" s="329"/>
      <c r="P553" s="329"/>
      <c r="Q553" s="329"/>
      <c r="R553" s="329"/>
      <c r="S553" s="329"/>
    </row>
    <row r="554" spans="1:19">
      <c r="A554" s="329"/>
      <c r="B554" s="329"/>
      <c r="C554" s="329"/>
      <c r="D554" s="329"/>
      <c r="E554" s="329"/>
      <c r="F554" s="329"/>
      <c r="G554" s="329"/>
      <c r="H554" s="329"/>
      <c r="I554" s="329"/>
      <c r="J554" s="329"/>
      <c r="K554" s="329"/>
      <c r="L554" s="329"/>
      <c r="M554" s="329"/>
      <c r="N554" s="329"/>
      <c r="O554" s="329"/>
      <c r="P554" s="329"/>
      <c r="Q554" s="329"/>
      <c r="R554" s="329"/>
      <c r="S554" s="329"/>
    </row>
    <row r="555" spans="1:19">
      <c r="A555" s="329"/>
      <c r="B555" s="329"/>
      <c r="C555" s="329"/>
      <c r="D555" s="329"/>
      <c r="E555" s="329"/>
      <c r="F555" s="329"/>
      <c r="G555" s="329"/>
      <c r="H555" s="329"/>
      <c r="I555" s="329"/>
      <c r="J555" s="329"/>
      <c r="K555" s="329"/>
      <c r="L555" s="329"/>
      <c r="M555" s="329"/>
      <c r="N555" s="329"/>
      <c r="O555" s="329"/>
      <c r="P555" s="329"/>
      <c r="Q555" s="329"/>
      <c r="R555" s="329"/>
      <c r="S555" s="329"/>
    </row>
    <row r="556" spans="1:19">
      <c r="A556" s="329"/>
      <c r="B556" s="329"/>
      <c r="C556" s="329"/>
      <c r="D556" s="329"/>
      <c r="E556" s="329"/>
      <c r="F556" s="329"/>
      <c r="G556" s="329"/>
      <c r="H556" s="329"/>
      <c r="I556" s="329"/>
      <c r="J556" s="329"/>
      <c r="K556" s="329"/>
      <c r="L556" s="329"/>
      <c r="M556" s="329"/>
      <c r="N556" s="329"/>
      <c r="O556" s="329"/>
      <c r="P556" s="329"/>
      <c r="Q556" s="329"/>
      <c r="R556" s="329"/>
      <c r="S556" s="329"/>
    </row>
    <row r="557" spans="1:19">
      <c r="A557" s="329"/>
      <c r="B557" s="329"/>
      <c r="C557" s="329"/>
      <c r="D557" s="329"/>
      <c r="E557" s="329"/>
      <c r="F557" s="329"/>
      <c r="G557" s="329"/>
      <c r="H557" s="329"/>
      <c r="I557" s="329"/>
      <c r="J557" s="329"/>
      <c r="K557" s="329"/>
      <c r="L557" s="329"/>
      <c r="M557" s="329"/>
      <c r="N557" s="329"/>
      <c r="O557" s="329"/>
      <c r="P557" s="329"/>
      <c r="Q557" s="329"/>
      <c r="R557" s="329"/>
      <c r="S557" s="329"/>
    </row>
    <row r="558" spans="1:19">
      <c r="A558" s="329"/>
      <c r="B558" s="329"/>
      <c r="C558" s="329"/>
      <c r="D558" s="329"/>
      <c r="E558" s="329"/>
      <c r="F558" s="329"/>
      <c r="G558" s="329"/>
      <c r="H558" s="329"/>
      <c r="I558" s="329"/>
      <c r="J558" s="329"/>
      <c r="K558" s="329"/>
      <c r="L558" s="329"/>
      <c r="M558" s="329"/>
      <c r="N558" s="329"/>
      <c r="O558" s="329"/>
      <c r="P558" s="329"/>
      <c r="Q558" s="329"/>
      <c r="R558" s="329"/>
      <c r="S558" s="329"/>
    </row>
    <row r="559" spans="1:19">
      <c r="A559" s="329"/>
      <c r="B559" s="329"/>
      <c r="C559" s="329"/>
      <c r="D559" s="329"/>
      <c r="E559" s="329"/>
      <c r="F559" s="329"/>
      <c r="G559" s="329"/>
      <c r="H559" s="329"/>
      <c r="I559" s="329"/>
      <c r="J559" s="329"/>
      <c r="K559" s="329"/>
      <c r="L559" s="329"/>
      <c r="M559" s="329"/>
      <c r="N559" s="329"/>
      <c r="O559" s="329"/>
      <c r="P559" s="329"/>
      <c r="Q559" s="329"/>
      <c r="R559" s="329"/>
      <c r="S559" s="329"/>
    </row>
    <row r="560" spans="1:19">
      <c r="A560" s="329"/>
      <c r="B560" s="329"/>
      <c r="C560" s="329"/>
      <c r="D560" s="329"/>
      <c r="E560" s="329"/>
      <c r="F560" s="329"/>
      <c r="G560" s="329"/>
      <c r="H560" s="329"/>
      <c r="I560" s="329"/>
      <c r="J560" s="329"/>
      <c r="K560" s="329"/>
      <c r="L560" s="329"/>
      <c r="M560" s="329"/>
      <c r="N560" s="329"/>
      <c r="O560" s="329"/>
      <c r="P560" s="329"/>
      <c r="Q560" s="329"/>
      <c r="R560" s="329"/>
      <c r="S560" s="329"/>
    </row>
    <row r="561" spans="1:19">
      <c r="A561" s="329"/>
      <c r="B561" s="329"/>
      <c r="C561" s="329"/>
      <c r="D561" s="329"/>
      <c r="E561" s="329"/>
      <c r="F561" s="329"/>
      <c r="G561" s="329"/>
      <c r="H561" s="329"/>
      <c r="I561" s="329"/>
      <c r="J561" s="329"/>
      <c r="K561" s="329"/>
      <c r="L561" s="329"/>
      <c r="M561" s="329"/>
      <c r="N561" s="329"/>
      <c r="O561" s="329"/>
      <c r="P561" s="329"/>
      <c r="Q561" s="329"/>
      <c r="R561" s="329"/>
      <c r="S561" s="329"/>
    </row>
    <row r="562" spans="1:19">
      <c r="A562" s="329"/>
      <c r="B562" s="329"/>
      <c r="C562" s="329"/>
      <c r="D562" s="329"/>
      <c r="E562" s="329"/>
      <c r="F562" s="329"/>
      <c r="G562" s="329"/>
      <c r="H562" s="329"/>
      <c r="I562" s="329"/>
      <c r="J562" s="329"/>
      <c r="K562" s="329"/>
      <c r="L562" s="329"/>
      <c r="M562" s="329"/>
      <c r="N562" s="329"/>
      <c r="O562" s="329"/>
      <c r="P562" s="329"/>
      <c r="Q562" s="329"/>
      <c r="R562" s="329"/>
      <c r="S562" s="329"/>
    </row>
    <row r="563" spans="1:19">
      <c r="A563" s="329"/>
      <c r="B563" s="329"/>
      <c r="C563" s="329"/>
      <c r="D563" s="329"/>
      <c r="E563" s="329"/>
      <c r="F563" s="329"/>
      <c r="G563" s="329"/>
      <c r="H563" s="329"/>
      <c r="I563" s="329"/>
      <c r="J563" s="329"/>
      <c r="K563" s="329"/>
      <c r="L563" s="329"/>
      <c r="M563" s="329"/>
      <c r="N563" s="329"/>
      <c r="O563" s="329"/>
      <c r="P563" s="329"/>
      <c r="Q563" s="329"/>
      <c r="R563" s="329"/>
      <c r="S563" s="329"/>
    </row>
    <row r="564" spans="1:19">
      <c r="A564" s="329"/>
      <c r="B564" s="329"/>
      <c r="C564" s="329"/>
      <c r="D564" s="329"/>
      <c r="E564" s="329"/>
      <c r="F564" s="329"/>
      <c r="G564" s="329"/>
      <c r="H564" s="329"/>
      <c r="I564" s="329"/>
      <c r="J564" s="329"/>
      <c r="K564" s="329"/>
      <c r="L564" s="329"/>
      <c r="M564" s="329"/>
      <c r="N564" s="329"/>
      <c r="O564" s="329"/>
      <c r="P564" s="329"/>
      <c r="Q564" s="329"/>
      <c r="R564" s="329"/>
      <c r="S564" s="329"/>
    </row>
    <row r="565" spans="1:19">
      <c r="A565" s="329"/>
      <c r="B565" s="329"/>
      <c r="C565" s="329"/>
      <c r="D565" s="329"/>
      <c r="E565" s="329"/>
      <c r="F565" s="329"/>
      <c r="G565" s="329"/>
      <c r="H565" s="329"/>
      <c r="I565" s="329"/>
      <c r="J565" s="329"/>
      <c r="K565" s="329"/>
      <c r="L565" s="329"/>
      <c r="M565" s="329"/>
      <c r="N565" s="329"/>
      <c r="O565" s="329"/>
      <c r="P565" s="329"/>
      <c r="Q565" s="329"/>
      <c r="R565" s="329"/>
      <c r="S565" s="329"/>
    </row>
    <row r="566" spans="1:19">
      <c r="A566" s="329"/>
      <c r="B566" s="329"/>
      <c r="C566" s="329"/>
      <c r="D566" s="329"/>
      <c r="E566" s="329"/>
      <c r="F566" s="329"/>
      <c r="G566" s="329"/>
      <c r="H566" s="329"/>
      <c r="I566" s="329"/>
      <c r="J566" s="329"/>
      <c r="K566" s="329"/>
      <c r="L566" s="329"/>
      <c r="M566" s="329"/>
      <c r="N566" s="329"/>
      <c r="O566" s="329"/>
      <c r="P566" s="329"/>
      <c r="Q566" s="329"/>
      <c r="R566" s="329"/>
      <c r="S566" s="329"/>
    </row>
    <row r="567" spans="1:19">
      <c r="A567" s="329"/>
      <c r="B567" s="329"/>
      <c r="C567" s="329"/>
      <c r="D567" s="329"/>
      <c r="E567" s="329"/>
      <c r="F567" s="329"/>
      <c r="G567" s="329"/>
      <c r="H567" s="329"/>
      <c r="I567" s="329"/>
      <c r="J567" s="329"/>
      <c r="K567" s="329"/>
      <c r="L567" s="329"/>
      <c r="M567" s="329"/>
      <c r="N567" s="329"/>
      <c r="O567" s="329"/>
      <c r="P567" s="329"/>
      <c r="Q567" s="329"/>
      <c r="R567" s="329"/>
      <c r="S567" s="329"/>
    </row>
    <row r="568" spans="1:19">
      <c r="A568" s="329"/>
      <c r="B568" s="329"/>
      <c r="C568" s="329"/>
      <c r="D568" s="329"/>
      <c r="E568" s="329"/>
      <c r="F568" s="329"/>
      <c r="G568" s="329"/>
      <c r="H568" s="329"/>
      <c r="I568" s="329"/>
      <c r="J568" s="329"/>
      <c r="K568" s="329"/>
      <c r="L568" s="329"/>
      <c r="M568" s="329"/>
      <c r="N568" s="329"/>
      <c r="O568" s="329"/>
      <c r="P568" s="329"/>
      <c r="Q568" s="329"/>
      <c r="R568" s="329"/>
      <c r="S568" s="329"/>
    </row>
    <row r="569" spans="1:19">
      <c r="A569" s="329"/>
      <c r="B569" s="329"/>
      <c r="C569" s="329"/>
      <c r="D569" s="329"/>
      <c r="E569" s="329"/>
      <c r="F569" s="329"/>
      <c r="G569" s="329"/>
      <c r="H569" s="329"/>
      <c r="I569" s="329"/>
      <c r="J569" s="329"/>
      <c r="K569" s="329"/>
      <c r="L569" s="329"/>
      <c r="M569" s="329"/>
      <c r="N569" s="329"/>
      <c r="O569" s="329"/>
      <c r="P569" s="329"/>
      <c r="Q569" s="329"/>
      <c r="R569" s="329"/>
      <c r="S569" s="329"/>
    </row>
    <row r="570" spans="1:19">
      <c r="A570" s="329"/>
      <c r="B570" s="329"/>
      <c r="C570" s="329"/>
      <c r="D570" s="329"/>
      <c r="E570" s="329"/>
      <c r="F570" s="329"/>
      <c r="G570" s="329"/>
      <c r="H570" s="329"/>
      <c r="I570" s="329"/>
      <c r="J570" s="329"/>
      <c r="K570" s="329"/>
      <c r="L570" s="329"/>
      <c r="M570" s="329"/>
      <c r="N570" s="329"/>
      <c r="O570" s="329"/>
      <c r="P570" s="329"/>
      <c r="Q570" s="329"/>
      <c r="R570" s="329"/>
      <c r="S570" s="329"/>
    </row>
    <row r="571" spans="1:19">
      <c r="A571" s="329"/>
      <c r="B571" s="329"/>
      <c r="C571" s="329"/>
      <c r="D571" s="329"/>
      <c r="E571" s="329"/>
      <c r="F571" s="329"/>
      <c r="G571" s="329"/>
      <c r="H571" s="329"/>
      <c r="I571" s="329"/>
      <c r="J571" s="329"/>
      <c r="K571" s="329"/>
      <c r="L571" s="329"/>
      <c r="M571" s="329"/>
      <c r="N571" s="329"/>
      <c r="O571" s="329"/>
      <c r="P571" s="329"/>
      <c r="Q571" s="329"/>
      <c r="R571" s="329"/>
      <c r="S571" s="329"/>
    </row>
    <row r="572" spans="1:19">
      <c r="A572" s="329"/>
      <c r="B572" s="329"/>
      <c r="C572" s="329"/>
      <c r="D572" s="329"/>
      <c r="E572" s="329"/>
      <c r="F572" s="329"/>
      <c r="G572" s="329"/>
      <c r="H572" s="329"/>
      <c r="I572" s="329"/>
      <c r="J572" s="329"/>
      <c r="K572" s="329"/>
      <c r="L572" s="329"/>
      <c r="M572" s="329"/>
      <c r="N572" s="329"/>
      <c r="O572" s="329"/>
      <c r="P572" s="329"/>
      <c r="Q572" s="329"/>
      <c r="R572" s="329"/>
      <c r="S572" s="329"/>
    </row>
    <row r="573" spans="1:19">
      <c r="A573" s="329"/>
      <c r="B573" s="329"/>
      <c r="C573" s="329"/>
      <c r="D573" s="329"/>
      <c r="E573" s="329"/>
      <c r="F573" s="329"/>
      <c r="G573" s="329"/>
      <c r="H573" s="329"/>
      <c r="I573" s="329"/>
      <c r="J573" s="329"/>
      <c r="K573" s="329"/>
      <c r="L573" s="329"/>
      <c r="M573" s="329"/>
      <c r="N573" s="329"/>
      <c r="O573" s="329"/>
      <c r="P573" s="329"/>
      <c r="Q573" s="329"/>
      <c r="R573" s="329"/>
      <c r="S573" s="329"/>
    </row>
    <row r="574" spans="1:19">
      <c r="A574" s="329"/>
      <c r="B574" s="329"/>
      <c r="C574" s="329"/>
      <c r="D574" s="329"/>
      <c r="E574" s="329"/>
      <c r="F574" s="329"/>
      <c r="G574" s="329"/>
      <c r="H574" s="329"/>
      <c r="I574" s="329"/>
      <c r="J574" s="329"/>
      <c r="K574" s="329"/>
      <c r="L574" s="329"/>
      <c r="M574" s="329"/>
      <c r="N574" s="329"/>
      <c r="O574" s="329"/>
      <c r="P574" s="329"/>
      <c r="Q574" s="329"/>
      <c r="R574" s="329"/>
      <c r="S574" s="329"/>
    </row>
    <row r="575" spans="1:19">
      <c r="A575" s="329"/>
      <c r="B575" s="329"/>
      <c r="C575" s="329"/>
      <c r="D575" s="329"/>
      <c r="E575" s="329"/>
      <c r="F575" s="329"/>
      <c r="G575" s="329"/>
      <c r="H575" s="329"/>
      <c r="I575" s="329"/>
      <c r="J575" s="329"/>
      <c r="K575" s="329"/>
      <c r="L575" s="329"/>
      <c r="M575" s="329"/>
      <c r="N575" s="329"/>
      <c r="O575" s="329"/>
      <c r="P575" s="329"/>
      <c r="Q575" s="329"/>
      <c r="R575" s="329"/>
      <c r="S575" s="329"/>
    </row>
    <row r="576" spans="1:19">
      <c r="A576" s="329"/>
      <c r="B576" s="329"/>
      <c r="C576" s="329"/>
      <c r="D576" s="329"/>
      <c r="E576" s="329"/>
      <c r="F576" s="329"/>
      <c r="G576" s="329"/>
      <c r="H576" s="329"/>
      <c r="I576" s="329"/>
      <c r="J576" s="329"/>
      <c r="K576" s="329"/>
      <c r="L576" s="329"/>
      <c r="M576" s="329"/>
      <c r="N576" s="329"/>
      <c r="O576" s="329"/>
      <c r="P576" s="329"/>
      <c r="Q576" s="329"/>
      <c r="R576" s="329"/>
      <c r="S576" s="329"/>
    </row>
    <row r="577" spans="1:19">
      <c r="A577" s="329"/>
      <c r="B577" s="329"/>
      <c r="C577" s="329"/>
      <c r="D577" s="329"/>
      <c r="E577" s="329"/>
      <c r="F577" s="329"/>
      <c r="G577" s="329"/>
      <c r="H577" s="329"/>
      <c r="I577" s="329"/>
      <c r="J577" s="329"/>
      <c r="K577" s="329"/>
      <c r="L577" s="329"/>
      <c r="M577" s="329"/>
      <c r="N577" s="329"/>
      <c r="O577" s="329"/>
      <c r="P577" s="329"/>
      <c r="Q577" s="329"/>
      <c r="R577" s="329"/>
      <c r="S577" s="329"/>
    </row>
    <row r="578" spans="1:19">
      <c r="A578" s="329"/>
      <c r="B578" s="329"/>
      <c r="C578" s="329"/>
      <c r="D578" s="329"/>
      <c r="E578" s="329"/>
      <c r="F578" s="329"/>
      <c r="G578" s="329"/>
      <c r="H578" s="329"/>
      <c r="I578" s="329"/>
      <c r="J578" s="329"/>
      <c r="K578" s="329"/>
      <c r="L578" s="329"/>
      <c r="M578" s="329"/>
      <c r="N578" s="329"/>
      <c r="O578" s="329"/>
      <c r="P578" s="329"/>
      <c r="Q578" s="329"/>
      <c r="R578" s="329"/>
      <c r="S578" s="329"/>
    </row>
    <row r="579" spans="1:19">
      <c r="A579" s="329"/>
      <c r="B579" s="329"/>
      <c r="C579" s="329"/>
      <c r="D579" s="329"/>
      <c r="E579" s="329"/>
      <c r="F579" s="329"/>
      <c r="G579" s="329"/>
      <c r="H579" s="329"/>
      <c r="I579" s="329"/>
      <c r="J579" s="329"/>
      <c r="K579" s="329"/>
      <c r="L579" s="329"/>
      <c r="M579" s="329"/>
      <c r="N579" s="329"/>
      <c r="O579" s="329"/>
      <c r="P579" s="329"/>
      <c r="Q579" s="329"/>
      <c r="R579" s="329"/>
      <c r="S579" s="329"/>
    </row>
    <row r="580" spans="1:19">
      <c r="A580" s="329"/>
      <c r="B580" s="329"/>
      <c r="C580" s="329"/>
      <c r="D580" s="329"/>
      <c r="E580" s="329"/>
      <c r="F580" s="329"/>
      <c r="G580" s="329"/>
      <c r="H580" s="329"/>
      <c r="I580" s="329"/>
      <c r="J580" s="329"/>
      <c r="K580" s="329"/>
      <c r="L580" s="329"/>
      <c r="M580" s="329"/>
      <c r="N580" s="329"/>
      <c r="O580" s="329"/>
      <c r="P580" s="329"/>
      <c r="Q580" s="329"/>
      <c r="R580" s="329"/>
      <c r="S580" s="329"/>
    </row>
    <row r="581" spans="1:19">
      <c r="A581" s="329"/>
      <c r="B581" s="329"/>
      <c r="C581" s="329"/>
      <c r="D581" s="329"/>
      <c r="E581" s="329"/>
      <c r="F581" s="329"/>
      <c r="G581" s="329"/>
      <c r="H581" s="329"/>
      <c r="I581" s="329"/>
      <c r="J581" s="329"/>
      <c r="K581" s="329"/>
      <c r="L581" s="329"/>
      <c r="M581" s="329"/>
      <c r="N581" s="329"/>
      <c r="O581" s="329"/>
      <c r="P581" s="329"/>
      <c r="Q581" s="329"/>
      <c r="R581" s="329"/>
      <c r="S581" s="329"/>
    </row>
    <row r="582" spans="1:19">
      <c r="A582" s="329"/>
      <c r="B582" s="329"/>
      <c r="C582" s="329"/>
      <c r="D582" s="329"/>
      <c r="E582" s="329"/>
      <c r="F582" s="329"/>
      <c r="G582" s="329"/>
      <c r="H582" s="329"/>
      <c r="I582" s="329"/>
      <c r="J582" s="329"/>
      <c r="K582" s="329"/>
      <c r="L582" s="329"/>
      <c r="M582" s="329"/>
      <c r="N582" s="329"/>
      <c r="O582" s="329"/>
      <c r="P582" s="329"/>
      <c r="Q582" s="329"/>
      <c r="R582" s="329"/>
      <c r="S582" s="329"/>
    </row>
    <row r="583" spans="1:19">
      <c r="A583" s="329"/>
      <c r="B583" s="329"/>
      <c r="C583" s="329"/>
      <c r="D583" s="329"/>
      <c r="E583" s="329"/>
      <c r="F583" s="329"/>
      <c r="G583" s="329"/>
      <c r="H583" s="329"/>
      <c r="I583" s="329"/>
      <c r="J583" s="329"/>
      <c r="K583" s="329"/>
      <c r="L583" s="329"/>
      <c r="M583" s="329"/>
      <c r="N583" s="329"/>
      <c r="O583" s="329"/>
      <c r="P583" s="329"/>
      <c r="Q583" s="329"/>
      <c r="R583" s="329"/>
      <c r="S583" s="329"/>
    </row>
    <row r="584" spans="1:19">
      <c r="A584" s="329"/>
      <c r="B584" s="329"/>
      <c r="C584" s="329"/>
      <c r="D584" s="329"/>
      <c r="E584" s="329"/>
      <c r="F584" s="329"/>
      <c r="G584" s="329"/>
      <c r="H584" s="329"/>
      <c r="I584" s="329"/>
      <c r="J584" s="329"/>
      <c r="K584" s="329"/>
      <c r="L584" s="329"/>
      <c r="M584" s="329"/>
      <c r="N584" s="329"/>
      <c r="O584" s="329"/>
      <c r="P584" s="329"/>
      <c r="Q584" s="329"/>
      <c r="R584" s="329"/>
      <c r="S584" s="329"/>
    </row>
    <row r="585" spans="1:19">
      <c r="A585" s="329"/>
      <c r="B585" s="329"/>
      <c r="C585" s="329"/>
      <c r="D585" s="329"/>
      <c r="E585" s="329"/>
      <c r="F585" s="329"/>
      <c r="G585" s="329"/>
      <c r="H585" s="329"/>
      <c r="I585" s="329"/>
      <c r="J585" s="329"/>
      <c r="K585" s="329"/>
      <c r="L585" s="329"/>
      <c r="M585" s="329"/>
      <c r="N585" s="329"/>
      <c r="O585" s="329"/>
      <c r="P585" s="329"/>
      <c r="Q585" s="329"/>
      <c r="R585" s="329"/>
      <c r="S585" s="329"/>
    </row>
    <row r="586" spans="1:19">
      <c r="A586" s="329"/>
      <c r="B586" s="329"/>
      <c r="C586" s="329"/>
      <c r="D586" s="329"/>
      <c r="E586" s="329"/>
      <c r="F586" s="329"/>
      <c r="G586" s="329"/>
      <c r="H586" s="329"/>
      <c r="I586" s="329"/>
      <c r="J586" s="329"/>
      <c r="K586" s="329"/>
      <c r="L586" s="329"/>
      <c r="M586" s="329"/>
      <c r="N586" s="329"/>
      <c r="O586" s="329"/>
      <c r="P586" s="329"/>
      <c r="Q586" s="329"/>
      <c r="R586" s="329"/>
      <c r="S586" s="329"/>
    </row>
    <row r="587" spans="1:19">
      <c r="A587" s="329"/>
      <c r="B587" s="329"/>
      <c r="C587" s="329"/>
      <c r="D587" s="329"/>
      <c r="E587" s="329"/>
      <c r="F587" s="329"/>
      <c r="G587" s="329"/>
      <c r="H587" s="329"/>
      <c r="I587" s="329"/>
      <c r="J587" s="329"/>
      <c r="K587" s="329"/>
      <c r="L587" s="329"/>
      <c r="M587" s="329"/>
      <c r="N587" s="329"/>
      <c r="O587" s="329"/>
      <c r="P587" s="329"/>
      <c r="Q587" s="329"/>
      <c r="R587" s="329"/>
      <c r="S587" s="329"/>
    </row>
    <row r="588" spans="1:19">
      <c r="A588" s="329"/>
      <c r="B588" s="329"/>
      <c r="C588" s="329"/>
      <c r="D588" s="329"/>
      <c r="E588" s="329"/>
      <c r="F588" s="329"/>
      <c r="G588" s="329"/>
      <c r="H588" s="329"/>
      <c r="I588" s="329"/>
      <c r="J588" s="329"/>
      <c r="K588" s="329"/>
      <c r="L588" s="329"/>
      <c r="M588" s="329"/>
      <c r="N588" s="329"/>
      <c r="O588" s="329"/>
      <c r="P588" s="329"/>
      <c r="Q588" s="329"/>
      <c r="R588" s="329"/>
      <c r="S588" s="329"/>
    </row>
    <row r="589" spans="1:19">
      <c r="A589" s="329"/>
      <c r="B589" s="329"/>
      <c r="C589" s="329"/>
      <c r="D589" s="329"/>
      <c r="E589" s="329"/>
      <c r="F589" s="329"/>
      <c r="G589" s="329"/>
      <c r="H589" s="329"/>
      <c r="I589" s="329"/>
      <c r="J589" s="329"/>
      <c r="K589" s="329"/>
      <c r="L589" s="329"/>
      <c r="M589" s="329"/>
      <c r="N589" s="329"/>
      <c r="O589" s="329"/>
      <c r="P589" s="329"/>
      <c r="Q589" s="329"/>
      <c r="R589" s="329"/>
      <c r="S589" s="329"/>
    </row>
    <row r="590" spans="1:19">
      <c r="A590" s="329"/>
      <c r="B590" s="329"/>
      <c r="C590" s="329"/>
      <c r="D590" s="329"/>
      <c r="E590" s="329"/>
      <c r="F590" s="329"/>
      <c r="G590" s="329"/>
      <c r="H590" s="329"/>
      <c r="I590" s="329"/>
      <c r="J590" s="329"/>
      <c r="K590" s="329"/>
      <c r="L590" s="329"/>
      <c r="M590" s="329"/>
      <c r="N590" s="329"/>
      <c r="O590" s="329"/>
      <c r="P590" s="329"/>
      <c r="Q590" s="329"/>
      <c r="R590" s="329"/>
      <c r="S590" s="329"/>
    </row>
    <row r="591" spans="1:19">
      <c r="A591" s="329"/>
      <c r="B591" s="329"/>
      <c r="C591" s="329"/>
      <c r="D591" s="329"/>
      <c r="E591" s="329"/>
      <c r="F591" s="329"/>
      <c r="G591" s="329"/>
      <c r="H591" s="329"/>
      <c r="I591" s="329"/>
      <c r="J591" s="329"/>
      <c r="K591" s="329"/>
      <c r="L591" s="329"/>
      <c r="M591" s="329"/>
      <c r="N591" s="329"/>
      <c r="O591" s="329"/>
      <c r="P591" s="329"/>
      <c r="Q591" s="329"/>
      <c r="R591" s="329"/>
      <c r="S591" s="329"/>
    </row>
    <row r="592" spans="1:19">
      <c r="A592" s="329"/>
      <c r="B592" s="329"/>
      <c r="C592" s="329"/>
      <c r="D592" s="329"/>
      <c r="E592" s="329"/>
      <c r="F592" s="329"/>
      <c r="G592" s="329"/>
      <c r="H592" s="329"/>
      <c r="I592" s="329"/>
      <c r="J592" s="329"/>
      <c r="K592" s="329"/>
      <c r="L592" s="329"/>
      <c r="M592" s="329"/>
      <c r="N592" s="329"/>
      <c r="O592" s="329"/>
      <c r="P592" s="329"/>
      <c r="Q592" s="329"/>
      <c r="R592" s="329"/>
      <c r="S592" s="329"/>
    </row>
    <row r="593" spans="1:19">
      <c r="A593" s="329"/>
      <c r="B593" s="329"/>
      <c r="C593" s="329"/>
      <c r="D593" s="329"/>
      <c r="E593" s="329"/>
      <c r="F593" s="329"/>
      <c r="G593" s="329"/>
      <c r="H593" s="329"/>
      <c r="I593" s="329"/>
      <c r="J593" s="329"/>
      <c r="K593" s="329"/>
      <c r="L593" s="329"/>
      <c r="M593" s="329"/>
      <c r="N593" s="329"/>
      <c r="O593" s="329"/>
      <c r="P593" s="329"/>
      <c r="Q593" s="329"/>
      <c r="R593" s="329"/>
      <c r="S593" s="329"/>
    </row>
    <row r="594" spans="1:19">
      <c r="A594" s="329"/>
      <c r="B594" s="329"/>
      <c r="C594" s="329"/>
      <c r="D594" s="329"/>
      <c r="E594" s="329"/>
      <c r="F594" s="329"/>
      <c r="G594" s="329"/>
      <c r="H594" s="329"/>
      <c r="I594" s="329"/>
      <c r="J594" s="329"/>
      <c r="K594" s="329"/>
      <c r="L594" s="329"/>
      <c r="M594" s="329"/>
      <c r="N594" s="329"/>
      <c r="O594" s="329"/>
      <c r="P594" s="329"/>
      <c r="Q594" s="329"/>
      <c r="R594" s="329"/>
      <c r="S594" s="329"/>
    </row>
    <row r="595" spans="1:19">
      <c r="A595" s="329"/>
      <c r="B595" s="329"/>
      <c r="C595" s="329"/>
      <c r="D595" s="329"/>
      <c r="E595" s="329"/>
      <c r="F595" s="329"/>
      <c r="G595" s="329"/>
      <c r="H595" s="329"/>
      <c r="I595" s="329"/>
      <c r="J595" s="329"/>
      <c r="K595" s="329"/>
      <c r="L595" s="329"/>
      <c r="M595" s="329"/>
      <c r="N595" s="329"/>
      <c r="O595" s="329"/>
      <c r="P595" s="329"/>
      <c r="Q595" s="329"/>
      <c r="R595" s="329"/>
      <c r="S595" s="329"/>
    </row>
    <row r="596" spans="1:19">
      <c r="A596" s="329"/>
      <c r="B596" s="329"/>
      <c r="C596" s="329"/>
      <c r="D596" s="329"/>
      <c r="E596" s="329"/>
      <c r="F596" s="329"/>
      <c r="G596" s="329"/>
      <c r="H596" s="329"/>
      <c r="I596" s="329"/>
      <c r="J596" s="329"/>
      <c r="K596" s="329"/>
      <c r="L596" s="329"/>
      <c r="M596" s="329"/>
      <c r="N596" s="329"/>
      <c r="O596" s="329"/>
      <c r="P596" s="329"/>
      <c r="Q596" s="329"/>
      <c r="R596" s="329"/>
      <c r="S596" s="329"/>
    </row>
    <row r="597" spans="1:19">
      <c r="A597" s="329"/>
      <c r="B597" s="329"/>
      <c r="C597" s="329"/>
      <c r="D597" s="329"/>
      <c r="E597" s="329"/>
      <c r="F597" s="329"/>
      <c r="G597" s="329"/>
      <c r="H597" s="329"/>
      <c r="I597" s="329"/>
      <c r="J597" s="329"/>
      <c r="K597" s="329"/>
      <c r="L597" s="329"/>
      <c r="M597" s="329"/>
      <c r="N597" s="329"/>
      <c r="O597" s="329"/>
      <c r="P597" s="329"/>
      <c r="Q597" s="329"/>
      <c r="R597" s="329"/>
      <c r="S597" s="329"/>
    </row>
    <row r="598" spans="1:19">
      <c r="A598" s="329"/>
      <c r="B598" s="329"/>
      <c r="C598" s="329"/>
      <c r="D598" s="329"/>
      <c r="E598" s="329"/>
      <c r="F598" s="329"/>
      <c r="G598" s="329"/>
      <c r="H598" s="329"/>
      <c r="I598" s="329"/>
      <c r="J598" s="329"/>
      <c r="K598" s="329"/>
      <c r="L598" s="329"/>
      <c r="M598" s="329"/>
      <c r="N598" s="329"/>
      <c r="O598" s="329"/>
      <c r="P598" s="329"/>
      <c r="Q598" s="329"/>
      <c r="R598" s="329"/>
      <c r="S598" s="329"/>
    </row>
    <row r="599" spans="1:19">
      <c r="A599" s="329"/>
      <c r="B599" s="329"/>
      <c r="C599" s="329"/>
      <c r="D599" s="329"/>
      <c r="E599" s="329"/>
      <c r="F599" s="329"/>
      <c r="G599" s="329"/>
      <c r="H599" s="329"/>
      <c r="I599" s="329"/>
      <c r="J599" s="329"/>
      <c r="K599" s="329"/>
      <c r="L599" s="329"/>
      <c r="M599" s="329"/>
      <c r="N599" s="329"/>
      <c r="O599" s="329"/>
      <c r="P599" s="329"/>
      <c r="Q599" s="329"/>
      <c r="R599" s="329"/>
      <c r="S599" s="329"/>
    </row>
    <row r="600" spans="1:19">
      <c r="A600" s="329"/>
      <c r="B600" s="329"/>
      <c r="C600" s="329"/>
      <c r="D600" s="329"/>
      <c r="E600" s="329"/>
      <c r="F600" s="329"/>
      <c r="G600" s="329"/>
      <c r="H600" s="329"/>
      <c r="I600" s="329"/>
      <c r="J600" s="329"/>
      <c r="K600" s="329"/>
      <c r="L600" s="329"/>
      <c r="M600" s="329"/>
      <c r="N600" s="329"/>
      <c r="O600" s="329"/>
      <c r="P600" s="329"/>
      <c r="Q600" s="329"/>
      <c r="R600" s="329"/>
      <c r="S600" s="329"/>
    </row>
    <row r="601" spans="1:19">
      <c r="A601" s="329"/>
      <c r="B601" s="329"/>
      <c r="C601" s="329"/>
      <c r="D601" s="329"/>
      <c r="E601" s="329"/>
      <c r="F601" s="329"/>
      <c r="G601" s="329"/>
      <c r="H601" s="329"/>
      <c r="I601" s="329"/>
      <c r="J601" s="329"/>
      <c r="K601" s="329"/>
      <c r="L601" s="329"/>
      <c r="M601" s="329"/>
      <c r="N601" s="329"/>
      <c r="O601" s="329"/>
      <c r="P601" s="329"/>
      <c r="Q601" s="329"/>
      <c r="R601" s="329"/>
      <c r="S601" s="329"/>
    </row>
    <row r="602" spans="1:19">
      <c r="A602" s="329"/>
      <c r="B602" s="329"/>
      <c r="C602" s="329"/>
      <c r="D602" s="329"/>
      <c r="E602" s="329"/>
      <c r="F602" s="329"/>
      <c r="G602" s="329"/>
      <c r="H602" s="329"/>
      <c r="I602" s="329"/>
      <c r="J602" s="329"/>
      <c r="K602" s="329"/>
      <c r="L602" s="329"/>
      <c r="M602" s="329"/>
      <c r="N602" s="329"/>
      <c r="O602" s="329"/>
      <c r="P602" s="329"/>
      <c r="Q602" s="329"/>
      <c r="R602" s="329"/>
      <c r="S602" s="329"/>
    </row>
    <row r="603" spans="1:19">
      <c r="A603" s="329"/>
      <c r="B603" s="329"/>
      <c r="C603" s="329"/>
      <c r="D603" s="329"/>
      <c r="E603" s="329"/>
      <c r="F603" s="329"/>
      <c r="G603" s="329"/>
      <c r="H603" s="329"/>
      <c r="I603" s="329"/>
      <c r="J603" s="329"/>
      <c r="K603" s="329"/>
      <c r="L603" s="329"/>
      <c r="M603" s="329"/>
      <c r="N603" s="329"/>
      <c r="O603" s="329"/>
      <c r="P603" s="329"/>
      <c r="Q603" s="329"/>
      <c r="R603" s="329"/>
      <c r="S603" s="329"/>
    </row>
    <row r="604" spans="1:19">
      <c r="A604" s="329"/>
      <c r="B604" s="329"/>
      <c r="C604" s="329"/>
      <c r="D604" s="329"/>
      <c r="E604" s="329"/>
      <c r="F604" s="329"/>
      <c r="G604" s="329"/>
      <c r="H604" s="329"/>
      <c r="I604" s="329"/>
      <c r="J604" s="329"/>
      <c r="K604" s="329"/>
      <c r="L604" s="329"/>
      <c r="M604" s="329"/>
      <c r="N604" s="329"/>
      <c r="O604" s="329"/>
      <c r="P604" s="329"/>
      <c r="Q604" s="329"/>
      <c r="R604" s="329"/>
      <c r="S604" s="329"/>
    </row>
    <row r="605" spans="1:19">
      <c r="A605" s="329"/>
      <c r="B605" s="329"/>
      <c r="C605" s="329"/>
      <c r="D605" s="329"/>
      <c r="E605" s="329"/>
      <c r="F605" s="329"/>
      <c r="G605" s="329"/>
      <c r="H605" s="329"/>
      <c r="I605" s="329"/>
      <c r="J605" s="329"/>
      <c r="K605" s="329"/>
      <c r="L605" s="329"/>
      <c r="M605" s="329"/>
      <c r="N605" s="329"/>
      <c r="O605" s="329"/>
      <c r="P605" s="329"/>
      <c r="Q605" s="329"/>
      <c r="R605" s="329"/>
      <c r="S605" s="329"/>
    </row>
    <row r="606" spans="1:19">
      <c r="A606" s="329"/>
      <c r="B606" s="329"/>
      <c r="C606" s="329"/>
      <c r="D606" s="329"/>
      <c r="E606" s="329"/>
      <c r="F606" s="329"/>
      <c r="G606" s="329"/>
      <c r="H606" s="329"/>
      <c r="I606" s="329"/>
      <c r="J606" s="329"/>
      <c r="K606" s="329"/>
      <c r="L606" s="329"/>
      <c r="M606" s="329"/>
      <c r="N606" s="329"/>
      <c r="O606" s="329"/>
      <c r="P606" s="329"/>
      <c r="Q606" s="329"/>
      <c r="R606" s="329"/>
      <c r="S606" s="329"/>
    </row>
    <row r="607" spans="1:19">
      <c r="A607" s="329"/>
      <c r="B607" s="329"/>
      <c r="C607" s="329"/>
      <c r="D607" s="329"/>
      <c r="E607" s="329"/>
      <c r="F607" s="329"/>
      <c r="G607" s="329"/>
      <c r="H607" s="329"/>
      <c r="I607" s="329"/>
      <c r="J607" s="329"/>
      <c r="K607" s="329"/>
      <c r="L607" s="329"/>
      <c r="M607" s="329"/>
      <c r="N607" s="329"/>
      <c r="O607" s="329"/>
      <c r="P607" s="329"/>
      <c r="Q607" s="329"/>
      <c r="R607" s="329"/>
      <c r="S607" s="329"/>
    </row>
    <row r="608" spans="1:19">
      <c r="A608" s="329"/>
      <c r="B608" s="329"/>
      <c r="C608" s="329"/>
      <c r="D608" s="329"/>
      <c r="E608" s="329"/>
      <c r="F608" s="329"/>
      <c r="G608" s="329"/>
      <c r="H608" s="329"/>
      <c r="I608" s="329"/>
      <c r="J608" s="329"/>
      <c r="K608" s="329"/>
      <c r="L608" s="329"/>
      <c r="M608" s="329"/>
      <c r="N608" s="329"/>
      <c r="O608" s="329"/>
      <c r="P608" s="329"/>
      <c r="Q608" s="329"/>
      <c r="R608" s="329"/>
      <c r="S608" s="329"/>
    </row>
    <row r="609" spans="1:19">
      <c r="A609" s="329"/>
      <c r="B609" s="329"/>
      <c r="C609" s="329"/>
      <c r="D609" s="329"/>
      <c r="E609" s="329"/>
      <c r="F609" s="329"/>
      <c r="G609" s="329"/>
      <c r="H609" s="329"/>
      <c r="I609" s="329"/>
      <c r="J609" s="329"/>
      <c r="K609" s="329"/>
      <c r="L609" s="329"/>
      <c r="M609" s="329"/>
      <c r="N609" s="329"/>
      <c r="O609" s="329"/>
      <c r="P609" s="329"/>
      <c r="Q609" s="329"/>
      <c r="R609" s="329"/>
      <c r="S609" s="329"/>
    </row>
    <row r="610" spans="1:19">
      <c r="A610" s="329"/>
      <c r="B610" s="329"/>
      <c r="C610" s="329"/>
      <c r="D610" s="329"/>
      <c r="E610" s="329"/>
      <c r="F610" s="329"/>
      <c r="G610" s="329"/>
      <c r="H610" s="329"/>
      <c r="I610" s="329"/>
      <c r="J610" s="329"/>
      <c r="K610" s="329"/>
      <c r="L610" s="329"/>
      <c r="M610" s="329"/>
      <c r="N610" s="329"/>
      <c r="O610" s="329"/>
      <c r="P610" s="329"/>
      <c r="Q610" s="329"/>
      <c r="R610" s="329"/>
      <c r="S610" s="329"/>
    </row>
    <row r="611" spans="1:19">
      <c r="A611" s="329"/>
      <c r="B611" s="329"/>
      <c r="C611" s="329"/>
      <c r="D611" s="329"/>
      <c r="E611" s="329"/>
      <c r="F611" s="329"/>
      <c r="G611" s="329"/>
      <c r="H611" s="329"/>
      <c r="I611" s="329"/>
      <c r="J611" s="329"/>
      <c r="K611" s="329"/>
      <c r="L611" s="329"/>
      <c r="M611" s="329"/>
      <c r="N611" s="329"/>
      <c r="O611" s="329"/>
      <c r="P611" s="329"/>
      <c r="Q611" s="329"/>
      <c r="R611" s="329"/>
      <c r="S611" s="329"/>
    </row>
    <row r="612" spans="1:19">
      <c r="A612" s="329"/>
      <c r="B612" s="329"/>
      <c r="C612" s="329"/>
      <c r="D612" s="329"/>
      <c r="E612" s="329"/>
      <c r="F612" s="329"/>
      <c r="G612" s="329"/>
      <c r="H612" s="329"/>
      <c r="I612" s="329"/>
      <c r="J612" s="329"/>
      <c r="K612" s="329"/>
      <c r="L612" s="329"/>
      <c r="M612" s="329"/>
      <c r="N612" s="329"/>
      <c r="O612" s="329"/>
      <c r="P612" s="329"/>
      <c r="Q612" s="329"/>
      <c r="R612" s="329"/>
      <c r="S612" s="329"/>
    </row>
    <row r="613" spans="1:19">
      <c r="A613" s="329"/>
      <c r="B613" s="329"/>
      <c r="C613" s="329"/>
      <c r="D613" s="329"/>
      <c r="E613" s="329"/>
      <c r="F613" s="329"/>
      <c r="G613" s="329"/>
      <c r="H613" s="329"/>
      <c r="I613" s="329"/>
      <c r="J613" s="329"/>
      <c r="K613" s="329"/>
      <c r="L613" s="329"/>
      <c r="M613" s="329"/>
      <c r="N613" s="329"/>
      <c r="O613" s="329"/>
      <c r="P613" s="329"/>
      <c r="Q613" s="329"/>
      <c r="R613" s="329"/>
      <c r="S613" s="329"/>
    </row>
    <row r="614" spans="1:19">
      <c r="A614" s="329"/>
      <c r="B614" s="329"/>
      <c r="C614" s="329"/>
      <c r="D614" s="329"/>
      <c r="E614" s="329"/>
      <c r="F614" s="329"/>
      <c r="G614" s="329"/>
      <c r="H614" s="329"/>
      <c r="I614" s="329"/>
      <c r="J614" s="329"/>
      <c r="K614" s="329"/>
      <c r="L614" s="329"/>
      <c r="M614" s="329"/>
      <c r="N614" s="329"/>
      <c r="O614" s="329"/>
      <c r="P614" s="329"/>
      <c r="Q614" s="329"/>
      <c r="R614" s="329"/>
      <c r="S614" s="329"/>
    </row>
    <row r="615" spans="1:19">
      <c r="A615" s="329"/>
      <c r="B615" s="329"/>
      <c r="C615" s="329"/>
      <c r="D615" s="329"/>
      <c r="E615" s="329"/>
      <c r="F615" s="329"/>
      <c r="G615" s="329"/>
      <c r="H615" s="329"/>
      <c r="I615" s="329"/>
      <c r="J615" s="329"/>
      <c r="K615" s="329"/>
      <c r="L615" s="329"/>
      <c r="M615" s="329"/>
      <c r="N615" s="329"/>
      <c r="O615" s="329"/>
      <c r="P615" s="329"/>
      <c r="Q615" s="329"/>
      <c r="R615" s="329"/>
      <c r="S615" s="329"/>
    </row>
    <row r="616" spans="1:19">
      <c r="A616" s="329"/>
      <c r="B616" s="329"/>
      <c r="C616" s="329"/>
      <c r="D616" s="329"/>
      <c r="E616" s="329"/>
      <c r="F616" s="329"/>
      <c r="G616" s="329"/>
      <c r="H616" s="329"/>
      <c r="I616" s="329"/>
      <c r="J616" s="329"/>
      <c r="K616" s="329"/>
      <c r="L616" s="329"/>
      <c r="M616" s="329"/>
      <c r="N616" s="329"/>
      <c r="O616" s="329"/>
      <c r="P616" s="329"/>
      <c r="Q616" s="329"/>
      <c r="R616" s="329"/>
      <c r="S616" s="329"/>
    </row>
    <row r="617" spans="1:19">
      <c r="A617" s="329"/>
      <c r="B617" s="329"/>
      <c r="C617" s="329"/>
      <c r="D617" s="329"/>
      <c r="E617" s="329"/>
      <c r="F617" s="329"/>
      <c r="G617" s="329"/>
      <c r="H617" s="329"/>
      <c r="I617" s="329"/>
      <c r="J617" s="329"/>
      <c r="K617" s="329"/>
      <c r="L617" s="329"/>
      <c r="M617" s="329"/>
      <c r="N617" s="329"/>
      <c r="O617" s="329"/>
      <c r="P617" s="329"/>
      <c r="Q617" s="329"/>
      <c r="R617" s="329"/>
      <c r="S617" s="329"/>
    </row>
    <row r="618" spans="1:19">
      <c r="A618" s="329"/>
      <c r="B618" s="329"/>
      <c r="C618" s="329"/>
      <c r="D618" s="329"/>
      <c r="E618" s="329"/>
      <c r="F618" s="329"/>
      <c r="G618" s="329"/>
      <c r="H618" s="329"/>
      <c r="I618" s="329"/>
      <c r="J618" s="329"/>
      <c r="K618" s="329"/>
      <c r="L618" s="329"/>
      <c r="M618" s="329"/>
      <c r="N618" s="329"/>
      <c r="O618" s="329"/>
      <c r="P618" s="329"/>
      <c r="Q618" s="329"/>
      <c r="R618" s="329"/>
      <c r="S618" s="329"/>
    </row>
    <row r="619" spans="1:19">
      <c r="A619" s="329"/>
      <c r="B619" s="329"/>
      <c r="C619" s="329"/>
      <c r="D619" s="329"/>
      <c r="E619" s="329"/>
      <c r="F619" s="329"/>
      <c r="G619" s="329"/>
      <c r="H619" s="329"/>
      <c r="I619" s="329"/>
      <c r="J619" s="329"/>
      <c r="K619" s="329"/>
      <c r="L619" s="329"/>
      <c r="M619" s="329"/>
      <c r="N619" s="329"/>
      <c r="O619" s="329"/>
      <c r="P619" s="329"/>
      <c r="Q619" s="329"/>
      <c r="R619" s="329"/>
      <c r="S619" s="329"/>
    </row>
    <row r="620" spans="1:19">
      <c r="A620" s="329"/>
      <c r="B620" s="329"/>
      <c r="C620" s="329"/>
      <c r="D620" s="329"/>
      <c r="E620" s="329"/>
      <c r="F620" s="329"/>
      <c r="G620" s="329"/>
      <c r="H620" s="329"/>
      <c r="I620" s="329"/>
      <c r="J620" s="329"/>
      <c r="K620" s="329"/>
      <c r="L620" s="329"/>
      <c r="M620" s="329"/>
      <c r="N620" s="329"/>
      <c r="O620" s="329"/>
      <c r="P620" s="329"/>
      <c r="Q620" s="329"/>
      <c r="R620" s="329"/>
      <c r="S620" s="329"/>
    </row>
    <row r="621" spans="1:19">
      <c r="A621" s="329"/>
      <c r="B621" s="329"/>
      <c r="C621" s="329"/>
      <c r="D621" s="329"/>
      <c r="E621" s="329"/>
      <c r="F621" s="329"/>
      <c r="G621" s="329"/>
      <c r="H621" s="329"/>
      <c r="I621" s="329"/>
      <c r="J621" s="329"/>
      <c r="K621" s="329"/>
      <c r="L621" s="329"/>
      <c r="M621" s="329"/>
      <c r="N621" s="329"/>
      <c r="O621" s="329"/>
      <c r="P621" s="329"/>
      <c r="Q621" s="329"/>
      <c r="R621" s="329"/>
      <c r="S621" s="329"/>
    </row>
    <row r="622" spans="1:19">
      <c r="A622" s="329"/>
      <c r="B622" s="329"/>
      <c r="C622" s="329"/>
      <c r="D622" s="329"/>
      <c r="E622" s="329"/>
      <c r="F622" s="329"/>
      <c r="G622" s="329"/>
      <c r="H622" s="329"/>
      <c r="I622" s="329"/>
      <c r="J622" s="329"/>
      <c r="K622" s="329"/>
      <c r="L622" s="329"/>
      <c r="M622" s="329"/>
      <c r="N622" s="329"/>
      <c r="O622" s="329"/>
      <c r="P622" s="329"/>
      <c r="Q622" s="329"/>
      <c r="R622" s="329"/>
      <c r="S622" s="329"/>
    </row>
    <row r="623" spans="1:19">
      <c r="A623" s="329"/>
      <c r="B623" s="329"/>
      <c r="C623" s="329"/>
      <c r="D623" s="329"/>
      <c r="E623" s="329"/>
      <c r="F623" s="329"/>
      <c r="G623" s="329"/>
      <c r="H623" s="329"/>
      <c r="I623" s="329"/>
      <c r="J623" s="329"/>
      <c r="K623" s="329"/>
      <c r="L623" s="329"/>
      <c r="M623" s="329"/>
      <c r="N623" s="329"/>
      <c r="O623" s="329"/>
      <c r="P623" s="329"/>
      <c r="Q623" s="329"/>
      <c r="R623" s="329"/>
      <c r="S623" s="329"/>
    </row>
    <row r="624" spans="1:19">
      <c r="A624" s="329"/>
      <c r="B624" s="329"/>
      <c r="C624" s="329"/>
      <c r="D624" s="329"/>
      <c r="E624" s="329"/>
      <c r="F624" s="329"/>
      <c r="G624" s="329"/>
      <c r="H624" s="329"/>
      <c r="I624" s="329"/>
      <c r="J624" s="329"/>
      <c r="K624" s="329"/>
      <c r="L624" s="329"/>
      <c r="M624" s="329"/>
      <c r="N624" s="329"/>
      <c r="O624" s="329"/>
      <c r="P624" s="329"/>
      <c r="Q624" s="329"/>
      <c r="R624" s="329"/>
      <c r="S624" s="329"/>
    </row>
    <row r="625" spans="1:19">
      <c r="A625" s="329"/>
      <c r="B625" s="329"/>
      <c r="C625" s="329"/>
      <c r="D625" s="329"/>
      <c r="E625" s="329"/>
      <c r="F625" s="329"/>
      <c r="G625" s="329"/>
      <c r="H625" s="329"/>
      <c r="I625" s="329"/>
      <c r="J625" s="329"/>
      <c r="K625" s="329"/>
      <c r="L625" s="329"/>
      <c r="M625" s="329"/>
      <c r="N625" s="329"/>
      <c r="O625" s="329"/>
      <c r="P625" s="329"/>
      <c r="Q625" s="329"/>
      <c r="R625" s="329"/>
      <c r="S625" s="329"/>
    </row>
    <row r="626" spans="1:19">
      <c r="A626" s="329"/>
      <c r="B626" s="329"/>
      <c r="C626" s="329"/>
      <c r="D626" s="329"/>
      <c r="E626" s="329"/>
      <c r="F626" s="329"/>
      <c r="G626" s="329"/>
      <c r="H626" s="329"/>
      <c r="I626" s="329"/>
      <c r="J626" s="329"/>
      <c r="K626" s="329"/>
      <c r="L626" s="329"/>
      <c r="M626" s="329"/>
      <c r="N626" s="329"/>
      <c r="O626" s="329"/>
      <c r="P626" s="329"/>
      <c r="Q626" s="329"/>
      <c r="R626" s="329"/>
      <c r="S626" s="329"/>
    </row>
    <row r="627" spans="1:19">
      <c r="A627" s="329"/>
      <c r="B627" s="329"/>
      <c r="C627" s="329"/>
      <c r="D627" s="329"/>
      <c r="E627" s="329"/>
      <c r="F627" s="329"/>
      <c r="G627" s="329"/>
      <c r="H627" s="329"/>
      <c r="I627" s="329"/>
      <c r="J627" s="329"/>
      <c r="K627" s="329"/>
      <c r="L627" s="329"/>
      <c r="M627" s="329"/>
      <c r="N627" s="329"/>
      <c r="O627" s="329"/>
      <c r="P627" s="329"/>
      <c r="Q627" s="329"/>
      <c r="R627" s="329"/>
      <c r="S627" s="329"/>
    </row>
    <row r="628" spans="1:19">
      <c r="A628" s="329"/>
      <c r="B628" s="329"/>
      <c r="C628" s="329"/>
      <c r="D628" s="329"/>
      <c r="E628" s="329"/>
      <c r="F628" s="329"/>
      <c r="G628" s="329"/>
      <c r="H628" s="329"/>
      <c r="I628" s="329"/>
      <c r="J628" s="329"/>
      <c r="K628" s="329"/>
      <c r="L628" s="329"/>
      <c r="M628" s="329"/>
      <c r="N628" s="329"/>
      <c r="O628" s="329"/>
      <c r="P628" s="329"/>
      <c r="Q628" s="329"/>
      <c r="R628" s="329"/>
      <c r="S628" s="329"/>
    </row>
    <row r="629" spans="1:19">
      <c r="A629" s="329"/>
      <c r="B629" s="329"/>
      <c r="C629" s="329"/>
      <c r="D629" s="329"/>
      <c r="E629" s="329"/>
      <c r="F629" s="329"/>
      <c r="G629" s="329"/>
      <c r="H629" s="329"/>
      <c r="I629" s="329"/>
      <c r="J629" s="329"/>
      <c r="K629" s="329"/>
      <c r="L629" s="329"/>
      <c r="M629" s="329"/>
      <c r="N629" s="329"/>
      <c r="O629" s="329"/>
      <c r="P629" s="329"/>
      <c r="Q629" s="329"/>
      <c r="R629" s="329"/>
      <c r="S629" s="329"/>
    </row>
    <row r="630" spans="1:19">
      <c r="A630" s="329"/>
      <c r="B630" s="329"/>
      <c r="C630" s="329"/>
      <c r="D630" s="329"/>
      <c r="E630" s="329"/>
      <c r="F630" s="329"/>
      <c r="G630" s="329"/>
      <c r="H630" s="329"/>
      <c r="I630" s="329"/>
      <c r="J630" s="329"/>
      <c r="K630" s="329"/>
      <c r="L630" s="329"/>
      <c r="M630" s="329"/>
      <c r="N630" s="329"/>
      <c r="O630" s="329"/>
      <c r="P630" s="329"/>
      <c r="Q630" s="329"/>
      <c r="R630" s="329"/>
      <c r="S630" s="329"/>
    </row>
    <row r="631" spans="1:19">
      <c r="A631" s="329"/>
      <c r="B631" s="329"/>
      <c r="C631" s="329"/>
      <c r="D631" s="329"/>
      <c r="E631" s="329"/>
      <c r="F631" s="329"/>
      <c r="G631" s="329"/>
      <c r="H631" s="329"/>
      <c r="I631" s="329"/>
      <c r="J631" s="329"/>
      <c r="K631" s="329"/>
      <c r="L631" s="329"/>
      <c r="M631" s="329"/>
      <c r="N631" s="329"/>
      <c r="O631" s="329"/>
      <c r="P631" s="329"/>
      <c r="Q631" s="329"/>
      <c r="R631" s="329"/>
      <c r="S631" s="329"/>
    </row>
    <row r="632" spans="1:19">
      <c r="A632" s="329"/>
      <c r="B632" s="329"/>
      <c r="C632" s="329"/>
      <c r="D632" s="329"/>
      <c r="E632" s="329"/>
      <c r="F632" s="329"/>
      <c r="G632" s="329"/>
      <c r="H632" s="329"/>
      <c r="I632" s="329"/>
      <c r="J632" s="329"/>
      <c r="K632" s="329"/>
      <c r="L632" s="329"/>
      <c r="M632" s="329"/>
      <c r="N632" s="329"/>
      <c r="O632" s="329"/>
      <c r="P632" s="329"/>
      <c r="Q632" s="329"/>
      <c r="R632" s="329"/>
      <c r="S632" s="329"/>
    </row>
    <row r="633" spans="1:19">
      <c r="A633" s="329"/>
      <c r="B633" s="329"/>
      <c r="C633" s="329"/>
      <c r="D633" s="329"/>
      <c r="E633" s="329"/>
      <c r="F633" s="329"/>
      <c r="G633" s="329"/>
      <c r="H633" s="329"/>
      <c r="I633" s="329"/>
      <c r="J633" s="329"/>
      <c r="K633" s="329"/>
      <c r="L633" s="329"/>
      <c r="M633" s="329"/>
      <c r="N633" s="329"/>
      <c r="O633" s="329"/>
      <c r="P633" s="329"/>
      <c r="Q633" s="329"/>
      <c r="R633" s="329"/>
      <c r="S633" s="329"/>
    </row>
    <row r="634" spans="1:19">
      <c r="A634" s="329"/>
      <c r="B634" s="329"/>
      <c r="C634" s="329"/>
      <c r="D634" s="329"/>
      <c r="E634" s="329"/>
      <c r="F634" s="329"/>
      <c r="G634" s="329"/>
      <c r="H634" s="329"/>
      <c r="I634" s="329"/>
      <c r="J634" s="329"/>
      <c r="K634" s="329"/>
      <c r="L634" s="329"/>
      <c r="M634" s="329"/>
      <c r="N634" s="329"/>
      <c r="O634" s="329"/>
      <c r="P634" s="329"/>
      <c r="Q634" s="329"/>
      <c r="R634" s="329"/>
      <c r="S634" s="329"/>
    </row>
    <row r="635" spans="1:19">
      <c r="A635" s="329"/>
      <c r="B635" s="329"/>
      <c r="C635" s="329"/>
      <c r="D635" s="329"/>
      <c r="E635" s="329"/>
      <c r="F635" s="329"/>
      <c r="G635" s="329"/>
      <c r="H635" s="329"/>
      <c r="I635" s="329"/>
      <c r="J635" s="329"/>
      <c r="K635" s="329"/>
      <c r="L635" s="329"/>
      <c r="M635" s="329"/>
      <c r="N635" s="329"/>
      <c r="O635" s="329"/>
      <c r="P635" s="329"/>
      <c r="Q635" s="329"/>
      <c r="R635" s="329"/>
      <c r="S635" s="329"/>
    </row>
    <row r="636" spans="1:19">
      <c r="A636" s="329"/>
      <c r="B636" s="329"/>
      <c r="C636" s="329"/>
      <c r="D636" s="329"/>
      <c r="E636" s="329"/>
      <c r="F636" s="329"/>
      <c r="G636" s="329"/>
      <c r="H636" s="329"/>
      <c r="I636" s="329"/>
      <c r="J636" s="329"/>
      <c r="K636" s="329"/>
      <c r="L636" s="329"/>
      <c r="M636" s="329"/>
      <c r="N636" s="329"/>
      <c r="O636" s="329"/>
      <c r="P636" s="329"/>
      <c r="Q636" s="329"/>
      <c r="R636" s="329"/>
      <c r="S636" s="329"/>
    </row>
    <row r="637" spans="1:19">
      <c r="A637" s="329"/>
      <c r="B637" s="329"/>
      <c r="C637" s="329"/>
      <c r="D637" s="329"/>
      <c r="E637" s="329"/>
      <c r="F637" s="329"/>
      <c r="G637" s="329"/>
      <c r="H637" s="329"/>
      <c r="I637" s="329"/>
      <c r="J637" s="329"/>
      <c r="K637" s="329"/>
      <c r="L637" s="329"/>
      <c r="M637" s="329"/>
      <c r="N637" s="329"/>
      <c r="O637" s="329"/>
      <c r="P637" s="329"/>
      <c r="Q637" s="329"/>
      <c r="R637" s="329"/>
      <c r="S637" s="329"/>
    </row>
    <row r="638" spans="1:19">
      <c r="A638" s="329"/>
      <c r="B638" s="329"/>
      <c r="C638" s="329"/>
      <c r="D638" s="329"/>
      <c r="E638" s="329"/>
      <c r="F638" s="329"/>
      <c r="G638" s="329"/>
      <c r="H638" s="329"/>
      <c r="I638" s="329"/>
      <c r="J638" s="329"/>
      <c r="K638" s="329"/>
      <c r="L638" s="329"/>
      <c r="M638" s="329"/>
      <c r="N638" s="329"/>
      <c r="O638" s="329"/>
      <c r="P638" s="329"/>
      <c r="Q638" s="329"/>
      <c r="R638" s="329"/>
      <c r="S638" s="329"/>
    </row>
    <row r="639" spans="1:19">
      <c r="A639" s="329"/>
      <c r="B639" s="329"/>
      <c r="C639" s="329"/>
      <c r="D639" s="329"/>
      <c r="E639" s="329"/>
      <c r="F639" s="329"/>
      <c r="G639" s="329"/>
      <c r="H639" s="329"/>
      <c r="I639" s="329"/>
      <c r="J639" s="329"/>
      <c r="K639" s="329"/>
      <c r="L639" s="329"/>
      <c r="M639" s="329"/>
      <c r="N639" s="329"/>
      <c r="O639" s="329"/>
      <c r="P639" s="329"/>
      <c r="Q639" s="329"/>
      <c r="R639" s="329"/>
      <c r="S639" s="329"/>
    </row>
    <row r="640" spans="1:19">
      <c r="A640" s="329"/>
      <c r="B640" s="329"/>
      <c r="C640" s="329"/>
      <c r="D640" s="329"/>
      <c r="E640" s="329"/>
      <c r="F640" s="329"/>
      <c r="G640" s="329"/>
      <c r="H640" s="329"/>
      <c r="I640" s="329"/>
      <c r="J640" s="329"/>
      <c r="K640" s="329"/>
      <c r="L640" s="329"/>
      <c r="M640" s="329"/>
      <c r="N640" s="329"/>
      <c r="O640" s="329"/>
      <c r="P640" s="329"/>
      <c r="Q640" s="329"/>
      <c r="R640" s="329"/>
      <c r="S640" s="329"/>
    </row>
    <row r="641" spans="1:19">
      <c r="A641" s="329"/>
      <c r="B641" s="329"/>
      <c r="C641" s="329"/>
      <c r="D641" s="329"/>
      <c r="E641" s="329"/>
      <c r="F641" s="329"/>
      <c r="G641" s="329"/>
      <c r="H641" s="329"/>
      <c r="I641" s="329"/>
      <c r="J641" s="329"/>
      <c r="K641" s="329"/>
      <c r="L641" s="329"/>
      <c r="M641" s="329"/>
      <c r="N641" s="329"/>
      <c r="O641" s="329"/>
      <c r="P641" s="329"/>
      <c r="Q641" s="329"/>
      <c r="R641" s="329"/>
      <c r="S641" s="329"/>
    </row>
    <row r="642" spans="1:19">
      <c r="A642" s="329"/>
      <c r="B642" s="329"/>
      <c r="C642" s="329"/>
      <c r="D642" s="329"/>
      <c r="E642" s="329"/>
      <c r="F642" s="329"/>
      <c r="G642" s="329"/>
      <c r="H642" s="329"/>
      <c r="I642" s="329"/>
      <c r="J642" s="329"/>
      <c r="K642" s="329"/>
      <c r="L642" s="329"/>
      <c r="M642" s="329"/>
      <c r="N642" s="329"/>
      <c r="O642" s="329"/>
      <c r="P642" s="329"/>
      <c r="Q642" s="329"/>
      <c r="R642" s="329"/>
      <c r="S642" s="329"/>
    </row>
    <row r="643" spans="1:19">
      <c r="A643" s="329"/>
      <c r="B643" s="329"/>
      <c r="C643" s="329"/>
      <c r="D643" s="329"/>
      <c r="E643" s="329"/>
      <c r="F643" s="329"/>
      <c r="G643" s="329"/>
      <c r="H643" s="329"/>
      <c r="I643" s="329"/>
      <c r="J643" s="329"/>
      <c r="K643" s="329"/>
      <c r="L643" s="329"/>
      <c r="M643" s="329"/>
      <c r="N643" s="329"/>
      <c r="O643" s="329"/>
      <c r="P643" s="329"/>
      <c r="Q643" s="329"/>
      <c r="R643" s="329"/>
      <c r="S643" s="329"/>
    </row>
    <row r="644" spans="1:19">
      <c r="A644" s="329"/>
      <c r="B644" s="329"/>
      <c r="C644" s="329"/>
      <c r="D644" s="329"/>
      <c r="E644" s="329"/>
      <c r="F644" s="329"/>
      <c r="G644" s="329"/>
      <c r="H644" s="329"/>
      <c r="I644" s="329"/>
      <c r="J644" s="329"/>
      <c r="K644" s="329"/>
      <c r="L644" s="329"/>
      <c r="M644" s="329"/>
      <c r="N644" s="329"/>
      <c r="O644" s="329"/>
      <c r="P644" s="329"/>
      <c r="Q644" s="329"/>
      <c r="R644" s="329"/>
      <c r="S644" s="329"/>
    </row>
    <row r="645" spans="1:19">
      <c r="A645" s="329"/>
      <c r="B645" s="329"/>
      <c r="C645" s="329"/>
      <c r="D645" s="329"/>
      <c r="E645" s="329"/>
      <c r="F645" s="329"/>
      <c r="G645" s="329"/>
      <c r="H645" s="329"/>
      <c r="I645" s="329"/>
      <c r="J645" s="329"/>
      <c r="K645" s="329"/>
      <c r="L645" s="329"/>
      <c r="M645" s="329"/>
      <c r="N645" s="329"/>
      <c r="O645" s="329"/>
      <c r="P645" s="329"/>
      <c r="Q645" s="329"/>
      <c r="R645" s="329"/>
      <c r="S645" s="329"/>
    </row>
    <row r="646" spans="1:19">
      <c r="A646" s="329"/>
      <c r="B646" s="329"/>
      <c r="C646" s="329"/>
      <c r="D646" s="329"/>
      <c r="E646" s="329"/>
      <c r="F646" s="329"/>
      <c r="G646" s="329"/>
      <c r="H646" s="329"/>
      <c r="I646" s="329"/>
      <c r="J646" s="329"/>
      <c r="K646" s="329"/>
      <c r="L646" s="329"/>
      <c r="M646" s="329"/>
      <c r="N646" s="329"/>
      <c r="O646" s="329"/>
      <c r="P646" s="329"/>
      <c r="Q646" s="329"/>
      <c r="R646" s="329"/>
      <c r="S646" s="329"/>
    </row>
    <row r="647" spans="1:19">
      <c r="A647" s="329"/>
      <c r="B647" s="329"/>
      <c r="C647" s="329"/>
      <c r="D647" s="329"/>
      <c r="E647" s="329"/>
      <c r="F647" s="329"/>
      <c r="G647" s="329"/>
      <c r="H647" s="329"/>
      <c r="I647" s="329"/>
      <c r="J647" s="329"/>
      <c r="K647" s="329"/>
      <c r="L647" s="329"/>
      <c r="M647" s="329"/>
      <c r="N647" s="329"/>
      <c r="O647" s="329"/>
      <c r="P647" s="329"/>
      <c r="Q647" s="329"/>
      <c r="R647" s="329"/>
      <c r="S647" s="329"/>
    </row>
    <row r="648" spans="1:19">
      <c r="A648" s="329"/>
      <c r="B648" s="329"/>
      <c r="C648" s="329"/>
      <c r="D648" s="329"/>
      <c r="E648" s="329"/>
      <c r="F648" s="329"/>
      <c r="G648" s="329"/>
      <c r="H648" s="329"/>
      <c r="I648" s="329"/>
      <c r="J648" s="329"/>
      <c r="K648" s="329"/>
      <c r="L648" s="329"/>
      <c r="M648" s="329"/>
      <c r="N648" s="329"/>
      <c r="O648" s="329"/>
      <c r="P648" s="329"/>
      <c r="Q648" s="329"/>
      <c r="R648" s="329"/>
      <c r="S648" s="329"/>
    </row>
    <row r="649" spans="1:19">
      <c r="A649" s="329"/>
      <c r="B649" s="329"/>
      <c r="C649" s="329"/>
      <c r="D649" s="329"/>
      <c r="E649" s="329"/>
      <c r="F649" s="329"/>
      <c r="G649" s="329"/>
      <c r="H649" s="329"/>
      <c r="I649" s="329"/>
      <c r="J649" s="329"/>
      <c r="K649" s="329"/>
      <c r="L649" s="329"/>
      <c r="M649" s="329"/>
      <c r="N649" s="329"/>
      <c r="O649" s="329"/>
      <c r="P649" s="329"/>
      <c r="Q649" s="329"/>
      <c r="R649" s="329"/>
      <c r="S649" s="329"/>
    </row>
    <row r="650" spans="1:19">
      <c r="A650" s="329"/>
      <c r="B650" s="329"/>
      <c r="C650" s="329"/>
      <c r="D650" s="329"/>
      <c r="E650" s="329"/>
      <c r="F650" s="329"/>
      <c r="G650" s="329"/>
      <c r="H650" s="329"/>
      <c r="I650" s="329"/>
      <c r="J650" s="329"/>
      <c r="K650" s="329"/>
      <c r="L650" s="329"/>
      <c r="M650" s="329"/>
      <c r="N650" s="329"/>
      <c r="O650" s="329"/>
      <c r="P650" s="329"/>
      <c r="Q650" s="329"/>
      <c r="R650" s="329"/>
      <c r="S650" s="329"/>
    </row>
    <row r="651" spans="1:19">
      <c r="A651" s="329"/>
      <c r="B651" s="329"/>
      <c r="C651" s="329"/>
      <c r="D651" s="329"/>
      <c r="E651" s="329"/>
      <c r="F651" s="329"/>
      <c r="G651" s="329"/>
      <c r="H651" s="329"/>
      <c r="I651" s="329"/>
      <c r="J651" s="329"/>
      <c r="K651" s="329"/>
      <c r="L651" s="329"/>
      <c r="M651" s="329"/>
      <c r="N651" s="329"/>
      <c r="O651" s="329"/>
      <c r="P651" s="329"/>
      <c r="Q651" s="329"/>
      <c r="R651" s="329"/>
      <c r="S651" s="329"/>
    </row>
    <row r="652" spans="1:19">
      <c r="A652" s="329"/>
      <c r="B652" s="329"/>
      <c r="C652" s="329"/>
      <c r="D652" s="329"/>
      <c r="E652" s="329"/>
      <c r="F652" s="329"/>
      <c r="G652" s="329"/>
      <c r="H652" s="329"/>
      <c r="I652" s="329"/>
      <c r="J652" s="329"/>
      <c r="K652" s="329"/>
      <c r="L652" s="329"/>
      <c r="M652" s="329"/>
      <c r="N652" s="329"/>
      <c r="O652" s="329"/>
      <c r="P652" s="329"/>
      <c r="Q652" s="329"/>
      <c r="R652" s="329"/>
      <c r="S652" s="329"/>
    </row>
    <row r="653" spans="1:19">
      <c r="A653" s="329"/>
      <c r="B653" s="329"/>
      <c r="C653" s="329"/>
      <c r="D653" s="329"/>
      <c r="E653" s="329"/>
      <c r="F653" s="329"/>
      <c r="G653" s="329"/>
      <c r="H653" s="329"/>
      <c r="I653" s="329"/>
      <c r="J653" s="329"/>
      <c r="K653" s="329"/>
      <c r="L653" s="329"/>
      <c r="M653" s="329"/>
      <c r="N653" s="329"/>
      <c r="O653" s="329"/>
      <c r="P653" s="329"/>
      <c r="Q653" s="329"/>
      <c r="R653" s="329"/>
      <c r="S653" s="329"/>
    </row>
    <row r="654" spans="1:19">
      <c r="A654" s="329"/>
      <c r="B654" s="329"/>
      <c r="C654" s="329"/>
      <c r="D654" s="329"/>
      <c r="E654" s="329"/>
      <c r="F654" s="329"/>
      <c r="G654" s="329"/>
      <c r="H654" s="329"/>
      <c r="I654" s="329"/>
      <c r="J654" s="329"/>
      <c r="K654" s="329"/>
      <c r="L654" s="329"/>
      <c r="M654" s="329"/>
      <c r="N654" s="329"/>
      <c r="O654" s="329"/>
      <c r="P654" s="329"/>
      <c r="Q654" s="329"/>
      <c r="R654" s="329"/>
      <c r="S654" s="329"/>
    </row>
    <row r="655" spans="1:19">
      <c r="A655" s="329"/>
      <c r="B655" s="329"/>
      <c r="C655" s="329"/>
      <c r="D655" s="329"/>
      <c r="E655" s="329"/>
      <c r="F655" s="329"/>
      <c r="G655" s="329"/>
      <c r="H655" s="329"/>
      <c r="I655" s="329"/>
      <c r="J655" s="329"/>
      <c r="K655" s="329"/>
      <c r="L655" s="329"/>
      <c r="M655" s="329"/>
      <c r="N655" s="329"/>
      <c r="O655" s="329"/>
      <c r="P655" s="329"/>
      <c r="Q655" s="329"/>
      <c r="R655" s="329"/>
      <c r="S655" s="329"/>
    </row>
    <row r="656" spans="1:19">
      <c r="A656" s="329"/>
      <c r="B656" s="329"/>
      <c r="C656" s="329"/>
      <c r="D656" s="329"/>
      <c r="E656" s="329"/>
      <c r="F656" s="329"/>
      <c r="G656" s="329"/>
      <c r="H656" s="329"/>
      <c r="I656" s="329"/>
      <c r="J656" s="329"/>
      <c r="K656" s="329"/>
      <c r="L656" s="329"/>
      <c r="M656" s="329"/>
      <c r="N656" s="329"/>
      <c r="O656" s="329"/>
      <c r="P656" s="329"/>
      <c r="Q656" s="329"/>
      <c r="R656" s="329"/>
      <c r="S656" s="329"/>
    </row>
    <row r="657" spans="1:19">
      <c r="A657" s="329"/>
      <c r="B657" s="329"/>
      <c r="C657" s="329"/>
      <c r="D657" s="329"/>
      <c r="E657" s="329"/>
      <c r="F657" s="329"/>
      <c r="G657" s="329"/>
      <c r="H657" s="329"/>
      <c r="I657" s="329"/>
      <c r="J657" s="329"/>
      <c r="K657" s="329"/>
      <c r="L657" s="329"/>
      <c r="M657" s="329"/>
      <c r="N657" s="329"/>
      <c r="O657" s="329"/>
      <c r="P657" s="329"/>
      <c r="Q657" s="329"/>
      <c r="R657" s="329"/>
      <c r="S657" s="329"/>
    </row>
    <row r="658" spans="1:19">
      <c r="A658" s="329"/>
      <c r="B658" s="329"/>
      <c r="C658" s="329"/>
      <c r="D658" s="329"/>
      <c r="E658" s="329"/>
      <c r="F658" s="329"/>
      <c r="G658" s="329"/>
      <c r="H658" s="329"/>
      <c r="I658" s="329"/>
      <c r="J658" s="329"/>
      <c r="K658" s="329"/>
      <c r="L658" s="329"/>
      <c r="M658" s="329"/>
      <c r="N658" s="329"/>
      <c r="O658" s="329"/>
      <c r="P658" s="329"/>
      <c r="Q658" s="329"/>
      <c r="R658" s="329"/>
      <c r="S658" s="329"/>
    </row>
    <row r="659" spans="1:19">
      <c r="A659" s="329"/>
      <c r="B659" s="329"/>
      <c r="C659" s="329"/>
      <c r="D659" s="329"/>
      <c r="E659" s="329"/>
      <c r="F659" s="329"/>
      <c r="G659" s="329"/>
      <c r="H659" s="329"/>
      <c r="I659" s="329"/>
      <c r="J659" s="329"/>
      <c r="K659" s="329"/>
      <c r="L659" s="329"/>
      <c r="M659" s="329"/>
      <c r="N659" s="329"/>
      <c r="O659" s="329"/>
      <c r="P659" s="329"/>
      <c r="Q659" s="329"/>
      <c r="R659" s="329"/>
      <c r="S659" s="329"/>
    </row>
    <row r="660" spans="1:19">
      <c r="A660" s="329"/>
      <c r="B660" s="329"/>
      <c r="C660" s="329"/>
      <c r="D660" s="329"/>
      <c r="E660" s="329"/>
      <c r="F660" s="329"/>
      <c r="G660" s="329"/>
      <c r="H660" s="329"/>
      <c r="I660" s="329"/>
      <c r="J660" s="329"/>
      <c r="K660" s="329"/>
      <c r="L660" s="329"/>
      <c r="M660" s="329"/>
      <c r="N660" s="329"/>
      <c r="O660" s="329"/>
      <c r="P660" s="329"/>
      <c r="Q660" s="329"/>
      <c r="R660" s="329"/>
      <c r="S660" s="329"/>
    </row>
    <row r="661" spans="1:19">
      <c r="A661" s="329"/>
      <c r="B661" s="329"/>
      <c r="C661" s="329"/>
      <c r="D661" s="329"/>
      <c r="E661" s="329"/>
      <c r="F661" s="329"/>
      <c r="G661" s="329"/>
      <c r="H661" s="329"/>
      <c r="I661" s="329"/>
      <c r="J661" s="329"/>
      <c r="K661" s="329"/>
      <c r="L661" s="329"/>
      <c r="M661" s="329"/>
      <c r="N661" s="329"/>
      <c r="O661" s="329"/>
      <c r="P661" s="329"/>
      <c r="Q661" s="329"/>
      <c r="R661" s="329"/>
      <c r="S661" s="329"/>
    </row>
    <row r="662" spans="1:19">
      <c r="A662" s="329"/>
      <c r="B662" s="329"/>
      <c r="C662" s="329"/>
      <c r="D662" s="329"/>
      <c r="E662" s="329"/>
      <c r="F662" s="329"/>
      <c r="G662" s="329"/>
      <c r="H662" s="329"/>
      <c r="I662" s="329"/>
      <c r="J662" s="329"/>
      <c r="K662" s="329"/>
      <c r="L662" s="329"/>
      <c r="M662" s="329"/>
      <c r="N662" s="329"/>
      <c r="O662" s="329"/>
      <c r="P662" s="329"/>
      <c r="Q662" s="329"/>
      <c r="R662" s="329"/>
      <c r="S662" s="329"/>
    </row>
    <row r="663" spans="1:19">
      <c r="A663" s="329"/>
      <c r="B663" s="329"/>
      <c r="C663" s="329"/>
      <c r="D663" s="329"/>
      <c r="E663" s="329"/>
      <c r="F663" s="329"/>
      <c r="G663" s="329"/>
      <c r="H663" s="329"/>
      <c r="I663" s="329"/>
      <c r="J663" s="329"/>
      <c r="K663" s="329"/>
      <c r="L663" s="329"/>
      <c r="M663" s="329"/>
      <c r="N663" s="329"/>
      <c r="O663" s="329"/>
      <c r="P663" s="329"/>
      <c r="Q663" s="329"/>
      <c r="R663" s="329"/>
      <c r="S663" s="329"/>
    </row>
    <row r="664" spans="1:19">
      <c r="A664" s="329"/>
      <c r="B664" s="329"/>
      <c r="C664" s="329"/>
      <c r="D664" s="329"/>
      <c r="E664" s="329"/>
      <c r="F664" s="329"/>
      <c r="G664" s="329"/>
      <c r="H664" s="329"/>
      <c r="I664" s="329"/>
      <c r="J664" s="329"/>
      <c r="K664" s="329"/>
      <c r="L664" s="329"/>
      <c r="M664" s="329"/>
      <c r="N664" s="329"/>
      <c r="O664" s="329"/>
      <c r="P664" s="329"/>
      <c r="Q664" s="329"/>
      <c r="R664" s="329"/>
      <c r="S664" s="329"/>
    </row>
    <row r="665" spans="1:19">
      <c r="A665" s="329"/>
      <c r="B665" s="329"/>
      <c r="C665" s="329"/>
      <c r="D665" s="329"/>
      <c r="E665" s="329"/>
      <c r="F665" s="329"/>
      <c r="G665" s="329"/>
      <c r="H665" s="329"/>
      <c r="I665" s="329"/>
      <c r="J665" s="329"/>
      <c r="K665" s="329"/>
      <c r="L665" s="329"/>
      <c r="M665" s="329"/>
      <c r="N665" s="329"/>
      <c r="O665" s="329"/>
      <c r="P665" s="329"/>
      <c r="Q665" s="329"/>
      <c r="R665" s="329"/>
      <c r="S665" s="329"/>
    </row>
    <row r="666" spans="1:19">
      <c r="A666" s="329"/>
      <c r="B666" s="329"/>
      <c r="C666" s="329"/>
      <c r="D666" s="329"/>
      <c r="E666" s="329"/>
      <c r="F666" s="329"/>
      <c r="G666" s="329"/>
      <c r="H666" s="329"/>
      <c r="I666" s="329"/>
      <c r="J666" s="329"/>
      <c r="K666" s="329"/>
      <c r="L666" s="329"/>
      <c r="M666" s="329"/>
      <c r="N666" s="329"/>
      <c r="O666" s="329"/>
      <c r="P666" s="329"/>
      <c r="Q666" s="329"/>
      <c r="R666" s="329"/>
      <c r="S666" s="329"/>
    </row>
    <row r="667" spans="1:19">
      <c r="A667" s="329"/>
      <c r="B667" s="329"/>
      <c r="C667" s="329"/>
      <c r="D667" s="329"/>
      <c r="E667" s="329"/>
      <c r="F667" s="329"/>
      <c r="G667" s="329"/>
      <c r="H667" s="329"/>
      <c r="I667" s="329"/>
      <c r="J667" s="329"/>
      <c r="K667" s="329"/>
      <c r="L667" s="329"/>
      <c r="M667" s="329"/>
      <c r="N667" s="329"/>
      <c r="O667" s="329"/>
      <c r="P667" s="329"/>
      <c r="Q667" s="329"/>
      <c r="R667" s="329"/>
      <c r="S667" s="329"/>
    </row>
    <row r="668" spans="1:19">
      <c r="A668" s="329"/>
      <c r="B668" s="329"/>
      <c r="C668" s="329"/>
      <c r="D668" s="329"/>
      <c r="E668" s="329"/>
      <c r="F668" s="329"/>
      <c r="G668" s="329"/>
      <c r="H668" s="329"/>
      <c r="I668" s="329"/>
      <c r="J668" s="329"/>
      <c r="K668" s="329"/>
      <c r="L668" s="329"/>
      <c r="M668" s="329"/>
      <c r="N668" s="329"/>
      <c r="O668" s="329"/>
      <c r="P668" s="329"/>
      <c r="Q668" s="329"/>
      <c r="R668" s="329"/>
      <c r="S668" s="329"/>
    </row>
    <row r="669" spans="1:19">
      <c r="A669" s="329"/>
      <c r="B669" s="329"/>
      <c r="C669" s="329"/>
      <c r="D669" s="329"/>
      <c r="E669" s="329"/>
      <c r="F669" s="329"/>
      <c r="G669" s="329"/>
      <c r="H669" s="329"/>
      <c r="I669" s="329"/>
      <c r="J669" s="329"/>
      <c r="K669" s="329"/>
      <c r="L669" s="329"/>
      <c r="M669" s="329"/>
      <c r="N669" s="329"/>
      <c r="O669" s="329"/>
      <c r="P669" s="329"/>
      <c r="Q669" s="329"/>
      <c r="R669" s="329"/>
      <c r="S669" s="329"/>
    </row>
    <row r="670" spans="1:19">
      <c r="A670" s="329"/>
      <c r="B670" s="329"/>
      <c r="C670" s="329"/>
      <c r="D670" s="329"/>
      <c r="E670" s="329"/>
      <c r="F670" s="329"/>
      <c r="G670" s="329"/>
      <c r="H670" s="329"/>
      <c r="I670" s="329"/>
      <c r="J670" s="329"/>
      <c r="K670" s="329"/>
      <c r="L670" s="329"/>
      <c r="M670" s="329"/>
      <c r="N670" s="329"/>
      <c r="O670" s="329"/>
      <c r="P670" s="329"/>
      <c r="Q670" s="329"/>
      <c r="R670" s="329"/>
      <c r="S670" s="329"/>
    </row>
    <row r="671" spans="1:19">
      <c r="A671" s="329"/>
      <c r="B671" s="329"/>
      <c r="C671" s="329"/>
      <c r="D671" s="329"/>
      <c r="E671" s="329"/>
      <c r="F671" s="329"/>
      <c r="G671" s="329"/>
      <c r="H671" s="329"/>
      <c r="I671" s="329"/>
      <c r="J671" s="329"/>
      <c r="K671" s="329"/>
      <c r="L671" s="329"/>
      <c r="M671" s="329"/>
      <c r="N671" s="329"/>
      <c r="O671" s="329"/>
      <c r="P671" s="329"/>
      <c r="Q671" s="329"/>
      <c r="R671" s="329"/>
      <c r="S671" s="329"/>
    </row>
    <row r="672" spans="1:19">
      <c r="A672" s="329"/>
      <c r="B672" s="329"/>
      <c r="C672" s="329"/>
      <c r="D672" s="329"/>
      <c r="E672" s="329"/>
      <c r="F672" s="329"/>
      <c r="G672" s="329"/>
      <c r="H672" s="329"/>
      <c r="I672" s="329"/>
      <c r="J672" s="329"/>
      <c r="K672" s="329"/>
      <c r="L672" s="329"/>
      <c r="M672" s="329"/>
      <c r="N672" s="329"/>
      <c r="O672" s="329"/>
      <c r="P672" s="329"/>
      <c r="Q672" s="329"/>
      <c r="R672" s="329"/>
      <c r="S672" s="329"/>
    </row>
    <row r="673" spans="1:19">
      <c r="A673" s="329"/>
      <c r="B673" s="329"/>
      <c r="C673" s="329"/>
      <c r="D673" s="329"/>
      <c r="E673" s="329"/>
      <c r="F673" s="329"/>
      <c r="G673" s="329"/>
      <c r="H673" s="329"/>
      <c r="I673" s="329"/>
      <c r="J673" s="329"/>
      <c r="K673" s="329"/>
      <c r="L673" s="329"/>
      <c r="M673" s="329"/>
      <c r="N673" s="329"/>
      <c r="O673" s="329"/>
      <c r="P673" s="329"/>
      <c r="Q673" s="329"/>
      <c r="R673" s="329"/>
      <c r="S673" s="329"/>
    </row>
    <row r="674" spans="1:19">
      <c r="A674" s="329"/>
      <c r="B674" s="329"/>
      <c r="C674" s="329"/>
      <c r="D674" s="329"/>
      <c r="E674" s="329"/>
      <c r="F674" s="329"/>
      <c r="G674" s="329"/>
      <c r="H674" s="329"/>
      <c r="I674" s="329"/>
      <c r="J674" s="329"/>
      <c r="K674" s="329"/>
      <c r="L674" s="329"/>
      <c r="M674" s="329"/>
      <c r="N674" s="329"/>
      <c r="O674" s="329"/>
      <c r="P674" s="329"/>
      <c r="Q674" s="329"/>
      <c r="R674" s="329"/>
      <c r="S674" s="329"/>
    </row>
    <row r="675" spans="1:19">
      <c r="A675" s="329"/>
      <c r="B675" s="329"/>
      <c r="C675" s="329"/>
      <c r="D675" s="329"/>
      <c r="E675" s="329"/>
      <c r="F675" s="329"/>
      <c r="G675" s="329"/>
      <c r="H675" s="329"/>
      <c r="I675" s="329"/>
      <c r="J675" s="329"/>
      <c r="K675" s="329"/>
      <c r="L675" s="329"/>
      <c r="M675" s="329"/>
      <c r="N675" s="329"/>
      <c r="O675" s="329"/>
      <c r="P675" s="329"/>
      <c r="Q675" s="329"/>
      <c r="R675" s="329"/>
      <c r="S675" s="329"/>
    </row>
    <row r="676" spans="1:19">
      <c r="A676" s="329"/>
      <c r="B676" s="329"/>
      <c r="C676" s="329"/>
      <c r="D676" s="329"/>
      <c r="E676" s="329"/>
      <c r="F676" s="329"/>
      <c r="G676" s="329"/>
      <c r="H676" s="329"/>
      <c r="I676" s="329"/>
      <c r="J676" s="329"/>
      <c r="K676" s="329"/>
      <c r="L676" s="329"/>
      <c r="M676" s="329"/>
      <c r="N676" s="329"/>
      <c r="O676" s="329"/>
      <c r="P676" s="329"/>
      <c r="Q676" s="329"/>
      <c r="R676" s="329"/>
      <c r="S676" s="329"/>
    </row>
    <row r="677" spans="1:19">
      <c r="A677" s="329"/>
      <c r="B677" s="329"/>
      <c r="C677" s="329"/>
      <c r="D677" s="329"/>
      <c r="E677" s="329"/>
      <c r="F677" s="329"/>
      <c r="G677" s="329"/>
      <c r="H677" s="329"/>
      <c r="I677" s="329"/>
      <c r="J677" s="329"/>
      <c r="K677" s="329"/>
      <c r="L677" s="329"/>
      <c r="M677" s="329"/>
      <c r="N677" s="329"/>
      <c r="O677" s="329"/>
      <c r="P677" s="329"/>
      <c r="Q677" s="329"/>
      <c r="R677" s="329"/>
      <c r="S677" s="329"/>
    </row>
    <row r="678" spans="1:19">
      <c r="A678" s="329"/>
      <c r="B678" s="329"/>
      <c r="C678" s="329"/>
      <c r="D678" s="329"/>
      <c r="E678" s="329"/>
      <c r="F678" s="329"/>
      <c r="G678" s="329"/>
      <c r="H678" s="329"/>
      <c r="I678" s="329"/>
      <c r="J678" s="329"/>
      <c r="K678" s="329"/>
      <c r="L678" s="329"/>
      <c r="M678" s="329"/>
      <c r="N678" s="329"/>
      <c r="O678" s="329"/>
      <c r="P678" s="329"/>
      <c r="Q678" s="329"/>
      <c r="R678" s="329"/>
      <c r="S678" s="329"/>
    </row>
    <row r="679" spans="1:19">
      <c r="A679" s="329"/>
      <c r="B679" s="329"/>
      <c r="C679" s="329"/>
      <c r="D679" s="329"/>
      <c r="E679" s="329"/>
      <c r="F679" s="329"/>
      <c r="G679" s="329"/>
      <c r="H679" s="329"/>
      <c r="I679" s="329"/>
      <c r="J679" s="329"/>
      <c r="K679" s="329"/>
      <c r="L679" s="329"/>
      <c r="M679" s="329"/>
      <c r="N679" s="329"/>
      <c r="O679" s="329"/>
      <c r="P679" s="329"/>
      <c r="Q679" s="329"/>
      <c r="R679" s="329"/>
      <c r="S679" s="329"/>
    </row>
    <row r="680" spans="1:19">
      <c r="A680" s="329"/>
      <c r="B680" s="329"/>
      <c r="C680" s="329"/>
      <c r="D680" s="329"/>
      <c r="E680" s="329"/>
      <c r="F680" s="329"/>
      <c r="G680" s="329"/>
      <c r="H680" s="329"/>
      <c r="I680" s="329"/>
      <c r="J680" s="329"/>
      <c r="K680" s="329"/>
      <c r="L680" s="329"/>
      <c r="M680" s="329"/>
      <c r="N680" s="329"/>
      <c r="O680" s="329"/>
      <c r="P680" s="329"/>
      <c r="Q680" s="329"/>
      <c r="R680" s="329"/>
      <c r="S680" s="329"/>
    </row>
    <row r="681" spans="1:19">
      <c r="A681" s="329"/>
      <c r="B681" s="329"/>
      <c r="C681" s="329"/>
      <c r="D681" s="329"/>
      <c r="E681" s="329"/>
      <c r="F681" s="329"/>
      <c r="G681" s="329"/>
      <c r="H681" s="329"/>
      <c r="I681" s="329"/>
      <c r="J681" s="329"/>
      <c r="K681" s="329"/>
      <c r="L681" s="329"/>
      <c r="M681" s="329"/>
      <c r="N681" s="329"/>
      <c r="O681" s="329"/>
      <c r="P681" s="329"/>
      <c r="Q681" s="329"/>
      <c r="R681" s="329"/>
      <c r="S681" s="329"/>
    </row>
    <row r="682" spans="1:19">
      <c r="A682" s="329"/>
      <c r="B682" s="329"/>
      <c r="C682" s="329"/>
      <c r="D682" s="329"/>
      <c r="E682" s="329"/>
      <c r="F682" s="329"/>
      <c r="G682" s="329"/>
      <c r="H682" s="329"/>
      <c r="I682" s="329"/>
      <c r="J682" s="329"/>
      <c r="K682" s="329"/>
      <c r="L682" s="329"/>
      <c r="M682" s="329"/>
      <c r="N682" s="329"/>
      <c r="O682" s="329"/>
      <c r="P682" s="329"/>
      <c r="Q682" s="329"/>
      <c r="R682" s="329"/>
      <c r="S682" s="329"/>
    </row>
    <row r="683" spans="1:19">
      <c r="A683" s="329"/>
      <c r="B683" s="329"/>
      <c r="C683" s="329"/>
      <c r="D683" s="329"/>
      <c r="E683" s="329"/>
      <c r="F683" s="329"/>
      <c r="G683" s="329"/>
      <c r="H683" s="329"/>
      <c r="I683" s="329"/>
      <c r="J683" s="329"/>
      <c r="K683" s="329"/>
      <c r="L683" s="329"/>
      <c r="M683" s="329"/>
      <c r="N683" s="329"/>
      <c r="O683" s="329"/>
      <c r="P683" s="329"/>
      <c r="Q683" s="329"/>
      <c r="R683" s="329"/>
      <c r="S683" s="329"/>
    </row>
    <row r="684" spans="1:19">
      <c r="A684" s="329"/>
      <c r="B684" s="329"/>
      <c r="C684" s="329"/>
      <c r="D684" s="329"/>
      <c r="E684" s="329"/>
      <c r="F684" s="329"/>
      <c r="G684" s="329"/>
      <c r="H684" s="329"/>
      <c r="I684" s="329"/>
      <c r="J684" s="329"/>
      <c r="K684" s="329"/>
      <c r="L684" s="329"/>
      <c r="M684" s="329"/>
      <c r="N684" s="329"/>
      <c r="O684" s="329"/>
      <c r="P684" s="329"/>
      <c r="Q684" s="329"/>
      <c r="R684" s="329"/>
      <c r="S684" s="329"/>
    </row>
    <row r="685" spans="1:19">
      <c r="A685" s="329"/>
      <c r="B685" s="329"/>
      <c r="C685" s="329"/>
      <c r="D685" s="329"/>
      <c r="E685" s="329"/>
      <c r="F685" s="329"/>
      <c r="G685" s="329"/>
      <c r="H685" s="329"/>
      <c r="I685" s="329"/>
      <c r="J685" s="329"/>
      <c r="K685" s="329"/>
      <c r="L685" s="329"/>
      <c r="M685" s="329"/>
      <c r="N685" s="329"/>
      <c r="O685" s="329"/>
      <c r="P685" s="329"/>
      <c r="Q685" s="329"/>
      <c r="R685" s="329"/>
      <c r="S685" s="329"/>
    </row>
    <row r="686" spans="1:19">
      <c r="A686" s="329"/>
      <c r="B686" s="329"/>
      <c r="C686" s="329"/>
      <c r="D686" s="329"/>
      <c r="E686" s="329"/>
      <c r="F686" s="329"/>
      <c r="G686" s="329"/>
      <c r="H686" s="329"/>
      <c r="I686" s="329"/>
      <c r="J686" s="329"/>
      <c r="K686" s="329"/>
      <c r="L686" s="329"/>
      <c r="M686" s="329"/>
      <c r="N686" s="329"/>
      <c r="O686" s="329"/>
      <c r="P686" s="329"/>
      <c r="Q686" s="329"/>
      <c r="R686" s="329"/>
      <c r="S686" s="329"/>
    </row>
    <row r="687" spans="1:19">
      <c r="A687" s="329"/>
      <c r="B687" s="329"/>
      <c r="C687" s="329"/>
      <c r="D687" s="329"/>
      <c r="E687" s="329"/>
      <c r="F687" s="329"/>
      <c r="G687" s="329"/>
      <c r="H687" s="329"/>
      <c r="I687" s="329"/>
      <c r="J687" s="329"/>
      <c r="K687" s="329"/>
      <c r="L687" s="329"/>
      <c r="M687" s="329"/>
      <c r="N687" s="329"/>
      <c r="O687" s="329"/>
      <c r="P687" s="329"/>
      <c r="Q687" s="329"/>
      <c r="R687" s="329"/>
      <c r="S687" s="329"/>
    </row>
    <row r="688" spans="1:19">
      <c r="A688" s="329"/>
      <c r="B688" s="329"/>
      <c r="C688" s="329"/>
      <c r="D688" s="329"/>
      <c r="E688" s="329"/>
      <c r="F688" s="329"/>
      <c r="G688" s="329"/>
      <c r="H688" s="329"/>
      <c r="I688" s="329"/>
      <c r="J688" s="329"/>
      <c r="K688" s="329"/>
      <c r="L688" s="329"/>
      <c r="M688" s="329"/>
      <c r="N688" s="329"/>
      <c r="O688" s="329"/>
      <c r="P688" s="329"/>
      <c r="Q688" s="329"/>
      <c r="R688" s="329"/>
      <c r="S688" s="329"/>
    </row>
    <row r="689" spans="1:19">
      <c r="A689" s="329"/>
      <c r="B689" s="329"/>
      <c r="C689" s="329"/>
      <c r="D689" s="329"/>
      <c r="E689" s="329"/>
      <c r="F689" s="329"/>
      <c r="G689" s="329"/>
      <c r="H689" s="329"/>
      <c r="I689" s="329"/>
      <c r="J689" s="329"/>
      <c r="K689" s="329"/>
      <c r="L689" s="329"/>
      <c r="M689" s="329"/>
      <c r="N689" s="329"/>
      <c r="O689" s="329"/>
      <c r="P689" s="329"/>
      <c r="Q689" s="329"/>
      <c r="R689" s="329"/>
      <c r="S689" s="329"/>
    </row>
    <row r="690" spans="1:19">
      <c r="A690" s="329"/>
      <c r="B690" s="329"/>
      <c r="C690" s="329"/>
      <c r="D690" s="329"/>
      <c r="E690" s="329"/>
      <c r="F690" s="329"/>
      <c r="G690" s="329"/>
      <c r="H690" s="329"/>
      <c r="I690" s="329"/>
      <c r="J690" s="329"/>
      <c r="K690" s="329"/>
      <c r="L690" s="329"/>
      <c r="M690" s="329"/>
      <c r="N690" s="329"/>
      <c r="O690" s="329"/>
      <c r="P690" s="329"/>
      <c r="Q690" s="329"/>
      <c r="R690" s="329"/>
      <c r="S690" s="329"/>
    </row>
    <row r="691" spans="1:19">
      <c r="A691" s="329"/>
      <c r="B691" s="329"/>
      <c r="C691" s="329"/>
      <c r="D691" s="329"/>
      <c r="E691" s="329"/>
      <c r="F691" s="329"/>
      <c r="G691" s="329"/>
      <c r="H691" s="329"/>
      <c r="I691" s="329"/>
      <c r="J691" s="329"/>
      <c r="K691" s="329"/>
      <c r="L691" s="329"/>
      <c r="M691" s="329"/>
      <c r="N691" s="329"/>
      <c r="O691" s="329"/>
      <c r="P691" s="329"/>
      <c r="Q691" s="329"/>
      <c r="R691" s="329"/>
      <c r="S691" s="329"/>
    </row>
    <row r="692" spans="1:19">
      <c r="A692" s="329"/>
      <c r="B692" s="329"/>
      <c r="C692" s="329"/>
      <c r="D692" s="329"/>
      <c r="E692" s="329"/>
      <c r="F692" s="329"/>
      <c r="G692" s="329"/>
      <c r="H692" s="329"/>
      <c r="I692" s="329"/>
      <c r="J692" s="329"/>
      <c r="K692" s="329"/>
      <c r="L692" s="329"/>
      <c r="M692" s="329"/>
      <c r="N692" s="329"/>
      <c r="O692" s="329"/>
      <c r="P692" s="329"/>
      <c r="Q692" s="329"/>
      <c r="R692" s="329"/>
      <c r="S692" s="329"/>
    </row>
    <row r="693" spans="1:19">
      <c r="A693" s="329"/>
      <c r="B693" s="329"/>
      <c r="C693" s="329"/>
      <c r="D693" s="329"/>
      <c r="E693" s="329"/>
      <c r="F693" s="329"/>
      <c r="G693" s="329"/>
      <c r="H693" s="329"/>
      <c r="I693" s="329"/>
      <c r="J693" s="329"/>
      <c r="K693" s="329"/>
      <c r="L693" s="329"/>
      <c r="M693" s="329"/>
      <c r="N693" s="329"/>
      <c r="O693" s="329"/>
      <c r="P693" s="329"/>
      <c r="Q693" s="329"/>
      <c r="R693" s="329"/>
      <c r="S693" s="329"/>
    </row>
    <row r="694" spans="1:19">
      <c r="A694" s="329"/>
      <c r="B694" s="329"/>
      <c r="C694" s="329"/>
      <c r="D694" s="329"/>
      <c r="E694" s="329"/>
      <c r="F694" s="329"/>
      <c r="G694" s="329"/>
      <c r="H694" s="329"/>
      <c r="I694" s="329"/>
      <c r="J694" s="329"/>
      <c r="K694" s="329"/>
      <c r="L694" s="329"/>
      <c r="M694" s="329"/>
      <c r="N694" s="329"/>
      <c r="O694" s="329"/>
      <c r="P694" s="329"/>
      <c r="Q694" s="329"/>
      <c r="R694" s="329"/>
      <c r="S694" s="329"/>
    </row>
    <row r="695" spans="1:19">
      <c r="A695" s="329"/>
      <c r="B695" s="329"/>
      <c r="C695" s="329"/>
      <c r="D695" s="329"/>
      <c r="E695" s="329"/>
      <c r="F695" s="329"/>
      <c r="G695" s="329"/>
      <c r="H695" s="329"/>
      <c r="I695" s="329"/>
      <c r="J695" s="329"/>
      <c r="K695" s="329"/>
      <c r="L695" s="329"/>
      <c r="M695" s="329"/>
      <c r="N695" s="329"/>
      <c r="O695" s="329"/>
      <c r="P695" s="329"/>
      <c r="Q695" s="329"/>
      <c r="R695" s="329"/>
      <c r="S695" s="329"/>
    </row>
    <row r="696" spans="1:19">
      <c r="A696" s="329"/>
      <c r="B696" s="329"/>
      <c r="C696" s="329"/>
      <c r="D696" s="329"/>
      <c r="E696" s="329"/>
      <c r="F696" s="329"/>
      <c r="G696" s="329"/>
      <c r="H696" s="329"/>
      <c r="I696" s="329"/>
      <c r="J696" s="329"/>
      <c r="K696" s="329"/>
      <c r="L696" s="329"/>
      <c r="M696" s="329"/>
      <c r="N696" s="329"/>
      <c r="O696" s="329"/>
      <c r="P696" s="329"/>
      <c r="Q696" s="329"/>
      <c r="R696" s="329"/>
      <c r="S696" s="329"/>
    </row>
    <row r="697" spans="1:19">
      <c r="A697" s="329"/>
      <c r="B697" s="329"/>
      <c r="C697" s="329"/>
      <c r="D697" s="329"/>
      <c r="E697" s="329"/>
      <c r="F697" s="329"/>
      <c r="G697" s="329"/>
      <c r="H697" s="329"/>
      <c r="I697" s="329"/>
      <c r="J697" s="329"/>
      <c r="K697" s="329"/>
      <c r="L697" s="329"/>
      <c r="M697" s="329"/>
      <c r="N697" s="329"/>
      <c r="O697" s="329"/>
      <c r="P697" s="329"/>
      <c r="Q697" s="329"/>
      <c r="R697" s="329"/>
      <c r="S697" s="329"/>
    </row>
    <row r="698" spans="1:19">
      <c r="A698" s="329"/>
      <c r="B698" s="329"/>
      <c r="C698" s="329"/>
      <c r="D698" s="329"/>
      <c r="E698" s="329"/>
      <c r="F698" s="329"/>
      <c r="G698" s="329"/>
      <c r="H698" s="329"/>
      <c r="I698" s="329"/>
      <c r="J698" s="329"/>
      <c r="K698" s="329"/>
      <c r="L698" s="329"/>
      <c r="M698" s="329"/>
      <c r="N698" s="329"/>
      <c r="O698" s="329"/>
      <c r="P698" s="329"/>
      <c r="Q698" s="329"/>
      <c r="R698" s="329"/>
      <c r="S698" s="329"/>
    </row>
    <row r="699" spans="1:19">
      <c r="A699" s="329"/>
      <c r="B699" s="329"/>
      <c r="C699" s="329"/>
      <c r="D699" s="329"/>
      <c r="E699" s="329"/>
      <c r="F699" s="329"/>
      <c r="G699" s="329"/>
      <c r="H699" s="329"/>
      <c r="I699" s="329"/>
      <c r="J699" s="329"/>
      <c r="K699" s="329"/>
      <c r="L699" s="329"/>
      <c r="M699" s="329"/>
      <c r="N699" s="329"/>
      <c r="O699" s="329"/>
      <c r="P699" s="329"/>
      <c r="Q699" s="329"/>
      <c r="R699" s="329"/>
      <c r="S699" s="329"/>
    </row>
    <row r="700" spans="1:19">
      <c r="A700" s="329"/>
      <c r="B700" s="329"/>
      <c r="C700" s="329"/>
      <c r="D700" s="329"/>
      <c r="E700" s="329"/>
      <c r="F700" s="329"/>
      <c r="G700" s="329"/>
      <c r="H700" s="329"/>
      <c r="I700" s="329"/>
      <c r="J700" s="329"/>
      <c r="K700" s="329"/>
      <c r="L700" s="329"/>
      <c r="M700" s="329"/>
      <c r="N700" s="329"/>
      <c r="O700" s="329"/>
      <c r="P700" s="329"/>
      <c r="Q700" s="329"/>
      <c r="R700" s="329"/>
      <c r="S700" s="329"/>
    </row>
    <row r="701" spans="1:19">
      <c r="A701" s="329"/>
      <c r="B701" s="329"/>
      <c r="C701" s="329"/>
      <c r="D701" s="329"/>
      <c r="E701" s="329"/>
      <c r="F701" s="329"/>
      <c r="G701" s="329"/>
      <c r="H701" s="329"/>
      <c r="I701" s="329"/>
      <c r="J701" s="329"/>
      <c r="K701" s="329"/>
      <c r="L701" s="329"/>
      <c r="M701" s="329"/>
      <c r="N701" s="329"/>
      <c r="O701" s="329"/>
      <c r="P701" s="329"/>
      <c r="Q701" s="329"/>
      <c r="R701" s="329"/>
      <c r="S701" s="329"/>
    </row>
    <row r="702" spans="1:19">
      <c r="A702" s="329"/>
      <c r="B702" s="329"/>
      <c r="C702" s="329"/>
      <c r="D702" s="329"/>
      <c r="E702" s="329"/>
      <c r="F702" s="329"/>
      <c r="G702" s="329"/>
      <c r="H702" s="329"/>
      <c r="I702" s="329"/>
      <c r="J702" s="329"/>
      <c r="K702" s="329"/>
      <c r="L702" s="329"/>
      <c r="M702" s="329"/>
      <c r="N702" s="329"/>
      <c r="O702" s="329"/>
      <c r="P702" s="329"/>
      <c r="Q702" s="329"/>
      <c r="R702" s="329"/>
      <c r="S702" s="329"/>
    </row>
    <row r="703" spans="1:19">
      <c r="A703" s="329"/>
      <c r="B703" s="329"/>
      <c r="C703" s="329"/>
      <c r="D703" s="329"/>
      <c r="E703" s="329"/>
      <c r="F703" s="329"/>
      <c r="G703" s="329"/>
      <c r="H703" s="329"/>
      <c r="I703" s="329"/>
      <c r="J703" s="329"/>
      <c r="K703" s="329"/>
      <c r="L703" s="329"/>
      <c r="M703" s="329"/>
      <c r="N703" s="329"/>
      <c r="O703" s="329"/>
      <c r="P703" s="329"/>
      <c r="Q703" s="329"/>
      <c r="R703" s="329"/>
      <c r="S703" s="329"/>
    </row>
    <row r="704" spans="1:19">
      <c r="A704" s="329"/>
      <c r="B704" s="329"/>
      <c r="C704" s="329"/>
      <c r="D704" s="329"/>
      <c r="E704" s="329"/>
      <c r="F704" s="329"/>
      <c r="G704" s="329"/>
      <c r="H704" s="329"/>
      <c r="I704" s="329"/>
      <c r="J704" s="329"/>
      <c r="K704" s="329"/>
      <c r="L704" s="329"/>
      <c r="M704" s="329"/>
      <c r="N704" s="329"/>
      <c r="O704" s="329"/>
      <c r="P704" s="329"/>
      <c r="Q704" s="329"/>
      <c r="R704" s="329"/>
      <c r="S704" s="329"/>
    </row>
    <row r="705" spans="1:19">
      <c r="A705" s="329"/>
      <c r="B705" s="329"/>
      <c r="C705" s="329"/>
      <c r="D705" s="329"/>
      <c r="E705" s="329"/>
      <c r="F705" s="329"/>
      <c r="G705" s="329"/>
      <c r="H705" s="329"/>
      <c r="I705" s="329"/>
      <c r="J705" s="329"/>
      <c r="K705" s="329"/>
      <c r="L705" s="329"/>
      <c r="M705" s="329"/>
      <c r="N705" s="329"/>
      <c r="O705" s="329"/>
      <c r="P705" s="329"/>
      <c r="Q705" s="329"/>
      <c r="R705" s="329"/>
      <c r="S705" s="329"/>
    </row>
    <row r="706" spans="1:19">
      <c r="A706" s="329"/>
      <c r="B706" s="329"/>
      <c r="C706" s="329"/>
      <c r="D706" s="329"/>
      <c r="E706" s="329"/>
      <c r="F706" s="329"/>
      <c r="G706" s="329"/>
      <c r="H706" s="329"/>
      <c r="I706" s="329"/>
      <c r="J706" s="329"/>
      <c r="K706" s="329"/>
      <c r="L706" s="329"/>
      <c r="M706" s="329"/>
      <c r="N706" s="329"/>
      <c r="O706" s="329"/>
      <c r="P706" s="329"/>
      <c r="Q706" s="329"/>
      <c r="R706" s="329"/>
      <c r="S706" s="329"/>
    </row>
    <row r="707" spans="1:19">
      <c r="A707" s="329"/>
      <c r="B707" s="329"/>
      <c r="C707" s="329"/>
      <c r="D707" s="329"/>
      <c r="E707" s="329"/>
      <c r="F707" s="329"/>
      <c r="G707" s="329"/>
      <c r="H707" s="329"/>
      <c r="I707" s="329"/>
      <c r="J707" s="329"/>
      <c r="K707" s="329"/>
      <c r="L707" s="329"/>
      <c r="M707" s="329"/>
      <c r="N707" s="329"/>
      <c r="O707" s="329"/>
      <c r="P707" s="329"/>
      <c r="Q707" s="329"/>
      <c r="R707" s="329"/>
      <c r="S707" s="329"/>
    </row>
    <row r="708" spans="1:19">
      <c r="A708" s="329"/>
      <c r="B708" s="329"/>
      <c r="C708" s="329"/>
      <c r="D708" s="329"/>
      <c r="E708" s="329"/>
      <c r="F708" s="329"/>
      <c r="G708" s="329"/>
      <c r="H708" s="329"/>
      <c r="I708" s="329"/>
      <c r="J708" s="329"/>
      <c r="K708" s="329"/>
      <c r="L708" s="329"/>
      <c r="M708" s="329"/>
      <c r="N708" s="329"/>
      <c r="O708" s="329"/>
      <c r="P708" s="329"/>
      <c r="Q708" s="329"/>
      <c r="R708" s="329"/>
      <c r="S708" s="329"/>
    </row>
    <row r="709" spans="1:19">
      <c r="A709" s="329"/>
      <c r="B709" s="329"/>
      <c r="C709" s="329"/>
      <c r="D709" s="329"/>
      <c r="E709" s="329"/>
      <c r="F709" s="329"/>
      <c r="G709" s="329"/>
      <c r="H709" s="329"/>
      <c r="I709" s="329"/>
      <c r="J709" s="329"/>
      <c r="K709" s="329"/>
      <c r="L709" s="329"/>
      <c r="M709" s="329"/>
      <c r="N709" s="329"/>
      <c r="O709" s="329"/>
      <c r="P709" s="329"/>
      <c r="Q709" s="329"/>
      <c r="R709" s="329"/>
      <c r="S709" s="329"/>
    </row>
    <row r="710" spans="1:19">
      <c r="A710" s="329"/>
      <c r="B710" s="329"/>
      <c r="C710" s="329"/>
      <c r="D710" s="329"/>
      <c r="E710" s="329"/>
      <c r="F710" s="329"/>
      <c r="G710" s="329"/>
      <c r="H710" s="329"/>
      <c r="I710" s="329"/>
      <c r="J710" s="329"/>
      <c r="K710" s="329"/>
      <c r="L710" s="329"/>
      <c r="M710" s="329"/>
      <c r="N710" s="329"/>
      <c r="O710" s="329"/>
      <c r="P710" s="329"/>
      <c r="Q710" s="329"/>
      <c r="R710" s="329"/>
      <c r="S710" s="329"/>
    </row>
    <row r="711" spans="1:19">
      <c r="A711" s="329"/>
      <c r="B711" s="329"/>
      <c r="C711" s="329"/>
      <c r="D711" s="329"/>
      <c r="E711" s="329"/>
      <c r="F711" s="329"/>
      <c r="G711" s="329"/>
      <c r="H711" s="329"/>
      <c r="I711" s="329"/>
      <c r="J711" s="329"/>
      <c r="K711" s="329"/>
      <c r="L711" s="329"/>
      <c r="M711" s="329"/>
      <c r="N711" s="329"/>
      <c r="O711" s="329"/>
      <c r="P711" s="329"/>
      <c r="Q711" s="329"/>
      <c r="R711" s="329"/>
      <c r="S711" s="329"/>
    </row>
    <row r="712" spans="1:19">
      <c r="A712" s="329"/>
      <c r="B712" s="329"/>
      <c r="C712" s="329"/>
      <c r="D712" s="329"/>
      <c r="E712" s="329"/>
      <c r="F712" s="329"/>
      <c r="G712" s="329"/>
      <c r="H712" s="329"/>
      <c r="I712" s="329"/>
      <c r="J712" s="329"/>
      <c r="K712" s="329"/>
      <c r="L712" s="329"/>
      <c r="M712" s="329"/>
      <c r="N712" s="329"/>
      <c r="O712" s="329"/>
      <c r="P712" s="329"/>
      <c r="Q712" s="329"/>
      <c r="R712" s="329"/>
      <c r="S712" s="329"/>
    </row>
    <row r="713" spans="1:19">
      <c r="A713" s="329"/>
      <c r="B713" s="329"/>
      <c r="C713" s="329"/>
      <c r="D713" s="329"/>
      <c r="E713" s="329"/>
      <c r="F713" s="329"/>
      <c r="G713" s="329"/>
      <c r="H713" s="329"/>
      <c r="I713" s="329"/>
      <c r="J713" s="329"/>
      <c r="K713" s="329"/>
      <c r="L713" s="329"/>
      <c r="M713" s="329"/>
      <c r="N713" s="329"/>
      <c r="O713" s="329"/>
      <c r="P713" s="329"/>
      <c r="Q713" s="329"/>
      <c r="R713" s="329"/>
      <c r="S713" s="329"/>
    </row>
    <row r="714" spans="1:19">
      <c r="A714" s="329"/>
      <c r="B714" s="329"/>
      <c r="C714" s="329"/>
      <c r="D714" s="329"/>
      <c r="E714" s="329"/>
      <c r="F714" s="329"/>
      <c r="G714" s="329"/>
      <c r="H714" s="329"/>
      <c r="I714" s="329"/>
      <c r="J714" s="329"/>
      <c r="K714" s="329"/>
      <c r="L714" s="329"/>
      <c r="M714" s="329"/>
      <c r="N714" s="329"/>
      <c r="O714" s="329"/>
      <c r="P714" s="329"/>
      <c r="Q714" s="329"/>
      <c r="R714" s="329"/>
      <c r="S714" s="329"/>
    </row>
    <row r="715" spans="1:19">
      <c r="A715" s="329"/>
      <c r="B715" s="329"/>
      <c r="C715" s="329"/>
      <c r="D715" s="329"/>
      <c r="E715" s="329"/>
      <c r="F715" s="329"/>
      <c r="G715" s="329"/>
      <c r="H715" s="329"/>
      <c r="I715" s="329"/>
      <c r="J715" s="329"/>
      <c r="K715" s="329"/>
      <c r="L715" s="329"/>
      <c r="M715" s="329"/>
      <c r="N715" s="329"/>
      <c r="O715" s="329"/>
      <c r="P715" s="329"/>
      <c r="Q715" s="329"/>
      <c r="R715" s="329"/>
      <c r="S715" s="329"/>
    </row>
    <row r="716" spans="1:19">
      <c r="A716" s="329"/>
      <c r="B716" s="329"/>
      <c r="C716" s="329"/>
      <c r="D716" s="329"/>
      <c r="E716" s="329"/>
      <c r="F716" s="329"/>
      <c r="G716" s="329"/>
      <c r="H716" s="329"/>
      <c r="I716" s="329"/>
      <c r="J716" s="329"/>
      <c r="K716" s="329"/>
      <c r="L716" s="329"/>
      <c r="M716" s="329"/>
      <c r="N716" s="329"/>
      <c r="O716" s="329"/>
      <c r="P716" s="329"/>
      <c r="Q716" s="329"/>
      <c r="R716" s="329"/>
      <c r="S716" s="329"/>
    </row>
    <row r="717" spans="1:19">
      <c r="A717" s="329"/>
      <c r="B717" s="329"/>
      <c r="C717" s="329"/>
      <c r="D717" s="329"/>
      <c r="E717" s="329"/>
      <c r="F717" s="329"/>
      <c r="G717" s="329"/>
      <c r="H717" s="329"/>
      <c r="I717" s="329"/>
      <c r="J717" s="329"/>
      <c r="K717" s="329"/>
      <c r="L717" s="329"/>
      <c r="M717" s="329"/>
      <c r="N717" s="329"/>
      <c r="O717" s="329"/>
      <c r="P717" s="329"/>
      <c r="Q717" s="329"/>
      <c r="R717" s="329"/>
      <c r="S717" s="329"/>
    </row>
    <row r="718" spans="1:19">
      <c r="A718" s="329"/>
      <c r="B718" s="329"/>
      <c r="C718" s="329"/>
      <c r="D718" s="329"/>
      <c r="E718" s="329"/>
      <c r="F718" s="329"/>
      <c r="G718" s="329"/>
      <c r="H718" s="329"/>
      <c r="I718" s="329"/>
      <c r="J718" s="329"/>
      <c r="K718" s="329"/>
      <c r="L718" s="329"/>
      <c r="M718" s="329"/>
      <c r="N718" s="329"/>
      <c r="O718" s="329"/>
      <c r="P718" s="329"/>
      <c r="Q718" s="329"/>
      <c r="R718" s="329"/>
      <c r="S718" s="329"/>
    </row>
    <row r="719" spans="1:19">
      <c r="A719" s="329"/>
      <c r="B719" s="329"/>
      <c r="C719" s="329"/>
      <c r="D719" s="329"/>
      <c r="E719" s="329"/>
      <c r="F719" s="329"/>
      <c r="G719" s="329"/>
      <c r="H719" s="329"/>
      <c r="I719" s="329"/>
      <c r="J719" s="329"/>
      <c r="K719" s="329"/>
      <c r="L719" s="329"/>
      <c r="M719" s="329"/>
      <c r="N719" s="329"/>
      <c r="O719" s="329"/>
      <c r="P719" s="329"/>
      <c r="Q719" s="329"/>
      <c r="R719" s="329"/>
      <c r="S719" s="329"/>
    </row>
    <row r="720" spans="1:19">
      <c r="A720" s="329"/>
      <c r="B720" s="329"/>
      <c r="C720" s="329"/>
      <c r="D720" s="329"/>
      <c r="E720" s="329"/>
      <c r="F720" s="329"/>
      <c r="G720" s="329"/>
      <c r="H720" s="329"/>
      <c r="I720" s="329"/>
      <c r="J720" s="329"/>
      <c r="K720" s="329"/>
      <c r="L720" s="329"/>
      <c r="M720" s="329"/>
      <c r="N720" s="329"/>
      <c r="O720" s="329"/>
      <c r="P720" s="329"/>
      <c r="Q720" s="329"/>
      <c r="R720" s="329"/>
      <c r="S720" s="329"/>
    </row>
    <row r="721" spans="1:19">
      <c r="A721" s="329"/>
      <c r="B721" s="329"/>
      <c r="C721" s="329"/>
      <c r="D721" s="329"/>
      <c r="E721" s="329"/>
      <c r="F721" s="329"/>
      <c r="G721" s="329"/>
      <c r="H721" s="329"/>
      <c r="I721" s="329"/>
      <c r="J721" s="329"/>
      <c r="K721" s="329"/>
      <c r="L721" s="329"/>
      <c r="M721" s="329"/>
      <c r="N721" s="329"/>
      <c r="O721" s="329"/>
      <c r="P721" s="329"/>
      <c r="Q721" s="329"/>
      <c r="R721" s="329"/>
      <c r="S721" s="329"/>
    </row>
    <row r="722" spans="1:19">
      <c r="A722" s="329"/>
      <c r="B722" s="329"/>
      <c r="C722" s="329"/>
      <c r="D722" s="329"/>
      <c r="E722" s="329"/>
      <c r="F722" s="329"/>
      <c r="G722" s="329"/>
      <c r="H722" s="329"/>
      <c r="I722" s="329"/>
      <c r="J722" s="329"/>
      <c r="K722" s="329"/>
      <c r="L722" s="329"/>
      <c r="M722" s="329"/>
      <c r="N722" s="329"/>
      <c r="O722" s="329"/>
      <c r="P722" s="329"/>
      <c r="Q722" s="329"/>
      <c r="R722" s="329"/>
      <c r="S722" s="329"/>
    </row>
    <row r="723" spans="1:19">
      <c r="A723" s="329"/>
      <c r="B723" s="329"/>
      <c r="C723" s="329"/>
      <c r="D723" s="329"/>
      <c r="E723" s="329"/>
      <c r="F723" s="329"/>
      <c r="G723" s="329"/>
      <c r="H723" s="329"/>
      <c r="I723" s="329"/>
      <c r="J723" s="329"/>
      <c r="K723" s="329"/>
      <c r="L723" s="329"/>
      <c r="M723" s="329"/>
      <c r="N723" s="329"/>
      <c r="O723" s="329"/>
      <c r="P723" s="329"/>
      <c r="Q723" s="329"/>
      <c r="R723" s="329"/>
      <c r="S723" s="329"/>
    </row>
    <row r="724" spans="1:19">
      <c r="A724" s="329"/>
      <c r="B724" s="329"/>
      <c r="C724" s="329"/>
      <c r="D724" s="329"/>
      <c r="E724" s="329"/>
      <c r="F724" s="329"/>
      <c r="G724" s="329"/>
      <c r="H724" s="329"/>
      <c r="I724" s="329"/>
      <c r="J724" s="329"/>
      <c r="K724" s="329"/>
      <c r="L724" s="329"/>
      <c r="M724" s="329"/>
      <c r="N724" s="329"/>
      <c r="O724" s="329"/>
      <c r="P724" s="329"/>
      <c r="Q724" s="329"/>
      <c r="R724" s="329"/>
      <c r="S724" s="329"/>
    </row>
    <row r="725" spans="1:19">
      <c r="A725" s="329"/>
      <c r="B725" s="329"/>
      <c r="C725" s="329"/>
      <c r="D725" s="329"/>
      <c r="E725" s="329"/>
      <c r="F725" s="329"/>
      <c r="G725" s="329"/>
      <c r="H725" s="329"/>
      <c r="I725" s="329"/>
      <c r="J725" s="329"/>
      <c r="K725" s="329"/>
      <c r="L725" s="329"/>
      <c r="M725" s="329"/>
      <c r="N725" s="329"/>
      <c r="O725" s="329"/>
      <c r="P725" s="329"/>
      <c r="Q725" s="329"/>
      <c r="R725" s="329"/>
      <c r="S725" s="329"/>
    </row>
    <row r="726" spans="1:19">
      <c r="A726" s="329"/>
      <c r="B726" s="329"/>
      <c r="C726" s="329"/>
      <c r="D726" s="329"/>
      <c r="E726" s="329"/>
      <c r="F726" s="329"/>
      <c r="G726" s="329"/>
      <c r="H726" s="329"/>
      <c r="I726" s="329"/>
      <c r="J726" s="329"/>
      <c r="K726" s="329"/>
      <c r="L726" s="329"/>
      <c r="M726" s="329"/>
      <c r="N726" s="329"/>
      <c r="O726" s="329"/>
      <c r="P726" s="329"/>
      <c r="Q726" s="329"/>
      <c r="R726" s="329"/>
      <c r="S726" s="329"/>
    </row>
    <row r="727" spans="1:19">
      <c r="A727" s="329"/>
      <c r="B727" s="329"/>
      <c r="C727" s="329"/>
      <c r="D727" s="329"/>
      <c r="E727" s="329"/>
      <c r="F727" s="329"/>
      <c r="G727" s="329"/>
      <c r="H727" s="329"/>
      <c r="I727" s="329"/>
      <c r="J727" s="329"/>
      <c r="K727" s="329"/>
      <c r="L727" s="329"/>
      <c r="M727" s="329"/>
      <c r="N727" s="329"/>
      <c r="O727" s="329"/>
      <c r="P727" s="329"/>
      <c r="Q727" s="329"/>
      <c r="R727" s="329"/>
      <c r="S727" s="329"/>
    </row>
    <row r="728" spans="1:19">
      <c r="A728" s="329"/>
      <c r="B728" s="329"/>
      <c r="C728" s="329"/>
      <c r="D728" s="329"/>
      <c r="E728" s="329"/>
      <c r="F728" s="329"/>
      <c r="G728" s="329"/>
      <c r="H728" s="329"/>
      <c r="I728" s="329"/>
      <c r="J728" s="329"/>
      <c r="K728" s="329"/>
      <c r="L728" s="329"/>
      <c r="M728" s="329"/>
      <c r="N728" s="329"/>
      <c r="O728" s="329"/>
      <c r="P728" s="329"/>
      <c r="Q728" s="329"/>
      <c r="R728" s="329"/>
      <c r="S728" s="329"/>
    </row>
    <row r="729" spans="1:19">
      <c r="A729" s="329"/>
      <c r="B729" s="329"/>
      <c r="C729" s="329"/>
      <c r="D729" s="329"/>
      <c r="E729" s="329"/>
      <c r="F729" s="329"/>
      <c r="G729" s="329"/>
      <c r="H729" s="329"/>
      <c r="I729" s="329"/>
      <c r="J729" s="329"/>
      <c r="K729" s="329"/>
      <c r="L729" s="329"/>
      <c r="M729" s="329"/>
      <c r="N729" s="329"/>
      <c r="O729" s="329"/>
      <c r="P729" s="329"/>
      <c r="Q729" s="329"/>
      <c r="R729" s="329"/>
      <c r="S729" s="329"/>
    </row>
    <row r="730" spans="1:19">
      <c r="A730" s="329"/>
      <c r="B730" s="329"/>
      <c r="C730" s="329"/>
      <c r="D730" s="329"/>
      <c r="E730" s="329"/>
      <c r="F730" s="329"/>
      <c r="G730" s="329"/>
      <c r="H730" s="329"/>
      <c r="I730" s="329"/>
      <c r="J730" s="329"/>
      <c r="K730" s="329"/>
      <c r="L730" s="329"/>
      <c r="M730" s="329"/>
      <c r="N730" s="329"/>
      <c r="O730" s="329"/>
      <c r="P730" s="329"/>
      <c r="Q730" s="329"/>
      <c r="R730" s="329"/>
      <c r="S730" s="329"/>
    </row>
    <row r="731" spans="1:19">
      <c r="A731" s="329"/>
      <c r="B731" s="329"/>
      <c r="C731" s="329"/>
      <c r="D731" s="329"/>
      <c r="E731" s="329"/>
      <c r="F731" s="329"/>
      <c r="G731" s="329"/>
      <c r="H731" s="329"/>
      <c r="I731" s="329"/>
      <c r="J731" s="329"/>
      <c r="K731" s="329"/>
      <c r="L731" s="329"/>
      <c r="M731" s="329"/>
      <c r="N731" s="329"/>
      <c r="O731" s="329"/>
      <c r="P731" s="329"/>
      <c r="Q731" s="329"/>
      <c r="R731" s="329"/>
      <c r="S731" s="329"/>
    </row>
    <row r="732" spans="1:19">
      <c r="A732" s="329"/>
      <c r="B732" s="329"/>
      <c r="C732" s="329"/>
      <c r="D732" s="329"/>
      <c r="E732" s="329"/>
      <c r="F732" s="329"/>
      <c r="G732" s="329"/>
      <c r="H732" s="329"/>
      <c r="I732" s="329"/>
      <c r="J732" s="329"/>
      <c r="K732" s="329"/>
      <c r="L732" s="329"/>
      <c r="M732" s="329"/>
      <c r="N732" s="329"/>
      <c r="O732" s="329"/>
      <c r="P732" s="329"/>
      <c r="Q732" s="329"/>
      <c r="R732" s="329"/>
      <c r="S732" s="329"/>
    </row>
    <row r="733" spans="1:19">
      <c r="A733" s="329"/>
      <c r="B733" s="329"/>
      <c r="C733" s="329"/>
      <c r="D733" s="329"/>
      <c r="E733" s="329"/>
      <c r="F733" s="329"/>
      <c r="G733" s="329"/>
      <c r="H733" s="329"/>
      <c r="I733" s="329"/>
      <c r="J733" s="329"/>
      <c r="K733" s="329"/>
      <c r="L733" s="329"/>
      <c r="M733" s="329"/>
      <c r="N733" s="329"/>
      <c r="O733" s="329"/>
      <c r="P733" s="329"/>
      <c r="Q733" s="329"/>
      <c r="R733" s="329"/>
      <c r="S733" s="329"/>
    </row>
    <row r="734" spans="1:19">
      <c r="A734" s="329"/>
      <c r="B734" s="329"/>
      <c r="C734" s="329"/>
      <c r="D734" s="329"/>
      <c r="E734" s="329"/>
      <c r="F734" s="329"/>
      <c r="G734" s="329"/>
      <c r="H734" s="329"/>
      <c r="I734" s="329"/>
      <c r="J734" s="329"/>
      <c r="K734" s="329"/>
      <c r="L734" s="329"/>
      <c r="M734" s="329"/>
      <c r="N734" s="329"/>
      <c r="O734" s="329"/>
      <c r="P734" s="329"/>
      <c r="Q734" s="329"/>
      <c r="R734" s="329"/>
      <c r="S734" s="329"/>
    </row>
    <row r="735" spans="1:19">
      <c r="A735" s="329"/>
      <c r="B735" s="329"/>
      <c r="C735" s="329"/>
      <c r="D735" s="329"/>
      <c r="E735" s="329"/>
      <c r="F735" s="329"/>
      <c r="G735" s="329"/>
      <c r="H735" s="329"/>
      <c r="I735" s="329"/>
      <c r="J735" s="329"/>
      <c r="K735" s="329"/>
      <c r="L735" s="329"/>
      <c r="M735" s="329"/>
      <c r="N735" s="329"/>
      <c r="O735" s="329"/>
      <c r="P735" s="329"/>
      <c r="Q735" s="329"/>
      <c r="R735" s="329"/>
      <c r="S735" s="329"/>
    </row>
    <row r="736" spans="1:19">
      <c r="A736" s="329"/>
      <c r="B736" s="329"/>
      <c r="C736" s="329"/>
      <c r="D736" s="329"/>
      <c r="E736" s="329"/>
      <c r="F736" s="329"/>
      <c r="G736" s="329"/>
      <c r="H736" s="329"/>
      <c r="I736" s="329"/>
      <c r="J736" s="329"/>
      <c r="K736" s="329"/>
      <c r="L736" s="329"/>
      <c r="M736" s="329"/>
      <c r="N736" s="329"/>
      <c r="O736" s="329"/>
      <c r="P736" s="329"/>
      <c r="Q736" s="329"/>
      <c r="R736" s="329"/>
      <c r="S736" s="329"/>
    </row>
    <row r="737" spans="1:19">
      <c r="A737" s="329"/>
      <c r="B737" s="329"/>
      <c r="C737" s="329"/>
      <c r="D737" s="329"/>
      <c r="E737" s="329"/>
      <c r="F737" s="329"/>
      <c r="G737" s="329"/>
      <c r="H737" s="329"/>
      <c r="I737" s="329"/>
      <c r="J737" s="329"/>
      <c r="K737" s="329"/>
      <c r="L737" s="329"/>
      <c r="M737" s="329"/>
      <c r="N737" s="329"/>
      <c r="O737" s="329"/>
      <c r="P737" s="329"/>
      <c r="Q737" s="329"/>
      <c r="R737" s="329"/>
      <c r="S737" s="329"/>
    </row>
    <row r="738" spans="1:19">
      <c r="A738" s="329"/>
      <c r="B738" s="329"/>
      <c r="C738" s="329"/>
      <c r="D738" s="329"/>
      <c r="E738" s="329"/>
      <c r="F738" s="329"/>
      <c r="G738" s="329"/>
      <c r="H738" s="329"/>
      <c r="I738" s="329"/>
      <c r="J738" s="329"/>
      <c r="K738" s="329"/>
      <c r="L738" s="329"/>
      <c r="M738" s="329"/>
      <c r="N738" s="329"/>
      <c r="O738" s="329"/>
      <c r="P738" s="329"/>
      <c r="Q738" s="329"/>
      <c r="R738" s="329"/>
      <c r="S738" s="329"/>
    </row>
    <row r="739" spans="1:19">
      <c r="A739" s="329"/>
      <c r="B739" s="329"/>
      <c r="C739" s="329"/>
      <c r="D739" s="329"/>
      <c r="E739" s="329"/>
      <c r="F739" s="329"/>
      <c r="G739" s="329"/>
      <c r="H739" s="329"/>
      <c r="I739" s="329"/>
      <c r="J739" s="329"/>
      <c r="K739" s="329"/>
      <c r="L739" s="329"/>
      <c r="M739" s="329"/>
      <c r="N739" s="329"/>
      <c r="O739" s="329"/>
      <c r="P739" s="329"/>
      <c r="Q739" s="329"/>
      <c r="R739" s="329"/>
      <c r="S739" s="329"/>
    </row>
    <row r="740" spans="1:19">
      <c r="A740" s="329"/>
      <c r="B740" s="329"/>
      <c r="C740" s="329"/>
      <c r="D740" s="329"/>
      <c r="E740" s="329"/>
      <c r="F740" s="329"/>
      <c r="G740" s="329"/>
      <c r="H740" s="329"/>
      <c r="I740" s="329"/>
      <c r="J740" s="329"/>
      <c r="K740" s="329"/>
      <c r="L740" s="329"/>
      <c r="M740" s="329"/>
      <c r="N740" s="329"/>
      <c r="O740" s="329"/>
      <c r="P740" s="329"/>
      <c r="Q740" s="329"/>
      <c r="R740" s="329"/>
      <c r="S740" s="329"/>
    </row>
    <row r="741" spans="1:19">
      <c r="A741" s="329"/>
      <c r="B741" s="329"/>
      <c r="C741" s="329"/>
      <c r="D741" s="329"/>
      <c r="E741" s="329"/>
      <c r="F741" s="329"/>
      <c r="G741" s="329"/>
      <c r="H741" s="329"/>
      <c r="I741" s="329"/>
      <c r="J741" s="329"/>
      <c r="K741" s="329"/>
      <c r="L741" s="329"/>
      <c r="M741" s="329"/>
      <c r="N741" s="329"/>
      <c r="O741" s="329"/>
      <c r="P741" s="329"/>
      <c r="Q741" s="329"/>
      <c r="R741" s="329"/>
      <c r="S741" s="329"/>
    </row>
    <row r="742" spans="1:19">
      <c r="A742" s="329"/>
      <c r="B742" s="329"/>
      <c r="C742" s="329"/>
      <c r="D742" s="329"/>
      <c r="E742" s="329"/>
      <c r="F742" s="329"/>
      <c r="G742" s="329"/>
      <c r="H742" s="329"/>
      <c r="I742" s="329"/>
      <c r="J742" s="329"/>
      <c r="K742" s="329"/>
      <c r="L742" s="329"/>
      <c r="M742" s="329"/>
      <c r="N742" s="329"/>
      <c r="O742" s="329"/>
      <c r="P742" s="329"/>
      <c r="Q742" s="329"/>
      <c r="R742" s="329"/>
      <c r="S742" s="329"/>
    </row>
    <row r="743" spans="1:19">
      <c r="A743" s="329"/>
      <c r="B743" s="329"/>
      <c r="C743" s="329"/>
      <c r="D743" s="329"/>
      <c r="E743" s="329"/>
      <c r="F743" s="329"/>
      <c r="G743" s="329"/>
      <c r="H743" s="329"/>
      <c r="I743" s="329"/>
      <c r="J743" s="329"/>
      <c r="K743" s="329"/>
      <c r="L743" s="329"/>
      <c r="M743" s="329"/>
      <c r="N743" s="329"/>
      <c r="O743" s="329"/>
      <c r="P743" s="329"/>
      <c r="Q743" s="329"/>
      <c r="R743" s="329"/>
      <c r="S743" s="329"/>
    </row>
    <row r="744" spans="1:19">
      <c r="A744" s="329"/>
      <c r="B744" s="329"/>
      <c r="C744" s="329"/>
      <c r="D744" s="329"/>
      <c r="E744" s="329"/>
      <c r="F744" s="329"/>
      <c r="G744" s="329"/>
      <c r="H744" s="329"/>
      <c r="I744" s="329"/>
      <c r="J744" s="329"/>
      <c r="K744" s="329"/>
      <c r="L744" s="329"/>
      <c r="M744" s="329"/>
      <c r="N744" s="329"/>
      <c r="O744" s="329"/>
      <c r="P744" s="329"/>
      <c r="Q744" s="329"/>
      <c r="R744" s="329"/>
      <c r="S744" s="329"/>
    </row>
    <row r="745" spans="1:19">
      <c r="A745" s="329"/>
      <c r="B745" s="329"/>
      <c r="C745" s="329"/>
      <c r="D745" s="329"/>
      <c r="E745" s="329"/>
      <c r="F745" s="329"/>
      <c r="G745" s="329"/>
      <c r="H745" s="329"/>
      <c r="I745" s="329"/>
      <c r="J745" s="329"/>
      <c r="K745" s="329"/>
      <c r="L745" s="329"/>
      <c r="M745" s="329"/>
      <c r="N745" s="329"/>
      <c r="O745" s="329"/>
      <c r="P745" s="329"/>
      <c r="Q745" s="329"/>
      <c r="R745" s="329"/>
      <c r="S745" s="329"/>
    </row>
    <row r="746" spans="1:19">
      <c r="A746" s="329"/>
      <c r="B746" s="329"/>
      <c r="C746" s="329"/>
      <c r="D746" s="329"/>
      <c r="E746" s="329"/>
      <c r="F746" s="329"/>
      <c r="G746" s="329"/>
      <c r="H746" s="329"/>
      <c r="I746" s="329"/>
      <c r="J746" s="329"/>
      <c r="K746" s="329"/>
      <c r="L746" s="329"/>
      <c r="M746" s="329"/>
      <c r="N746" s="329"/>
      <c r="O746" s="329"/>
      <c r="P746" s="329"/>
      <c r="Q746" s="329"/>
      <c r="R746" s="329"/>
      <c r="S746" s="329"/>
    </row>
    <row r="747" spans="1:19">
      <c r="A747" s="329"/>
      <c r="B747" s="329"/>
      <c r="C747" s="329"/>
      <c r="D747" s="329"/>
      <c r="E747" s="329"/>
      <c r="F747" s="329"/>
      <c r="G747" s="329"/>
      <c r="H747" s="329"/>
      <c r="I747" s="329"/>
      <c r="J747" s="329"/>
      <c r="K747" s="329"/>
      <c r="L747" s="329"/>
      <c r="M747" s="329"/>
      <c r="N747" s="329"/>
      <c r="O747" s="329"/>
      <c r="P747" s="329"/>
      <c r="Q747" s="329"/>
      <c r="R747" s="329"/>
      <c r="S747" s="329"/>
    </row>
    <row r="748" spans="1:19">
      <c r="A748" s="329"/>
      <c r="B748" s="329"/>
      <c r="C748" s="329"/>
      <c r="D748" s="329"/>
      <c r="E748" s="329"/>
      <c r="F748" s="329"/>
      <c r="G748" s="329"/>
      <c r="H748" s="329"/>
      <c r="I748" s="329"/>
      <c r="J748" s="329"/>
      <c r="K748" s="329"/>
      <c r="L748" s="329"/>
      <c r="M748" s="329"/>
      <c r="N748" s="329"/>
      <c r="O748" s="329"/>
      <c r="P748" s="329"/>
      <c r="Q748" s="329"/>
      <c r="R748" s="329"/>
      <c r="S748" s="329"/>
    </row>
    <row r="749" spans="1:19">
      <c r="A749" s="329"/>
      <c r="B749" s="329"/>
      <c r="C749" s="329"/>
      <c r="D749" s="329"/>
      <c r="E749" s="329"/>
      <c r="F749" s="329"/>
      <c r="G749" s="329"/>
      <c r="H749" s="329"/>
      <c r="I749" s="329"/>
      <c r="J749" s="329"/>
      <c r="K749" s="329"/>
      <c r="L749" s="329"/>
      <c r="M749" s="329"/>
      <c r="N749" s="329"/>
      <c r="O749" s="329"/>
      <c r="P749" s="329"/>
      <c r="Q749" s="329"/>
      <c r="R749" s="329"/>
      <c r="S749" s="329"/>
    </row>
    <row r="750" spans="1:19">
      <c r="A750" s="329"/>
      <c r="B750" s="329"/>
      <c r="C750" s="329"/>
      <c r="D750" s="329"/>
      <c r="E750" s="329"/>
      <c r="F750" s="329"/>
      <c r="G750" s="329"/>
      <c r="H750" s="329"/>
      <c r="I750" s="329"/>
      <c r="J750" s="329"/>
      <c r="K750" s="329"/>
      <c r="L750" s="329"/>
      <c r="M750" s="329"/>
      <c r="N750" s="329"/>
      <c r="O750" s="329"/>
      <c r="P750" s="329"/>
      <c r="Q750" s="329"/>
      <c r="R750" s="329"/>
      <c r="S750" s="329"/>
    </row>
    <row r="751" spans="1:19">
      <c r="A751" s="329"/>
      <c r="B751" s="329"/>
      <c r="C751" s="329"/>
      <c r="D751" s="329"/>
      <c r="E751" s="329"/>
      <c r="F751" s="329"/>
      <c r="G751" s="329"/>
      <c r="H751" s="329"/>
      <c r="I751" s="329"/>
      <c r="J751" s="329"/>
      <c r="K751" s="329"/>
      <c r="L751" s="329"/>
      <c r="M751" s="329"/>
      <c r="N751" s="329"/>
      <c r="O751" s="329"/>
      <c r="P751" s="329"/>
      <c r="Q751" s="329"/>
      <c r="R751" s="329"/>
      <c r="S751" s="329"/>
    </row>
    <row r="752" spans="1:19">
      <c r="A752" s="329"/>
      <c r="B752" s="329"/>
      <c r="C752" s="329"/>
      <c r="D752" s="329"/>
      <c r="E752" s="329"/>
      <c r="F752" s="329"/>
      <c r="G752" s="329"/>
      <c r="H752" s="329"/>
      <c r="I752" s="329"/>
      <c r="J752" s="329"/>
      <c r="K752" s="329"/>
      <c r="L752" s="329"/>
      <c r="M752" s="329"/>
      <c r="N752" s="329"/>
      <c r="O752" s="329"/>
      <c r="P752" s="329"/>
      <c r="Q752" s="329"/>
      <c r="R752" s="329"/>
      <c r="S752" s="329"/>
    </row>
    <row r="753" spans="1:19">
      <c r="A753" s="329"/>
      <c r="B753" s="329"/>
      <c r="C753" s="329"/>
      <c r="D753" s="329"/>
      <c r="E753" s="329"/>
      <c r="F753" s="329"/>
      <c r="G753" s="329"/>
      <c r="H753" s="329"/>
      <c r="I753" s="329"/>
      <c r="J753" s="329"/>
      <c r="K753" s="329"/>
      <c r="L753" s="329"/>
      <c r="M753" s="329"/>
      <c r="N753" s="329"/>
      <c r="O753" s="329"/>
      <c r="P753" s="329"/>
      <c r="Q753" s="329"/>
      <c r="R753" s="329"/>
      <c r="S753" s="329"/>
    </row>
    <row r="754" spans="1:19">
      <c r="A754" s="329"/>
      <c r="B754" s="329"/>
      <c r="C754" s="329"/>
      <c r="D754" s="329"/>
      <c r="E754" s="329"/>
      <c r="F754" s="329"/>
      <c r="G754" s="329"/>
      <c r="H754" s="329"/>
      <c r="I754" s="329"/>
      <c r="J754" s="329"/>
      <c r="K754" s="329"/>
      <c r="L754" s="329"/>
      <c r="M754" s="329"/>
      <c r="N754" s="329"/>
      <c r="O754" s="329"/>
      <c r="P754" s="329"/>
      <c r="Q754" s="329"/>
      <c r="R754" s="329"/>
      <c r="S754" s="329"/>
    </row>
    <row r="755" spans="1:19">
      <c r="A755" s="329"/>
      <c r="B755" s="329"/>
      <c r="C755" s="329"/>
      <c r="D755" s="329"/>
      <c r="E755" s="329"/>
      <c r="F755" s="329"/>
      <c r="G755" s="329"/>
      <c r="H755" s="329"/>
      <c r="I755" s="329"/>
      <c r="J755" s="329"/>
      <c r="K755" s="329"/>
      <c r="L755" s="329"/>
      <c r="M755" s="329"/>
      <c r="N755" s="329"/>
      <c r="O755" s="329"/>
      <c r="P755" s="329"/>
      <c r="Q755" s="329"/>
      <c r="R755" s="329"/>
      <c r="S755" s="329"/>
    </row>
    <row r="756" spans="1:19">
      <c r="A756" s="329"/>
      <c r="B756" s="329"/>
      <c r="C756" s="329"/>
      <c r="D756" s="329"/>
      <c r="E756" s="329"/>
      <c r="F756" s="329"/>
      <c r="G756" s="329"/>
      <c r="H756" s="329"/>
      <c r="I756" s="329"/>
      <c r="J756" s="329"/>
      <c r="K756" s="329"/>
      <c r="L756" s="329"/>
      <c r="M756" s="329"/>
      <c r="N756" s="329"/>
      <c r="O756" s="329"/>
      <c r="P756" s="329"/>
      <c r="Q756" s="329"/>
      <c r="R756" s="329"/>
      <c r="S756" s="329"/>
    </row>
    <row r="757" spans="1:19">
      <c r="A757" s="329"/>
      <c r="B757" s="329"/>
      <c r="C757" s="329"/>
      <c r="D757" s="329"/>
      <c r="E757" s="329"/>
      <c r="F757" s="329"/>
      <c r="G757" s="329"/>
      <c r="H757" s="329"/>
      <c r="I757" s="329"/>
      <c r="J757" s="329"/>
      <c r="K757" s="329"/>
      <c r="L757" s="329"/>
      <c r="M757" s="329"/>
      <c r="N757" s="329"/>
      <c r="O757" s="329"/>
      <c r="P757" s="329"/>
      <c r="Q757" s="329"/>
      <c r="R757" s="329"/>
      <c r="S757" s="329"/>
    </row>
    <row r="758" spans="1:19">
      <c r="A758" s="329"/>
      <c r="B758" s="329"/>
      <c r="C758" s="329"/>
      <c r="D758" s="329"/>
      <c r="E758" s="329"/>
      <c r="F758" s="329"/>
      <c r="G758" s="329"/>
      <c r="H758" s="329"/>
      <c r="I758" s="329"/>
      <c r="J758" s="329"/>
      <c r="K758" s="329"/>
      <c r="L758" s="329"/>
      <c r="M758" s="329"/>
      <c r="N758" s="329"/>
      <c r="O758" s="329"/>
      <c r="P758" s="329"/>
      <c r="Q758" s="329"/>
      <c r="R758" s="329"/>
      <c r="S758" s="329"/>
    </row>
    <row r="759" spans="1:19">
      <c r="A759" s="329"/>
      <c r="B759" s="329"/>
      <c r="C759" s="329"/>
      <c r="D759" s="329"/>
      <c r="E759" s="329"/>
      <c r="F759" s="329"/>
      <c r="G759" s="329"/>
      <c r="H759" s="329"/>
      <c r="I759" s="329"/>
      <c r="J759" s="329"/>
      <c r="K759" s="329"/>
      <c r="L759" s="329"/>
      <c r="M759" s="329"/>
      <c r="N759" s="329"/>
      <c r="O759" s="329"/>
      <c r="P759" s="329"/>
      <c r="Q759" s="329"/>
      <c r="R759" s="329"/>
      <c r="S759" s="329"/>
    </row>
    <row r="760" spans="1:19">
      <c r="A760" s="329"/>
      <c r="B760" s="329"/>
      <c r="C760" s="329"/>
      <c r="D760" s="329"/>
      <c r="E760" s="329"/>
      <c r="F760" s="329"/>
      <c r="G760" s="329"/>
      <c r="H760" s="329"/>
      <c r="I760" s="329"/>
      <c r="J760" s="329"/>
      <c r="K760" s="329"/>
      <c r="L760" s="329"/>
      <c r="M760" s="329"/>
      <c r="N760" s="329"/>
      <c r="O760" s="329"/>
      <c r="P760" s="329"/>
      <c r="Q760" s="329"/>
      <c r="R760" s="329"/>
      <c r="S760" s="329"/>
    </row>
    <row r="761" spans="1:19">
      <c r="A761" s="329"/>
      <c r="B761" s="329"/>
      <c r="C761" s="329"/>
      <c r="D761" s="329"/>
      <c r="E761" s="329"/>
      <c r="F761" s="329"/>
      <c r="G761" s="329"/>
      <c r="H761" s="329"/>
      <c r="I761" s="329"/>
      <c r="J761" s="329"/>
      <c r="K761" s="329"/>
      <c r="L761" s="329"/>
      <c r="M761" s="329"/>
      <c r="N761" s="329"/>
      <c r="O761" s="329"/>
      <c r="P761" s="329"/>
      <c r="Q761" s="329"/>
      <c r="R761" s="329"/>
      <c r="S761" s="329"/>
    </row>
    <row r="762" spans="1:19">
      <c r="A762" s="329"/>
      <c r="B762" s="329"/>
      <c r="C762" s="329"/>
      <c r="D762" s="329"/>
      <c r="E762" s="329"/>
      <c r="F762" s="329"/>
      <c r="G762" s="329"/>
      <c r="H762" s="329"/>
      <c r="I762" s="329"/>
      <c r="J762" s="329"/>
      <c r="K762" s="329"/>
      <c r="L762" s="329"/>
      <c r="M762" s="329"/>
      <c r="N762" s="329"/>
      <c r="O762" s="329"/>
      <c r="P762" s="329"/>
      <c r="Q762" s="329"/>
      <c r="R762" s="329"/>
      <c r="S762" s="329"/>
    </row>
    <row r="763" spans="1:19">
      <c r="A763" s="329"/>
      <c r="B763" s="329"/>
      <c r="C763" s="329"/>
      <c r="D763" s="329"/>
      <c r="E763" s="329"/>
      <c r="F763" s="329"/>
      <c r="G763" s="329"/>
      <c r="H763" s="329"/>
      <c r="I763" s="329"/>
      <c r="J763" s="329"/>
      <c r="K763" s="329"/>
      <c r="L763" s="329"/>
      <c r="M763" s="329"/>
      <c r="N763" s="329"/>
      <c r="O763" s="329"/>
      <c r="P763" s="329"/>
      <c r="Q763" s="329"/>
      <c r="R763" s="329"/>
      <c r="S763" s="329"/>
    </row>
    <row r="764" spans="1:19">
      <c r="A764" s="329"/>
      <c r="B764" s="329"/>
      <c r="C764" s="329"/>
      <c r="D764" s="329"/>
      <c r="E764" s="329"/>
      <c r="F764" s="329"/>
      <c r="G764" s="329"/>
      <c r="H764" s="329"/>
      <c r="I764" s="329"/>
      <c r="J764" s="329"/>
      <c r="K764" s="329"/>
      <c r="L764" s="329"/>
      <c r="M764" s="329"/>
      <c r="N764" s="329"/>
      <c r="O764" s="329"/>
      <c r="P764" s="329"/>
      <c r="Q764" s="329"/>
      <c r="R764" s="329"/>
      <c r="S764" s="329"/>
    </row>
    <row r="765" spans="1:19">
      <c r="A765" s="329"/>
      <c r="B765" s="329"/>
      <c r="C765" s="329"/>
      <c r="D765" s="329"/>
      <c r="E765" s="329"/>
      <c r="F765" s="329"/>
      <c r="G765" s="329"/>
      <c r="H765" s="329"/>
      <c r="I765" s="329"/>
      <c r="J765" s="329"/>
      <c r="K765" s="329"/>
      <c r="L765" s="329"/>
      <c r="M765" s="329"/>
      <c r="N765" s="329"/>
      <c r="O765" s="329"/>
      <c r="P765" s="329"/>
      <c r="Q765" s="329"/>
      <c r="R765" s="329"/>
      <c r="S765" s="329"/>
    </row>
    <row r="766" spans="1:19">
      <c r="A766" s="329"/>
      <c r="B766" s="329"/>
      <c r="C766" s="329"/>
      <c r="D766" s="329"/>
      <c r="E766" s="329"/>
      <c r="F766" s="329"/>
      <c r="G766" s="329"/>
      <c r="H766" s="329"/>
      <c r="I766" s="329"/>
      <c r="J766" s="329"/>
      <c r="K766" s="329"/>
      <c r="L766" s="329"/>
      <c r="M766" s="329"/>
      <c r="N766" s="329"/>
      <c r="O766" s="329"/>
      <c r="P766" s="329"/>
      <c r="Q766" s="329"/>
      <c r="R766" s="329"/>
      <c r="S766" s="329"/>
    </row>
    <row r="767" spans="1:19">
      <c r="A767" s="329"/>
      <c r="B767" s="329"/>
      <c r="C767" s="329"/>
      <c r="D767" s="329"/>
      <c r="E767" s="329"/>
      <c r="F767" s="329"/>
      <c r="G767" s="329"/>
      <c r="H767" s="329"/>
      <c r="I767" s="329"/>
      <c r="J767" s="329"/>
      <c r="K767" s="329"/>
      <c r="L767" s="329"/>
      <c r="M767" s="329"/>
      <c r="N767" s="329"/>
      <c r="O767" s="329"/>
      <c r="P767" s="329"/>
      <c r="Q767" s="329"/>
      <c r="R767" s="329"/>
      <c r="S767" s="329"/>
    </row>
    <row r="768" spans="1:19">
      <c r="A768" s="329"/>
      <c r="B768" s="329"/>
      <c r="C768" s="329"/>
      <c r="D768" s="329"/>
      <c r="E768" s="329"/>
      <c r="F768" s="329"/>
      <c r="G768" s="329"/>
      <c r="H768" s="329"/>
      <c r="I768" s="329"/>
      <c r="J768" s="329"/>
      <c r="K768" s="329"/>
      <c r="L768" s="329"/>
      <c r="M768" s="329"/>
      <c r="N768" s="329"/>
      <c r="O768" s="329"/>
      <c r="P768" s="329"/>
      <c r="Q768" s="329"/>
      <c r="R768" s="329"/>
      <c r="S768" s="329"/>
    </row>
    <row r="769" spans="1:19">
      <c r="A769" s="329"/>
      <c r="B769" s="329"/>
      <c r="C769" s="329"/>
      <c r="D769" s="329"/>
      <c r="E769" s="329"/>
      <c r="F769" s="329"/>
      <c r="G769" s="329"/>
      <c r="H769" s="329"/>
      <c r="I769" s="329"/>
      <c r="J769" s="329"/>
      <c r="K769" s="329"/>
      <c r="L769" s="329"/>
      <c r="M769" s="329"/>
      <c r="N769" s="329"/>
      <c r="O769" s="329"/>
      <c r="P769" s="329"/>
      <c r="Q769" s="329"/>
      <c r="R769" s="329"/>
      <c r="S769" s="329"/>
    </row>
    <row r="770" spans="1:19">
      <c r="A770" s="329"/>
      <c r="B770" s="329"/>
      <c r="C770" s="329"/>
      <c r="D770" s="329"/>
      <c r="E770" s="329"/>
      <c r="F770" s="329"/>
      <c r="G770" s="329"/>
      <c r="H770" s="329"/>
      <c r="I770" s="329"/>
      <c r="J770" s="329"/>
      <c r="K770" s="329"/>
      <c r="L770" s="329"/>
      <c r="M770" s="329"/>
      <c r="N770" s="329"/>
      <c r="O770" s="329"/>
      <c r="P770" s="329"/>
      <c r="Q770" s="329"/>
      <c r="R770" s="329"/>
      <c r="S770" s="329"/>
    </row>
    <row r="771" spans="1:19">
      <c r="A771" s="329"/>
      <c r="B771" s="329"/>
      <c r="C771" s="329"/>
      <c r="D771" s="329"/>
      <c r="E771" s="329"/>
      <c r="F771" s="329"/>
      <c r="G771" s="329"/>
      <c r="H771" s="329"/>
      <c r="I771" s="329"/>
      <c r="J771" s="329"/>
      <c r="K771" s="329"/>
      <c r="L771" s="329"/>
      <c r="M771" s="329"/>
      <c r="N771" s="329"/>
      <c r="O771" s="329"/>
      <c r="P771" s="329"/>
      <c r="Q771" s="329"/>
      <c r="R771" s="329"/>
      <c r="S771" s="329"/>
    </row>
    <row r="772" spans="1:19">
      <c r="A772" s="329"/>
      <c r="B772" s="329"/>
      <c r="C772" s="329"/>
      <c r="D772" s="329"/>
      <c r="E772" s="329"/>
      <c r="F772" s="329"/>
      <c r="G772" s="329"/>
      <c r="H772" s="329"/>
      <c r="I772" s="329"/>
      <c r="J772" s="329"/>
      <c r="K772" s="329"/>
      <c r="L772" s="329"/>
      <c r="M772" s="329"/>
      <c r="N772" s="329"/>
      <c r="O772" s="329"/>
      <c r="P772" s="329"/>
      <c r="Q772" s="329"/>
      <c r="R772" s="329"/>
      <c r="S772" s="329"/>
    </row>
    <row r="773" spans="1:19">
      <c r="A773" s="329"/>
      <c r="B773" s="329"/>
      <c r="C773" s="329"/>
      <c r="D773" s="329"/>
      <c r="E773" s="329"/>
      <c r="F773" s="329"/>
      <c r="G773" s="329"/>
      <c r="H773" s="329"/>
      <c r="I773" s="329"/>
      <c r="J773" s="329"/>
      <c r="K773" s="329"/>
      <c r="L773" s="329"/>
      <c r="M773" s="329"/>
      <c r="N773" s="329"/>
      <c r="O773" s="329"/>
      <c r="P773" s="329"/>
      <c r="Q773" s="329"/>
      <c r="R773" s="329"/>
      <c r="S773" s="329"/>
    </row>
    <row r="774" spans="1:19">
      <c r="A774" s="329"/>
      <c r="B774" s="329"/>
      <c r="C774" s="329"/>
      <c r="D774" s="329"/>
      <c r="E774" s="329"/>
      <c r="F774" s="329"/>
      <c r="G774" s="329"/>
      <c r="H774" s="329"/>
      <c r="I774" s="329"/>
      <c r="J774" s="329"/>
      <c r="K774" s="329"/>
      <c r="L774" s="329"/>
      <c r="M774" s="329"/>
      <c r="N774" s="329"/>
      <c r="O774" s="329"/>
      <c r="P774" s="329"/>
      <c r="Q774" s="329"/>
      <c r="R774" s="329"/>
      <c r="S774" s="329"/>
    </row>
    <row r="775" spans="1:19">
      <c r="A775" s="329"/>
      <c r="B775" s="329"/>
      <c r="C775" s="329"/>
      <c r="D775" s="329"/>
      <c r="E775" s="329"/>
      <c r="F775" s="329"/>
      <c r="G775" s="329"/>
      <c r="H775" s="329"/>
      <c r="I775" s="329"/>
      <c r="J775" s="329"/>
      <c r="K775" s="329"/>
      <c r="L775" s="329"/>
      <c r="M775" s="329"/>
      <c r="N775" s="329"/>
      <c r="O775" s="329"/>
      <c r="P775" s="329"/>
      <c r="Q775" s="329"/>
      <c r="R775" s="329"/>
      <c r="S775" s="329"/>
    </row>
    <row r="776" spans="1:19">
      <c r="A776" s="329"/>
      <c r="B776" s="329"/>
      <c r="C776" s="329"/>
      <c r="D776" s="329"/>
      <c r="E776" s="329"/>
      <c r="F776" s="329"/>
      <c r="G776" s="329"/>
      <c r="H776" s="329"/>
      <c r="I776" s="329"/>
      <c r="J776" s="329"/>
      <c r="K776" s="329"/>
      <c r="L776" s="329"/>
      <c r="M776" s="329"/>
      <c r="N776" s="329"/>
      <c r="O776" s="329"/>
      <c r="P776" s="329"/>
      <c r="Q776" s="329"/>
      <c r="R776" s="329"/>
      <c r="S776" s="329"/>
    </row>
    <row r="777" spans="1:19">
      <c r="A777" s="329"/>
      <c r="B777" s="329"/>
      <c r="C777" s="329"/>
      <c r="D777" s="329"/>
      <c r="E777" s="329"/>
      <c r="F777" s="329"/>
      <c r="G777" s="329"/>
      <c r="H777" s="329"/>
      <c r="I777" s="329"/>
      <c r="J777" s="329"/>
      <c r="K777" s="329"/>
      <c r="L777" s="329"/>
      <c r="M777" s="329"/>
      <c r="N777" s="329"/>
      <c r="O777" s="329"/>
      <c r="P777" s="329"/>
      <c r="Q777" s="329"/>
      <c r="R777" s="329"/>
      <c r="S777" s="329"/>
    </row>
    <row r="778" spans="1:19">
      <c r="A778" s="329"/>
      <c r="B778" s="329"/>
      <c r="C778" s="329"/>
      <c r="D778" s="329"/>
      <c r="E778" s="329"/>
      <c r="F778" s="329"/>
      <c r="G778" s="329"/>
      <c r="H778" s="329"/>
      <c r="I778" s="329"/>
      <c r="J778" s="329"/>
      <c r="K778" s="329"/>
      <c r="L778" s="329"/>
      <c r="M778" s="329"/>
      <c r="N778" s="329"/>
      <c r="O778" s="329"/>
      <c r="P778" s="329"/>
      <c r="Q778" s="329"/>
      <c r="R778" s="329"/>
      <c r="S778" s="329"/>
    </row>
    <row r="779" spans="1:19">
      <c r="A779" s="329"/>
      <c r="B779" s="329"/>
      <c r="C779" s="329"/>
      <c r="D779" s="329"/>
      <c r="E779" s="329"/>
      <c r="F779" s="329"/>
      <c r="G779" s="329"/>
      <c r="H779" s="329"/>
      <c r="I779" s="329"/>
      <c r="J779" s="329"/>
      <c r="K779" s="329"/>
      <c r="L779" s="329"/>
      <c r="M779" s="329"/>
      <c r="N779" s="329"/>
      <c r="O779" s="329"/>
      <c r="P779" s="329"/>
      <c r="Q779" s="329"/>
      <c r="R779" s="329"/>
      <c r="S779" s="329"/>
    </row>
    <row r="780" spans="1:19">
      <c r="A780" s="329"/>
      <c r="B780" s="329"/>
      <c r="C780" s="329"/>
      <c r="D780" s="329"/>
      <c r="E780" s="329"/>
      <c r="F780" s="329"/>
      <c r="G780" s="329"/>
      <c r="H780" s="329"/>
      <c r="I780" s="329"/>
      <c r="J780" s="329"/>
      <c r="K780" s="329"/>
      <c r="L780" s="329"/>
      <c r="M780" s="329"/>
      <c r="N780" s="329"/>
      <c r="O780" s="329"/>
      <c r="P780" s="329"/>
      <c r="Q780" s="329"/>
      <c r="R780" s="329"/>
      <c r="S780" s="329"/>
    </row>
    <row r="781" spans="1:19">
      <c r="A781" s="329"/>
      <c r="B781" s="329"/>
      <c r="C781" s="329"/>
      <c r="D781" s="329"/>
      <c r="E781" s="329"/>
      <c r="F781" s="329"/>
      <c r="G781" s="329"/>
      <c r="H781" s="329"/>
      <c r="I781" s="329"/>
      <c r="J781" s="329"/>
      <c r="K781" s="329"/>
      <c r="L781" s="329"/>
      <c r="M781" s="329"/>
      <c r="N781" s="329"/>
      <c r="O781" s="329"/>
      <c r="P781" s="329"/>
      <c r="Q781" s="329"/>
      <c r="R781" s="329"/>
      <c r="S781" s="329"/>
    </row>
    <row r="782" spans="1:19">
      <c r="A782" s="329"/>
      <c r="B782" s="329"/>
      <c r="C782" s="329"/>
      <c r="D782" s="329"/>
      <c r="E782" s="329"/>
      <c r="F782" s="329"/>
      <c r="G782" s="329"/>
      <c r="H782" s="329"/>
      <c r="I782" s="329"/>
      <c r="J782" s="329"/>
      <c r="K782" s="329"/>
      <c r="L782" s="329"/>
      <c r="M782" s="329"/>
      <c r="N782" s="329"/>
      <c r="O782" s="329"/>
      <c r="P782" s="329"/>
      <c r="Q782" s="329"/>
      <c r="R782" s="329"/>
      <c r="S782" s="329"/>
    </row>
    <row r="783" spans="1:19">
      <c r="A783" s="329"/>
      <c r="B783" s="329"/>
      <c r="C783" s="329"/>
      <c r="D783" s="329"/>
      <c r="E783" s="329"/>
      <c r="F783" s="329"/>
      <c r="G783" s="329"/>
      <c r="H783" s="329"/>
      <c r="I783" s="329"/>
      <c r="J783" s="329"/>
      <c r="K783" s="329"/>
      <c r="L783" s="329"/>
      <c r="M783" s="329"/>
      <c r="N783" s="329"/>
      <c r="O783" s="329"/>
      <c r="P783" s="329"/>
      <c r="Q783" s="329"/>
      <c r="R783" s="329"/>
      <c r="S783" s="329"/>
    </row>
    <row r="784" spans="1:19">
      <c r="A784" s="329"/>
      <c r="B784" s="329"/>
      <c r="C784" s="329"/>
      <c r="D784" s="329"/>
      <c r="E784" s="329"/>
      <c r="F784" s="329"/>
      <c r="G784" s="329"/>
      <c r="H784" s="329"/>
      <c r="I784" s="329"/>
      <c r="J784" s="329"/>
      <c r="K784" s="329"/>
      <c r="L784" s="329"/>
      <c r="M784" s="329"/>
      <c r="N784" s="329"/>
      <c r="O784" s="329"/>
      <c r="P784" s="329"/>
      <c r="Q784" s="329"/>
      <c r="R784" s="329"/>
      <c r="S784" s="329"/>
    </row>
    <row r="785" spans="1:19">
      <c r="A785" s="329"/>
      <c r="B785" s="329"/>
      <c r="C785" s="329"/>
      <c r="D785" s="329"/>
      <c r="E785" s="329"/>
      <c r="F785" s="329"/>
      <c r="G785" s="329"/>
      <c r="H785" s="329"/>
      <c r="I785" s="329"/>
      <c r="J785" s="329"/>
      <c r="K785" s="329"/>
      <c r="L785" s="329"/>
      <c r="M785" s="329"/>
      <c r="N785" s="329"/>
      <c r="O785" s="329"/>
      <c r="P785" s="329"/>
      <c r="Q785" s="329"/>
      <c r="R785" s="329"/>
      <c r="S785" s="329"/>
    </row>
    <row r="786" spans="1:19">
      <c r="A786" s="329"/>
      <c r="B786" s="329"/>
      <c r="C786" s="329"/>
      <c r="D786" s="329"/>
      <c r="E786" s="329"/>
      <c r="F786" s="329"/>
      <c r="G786" s="329"/>
      <c r="H786" s="329"/>
      <c r="I786" s="329"/>
      <c r="J786" s="329"/>
      <c r="K786" s="329"/>
      <c r="L786" s="329"/>
      <c r="M786" s="329"/>
      <c r="N786" s="329"/>
      <c r="O786" s="329"/>
      <c r="P786" s="329"/>
      <c r="Q786" s="329"/>
      <c r="R786" s="329"/>
      <c r="S786" s="329"/>
    </row>
    <row r="787" spans="1:19">
      <c r="A787" s="329"/>
      <c r="B787" s="329"/>
      <c r="C787" s="329"/>
      <c r="D787" s="329"/>
      <c r="E787" s="329"/>
      <c r="F787" s="329"/>
      <c r="G787" s="329"/>
      <c r="H787" s="329"/>
      <c r="I787" s="329"/>
      <c r="J787" s="329"/>
      <c r="K787" s="329"/>
      <c r="L787" s="329"/>
      <c r="M787" s="329"/>
      <c r="N787" s="329"/>
      <c r="O787" s="329"/>
      <c r="P787" s="329"/>
      <c r="Q787" s="329"/>
      <c r="R787" s="329"/>
      <c r="S787" s="329"/>
    </row>
    <row r="788" spans="1:19">
      <c r="A788" s="329"/>
      <c r="B788" s="329"/>
      <c r="C788" s="329"/>
      <c r="D788" s="329"/>
      <c r="E788" s="329"/>
      <c r="F788" s="329"/>
      <c r="G788" s="329"/>
      <c r="H788" s="329"/>
      <c r="I788" s="329"/>
      <c r="J788" s="329"/>
      <c r="K788" s="329"/>
      <c r="L788" s="329"/>
      <c r="M788" s="329"/>
      <c r="N788" s="329"/>
      <c r="O788" s="329"/>
      <c r="P788" s="329"/>
      <c r="Q788" s="329"/>
      <c r="R788" s="329"/>
      <c r="S788" s="329"/>
    </row>
    <row r="789" spans="1:19">
      <c r="A789" s="329"/>
      <c r="B789" s="329"/>
      <c r="C789" s="329"/>
      <c r="D789" s="329"/>
      <c r="E789" s="329"/>
      <c r="F789" s="329"/>
      <c r="G789" s="329"/>
      <c r="H789" s="329"/>
      <c r="I789" s="329"/>
      <c r="J789" s="329"/>
      <c r="K789" s="329"/>
      <c r="L789" s="329"/>
      <c r="M789" s="329"/>
      <c r="N789" s="329"/>
      <c r="O789" s="329"/>
      <c r="P789" s="329"/>
      <c r="Q789" s="329"/>
      <c r="R789" s="329"/>
      <c r="S789" s="329"/>
    </row>
    <row r="790" spans="1:19">
      <c r="A790" s="329"/>
      <c r="B790" s="329"/>
      <c r="C790" s="329"/>
      <c r="D790" s="329"/>
      <c r="E790" s="329"/>
      <c r="F790" s="329"/>
      <c r="G790" s="329"/>
      <c r="H790" s="329"/>
      <c r="I790" s="329"/>
      <c r="J790" s="329"/>
      <c r="K790" s="329"/>
      <c r="L790" s="329"/>
      <c r="M790" s="329"/>
      <c r="N790" s="329"/>
      <c r="O790" s="329"/>
      <c r="P790" s="329"/>
      <c r="Q790" s="329"/>
      <c r="R790" s="329"/>
      <c r="S790" s="329"/>
    </row>
    <row r="791" spans="1:19">
      <c r="A791" s="329"/>
      <c r="B791" s="329"/>
      <c r="C791" s="329"/>
      <c r="D791" s="329"/>
      <c r="E791" s="329"/>
      <c r="F791" s="329"/>
      <c r="G791" s="329"/>
      <c r="H791" s="329"/>
      <c r="I791" s="329"/>
      <c r="J791" s="329"/>
      <c r="K791" s="329"/>
      <c r="L791" s="329"/>
      <c r="M791" s="329"/>
      <c r="N791" s="329"/>
      <c r="O791" s="329"/>
      <c r="P791" s="329"/>
      <c r="Q791" s="329"/>
      <c r="R791" s="329"/>
      <c r="S791" s="329"/>
    </row>
    <row r="792" spans="1:19">
      <c r="A792" s="329"/>
      <c r="B792" s="329"/>
      <c r="C792" s="329"/>
      <c r="D792" s="329"/>
      <c r="E792" s="329"/>
      <c r="F792" s="329"/>
      <c r="G792" s="329"/>
      <c r="H792" s="329"/>
      <c r="I792" s="329"/>
      <c r="J792" s="329"/>
      <c r="K792" s="329"/>
      <c r="L792" s="329"/>
      <c r="M792" s="329"/>
      <c r="N792" s="329"/>
      <c r="O792" s="329"/>
      <c r="P792" s="329"/>
      <c r="Q792" s="329"/>
      <c r="R792" s="329"/>
      <c r="S792" s="329"/>
    </row>
    <row r="793" spans="1:19">
      <c r="A793" s="329"/>
      <c r="B793" s="329"/>
      <c r="C793" s="329"/>
      <c r="D793" s="329"/>
      <c r="E793" s="329"/>
      <c r="F793" s="329"/>
      <c r="G793" s="329"/>
      <c r="H793" s="329"/>
      <c r="I793" s="329"/>
      <c r="J793" s="329"/>
      <c r="K793" s="329"/>
      <c r="L793" s="329"/>
      <c r="M793" s="329"/>
      <c r="N793" s="329"/>
      <c r="O793" s="329"/>
      <c r="P793" s="329"/>
      <c r="Q793" s="329"/>
      <c r="R793" s="329"/>
      <c r="S793" s="329"/>
    </row>
    <row r="794" spans="1:19">
      <c r="A794" s="329"/>
      <c r="B794" s="329"/>
      <c r="C794" s="329"/>
      <c r="D794" s="329"/>
      <c r="E794" s="329"/>
      <c r="F794" s="329"/>
      <c r="G794" s="329"/>
      <c r="H794" s="329"/>
      <c r="I794" s="329"/>
      <c r="J794" s="329"/>
      <c r="K794" s="329"/>
      <c r="L794" s="329"/>
      <c r="M794" s="329"/>
      <c r="N794" s="329"/>
      <c r="O794" s="329"/>
      <c r="P794" s="329"/>
      <c r="Q794" s="329"/>
      <c r="R794" s="329"/>
      <c r="S794" s="329"/>
    </row>
    <row r="795" spans="1:19">
      <c r="A795" s="329"/>
      <c r="B795" s="329"/>
      <c r="C795" s="329"/>
      <c r="D795" s="329"/>
      <c r="E795" s="329"/>
      <c r="F795" s="329"/>
      <c r="G795" s="329"/>
      <c r="H795" s="329"/>
      <c r="I795" s="329"/>
      <c r="J795" s="329"/>
      <c r="K795" s="329"/>
      <c r="L795" s="329"/>
      <c r="M795" s="329"/>
      <c r="N795" s="329"/>
      <c r="O795" s="329"/>
      <c r="P795" s="329"/>
      <c r="Q795" s="329"/>
      <c r="R795" s="329"/>
      <c r="S795" s="329"/>
    </row>
    <row r="796" spans="1:19">
      <c r="A796" s="329"/>
      <c r="B796" s="329"/>
      <c r="C796" s="329"/>
      <c r="D796" s="329"/>
      <c r="E796" s="329"/>
      <c r="F796" s="329"/>
      <c r="G796" s="329"/>
      <c r="H796" s="329"/>
      <c r="I796" s="329"/>
      <c r="J796" s="329"/>
      <c r="K796" s="329"/>
      <c r="L796" s="329"/>
      <c r="M796" s="329"/>
      <c r="N796" s="329"/>
      <c r="O796" s="329"/>
      <c r="P796" s="329"/>
      <c r="Q796" s="329"/>
      <c r="R796" s="329"/>
      <c r="S796" s="329"/>
    </row>
    <row r="797" spans="1:19">
      <c r="A797" s="329"/>
      <c r="B797" s="329"/>
      <c r="C797" s="329"/>
      <c r="D797" s="329"/>
      <c r="E797" s="329"/>
      <c r="F797" s="329"/>
      <c r="G797" s="329"/>
      <c r="H797" s="329"/>
      <c r="I797" s="329"/>
      <c r="J797" s="329"/>
      <c r="K797" s="329"/>
      <c r="L797" s="329"/>
      <c r="M797" s="329"/>
      <c r="N797" s="329"/>
      <c r="O797" s="329"/>
      <c r="P797" s="329"/>
      <c r="Q797" s="329"/>
      <c r="R797" s="329"/>
      <c r="S797" s="329"/>
    </row>
    <row r="798" spans="1:19">
      <c r="A798" s="329"/>
      <c r="B798" s="329"/>
      <c r="C798" s="329"/>
      <c r="D798" s="329"/>
      <c r="E798" s="329"/>
      <c r="F798" s="329"/>
      <c r="G798" s="329"/>
      <c r="H798" s="329"/>
      <c r="I798" s="329"/>
      <c r="J798" s="329"/>
      <c r="K798" s="329"/>
      <c r="L798" s="329"/>
      <c r="M798" s="329"/>
      <c r="N798" s="329"/>
      <c r="O798" s="329"/>
      <c r="P798" s="329"/>
      <c r="Q798" s="329"/>
      <c r="R798" s="329"/>
      <c r="S798" s="329"/>
    </row>
    <row r="799" spans="1:19">
      <c r="A799" s="329"/>
      <c r="B799" s="329"/>
      <c r="C799" s="329"/>
      <c r="D799" s="329"/>
      <c r="E799" s="329"/>
      <c r="F799" s="329"/>
      <c r="G799" s="329"/>
      <c r="H799" s="329"/>
      <c r="I799" s="329"/>
      <c r="J799" s="329"/>
      <c r="K799" s="329"/>
      <c r="L799" s="329"/>
      <c r="M799" s="329"/>
      <c r="N799" s="329"/>
      <c r="O799" s="329"/>
      <c r="P799" s="329"/>
      <c r="Q799" s="329"/>
      <c r="R799" s="329"/>
      <c r="S799" s="329"/>
    </row>
    <row r="800" spans="1:19">
      <c r="A800" s="329"/>
      <c r="B800" s="329"/>
      <c r="C800" s="329"/>
      <c r="D800" s="329"/>
      <c r="E800" s="329"/>
      <c r="F800" s="329"/>
      <c r="G800" s="329"/>
      <c r="H800" s="329"/>
      <c r="I800" s="329"/>
      <c r="J800" s="329"/>
      <c r="K800" s="329"/>
      <c r="L800" s="329"/>
      <c r="M800" s="329"/>
      <c r="N800" s="329"/>
      <c r="O800" s="329"/>
      <c r="P800" s="329"/>
      <c r="Q800" s="329"/>
      <c r="R800" s="329"/>
      <c r="S800" s="329"/>
    </row>
    <row r="801" spans="1:19">
      <c r="A801" s="329"/>
      <c r="B801" s="329"/>
      <c r="C801" s="329"/>
      <c r="D801" s="329"/>
      <c r="E801" s="329"/>
      <c r="F801" s="329"/>
      <c r="G801" s="329"/>
      <c r="H801" s="329"/>
      <c r="I801" s="329"/>
      <c r="J801" s="329"/>
      <c r="K801" s="329"/>
      <c r="L801" s="329"/>
      <c r="M801" s="329"/>
      <c r="N801" s="329"/>
      <c r="O801" s="329"/>
      <c r="P801" s="329"/>
      <c r="Q801" s="329"/>
      <c r="R801" s="329"/>
      <c r="S801" s="329"/>
    </row>
    <row r="802" spans="1:19">
      <c r="A802" s="329"/>
      <c r="B802" s="329"/>
      <c r="C802" s="329"/>
      <c r="D802" s="329"/>
      <c r="E802" s="329"/>
      <c r="F802" s="329"/>
      <c r="G802" s="329"/>
      <c r="H802" s="329"/>
      <c r="I802" s="329"/>
      <c r="J802" s="329"/>
      <c r="K802" s="329"/>
      <c r="L802" s="329"/>
      <c r="M802" s="329"/>
      <c r="N802" s="329"/>
      <c r="O802" s="329"/>
      <c r="P802" s="329"/>
      <c r="Q802" s="329"/>
      <c r="R802" s="329"/>
      <c r="S802" s="329"/>
    </row>
    <row r="803" spans="1:19">
      <c r="A803" s="329"/>
      <c r="B803" s="329"/>
      <c r="C803" s="329"/>
      <c r="D803" s="329"/>
      <c r="E803" s="329"/>
      <c r="F803" s="329"/>
      <c r="G803" s="329"/>
      <c r="H803" s="329"/>
      <c r="I803" s="329"/>
      <c r="J803" s="329"/>
      <c r="K803" s="329"/>
      <c r="L803" s="329"/>
      <c r="M803" s="329"/>
      <c r="N803" s="329"/>
      <c r="O803" s="329"/>
      <c r="P803" s="329"/>
      <c r="Q803" s="329"/>
      <c r="R803" s="329"/>
      <c r="S803" s="329"/>
    </row>
    <row r="804" spans="1:19">
      <c r="A804" s="329"/>
      <c r="B804" s="329"/>
      <c r="C804" s="329"/>
      <c r="D804" s="329"/>
      <c r="E804" s="329"/>
      <c r="F804" s="329"/>
      <c r="G804" s="329"/>
      <c r="H804" s="329"/>
      <c r="I804" s="329"/>
      <c r="J804" s="329"/>
      <c r="K804" s="329"/>
      <c r="L804" s="329"/>
      <c r="M804" s="329"/>
      <c r="N804" s="329"/>
      <c r="O804" s="329"/>
      <c r="P804" s="329"/>
      <c r="Q804" s="329"/>
      <c r="R804" s="329"/>
      <c r="S804" s="329"/>
    </row>
    <row r="805" spans="1:19">
      <c r="A805" s="329"/>
      <c r="B805" s="329"/>
      <c r="C805" s="329"/>
      <c r="D805" s="329"/>
      <c r="E805" s="329"/>
      <c r="F805" s="329"/>
      <c r="G805" s="329"/>
      <c r="H805" s="329"/>
      <c r="I805" s="329"/>
      <c r="J805" s="329"/>
      <c r="K805" s="329"/>
      <c r="L805" s="329"/>
      <c r="M805" s="329"/>
      <c r="N805" s="329"/>
      <c r="O805" s="329"/>
      <c r="P805" s="329"/>
      <c r="Q805" s="329"/>
      <c r="R805" s="329"/>
      <c r="S805" s="329"/>
    </row>
    <row r="806" spans="1:19">
      <c r="A806" s="329"/>
      <c r="B806" s="329"/>
      <c r="C806" s="329"/>
      <c r="D806" s="329"/>
      <c r="E806" s="329"/>
      <c r="F806" s="329"/>
      <c r="G806" s="329"/>
      <c r="H806" s="329"/>
      <c r="I806" s="329"/>
      <c r="J806" s="329"/>
      <c r="K806" s="329"/>
      <c r="L806" s="329"/>
      <c r="M806" s="329"/>
      <c r="N806" s="329"/>
      <c r="O806" s="329"/>
      <c r="P806" s="329"/>
      <c r="Q806" s="329"/>
      <c r="R806" s="329"/>
      <c r="S806" s="329"/>
    </row>
    <row r="807" spans="1:19">
      <c r="A807" s="329"/>
      <c r="B807" s="329"/>
      <c r="C807" s="329"/>
      <c r="D807" s="329"/>
      <c r="E807" s="329"/>
      <c r="F807" s="329"/>
      <c r="G807" s="329"/>
      <c r="H807" s="329"/>
      <c r="I807" s="329"/>
      <c r="J807" s="329"/>
      <c r="K807" s="329"/>
      <c r="L807" s="329"/>
      <c r="M807" s="329"/>
      <c r="N807" s="329"/>
      <c r="O807" s="329"/>
      <c r="P807" s="329"/>
      <c r="Q807" s="329"/>
      <c r="R807" s="329"/>
      <c r="S807" s="329"/>
    </row>
    <row r="808" spans="1:19">
      <c r="A808" s="329"/>
      <c r="B808" s="329"/>
      <c r="C808" s="329"/>
      <c r="D808" s="329"/>
      <c r="E808" s="329"/>
      <c r="F808" s="329"/>
      <c r="G808" s="329"/>
      <c r="H808" s="329"/>
      <c r="I808" s="329"/>
      <c r="J808" s="329"/>
      <c r="K808" s="329"/>
      <c r="L808" s="329"/>
      <c r="M808" s="329"/>
      <c r="N808" s="329"/>
      <c r="O808" s="329"/>
      <c r="P808" s="329"/>
      <c r="Q808" s="329"/>
      <c r="R808" s="329"/>
      <c r="S808" s="329"/>
    </row>
    <row r="809" spans="1:19">
      <c r="A809" s="329"/>
      <c r="B809" s="329"/>
      <c r="C809" s="329"/>
      <c r="D809" s="329"/>
      <c r="E809" s="329"/>
      <c r="F809" s="329"/>
      <c r="G809" s="329"/>
      <c r="H809" s="329"/>
      <c r="I809" s="329"/>
      <c r="J809" s="329"/>
      <c r="K809" s="329"/>
      <c r="L809" s="329"/>
      <c r="M809" s="329"/>
      <c r="N809" s="329"/>
      <c r="O809" s="329"/>
      <c r="P809" s="329"/>
      <c r="Q809" s="329"/>
      <c r="R809" s="329"/>
      <c r="S809" s="329"/>
    </row>
    <row r="810" spans="1:19">
      <c r="A810" s="329"/>
      <c r="B810" s="329"/>
      <c r="C810" s="329"/>
      <c r="D810" s="329"/>
      <c r="E810" s="329"/>
      <c r="F810" s="329"/>
      <c r="G810" s="329"/>
      <c r="H810" s="329"/>
      <c r="I810" s="329"/>
      <c r="J810" s="329"/>
      <c r="K810" s="329"/>
      <c r="L810" s="329"/>
      <c r="M810" s="329"/>
      <c r="N810" s="329"/>
      <c r="O810" s="329"/>
      <c r="P810" s="329"/>
      <c r="Q810" s="329"/>
      <c r="R810" s="329"/>
      <c r="S810" s="329"/>
    </row>
    <row r="811" spans="1:19">
      <c r="A811" s="329"/>
      <c r="B811" s="329"/>
      <c r="C811" s="329"/>
      <c r="D811" s="329"/>
      <c r="E811" s="329"/>
      <c r="F811" s="329"/>
      <c r="G811" s="329"/>
      <c r="H811" s="329"/>
      <c r="I811" s="329"/>
      <c r="J811" s="329"/>
      <c r="K811" s="329"/>
      <c r="L811" s="329"/>
      <c r="M811" s="329"/>
      <c r="N811" s="329"/>
      <c r="O811" s="329"/>
      <c r="P811" s="329"/>
      <c r="Q811" s="329"/>
      <c r="R811" s="329"/>
      <c r="S811" s="329"/>
    </row>
    <row r="812" spans="1:19">
      <c r="A812" s="329"/>
      <c r="B812" s="329"/>
      <c r="C812" s="329"/>
      <c r="D812" s="329"/>
      <c r="E812" s="329"/>
      <c r="F812" s="329"/>
      <c r="G812" s="329"/>
      <c r="H812" s="329"/>
      <c r="I812" s="329"/>
      <c r="J812" s="329"/>
      <c r="K812" s="329"/>
      <c r="L812" s="329"/>
      <c r="M812" s="329"/>
      <c r="N812" s="329"/>
      <c r="O812" s="329"/>
      <c r="P812" s="329"/>
      <c r="Q812" s="329"/>
      <c r="R812" s="329"/>
      <c r="S812" s="329"/>
    </row>
    <row r="813" spans="1:19">
      <c r="A813" s="329"/>
      <c r="B813" s="329"/>
      <c r="C813" s="329"/>
      <c r="D813" s="329"/>
      <c r="E813" s="329"/>
      <c r="F813" s="329"/>
      <c r="G813" s="329"/>
      <c r="H813" s="329"/>
      <c r="I813" s="329"/>
      <c r="J813" s="329"/>
      <c r="K813" s="329"/>
      <c r="L813" s="329"/>
      <c r="M813" s="329"/>
      <c r="N813" s="329"/>
      <c r="O813" s="329"/>
      <c r="P813" s="329"/>
      <c r="Q813" s="329"/>
      <c r="R813" s="329"/>
      <c r="S813" s="329"/>
    </row>
    <row r="814" spans="1:19">
      <c r="A814" s="329"/>
      <c r="B814" s="329"/>
      <c r="C814" s="329"/>
      <c r="D814" s="329"/>
      <c r="E814" s="329"/>
      <c r="F814" s="329"/>
      <c r="G814" s="329"/>
      <c r="H814" s="329"/>
      <c r="I814" s="329"/>
      <c r="J814" s="329"/>
      <c r="K814" s="329"/>
      <c r="L814" s="329"/>
      <c r="M814" s="329"/>
      <c r="N814" s="329"/>
      <c r="O814" s="329"/>
      <c r="P814" s="329"/>
      <c r="Q814" s="329"/>
      <c r="R814" s="329"/>
      <c r="S814" s="329"/>
    </row>
    <row r="815" spans="1:19">
      <c r="A815" s="329"/>
      <c r="B815" s="329"/>
      <c r="C815" s="329"/>
      <c r="D815" s="329"/>
      <c r="E815" s="329"/>
      <c r="F815" s="329"/>
      <c r="G815" s="329"/>
      <c r="H815" s="329"/>
      <c r="I815" s="329"/>
      <c r="J815" s="329"/>
      <c r="K815" s="329"/>
      <c r="L815" s="329"/>
      <c r="M815" s="329"/>
      <c r="N815" s="329"/>
      <c r="O815" s="329"/>
      <c r="P815" s="329"/>
      <c r="Q815" s="329"/>
      <c r="R815" s="329"/>
      <c r="S815" s="329"/>
    </row>
    <row r="816" spans="1:19">
      <c r="A816" s="329"/>
      <c r="B816" s="329"/>
      <c r="C816" s="329"/>
      <c r="D816" s="329"/>
      <c r="E816" s="329"/>
      <c r="F816" s="329"/>
      <c r="G816" s="329"/>
      <c r="H816" s="329"/>
      <c r="I816" s="329"/>
      <c r="J816" s="329"/>
      <c r="K816" s="329"/>
      <c r="L816" s="329"/>
      <c r="M816" s="329"/>
      <c r="N816" s="329"/>
      <c r="O816" s="329"/>
      <c r="P816" s="329"/>
      <c r="Q816" s="329"/>
      <c r="R816" s="329"/>
      <c r="S816" s="329"/>
    </row>
    <row r="817" spans="1:19">
      <c r="A817" s="329"/>
      <c r="B817" s="329"/>
      <c r="C817" s="329"/>
      <c r="D817" s="329"/>
      <c r="E817" s="329"/>
      <c r="F817" s="329"/>
      <c r="G817" s="329"/>
      <c r="H817" s="329"/>
      <c r="I817" s="329"/>
      <c r="J817" s="329"/>
      <c r="K817" s="329"/>
      <c r="L817" s="329"/>
      <c r="M817" s="329"/>
      <c r="N817" s="329"/>
      <c r="O817" s="329"/>
      <c r="P817" s="329"/>
      <c r="Q817" s="329"/>
      <c r="R817" s="329"/>
      <c r="S817" s="329"/>
    </row>
    <row r="818" spans="1:19">
      <c r="A818" s="329"/>
      <c r="B818" s="329"/>
      <c r="C818" s="329"/>
      <c r="D818" s="329"/>
      <c r="E818" s="329"/>
      <c r="F818" s="329"/>
      <c r="G818" s="329"/>
      <c r="H818" s="329"/>
      <c r="I818" s="329"/>
      <c r="J818" s="329"/>
      <c r="K818" s="329"/>
      <c r="L818" s="329"/>
      <c r="M818" s="329"/>
      <c r="N818" s="329"/>
      <c r="O818" s="329"/>
      <c r="P818" s="329"/>
      <c r="Q818" s="329"/>
      <c r="R818" s="329"/>
      <c r="S818" s="329"/>
    </row>
    <row r="819" spans="1:19">
      <c r="A819" s="329"/>
      <c r="B819" s="329"/>
      <c r="C819" s="329"/>
      <c r="D819" s="329"/>
      <c r="E819" s="329"/>
      <c r="F819" s="329"/>
      <c r="G819" s="329"/>
      <c r="H819" s="329"/>
      <c r="I819" s="329"/>
      <c r="J819" s="329"/>
      <c r="K819" s="329"/>
      <c r="L819" s="329"/>
      <c r="M819" s="329"/>
      <c r="N819" s="329"/>
      <c r="O819" s="329"/>
      <c r="P819" s="329"/>
      <c r="Q819" s="329"/>
      <c r="R819" s="329"/>
      <c r="S819" s="329"/>
    </row>
    <row r="820" spans="1:19">
      <c r="A820" s="329"/>
      <c r="B820" s="329"/>
      <c r="C820" s="329"/>
      <c r="D820" s="329"/>
      <c r="E820" s="329"/>
      <c r="F820" s="329"/>
      <c r="G820" s="329"/>
      <c r="H820" s="329"/>
      <c r="I820" s="329"/>
      <c r="J820" s="329"/>
      <c r="K820" s="329"/>
      <c r="L820" s="329"/>
      <c r="M820" s="329"/>
      <c r="N820" s="329"/>
      <c r="O820" s="329"/>
      <c r="P820" s="329"/>
      <c r="Q820" s="329"/>
      <c r="R820" s="329"/>
      <c r="S820" s="329"/>
    </row>
    <row r="821" spans="1:19">
      <c r="A821" s="329"/>
      <c r="B821" s="329"/>
      <c r="C821" s="329"/>
      <c r="D821" s="329"/>
      <c r="E821" s="329"/>
      <c r="F821" s="329"/>
      <c r="G821" s="329"/>
      <c r="H821" s="329"/>
      <c r="I821" s="329"/>
      <c r="J821" s="329"/>
      <c r="K821" s="329"/>
      <c r="L821" s="329"/>
      <c r="M821" s="329"/>
      <c r="N821" s="329"/>
      <c r="O821" s="329"/>
      <c r="P821" s="329"/>
      <c r="Q821" s="329"/>
      <c r="R821" s="329"/>
      <c r="S821" s="329"/>
    </row>
    <row r="822" spans="1:19">
      <c r="A822" s="329"/>
      <c r="B822" s="329"/>
      <c r="C822" s="329"/>
      <c r="D822" s="329"/>
      <c r="E822" s="329"/>
      <c r="F822" s="329"/>
      <c r="G822" s="329"/>
      <c r="H822" s="329"/>
      <c r="I822" s="329"/>
      <c r="J822" s="329"/>
      <c r="K822" s="329"/>
      <c r="L822" s="329"/>
      <c r="M822" s="329"/>
      <c r="N822" s="329"/>
      <c r="O822" s="329"/>
      <c r="P822" s="329"/>
      <c r="Q822" s="329"/>
      <c r="R822" s="329"/>
      <c r="S822" s="329"/>
    </row>
    <row r="823" spans="1:19">
      <c r="A823" s="329"/>
      <c r="B823" s="329"/>
      <c r="C823" s="329"/>
      <c r="D823" s="329"/>
      <c r="E823" s="329"/>
      <c r="F823" s="329"/>
      <c r="G823" s="329"/>
      <c r="H823" s="329"/>
      <c r="I823" s="329"/>
      <c r="J823" s="329"/>
      <c r="K823" s="329"/>
      <c r="L823" s="329"/>
      <c r="M823" s="329"/>
      <c r="N823" s="329"/>
      <c r="O823" s="329"/>
      <c r="P823" s="329"/>
      <c r="Q823" s="329"/>
      <c r="R823" s="329"/>
      <c r="S823" s="329"/>
    </row>
    <row r="824" spans="1:19">
      <c r="A824" s="329"/>
      <c r="B824" s="329"/>
      <c r="C824" s="329"/>
      <c r="D824" s="329"/>
      <c r="E824" s="329"/>
      <c r="F824" s="329"/>
      <c r="G824" s="329"/>
      <c r="H824" s="329"/>
      <c r="I824" s="329"/>
      <c r="J824" s="329"/>
      <c r="K824" s="329"/>
      <c r="L824" s="329"/>
      <c r="M824" s="329"/>
      <c r="N824" s="329"/>
      <c r="O824" s="329"/>
      <c r="P824" s="329"/>
      <c r="Q824" s="329"/>
      <c r="R824" s="329"/>
      <c r="S824" s="329"/>
    </row>
    <row r="825" spans="1:19">
      <c r="A825" s="329"/>
      <c r="B825" s="329"/>
      <c r="C825" s="329"/>
      <c r="D825" s="329"/>
      <c r="E825" s="329"/>
      <c r="F825" s="329"/>
      <c r="G825" s="329"/>
      <c r="H825" s="329"/>
      <c r="I825" s="329"/>
      <c r="J825" s="329"/>
      <c r="K825" s="329"/>
      <c r="L825" s="329"/>
      <c r="M825" s="329"/>
      <c r="N825" s="329"/>
      <c r="O825" s="329"/>
      <c r="P825" s="329"/>
      <c r="Q825" s="329"/>
      <c r="R825" s="329"/>
      <c r="S825" s="329"/>
    </row>
    <row r="826" spans="1:19">
      <c r="A826" s="329"/>
      <c r="B826" s="329"/>
      <c r="C826" s="329"/>
      <c r="D826" s="329"/>
      <c r="E826" s="329"/>
      <c r="F826" s="329"/>
      <c r="G826" s="329"/>
      <c r="H826" s="329"/>
      <c r="I826" s="329"/>
      <c r="J826" s="329"/>
      <c r="K826" s="329"/>
      <c r="L826" s="329"/>
      <c r="M826" s="329"/>
      <c r="N826" s="329"/>
      <c r="O826" s="329"/>
      <c r="P826" s="329"/>
      <c r="Q826" s="329"/>
      <c r="R826" s="329"/>
      <c r="S826" s="329"/>
    </row>
    <row r="827" spans="1:19">
      <c r="A827" s="329"/>
      <c r="B827" s="329"/>
      <c r="C827" s="329"/>
      <c r="D827" s="329"/>
      <c r="E827" s="329"/>
      <c r="F827" s="329"/>
      <c r="G827" s="329"/>
      <c r="H827" s="329"/>
      <c r="I827" s="329"/>
      <c r="J827" s="329"/>
      <c r="K827" s="329"/>
      <c r="L827" s="329"/>
      <c r="M827" s="329"/>
      <c r="N827" s="329"/>
      <c r="O827" s="329"/>
      <c r="P827" s="329"/>
      <c r="Q827" s="329"/>
      <c r="R827" s="329"/>
      <c r="S827" s="329"/>
    </row>
    <row r="828" spans="1:19">
      <c r="A828" s="329"/>
      <c r="B828" s="329"/>
      <c r="C828" s="329"/>
      <c r="D828" s="329"/>
      <c r="E828" s="329"/>
      <c r="F828" s="329"/>
      <c r="G828" s="329"/>
      <c r="H828" s="329"/>
      <c r="I828" s="329"/>
      <c r="J828" s="329"/>
      <c r="K828" s="329"/>
      <c r="L828" s="329"/>
      <c r="M828" s="329"/>
      <c r="N828" s="329"/>
      <c r="O828" s="329"/>
      <c r="P828" s="329"/>
      <c r="Q828" s="329"/>
      <c r="R828" s="329"/>
      <c r="S828" s="329"/>
    </row>
    <row r="829" spans="1:19">
      <c r="A829" s="329"/>
      <c r="B829" s="329"/>
      <c r="C829" s="329"/>
      <c r="D829" s="329"/>
      <c r="E829" s="329"/>
      <c r="F829" s="329"/>
      <c r="G829" s="329"/>
      <c r="H829" s="329"/>
      <c r="I829" s="329"/>
      <c r="J829" s="329"/>
      <c r="K829" s="329"/>
      <c r="L829" s="329"/>
      <c r="M829" s="329"/>
      <c r="N829" s="329"/>
      <c r="O829" s="329"/>
      <c r="P829" s="329"/>
      <c r="Q829" s="329"/>
      <c r="R829" s="329"/>
      <c r="S829" s="329"/>
    </row>
    <row r="830" spans="1:19">
      <c r="A830" s="329"/>
      <c r="B830" s="329"/>
      <c r="C830" s="329"/>
      <c r="D830" s="329"/>
      <c r="E830" s="329"/>
      <c r="F830" s="329"/>
      <c r="G830" s="329"/>
      <c r="H830" s="329"/>
      <c r="I830" s="329"/>
      <c r="J830" s="329"/>
      <c r="K830" s="329"/>
      <c r="L830" s="329"/>
      <c r="M830" s="329"/>
      <c r="N830" s="329"/>
      <c r="O830" s="329"/>
      <c r="P830" s="329"/>
      <c r="Q830" s="329"/>
      <c r="R830" s="329"/>
      <c r="S830" s="329"/>
    </row>
    <row r="831" spans="1:19">
      <c r="A831" s="329"/>
      <c r="B831" s="329"/>
      <c r="C831" s="329"/>
      <c r="D831" s="329"/>
      <c r="E831" s="329"/>
      <c r="F831" s="329"/>
      <c r="G831" s="329"/>
      <c r="H831" s="329"/>
      <c r="I831" s="329"/>
      <c r="J831" s="329"/>
      <c r="K831" s="329"/>
      <c r="L831" s="329"/>
      <c r="M831" s="329"/>
      <c r="N831" s="329"/>
      <c r="O831" s="329"/>
      <c r="P831" s="329"/>
      <c r="Q831" s="329"/>
      <c r="R831" s="329"/>
      <c r="S831" s="329"/>
    </row>
    <row r="832" spans="1:19">
      <c r="A832" s="329"/>
      <c r="B832" s="329"/>
      <c r="C832" s="329"/>
      <c r="D832" s="329"/>
      <c r="E832" s="329"/>
      <c r="F832" s="329"/>
      <c r="G832" s="329"/>
      <c r="H832" s="329"/>
      <c r="I832" s="329"/>
      <c r="J832" s="329"/>
      <c r="K832" s="329"/>
      <c r="L832" s="329"/>
      <c r="M832" s="329"/>
      <c r="N832" s="329"/>
      <c r="O832" s="329"/>
      <c r="P832" s="329"/>
      <c r="Q832" s="329"/>
      <c r="R832" s="329"/>
      <c r="S832" s="329"/>
    </row>
    <row r="833" spans="1:19">
      <c r="A833" s="329"/>
      <c r="B833" s="329"/>
      <c r="C833" s="329"/>
      <c r="D833" s="329"/>
      <c r="E833" s="329"/>
      <c r="F833" s="329"/>
      <c r="G833" s="329"/>
      <c r="H833" s="329"/>
      <c r="I833" s="329"/>
      <c r="J833" s="329"/>
      <c r="K833" s="329"/>
      <c r="L833" s="329"/>
      <c r="M833" s="329"/>
      <c r="N833" s="329"/>
      <c r="O833" s="329"/>
      <c r="P833" s="329"/>
      <c r="Q833" s="329"/>
      <c r="R833" s="329"/>
      <c r="S833" s="329"/>
    </row>
    <row r="834" spans="1:19">
      <c r="A834" s="329"/>
      <c r="B834" s="329"/>
      <c r="C834" s="329"/>
      <c r="D834" s="329"/>
      <c r="E834" s="329"/>
      <c r="F834" s="329"/>
      <c r="G834" s="329"/>
      <c r="H834" s="329"/>
      <c r="I834" s="329"/>
      <c r="J834" s="329"/>
      <c r="K834" s="329"/>
      <c r="L834" s="329"/>
      <c r="M834" s="329"/>
      <c r="N834" s="329"/>
      <c r="O834" s="329"/>
      <c r="P834" s="329"/>
      <c r="Q834" s="329"/>
      <c r="R834" s="329"/>
      <c r="S834" s="329"/>
    </row>
    <row r="835" spans="1:19">
      <c r="A835" s="329"/>
      <c r="B835" s="329"/>
      <c r="C835" s="329"/>
      <c r="D835" s="329"/>
      <c r="E835" s="329"/>
      <c r="F835" s="329"/>
      <c r="G835" s="329"/>
      <c r="H835" s="329"/>
      <c r="I835" s="329"/>
      <c r="J835" s="329"/>
      <c r="K835" s="329"/>
      <c r="L835" s="329"/>
      <c r="M835" s="329"/>
      <c r="N835" s="329"/>
      <c r="O835" s="329"/>
      <c r="P835" s="329"/>
      <c r="Q835" s="329"/>
      <c r="R835" s="329"/>
      <c r="S835" s="329"/>
    </row>
    <row r="836" spans="1:19">
      <c r="A836" s="329"/>
      <c r="B836" s="329"/>
      <c r="C836" s="329"/>
      <c r="D836" s="329"/>
      <c r="E836" s="329"/>
      <c r="F836" s="329"/>
      <c r="G836" s="329"/>
      <c r="H836" s="329"/>
      <c r="I836" s="329"/>
      <c r="J836" s="329"/>
      <c r="K836" s="329"/>
      <c r="L836" s="329"/>
      <c r="M836" s="329"/>
      <c r="N836" s="329"/>
      <c r="O836" s="329"/>
      <c r="P836" s="329"/>
      <c r="Q836" s="329"/>
      <c r="R836" s="329"/>
      <c r="S836" s="329"/>
    </row>
    <row r="837" spans="1:19">
      <c r="A837" s="329"/>
      <c r="B837" s="329"/>
      <c r="C837" s="329"/>
      <c r="D837" s="329"/>
      <c r="E837" s="329"/>
      <c r="F837" s="329"/>
      <c r="G837" s="329"/>
      <c r="H837" s="329"/>
      <c r="I837" s="329"/>
      <c r="J837" s="329"/>
      <c r="K837" s="329"/>
      <c r="L837" s="329"/>
      <c r="M837" s="329"/>
      <c r="N837" s="329"/>
      <c r="O837" s="329"/>
      <c r="P837" s="329"/>
      <c r="Q837" s="329"/>
      <c r="R837" s="329"/>
      <c r="S837" s="329"/>
    </row>
    <row r="838" spans="1:19">
      <c r="A838" s="329"/>
      <c r="B838" s="329"/>
      <c r="C838" s="329"/>
      <c r="D838" s="329"/>
      <c r="E838" s="329"/>
      <c r="F838" s="329"/>
      <c r="G838" s="329"/>
      <c r="H838" s="329"/>
      <c r="I838" s="329"/>
      <c r="J838" s="329"/>
      <c r="K838" s="329"/>
      <c r="L838" s="329"/>
      <c r="M838" s="329"/>
      <c r="N838" s="329"/>
      <c r="O838" s="329"/>
      <c r="P838" s="329"/>
      <c r="Q838" s="329"/>
      <c r="R838" s="329"/>
      <c r="S838" s="329"/>
    </row>
    <row r="839" spans="1:19">
      <c r="A839" s="329"/>
      <c r="B839" s="329"/>
      <c r="C839" s="329"/>
      <c r="D839" s="329"/>
      <c r="E839" s="329"/>
      <c r="F839" s="329"/>
      <c r="G839" s="329"/>
      <c r="H839" s="329"/>
      <c r="I839" s="329"/>
      <c r="J839" s="329"/>
      <c r="K839" s="329"/>
      <c r="L839" s="329"/>
      <c r="M839" s="329"/>
      <c r="N839" s="329"/>
      <c r="O839" s="329"/>
      <c r="P839" s="329"/>
      <c r="Q839" s="329"/>
      <c r="R839" s="329"/>
      <c r="S839" s="329"/>
    </row>
    <row r="840" spans="1:19">
      <c r="A840" s="329"/>
      <c r="B840" s="329"/>
      <c r="C840" s="329"/>
      <c r="D840" s="329"/>
      <c r="E840" s="329"/>
      <c r="F840" s="329"/>
      <c r="G840" s="329"/>
      <c r="H840" s="329"/>
      <c r="I840" s="329"/>
      <c r="J840" s="329"/>
      <c r="K840" s="329"/>
      <c r="L840" s="329"/>
      <c r="M840" s="329"/>
      <c r="N840" s="329"/>
      <c r="O840" s="329"/>
      <c r="P840" s="329"/>
      <c r="Q840" s="329"/>
      <c r="R840" s="329"/>
      <c r="S840" s="329"/>
    </row>
    <row r="841" spans="1:19">
      <c r="A841" s="329"/>
      <c r="B841" s="329"/>
      <c r="C841" s="329"/>
      <c r="D841" s="329"/>
      <c r="E841" s="329"/>
      <c r="F841" s="329"/>
      <c r="G841" s="329"/>
      <c r="H841" s="329"/>
      <c r="I841" s="329"/>
      <c r="J841" s="329"/>
      <c r="K841" s="329"/>
      <c r="L841" s="329"/>
      <c r="M841" s="329"/>
      <c r="N841" s="329"/>
      <c r="O841" s="329"/>
      <c r="P841" s="329"/>
      <c r="Q841" s="329"/>
      <c r="R841" s="329"/>
      <c r="S841" s="329"/>
    </row>
    <row r="842" spans="1:19">
      <c r="A842" s="329"/>
      <c r="B842" s="329"/>
      <c r="C842" s="329"/>
      <c r="D842" s="329"/>
      <c r="E842" s="329"/>
      <c r="F842" s="329"/>
      <c r="G842" s="329"/>
      <c r="H842" s="329"/>
      <c r="I842" s="329"/>
      <c r="J842" s="329"/>
      <c r="K842" s="329"/>
      <c r="L842" s="329"/>
      <c r="M842" s="329"/>
      <c r="N842" s="329"/>
      <c r="O842" s="329"/>
      <c r="P842" s="329"/>
      <c r="Q842" s="329"/>
      <c r="R842" s="329"/>
      <c r="S842" s="329"/>
    </row>
    <row r="843" spans="1:19">
      <c r="A843" s="329"/>
      <c r="B843" s="329"/>
      <c r="C843" s="329"/>
      <c r="D843" s="329"/>
      <c r="E843" s="329"/>
      <c r="F843" s="329"/>
      <c r="G843" s="329"/>
      <c r="H843" s="329"/>
      <c r="I843" s="329"/>
      <c r="J843" s="329"/>
      <c r="K843" s="329"/>
      <c r="L843" s="329"/>
      <c r="M843" s="329"/>
      <c r="N843" s="329"/>
      <c r="O843" s="329"/>
      <c r="P843" s="329"/>
      <c r="Q843" s="329"/>
      <c r="R843" s="329"/>
      <c r="S843" s="329"/>
    </row>
    <row r="844" spans="1:19">
      <c r="A844" s="329"/>
      <c r="B844" s="329"/>
      <c r="C844" s="329"/>
      <c r="D844" s="329"/>
      <c r="E844" s="329"/>
      <c r="F844" s="329"/>
      <c r="G844" s="329"/>
      <c r="H844" s="329"/>
      <c r="I844" s="329"/>
      <c r="J844" s="329"/>
      <c r="K844" s="329"/>
      <c r="L844" s="329"/>
      <c r="M844" s="329"/>
      <c r="N844" s="329"/>
      <c r="O844" s="329"/>
      <c r="P844" s="329"/>
      <c r="Q844" s="329"/>
      <c r="R844" s="329"/>
      <c r="S844" s="329"/>
    </row>
    <row r="845" spans="1:19">
      <c r="A845" s="329"/>
      <c r="B845" s="329"/>
      <c r="C845" s="329"/>
      <c r="D845" s="329"/>
      <c r="E845" s="329"/>
      <c r="F845" s="329"/>
      <c r="G845" s="329"/>
      <c r="H845" s="329"/>
      <c r="I845" s="329"/>
      <c r="J845" s="329"/>
      <c r="K845" s="329"/>
      <c r="L845" s="329"/>
      <c r="M845" s="329"/>
      <c r="N845" s="329"/>
      <c r="O845" s="329"/>
      <c r="P845" s="329"/>
      <c r="Q845" s="329"/>
      <c r="R845" s="329"/>
      <c r="S845" s="329"/>
    </row>
    <row r="846" spans="1:19">
      <c r="A846" s="329"/>
      <c r="B846" s="329"/>
      <c r="C846" s="329"/>
      <c r="D846" s="329"/>
      <c r="E846" s="329"/>
      <c r="F846" s="329"/>
      <c r="G846" s="329"/>
      <c r="H846" s="329"/>
      <c r="I846" s="329"/>
      <c r="J846" s="329"/>
      <c r="K846" s="329"/>
      <c r="L846" s="329"/>
      <c r="M846" s="329"/>
      <c r="N846" s="329"/>
      <c r="O846" s="329"/>
      <c r="P846" s="329"/>
      <c r="Q846" s="329"/>
      <c r="R846" s="329"/>
      <c r="S846" s="329"/>
    </row>
    <row r="847" spans="1:19">
      <c r="A847" s="329"/>
      <c r="B847" s="329"/>
      <c r="C847" s="329"/>
      <c r="D847" s="329"/>
      <c r="E847" s="329"/>
      <c r="F847" s="329"/>
      <c r="G847" s="329"/>
      <c r="H847" s="329"/>
      <c r="I847" s="329"/>
      <c r="J847" s="329"/>
      <c r="K847" s="329"/>
      <c r="L847" s="329"/>
      <c r="M847" s="329"/>
      <c r="N847" s="329"/>
      <c r="O847" s="329"/>
      <c r="P847" s="329"/>
      <c r="Q847" s="329"/>
      <c r="R847" s="329"/>
      <c r="S847" s="329"/>
    </row>
    <row r="848" spans="1:19">
      <c r="A848" s="329"/>
      <c r="B848" s="329"/>
      <c r="C848" s="329"/>
      <c r="D848" s="329"/>
      <c r="E848" s="329"/>
      <c r="F848" s="329"/>
      <c r="G848" s="329"/>
      <c r="H848" s="329"/>
      <c r="I848" s="329"/>
      <c r="J848" s="329"/>
      <c r="K848" s="329"/>
      <c r="L848" s="329"/>
      <c r="M848" s="329"/>
      <c r="N848" s="329"/>
      <c r="O848" s="329"/>
      <c r="P848" s="329"/>
      <c r="Q848" s="329"/>
      <c r="R848" s="329"/>
      <c r="S848" s="329"/>
    </row>
    <row r="849" spans="1:19">
      <c r="A849" s="329"/>
      <c r="B849" s="329"/>
      <c r="C849" s="329"/>
      <c r="D849" s="329"/>
      <c r="E849" s="329"/>
      <c r="F849" s="329"/>
      <c r="G849" s="329"/>
      <c r="H849" s="329"/>
      <c r="I849" s="329"/>
      <c r="J849" s="329"/>
      <c r="K849" s="329"/>
      <c r="L849" s="329"/>
      <c r="M849" s="329"/>
      <c r="N849" s="329"/>
      <c r="O849" s="329"/>
      <c r="P849" s="329"/>
      <c r="Q849" s="329"/>
      <c r="R849" s="329"/>
      <c r="S849" s="329"/>
    </row>
    <row r="850" spans="1:19">
      <c r="A850" s="329"/>
      <c r="B850" s="329"/>
      <c r="C850" s="329"/>
      <c r="D850" s="329"/>
      <c r="E850" s="329"/>
      <c r="F850" s="329"/>
      <c r="G850" s="329"/>
      <c r="H850" s="329"/>
      <c r="I850" s="329"/>
      <c r="J850" s="329"/>
      <c r="K850" s="329"/>
      <c r="L850" s="329"/>
      <c r="M850" s="329"/>
      <c r="N850" s="329"/>
      <c r="O850" s="329"/>
      <c r="P850" s="329"/>
      <c r="Q850" s="329"/>
      <c r="R850" s="329"/>
      <c r="S850" s="329"/>
    </row>
    <row r="851" spans="1:19">
      <c r="A851" s="329"/>
      <c r="B851" s="329"/>
      <c r="C851" s="329"/>
      <c r="D851" s="329"/>
      <c r="E851" s="329"/>
      <c r="F851" s="329"/>
      <c r="G851" s="329"/>
      <c r="H851" s="329"/>
      <c r="I851" s="329"/>
      <c r="J851" s="329"/>
      <c r="K851" s="329"/>
      <c r="L851" s="329"/>
      <c r="M851" s="329"/>
      <c r="N851" s="329"/>
      <c r="O851" s="329"/>
      <c r="P851" s="329"/>
      <c r="Q851" s="329"/>
      <c r="R851" s="329"/>
      <c r="S851" s="329"/>
    </row>
    <row r="852" spans="1:19">
      <c r="A852" s="329"/>
      <c r="B852" s="329"/>
      <c r="C852" s="329"/>
      <c r="D852" s="329"/>
      <c r="E852" s="329"/>
      <c r="F852" s="329"/>
      <c r="G852" s="329"/>
      <c r="H852" s="329"/>
      <c r="I852" s="329"/>
      <c r="J852" s="329"/>
      <c r="K852" s="329"/>
      <c r="L852" s="329"/>
      <c r="M852" s="329"/>
      <c r="N852" s="329"/>
      <c r="O852" s="329"/>
      <c r="P852" s="329"/>
      <c r="Q852" s="329"/>
      <c r="R852" s="329"/>
      <c r="S852" s="329"/>
    </row>
    <row r="853" spans="1:19">
      <c r="A853" s="329"/>
      <c r="B853" s="329"/>
      <c r="C853" s="329"/>
      <c r="D853" s="329"/>
      <c r="E853" s="329"/>
      <c r="F853" s="329"/>
      <c r="G853" s="329"/>
      <c r="H853" s="329"/>
      <c r="I853" s="329"/>
      <c r="J853" s="329"/>
      <c r="K853" s="329"/>
      <c r="L853" s="329"/>
      <c r="M853" s="329"/>
      <c r="N853" s="329"/>
      <c r="O853" s="329"/>
      <c r="P853" s="329"/>
      <c r="Q853" s="329"/>
      <c r="R853" s="329"/>
      <c r="S853" s="329"/>
    </row>
    <row r="854" spans="1:19">
      <c r="A854" s="329"/>
      <c r="B854" s="329"/>
      <c r="C854" s="329"/>
      <c r="D854" s="329"/>
      <c r="E854" s="329"/>
      <c r="F854" s="329"/>
      <c r="G854" s="329"/>
      <c r="H854" s="329"/>
      <c r="I854" s="329"/>
      <c r="J854" s="329"/>
      <c r="K854" s="329"/>
      <c r="L854" s="329"/>
      <c r="M854" s="329"/>
      <c r="N854" s="329"/>
      <c r="O854" s="329"/>
      <c r="P854" s="329"/>
      <c r="Q854" s="329"/>
      <c r="R854" s="329"/>
      <c r="S854" s="329"/>
    </row>
    <row r="855" spans="1:19">
      <c r="A855" s="329"/>
      <c r="B855" s="329"/>
      <c r="C855" s="329"/>
      <c r="D855" s="329"/>
      <c r="E855" s="329"/>
      <c r="F855" s="329"/>
      <c r="G855" s="329"/>
      <c r="H855" s="329"/>
      <c r="I855" s="329"/>
      <c r="J855" s="329"/>
      <c r="K855" s="329"/>
      <c r="L855" s="329"/>
      <c r="M855" s="329"/>
      <c r="N855" s="329"/>
      <c r="O855" s="329"/>
      <c r="P855" s="329"/>
      <c r="Q855" s="329"/>
      <c r="R855" s="329"/>
      <c r="S855" s="329"/>
    </row>
    <row r="856" spans="1:19">
      <c r="A856" s="329"/>
      <c r="B856" s="329"/>
      <c r="C856" s="329"/>
      <c r="D856" s="329"/>
      <c r="E856" s="329"/>
      <c r="F856" s="329"/>
      <c r="G856" s="329"/>
      <c r="H856" s="329"/>
      <c r="I856" s="329"/>
      <c r="J856" s="329"/>
      <c r="K856" s="329"/>
      <c r="L856" s="329"/>
      <c r="M856" s="329"/>
      <c r="N856" s="329"/>
      <c r="O856" s="329"/>
      <c r="P856" s="329"/>
      <c r="Q856" s="329"/>
      <c r="R856" s="329"/>
      <c r="S856" s="329"/>
    </row>
    <row r="857" spans="1:19">
      <c r="A857" s="329"/>
      <c r="B857" s="329"/>
      <c r="C857" s="329"/>
      <c r="D857" s="329"/>
      <c r="E857" s="329"/>
      <c r="F857" s="329"/>
      <c r="G857" s="329"/>
      <c r="H857" s="329"/>
      <c r="I857" s="329"/>
      <c r="J857" s="329"/>
      <c r="K857" s="329"/>
      <c r="L857" s="329"/>
      <c r="M857" s="329"/>
      <c r="N857" s="329"/>
      <c r="O857" s="329"/>
      <c r="P857" s="329"/>
      <c r="Q857" s="329"/>
      <c r="R857" s="329"/>
      <c r="S857" s="329"/>
    </row>
    <row r="858" spans="1:19">
      <c r="A858" s="329"/>
      <c r="B858" s="329"/>
      <c r="C858" s="329"/>
      <c r="D858" s="329"/>
      <c r="E858" s="329"/>
      <c r="F858" s="329"/>
      <c r="G858" s="329"/>
      <c r="H858" s="329"/>
      <c r="I858" s="329"/>
      <c r="J858" s="329"/>
      <c r="K858" s="329"/>
      <c r="L858" s="329"/>
      <c r="M858" s="329"/>
      <c r="N858" s="329"/>
      <c r="O858" s="329"/>
      <c r="P858" s="329"/>
      <c r="Q858" s="329"/>
      <c r="R858" s="329"/>
      <c r="S858" s="329"/>
    </row>
    <row r="859" spans="1:19">
      <c r="A859" s="329"/>
      <c r="B859" s="329"/>
      <c r="C859" s="329"/>
      <c r="D859" s="329"/>
      <c r="E859" s="329"/>
      <c r="F859" s="329"/>
      <c r="G859" s="329"/>
      <c r="H859" s="329"/>
      <c r="I859" s="329"/>
      <c r="J859" s="329"/>
      <c r="K859" s="329"/>
      <c r="L859" s="329"/>
      <c r="M859" s="329"/>
      <c r="N859" s="329"/>
      <c r="O859" s="329"/>
      <c r="P859" s="329"/>
      <c r="Q859" s="329"/>
      <c r="R859" s="329"/>
      <c r="S859" s="329"/>
    </row>
    <row r="860" spans="1:19">
      <c r="A860" s="329"/>
      <c r="B860" s="329"/>
      <c r="C860" s="329"/>
      <c r="D860" s="329"/>
      <c r="E860" s="329"/>
      <c r="F860" s="329"/>
      <c r="G860" s="329"/>
      <c r="H860" s="329"/>
      <c r="I860" s="329"/>
      <c r="J860" s="329"/>
      <c r="K860" s="329"/>
      <c r="L860" s="329"/>
      <c r="M860" s="329"/>
      <c r="N860" s="329"/>
      <c r="O860" s="329"/>
      <c r="P860" s="329"/>
      <c r="Q860" s="329"/>
      <c r="R860" s="329"/>
      <c r="S860" s="329"/>
    </row>
    <row r="861" spans="1:19">
      <c r="A861" s="329"/>
      <c r="B861" s="329"/>
      <c r="C861" s="329"/>
      <c r="D861" s="329"/>
      <c r="E861" s="329"/>
      <c r="F861" s="329"/>
      <c r="G861" s="329"/>
      <c r="H861" s="329"/>
      <c r="I861" s="329"/>
      <c r="J861" s="329"/>
      <c r="K861" s="329"/>
      <c r="L861" s="329"/>
      <c r="M861" s="329"/>
      <c r="N861" s="329"/>
      <c r="O861" s="329"/>
      <c r="P861" s="329"/>
      <c r="Q861" s="329"/>
      <c r="R861" s="329"/>
      <c r="S861" s="329"/>
    </row>
    <row r="862" spans="1:19">
      <c r="A862" s="329"/>
      <c r="B862" s="329"/>
      <c r="C862" s="329"/>
      <c r="D862" s="329"/>
      <c r="E862" s="329"/>
      <c r="F862" s="329"/>
      <c r="G862" s="329"/>
      <c r="H862" s="329"/>
      <c r="I862" s="329"/>
      <c r="J862" s="329"/>
      <c r="K862" s="329"/>
      <c r="L862" s="329"/>
      <c r="M862" s="329"/>
      <c r="N862" s="329"/>
      <c r="O862" s="329"/>
      <c r="P862" s="329"/>
      <c r="Q862" s="329"/>
      <c r="R862" s="329"/>
      <c r="S862" s="329"/>
    </row>
    <row r="863" spans="1:19">
      <c r="A863" s="329"/>
      <c r="B863" s="329"/>
      <c r="C863" s="329"/>
      <c r="D863" s="329"/>
      <c r="E863" s="329"/>
      <c r="F863" s="329"/>
      <c r="G863" s="329"/>
      <c r="H863" s="329"/>
      <c r="I863" s="329"/>
      <c r="J863" s="329"/>
      <c r="K863" s="329"/>
      <c r="L863" s="329"/>
      <c r="M863" s="329"/>
      <c r="N863" s="329"/>
      <c r="O863" s="329"/>
      <c r="P863" s="329"/>
      <c r="Q863" s="329"/>
      <c r="R863" s="329"/>
      <c r="S863" s="329"/>
    </row>
    <row r="864" spans="1:19">
      <c r="A864" s="329"/>
      <c r="B864" s="329"/>
      <c r="C864" s="329"/>
      <c r="D864" s="329"/>
      <c r="E864" s="329"/>
      <c r="F864" s="329"/>
      <c r="G864" s="329"/>
      <c r="H864" s="329"/>
      <c r="I864" s="329"/>
      <c r="J864" s="329"/>
      <c r="K864" s="329"/>
      <c r="L864" s="329"/>
      <c r="M864" s="329"/>
      <c r="N864" s="329"/>
      <c r="O864" s="329"/>
      <c r="P864" s="329"/>
      <c r="Q864" s="329"/>
      <c r="R864" s="329"/>
      <c r="S864" s="329"/>
    </row>
    <row r="865" spans="1:19">
      <c r="A865" s="329"/>
      <c r="B865" s="329"/>
      <c r="C865" s="329"/>
      <c r="D865" s="329"/>
      <c r="E865" s="329"/>
      <c r="F865" s="329"/>
      <c r="G865" s="329"/>
      <c r="H865" s="329"/>
      <c r="I865" s="329"/>
      <c r="J865" s="329"/>
      <c r="K865" s="329"/>
      <c r="L865" s="329"/>
      <c r="M865" s="329"/>
      <c r="N865" s="329"/>
      <c r="O865" s="329"/>
      <c r="P865" s="329"/>
      <c r="Q865" s="329"/>
      <c r="R865" s="329"/>
      <c r="S865" s="329"/>
    </row>
    <row r="866" spans="1:19">
      <c r="A866" s="329"/>
      <c r="B866" s="329"/>
      <c r="C866" s="329"/>
      <c r="D866" s="329"/>
      <c r="E866" s="329"/>
      <c r="F866" s="329"/>
      <c r="G866" s="329"/>
      <c r="H866" s="329"/>
      <c r="I866" s="329"/>
      <c r="J866" s="329"/>
      <c r="K866" s="329"/>
      <c r="L866" s="329"/>
      <c r="M866" s="329"/>
      <c r="N866" s="329"/>
      <c r="O866" s="329"/>
      <c r="P866" s="329"/>
      <c r="Q866" s="329"/>
      <c r="R866" s="329"/>
      <c r="S866" s="329"/>
    </row>
    <row r="867" spans="1:19">
      <c r="A867" s="329"/>
      <c r="B867" s="329"/>
      <c r="C867" s="329"/>
      <c r="D867" s="329"/>
      <c r="E867" s="329"/>
      <c r="F867" s="329"/>
      <c r="G867" s="329"/>
      <c r="H867" s="329"/>
      <c r="I867" s="329"/>
      <c r="J867" s="329"/>
      <c r="K867" s="329"/>
      <c r="L867" s="329"/>
      <c r="M867" s="329"/>
      <c r="N867" s="329"/>
      <c r="O867" s="329"/>
      <c r="P867" s="329"/>
      <c r="Q867" s="329"/>
      <c r="R867" s="329"/>
      <c r="S867" s="329"/>
    </row>
    <row r="868" spans="1:19">
      <c r="A868" s="329"/>
      <c r="B868" s="329"/>
      <c r="C868" s="329"/>
      <c r="D868" s="329"/>
      <c r="E868" s="329"/>
      <c r="F868" s="329"/>
      <c r="G868" s="329"/>
      <c r="H868" s="329"/>
      <c r="I868" s="329"/>
      <c r="J868" s="329"/>
      <c r="K868" s="329"/>
      <c r="L868" s="329"/>
      <c r="M868" s="329"/>
      <c r="N868" s="329"/>
      <c r="O868" s="329"/>
      <c r="P868" s="329"/>
      <c r="Q868" s="329"/>
      <c r="R868" s="329"/>
      <c r="S868" s="329"/>
    </row>
    <row r="869" spans="1:19">
      <c r="A869" s="329"/>
      <c r="B869" s="329"/>
      <c r="C869" s="329"/>
      <c r="D869" s="329"/>
      <c r="E869" s="329"/>
      <c r="F869" s="329"/>
      <c r="G869" s="329"/>
      <c r="H869" s="329"/>
      <c r="I869" s="329"/>
      <c r="J869" s="329"/>
      <c r="K869" s="329"/>
      <c r="L869" s="329"/>
      <c r="M869" s="329"/>
      <c r="N869" s="329"/>
      <c r="O869" s="329"/>
      <c r="P869" s="329"/>
      <c r="Q869" s="329"/>
      <c r="R869" s="329"/>
      <c r="S869" s="329"/>
    </row>
    <row r="870" spans="1:19">
      <c r="A870" s="329"/>
      <c r="B870" s="329"/>
      <c r="C870" s="329"/>
      <c r="D870" s="329"/>
      <c r="E870" s="329"/>
      <c r="F870" s="329"/>
      <c r="G870" s="329"/>
      <c r="H870" s="329"/>
      <c r="I870" s="329"/>
      <c r="J870" s="329"/>
      <c r="K870" s="329"/>
      <c r="L870" s="329"/>
      <c r="M870" s="329"/>
      <c r="N870" s="329"/>
      <c r="O870" s="329"/>
      <c r="P870" s="329"/>
      <c r="Q870" s="329"/>
      <c r="R870" s="329"/>
      <c r="S870" s="329"/>
    </row>
    <row r="871" spans="1:19">
      <c r="A871" s="329"/>
      <c r="B871" s="329"/>
      <c r="C871" s="329"/>
      <c r="D871" s="329"/>
      <c r="E871" s="329"/>
      <c r="F871" s="329"/>
      <c r="G871" s="329"/>
      <c r="H871" s="329"/>
      <c r="I871" s="329"/>
      <c r="J871" s="329"/>
      <c r="K871" s="329"/>
      <c r="L871" s="329"/>
      <c r="M871" s="329"/>
      <c r="N871" s="329"/>
      <c r="O871" s="329"/>
      <c r="P871" s="329"/>
      <c r="Q871" s="329"/>
      <c r="R871" s="329"/>
      <c r="S871" s="329"/>
    </row>
    <row r="872" spans="1:19">
      <c r="A872" s="329"/>
      <c r="B872" s="329"/>
      <c r="C872" s="329"/>
      <c r="D872" s="329"/>
      <c r="E872" s="329"/>
      <c r="F872" s="329"/>
      <c r="G872" s="329"/>
      <c r="H872" s="329"/>
      <c r="I872" s="329"/>
      <c r="J872" s="329"/>
      <c r="K872" s="329"/>
      <c r="L872" s="329"/>
      <c r="M872" s="329"/>
      <c r="N872" s="329"/>
      <c r="O872" s="329"/>
      <c r="P872" s="329"/>
      <c r="Q872" s="329"/>
      <c r="R872" s="329"/>
      <c r="S872" s="329"/>
    </row>
    <row r="873" spans="1:19">
      <c r="A873" s="329"/>
      <c r="B873" s="329"/>
      <c r="C873" s="329"/>
      <c r="D873" s="329"/>
      <c r="E873" s="329"/>
      <c r="F873" s="329"/>
      <c r="G873" s="329"/>
      <c r="H873" s="329"/>
      <c r="I873" s="329"/>
      <c r="J873" s="329"/>
      <c r="K873" s="329"/>
      <c r="L873" s="329"/>
      <c r="M873" s="329"/>
      <c r="N873" s="329"/>
      <c r="O873" s="329"/>
      <c r="P873" s="329"/>
      <c r="Q873" s="329"/>
      <c r="R873" s="329"/>
      <c r="S873" s="329"/>
    </row>
    <row r="874" spans="1:19">
      <c r="A874" s="329"/>
      <c r="B874" s="329"/>
      <c r="C874" s="329"/>
      <c r="D874" s="329"/>
      <c r="E874" s="329"/>
      <c r="F874" s="329"/>
      <c r="G874" s="329"/>
      <c r="H874" s="329"/>
      <c r="I874" s="329"/>
      <c r="J874" s="329"/>
      <c r="K874" s="329"/>
      <c r="L874" s="329"/>
      <c r="M874" s="329"/>
      <c r="N874" s="329"/>
      <c r="O874" s="329"/>
      <c r="P874" s="329"/>
      <c r="Q874" s="329"/>
      <c r="R874" s="329"/>
      <c r="S874" s="329"/>
    </row>
    <row r="875" spans="1:19">
      <c r="A875" s="329"/>
      <c r="B875" s="329"/>
      <c r="C875" s="329"/>
      <c r="D875" s="329"/>
      <c r="E875" s="329"/>
      <c r="F875" s="329"/>
      <c r="G875" s="329"/>
      <c r="H875" s="329"/>
      <c r="I875" s="329"/>
      <c r="J875" s="329"/>
      <c r="K875" s="329"/>
      <c r="L875" s="329"/>
      <c r="M875" s="329"/>
      <c r="N875" s="329"/>
      <c r="O875" s="329"/>
      <c r="P875" s="329"/>
      <c r="Q875" s="329"/>
      <c r="R875" s="329"/>
      <c r="S875" s="329"/>
    </row>
    <row r="876" spans="1:19">
      <c r="A876" s="329"/>
      <c r="B876" s="329"/>
      <c r="C876" s="329"/>
      <c r="D876" s="329"/>
      <c r="E876" s="329"/>
      <c r="F876" s="329"/>
      <c r="G876" s="329"/>
      <c r="H876" s="329"/>
      <c r="I876" s="329"/>
      <c r="J876" s="329"/>
      <c r="K876" s="329"/>
      <c r="L876" s="329"/>
      <c r="M876" s="329"/>
      <c r="N876" s="329"/>
      <c r="O876" s="329"/>
      <c r="P876" s="329"/>
      <c r="Q876" s="329"/>
      <c r="R876" s="329"/>
      <c r="S876" s="329"/>
    </row>
    <row r="877" spans="1:19">
      <c r="A877" s="329"/>
      <c r="B877" s="329"/>
      <c r="C877" s="329"/>
      <c r="D877" s="329"/>
      <c r="E877" s="329"/>
      <c r="F877" s="329"/>
      <c r="G877" s="329"/>
      <c r="H877" s="329"/>
      <c r="I877" s="329"/>
      <c r="J877" s="329"/>
      <c r="K877" s="329"/>
      <c r="L877" s="329"/>
      <c r="M877" s="329"/>
      <c r="N877" s="329"/>
      <c r="O877" s="329"/>
      <c r="P877" s="329"/>
      <c r="Q877" s="329"/>
      <c r="R877" s="329"/>
      <c r="S877" s="329"/>
    </row>
    <row r="878" spans="1:19">
      <c r="A878" s="329"/>
      <c r="B878" s="329"/>
      <c r="C878" s="329"/>
      <c r="D878" s="329"/>
      <c r="E878" s="329"/>
      <c r="F878" s="329"/>
      <c r="G878" s="329"/>
      <c r="H878" s="329"/>
      <c r="I878" s="329"/>
      <c r="J878" s="329"/>
      <c r="K878" s="329"/>
      <c r="L878" s="329"/>
      <c r="M878" s="329"/>
      <c r="N878" s="329"/>
      <c r="O878" s="329"/>
      <c r="P878" s="329"/>
      <c r="Q878" s="329"/>
      <c r="R878" s="329"/>
      <c r="S878" s="329"/>
    </row>
    <row r="879" spans="1:19">
      <c r="A879" s="329"/>
      <c r="B879" s="329"/>
      <c r="C879" s="329"/>
      <c r="D879" s="329"/>
      <c r="E879" s="329"/>
      <c r="F879" s="329"/>
      <c r="G879" s="329"/>
      <c r="H879" s="329"/>
      <c r="I879" s="329"/>
      <c r="J879" s="329"/>
      <c r="K879" s="329"/>
      <c r="L879" s="329"/>
      <c r="M879" s="329"/>
      <c r="N879" s="329"/>
      <c r="O879" s="329"/>
      <c r="P879" s="329"/>
      <c r="Q879" s="329"/>
      <c r="R879" s="329"/>
      <c r="S879" s="329"/>
    </row>
    <row r="880" spans="1:19">
      <c r="A880" s="329"/>
      <c r="B880" s="329"/>
      <c r="C880" s="329"/>
      <c r="D880" s="329"/>
      <c r="E880" s="329"/>
      <c r="F880" s="329"/>
      <c r="G880" s="329"/>
      <c r="H880" s="329"/>
      <c r="I880" s="329"/>
      <c r="J880" s="329"/>
      <c r="K880" s="329"/>
      <c r="L880" s="329"/>
      <c r="M880" s="329"/>
      <c r="N880" s="329"/>
      <c r="O880" s="329"/>
      <c r="P880" s="329"/>
      <c r="Q880" s="329"/>
      <c r="R880" s="329"/>
      <c r="S880" s="329"/>
    </row>
    <row r="881" spans="1:19">
      <c r="A881" s="329"/>
      <c r="B881" s="329"/>
      <c r="C881" s="329"/>
      <c r="D881" s="329"/>
      <c r="E881" s="329"/>
      <c r="F881" s="329"/>
      <c r="G881" s="329"/>
      <c r="H881" s="329"/>
      <c r="I881" s="329"/>
      <c r="J881" s="329"/>
      <c r="K881" s="329"/>
      <c r="L881" s="329"/>
      <c r="M881" s="329"/>
      <c r="N881" s="329"/>
      <c r="O881" s="329"/>
      <c r="P881" s="329"/>
      <c r="Q881" s="329"/>
      <c r="R881" s="329"/>
      <c r="S881" s="329"/>
    </row>
    <row r="882" spans="1:19">
      <c r="A882" s="329"/>
      <c r="B882" s="329"/>
      <c r="C882" s="329"/>
      <c r="D882" s="329"/>
      <c r="E882" s="329"/>
      <c r="F882" s="329"/>
      <c r="G882" s="329"/>
      <c r="H882" s="329"/>
      <c r="I882" s="329"/>
      <c r="J882" s="329"/>
      <c r="K882" s="329"/>
      <c r="L882" s="329"/>
      <c r="M882" s="329"/>
      <c r="N882" s="329"/>
      <c r="O882" s="329"/>
      <c r="P882" s="329"/>
      <c r="Q882" s="329"/>
      <c r="R882" s="329"/>
      <c r="S882" s="329"/>
    </row>
    <row r="883" spans="1:19">
      <c r="A883" s="329"/>
      <c r="B883" s="329"/>
      <c r="C883" s="329"/>
      <c r="D883" s="329"/>
      <c r="E883" s="329"/>
      <c r="F883" s="329"/>
      <c r="G883" s="329"/>
      <c r="H883" s="329"/>
      <c r="I883" s="329"/>
      <c r="J883" s="329"/>
      <c r="K883" s="329"/>
      <c r="L883" s="329"/>
      <c r="M883" s="329"/>
      <c r="N883" s="329"/>
      <c r="O883" s="329"/>
      <c r="P883" s="329"/>
      <c r="Q883" s="329"/>
      <c r="R883" s="329"/>
      <c r="S883" s="329"/>
    </row>
    <row r="884" spans="1:19">
      <c r="A884" s="329"/>
      <c r="B884" s="329"/>
      <c r="C884" s="329"/>
      <c r="D884" s="329"/>
      <c r="E884" s="329"/>
      <c r="F884" s="329"/>
      <c r="G884" s="329"/>
      <c r="H884" s="329"/>
      <c r="I884" s="329"/>
      <c r="J884" s="329"/>
      <c r="K884" s="329"/>
      <c r="L884" s="329"/>
      <c r="M884" s="329"/>
      <c r="N884" s="329"/>
      <c r="O884" s="329"/>
      <c r="P884" s="329"/>
      <c r="Q884" s="329"/>
      <c r="R884" s="329"/>
      <c r="S884" s="329"/>
    </row>
    <row r="885" spans="1:19">
      <c r="A885" s="329"/>
      <c r="B885" s="329"/>
      <c r="C885" s="329"/>
      <c r="D885" s="329"/>
      <c r="E885" s="329"/>
      <c r="F885" s="329"/>
      <c r="G885" s="329"/>
      <c r="H885" s="329"/>
      <c r="I885" s="329"/>
      <c r="J885" s="329"/>
      <c r="K885" s="329"/>
      <c r="L885" s="329"/>
      <c r="M885" s="329"/>
      <c r="N885" s="329"/>
      <c r="O885" s="329"/>
      <c r="P885" s="329"/>
      <c r="Q885" s="329"/>
      <c r="R885" s="329"/>
      <c r="S885" s="329"/>
    </row>
    <row r="886" spans="1:19">
      <c r="A886" s="329"/>
      <c r="B886" s="329"/>
      <c r="C886" s="329"/>
      <c r="D886" s="329"/>
      <c r="E886" s="329"/>
      <c r="F886" s="329"/>
      <c r="G886" s="329"/>
      <c r="H886" s="329"/>
      <c r="I886" s="329"/>
      <c r="J886" s="329"/>
      <c r="K886" s="329"/>
      <c r="L886" s="329"/>
      <c r="M886" s="329"/>
      <c r="N886" s="329"/>
      <c r="O886" s="329"/>
      <c r="P886" s="329"/>
      <c r="Q886" s="329"/>
      <c r="R886" s="329"/>
      <c r="S886" s="329"/>
    </row>
    <row r="887" spans="1:19">
      <c r="A887" s="329"/>
      <c r="B887" s="329"/>
      <c r="C887" s="329"/>
      <c r="D887" s="329"/>
      <c r="E887" s="329"/>
      <c r="F887" s="329"/>
      <c r="G887" s="329"/>
      <c r="H887" s="329"/>
      <c r="I887" s="329"/>
      <c r="J887" s="329"/>
      <c r="K887" s="329"/>
      <c r="L887" s="329"/>
      <c r="M887" s="329"/>
      <c r="N887" s="329"/>
      <c r="O887" s="329"/>
      <c r="P887" s="329"/>
      <c r="Q887" s="329"/>
      <c r="R887" s="329"/>
      <c r="S887" s="329"/>
    </row>
    <row r="888" spans="1:19">
      <c r="A888" s="329"/>
      <c r="B888" s="329"/>
      <c r="C888" s="329"/>
      <c r="D888" s="329"/>
      <c r="E888" s="329"/>
      <c r="F888" s="329"/>
      <c r="G888" s="329"/>
      <c r="H888" s="329"/>
      <c r="I888" s="329"/>
      <c r="J888" s="329"/>
      <c r="K888" s="329"/>
      <c r="L888" s="329"/>
      <c r="M888" s="329"/>
      <c r="N888" s="329"/>
      <c r="O888" s="329"/>
      <c r="P888" s="329"/>
      <c r="Q888" s="329"/>
      <c r="R888" s="329"/>
      <c r="S888" s="329"/>
    </row>
    <row r="889" spans="1:19">
      <c r="A889" s="329"/>
      <c r="B889" s="329"/>
      <c r="C889" s="329"/>
      <c r="D889" s="329"/>
      <c r="E889" s="329"/>
      <c r="F889" s="329"/>
      <c r="G889" s="329"/>
      <c r="H889" s="329"/>
      <c r="I889" s="329"/>
      <c r="J889" s="329"/>
      <c r="K889" s="329"/>
      <c r="L889" s="329"/>
      <c r="M889" s="329"/>
      <c r="N889" s="329"/>
      <c r="O889" s="329"/>
      <c r="P889" s="329"/>
      <c r="Q889" s="329"/>
      <c r="R889" s="329"/>
      <c r="S889" s="329"/>
    </row>
    <row r="890" spans="1:19">
      <c r="A890" s="329"/>
      <c r="B890" s="329"/>
      <c r="C890" s="329"/>
      <c r="D890" s="329"/>
      <c r="E890" s="329"/>
      <c r="F890" s="329"/>
      <c r="G890" s="329"/>
      <c r="H890" s="329"/>
      <c r="I890" s="329"/>
      <c r="J890" s="329"/>
      <c r="K890" s="329"/>
      <c r="L890" s="329"/>
      <c r="M890" s="329"/>
      <c r="N890" s="329"/>
      <c r="O890" s="329"/>
      <c r="P890" s="329"/>
      <c r="Q890" s="329"/>
      <c r="R890" s="329"/>
      <c r="S890" s="329"/>
    </row>
    <row r="891" spans="1:19">
      <c r="A891" s="329"/>
      <c r="B891" s="329"/>
      <c r="C891" s="329"/>
      <c r="D891" s="329"/>
      <c r="E891" s="329"/>
      <c r="F891" s="329"/>
      <c r="G891" s="329"/>
      <c r="H891" s="329"/>
      <c r="I891" s="329"/>
      <c r="J891" s="329"/>
      <c r="K891" s="329"/>
      <c r="L891" s="329"/>
      <c r="M891" s="329"/>
      <c r="N891" s="329"/>
      <c r="O891" s="329"/>
      <c r="P891" s="329"/>
      <c r="Q891" s="329"/>
      <c r="R891" s="329"/>
      <c r="S891" s="329"/>
    </row>
    <row r="892" spans="1:19">
      <c r="A892" s="329"/>
      <c r="B892" s="329"/>
      <c r="C892" s="329"/>
      <c r="D892" s="329"/>
      <c r="E892" s="329"/>
      <c r="F892" s="329"/>
      <c r="G892" s="329"/>
      <c r="H892" s="329"/>
      <c r="I892" s="329"/>
      <c r="J892" s="329"/>
      <c r="K892" s="329"/>
      <c r="L892" s="329"/>
      <c r="M892" s="329"/>
      <c r="N892" s="329"/>
      <c r="O892" s="329"/>
      <c r="P892" s="329"/>
      <c r="Q892" s="329"/>
      <c r="R892" s="329"/>
      <c r="S892" s="329"/>
    </row>
    <row r="893" spans="1:19">
      <c r="A893" s="329"/>
      <c r="B893" s="329"/>
      <c r="C893" s="329"/>
      <c r="D893" s="329"/>
      <c r="E893" s="329"/>
      <c r="F893" s="329"/>
      <c r="G893" s="329"/>
      <c r="H893" s="329"/>
      <c r="I893" s="329"/>
      <c r="J893" s="329"/>
      <c r="K893" s="329"/>
      <c r="L893" s="329"/>
      <c r="M893" s="329"/>
      <c r="N893" s="329"/>
      <c r="O893" s="329"/>
      <c r="P893" s="329"/>
      <c r="Q893" s="329"/>
      <c r="R893" s="329"/>
      <c r="S893" s="329"/>
    </row>
    <row r="894" spans="1:19">
      <c r="A894" s="329"/>
      <c r="B894" s="329"/>
      <c r="C894" s="329"/>
      <c r="D894" s="329"/>
      <c r="E894" s="329"/>
      <c r="F894" s="329"/>
      <c r="G894" s="329"/>
      <c r="H894" s="329"/>
      <c r="I894" s="329"/>
      <c r="J894" s="329"/>
      <c r="K894" s="329"/>
      <c r="L894" s="329"/>
      <c r="M894" s="329"/>
      <c r="N894" s="329"/>
      <c r="O894" s="329"/>
      <c r="P894" s="329"/>
      <c r="Q894" s="329"/>
      <c r="R894" s="329"/>
      <c r="S894" s="329"/>
    </row>
    <row r="895" spans="1:19">
      <c r="A895" s="329"/>
      <c r="B895" s="329"/>
      <c r="C895" s="329"/>
      <c r="D895" s="329"/>
      <c r="E895" s="329"/>
      <c r="F895" s="329"/>
      <c r="G895" s="329"/>
      <c r="H895" s="329"/>
      <c r="I895" s="329"/>
      <c r="J895" s="329"/>
      <c r="K895" s="329"/>
      <c r="L895" s="329"/>
      <c r="M895" s="329"/>
      <c r="N895" s="329"/>
      <c r="O895" s="329"/>
      <c r="P895" s="329"/>
      <c r="Q895" s="329"/>
      <c r="R895" s="329"/>
      <c r="S895" s="329"/>
    </row>
    <row r="896" spans="1:19">
      <c r="A896" s="329"/>
      <c r="B896" s="329"/>
      <c r="C896" s="329"/>
      <c r="D896" s="329"/>
      <c r="E896" s="329"/>
      <c r="F896" s="329"/>
      <c r="G896" s="329"/>
      <c r="H896" s="329"/>
      <c r="I896" s="329"/>
      <c r="J896" s="329"/>
      <c r="K896" s="329"/>
      <c r="L896" s="329"/>
      <c r="M896" s="329"/>
      <c r="N896" s="329"/>
      <c r="O896" s="329"/>
      <c r="P896" s="329"/>
      <c r="Q896" s="329"/>
      <c r="R896" s="329"/>
      <c r="S896" s="329"/>
    </row>
    <row r="897" spans="1:19">
      <c r="A897" s="329"/>
      <c r="B897" s="329"/>
      <c r="C897" s="329"/>
      <c r="D897" s="329"/>
      <c r="E897" s="329"/>
      <c r="F897" s="329"/>
      <c r="G897" s="329"/>
      <c r="H897" s="329"/>
      <c r="I897" s="329"/>
      <c r="J897" s="329"/>
      <c r="K897" s="329"/>
      <c r="L897" s="329"/>
      <c r="M897" s="329"/>
      <c r="N897" s="329"/>
      <c r="O897" s="329"/>
      <c r="P897" s="329"/>
      <c r="Q897" s="329"/>
      <c r="R897" s="329"/>
      <c r="S897" s="329"/>
    </row>
    <row r="898" spans="1:19">
      <c r="A898" s="329"/>
      <c r="B898" s="329"/>
      <c r="C898" s="329"/>
      <c r="D898" s="329"/>
      <c r="E898" s="329"/>
      <c r="F898" s="329"/>
      <c r="G898" s="329"/>
      <c r="H898" s="329"/>
      <c r="I898" s="329"/>
      <c r="J898" s="329"/>
      <c r="K898" s="329"/>
      <c r="L898" s="329"/>
      <c r="M898" s="329"/>
      <c r="N898" s="329"/>
      <c r="O898" s="329"/>
      <c r="P898" s="329"/>
      <c r="Q898" s="329"/>
      <c r="R898" s="329"/>
      <c r="S898" s="329"/>
    </row>
    <row r="899" spans="1:19">
      <c r="A899" s="329"/>
      <c r="B899" s="329"/>
      <c r="C899" s="329"/>
      <c r="D899" s="329"/>
      <c r="E899" s="329"/>
      <c r="F899" s="329"/>
      <c r="G899" s="329"/>
      <c r="H899" s="329"/>
      <c r="I899" s="329"/>
      <c r="J899" s="329"/>
      <c r="K899" s="329"/>
      <c r="L899" s="329"/>
      <c r="M899" s="329"/>
      <c r="N899" s="329"/>
      <c r="O899" s="329"/>
      <c r="P899" s="329"/>
      <c r="Q899" s="329"/>
      <c r="R899" s="329"/>
      <c r="S899" s="329"/>
    </row>
    <row r="900" spans="1:19">
      <c r="A900" s="329"/>
      <c r="B900" s="329"/>
      <c r="C900" s="329"/>
      <c r="D900" s="329"/>
      <c r="E900" s="329"/>
      <c r="F900" s="329"/>
      <c r="G900" s="329"/>
      <c r="H900" s="329"/>
      <c r="I900" s="329"/>
      <c r="J900" s="329"/>
      <c r="K900" s="329"/>
      <c r="L900" s="329"/>
      <c r="M900" s="329"/>
      <c r="N900" s="329"/>
      <c r="O900" s="329"/>
      <c r="P900" s="329"/>
      <c r="Q900" s="329"/>
      <c r="R900" s="329"/>
      <c r="S900" s="329"/>
    </row>
    <row r="901" spans="1:19">
      <c r="A901" s="329"/>
      <c r="B901" s="329"/>
      <c r="C901" s="329"/>
      <c r="D901" s="329"/>
      <c r="E901" s="329"/>
      <c r="F901" s="329"/>
      <c r="G901" s="329"/>
      <c r="H901" s="329"/>
      <c r="I901" s="329"/>
      <c r="J901" s="329"/>
      <c r="K901" s="329"/>
      <c r="L901" s="329"/>
      <c r="M901" s="329"/>
      <c r="N901" s="329"/>
      <c r="O901" s="329"/>
      <c r="P901" s="329"/>
      <c r="Q901" s="329"/>
      <c r="R901" s="329"/>
      <c r="S901" s="329"/>
    </row>
    <row r="902" spans="1:19">
      <c r="A902" s="329"/>
      <c r="B902" s="329"/>
      <c r="C902" s="329"/>
      <c r="D902" s="329"/>
      <c r="E902" s="329"/>
      <c r="F902" s="329"/>
      <c r="G902" s="329"/>
      <c r="H902" s="329"/>
      <c r="I902" s="329"/>
      <c r="J902" s="329"/>
      <c r="K902" s="329"/>
      <c r="L902" s="329"/>
      <c r="M902" s="329"/>
      <c r="N902" s="329"/>
      <c r="O902" s="329"/>
      <c r="P902" s="329"/>
      <c r="Q902" s="329"/>
      <c r="R902" s="329"/>
      <c r="S902" s="329"/>
    </row>
    <row r="903" spans="1:19">
      <c r="A903" s="329"/>
      <c r="B903" s="329"/>
      <c r="C903" s="329"/>
      <c r="D903" s="329"/>
      <c r="E903" s="329"/>
      <c r="F903" s="329"/>
      <c r="G903" s="329"/>
      <c r="H903" s="329"/>
      <c r="I903" s="329"/>
      <c r="J903" s="329"/>
      <c r="K903" s="329"/>
      <c r="L903" s="329"/>
      <c r="M903" s="329"/>
      <c r="N903" s="329"/>
      <c r="O903" s="329"/>
      <c r="P903" s="329"/>
      <c r="Q903" s="329"/>
      <c r="R903" s="329"/>
      <c r="S903" s="329"/>
    </row>
    <row r="904" spans="1:19">
      <c r="A904" s="329"/>
      <c r="B904" s="329"/>
      <c r="C904" s="329"/>
      <c r="D904" s="329"/>
      <c r="E904" s="329"/>
      <c r="F904" s="329"/>
      <c r="G904" s="329"/>
      <c r="H904" s="329"/>
      <c r="I904" s="329"/>
      <c r="J904" s="329"/>
      <c r="K904" s="329"/>
      <c r="L904" s="329"/>
      <c r="M904" s="329"/>
      <c r="N904" s="329"/>
      <c r="O904" s="329"/>
      <c r="P904" s="329"/>
      <c r="Q904" s="329"/>
      <c r="R904" s="329"/>
      <c r="S904" s="329"/>
    </row>
    <row r="905" spans="1:19">
      <c r="A905" s="329"/>
      <c r="B905" s="329"/>
      <c r="C905" s="329"/>
      <c r="D905" s="329"/>
      <c r="E905" s="329"/>
      <c r="F905" s="329"/>
      <c r="G905" s="329"/>
      <c r="H905" s="329"/>
      <c r="I905" s="329"/>
      <c r="J905" s="329"/>
      <c r="K905" s="329"/>
      <c r="L905" s="329"/>
      <c r="M905" s="329"/>
      <c r="N905" s="329"/>
      <c r="O905" s="329"/>
      <c r="P905" s="329"/>
      <c r="Q905" s="329"/>
      <c r="R905" s="329"/>
      <c r="S905" s="329"/>
    </row>
    <row r="906" spans="1:19">
      <c r="A906" s="329"/>
      <c r="B906" s="329"/>
      <c r="C906" s="329"/>
      <c r="D906" s="329"/>
      <c r="E906" s="329"/>
      <c r="F906" s="329"/>
      <c r="G906" s="329"/>
      <c r="H906" s="329"/>
      <c r="I906" s="329"/>
      <c r="J906" s="329"/>
      <c r="K906" s="329"/>
      <c r="L906" s="329"/>
      <c r="M906" s="329"/>
      <c r="N906" s="329"/>
      <c r="O906" s="329"/>
      <c r="P906" s="329"/>
      <c r="Q906" s="329"/>
      <c r="R906" s="329"/>
      <c r="S906" s="329"/>
    </row>
    <row r="907" spans="1:19">
      <c r="A907" s="329"/>
      <c r="B907" s="329"/>
      <c r="C907" s="329"/>
      <c r="D907" s="329"/>
      <c r="E907" s="329"/>
      <c r="F907" s="329"/>
      <c r="G907" s="329"/>
      <c r="H907" s="329"/>
      <c r="I907" s="329"/>
      <c r="J907" s="329"/>
      <c r="K907" s="329"/>
      <c r="L907" s="329"/>
      <c r="M907" s="329"/>
      <c r="N907" s="329"/>
      <c r="O907" s="329"/>
      <c r="P907" s="329"/>
      <c r="Q907" s="329"/>
      <c r="R907" s="329"/>
      <c r="S907" s="329"/>
    </row>
    <row r="908" spans="1:19">
      <c r="A908" s="329"/>
      <c r="B908" s="329"/>
      <c r="C908" s="329"/>
      <c r="D908" s="329"/>
      <c r="E908" s="329"/>
      <c r="F908" s="329"/>
      <c r="G908" s="329"/>
      <c r="H908" s="329"/>
      <c r="I908" s="329"/>
      <c r="J908" s="329"/>
      <c r="K908" s="329"/>
      <c r="L908" s="329"/>
      <c r="M908" s="329"/>
      <c r="N908" s="329"/>
      <c r="O908" s="329"/>
      <c r="P908" s="329"/>
      <c r="Q908" s="329"/>
      <c r="R908" s="329"/>
      <c r="S908" s="329"/>
    </row>
    <row r="909" spans="1:19">
      <c r="A909" s="329"/>
      <c r="B909" s="329"/>
      <c r="C909" s="329"/>
      <c r="D909" s="329"/>
      <c r="E909" s="329"/>
      <c r="F909" s="329"/>
      <c r="G909" s="329"/>
      <c r="H909" s="329"/>
      <c r="I909" s="329"/>
      <c r="J909" s="329"/>
      <c r="K909" s="329"/>
      <c r="L909" s="329"/>
      <c r="M909" s="329"/>
      <c r="N909" s="329"/>
      <c r="O909" s="329"/>
      <c r="P909" s="329"/>
      <c r="Q909" s="329"/>
      <c r="R909" s="329"/>
      <c r="S909" s="329"/>
    </row>
    <row r="910" spans="1:19">
      <c r="A910" s="329"/>
      <c r="B910" s="329"/>
      <c r="C910" s="329"/>
      <c r="D910" s="329"/>
      <c r="E910" s="329"/>
      <c r="F910" s="329"/>
      <c r="G910" s="329"/>
      <c r="H910" s="329"/>
      <c r="I910" s="329"/>
      <c r="J910" s="329"/>
      <c r="K910" s="329"/>
      <c r="L910" s="329"/>
      <c r="M910" s="329"/>
      <c r="N910" s="329"/>
      <c r="O910" s="329"/>
      <c r="P910" s="329"/>
      <c r="Q910" s="329"/>
      <c r="R910" s="329"/>
      <c r="S910" s="329"/>
    </row>
    <row r="911" spans="1:19">
      <c r="A911" s="329"/>
      <c r="B911" s="329"/>
      <c r="C911" s="329"/>
      <c r="D911" s="329"/>
      <c r="E911" s="329"/>
      <c r="F911" s="329"/>
      <c r="G911" s="329"/>
      <c r="H911" s="329"/>
      <c r="I911" s="329"/>
      <c r="J911" s="329"/>
      <c r="K911" s="329"/>
      <c r="L911" s="329"/>
      <c r="M911" s="329"/>
      <c r="N911" s="329"/>
      <c r="O911" s="329"/>
      <c r="P911" s="329"/>
      <c r="Q911" s="329"/>
      <c r="R911" s="329"/>
      <c r="S911" s="329"/>
    </row>
    <row r="912" spans="1:19">
      <c r="A912" s="329"/>
      <c r="B912" s="329"/>
      <c r="C912" s="329"/>
      <c r="D912" s="329"/>
      <c r="E912" s="329"/>
      <c r="F912" s="329"/>
      <c r="G912" s="329"/>
      <c r="H912" s="329"/>
      <c r="I912" s="329"/>
      <c r="J912" s="329"/>
      <c r="K912" s="329"/>
      <c r="L912" s="329"/>
      <c r="M912" s="329"/>
      <c r="N912" s="329"/>
      <c r="O912" s="329"/>
      <c r="P912" s="329"/>
      <c r="Q912" s="329"/>
      <c r="R912" s="329"/>
      <c r="S912" s="329"/>
    </row>
    <row r="913" spans="1:19">
      <c r="A913" s="329"/>
      <c r="B913" s="329"/>
      <c r="C913" s="329"/>
      <c r="D913" s="329"/>
      <c r="E913" s="329"/>
      <c r="F913" s="329"/>
      <c r="G913" s="329"/>
      <c r="H913" s="329"/>
      <c r="I913" s="329"/>
      <c r="J913" s="329"/>
      <c r="K913" s="329"/>
      <c r="L913" s="329"/>
      <c r="M913" s="329"/>
      <c r="N913" s="329"/>
      <c r="O913" s="329"/>
      <c r="P913" s="329"/>
      <c r="Q913" s="329"/>
      <c r="R913" s="329"/>
      <c r="S913" s="329"/>
    </row>
    <row r="914" spans="1:19">
      <c r="A914" s="329"/>
      <c r="B914" s="329"/>
      <c r="C914" s="329"/>
      <c r="D914" s="329"/>
      <c r="E914" s="329"/>
      <c r="F914" s="329"/>
      <c r="G914" s="329"/>
      <c r="H914" s="329"/>
      <c r="I914" s="329"/>
      <c r="J914" s="329"/>
      <c r="K914" s="329"/>
      <c r="L914" s="329"/>
      <c r="M914" s="329"/>
      <c r="N914" s="329"/>
      <c r="O914" s="329"/>
      <c r="P914" s="329"/>
      <c r="Q914" s="329"/>
      <c r="R914" s="329"/>
      <c r="S914" s="329"/>
    </row>
    <row r="915" spans="1:19">
      <c r="A915" s="329"/>
      <c r="B915" s="329"/>
      <c r="C915" s="329"/>
      <c r="D915" s="329"/>
      <c r="E915" s="329"/>
      <c r="F915" s="329"/>
      <c r="G915" s="329"/>
      <c r="H915" s="329"/>
      <c r="I915" s="329"/>
      <c r="J915" s="329"/>
      <c r="K915" s="329"/>
      <c r="L915" s="329"/>
      <c r="M915" s="329"/>
      <c r="N915" s="329"/>
      <c r="O915" s="329"/>
      <c r="P915" s="329"/>
      <c r="Q915" s="329"/>
      <c r="R915" s="329"/>
      <c r="S915" s="329"/>
    </row>
    <row r="916" spans="1:19">
      <c r="A916" s="329"/>
      <c r="B916" s="329"/>
      <c r="C916" s="329"/>
      <c r="D916" s="329"/>
      <c r="E916" s="329"/>
      <c r="F916" s="329"/>
      <c r="G916" s="329"/>
      <c r="H916" s="329"/>
      <c r="I916" s="329"/>
      <c r="J916" s="329"/>
      <c r="K916" s="329"/>
      <c r="L916" s="329"/>
      <c r="M916" s="329"/>
      <c r="N916" s="329"/>
      <c r="O916" s="329"/>
      <c r="P916" s="329"/>
      <c r="Q916" s="329"/>
      <c r="R916" s="329"/>
      <c r="S916" s="329"/>
    </row>
    <row r="917" spans="1:19">
      <c r="A917" s="329"/>
      <c r="B917" s="329"/>
      <c r="C917" s="329"/>
      <c r="D917" s="329"/>
      <c r="E917" s="329"/>
      <c r="F917" s="329"/>
      <c r="G917" s="329"/>
      <c r="H917" s="329"/>
      <c r="I917" s="329"/>
      <c r="J917" s="329"/>
      <c r="K917" s="329"/>
      <c r="L917" s="329"/>
      <c r="M917" s="329"/>
      <c r="N917" s="329"/>
      <c r="O917" s="329"/>
      <c r="P917" s="329"/>
      <c r="Q917" s="329"/>
      <c r="R917" s="329"/>
      <c r="S917" s="329"/>
    </row>
    <row r="918" spans="1:19">
      <c r="A918" s="329"/>
      <c r="B918" s="329"/>
      <c r="C918" s="329"/>
      <c r="D918" s="329"/>
      <c r="E918" s="329"/>
      <c r="F918" s="329"/>
      <c r="G918" s="329"/>
      <c r="H918" s="329"/>
      <c r="I918" s="329"/>
      <c r="J918" s="329"/>
      <c r="K918" s="329"/>
      <c r="L918" s="329"/>
      <c r="M918" s="329"/>
      <c r="N918" s="329"/>
      <c r="O918" s="329"/>
      <c r="P918" s="329"/>
      <c r="Q918" s="329"/>
      <c r="R918" s="329"/>
      <c r="S918" s="329"/>
    </row>
    <row r="919" spans="1:19">
      <c r="A919" s="329"/>
      <c r="B919" s="329"/>
      <c r="C919" s="329"/>
      <c r="D919" s="329"/>
      <c r="E919" s="329"/>
      <c r="F919" s="329"/>
      <c r="G919" s="329"/>
      <c r="H919" s="329"/>
      <c r="I919" s="329"/>
      <c r="J919" s="329"/>
      <c r="K919" s="329"/>
      <c r="L919" s="329"/>
      <c r="M919" s="329"/>
      <c r="N919" s="329"/>
      <c r="O919" s="329"/>
      <c r="P919" s="329"/>
      <c r="Q919" s="329"/>
      <c r="R919" s="329"/>
      <c r="S919" s="329"/>
    </row>
    <row r="920" spans="1:19">
      <c r="A920" s="329"/>
      <c r="B920" s="329"/>
      <c r="C920" s="329"/>
      <c r="D920" s="329"/>
      <c r="E920" s="329"/>
      <c r="F920" s="329"/>
      <c r="G920" s="329"/>
      <c r="H920" s="329"/>
      <c r="I920" s="329"/>
      <c r="J920" s="329"/>
      <c r="K920" s="329"/>
      <c r="L920" s="329"/>
      <c r="M920" s="329"/>
      <c r="N920" s="329"/>
      <c r="O920" s="329"/>
      <c r="P920" s="329"/>
      <c r="Q920" s="329"/>
      <c r="R920" s="329"/>
      <c r="S920" s="329"/>
    </row>
    <row r="921" spans="1:19">
      <c r="A921" s="329"/>
      <c r="B921" s="329"/>
      <c r="C921" s="329"/>
      <c r="D921" s="329"/>
      <c r="E921" s="329"/>
      <c r="F921" s="329"/>
      <c r="G921" s="329"/>
      <c r="H921" s="329"/>
      <c r="I921" s="329"/>
      <c r="J921" s="329"/>
      <c r="K921" s="329"/>
      <c r="L921" s="329"/>
      <c r="M921" s="329"/>
      <c r="N921" s="329"/>
      <c r="O921" s="329"/>
      <c r="P921" s="329"/>
      <c r="Q921" s="329"/>
      <c r="R921" s="329"/>
      <c r="S921" s="329"/>
    </row>
    <row r="922" spans="1:19">
      <c r="A922" s="329"/>
      <c r="B922" s="329"/>
      <c r="C922" s="329"/>
      <c r="D922" s="329"/>
      <c r="E922" s="329"/>
      <c r="F922" s="329"/>
      <c r="G922" s="329"/>
      <c r="H922" s="329"/>
      <c r="I922" s="329"/>
      <c r="J922" s="329"/>
      <c r="K922" s="329"/>
      <c r="L922" s="329"/>
      <c r="M922" s="329"/>
      <c r="N922" s="329"/>
      <c r="O922" s="329"/>
      <c r="P922" s="329"/>
      <c r="Q922" s="329"/>
      <c r="R922" s="329"/>
      <c r="S922" s="329"/>
    </row>
    <row r="923" spans="1:19">
      <c r="A923" s="329"/>
      <c r="B923" s="329"/>
      <c r="C923" s="329"/>
      <c r="D923" s="329"/>
      <c r="E923" s="329"/>
      <c r="F923" s="329"/>
      <c r="G923" s="329"/>
      <c r="H923" s="329"/>
      <c r="I923" s="329"/>
      <c r="J923" s="329"/>
      <c r="K923" s="329"/>
      <c r="L923" s="329"/>
      <c r="M923" s="329"/>
      <c r="N923" s="329"/>
      <c r="O923" s="329"/>
      <c r="P923" s="329"/>
      <c r="Q923" s="329"/>
      <c r="R923" s="329"/>
      <c r="S923" s="329"/>
    </row>
    <row r="924" spans="1:19">
      <c r="A924" s="329"/>
      <c r="B924" s="329"/>
      <c r="C924" s="329"/>
      <c r="D924" s="329"/>
      <c r="E924" s="329"/>
      <c r="F924" s="329"/>
      <c r="G924" s="329"/>
      <c r="H924" s="329"/>
      <c r="I924" s="329"/>
      <c r="J924" s="329"/>
      <c r="K924" s="329"/>
      <c r="L924" s="329"/>
      <c r="M924" s="329"/>
      <c r="N924" s="329"/>
      <c r="O924" s="329"/>
      <c r="P924" s="329"/>
      <c r="Q924" s="329"/>
      <c r="R924" s="329"/>
      <c r="S924" s="329"/>
    </row>
    <row r="925" spans="1:19">
      <c r="A925" s="329"/>
      <c r="B925" s="329"/>
      <c r="C925" s="329"/>
      <c r="D925" s="329"/>
      <c r="E925" s="329"/>
      <c r="F925" s="329"/>
      <c r="G925" s="329"/>
      <c r="H925" s="329"/>
      <c r="I925" s="329"/>
      <c r="J925" s="329"/>
      <c r="K925" s="329"/>
      <c r="L925" s="329"/>
      <c r="M925" s="329"/>
      <c r="N925" s="329"/>
      <c r="O925" s="329"/>
      <c r="P925" s="329"/>
      <c r="Q925" s="329"/>
      <c r="R925" s="329"/>
      <c r="S925" s="329"/>
    </row>
    <row r="926" spans="1:19">
      <c r="A926" s="329"/>
      <c r="B926" s="329"/>
      <c r="C926" s="329"/>
      <c r="D926" s="329"/>
      <c r="E926" s="329"/>
      <c r="F926" s="329"/>
      <c r="G926" s="329"/>
      <c r="H926" s="329"/>
      <c r="I926" s="329"/>
      <c r="J926" s="329"/>
      <c r="K926" s="329"/>
      <c r="L926" s="329"/>
      <c r="M926" s="329"/>
      <c r="N926" s="329"/>
      <c r="O926" s="329"/>
      <c r="P926" s="329"/>
      <c r="Q926" s="329"/>
      <c r="R926" s="329"/>
      <c r="S926" s="329"/>
    </row>
    <row r="927" spans="1:19">
      <c r="A927" s="329"/>
      <c r="B927" s="329"/>
      <c r="C927" s="329"/>
      <c r="D927" s="329"/>
      <c r="E927" s="329"/>
      <c r="F927" s="329"/>
      <c r="G927" s="329"/>
      <c r="H927" s="329"/>
      <c r="I927" s="329"/>
      <c r="J927" s="329"/>
      <c r="K927" s="329"/>
      <c r="L927" s="329"/>
      <c r="M927" s="329"/>
      <c r="N927" s="329"/>
      <c r="O927" s="329"/>
      <c r="P927" s="329"/>
      <c r="Q927" s="329"/>
      <c r="R927" s="329"/>
      <c r="S927" s="329"/>
    </row>
    <row r="928" spans="1:19">
      <c r="A928" s="329"/>
      <c r="B928" s="329"/>
      <c r="C928" s="329"/>
      <c r="D928" s="329"/>
      <c r="E928" s="329"/>
      <c r="F928" s="329"/>
      <c r="G928" s="329"/>
      <c r="H928" s="329"/>
      <c r="I928" s="329"/>
      <c r="J928" s="329"/>
      <c r="K928" s="329"/>
      <c r="L928" s="329"/>
      <c r="M928" s="329"/>
      <c r="N928" s="329"/>
      <c r="O928" s="329"/>
      <c r="P928" s="329"/>
      <c r="Q928" s="329"/>
      <c r="R928" s="329"/>
      <c r="S928" s="329"/>
    </row>
    <row r="929" spans="1:19">
      <c r="A929" s="329"/>
      <c r="B929" s="329"/>
      <c r="C929" s="329"/>
      <c r="D929" s="329"/>
      <c r="E929" s="329"/>
      <c r="F929" s="329"/>
      <c r="G929" s="329"/>
      <c r="H929" s="329"/>
      <c r="I929" s="329"/>
      <c r="J929" s="329"/>
      <c r="K929" s="329"/>
      <c r="L929" s="329"/>
      <c r="M929" s="329"/>
      <c r="N929" s="329"/>
      <c r="O929" s="329"/>
      <c r="P929" s="329"/>
      <c r="Q929" s="329"/>
      <c r="R929" s="329"/>
      <c r="S929" s="329"/>
    </row>
    <row r="930" spans="1:19">
      <c r="A930" s="329"/>
      <c r="B930" s="329"/>
      <c r="C930" s="329"/>
      <c r="D930" s="329"/>
      <c r="E930" s="329"/>
      <c r="F930" s="329"/>
      <c r="G930" s="329"/>
      <c r="H930" s="329"/>
      <c r="I930" s="329"/>
      <c r="J930" s="329"/>
      <c r="K930" s="329"/>
      <c r="L930" s="329"/>
      <c r="M930" s="329"/>
      <c r="N930" s="329"/>
      <c r="O930" s="329"/>
      <c r="P930" s="329"/>
      <c r="Q930" s="329"/>
      <c r="R930" s="329"/>
      <c r="S930" s="329"/>
    </row>
    <row r="931" spans="1:19">
      <c r="A931" s="329"/>
      <c r="B931" s="329"/>
      <c r="C931" s="329"/>
      <c r="D931" s="329"/>
      <c r="E931" s="329"/>
      <c r="F931" s="329"/>
      <c r="G931" s="329"/>
      <c r="H931" s="329"/>
      <c r="I931" s="329"/>
      <c r="J931" s="329"/>
      <c r="K931" s="329"/>
      <c r="L931" s="329"/>
      <c r="M931" s="329"/>
      <c r="N931" s="329"/>
      <c r="O931" s="329"/>
      <c r="P931" s="329"/>
      <c r="Q931" s="329"/>
      <c r="R931" s="329"/>
      <c r="S931" s="329"/>
    </row>
    <row r="932" spans="1:19">
      <c r="A932" s="329"/>
      <c r="B932" s="329"/>
      <c r="C932" s="329"/>
      <c r="D932" s="329"/>
      <c r="E932" s="329"/>
      <c r="F932" s="329"/>
      <c r="G932" s="329"/>
      <c r="H932" s="329"/>
      <c r="I932" s="329"/>
      <c r="J932" s="329"/>
      <c r="K932" s="329"/>
      <c r="L932" s="329"/>
      <c r="M932" s="329"/>
      <c r="N932" s="329"/>
      <c r="O932" s="329"/>
      <c r="P932" s="329"/>
      <c r="Q932" s="329"/>
      <c r="R932" s="329"/>
      <c r="S932" s="329"/>
    </row>
    <row r="933" spans="1:19">
      <c r="A933" s="329"/>
      <c r="B933" s="329"/>
      <c r="C933" s="329"/>
      <c r="D933" s="329"/>
      <c r="E933" s="329"/>
      <c r="F933" s="329"/>
      <c r="G933" s="329"/>
      <c r="H933" s="329"/>
      <c r="I933" s="329"/>
      <c r="J933" s="329"/>
      <c r="K933" s="329"/>
      <c r="L933" s="329"/>
      <c r="M933" s="329"/>
      <c r="N933" s="329"/>
      <c r="O933" s="329"/>
      <c r="P933" s="329"/>
      <c r="Q933" s="329"/>
      <c r="R933" s="329"/>
      <c r="S933" s="329"/>
    </row>
    <row r="934" spans="1:19">
      <c r="A934" s="329"/>
      <c r="B934" s="329"/>
      <c r="C934" s="329"/>
      <c r="D934" s="329"/>
      <c r="E934" s="329"/>
      <c r="F934" s="329"/>
      <c r="G934" s="329"/>
      <c r="H934" s="329"/>
      <c r="I934" s="329"/>
      <c r="J934" s="329"/>
      <c r="K934" s="329"/>
      <c r="L934" s="329"/>
      <c r="M934" s="329"/>
      <c r="N934" s="329"/>
      <c r="O934" s="329"/>
      <c r="P934" s="329"/>
      <c r="Q934" s="329"/>
      <c r="R934" s="329"/>
      <c r="S934" s="329"/>
    </row>
    <row r="935" spans="1:19">
      <c r="A935" s="329"/>
      <c r="B935" s="329"/>
      <c r="C935" s="329"/>
      <c r="D935" s="329"/>
      <c r="E935" s="329"/>
      <c r="F935" s="329"/>
      <c r="G935" s="329"/>
      <c r="H935" s="329"/>
      <c r="I935" s="329"/>
      <c r="J935" s="329"/>
      <c r="K935" s="329"/>
      <c r="L935" s="329"/>
      <c r="M935" s="329"/>
      <c r="N935" s="329"/>
      <c r="O935" s="329"/>
      <c r="P935" s="329"/>
      <c r="Q935" s="329"/>
      <c r="R935" s="329"/>
      <c r="S935" s="329"/>
    </row>
    <row r="936" spans="1:19">
      <c r="A936" s="329"/>
      <c r="B936" s="329"/>
      <c r="C936" s="329"/>
      <c r="D936" s="329"/>
      <c r="E936" s="329"/>
      <c r="F936" s="329"/>
      <c r="G936" s="329"/>
      <c r="H936" s="329"/>
      <c r="I936" s="329"/>
      <c r="J936" s="329"/>
      <c r="K936" s="329"/>
      <c r="L936" s="329"/>
      <c r="M936" s="329"/>
      <c r="N936" s="329"/>
      <c r="O936" s="329"/>
      <c r="P936" s="329"/>
      <c r="Q936" s="329"/>
      <c r="R936" s="329"/>
      <c r="S936" s="329"/>
    </row>
    <row r="937" spans="1:19">
      <c r="A937" s="329"/>
      <c r="B937" s="329"/>
      <c r="C937" s="329"/>
      <c r="D937" s="329"/>
      <c r="E937" s="329"/>
      <c r="F937" s="329"/>
      <c r="G937" s="329"/>
      <c r="H937" s="329"/>
      <c r="I937" s="329"/>
      <c r="J937" s="329"/>
      <c r="K937" s="329"/>
      <c r="L937" s="329"/>
      <c r="M937" s="329"/>
      <c r="N937" s="329"/>
      <c r="O937" s="329"/>
      <c r="P937" s="329"/>
      <c r="Q937" s="329"/>
      <c r="R937" s="329"/>
      <c r="S937" s="329"/>
    </row>
    <row r="938" spans="1:19">
      <c r="A938" s="329"/>
      <c r="B938" s="329"/>
      <c r="C938" s="329"/>
      <c r="D938" s="329"/>
      <c r="E938" s="329"/>
      <c r="F938" s="329"/>
      <c r="G938" s="329"/>
      <c r="H938" s="329"/>
      <c r="I938" s="329"/>
      <c r="J938" s="329"/>
      <c r="K938" s="329"/>
      <c r="L938" s="329"/>
      <c r="M938" s="329"/>
      <c r="N938" s="329"/>
      <c r="O938" s="329"/>
      <c r="P938" s="329"/>
      <c r="Q938" s="329"/>
      <c r="R938" s="329"/>
      <c r="S938" s="329"/>
    </row>
    <row r="939" spans="1:19">
      <c r="A939" s="329"/>
      <c r="B939" s="329"/>
      <c r="C939" s="329"/>
      <c r="D939" s="329"/>
      <c r="E939" s="329"/>
      <c r="F939" s="329"/>
      <c r="G939" s="329"/>
      <c r="H939" s="329"/>
      <c r="I939" s="329"/>
      <c r="J939" s="329"/>
      <c r="K939" s="329"/>
      <c r="L939" s="329"/>
      <c r="M939" s="329"/>
      <c r="N939" s="329"/>
      <c r="O939" s="329"/>
      <c r="P939" s="329"/>
      <c r="Q939" s="329"/>
      <c r="R939" s="329"/>
      <c r="S939" s="329"/>
    </row>
    <row r="940" spans="1:19">
      <c r="A940" s="329"/>
      <c r="B940" s="329"/>
      <c r="C940" s="329"/>
      <c r="D940" s="329"/>
      <c r="E940" s="329"/>
      <c r="F940" s="329"/>
      <c r="G940" s="329"/>
      <c r="H940" s="329"/>
      <c r="I940" s="329"/>
      <c r="J940" s="329"/>
      <c r="K940" s="329"/>
      <c r="L940" s="329"/>
      <c r="M940" s="329"/>
      <c r="N940" s="329"/>
      <c r="O940" s="329"/>
      <c r="P940" s="329"/>
      <c r="Q940" s="329"/>
      <c r="R940" s="329"/>
      <c r="S940" s="329"/>
    </row>
    <row r="941" spans="1:19">
      <c r="A941" s="329"/>
      <c r="B941" s="329"/>
      <c r="C941" s="329"/>
      <c r="D941" s="329"/>
      <c r="E941" s="329"/>
      <c r="F941" s="329"/>
      <c r="G941" s="329"/>
      <c r="H941" s="329"/>
      <c r="I941" s="329"/>
      <c r="J941" s="329"/>
      <c r="K941" s="329"/>
      <c r="L941" s="329"/>
      <c r="M941" s="329"/>
      <c r="N941" s="329"/>
      <c r="O941" s="329"/>
      <c r="P941" s="329"/>
      <c r="Q941" s="329"/>
      <c r="R941" s="329"/>
      <c r="S941" s="329"/>
    </row>
    <row r="942" spans="1:19">
      <c r="A942" s="329"/>
      <c r="B942" s="329"/>
      <c r="C942" s="329"/>
      <c r="D942" s="329"/>
      <c r="E942" s="329"/>
      <c r="F942" s="329"/>
      <c r="G942" s="329"/>
      <c r="H942" s="329"/>
      <c r="I942" s="329"/>
      <c r="J942" s="329"/>
      <c r="K942" s="329"/>
      <c r="L942" s="329"/>
      <c r="M942" s="329"/>
      <c r="N942" s="329"/>
      <c r="O942" s="329"/>
      <c r="P942" s="329"/>
      <c r="Q942" s="329"/>
      <c r="R942" s="329"/>
      <c r="S942" s="329"/>
    </row>
    <row r="943" spans="1:19">
      <c r="A943" s="329"/>
      <c r="B943" s="329"/>
      <c r="C943" s="329"/>
      <c r="D943" s="329"/>
      <c r="E943" s="329"/>
      <c r="F943" s="329"/>
      <c r="G943" s="329"/>
      <c r="H943" s="329"/>
      <c r="I943" s="329"/>
      <c r="J943" s="329"/>
      <c r="K943" s="329"/>
      <c r="L943" s="329"/>
      <c r="M943" s="329"/>
      <c r="N943" s="329"/>
      <c r="O943" s="329"/>
      <c r="P943" s="329"/>
      <c r="Q943" s="329"/>
      <c r="R943" s="329"/>
      <c r="S943" s="329"/>
    </row>
    <row r="944" spans="1:19">
      <c r="A944" s="329"/>
      <c r="B944" s="329"/>
      <c r="C944" s="329"/>
      <c r="D944" s="329"/>
      <c r="E944" s="329"/>
      <c r="F944" s="329"/>
      <c r="G944" s="329"/>
      <c r="H944" s="329"/>
      <c r="I944" s="329"/>
      <c r="J944" s="329"/>
      <c r="K944" s="329"/>
      <c r="L944" s="329"/>
      <c r="M944" s="329"/>
      <c r="N944" s="329"/>
      <c r="O944" s="329"/>
      <c r="P944" s="329"/>
      <c r="Q944" s="329"/>
      <c r="R944" s="329"/>
      <c r="S944" s="329"/>
    </row>
    <row r="945" spans="1:19">
      <c r="A945" s="329"/>
      <c r="B945" s="329"/>
      <c r="C945" s="329"/>
      <c r="D945" s="329"/>
      <c r="E945" s="329"/>
      <c r="F945" s="329"/>
      <c r="G945" s="329"/>
      <c r="H945" s="329"/>
      <c r="I945" s="329"/>
      <c r="J945" s="329"/>
      <c r="K945" s="329"/>
      <c r="L945" s="329"/>
      <c r="M945" s="329"/>
      <c r="N945" s="329"/>
      <c r="O945" s="329"/>
      <c r="P945" s="329"/>
      <c r="Q945" s="329"/>
      <c r="R945" s="329"/>
      <c r="S945" s="329"/>
    </row>
    <row r="946" spans="1:19">
      <c r="A946" s="329"/>
      <c r="B946" s="329"/>
      <c r="C946" s="329"/>
      <c r="D946" s="329"/>
      <c r="E946" s="329"/>
      <c r="F946" s="329"/>
      <c r="G946" s="329"/>
      <c r="H946" s="329"/>
      <c r="I946" s="329"/>
      <c r="J946" s="329"/>
      <c r="K946" s="329"/>
      <c r="L946" s="329"/>
      <c r="M946" s="329"/>
      <c r="N946" s="329"/>
      <c r="O946" s="329"/>
      <c r="P946" s="329"/>
      <c r="Q946" s="329"/>
      <c r="R946" s="329"/>
      <c r="S946" s="329"/>
    </row>
    <row r="947" spans="1:19">
      <c r="A947" s="329"/>
      <c r="B947" s="329"/>
      <c r="C947" s="329"/>
      <c r="D947" s="329"/>
      <c r="E947" s="329"/>
      <c r="F947" s="329"/>
      <c r="G947" s="329"/>
      <c r="H947" s="329"/>
      <c r="I947" s="329"/>
      <c r="J947" s="329"/>
      <c r="K947" s="329"/>
      <c r="L947" s="329"/>
      <c r="M947" s="329"/>
      <c r="N947" s="329"/>
      <c r="O947" s="329"/>
      <c r="P947" s="329"/>
      <c r="Q947" s="329"/>
      <c r="R947" s="329"/>
      <c r="S947" s="329"/>
    </row>
    <row r="948" spans="1:19">
      <c r="A948" s="329"/>
      <c r="B948" s="329"/>
      <c r="C948" s="329"/>
      <c r="D948" s="329"/>
      <c r="E948" s="329"/>
      <c r="F948" s="329"/>
      <c r="G948" s="329"/>
      <c r="H948" s="329"/>
      <c r="I948" s="329"/>
      <c r="J948" s="329"/>
      <c r="K948" s="329"/>
      <c r="L948" s="329"/>
      <c r="M948" s="329"/>
      <c r="N948" s="329"/>
      <c r="O948" s="329"/>
      <c r="P948" s="329"/>
      <c r="Q948" s="329"/>
      <c r="R948" s="329"/>
      <c r="S948" s="329"/>
    </row>
    <row r="949" spans="1:19">
      <c r="A949" s="329"/>
      <c r="B949" s="329"/>
      <c r="C949" s="329"/>
      <c r="D949" s="329"/>
      <c r="E949" s="329"/>
      <c r="F949" s="329"/>
      <c r="G949" s="329"/>
      <c r="H949" s="329"/>
      <c r="I949" s="329"/>
      <c r="J949" s="329"/>
      <c r="K949" s="329"/>
      <c r="L949" s="329"/>
      <c r="M949" s="329"/>
      <c r="N949" s="329"/>
      <c r="O949" s="329"/>
      <c r="P949" s="329"/>
      <c r="Q949" s="329"/>
      <c r="R949" s="329"/>
      <c r="S949" s="329"/>
    </row>
    <row r="950" spans="1:19">
      <c r="A950" s="329"/>
      <c r="B950" s="329"/>
      <c r="C950" s="329"/>
      <c r="D950" s="329"/>
      <c r="E950" s="329"/>
      <c r="F950" s="329"/>
      <c r="G950" s="329"/>
      <c r="H950" s="329"/>
      <c r="I950" s="329"/>
      <c r="J950" s="329"/>
      <c r="K950" s="329"/>
      <c r="L950" s="329"/>
      <c r="M950" s="329"/>
      <c r="N950" s="329"/>
      <c r="O950" s="329"/>
      <c r="P950" s="329"/>
      <c r="Q950" s="329"/>
      <c r="R950" s="329"/>
      <c r="S950" s="329"/>
    </row>
    <row r="951" spans="1:19">
      <c r="A951" s="329"/>
      <c r="B951" s="329"/>
      <c r="C951" s="329"/>
      <c r="D951" s="329"/>
      <c r="E951" s="329"/>
      <c r="F951" s="329"/>
      <c r="G951" s="329"/>
      <c r="H951" s="329"/>
      <c r="I951" s="329"/>
      <c r="J951" s="329"/>
      <c r="K951" s="329"/>
      <c r="L951" s="329"/>
      <c r="M951" s="329"/>
      <c r="N951" s="329"/>
      <c r="O951" s="329"/>
      <c r="P951" s="329"/>
      <c r="Q951" s="329"/>
      <c r="R951" s="329"/>
      <c r="S951" s="329"/>
    </row>
    <row r="952" spans="1:19">
      <c r="A952" s="329"/>
      <c r="B952" s="329"/>
      <c r="C952" s="329"/>
      <c r="D952" s="329"/>
      <c r="E952" s="329"/>
      <c r="F952" s="329"/>
      <c r="G952" s="329"/>
      <c r="H952" s="329"/>
      <c r="I952" s="329"/>
      <c r="J952" s="329"/>
      <c r="K952" s="329"/>
      <c r="L952" s="329"/>
      <c r="M952" s="329"/>
      <c r="N952" s="329"/>
      <c r="O952" s="329"/>
      <c r="P952" s="329"/>
      <c r="Q952" s="329"/>
      <c r="R952" s="329"/>
      <c r="S952" s="329"/>
    </row>
    <row r="953" spans="1:19">
      <c r="A953" s="329"/>
      <c r="B953" s="329"/>
      <c r="C953" s="329"/>
      <c r="D953" s="329"/>
      <c r="E953" s="329"/>
      <c r="F953" s="329"/>
      <c r="G953" s="329"/>
      <c r="H953" s="329"/>
      <c r="I953" s="329"/>
      <c r="J953" s="329"/>
      <c r="K953" s="329"/>
      <c r="L953" s="329"/>
      <c r="M953" s="329"/>
      <c r="N953" s="329"/>
      <c r="O953" s="329"/>
      <c r="P953" s="329"/>
      <c r="Q953" s="329"/>
      <c r="R953" s="329"/>
      <c r="S953" s="329"/>
    </row>
    <row r="954" spans="1:19">
      <c r="A954" s="329"/>
      <c r="B954" s="329"/>
      <c r="C954" s="329"/>
      <c r="D954" s="329"/>
      <c r="E954" s="329"/>
      <c r="F954" s="329"/>
      <c r="G954" s="329"/>
      <c r="H954" s="329"/>
      <c r="I954" s="329"/>
      <c r="J954" s="329"/>
      <c r="K954" s="329"/>
      <c r="L954" s="329"/>
      <c r="M954" s="329"/>
      <c r="N954" s="329"/>
      <c r="O954" s="329"/>
      <c r="P954" s="329"/>
      <c r="Q954" s="329"/>
      <c r="R954" s="329"/>
      <c r="S954" s="329"/>
    </row>
    <row r="955" spans="1:19">
      <c r="A955" s="329"/>
      <c r="B955" s="329"/>
      <c r="C955" s="329"/>
      <c r="D955" s="329"/>
      <c r="E955" s="329"/>
      <c r="F955" s="329"/>
      <c r="G955" s="329"/>
      <c r="H955" s="329"/>
      <c r="I955" s="329"/>
      <c r="J955" s="329"/>
      <c r="K955" s="329"/>
      <c r="L955" s="329"/>
      <c r="M955" s="329"/>
      <c r="N955" s="329"/>
      <c r="O955" s="329"/>
      <c r="P955" s="329"/>
      <c r="Q955" s="329"/>
      <c r="R955" s="329"/>
      <c r="S955" s="329"/>
    </row>
    <row r="956" spans="1:19">
      <c r="A956" s="329"/>
      <c r="B956" s="329"/>
      <c r="C956" s="329"/>
      <c r="D956" s="329"/>
      <c r="E956" s="329"/>
      <c r="F956" s="329"/>
      <c r="G956" s="329"/>
      <c r="H956" s="329"/>
      <c r="I956" s="329"/>
      <c r="J956" s="329"/>
      <c r="K956" s="329"/>
      <c r="L956" s="329"/>
      <c r="M956" s="329"/>
      <c r="N956" s="329"/>
      <c r="O956" s="329"/>
      <c r="P956" s="329"/>
      <c r="Q956" s="329"/>
      <c r="R956" s="329"/>
      <c r="S956" s="329"/>
    </row>
    <row r="957" spans="1:19">
      <c r="A957" s="329"/>
      <c r="B957" s="329"/>
      <c r="C957" s="329"/>
      <c r="D957" s="329"/>
      <c r="E957" s="329"/>
      <c r="F957" s="329"/>
      <c r="G957" s="329"/>
      <c r="H957" s="329"/>
      <c r="I957" s="329"/>
      <c r="J957" s="329"/>
      <c r="K957" s="329"/>
      <c r="L957" s="329"/>
      <c r="M957" s="329"/>
      <c r="N957" s="329"/>
      <c r="O957" s="329"/>
      <c r="P957" s="329"/>
      <c r="Q957" s="329"/>
      <c r="R957" s="329"/>
      <c r="S957" s="329"/>
    </row>
    <row r="958" spans="1:19">
      <c r="A958" s="329"/>
      <c r="B958" s="329"/>
      <c r="C958" s="329"/>
      <c r="D958" s="329"/>
      <c r="E958" s="329"/>
      <c r="F958" s="329"/>
      <c r="G958" s="329"/>
      <c r="H958" s="329"/>
      <c r="I958" s="329"/>
      <c r="J958" s="329"/>
      <c r="K958" s="329"/>
      <c r="L958" s="329"/>
      <c r="M958" s="329"/>
      <c r="N958" s="329"/>
      <c r="O958" s="329"/>
      <c r="P958" s="329"/>
      <c r="Q958" s="329"/>
      <c r="R958" s="329"/>
      <c r="S958" s="329"/>
    </row>
    <row r="959" spans="1:19">
      <c r="A959" s="329"/>
      <c r="B959" s="329"/>
      <c r="C959" s="329"/>
      <c r="D959" s="329"/>
      <c r="E959" s="329"/>
      <c r="F959" s="329"/>
      <c r="G959" s="329"/>
      <c r="H959" s="329"/>
      <c r="I959" s="329"/>
      <c r="J959" s="329"/>
      <c r="K959" s="329"/>
      <c r="L959" s="329"/>
      <c r="M959" s="329"/>
      <c r="N959" s="329"/>
      <c r="O959" s="329"/>
      <c r="P959" s="329"/>
      <c r="Q959" s="329"/>
      <c r="R959" s="329"/>
      <c r="S959" s="329"/>
    </row>
    <row r="960" spans="1:19">
      <c r="A960" s="329"/>
      <c r="B960" s="329"/>
      <c r="C960" s="329"/>
      <c r="D960" s="329"/>
      <c r="E960" s="329"/>
      <c r="F960" s="329"/>
      <c r="G960" s="329"/>
      <c r="H960" s="329"/>
      <c r="I960" s="329"/>
      <c r="J960" s="329"/>
      <c r="K960" s="329"/>
      <c r="L960" s="329"/>
      <c r="M960" s="329"/>
      <c r="N960" s="329"/>
      <c r="O960" s="329"/>
      <c r="P960" s="329"/>
      <c r="Q960" s="329"/>
      <c r="R960" s="329"/>
      <c r="S960" s="329"/>
    </row>
    <row r="961" spans="1:19">
      <c r="A961" s="329"/>
      <c r="B961" s="329"/>
      <c r="C961" s="329"/>
      <c r="D961" s="329"/>
      <c r="E961" s="329"/>
      <c r="F961" s="329"/>
      <c r="G961" s="329"/>
      <c r="H961" s="329"/>
      <c r="I961" s="329"/>
      <c r="J961" s="329"/>
      <c r="K961" s="329"/>
      <c r="L961" s="329"/>
      <c r="M961" s="329"/>
      <c r="N961" s="329"/>
      <c r="O961" s="329"/>
      <c r="P961" s="329"/>
      <c r="Q961" s="329"/>
      <c r="R961" s="329"/>
      <c r="S961" s="329"/>
    </row>
    <row r="962" spans="1:19">
      <c r="A962" s="329"/>
      <c r="B962" s="329"/>
      <c r="C962" s="329"/>
      <c r="D962" s="329"/>
      <c r="E962" s="329"/>
      <c r="F962" s="329"/>
      <c r="G962" s="329"/>
      <c r="H962" s="329"/>
      <c r="I962" s="329"/>
      <c r="J962" s="329"/>
      <c r="K962" s="329"/>
      <c r="L962" s="329"/>
      <c r="M962" s="329"/>
      <c r="N962" s="329"/>
      <c r="O962" s="329"/>
      <c r="P962" s="329"/>
      <c r="Q962" s="329"/>
      <c r="R962" s="329"/>
      <c r="S962" s="329"/>
    </row>
    <row r="963" spans="1:19">
      <c r="A963" s="329"/>
      <c r="B963" s="329"/>
      <c r="C963" s="329"/>
      <c r="D963" s="329"/>
      <c r="E963" s="329"/>
      <c r="F963" s="329"/>
      <c r="G963" s="329"/>
      <c r="H963" s="329"/>
      <c r="I963" s="329"/>
      <c r="J963" s="329"/>
      <c r="K963" s="329"/>
      <c r="L963" s="329"/>
      <c r="M963" s="329"/>
      <c r="N963" s="329"/>
      <c r="O963" s="329"/>
      <c r="P963" s="329"/>
      <c r="Q963" s="329"/>
      <c r="R963" s="329"/>
      <c r="S963" s="329"/>
    </row>
    <row r="964" spans="1:19">
      <c r="A964" s="329"/>
      <c r="B964" s="329"/>
      <c r="C964" s="329"/>
      <c r="D964" s="329"/>
      <c r="E964" s="329"/>
      <c r="F964" s="329"/>
      <c r="G964" s="329"/>
      <c r="H964" s="329"/>
      <c r="I964" s="329"/>
      <c r="J964" s="329"/>
      <c r="K964" s="329"/>
      <c r="L964" s="329"/>
      <c r="M964" s="329"/>
      <c r="N964" s="329"/>
      <c r="O964" s="329"/>
      <c r="P964" s="329"/>
      <c r="Q964" s="329"/>
      <c r="R964" s="329"/>
      <c r="S964" s="329"/>
    </row>
    <row r="965" spans="1:19">
      <c r="A965" s="329"/>
      <c r="B965" s="329"/>
      <c r="C965" s="329"/>
      <c r="D965" s="329"/>
      <c r="E965" s="329"/>
      <c r="F965" s="329"/>
      <c r="G965" s="329"/>
      <c r="H965" s="329"/>
      <c r="I965" s="329"/>
      <c r="J965" s="329"/>
      <c r="K965" s="329"/>
      <c r="L965" s="329"/>
      <c r="M965" s="329"/>
      <c r="N965" s="329"/>
      <c r="O965" s="329"/>
      <c r="P965" s="329"/>
      <c r="Q965" s="329"/>
      <c r="R965" s="329"/>
      <c r="S965" s="329"/>
    </row>
    <row r="966" spans="1:19">
      <c r="A966" s="329"/>
      <c r="B966" s="329"/>
      <c r="C966" s="329"/>
      <c r="D966" s="329"/>
      <c r="E966" s="329"/>
      <c r="F966" s="329"/>
      <c r="G966" s="329"/>
      <c r="H966" s="329"/>
      <c r="I966" s="329"/>
      <c r="J966" s="329"/>
      <c r="K966" s="329"/>
      <c r="L966" s="329"/>
      <c r="M966" s="329"/>
      <c r="N966" s="329"/>
      <c r="O966" s="329"/>
      <c r="P966" s="329"/>
      <c r="Q966" s="329"/>
      <c r="R966" s="329"/>
      <c r="S966" s="329"/>
    </row>
    <row r="967" spans="1:19">
      <c r="A967" s="329"/>
      <c r="B967" s="329"/>
      <c r="C967" s="329"/>
      <c r="D967" s="329"/>
      <c r="E967" s="329"/>
      <c r="F967" s="329"/>
      <c r="G967" s="329"/>
      <c r="H967" s="329"/>
      <c r="I967" s="329"/>
      <c r="J967" s="329"/>
      <c r="K967" s="329"/>
      <c r="L967" s="329"/>
      <c r="M967" s="329"/>
      <c r="N967" s="329"/>
      <c r="O967" s="329"/>
      <c r="P967" s="329"/>
      <c r="Q967" s="329"/>
      <c r="R967" s="329"/>
      <c r="S967" s="329"/>
    </row>
    <row r="968" spans="1:19">
      <c r="A968" s="329"/>
      <c r="B968" s="329"/>
      <c r="C968" s="329"/>
      <c r="D968" s="329"/>
      <c r="E968" s="329"/>
      <c r="F968" s="329"/>
      <c r="G968" s="329"/>
      <c r="H968" s="329"/>
      <c r="I968" s="329"/>
      <c r="J968" s="329"/>
      <c r="K968" s="329"/>
      <c r="L968" s="329"/>
      <c r="M968" s="329"/>
      <c r="N968" s="329"/>
      <c r="O968" s="329"/>
      <c r="P968" s="329"/>
      <c r="Q968" s="329"/>
      <c r="R968" s="329"/>
      <c r="S968" s="329"/>
    </row>
    <row r="969" spans="1:19">
      <c r="A969" s="329"/>
      <c r="B969" s="329"/>
      <c r="C969" s="329"/>
      <c r="D969" s="329"/>
      <c r="E969" s="329"/>
      <c r="F969" s="329"/>
      <c r="G969" s="329"/>
      <c r="H969" s="329"/>
      <c r="I969" s="329"/>
      <c r="J969" s="329"/>
      <c r="K969" s="329"/>
      <c r="L969" s="329"/>
      <c r="M969" s="329"/>
      <c r="N969" s="329"/>
      <c r="O969" s="329"/>
      <c r="P969" s="329"/>
      <c r="Q969" s="329"/>
      <c r="R969" s="329"/>
      <c r="S969" s="329"/>
    </row>
    <row r="970" spans="1:19">
      <c r="A970" s="329"/>
      <c r="B970" s="329"/>
      <c r="C970" s="329"/>
      <c r="D970" s="329"/>
      <c r="E970" s="329"/>
      <c r="F970" s="329"/>
      <c r="G970" s="329"/>
      <c r="H970" s="329"/>
      <c r="I970" s="329"/>
      <c r="J970" s="329"/>
      <c r="K970" s="329"/>
      <c r="L970" s="329"/>
      <c r="M970" s="329"/>
      <c r="N970" s="329"/>
      <c r="O970" s="329"/>
      <c r="P970" s="329"/>
      <c r="Q970" s="329"/>
      <c r="R970" s="329"/>
      <c r="S970" s="329"/>
    </row>
    <row r="971" spans="1:19">
      <c r="A971" s="329"/>
      <c r="B971" s="329"/>
      <c r="C971" s="329"/>
      <c r="D971" s="329"/>
      <c r="E971" s="329"/>
      <c r="F971" s="329"/>
      <c r="G971" s="329"/>
      <c r="H971" s="329"/>
      <c r="I971" s="329"/>
      <c r="J971" s="329"/>
      <c r="K971" s="329"/>
      <c r="L971" s="329"/>
      <c r="M971" s="329"/>
      <c r="N971" s="329"/>
      <c r="O971" s="329"/>
      <c r="P971" s="329"/>
      <c r="Q971" s="329"/>
      <c r="R971" s="329"/>
      <c r="S971" s="329"/>
    </row>
    <row r="972" spans="1:19">
      <c r="A972" s="329"/>
      <c r="B972" s="329"/>
      <c r="C972" s="329"/>
      <c r="D972" s="329"/>
      <c r="E972" s="329"/>
      <c r="F972" s="329"/>
      <c r="G972" s="329"/>
      <c r="H972" s="329"/>
      <c r="I972" s="329"/>
      <c r="J972" s="329"/>
      <c r="K972" s="329"/>
      <c r="L972" s="329"/>
      <c r="M972" s="329"/>
      <c r="N972" s="329"/>
      <c r="O972" s="329"/>
      <c r="P972" s="329"/>
      <c r="Q972" s="329"/>
      <c r="R972" s="329"/>
      <c r="S972" s="329"/>
    </row>
    <row r="973" spans="1:19">
      <c r="A973" s="329"/>
      <c r="B973" s="329"/>
      <c r="C973" s="329"/>
      <c r="D973" s="329"/>
      <c r="E973" s="329"/>
      <c r="F973" s="329"/>
      <c r="G973" s="329"/>
      <c r="H973" s="329"/>
      <c r="I973" s="329"/>
      <c r="J973" s="329"/>
      <c r="K973" s="329"/>
      <c r="L973" s="329"/>
      <c r="M973" s="329"/>
      <c r="N973" s="329"/>
      <c r="O973" s="329"/>
      <c r="P973" s="329"/>
      <c r="Q973" s="329"/>
      <c r="R973" s="329"/>
      <c r="S973" s="329"/>
    </row>
    <row r="974" spans="1:19">
      <c r="A974" s="329"/>
      <c r="B974" s="329"/>
      <c r="C974" s="329"/>
      <c r="D974" s="329"/>
      <c r="E974" s="329"/>
      <c r="F974" s="329"/>
      <c r="G974" s="329"/>
      <c r="H974" s="329"/>
      <c r="I974" s="329"/>
      <c r="J974" s="329"/>
      <c r="K974" s="329"/>
      <c r="L974" s="329"/>
      <c r="M974" s="329"/>
      <c r="N974" s="329"/>
      <c r="O974" s="329"/>
      <c r="P974" s="329"/>
      <c r="Q974" s="329"/>
      <c r="R974" s="329"/>
      <c r="S974" s="329"/>
    </row>
    <row r="975" spans="1:19">
      <c r="A975" s="329"/>
      <c r="B975" s="329"/>
      <c r="C975" s="329"/>
      <c r="D975" s="329"/>
      <c r="E975" s="329"/>
      <c r="F975" s="329"/>
      <c r="G975" s="329"/>
      <c r="H975" s="329"/>
      <c r="I975" s="329"/>
      <c r="J975" s="329"/>
      <c r="K975" s="329"/>
      <c r="L975" s="329"/>
      <c r="M975" s="329"/>
      <c r="N975" s="329"/>
      <c r="O975" s="329"/>
      <c r="P975" s="329"/>
      <c r="Q975" s="329"/>
      <c r="R975" s="329"/>
      <c r="S975" s="329"/>
    </row>
    <row r="976" spans="1:19">
      <c r="A976" s="329"/>
      <c r="B976" s="329"/>
      <c r="C976" s="329"/>
      <c r="D976" s="329"/>
      <c r="E976" s="329"/>
      <c r="F976" s="329"/>
      <c r="G976" s="329"/>
      <c r="H976" s="329"/>
      <c r="I976" s="329"/>
      <c r="J976" s="329"/>
      <c r="K976" s="329"/>
      <c r="L976" s="329"/>
      <c r="M976" s="329"/>
      <c r="N976" s="329"/>
      <c r="O976" s="329"/>
      <c r="P976" s="329"/>
      <c r="Q976" s="329"/>
      <c r="R976" s="329"/>
      <c r="S976" s="329"/>
    </row>
    <row r="977" spans="1:19">
      <c r="A977" s="329"/>
      <c r="B977" s="329"/>
      <c r="C977" s="329"/>
      <c r="D977" s="329"/>
      <c r="E977" s="329"/>
      <c r="F977" s="329"/>
      <c r="G977" s="329"/>
      <c r="H977" s="329"/>
      <c r="I977" s="329"/>
      <c r="J977" s="329"/>
      <c r="K977" s="329"/>
      <c r="L977" s="329"/>
      <c r="M977" s="329"/>
      <c r="N977" s="329"/>
      <c r="O977" s="329"/>
      <c r="P977" s="329"/>
      <c r="Q977" s="329"/>
      <c r="R977" s="329"/>
      <c r="S977" s="329"/>
    </row>
  </sheetData>
  <mergeCells count="4">
    <mergeCell ref="E240:H240"/>
    <mergeCell ref="E241:H241"/>
    <mergeCell ref="A321:B321"/>
    <mergeCell ref="A248:G248"/>
  </mergeCells>
  <phoneticPr fontId="48" type="noConversion"/>
  <pageMargins left="0.75" right="0.75" top="1" bottom="1" header="0.5" footer="0.5"/>
  <drawing r:id="rId1"/>
  <legacyDrawing r:id="rId2"/>
  <oleObjects>
    <oleObject progId="Equation.3" shapeId="5121" r:id="rId3"/>
    <oleObject progId="Equation.3" shapeId="5124" r:id="rId4"/>
  </oleObjects>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X143"/>
  <sheetViews>
    <sheetView view="pageLayout" workbookViewId="0">
      <selection activeCell="B21" sqref="B21"/>
    </sheetView>
  </sheetViews>
  <sheetFormatPr baseColWidth="10" defaultRowHeight="13"/>
  <cols>
    <col min="2" max="2" width="48.85546875" customWidth="1"/>
  </cols>
  <sheetData>
    <row r="1" spans="1:24">
      <c r="A1" s="559" t="s">
        <v>162</v>
      </c>
      <c r="B1" s="560"/>
      <c r="C1" s="560"/>
      <c r="D1" s="560"/>
      <c r="E1" s="560"/>
      <c r="F1" s="560"/>
      <c r="G1" s="560"/>
      <c r="H1" s="560"/>
      <c r="I1" s="560"/>
      <c r="J1" s="560"/>
      <c r="K1" s="560"/>
      <c r="L1" s="560"/>
      <c r="M1" s="560"/>
      <c r="N1" s="560"/>
      <c r="O1" s="560"/>
      <c r="P1" s="560"/>
      <c r="Q1" s="560"/>
      <c r="R1" s="560"/>
      <c r="S1" s="560"/>
      <c r="T1" s="560"/>
      <c r="U1" s="560"/>
      <c r="V1" s="560"/>
      <c r="W1" s="560"/>
      <c r="X1" s="560"/>
    </row>
    <row r="2" spans="1:24">
      <c r="A2" s="560"/>
      <c r="B2" s="560"/>
      <c r="C2" s="560"/>
      <c r="D2" s="560"/>
      <c r="E2" s="560"/>
      <c r="F2" s="560"/>
      <c r="G2" s="560"/>
      <c r="H2" s="560"/>
      <c r="I2" s="560"/>
      <c r="J2" s="560"/>
      <c r="K2" s="560"/>
      <c r="L2" s="560"/>
      <c r="M2" s="560"/>
      <c r="N2" s="560"/>
      <c r="O2" s="560"/>
      <c r="P2" s="560"/>
      <c r="Q2" s="560"/>
      <c r="R2" s="560"/>
      <c r="S2" s="560"/>
      <c r="T2" s="560"/>
      <c r="U2" s="560"/>
      <c r="V2" s="560"/>
      <c r="W2" s="560"/>
      <c r="X2" s="560"/>
    </row>
    <row r="3" spans="1:24">
      <c r="A3" s="560"/>
      <c r="B3" s="560"/>
      <c r="C3" s="560"/>
      <c r="D3" s="560"/>
      <c r="E3" s="560"/>
      <c r="F3" s="560"/>
      <c r="G3" s="560"/>
      <c r="H3" s="560"/>
      <c r="I3" s="560"/>
      <c r="J3" s="560"/>
      <c r="K3" s="560"/>
      <c r="L3" s="560"/>
      <c r="M3" s="560"/>
      <c r="N3" s="560"/>
      <c r="O3" s="560"/>
      <c r="P3" s="560"/>
      <c r="Q3" s="560"/>
      <c r="R3" s="560"/>
      <c r="S3" s="560"/>
      <c r="T3" s="560"/>
      <c r="U3" s="560"/>
      <c r="V3" s="560"/>
      <c r="W3" s="560"/>
      <c r="X3" s="560"/>
    </row>
    <row r="4" spans="1:24">
      <c r="A4" s="559" t="s">
        <v>997</v>
      </c>
      <c r="B4" s="560"/>
      <c r="C4" s="560"/>
      <c r="D4" s="560"/>
      <c r="E4" s="560"/>
      <c r="F4" s="560"/>
      <c r="G4" s="560"/>
      <c r="H4" s="560"/>
      <c r="I4" s="560"/>
      <c r="J4" s="560"/>
      <c r="K4" s="560"/>
      <c r="L4" s="560"/>
      <c r="M4" s="560"/>
      <c r="N4" s="560"/>
      <c r="O4" s="560"/>
      <c r="P4" s="560"/>
      <c r="Q4" s="560"/>
      <c r="R4" s="560"/>
      <c r="S4" s="560"/>
      <c r="T4" s="560"/>
      <c r="U4" s="560"/>
      <c r="V4" s="560"/>
      <c r="W4" s="560"/>
      <c r="X4" s="560"/>
    </row>
    <row r="5" spans="1:24">
      <c r="A5" s="560"/>
      <c r="B5" s="560"/>
      <c r="C5" s="560"/>
      <c r="D5" s="560"/>
      <c r="E5" s="560"/>
      <c r="F5" s="560"/>
      <c r="G5" s="560"/>
      <c r="H5" s="560"/>
      <c r="I5" s="560"/>
      <c r="J5" s="560"/>
      <c r="K5" s="560"/>
      <c r="L5" s="560"/>
      <c r="M5" s="560"/>
      <c r="N5" s="560"/>
      <c r="O5" s="560"/>
      <c r="P5" s="560"/>
      <c r="Q5" s="560"/>
      <c r="R5" s="560"/>
      <c r="S5" s="560"/>
      <c r="T5" s="560"/>
      <c r="U5" s="560"/>
      <c r="V5" s="560"/>
      <c r="W5" s="560"/>
      <c r="X5" s="560"/>
    </row>
    <row r="6" spans="1:24">
      <c r="A6" s="560" t="s">
        <v>1002</v>
      </c>
      <c r="B6" s="560"/>
      <c r="C6" s="560"/>
      <c r="D6" s="560"/>
      <c r="E6" s="560"/>
      <c r="F6" s="560"/>
      <c r="G6" s="560"/>
      <c r="H6" s="560"/>
      <c r="I6" s="560"/>
      <c r="J6" s="560"/>
      <c r="K6" s="560"/>
      <c r="L6" s="560"/>
      <c r="M6" s="560"/>
      <c r="N6" s="560"/>
      <c r="O6" s="560"/>
      <c r="P6" s="560"/>
      <c r="Q6" s="560"/>
      <c r="R6" s="560"/>
      <c r="S6" s="560"/>
      <c r="T6" s="560"/>
      <c r="U6" s="560"/>
      <c r="V6" s="560"/>
      <c r="W6" s="560"/>
      <c r="X6" s="560"/>
    </row>
    <row r="7" spans="1:24">
      <c r="A7" s="560" t="s">
        <v>1003</v>
      </c>
      <c r="B7" s="560"/>
      <c r="C7" s="560"/>
      <c r="D7" s="560"/>
      <c r="E7" s="560"/>
      <c r="F7" s="560"/>
      <c r="G7" s="560"/>
      <c r="H7" s="560"/>
      <c r="I7" s="560"/>
      <c r="J7" s="560"/>
      <c r="K7" s="560"/>
      <c r="L7" s="560"/>
      <c r="M7" s="560"/>
      <c r="N7" s="560"/>
      <c r="O7" s="560"/>
      <c r="P7" s="560"/>
      <c r="Q7" s="560"/>
      <c r="R7" s="560"/>
      <c r="S7" s="560"/>
      <c r="T7" s="560"/>
      <c r="U7" s="560"/>
      <c r="V7" s="560"/>
      <c r="W7" s="560"/>
      <c r="X7" s="560"/>
    </row>
    <row r="8" spans="1:24">
      <c r="A8" s="560" t="s">
        <v>233</v>
      </c>
      <c r="B8" s="560"/>
      <c r="C8" s="560"/>
      <c r="D8" s="560"/>
      <c r="E8" s="560"/>
      <c r="F8" s="560"/>
      <c r="G8" s="560"/>
      <c r="H8" s="560"/>
      <c r="I8" s="560"/>
      <c r="J8" s="560"/>
      <c r="K8" s="560"/>
      <c r="L8" s="560"/>
      <c r="M8" s="560"/>
      <c r="N8" s="560"/>
      <c r="O8" s="560"/>
      <c r="P8" s="560"/>
      <c r="Q8" s="560"/>
      <c r="R8" s="560"/>
      <c r="S8" s="560"/>
      <c r="T8" s="560"/>
      <c r="U8" s="560"/>
      <c r="V8" s="560"/>
      <c r="W8" s="560"/>
      <c r="X8" s="560"/>
    </row>
    <row r="9" spans="1:24">
      <c r="A9" s="560"/>
      <c r="B9" s="560"/>
      <c r="C9" s="560"/>
      <c r="D9" s="981"/>
      <c r="E9" s="982"/>
      <c r="F9" s="982"/>
      <c r="G9" s="982"/>
      <c r="H9" s="982"/>
      <c r="I9" s="982"/>
      <c r="J9" s="982"/>
      <c r="K9" s="560"/>
      <c r="L9" s="560"/>
      <c r="M9" s="560"/>
      <c r="N9" s="560"/>
      <c r="O9" s="560"/>
      <c r="P9" s="560"/>
      <c r="Q9" s="560"/>
      <c r="R9" s="560"/>
      <c r="S9" s="560"/>
      <c r="T9" s="560"/>
      <c r="U9" s="560"/>
      <c r="V9" s="560"/>
      <c r="W9" s="560"/>
      <c r="X9" s="560"/>
    </row>
    <row r="10" spans="1:24" ht="26">
      <c r="A10" s="561" t="s">
        <v>234</v>
      </c>
      <c r="B10" s="560"/>
      <c r="C10" s="562" t="s">
        <v>235</v>
      </c>
      <c r="D10" s="563" t="s">
        <v>552</v>
      </c>
      <c r="E10" s="563" t="s">
        <v>705</v>
      </c>
      <c r="F10" s="563" t="s">
        <v>706</v>
      </c>
      <c r="G10" s="564" t="s">
        <v>611</v>
      </c>
      <c r="H10" s="564" t="s">
        <v>236</v>
      </c>
      <c r="I10" s="564" t="s">
        <v>237</v>
      </c>
      <c r="J10" s="564" t="s">
        <v>238</v>
      </c>
      <c r="K10" s="564" t="s">
        <v>597</v>
      </c>
      <c r="L10" s="564" t="s">
        <v>568</v>
      </c>
      <c r="M10" s="564" t="s">
        <v>614</v>
      </c>
      <c r="N10" s="560"/>
      <c r="O10" s="560"/>
      <c r="P10" s="560"/>
      <c r="Q10" s="560"/>
      <c r="R10" s="560"/>
      <c r="S10" s="560"/>
      <c r="T10" s="560"/>
      <c r="U10" s="560"/>
      <c r="V10" s="560"/>
      <c r="W10" s="560"/>
      <c r="X10" s="560"/>
    </row>
    <row r="11" spans="1:24">
      <c r="A11" s="560"/>
      <c r="B11" s="560"/>
      <c r="C11" s="560"/>
      <c r="D11" s="563">
        <f>+[1]Summary!G20</f>
        <v>0</v>
      </c>
      <c r="E11" s="563">
        <f>+[1]Summary!H20</f>
        <v>1</v>
      </c>
      <c r="F11" s="563">
        <f>+[1]Summary!I20</f>
        <v>2</v>
      </c>
      <c r="G11" s="563">
        <f>+[1]Summary!J20</f>
        <v>3</v>
      </c>
      <c r="H11" s="563">
        <f>+[1]Summary!K20</f>
        <v>4</v>
      </c>
      <c r="I11" s="563">
        <f>+[1]Summary!L20</f>
        <v>5</v>
      </c>
      <c r="J11" s="563">
        <f>+[1]Summary!M20</f>
        <v>6</v>
      </c>
      <c r="K11" s="563">
        <f>+[1]Summary!N20</f>
        <v>7</v>
      </c>
      <c r="L11" s="563">
        <f>+[1]Summary!O20</f>
        <v>8</v>
      </c>
      <c r="M11" s="563">
        <f>+[1]Summary!P20</f>
        <v>9</v>
      </c>
      <c r="N11" s="560"/>
      <c r="O11" s="560"/>
      <c r="P11" s="560"/>
      <c r="Q11" s="560"/>
      <c r="R11" s="560"/>
      <c r="S11" s="560"/>
      <c r="T11" s="560"/>
      <c r="U11" s="560"/>
      <c r="V11" s="560"/>
      <c r="W11" s="560"/>
      <c r="X11" s="560"/>
    </row>
    <row r="12" spans="1:24">
      <c r="A12" s="560"/>
      <c r="B12" s="560"/>
      <c r="C12" s="560"/>
      <c r="D12" s="563"/>
      <c r="E12" s="563"/>
      <c r="F12" s="563"/>
      <c r="G12" s="564"/>
      <c r="H12" s="564"/>
      <c r="I12" s="564"/>
      <c r="J12" s="564"/>
      <c r="K12" s="564"/>
      <c r="L12" s="564"/>
      <c r="M12" s="564"/>
      <c r="N12" s="560"/>
      <c r="O12" s="560"/>
      <c r="P12" s="560"/>
      <c r="Q12" s="560"/>
      <c r="R12" s="560"/>
      <c r="S12" s="560"/>
      <c r="T12" s="560"/>
      <c r="U12" s="560"/>
      <c r="V12" s="560"/>
      <c r="W12" s="560"/>
      <c r="X12" s="560"/>
    </row>
    <row r="13" spans="1:24">
      <c r="A13" s="560" t="s">
        <v>239</v>
      </c>
      <c r="B13" s="560"/>
      <c r="C13" s="565"/>
      <c r="D13" s="983"/>
      <c r="E13" s="565"/>
      <c r="F13" s="565"/>
      <c r="G13" s="565"/>
      <c r="H13" s="565"/>
      <c r="I13" s="565"/>
      <c r="J13" s="565"/>
      <c r="K13" s="565"/>
      <c r="L13" s="565"/>
      <c r="M13" s="565"/>
      <c r="N13" s="560"/>
      <c r="O13" s="560"/>
      <c r="P13" s="560"/>
      <c r="Q13" s="560"/>
      <c r="R13" s="560"/>
      <c r="S13" s="560"/>
      <c r="T13" s="560"/>
      <c r="U13" s="560"/>
      <c r="V13" s="560"/>
      <c r="W13" s="560"/>
      <c r="X13" s="560"/>
    </row>
    <row r="14" spans="1:24">
      <c r="A14" s="560"/>
      <c r="B14" s="560"/>
      <c r="C14" s="560"/>
      <c r="D14" s="560"/>
      <c r="E14" s="560"/>
      <c r="F14" s="560"/>
      <c r="G14" s="560"/>
      <c r="H14" s="560"/>
      <c r="I14" s="560"/>
      <c r="J14" s="560"/>
      <c r="K14" s="560"/>
      <c r="L14" s="560"/>
      <c r="M14" s="560"/>
      <c r="N14" s="560"/>
      <c r="O14" s="560"/>
      <c r="P14" s="560"/>
      <c r="Q14" s="560"/>
      <c r="R14" s="560"/>
      <c r="S14" s="560"/>
      <c r="T14" s="560"/>
      <c r="U14" s="560"/>
      <c r="V14" s="560"/>
      <c r="W14" s="560"/>
      <c r="X14" s="560"/>
    </row>
    <row r="15" spans="1:24">
      <c r="A15" s="560" t="s">
        <v>240</v>
      </c>
      <c r="B15" s="560"/>
      <c r="C15" s="565"/>
      <c r="D15" s="565"/>
      <c r="E15" s="565"/>
      <c r="F15" s="565"/>
      <c r="G15" s="565"/>
      <c r="H15" s="565"/>
      <c r="I15" s="565"/>
      <c r="J15" s="565"/>
      <c r="K15" s="565"/>
      <c r="L15" s="565"/>
      <c r="M15" s="565"/>
      <c r="N15" s="560"/>
      <c r="O15" s="560"/>
      <c r="P15" s="560"/>
      <c r="Q15" s="560"/>
      <c r="R15" s="560"/>
      <c r="S15" s="560"/>
      <c r="T15" s="560"/>
      <c r="U15" s="560"/>
      <c r="V15" s="560"/>
      <c r="W15" s="560"/>
      <c r="X15" s="560"/>
    </row>
    <row r="16" spans="1:24">
      <c r="A16" s="560"/>
      <c r="B16" s="560"/>
      <c r="C16" s="560"/>
      <c r="D16" s="560"/>
      <c r="E16" s="560"/>
      <c r="F16" s="560"/>
      <c r="G16" s="560"/>
      <c r="H16" s="560"/>
      <c r="I16" s="560"/>
      <c r="J16" s="560"/>
      <c r="K16" s="560"/>
      <c r="L16" s="560"/>
      <c r="M16" s="560"/>
      <c r="N16" s="560"/>
      <c r="O16" s="560"/>
      <c r="P16" s="560"/>
      <c r="Q16" s="560"/>
      <c r="R16" s="560"/>
      <c r="S16" s="560"/>
      <c r="T16" s="560"/>
      <c r="U16" s="560"/>
      <c r="V16" s="560"/>
      <c r="W16" s="560"/>
      <c r="X16" s="560"/>
    </row>
    <row r="17" spans="1:24">
      <c r="A17" s="560" t="s">
        <v>157</v>
      </c>
      <c r="B17" s="560"/>
      <c r="C17" s="565"/>
      <c r="D17" s="565"/>
      <c r="E17" s="565"/>
      <c r="F17" s="565"/>
      <c r="G17" s="565"/>
      <c r="H17" s="565"/>
      <c r="I17" s="565"/>
      <c r="J17" s="565"/>
      <c r="K17" s="565"/>
      <c r="L17" s="565"/>
      <c r="M17" s="565"/>
      <c r="N17" s="560"/>
      <c r="O17" s="560"/>
      <c r="P17" s="560"/>
      <c r="Q17" s="560"/>
      <c r="R17" s="560"/>
      <c r="S17" s="560"/>
      <c r="T17" s="560"/>
      <c r="U17" s="560"/>
      <c r="V17" s="560"/>
      <c r="W17" s="560"/>
      <c r="X17" s="560"/>
    </row>
    <row r="18" spans="1:24">
      <c r="A18" s="560"/>
      <c r="B18" s="560"/>
      <c r="C18" s="560"/>
      <c r="D18" s="560"/>
      <c r="E18" s="560"/>
      <c r="F18" s="560"/>
      <c r="G18" s="560"/>
      <c r="H18" s="560"/>
      <c r="I18" s="560"/>
      <c r="J18" s="560"/>
      <c r="K18" s="560"/>
      <c r="L18" s="560"/>
      <c r="M18" s="560"/>
      <c r="N18" s="560"/>
      <c r="O18" s="560"/>
      <c r="P18" s="560"/>
      <c r="Q18" s="560"/>
      <c r="R18" s="560"/>
      <c r="S18" s="560"/>
      <c r="T18" s="560"/>
      <c r="U18" s="560"/>
      <c r="V18" s="560"/>
      <c r="W18" s="560"/>
      <c r="X18" s="560"/>
    </row>
    <row r="19" spans="1:24">
      <c r="A19" s="560" t="s">
        <v>158</v>
      </c>
      <c r="B19" s="560"/>
      <c r="C19" s="565"/>
      <c r="D19" s="565"/>
      <c r="E19" s="565"/>
      <c r="F19" s="565"/>
      <c r="G19" s="565"/>
      <c r="H19" s="565"/>
      <c r="I19" s="565"/>
      <c r="J19" s="565"/>
      <c r="K19" s="565"/>
      <c r="L19" s="565"/>
      <c r="M19" s="565"/>
      <c r="N19" s="560"/>
      <c r="O19" s="560"/>
      <c r="P19" s="560"/>
      <c r="Q19" s="560"/>
      <c r="R19" s="560"/>
      <c r="S19" s="560"/>
      <c r="T19" s="560"/>
      <c r="U19" s="560"/>
      <c r="V19" s="560"/>
      <c r="W19" s="560"/>
      <c r="X19" s="560"/>
    </row>
    <row r="20" spans="1:24">
      <c r="A20" s="560"/>
      <c r="B20" s="560"/>
      <c r="C20" s="560"/>
      <c r="D20" s="560"/>
      <c r="E20" s="560"/>
      <c r="F20" s="560"/>
      <c r="G20" s="560"/>
      <c r="H20" s="560"/>
      <c r="I20" s="560"/>
      <c r="J20" s="560"/>
      <c r="K20" s="560"/>
      <c r="L20" s="560"/>
      <c r="M20" s="560"/>
      <c r="N20" s="560"/>
      <c r="O20" s="560"/>
      <c r="P20" s="560"/>
      <c r="Q20" s="560"/>
      <c r="R20" s="560"/>
      <c r="S20" s="560"/>
      <c r="T20" s="560"/>
      <c r="U20" s="560"/>
      <c r="V20" s="560"/>
      <c r="W20" s="560"/>
      <c r="X20" s="560"/>
    </row>
    <row r="21" spans="1:24">
      <c r="A21" s="560"/>
      <c r="B21" s="560"/>
      <c r="C21" s="560"/>
      <c r="D21" s="560"/>
      <c r="E21" s="560"/>
      <c r="F21" s="560"/>
      <c r="G21" s="560"/>
      <c r="H21" s="560"/>
      <c r="I21" s="560"/>
      <c r="J21" s="560"/>
      <c r="K21" s="560"/>
      <c r="L21" s="560"/>
      <c r="M21" s="560"/>
      <c r="N21" s="560"/>
      <c r="O21" s="560"/>
      <c r="P21" s="560"/>
      <c r="Q21" s="560"/>
      <c r="R21" s="560"/>
      <c r="S21" s="560"/>
      <c r="T21" s="560"/>
      <c r="U21" s="560"/>
      <c r="V21" s="560"/>
      <c r="W21" s="560"/>
      <c r="X21" s="560"/>
    </row>
    <row r="22" spans="1:24">
      <c r="A22" s="560"/>
      <c r="B22" s="560"/>
      <c r="C22" s="560"/>
      <c r="D22" s="560"/>
      <c r="E22" s="560"/>
      <c r="F22" s="560"/>
      <c r="G22" s="560"/>
      <c r="H22" s="560"/>
      <c r="I22" s="560"/>
      <c r="J22" s="560"/>
      <c r="K22" s="560"/>
      <c r="L22" s="560"/>
      <c r="M22" s="560"/>
      <c r="N22" s="560"/>
      <c r="O22" s="560"/>
      <c r="P22" s="560"/>
      <c r="Q22" s="560"/>
      <c r="R22" s="560"/>
      <c r="S22" s="560"/>
      <c r="T22" s="560"/>
      <c r="U22" s="560"/>
      <c r="V22" s="560"/>
      <c r="W22" s="560"/>
      <c r="X22" s="560"/>
    </row>
    <row r="23" spans="1:24" ht="26">
      <c r="A23" s="561" t="s">
        <v>159</v>
      </c>
      <c r="B23" s="560"/>
      <c r="C23" s="562" t="s">
        <v>235</v>
      </c>
      <c r="D23" s="563" t="s">
        <v>552</v>
      </c>
      <c r="E23" s="563" t="s">
        <v>705</v>
      </c>
      <c r="F23" s="563" t="s">
        <v>706</v>
      </c>
      <c r="G23" s="564" t="s">
        <v>611</v>
      </c>
      <c r="H23" s="564" t="s">
        <v>236</v>
      </c>
      <c r="I23" s="564" t="s">
        <v>237</v>
      </c>
      <c r="J23" s="564" t="s">
        <v>238</v>
      </c>
      <c r="K23" s="564" t="s">
        <v>597</v>
      </c>
      <c r="L23" s="564" t="s">
        <v>568</v>
      </c>
      <c r="M23" s="564" t="s">
        <v>614</v>
      </c>
      <c r="N23" s="560"/>
      <c r="O23" s="560"/>
      <c r="P23" s="560"/>
      <c r="Q23" s="560"/>
      <c r="R23" s="560"/>
      <c r="S23" s="560"/>
      <c r="T23" s="560"/>
      <c r="U23" s="560"/>
      <c r="V23" s="560"/>
      <c r="W23" s="560"/>
      <c r="X23" s="560"/>
    </row>
    <row r="24" spans="1:24">
      <c r="A24" s="560" t="s">
        <v>160</v>
      </c>
      <c r="B24" s="560"/>
      <c r="C24" s="560" t="s">
        <v>161</v>
      </c>
      <c r="D24" s="563">
        <f>+D$11</f>
        <v>0</v>
      </c>
      <c r="E24" s="563">
        <f t="shared" ref="E24:M24" si="0">+E$11</f>
        <v>1</v>
      </c>
      <c r="F24" s="563">
        <f t="shared" si="0"/>
        <v>2</v>
      </c>
      <c r="G24" s="563">
        <f t="shared" si="0"/>
        <v>3</v>
      </c>
      <c r="H24" s="563">
        <f t="shared" si="0"/>
        <v>4</v>
      </c>
      <c r="I24" s="563">
        <f t="shared" si="0"/>
        <v>5</v>
      </c>
      <c r="J24" s="563">
        <f t="shared" si="0"/>
        <v>6</v>
      </c>
      <c r="K24" s="563">
        <f t="shared" si="0"/>
        <v>7</v>
      </c>
      <c r="L24" s="563">
        <f t="shared" si="0"/>
        <v>8</v>
      </c>
      <c r="M24" s="563">
        <f t="shared" si="0"/>
        <v>9</v>
      </c>
      <c r="N24" s="560"/>
      <c r="O24" s="560"/>
      <c r="P24" s="560"/>
      <c r="Q24" s="560"/>
      <c r="R24" s="560"/>
      <c r="S24" s="560"/>
      <c r="T24" s="560"/>
      <c r="U24" s="560"/>
      <c r="V24" s="560"/>
      <c r="W24" s="560"/>
      <c r="X24" s="560"/>
    </row>
    <row r="25" spans="1:24">
      <c r="A25" s="560"/>
      <c r="B25" s="560"/>
      <c r="C25" s="560"/>
      <c r="D25" s="563"/>
      <c r="E25" s="563"/>
      <c r="F25" s="563"/>
      <c r="G25" s="564"/>
      <c r="H25" s="564"/>
      <c r="I25" s="564"/>
      <c r="J25" s="564"/>
      <c r="K25" s="564"/>
      <c r="L25" s="564"/>
      <c r="M25" s="564"/>
      <c r="N25" s="560"/>
      <c r="O25" s="560"/>
      <c r="P25" s="560"/>
      <c r="Q25" s="560"/>
      <c r="R25" s="560"/>
      <c r="S25" s="560"/>
      <c r="T25" s="560"/>
      <c r="U25" s="560"/>
      <c r="V25" s="560"/>
      <c r="W25" s="560"/>
      <c r="X25" s="560"/>
    </row>
    <row r="26" spans="1:24">
      <c r="A26" s="560" t="s">
        <v>210</v>
      </c>
      <c r="B26" s="560"/>
      <c r="C26" s="565"/>
      <c r="D26" s="984"/>
      <c r="E26" s="565"/>
      <c r="F26" s="565"/>
      <c r="G26" s="565"/>
      <c r="H26" s="565"/>
      <c r="I26" s="565"/>
      <c r="J26" s="565"/>
      <c r="K26" s="565"/>
      <c r="L26" s="565"/>
      <c r="M26" s="565"/>
      <c r="N26" s="560"/>
      <c r="O26" s="560"/>
      <c r="P26" s="560"/>
      <c r="Q26" s="560"/>
      <c r="R26" s="560"/>
      <c r="S26" s="560"/>
      <c r="T26" s="560"/>
      <c r="U26" s="560"/>
      <c r="V26" s="560"/>
      <c r="W26" s="560"/>
      <c r="X26" s="560"/>
    </row>
    <row r="27" spans="1:24">
      <c r="A27" s="560"/>
      <c r="B27" s="560"/>
      <c r="C27" s="560"/>
      <c r="D27" s="560"/>
      <c r="E27" s="560"/>
      <c r="F27" s="560"/>
      <c r="G27" s="560"/>
      <c r="H27" s="560"/>
      <c r="I27" s="560"/>
      <c r="J27" s="560"/>
      <c r="K27" s="560"/>
      <c r="L27" s="560"/>
      <c r="M27" s="560"/>
      <c r="N27" s="560"/>
      <c r="O27" s="560"/>
      <c r="P27" s="560"/>
      <c r="Q27" s="560"/>
      <c r="R27" s="560"/>
      <c r="S27" s="560"/>
      <c r="T27" s="560"/>
      <c r="U27" s="560"/>
      <c r="V27" s="560"/>
      <c r="W27" s="560"/>
      <c r="X27" s="560"/>
    </row>
    <row r="28" spans="1:24">
      <c r="A28" s="560" t="s">
        <v>211</v>
      </c>
      <c r="B28" s="560"/>
      <c r="C28" s="565"/>
      <c r="D28" s="565"/>
      <c r="E28" s="565"/>
      <c r="F28" s="565"/>
      <c r="G28" s="565"/>
      <c r="H28" s="565"/>
      <c r="I28" s="565"/>
      <c r="J28" s="565"/>
      <c r="K28" s="565"/>
      <c r="L28" s="565"/>
      <c r="M28" s="565"/>
      <c r="N28" s="560"/>
      <c r="O28" s="560"/>
      <c r="P28" s="560"/>
      <c r="Q28" s="560"/>
      <c r="R28" s="560"/>
      <c r="S28" s="560"/>
      <c r="T28" s="560"/>
      <c r="U28" s="560"/>
      <c r="V28" s="560"/>
      <c r="W28" s="560"/>
      <c r="X28" s="560"/>
    </row>
    <row r="29" spans="1:24">
      <c r="A29" s="560"/>
      <c r="B29" s="560"/>
      <c r="C29" s="560"/>
      <c r="D29" s="560"/>
      <c r="E29" s="560"/>
      <c r="F29" s="560"/>
      <c r="G29" s="560"/>
      <c r="H29" s="560"/>
      <c r="I29" s="560"/>
      <c r="J29" s="560"/>
      <c r="K29" s="560"/>
      <c r="L29" s="560"/>
      <c r="M29" s="560"/>
      <c r="N29" s="560"/>
      <c r="O29" s="560"/>
      <c r="P29" s="560"/>
      <c r="Q29" s="560"/>
      <c r="R29" s="560"/>
      <c r="S29" s="560"/>
      <c r="T29" s="560"/>
      <c r="U29" s="560"/>
      <c r="V29" s="560"/>
      <c r="W29" s="560"/>
      <c r="X29" s="560"/>
    </row>
    <row r="30" spans="1:24">
      <c r="A30" s="560" t="s">
        <v>212</v>
      </c>
      <c r="B30" s="560"/>
      <c r="C30" s="565"/>
      <c r="D30" s="565"/>
      <c r="E30" s="565"/>
      <c r="F30" s="565"/>
      <c r="G30" s="565"/>
      <c r="H30" s="565"/>
      <c r="I30" s="565"/>
      <c r="J30" s="565"/>
      <c r="K30" s="565"/>
      <c r="L30" s="565"/>
      <c r="M30" s="565"/>
      <c r="N30" s="560"/>
      <c r="O30" s="560"/>
      <c r="P30" s="560"/>
      <c r="Q30" s="560"/>
      <c r="R30" s="560"/>
      <c r="S30" s="560"/>
      <c r="T30" s="560"/>
      <c r="U30" s="560"/>
      <c r="V30" s="560"/>
      <c r="W30" s="560"/>
      <c r="X30" s="560"/>
    </row>
    <row r="31" spans="1:24">
      <c r="A31" s="560"/>
      <c r="B31" s="560"/>
      <c r="C31" s="560"/>
      <c r="D31" s="560"/>
      <c r="E31" s="560"/>
      <c r="F31" s="560"/>
      <c r="G31" s="560"/>
      <c r="H31" s="560"/>
      <c r="I31" s="560"/>
      <c r="J31" s="560"/>
      <c r="K31" s="560"/>
      <c r="L31" s="560"/>
      <c r="M31" s="560"/>
      <c r="N31" s="560"/>
      <c r="O31" s="560"/>
      <c r="P31" s="560"/>
      <c r="Q31" s="560"/>
      <c r="R31" s="560"/>
      <c r="S31" s="560"/>
      <c r="T31" s="560"/>
      <c r="U31" s="560"/>
      <c r="V31" s="560"/>
      <c r="W31" s="560"/>
      <c r="X31" s="560"/>
    </row>
    <row r="32" spans="1:24">
      <c r="A32" s="560" t="s">
        <v>213</v>
      </c>
      <c r="B32" s="560"/>
      <c r="C32" s="565"/>
      <c r="D32" s="565"/>
      <c r="E32" s="565"/>
      <c r="F32" s="565"/>
      <c r="G32" s="565"/>
      <c r="H32" s="565"/>
      <c r="I32" s="565"/>
      <c r="J32" s="565"/>
      <c r="K32" s="565"/>
      <c r="L32" s="565"/>
      <c r="M32" s="565"/>
      <c r="N32" s="560"/>
      <c r="O32" s="560"/>
      <c r="P32" s="560"/>
      <c r="Q32" s="560"/>
      <c r="R32" s="560"/>
      <c r="S32" s="560"/>
      <c r="T32" s="560"/>
      <c r="U32" s="560"/>
      <c r="V32" s="560"/>
      <c r="W32" s="560"/>
      <c r="X32" s="560"/>
    </row>
    <row r="33" spans="1:24">
      <c r="A33" s="560"/>
      <c r="B33" s="560"/>
      <c r="C33" s="560"/>
      <c r="D33" s="560"/>
      <c r="E33" s="560"/>
      <c r="F33" s="560"/>
      <c r="G33" s="560"/>
      <c r="H33" s="560"/>
      <c r="I33" s="560"/>
      <c r="J33" s="560"/>
      <c r="K33" s="560"/>
      <c r="L33" s="560"/>
      <c r="M33" s="560"/>
      <c r="N33" s="560"/>
      <c r="O33" s="560"/>
      <c r="P33" s="560"/>
      <c r="Q33" s="560"/>
      <c r="R33" s="560"/>
      <c r="S33" s="560"/>
      <c r="T33" s="560"/>
      <c r="U33" s="560"/>
      <c r="V33" s="560"/>
      <c r="W33" s="560"/>
      <c r="X33" s="560"/>
    </row>
    <row r="34" spans="1:24">
      <c r="A34" s="560"/>
      <c r="B34" s="560"/>
      <c r="C34" s="560"/>
      <c r="D34" s="560"/>
      <c r="E34" s="560"/>
      <c r="F34" s="560"/>
      <c r="G34" s="560"/>
      <c r="H34" s="560"/>
      <c r="I34" s="560"/>
      <c r="J34" s="560"/>
      <c r="K34" s="560"/>
      <c r="L34" s="560"/>
      <c r="M34" s="560"/>
      <c r="N34" s="560"/>
      <c r="O34" s="560"/>
      <c r="P34" s="560"/>
      <c r="Q34" s="560"/>
      <c r="R34" s="560"/>
      <c r="S34" s="560"/>
      <c r="T34" s="560"/>
      <c r="U34" s="560"/>
      <c r="V34" s="560"/>
      <c r="W34" s="560"/>
      <c r="X34" s="560"/>
    </row>
    <row r="35" spans="1:24">
      <c r="A35" s="560"/>
      <c r="B35" s="560"/>
      <c r="C35" s="560"/>
      <c r="D35" s="560"/>
      <c r="E35" s="560"/>
      <c r="F35" s="560"/>
      <c r="G35" s="560"/>
      <c r="H35" s="560"/>
      <c r="I35" s="560"/>
      <c r="J35" s="560"/>
      <c r="K35" s="560"/>
      <c r="L35" s="560"/>
      <c r="M35" s="560"/>
      <c r="N35" s="560"/>
      <c r="O35" s="560"/>
      <c r="P35" s="560"/>
      <c r="Q35" s="560"/>
      <c r="R35" s="560"/>
      <c r="S35" s="560"/>
      <c r="T35" s="560"/>
      <c r="U35" s="560"/>
      <c r="V35" s="560"/>
      <c r="W35" s="560"/>
      <c r="X35" s="560"/>
    </row>
    <row r="36" spans="1:24" ht="26">
      <c r="A36" s="561" t="s">
        <v>214</v>
      </c>
      <c r="B36" s="560"/>
      <c r="C36" s="562" t="s">
        <v>215</v>
      </c>
      <c r="D36" s="563" t="s">
        <v>552</v>
      </c>
      <c r="E36" s="563" t="s">
        <v>705</v>
      </c>
      <c r="F36" s="563" t="s">
        <v>706</v>
      </c>
      <c r="G36" s="564" t="s">
        <v>611</v>
      </c>
      <c r="H36" s="564" t="s">
        <v>236</v>
      </c>
      <c r="I36" s="564" t="s">
        <v>237</v>
      </c>
      <c r="J36" s="564" t="s">
        <v>238</v>
      </c>
      <c r="K36" s="564" t="s">
        <v>597</v>
      </c>
      <c r="L36" s="564" t="s">
        <v>568</v>
      </c>
      <c r="M36" s="564" t="s">
        <v>614</v>
      </c>
      <c r="N36" s="560"/>
      <c r="O36" s="560"/>
      <c r="P36" s="560"/>
      <c r="Q36" s="560"/>
      <c r="R36" s="560"/>
      <c r="S36" s="560"/>
      <c r="T36" s="560"/>
      <c r="U36" s="560"/>
      <c r="V36" s="560"/>
      <c r="W36" s="560"/>
      <c r="X36" s="560"/>
    </row>
    <row r="37" spans="1:24">
      <c r="A37" s="560" t="s">
        <v>216</v>
      </c>
      <c r="B37" s="560"/>
      <c r="C37" s="560" t="s">
        <v>161</v>
      </c>
      <c r="D37" s="563">
        <f>+D$11</f>
        <v>0</v>
      </c>
      <c r="E37" s="563">
        <f t="shared" ref="E37:M37" si="1">+E$11</f>
        <v>1</v>
      </c>
      <c r="F37" s="563">
        <f t="shared" si="1"/>
        <v>2</v>
      </c>
      <c r="G37" s="563">
        <f t="shared" si="1"/>
        <v>3</v>
      </c>
      <c r="H37" s="563">
        <f t="shared" si="1"/>
        <v>4</v>
      </c>
      <c r="I37" s="563">
        <f t="shared" si="1"/>
        <v>5</v>
      </c>
      <c r="J37" s="563">
        <f t="shared" si="1"/>
        <v>6</v>
      </c>
      <c r="K37" s="563">
        <f t="shared" si="1"/>
        <v>7</v>
      </c>
      <c r="L37" s="563">
        <f t="shared" si="1"/>
        <v>8</v>
      </c>
      <c r="M37" s="563">
        <f t="shared" si="1"/>
        <v>9</v>
      </c>
      <c r="N37" s="560"/>
      <c r="O37" s="560"/>
      <c r="P37" s="560"/>
      <c r="Q37" s="560"/>
      <c r="R37" s="560"/>
      <c r="S37" s="560"/>
      <c r="T37" s="560"/>
      <c r="U37" s="560"/>
      <c r="V37" s="560"/>
      <c r="W37" s="560"/>
      <c r="X37" s="560"/>
    </row>
    <row r="38" spans="1:24">
      <c r="A38" s="560"/>
      <c r="B38" s="560"/>
      <c r="C38" s="560"/>
      <c r="D38" s="563"/>
      <c r="E38" s="563"/>
      <c r="F38" s="563"/>
      <c r="G38" s="564"/>
      <c r="H38" s="564"/>
      <c r="I38" s="564"/>
      <c r="J38" s="564"/>
      <c r="K38" s="564"/>
      <c r="L38" s="564"/>
      <c r="M38" s="564"/>
      <c r="N38" s="560"/>
      <c r="O38" s="560"/>
      <c r="P38" s="560"/>
      <c r="Q38" s="560"/>
      <c r="R38" s="560"/>
      <c r="S38" s="560"/>
      <c r="T38" s="560"/>
      <c r="U38" s="560"/>
      <c r="V38" s="560"/>
      <c r="W38" s="560"/>
      <c r="X38" s="560"/>
    </row>
    <row r="39" spans="1:24">
      <c r="A39" s="560" t="s">
        <v>217</v>
      </c>
      <c r="B39" s="560"/>
      <c r="C39" s="565" t="s">
        <v>218</v>
      </c>
      <c r="D39" s="566">
        <f>+'SUMMARY w SQ FT &gt;5% or &lt;0%'!G26</f>
        <v>0</v>
      </c>
      <c r="E39" s="566">
        <f>+'SUMMARY w SQ FT &gt;5% or &lt;0%'!H26</f>
        <v>0</v>
      </c>
      <c r="F39" s="566">
        <f>+'SUMMARY w SQ FT &gt;5% or &lt;0%'!I26</f>
        <v>0</v>
      </c>
      <c r="G39" s="566">
        <f>+'SUMMARY w SQ FT &gt;5% or &lt;0%'!J26</f>
        <v>0</v>
      </c>
      <c r="H39" s="566">
        <f>+'SUMMARY w SQ FT &gt;5% or &lt;0%'!K26</f>
        <v>0</v>
      </c>
      <c r="I39" s="566">
        <f>+'SUMMARY w SQ FT &gt;5% or &lt;0%'!L26</f>
        <v>0</v>
      </c>
      <c r="J39" s="566">
        <f>+'SUMMARY w SQ FT &gt;5% or &lt;0%'!M26</f>
        <v>0</v>
      </c>
      <c r="K39" s="566">
        <f>+'SUMMARY w SQ FT &gt;5% or &lt;0%'!N26</f>
        <v>0</v>
      </c>
      <c r="L39" s="566">
        <f>+'SUMMARY w SQ FT &gt;5% or &lt;0%'!O26</f>
        <v>0</v>
      </c>
      <c r="M39" s="566">
        <f>+'SUMMARY w SQ FT &gt;5% or &lt;0%'!P26</f>
        <v>0</v>
      </c>
      <c r="N39" s="560"/>
      <c r="O39" s="560"/>
      <c r="P39" s="560"/>
      <c r="Q39" s="560"/>
      <c r="R39" s="560"/>
      <c r="S39" s="560"/>
      <c r="T39" s="560"/>
      <c r="U39" s="560"/>
      <c r="V39" s="560"/>
      <c r="W39" s="560"/>
      <c r="X39" s="560"/>
    </row>
    <row r="40" spans="1:24">
      <c r="A40" s="560"/>
      <c r="B40" s="560"/>
      <c r="C40" s="560"/>
      <c r="D40" s="560"/>
      <c r="E40" s="560"/>
      <c r="F40" s="560"/>
      <c r="G40" s="560"/>
      <c r="H40" s="560"/>
      <c r="I40" s="560"/>
      <c r="J40" s="560"/>
      <c r="K40" s="560"/>
      <c r="L40" s="560"/>
      <c r="M40" s="560"/>
      <c r="N40" s="560"/>
      <c r="O40" s="560"/>
      <c r="P40" s="560"/>
      <c r="Q40" s="560"/>
      <c r="R40" s="560"/>
      <c r="S40" s="560"/>
      <c r="T40" s="560"/>
      <c r="U40" s="560"/>
      <c r="V40" s="560"/>
      <c r="W40" s="560"/>
      <c r="X40" s="560"/>
    </row>
    <row r="41" spans="1:24">
      <c r="A41" s="560" t="s">
        <v>139</v>
      </c>
      <c r="B41" s="560"/>
      <c r="C41" s="565"/>
      <c r="D41" s="565"/>
      <c r="E41" s="565"/>
      <c r="F41" s="565"/>
      <c r="G41" s="565"/>
      <c r="H41" s="565"/>
      <c r="I41" s="565"/>
      <c r="J41" s="565"/>
      <c r="K41" s="565"/>
      <c r="L41" s="565"/>
      <c r="M41" s="565"/>
      <c r="N41" s="560"/>
      <c r="O41" s="560"/>
      <c r="P41" s="560"/>
      <c r="Q41" s="560"/>
      <c r="R41" s="560"/>
      <c r="S41" s="560"/>
      <c r="T41" s="560"/>
      <c r="U41" s="560"/>
      <c r="V41" s="560"/>
      <c r="W41" s="560"/>
      <c r="X41" s="560"/>
    </row>
    <row r="42" spans="1:24">
      <c r="A42" s="560"/>
      <c r="B42" s="560"/>
      <c r="C42" s="560"/>
      <c r="D42" s="560"/>
      <c r="E42" s="560"/>
      <c r="F42" s="560"/>
      <c r="G42" s="560"/>
      <c r="H42" s="560"/>
      <c r="I42" s="560"/>
      <c r="J42" s="560"/>
      <c r="K42" s="560"/>
      <c r="L42" s="560"/>
      <c r="M42" s="560"/>
      <c r="N42" s="560"/>
      <c r="O42" s="560"/>
      <c r="P42" s="560"/>
      <c r="Q42" s="560"/>
      <c r="R42" s="560"/>
      <c r="S42" s="560"/>
      <c r="T42" s="560"/>
      <c r="U42" s="560"/>
      <c r="V42" s="560"/>
      <c r="W42" s="560"/>
      <c r="X42" s="560"/>
    </row>
    <row r="43" spans="1:24">
      <c r="A43" s="560" t="s">
        <v>140</v>
      </c>
      <c r="B43" s="560"/>
      <c r="C43" s="565"/>
      <c r="D43" s="565"/>
      <c r="E43" s="565"/>
      <c r="F43" s="565"/>
      <c r="G43" s="565"/>
      <c r="H43" s="565"/>
      <c r="I43" s="565"/>
      <c r="J43" s="565"/>
      <c r="K43" s="565"/>
      <c r="L43" s="565"/>
      <c r="M43" s="565"/>
      <c r="N43" s="560"/>
      <c r="O43" s="560"/>
      <c r="P43" s="560"/>
      <c r="Q43" s="560"/>
      <c r="R43" s="560"/>
      <c r="S43" s="560"/>
      <c r="T43" s="560"/>
      <c r="U43" s="560"/>
      <c r="V43" s="560"/>
      <c r="W43" s="560"/>
      <c r="X43" s="560"/>
    </row>
    <row r="44" spans="1:24">
      <c r="A44" s="560"/>
      <c r="B44" s="560"/>
      <c r="C44" s="560"/>
      <c r="D44" s="560"/>
      <c r="E44" s="560"/>
      <c r="F44" s="560"/>
      <c r="G44" s="560"/>
      <c r="H44" s="560"/>
      <c r="I44" s="560"/>
      <c r="J44" s="560"/>
      <c r="K44" s="560"/>
      <c r="L44" s="560"/>
      <c r="M44" s="560"/>
      <c r="N44" s="560"/>
      <c r="O44" s="560"/>
      <c r="P44" s="560"/>
      <c r="Q44" s="560"/>
      <c r="R44" s="560"/>
      <c r="S44" s="560"/>
      <c r="T44" s="560"/>
      <c r="U44" s="560"/>
      <c r="V44" s="560"/>
      <c r="W44" s="560"/>
      <c r="X44" s="560"/>
    </row>
    <row r="45" spans="1:24">
      <c r="A45" s="560" t="s">
        <v>141</v>
      </c>
      <c r="B45" s="560"/>
      <c r="C45" s="565"/>
      <c r="D45" s="565"/>
      <c r="E45" s="565"/>
      <c r="F45" s="565"/>
      <c r="G45" s="565"/>
      <c r="H45" s="565"/>
      <c r="I45" s="565"/>
      <c r="J45" s="565"/>
      <c r="K45" s="565"/>
      <c r="L45" s="565"/>
      <c r="M45" s="565"/>
      <c r="N45" s="560"/>
      <c r="O45" s="560"/>
      <c r="P45" s="560"/>
      <c r="Q45" s="560"/>
      <c r="R45" s="560"/>
      <c r="S45" s="560"/>
      <c r="T45" s="560"/>
      <c r="U45" s="560"/>
      <c r="V45" s="560"/>
      <c r="W45" s="560"/>
      <c r="X45" s="560"/>
    </row>
    <row r="46" spans="1:24">
      <c r="A46" s="560"/>
      <c r="B46" s="560"/>
      <c r="C46" s="560"/>
      <c r="D46" s="560"/>
      <c r="E46" s="560"/>
      <c r="F46" s="560"/>
      <c r="G46" s="560"/>
      <c r="H46" s="560"/>
      <c r="I46" s="560"/>
      <c r="J46" s="560"/>
      <c r="K46" s="560"/>
      <c r="L46" s="560"/>
      <c r="M46" s="560"/>
      <c r="N46" s="560"/>
      <c r="O46" s="560"/>
      <c r="P46" s="560"/>
      <c r="Q46" s="560"/>
      <c r="R46" s="560"/>
      <c r="S46" s="560"/>
      <c r="T46" s="560"/>
      <c r="U46" s="560"/>
      <c r="V46" s="560"/>
      <c r="W46" s="560"/>
      <c r="X46" s="560"/>
    </row>
    <row r="47" spans="1:24">
      <c r="A47" s="560"/>
      <c r="B47" s="560"/>
      <c r="C47" s="560"/>
      <c r="D47" s="560"/>
      <c r="E47" s="560"/>
      <c r="F47" s="560"/>
      <c r="G47" s="560"/>
      <c r="H47" s="560"/>
      <c r="I47" s="560"/>
      <c r="J47" s="560"/>
      <c r="K47" s="560"/>
      <c r="L47" s="560"/>
      <c r="M47" s="560"/>
      <c r="N47" s="560"/>
      <c r="O47" s="560"/>
      <c r="P47" s="560"/>
      <c r="Q47" s="560"/>
      <c r="R47" s="560"/>
      <c r="S47" s="560"/>
      <c r="T47" s="560"/>
      <c r="U47" s="560"/>
      <c r="V47" s="560"/>
      <c r="W47" s="560"/>
      <c r="X47" s="560"/>
    </row>
    <row r="48" spans="1:24">
      <c r="A48" s="560"/>
      <c r="B48" s="560"/>
      <c r="C48" s="560"/>
      <c r="D48" s="560"/>
      <c r="E48" s="560"/>
      <c r="F48" s="560"/>
      <c r="G48" s="560"/>
      <c r="H48" s="560"/>
      <c r="I48" s="560"/>
      <c r="J48" s="560"/>
      <c r="K48" s="560"/>
      <c r="L48" s="560"/>
      <c r="M48" s="560"/>
      <c r="N48" s="560"/>
      <c r="O48" s="560"/>
      <c r="P48" s="560"/>
      <c r="Q48" s="560"/>
      <c r="R48" s="560"/>
      <c r="S48" s="560"/>
      <c r="T48" s="560"/>
      <c r="U48" s="560"/>
      <c r="V48" s="560"/>
      <c r="W48" s="560"/>
      <c r="X48" s="560"/>
    </row>
    <row r="49" spans="1:24">
      <c r="A49" s="560"/>
      <c r="B49" s="560"/>
      <c r="C49" s="560"/>
      <c r="D49" s="560"/>
      <c r="E49" s="560"/>
      <c r="F49" s="560"/>
      <c r="G49" s="560"/>
      <c r="H49" s="560"/>
      <c r="I49" s="560"/>
      <c r="J49" s="560"/>
      <c r="K49" s="560"/>
      <c r="L49" s="560"/>
      <c r="M49" s="560"/>
      <c r="N49" s="560"/>
      <c r="O49" s="560"/>
      <c r="P49" s="560"/>
      <c r="Q49" s="560"/>
      <c r="R49" s="560"/>
      <c r="S49" s="560"/>
      <c r="T49" s="560"/>
      <c r="U49" s="560"/>
      <c r="V49" s="560"/>
      <c r="W49" s="560"/>
      <c r="X49" s="560"/>
    </row>
    <row r="50" spans="1:24" ht="26">
      <c r="A50" s="561" t="s">
        <v>142</v>
      </c>
      <c r="B50" s="560"/>
      <c r="C50" s="560" t="s">
        <v>143</v>
      </c>
      <c r="D50" s="563" t="s">
        <v>552</v>
      </c>
      <c r="E50" s="563" t="s">
        <v>705</v>
      </c>
      <c r="F50" s="563" t="s">
        <v>706</v>
      </c>
      <c r="G50" s="564" t="s">
        <v>611</v>
      </c>
      <c r="H50" s="564" t="s">
        <v>236</v>
      </c>
      <c r="I50" s="564" t="s">
        <v>237</v>
      </c>
      <c r="J50" s="564" t="s">
        <v>238</v>
      </c>
      <c r="K50" s="564" t="s">
        <v>597</v>
      </c>
      <c r="L50" s="564" t="s">
        <v>568</v>
      </c>
      <c r="M50" s="564" t="s">
        <v>614</v>
      </c>
      <c r="N50" s="560"/>
      <c r="O50" s="560"/>
      <c r="P50" s="560"/>
      <c r="Q50" s="560"/>
      <c r="R50" s="560"/>
      <c r="S50" s="560"/>
      <c r="T50" s="560"/>
      <c r="U50" s="560"/>
      <c r="V50" s="560"/>
      <c r="W50" s="560"/>
      <c r="X50" s="560"/>
    </row>
    <row r="51" spans="1:24">
      <c r="A51" s="560" t="s">
        <v>144</v>
      </c>
      <c r="B51" s="560"/>
      <c r="C51" s="560" t="s">
        <v>161</v>
      </c>
      <c r="D51" s="563">
        <f>+D$11</f>
        <v>0</v>
      </c>
      <c r="E51" s="563">
        <f t="shared" ref="E51:M51" si="2">+E$11</f>
        <v>1</v>
      </c>
      <c r="F51" s="563">
        <f t="shared" si="2"/>
        <v>2</v>
      </c>
      <c r="G51" s="563">
        <f t="shared" si="2"/>
        <v>3</v>
      </c>
      <c r="H51" s="563">
        <f t="shared" si="2"/>
        <v>4</v>
      </c>
      <c r="I51" s="563">
        <f t="shared" si="2"/>
        <v>5</v>
      </c>
      <c r="J51" s="563">
        <f t="shared" si="2"/>
        <v>6</v>
      </c>
      <c r="K51" s="563">
        <f t="shared" si="2"/>
        <v>7</v>
      </c>
      <c r="L51" s="563">
        <f t="shared" si="2"/>
        <v>8</v>
      </c>
      <c r="M51" s="563">
        <f t="shared" si="2"/>
        <v>9</v>
      </c>
      <c r="N51" s="560"/>
      <c r="O51" s="560"/>
      <c r="P51" s="560"/>
      <c r="Q51" s="560"/>
      <c r="R51" s="560"/>
      <c r="S51" s="560"/>
      <c r="T51" s="560"/>
      <c r="U51" s="560"/>
      <c r="V51" s="560"/>
      <c r="W51" s="560"/>
      <c r="X51" s="560"/>
    </row>
    <row r="52" spans="1:24">
      <c r="A52" s="560"/>
      <c r="B52" s="560"/>
      <c r="C52" s="560"/>
      <c r="D52" s="563"/>
      <c r="E52" s="563"/>
      <c r="F52" s="563"/>
      <c r="G52" s="564"/>
      <c r="H52" s="564"/>
      <c r="I52" s="564"/>
      <c r="J52" s="564"/>
      <c r="K52" s="564"/>
      <c r="L52" s="564"/>
      <c r="M52" s="564"/>
      <c r="N52" s="560"/>
      <c r="O52" s="560"/>
      <c r="P52" s="560"/>
      <c r="Q52" s="560"/>
      <c r="R52" s="560"/>
      <c r="S52" s="560"/>
      <c r="T52" s="560"/>
      <c r="U52" s="560"/>
      <c r="V52" s="560"/>
      <c r="W52" s="560"/>
      <c r="X52" s="560"/>
    </row>
    <row r="53" spans="1:24">
      <c r="A53" s="560" t="s">
        <v>145</v>
      </c>
      <c r="B53" s="560"/>
      <c r="C53" s="986" t="s">
        <v>202</v>
      </c>
      <c r="D53" s="985">
        <f>+D13/IF(D26&gt;0,D26,1)</f>
        <v>0</v>
      </c>
      <c r="E53" s="985">
        <f t="shared" ref="E53:M53" si="3">+E13/IF(E26&gt;0,E26,1)</f>
        <v>0</v>
      </c>
      <c r="F53" s="985">
        <f t="shared" si="3"/>
        <v>0</v>
      </c>
      <c r="G53" s="985">
        <f t="shared" si="3"/>
        <v>0</v>
      </c>
      <c r="H53" s="985">
        <f t="shared" si="3"/>
        <v>0</v>
      </c>
      <c r="I53" s="985">
        <f t="shared" si="3"/>
        <v>0</v>
      </c>
      <c r="J53" s="985">
        <f t="shared" si="3"/>
        <v>0</v>
      </c>
      <c r="K53" s="985">
        <f t="shared" si="3"/>
        <v>0</v>
      </c>
      <c r="L53" s="985">
        <f t="shared" si="3"/>
        <v>0</v>
      </c>
      <c r="M53" s="985">
        <f t="shared" si="3"/>
        <v>0</v>
      </c>
      <c r="N53" s="567"/>
      <c r="O53" s="560"/>
      <c r="P53" s="560"/>
      <c r="Q53" s="560"/>
      <c r="R53" s="560"/>
      <c r="S53" s="560"/>
      <c r="T53" s="560"/>
      <c r="U53" s="560"/>
      <c r="V53" s="560"/>
      <c r="W53" s="560"/>
      <c r="X53" s="560"/>
    </row>
    <row r="54" spans="1:24">
      <c r="A54" s="560"/>
      <c r="B54" s="560"/>
      <c r="C54" s="567"/>
      <c r="D54" s="568"/>
      <c r="E54" s="568"/>
      <c r="F54" s="568"/>
      <c r="G54" s="568"/>
      <c r="H54" s="568"/>
      <c r="I54" s="568"/>
      <c r="J54" s="568"/>
      <c r="K54" s="568"/>
      <c r="L54" s="568"/>
      <c r="M54" s="568"/>
      <c r="N54" s="567"/>
      <c r="O54" s="560"/>
      <c r="P54" s="560"/>
      <c r="Q54" s="560"/>
      <c r="R54" s="560"/>
      <c r="S54" s="560"/>
      <c r="T54" s="560"/>
      <c r="U54" s="560"/>
      <c r="V54" s="560"/>
      <c r="W54" s="560"/>
      <c r="X54" s="560"/>
    </row>
    <row r="55" spans="1:24">
      <c r="A55" s="560" t="s">
        <v>146</v>
      </c>
      <c r="B55" s="560"/>
      <c r="C55" s="566" t="s">
        <v>938</v>
      </c>
      <c r="D55" s="985">
        <f>+D15/IF(D28&gt;0,D28,1)</f>
        <v>0</v>
      </c>
      <c r="E55" s="985">
        <f>+E15/IF(E28&gt;0,E28,1)</f>
        <v>0</v>
      </c>
      <c r="F55" s="985">
        <f>+F15/IF(F28&gt;0,F28,1)</f>
        <v>0</v>
      </c>
      <c r="G55" s="985">
        <f>+G15/IF(G28&gt;0,G28,1)</f>
        <v>0</v>
      </c>
      <c r="H55" s="985">
        <f t="shared" ref="H55:M55" si="4">+H15/IF(H28&gt;0,H28,1)</f>
        <v>0</v>
      </c>
      <c r="I55" s="985">
        <f t="shared" si="4"/>
        <v>0</v>
      </c>
      <c r="J55" s="985">
        <f t="shared" si="4"/>
        <v>0</v>
      </c>
      <c r="K55" s="985">
        <f t="shared" si="4"/>
        <v>0</v>
      </c>
      <c r="L55" s="985">
        <f t="shared" si="4"/>
        <v>0</v>
      </c>
      <c r="M55" s="985">
        <f t="shared" si="4"/>
        <v>0</v>
      </c>
      <c r="N55" s="567"/>
      <c r="O55" s="560"/>
      <c r="P55" s="560"/>
      <c r="Q55" s="560"/>
      <c r="R55" s="560"/>
      <c r="S55" s="560"/>
      <c r="T55" s="560"/>
      <c r="U55" s="560"/>
      <c r="V55" s="560"/>
      <c r="W55" s="560"/>
      <c r="X55" s="560"/>
    </row>
    <row r="56" spans="1:24">
      <c r="A56" s="560"/>
      <c r="B56" s="560"/>
      <c r="C56" s="567"/>
      <c r="D56" s="568"/>
      <c r="E56" s="568"/>
      <c r="F56" s="568"/>
      <c r="G56" s="568"/>
      <c r="H56" s="568"/>
      <c r="I56" s="568"/>
      <c r="J56" s="568"/>
      <c r="K56" s="568"/>
      <c r="L56" s="568"/>
      <c r="M56" s="568"/>
      <c r="N56" s="567"/>
      <c r="O56" s="560"/>
      <c r="P56" s="560"/>
      <c r="Q56" s="560"/>
      <c r="R56" s="560"/>
      <c r="S56" s="560"/>
      <c r="T56" s="560"/>
      <c r="U56" s="560"/>
      <c r="V56" s="560"/>
      <c r="W56" s="560"/>
      <c r="X56" s="560"/>
    </row>
    <row r="57" spans="1:24">
      <c r="A57" s="560" t="s">
        <v>231</v>
      </c>
      <c r="B57" s="560"/>
      <c r="C57" s="566" t="s">
        <v>938</v>
      </c>
      <c r="D57" s="985">
        <f>+D17/IF(D30&gt;0,D30,1)</f>
        <v>0</v>
      </c>
      <c r="E57" s="985">
        <f>+E17/IF(E30&gt;0,E30,1)</f>
        <v>0</v>
      </c>
      <c r="F57" s="985">
        <f t="shared" ref="F57:M57" si="5">+F17/IF(F30&gt;0,F30,1)</f>
        <v>0</v>
      </c>
      <c r="G57" s="985">
        <f t="shared" si="5"/>
        <v>0</v>
      </c>
      <c r="H57" s="985">
        <f t="shared" si="5"/>
        <v>0</v>
      </c>
      <c r="I57" s="985">
        <f t="shared" si="5"/>
        <v>0</v>
      </c>
      <c r="J57" s="985">
        <f t="shared" si="5"/>
        <v>0</v>
      </c>
      <c r="K57" s="985">
        <f t="shared" si="5"/>
        <v>0</v>
      </c>
      <c r="L57" s="985">
        <f t="shared" si="5"/>
        <v>0</v>
      </c>
      <c r="M57" s="985">
        <f t="shared" si="5"/>
        <v>0</v>
      </c>
      <c r="N57" s="567"/>
      <c r="O57" s="560"/>
      <c r="P57" s="560"/>
      <c r="Q57" s="560"/>
      <c r="R57" s="560"/>
      <c r="S57" s="560"/>
      <c r="T57" s="560"/>
      <c r="U57" s="560"/>
      <c r="V57" s="560"/>
      <c r="W57" s="560"/>
      <c r="X57" s="560"/>
    </row>
    <row r="58" spans="1:24">
      <c r="A58" s="560"/>
      <c r="B58" s="560"/>
      <c r="C58" s="567"/>
      <c r="D58" s="568"/>
      <c r="E58" s="568"/>
      <c r="F58" s="568"/>
      <c r="G58" s="568"/>
      <c r="H58" s="568"/>
      <c r="I58" s="568"/>
      <c r="J58" s="568"/>
      <c r="K58" s="568"/>
      <c r="L58" s="568"/>
      <c r="M58" s="568"/>
      <c r="N58" s="567"/>
      <c r="O58" s="560"/>
      <c r="P58" s="560"/>
      <c r="Q58" s="560"/>
      <c r="R58" s="560"/>
      <c r="S58" s="560"/>
      <c r="T58" s="560"/>
      <c r="U58" s="560"/>
      <c r="V58" s="560"/>
      <c r="W58" s="560"/>
      <c r="X58" s="560"/>
    </row>
    <row r="59" spans="1:24">
      <c r="A59" s="560" t="s">
        <v>232</v>
      </c>
      <c r="B59" s="560"/>
      <c r="C59" s="566" t="s">
        <v>938</v>
      </c>
      <c r="D59" s="985">
        <f>+D19/IF(D32&gt;0,D32,1)</f>
        <v>0</v>
      </c>
      <c r="E59" s="985">
        <f t="shared" ref="E59:M59" si="6">+E19/IF(E32&gt;0,E32,1)</f>
        <v>0</v>
      </c>
      <c r="F59" s="985">
        <f t="shared" si="6"/>
        <v>0</v>
      </c>
      <c r="G59" s="985">
        <f t="shared" si="6"/>
        <v>0</v>
      </c>
      <c r="H59" s="985">
        <f t="shared" si="6"/>
        <v>0</v>
      </c>
      <c r="I59" s="985">
        <f t="shared" si="6"/>
        <v>0</v>
      </c>
      <c r="J59" s="985">
        <f t="shared" si="6"/>
        <v>0</v>
      </c>
      <c r="K59" s="985">
        <f t="shared" si="6"/>
        <v>0</v>
      </c>
      <c r="L59" s="985">
        <f t="shared" si="6"/>
        <v>0</v>
      </c>
      <c r="M59" s="985">
        <f t="shared" si="6"/>
        <v>0</v>
      </c>
      <c r="N59" s="567"/>
      <c r="O59" s="560"/>
      <c r="P59" s="560"/>
      <c r="Q59" s="560"/>
      <c r="R59" s="560"/>
      <c r="S59" s="560"/>
      <c r="T59" s="560"/>
      <c r="U59" s="560"/>
      <c r="V59" s="560"/>
      <c r="W59" s="560"/>
      <c r="X59" s="560"/>
    </row>
    <row r="60" spans="1:24">
      <c r="A60" s="560"/>
      <c r="B60" s="560"/>
      <c r="C60" s="560"/>
      <c r="D60" s="560"/>
      <c r="E60" s="560"/>
      <c r="F60" s="560"/>
      <c r="G60" s="560"/>
      <c r="H60" s="560"/>
      <c r="I60" s="560"/>
      <c r="J60" s="560"/>
      <c r="K60" s="560"/>
      <c r="L60" s="560"/>
      <c r="M60" s="560"/>
      <c r="N60" s="560"/>
      <c r="O60" s="560"/>
      <c r="P60" s="560"/>
      <c r="Q60" s="560"/>
      <c r="R60" s="560"/>
      <c r="S60" s="560"/>
      <c r="T60" s="560"/>
      <c r="U60" s="560"/>
      <c r="V60" s="560"/>
      <c r="W60" s="560"/>
      <c r="X60" s="560"/>
    </row>
    <row r="61" spans="1:24">
      <c r="A61" s="560"/>
      <c r="B61" s="560"/>
      <c r="C61" s="560"/>
      <c r="D61" s="560"/>
      <c r="E61" s="560"/>
      <c r="F61" s="560"/>
      <c r="G61" s="560"/>
      <c r="H61" s="560"/>
      <c r="I61" s="560"/>
      <c r="J61" s="560"/>
      <c r="K61" s="560"/>
      <c r="L61" s="560"/>
      <c r="M61" s="560"/>
      <c r="N61" s="560"/>
      <c r="O61" s="560"/>
      <c r="P61" s="560"/>
      <c r="Q61" s="560"/>
      <c r="R61" s="560"/>
      <c r="S61" s="560"/>
      <c r="T61" s="560"/>
      <c r="U61" s="560"/>
      <c r="V61" s="560"/>
      <c r="W61" s="560"/>
      <c r="X61" s="560"/>
    </row>
    <row r="62" spans="1:24">
      <c r="A62" s="561" t="s">
        <v>195</v>
      </c>
      <c r="B62" s="560"/>
      <c r="C62" s="560"/>
      <c r="D62" s="560"/>
      <c r="E62" s="560"/>
      <c r="F62" s="560"/>
      <c r="G62" s="560"/>
      <c r="H62" s="560"/>
      <c r="I62" s="560"/>
      <c r="J62" s="560"/>
      <c r="K62" s="560"/>
      <c r="L62" s="560"/>
      <c r="M62" s="560"/>
      <c r="N62" s="560"/>
      <c r="O62" s="560"/>
      <c r="P62" s="560"/>
      <c r="Q62" s="560"/>
      <c r="R62" s="560"/>
      <c r="S62" s="560"/>
      <c r="T62" s="560"/>
      <c r="U62" s="560"/>
      <c r="V62" s="560"/>
      <c r="W62" s="560"/>
      <c r="X62" s="560"/>
    </row>
    <row r="63" spans="1:24" ht="26">
      <c r="A63" s="560"/>
      <c r="B63" s="560"/>
      <c r="C63" s="560" t="s">
        <v>143</v>
      </c>
      <c r="D63" s="563" t="s">
        <v>552</v>
      </c>
      <c r="E63" s="563" t="s">
        <v>705</v>
      </c>
      <c r="F63" s="563" t="s">
        <v>706</v>
      </c>
      <c r="G63" s="564" t="s">
        <v>611</v>
      </c>
      <c r="H63" s="564" t="s">
        <v>236</v>
      </c>
      <c r="I63" s="564" t="s">
        <v>237</v>
      </c>
      <c r="J63" s="564" t="s">
        <v>238</v>
      </c>
      <c r="K63" s="564" t="s">
        <v>597</v>
      </c>
      <c r="L63" s="564" t="s">
        <v>568</v>
      </c>
      <c r="M63" s="564" t="s">
        <v>614</v>
      </c>
      <c r="N63" s="560"/>
      <c r="O63" s="560"/>
      <c r="P63" s="560"/>
      <c r="Q63" s="560"/>
      <c r="R63" s="560"/>
      <c r="S63" s="560"/>
      <c r="T63" s="560"/>
      <c r="U63" s="560"/>
      <c r="V63" s="560"/>
      <c r="W63" s="560"/>
      <c r="X63" s="560"/>
    </row>
    <row r="64" spans="1:24">
      <c r="A64" s="560" t="s">
        <v>196</v>
      </c>
      <c r="B64" s="560"/>
      <c r="C64" s="560" t="s">
        <v>161</v>
      </c>
      <c r="D64" s="563">
        <f>+D$11</f>
        <v>0</v>
      </c>
      <c r="E64" s="563">
        <f t="shared" ref="E64:M64" si="7">+E$11</f>
        <v>1</v>
      </c>
      <c r="F64" s="563">
        <f t="shared" si="7"/>
        <v>2</v>
      </c>
      <c r="G64" s="563">
        <f t="shared" si="7"/>
        <v>3</v>
      </c>
      <c r="H64" s="563">
        <f t="shared" si="7"/>
        <v>4</v>
      </c>
      <c r="I64" s="563">
        <f t="shared" si="7"/>
        <v>5</v>
      </c>
      <c r="J64" s="563">
        <f t="shared" si="7"/>
        <v>6</v>
      </c>
      <c r="K64" s="563">
        <f t="shared" si="7"/>
        <v>7</v>
      </c>
      <c r="L64" s="563">
        <f t="shared" si="7"/>
        <v>8</v>
      </c>
      <c r="M64" s="563">
        <f t="shared" si="7"/>
        <v>9</v>
      </c>
      <c r="N64" s="560"/>
      <c r="O64" s="560"/>
      <c r="P64" s="560"/>
      <c r="Q64" s="560"/>
      <c r="R64" s="560"/>
      <c r="S64" s="560"/>
      <c r="T64" s="560"/>
      <c r="U64" s="560"/>
      <c r="V64" s="560"/>
      <c r="W64" s="560"/>
      <c r="X64" s="560"/>
    </row>
    <row r="65" spans="1:24">
      <c r="A65" s="560"/>
      <c r="B65" s="560"/>
      <c r="C65" s="560"/>
      <c r="D65" s="563"/>
      <c r="E65" s="563"/>
      <c r="F65" s="563"/>
      <c r="G65" s="564"/>
      <c r="H65" s="564"/>
      <c r="I65" s="564"/>
      <c r="J65" s="564"/>
      <c r="K65" s="564"/>
      <c r="L65" s="564"/>
      <c r="M65" s="564"/>
      <c r="N65" s="560"/>
      <c r="O65" s="560"/>
      <c r="P65" s="560"/>
      <c r="Q65" s="560"/>
      <c r="R65" s="560"/>
      <c r="S65" s="560"/>
      <c r="T65" s="560"/>
      <c r="U65" s="560"/>
      <c r="V65" s="560"/>
      <c r="W65" s="560"/>
      <c r="X65" s="560"/>
    </row>
    <row r="66" spans="1:24">
      <c r="A66" s="560" t="s">
        <v>197</v>
      </c>
      <c r="B66" s="560"/>
      <c r="C66" s="566" t="s">
        <v>938</v>
      </c>
      <c r="D66" s="566">
        <f>+D53*D39</f>
        <v>0</v>
      </c>
      <c r="E66" s="566">
        <f t="shared" ref="E66:M72" si="8">+E53*E39</f>
        <v>0</v>
      </c>
      <c r="F66" s="566">
        <f t="shared" si="8"/>
        <v>0</v>
      </c>
      <c r="G66" s="566">
        <f t="shared" si="8"/>
        <v>0</v>
      </c>
      <c r="H66" s="566">
        <f t="shared" si="8"/>
        <v>0</v>
      </c>
      <c r="I66" s="566">
        <f t="shared" si="8"/>
        <v>0</v>
      </c>
      <c r="J66" s="566">
        <f t="shared" si="8"/>
        <v>0</v>
      </c>
      <c r="K66" s="566">
        <f t="shared" si="8"/>
        <v>0</v>
      </c>
      <c r="L66" s="566">
        <f t="shared" si="8"/>
        <v>0</v>
      </c>
      <c r="M66" s="566">
        <f t="shared" si="8"/>
        <v>0</v>
      </c>
      <c r="N66" s="567"/>
      <c r="O66" s="567"/>
      <c r="P66" s="560"/>
      <c r="Q66" s="560"/>
      <c r="R66" s="560"/>
      <c r="S66" s="560"/>
      <c r="T66" s="560"/>
      <c r="U66" s="560"/>
      <c r="V66" s="560"/>
      <c r="W66" s="560"/>
      <c r="X66" s="560"/>
    </row>
    <row r="67" spans="1:24">
      <c r="A67" s="560"/>
      <c r="B67" s="560"/>
      <c r="C67" s="567"/>
      <c r="D67" s="567"/>
      <c r="E67" s="567"/>
      <c r="F67" s="567"/>
      <c r="G67" s="567"/>
      <c r="H67" s="567"/>
      <c r="I67" s="567"/>
      <c r="J67" s="567"/>
      <c r="K67" s="567"/>
      <c r="L67" s="567"/>
      <c r="M67" s="567"/>
      <c r="N67" s="567"/>
      <c r="O67" s="567"/>
      <c r="P67" s="560"/>
      <c r="Q67" s="560"/>
      <c r="R67" s="560"/>
      <c r="S67" s="560"/>
      <c r="T67" s="560"/>
      <c r="U67" s="560"/>
      <c r="V67" s="560"/>
      <c r="W67" s="560"/>
      <c r="X67" s="560"/>
    </row>
    <row r="68" spans="1:24">
      <c r="A68" s="560" t="s">
        <v>198</v>
      </c>
      <c r="B68" s="560"/>
      <c r="C68" s="566" t="s">
        <v>938</v>
      </c>
      <c r="D68" s="566">
        <f>+D55*D41</f>
        <v>0</v>
      </c>
      <c r="E68" s="566">
        <f t="shared" si="8"/>
        <v>0</v>
      </c>
      <c r="F68" s="566">
        <f t="shared" si="8"/>
        <v>0</v>
      </c>
      <c r="G68" s="566">
        <f t="shared" si="8"/>
        <v>0</v>
      </c>
      <c r="H68" s="566">
        <f t="shared" si="8"/>
        <v>0</v>
      </c>
      <c r="I68" s="566">
        <f t="shared" si="8"/>
        <v>0</v>
      </c>
      <c r="J68" s="566">
        <f t="shared" si="8"/>
        <v>0</v>
      </c>
      <c r="K68" s="566">
        <f t="shared" si="8"/>
        <v>0</v>
      </c>
      <c r="L68" s="566">
        <f t="shared" si="8"/>
        <v>0</v>
      </c>
      <c r="M68" s="566">
        <f t="shared" si="8"/>
        <v>0</v>
      </c>
      <c r="N68" s="567"/>
      <c r="O68" s="567"/>
      <c r="P68" s="560"/>
      <c r="Q68" s="560"/>
      <c r="R68" s="560"/>
      <c r="S68" s="560"/>
      <c r="T68" s="560"/>
      <c r="U68" s="560"/>
      <c r="V68" s="560"/>
      <c r="W68" s="560"/>
      <c r="X68" s="560"/>
    </row>
    <row r="69" spans="1:24">
      <c r="A69" s="560"/>
      <c r="B69" s="560"/>
      <c r="C69" s="567"/>
      <c r="D69" s="567"/>
      <c r="E69" s="567"/>
      <c r="F69" s="567"/>
      <c r="G69" s="567"/>
      <c r="H69" s="567"/>
      <c r="I69" s="567"/>
      <c r="J69" s="567"/>
      <c r="K69" s="567"/>
      <c r="L69" s="567"/>
      <c r="M69" s="567"/>
      <c r="N69" s="567"/>
      <c r="O69" s="567"/>
      <c r="P69" s="560"/>
      <c r="Q69" s="560"/>
      <c r="R69" s="560"/>
      <c r="S69" s="560"/>
      <c r="T69" s="560"/>
      <c r="U69" s="560"/>
      <c r="V69" s="560"/>
      <c r="W69" s="560"/>
      <c r="X69" s="560"/>
    </row>
    <row r="70" spans="1:24">
      <c r="A70" s="560" t="s">
        <v>199</v>
      </c>
      <c r="B70" s="560"/>
      <c r="C70" s="566" t="s">
        <v>200</v>
      </c>
      <c r="D70" s="566">
        <f>+D57*D43</f>
        <v>0</v>
      </c>
      <c r="E70" s="566">
        <f t="shared" si="8"/>
        <v>0</v>
      </c>
      <c r="F70" s="566">
        <f t="shared" si="8"/>
        <v>0</v>
      </c>
      <c r="G70" s="566">
        <f t="shared" si="8"/>
        <v>0</v>
      </c>
      <c r="H70" s="566">
        <f t="shared" si="8"/>
        <v>0</v>
      </c>
      <c r="I70" s="566">
        <f t="shared" si="8"/>
        <v>0</v>
      </c>
      <c r="J70" s="566">
        <f t="shared" si="8"/>
        <v>0</v>
      </c>
      <c r="K70" s="566">
        <f t="shared" si="8"/>
        <v>0</v>
      </c>
      <c r="L70" s="566">
        <f t="shared" si="8"/>
        <v>0</v>
      </c>
      <c r="M70" s="566">
        <f t="shared" si="8"/>
        <v>0</v>
      </c>
      <c r="N70" s="567"/>
      <c r="O70" s="567"/>
      <c r="P70" s="560"/>
      <c r="Q70" s="560"/>
      <c r="R70" s="560"/>
      <c r="S70" s="560"/>
      <c r="T70" s="560"/>
      <c r="U70" s="560"/>
      <c r="V70" s="560"/>
      <c r="W70" s="560"/>
      <c r="X70" s="560"/>
    </row>
    <row r="71" spans="1:24">
      <c r="A71" s="560"/>
      <c r="B71" s="560"/>
      <c r="C71" s="567"/>
      <c r="D71" s="567"/>
      <c r="E71" s="567"/>
      <c r="F71" s="567"/>
      <c r="G71" s="567"/>
      <c r="H71" s="567"/>
      <c r="I71" s="567"/>
      <c r="J71" s="567"/>
      <c r="K71" s="567"/>
      <c r="L71" s="567"/>
      <c r="M71" s="567"/>
      <c r="N71" s="567"/>
      <c r="O71" s="567"/>
      <c r="P71" s="560"/>
      <c r="Q71" s="560"/>
      <c r="R71" s="560"/>
      <c r="S71" s="560"/>
      <c r="T71" s="560"/>
      <c r="U71" s="560"/>
      <c r="V71" s="560"/>
      <c r="W71" s="560"/>
      <c r="X71" s="560"/>
    </row>
    <row r="72" spans="1:24">
      <c r="A72" s="560" t="s">
        <v>201</v>
      </c>
      <c r="B72" s="560"/>
      <c r="C72" s="566" t="s">
        <v>202</v>
      </c>
      <c r="D72" s="566">
        <f>+D59*D45</f>
        <v>0</v>
      </c>
      <c r="E72" s="566">
        <f t="shared" si="8"/>
        <v>0</v>
      </c>
      <c r="F72" s="566">
        <f t="shared" si="8"/>
        <v>0</v>
      </c>
      <c r="G72" s="566">
        <f t="shared" si="8"/>
        <v>0</v>
      </c>
      <c r="H72" s="566">
        <f t="shared" si="8"/>
        <v>0</v>
      </c>
      <c r="I72" s="566">
        <f t="shared" si="8"/>
        <v>0</v>
      </c>
      <c r="J72" s="566">
        <f t="shared" si="8"/>
        <v>0</v>
      </c>
      <c r="K72" s="566">
        <f t="shared" si="8"/>
        <v>0</v>
      </c>
      <c r="L72" s="566">
        <f t="shared" si="8"/>
        <v>0</v>
      </c>
      <c r="M72" s="566">
        <f t="shared" si="8"/>
        <v>0</v>
      </c>
      <c r="N72" s="567"/>
      <c r="O72" s="567"/>
      <c r="P72" s="560"/>
      <c r="Q72" s="560"/>
      <c r="R72" s="560"/>
      <c r="S72" s="560"/>
      <c r="T72" s="560"/>
      <c r="U72" s="560"/>
      <c r="V72" s="560"/>
      <c r="W72" s="560"/>
      <c r="X72" s="560"/>
    </row>
    <row r="73" spans="1:24">
      <c r="A73" s="560"/>
      <c r="B73" s="560"/>
      <c r="C73" s="560"/>
      <c r="D73" s="560"/>
      <c r="E73" s="560"/>
      <c r="F73" s="560"/>
      <c r="G73" s="560"/>
      <c r="H73" s="560"/>
      <c r="I73" s="560"/>
      <c r="J73" s="560"/>
      <c r="K73" s="560"/>
      <c r="L73" s="560"/>
      <c r="M73" s="560"/>
      <c r="N73" s="560"/>
      <c r="O73" s="560"/>
      <c r="P73" s="560"/>
      <c r="Q73" s="560"/>
      <c r="R73" s="560"/>
      <c r="S73" s="560"/>
      <c r="T73" s="560"/>
      <c r="U73" s="560"/>
      <c r="V73" s="560"/>
      <c r="W73" s="560"/>
      <c r="X73" s="560"/>
    </row>
    <row r="74" spans="1:24">
      <c r="A74" s="560"/>
      <c r="B74" s="560"/>
      <c r="C74" s="560"/>
      <c r="D74" s="560"/>
      <c r="E74" s="560"/>
      <c r="F74" s="560"/>
      <c r="G74" s="560"/>
      <c r="H74" s="560"/>
      <c r="I74" s="560"/>
      <c r="J74" s="560"/>
      <c r="K74" s="560"/>
      <c r="L74" s="560"/>
      <c r="M74" s="560"/>
      <c r="N74" s="560"/>
      <c r="O74" s="560"/>
      <c r="P74" s="560"/>
      <c r="Q74" s="560"/>
      <c r="R74" s="560"/>
      <c r="S74" s="560"/>
      <c r="T74" s="560"/>
      <c r="U74" s="560"/>
      <c r="V74" s="560"/>
      <c r="W74" s="560"/>
      <c r="X74" s="560"/>
    </row>
    <row r="75" spans="1:24">
      <c r="A75" s="560"/>
      <c r="B75" s="560"/>
      <c r="C75" s="560"/>
      <c r="D75" s="560"/>
      <c r="E75" s="560"/>
      <c r="F75" s="560"/>
      <c r="G75" s="560"/>
      <c r="H75" s="560"/>
      <c r="I75" s="560"/>
      <c r="J75" s="560"/>
      <c r="K75" s="560"/>
      <c r="L75" s="560"/>
      <c r="M75" s="560"/>
      <c r="N75" s="560"/>
      <c r="O75" s="560"/>
      <c r="P75" s="560"/>
      <c r="Q75" s="560"/>
      <c r="R75" s="560"/>
      <c r="S75" s="560"/>
      <c r="T75" s="560"/>
      <c r="U75" s="560"/>
      <c r="V75" s="560"/>
      <c r="W75" s="560"/>
      <c r="X75" s="560"/>
    </row>
    <row r="76" spans="1:24" ht="14" thickBot="1">
      <c r="A76" s="560"/>
      <c r="B76" s="560"/>
      <c r="C76" s="560"/>
      <c r="D76" s="560"/>
      <c r="E76" s="560"/>
      <c r="F76" s="560"/>
      <c r="G76" s="560"/>
      <c r="H76" s="560"/>
      <c r="I76" s="560"/>
      <c r="J76" s="560"/>
      <c r="K76" s="560"/>
      <c r="L76" s="560"/>
      <c r="M76" s="560"/>
      <c r="N76" s="560"/>
      <c r="O76" s="560"/>
      <c r="P76" s="560"/>
      <c r="Q76" s="560"/>
      <c r="R76" s="560"/>
      <c r="S76" s="560"/>
      <c r="T76" s="560"/>
      <c r="U76" s="560"/>
      <c r="V76" s="560"/>
      <c r="W76" s="560"/>
      <c r="X76" s="560"/>
    </row>
    <row r="77" spans="1:24" ht="16">
      <c r="A77" s="993" t="s">
        <v>203</v>
      </c>
      <c r="B77" s="994" t="s">
        <v>996</v>
      </c>
      <c r="C77" s="995"/>
      <c r="D77" s="995"/>
      <c r="E77" s="995"/>
      <c r="F77" s="995"/>
      <c r="G77" s="995"/>
      <c r="H77" s="995"/>
      <c r="I77" s="995"/>
      <c r="J77" s="995"/>
      <c r="K77" s="995"/>
      <c r="L77" s="995"/>
      <c r="M77" s="995"/>
      <c r="N77" s="996"/>
      <c r="O77" s="560"/>
      <c r="P77" s="560"/>
      <c r="Q77" s="560"/>
      <c r="R77" s="560"/>
      <c r="S77" s="560"/>
      <c r="T77" s="560"/>
      <c r="U77" s="560"/>
      <c r="V77" s="560"/>
      <c r="W77" s="560"/>
      <c r="X77" s="560"/>
    </row>
    <row r="78" spans="1:24">
      <c r="A78" s="997"/>
      <c r="B78" s="998"/>
      <c r="C78" s="998"/>
      <c r="D78" s="998"/>
      <c r="E78" s="998"/>
      <c r="F78" s="998"/>
      <c r="G78" s="998"/>
      <c r="H78" s="998"/>
      <c r="I78" s="998"/>
      <c r="J78" s="998"/>
      <c r="K78" s="998"/>
      <c r="L78" s="998"/>
      <c r="M78" s="998"/>
      <c r="N78" s="999"/>
      <c r="O78" s="991"/>
      <c r="P78" s="560"/>
      <c r="Q78" s="560"/>
      <c r="R78" s="560"/>
      <c r="S78" s="560"/>
      <c r="T78" s="560"/>
      <c r="U78" s="560"/>
      <c r="V78" s="560"/>
      <c r="W78" s="560"/>
      <c r="X78" s="560"/>
    </row>
    <row r="79" spans="1:24">
      <c r="A79" s="987" t="s">
        <v>998</v>
      </c>
      <c r="B79" s="998"/>
      <c r="C79" s="998" t="s">
        <v>196</v>
      </c>
      <c r="D79" s="988">
        <f>SUM(D68:D72)</f>
        <v>0</v>
      </c>
      <c r="E79" s="989">
        <f t="shared" ref="E79:M79" si="9">SUM(E68:E72)</f>
        <v>0</v>
      </c>
      <c r="F79" s="989">
        <f t="shared" si="9"/>
        <v>0</v>
      </c>
      <c r="G79" s="989">
        <f t="shared" si="9"/>
        <v>0</v>
      </c>
      <c r="H79" s="989">
        <f t="shared" si="9"/>
        <v>0</v>
      </c>
      <c r="I79" s="989">
        <f t="shared" si="9"/>
        <v>0</v>
      </c>
      <c r="J79" s="989">
        <f t="shared" si="9"/>
        <v>0</v>
      </c>
      <c r="K79" s="989">
        <f t="shared" si="9"/>
        <v>0</v>
      </c>
      <c r="L79" s="989">
        <f t="shared" si="9"/>
        <v>0</v>
      </c>
      <c r="M79" s="990">
        <f t="shared" si="9"/>
        <v>0</v>
      </c>
      <c r="N79" s="999"/>
      <c r="O79" s="991"/>
      <c r="P79" s="560"/>
      <c r="Q79" s="560"/>
      <c r="R79" s="560"/>
      <c r="S79" s="560"/>
      <c r="T79" s="560"/>
      <c r="U79" s="560"/>
      <c r="V79" s="560"/>
      <c r="W79" s="560"/>
      <c r="X79" s="560"/>
    </row>
    <row r="80" spans="1:24">
      <c r="A80" s="997"/>
      <c r="B80" s="998" t="s">
        <v>121</v>
      </c>
      <c r="C80" s="998"/>
      <c r="D80" s="998"/>
      <c r="E80" s="998"/>
      <c r="F80" s="998"/>
      <c r="G80" s="998"/>
      <c r="H80" s="998"/>
      <c r="I80" s="998"/>
      <c r="J80" s="998"/>
      <c r="K80" s="998"/>
      <c r="L80" s="998"/>
      <c r="M80" s="998"/>
      <c r="N80" s="999"/>
      <c r="O80" s="991"/>
      <c r="P80" s="560"/>
      <c r="Q80" s="560"/>
      <c r="R80" s="560"/>
      <c r="S80" s="560"/>
      <c r="T80" s="560"/>
      <c r="U80" s="560"/>
      <c r="V80" s="560"/>
      <c r="W80" s="560"/>
      <c r="X80" s="560"/>
    </row>
    <row r="81" spans="1:24">
      <c r="A81" s="987" t="s">
        <v>999</v>
      </c>
      <c r="B81" s="998"/>
      <c r="C81" s="998" t="s">
        <v>122</v>
      </c>
      <c r="D81" s="988">
        <f>+D79+D66</f>
        <v>0</v>
      </c>
      <c r="E81" s="989">
        <f t="shared" ref="E81:M81" si="10">+E79+E66</f>
        <v>0</v>
      </c>
      <c r="F81" s="989">
        <f t="shared" si="10"/>
        <v>0</v>
      </c>
      <c r="G81" s="989">
        <f t="shared" si="10"/>
        <v>0</v>
      </c>
      <c r="H81" s="989">
        <f t="shared" si="10"/>
        <v>0</v>
      </c>
      <c r="I81" s="989">
        <f t="shared" si="10"/>
        <v>0</v>
      </c>
      <c r="J81" s="989">
        <f t="shared" si="10"/>
        <v>0</v>
      </c>
      <c r="K81" s="989">
        <f t="shared" si="10"/>
        <v>0</v>
      </c>
      <c r="L81" s="989">
        <f t="shared" si="10"/>
        <v>0</v>
      </c>
      <c r="M81" s="990">
        <f t="shared" si="10"/>
        <v>0</v>
      </c>
      <c r="N81" s="999"/>
      <c r="O81" s="991"/>
      <c r="P81" s="560"/>
      <c r="Q81" s="560"/>
      <c r="R81" s="560"/>
      <c r="S81" s="560"/>
      <c r="T81" s="560"/>
      <c r="U81" s="560"/>
      <c r="V81" s="560"/>
      <c r="W81" s="560"/>
      <c r="X81" s="560"/>
    </row>
    <row r="82" spans="1:24">
      <c r="A82" s="997"/>
      <c r="B82" s="998" t="s">
        <v>123</v>
      </c>
      <c r="C82" s="998"/>
      <c r="D82" s="998"/>
      <c r="E82" s="998"/>
      <c r="F82" s="998"/>
      <c r="G82" s="998"/>
      <c r="H82" s="998"/>
      <c r="I82" s="998"/>
      <c r="J82" s="998"/>
      <c r="K82" s="998"/>
      <c r="L82" s="998"/>
      <c r="M82" s="998"/>
      <c r="N82" s="999"/>
      <c r="O82" s="991"/>
      <c r="P82" s="560"/>
      <c r="Q82" s="560"/>
      <c r="R82" s="560"/>
      <c r="S82" s="560"/>
      <c r="T82" s="560"/>
      <c r="U82" s="560"/>
      <c r="V82" s="560"/>
      <c r="W82" s="560"/>
      <c r="X82" s="560"/>
    </row>
    <row r="83" spans="1:24" ht="14" thickBot="1">
      <c r="A83" s="1000"/>
      <c r="B83" s="1001"/>
      <c r="C83" s="1001"/>
      <c r="D83" s="1001"/>
      <c r="E83" s="1001"/>
      <c r="F83" s="1001"/>
      <c r="G83" s="1001"/>
      <c r="H83" s="1001"/>
      <c r="I83" s="1001"/>
      <c r="J83" s="1001"/>
      <c r="K83" s="1001"/>
      <c r="L83" s="1001"/>
      <c r="M83" s="1001"/>
      <c r="N83" s="1002"/>
      <c r="O83" s="991"/>
      <c r="P83" s="560"/>
      <c r="Q83" s="560"/>
      <c r="R83" s="560"/>
      <c r="S83" s="560"/>
      <c r="T83" s="560"/>
      <c r="U83" s="560"/>
      <c r="V83" s="560"/>
      <c r="W83" s="560"/>
      <c r="X83" s="560"/>
    </row>
    <row r="84" spans="1:24">
      <c r="A84" s="561" t="s">
        <v>124</v>
      </c>
      <c r="B84" s="560"/>
      <c r="C84" s="560" t="s">
        <v>122</v>
      </c>
      <c r="D84" s="992">
        <f>+'SUMMARY w SQ FT &gt;5% or &lt;0%'!G24</f>
        <v>0</v>
      </c>
      <c r="E84" s="992">
        <f>+'SUMMARY w SQ FT &gt;5% or &lt;0%'!H24</f>
        <v>0</v>
      </c>
      <c r="F84" s="992">
        <f>+'SUMMARY w SQ FT &gt;5% or &lt;0%'!I24</f>
        <v>0</v>
      </c>
      <c r="G84" s="992">
        <f>+'SUMMARY w SQ FT &gt;5% or &lt;0%'!J24</f>
        <v>0</v>
      </c>
      <c r="H84" s="992">
        <f>+'SUMMARY w SQ FT &gt;5% or &lt;0%'!K24</f>
        <v>0</v>
      </c>
      <c r="I84" s="992">
        <f>+'SUMMARY w SQ FT &gt;5% or &lt;0%'!L24</f>
        <v>0</v>
      </c>
      <c r="J84" s="992">
        <f>+'SUMMARY w SQ FT &gt;5% or &lt;0%'!M24</f>
        <v>0</v>
      </c>
      <c r="K84" s="992">
        <f>+'SUMMARY w SQ FT &gt;5% or &lt;0%'!N24</f>
        <v>0</v>
      </c>
      <c r="L84" s="992">
        <f>+'SUMMARY w SQ FT &gt;5% or &lt;0%'!O24</f>
        <v>0</v>
      </c>
      <c r="M84" s="992">
        <f>+'SUMMARY w SQ FT &gt;5% or &lt;0%'!P24</f>
        <v>0</v>
      </c>
      <c r="N84" s="560"/>
      <c r="O84" s="560"/>
      <c r="P84" s="560"/>
      <c r="Q84" s="560"/>
      <c r="R84" s="560"/>
      <c r="S84" s="560"/>
      <c r="T84" s="560"/>
      <c r="U84" s="560"/>
      <c r="V84" s="560"/>
      <c r="W84" s="560"/>
      <c r="X84" s="560"/>
    </row>
    <row r="85" spans="1:24">
      <c r="A85" s="561" t="s">
        <v>125</v>
      </c>
      <c r="B85" s="560"/>
      <c r="C85" s="560" t="s">
        <v>196</v>
      </c>
      <c r="D85" s="570" t="e">
        <f>+'SUMMARY w SQ FT &gt;5% or &lt;0%'!B354-'SUMMARY w SQ FT &gt;5% or &lt;0%'!B372</f>
        <v>#DIV/0!</v>
      </c>
      <c r="E85" s="570" t="e">
        <f>+'SUMMARY w SQ FT &gt;5% or &lt;0%'!B355-'SUMMARY w SQ FT &gt;5% or &lt;0%'!B373</f>
        <v>#DIV/0!</v>
      </c>
      <c r="F85" s="570" t="e">
        <f>+'SUMMARY w SQ FT &gt;5% or &lt;0%'!B356-'SUMMARY w SQ FT &gt;5% or &lt;0%'!B374</f>
        <v>#DIV/0!</v>
      </c>
      <c r="G85" s="570" t="e">
        <f>+'SUMMARY w SQ FT &gt;5% or &lt;0%'!B357-'SUMMARY w SQ FT &gt;5% or &lt;0%'!B375</f>
        <v>#DIV/0!</v>
      </c>
      <c r="H85" s="570" t="e">
        <f>+'SUMMARY w SQ FT &gt;5% or &lt;0%'!B358-'SUMMARY w SQ FT &gt;5% or &lt;0%'!B376</f>
        <v>#DIV/0!</v>
      </c>
      <c r="I85" s="570" t="e">
        <f>+'SUMMARY w SQ FT &gt;5% or &lt;0%'!B359-'SUMMARY w SQ FT &gt;5% or &lt;0%'!B377</f>
        <v>#DIV/0!</v>
      </c>
      <c r="J85" s="570" t="e">
        <f>+'SUMMARY w SQ FT &gt;5% or &lt;0%'!B360-'SUMMARY w SQ FT &gt;5% or &lt;0%'!B378</f>
        <v>#DIV/0!</v>
      </c>
      <c r="K85" s="570" t="e">
        <f>+'SUMMARY w SQ FT &gt;5% or &lt;0%'!B361-'SUMMARY w SQ FT &gt;5% or &lt;0%'!B379</f>
        <v>#DIV/0!</v>
      </c>
      <c r="L85" s="570" t="e">
        <f>+'SUMMARY w SQ FT &gt;5% or &lt;0%'!B362-'SUMMARY w SQ FT &gt;5% or &lt;0%'!B380</f>
        <v>#DIV/0!</v>
      </c>
      <c r="M85" s="570" t="e">
        <f>+'SUMMARY w SQ FT &gt;5% or &lt;0%'!B363-'SUMMARY w SQ FT &gt;5% or &lt;0%'!B381</f>
        <v>#DIV/0!</v>
      </c>
      <c r="N85" s="560"/>
      <c r="O85" s="560"/>
      <c r="P85" s="560"/>
      <c r="Q85" s="560"/>
      <c r="R85" s="560"/>
      <c r="S85" s="560"/>
      <c r="T85" s="560"/>
      <c r="U85" s="560"/>
      <c r="V85" s="560"/>
      <c r="W85" s="560"/>
      <c r="X85" s="560"/>
    </row>
    <row r="86" spans="1:24" ht="14" thickBot="1">
      <c r="A86" s="560"/>
      <c r="B86" s="560"/>
      <c r="C86" s="560"/>
      <c r="D86" s="560"/>
      <c r="E86" s="560"/>
      <c r="F86" s="560"/>
      <c r="G86" s="560"/>
      <c r="H86" s="560"/>
      <c r="I86" s="560"/>
      <c r="J86" s="560"/>
      <c r="K86" s="560"/>
      <c r="L86" s="560"/>
      <c r="M86" s="560"/>
      <c r="N86" s="560"/>
      <c r="O86" s="560"/>
      <c r="P86" s="560"/>
      <c r="Q86" s="560"/>
      <c r="R86" s="560"/>
      <c r="S86" s="560"/>
      <c r="T86" s="560"/>
      <c r="U86" s="560"/>
      <c r="V86" s="560"/>
      <c r="W86" s="560"/>
      <c r="X86" s="560"/>
    </row>
    <row r="87" spans="1:24">
      <c r="A87" s="993" t="s">
        <v>1000</v>
      </c>
      <c r="B87" s="995"/>
      <c r="C87" s="995"/>
      <c r="D87" s="995" t="str">
        <f>+D63</f>
        <v>Project YEAR 1</v>
      </c>
      <c r="E87" s="1003" t="str">
        <f t="shared" ref="E87:M88" si="11">+E63</f>
        <v>Project year 2</v>
      </c>
      <c r="F87" s="1003" t="str">
        <f t="shared" si="11"/>
        <v>Project year 3</v>
      </c>
      <c r="G87" s="1003" t="str">
        <f t="shared" si="11"/>
        <v>Project year 4</v>
      </c>
      <c r="H87" s="1003" t="str">
        <f t="shared" si="11"/>
        <v>Project year 5</v>
      </c>
      <c r="I87" s="1003" t="str">
        <f t="shared" si="11"/>
        <v>Project year 6</v>
      </c>
      <c r="J87" s="1003" t="str">
        <f t="shared" si="11"/>
        <v>Projectyear 7</v>
      </c>
      <c r="K87" s="1003" t="str">
        <f t="shared" si="11"/>
        <v>Project year 8</v>
      </c>
      <c r="L87" s="1003" t="str">
        <f t="shared" si="11"/>
        <v>Project year 9</v>
      </c>
      <c r="M87" s="1003" t="str">
        <f t="shared" si="11"/>
        <v>Project year 10</v>
      </c>
      <c r="N87" s="996"/>
      <c r="O87" s="560"/>
      <c r="P87" s="560"/>
      <c r="Q87" s="560"/>
      <c r="R87" s="560"/>
      <c r="S87" s="560"/>
      <c r="T87" s="560"/>
      <c r="U87" s="560"/>
      <c r="V87" s="560"/>
      <c r="W87" s="560"/>
      <c r="X87" s="560"/>
    </row>
    <row r="88" spans="1:24">
      <c r="A88" s="1004"/>
      <c r="B88" s="445"/>
      <c r="C88" s="445"/>
      <c r="D88" s="445">
        <f>+D64</f>
        <v>0</v>
      </c>
      <c r="E88" s="1005">
        <f t="shared" si="11"/>
        <v>1</v>
      </c>
      <c r="F88" s="1005">
        <f t="shared" si="11"/>
        <v>2</v>
      </c>
      <c r="G88" s="1005">
        <f t="shared" si="11"/>
        <v>3</v>
      </c>
      <c r="H88" s="1005">
        <f t="shared" si="11"/>
        <v>4</v>
      </c>
      <c r="I88" s="1005">
        <f t="shared" si="11"/>
        <v>5</v>
      </c>
      <c r="J88" s="1005">
        <f t="shared" si="11"/>
        <v>6</v>
      </c>
      <c r="K88" s="1005">
        <f t="shared" si="11"/>
        <v>7</v>
      </c>
      <c r="L88" s="1005">
        <f t="shared" si="11"/>
        <v>8</v>
      </c>
      <c r="M88" s="1005">
        <f t="shared" si="11"/>
        <v>9</v>
      </c>
      <c r="N88" s="1006"/>
      <c r="O88" s="560"/>
      <c r="P88" s="560"/>
      <c r="Q88" s="560"/>
      <c r="R88" s="560"/>
      <c r="S88" s="560"/>
      <c r="T88" s="560"/>
      <c r="U88" s="560"/>
      <c r="V88" s="560"/>
      <c r="W88" s="560"/>
      <c r="X88" s="560"/>
    </row>
    <row r="89" spans="1:24">
      <c r="A89" s="1004" t="s">
        <v>168</v>
      </c>
      <c r="B89" s="445" t="s">
        <v>1001</v>
      </c>
      <c r="C89" s="445"/>
      <c r="D89" s="445"/>
      <c r="E89" s="445"/>
      <c r="F89" s="445"/>
      <c r="G89" s="445"/>
      <c r="H89" s="445"/>
      <c r="I89" s="445"/>
      <c r="J89" s="445"/>
      <c r="K89" s="445"/>
      <c r="L89" s="445"/>
      <c r="M89" s="445"/>
      <c r="N89" s="1006"/>
      <c r="O89" s="560"/>
      <c r="P89" s="560"/>
      <c r="Q89" s="560"/>
      <c r="R89" s="560"/>
      <c r="S89" s="560"/>
      <c r="T89" s="560"/>
      <c r="U89" s="560"/>
      <c r="V89" s="560"/>
      <c r="W89" s="560"/>
      <c r="X89" s="560"/>
    </row>
    <row r="90" spans="1:24">
      <c r="A90" s="1004"/>
      <c r="B90" s="445" t="s">
        <v>992</v>
      </c>
      <c r="C90" s="445"/>
      <c r="D90" s="1007" t="e">
        <f>IF((D79)/D84&lt;5%,0,FALSE)</f>
        <v>#DIV/0!</v>
      </c>
      <c r="E90" s="1007" t="e">
        <f t="shared" ref="E90:M90" si="12">IF((E79)/E84&lt;5%,0,FALSE)</f>
        <v>#DIV/0!</v>
      </c>
      <c r="F90" s="1007" t="e">
        <f t="shared" si="12"/>
        <v>#DIV/0!</v>
      </c>
      <c r="G90" s="1007" t="e">
        <f t="shared" si="12"/>
        <v>#DIV/0!</v>
      </c>
      <c r="H90" s="1007" t="e">
        <f t="shared" si="12"/>
        <v>#DIV/0!</v>
      </c>
      <c r="I90" s="1007" t="e">
        <f t="shared" si="12"/>
        <v>#DIV/0!</v>
      </c>
      <c r="J90" s="1007" t="e">
        <f t="shared" si="12"/>
        <v>#DIV/0!</v>
      </c>
      <c r="K90" s="1007" t="e">
        <f t="shared" si="12"/>
        <v>#DIV/0!</v>
      </c>
      <c r="L90" s="1007" t="e">
        <f t="shared" si="12"/>
        <v>#DIV/0!</v>
      </c>
      <c r="M90" s="1007" t="e">
        <f t="shared" si="12"/>
        <v>#DIV/0!</v>
      </c>
      <c r="N90" s="1006"/>
      <c r="O90" s="560"/>
      <c r="P90" s="560"/>
      <c r="Q90" s="560"/>
      <c r="R90" s="560"/>
      <c r="S90" s="560"/>
      <c r="T90" s="560"/>
      <c r="U90" s="560"/>
      <c r="V90" s="560"/>
      <c r="W90" s="560"/>
      <c r="X90" s="560"/>
    </row>
    <row r="91" spans="1:24">
      <c r="A91" s="1004"/>
      <c r="B91" s="445" t="s">
        <v>169</v>
      </c>
      <c r="C91" s="445"/>
      <c r="D91" s="445"/>
      <c r="E91" s="445"/>
      <c r="F91" s="445"/>
      <c r="G91" s="445"/>
      <c r="H91" s="445"/>
      <c r="I91" s="445"/>
      <c r="J91" s="445"/>
      <c r="K91" s="445"/>
      <c r="L91" s="445"/>
      <c r="M91" s="445"/>
      <c r="N91" s="1006"/>
      <c r="O91" s="560"/>
      <c r="P91" s="560"/>
      <c r="Q91" s="560"/>
      <c r="R91" s="560"/>
      <c r="S91" s="560"/>
      <c r="T91" s="560"/>
      <c r="U91" s="560"/>
      <c r="V91" s="560"/>
      <c r="W91" s="560"/>
      <c r="X91" s="560"/>
    </row>
    <row r="92" spans="1:24">
      <c r="A92" s="1004"/>
      <c r="B92" s="445"/>
      <c r="C92" s="445"/>
      <c r="D92" s="445"/>
      <c r="E92" s="445"/>
      <c r="F92" s="445"/>
      <c r="G92" s="445"/>
      <c r="H92" s="445"/>
      <c r="I92" s="445"/>
      <c r="J92" s="445"/>
      <c r="K92" s="445"/>
      <c r="L92" s="445"/>
      <c r="M92" s="445"/>
      <c r="N92" s="1006"/>
      <c r="O92" s="560"/>
      <c r="P92" s="560"/>
      <c r="Q92" s="560"/>
      <c r="R92" s="560"/>
      <c r="S92" s="560"/>
      <c r="T92" s="560"/>
      <c r="U92" s="560"/>
      <c r="V92" s="560"/>
      <c r="W92" s="560"/>
      <c r="X92" s="560"/>
    </row>
    <row r="93" spans="1:24">
      <c r="A93" s="1004" t="s">
        <v>170</v>
      </c>
      <c r="B93" s="445" t="s">
        <v>993</v>
      </c>
      <c r="C93" s="445"/>
      <c r="D93" s="445" t="s">
        <v>171</v>
      </c>
      <c r="E93" s="445"/>
      <c r="F93" s="445"/>
      <c r="G93" s="445"/>
      <c r="H93" s="445"/>
      <c r="I93" s="445"/>
      <c r="J93" s="445"/>
      <c r="K93" s="445"/>
      <c r="L93" s="445"/>
      <c r="M93" s="445"/>
      <c r="N93" s="1006"/>
      <c r="O93" s="560"/>
      <c r="P93" s="560"/>
      <c r="Q93" s="560"/>
      <c r="R93" s="560"/>
      <c r="S93" s="560"/>
      <c r="T93" s="560"/>
      <c r="U93" s="560"/>
      <c r="V93" s="560"/>
      <c r="W93" s="560"/>
      <c r="X93" s="560"/>
    </row>
    <row r="94" spans="1:24">
      <c r="A94" s="1004"/>
      <c r="B94" s="445" t="s">
        <v>994</v>
      </c>
      <c r="C94" s="445"/>
      <c r="D94" s="445"/>
      <c r="E94" s="445"/>
      <c r="F94" s="445"/>
      <c r="G94" s="445"/>
      <c r="H94" s="445"/>
      <c r="I94" s="445"/>
      <c r="J94" s="445"/>
      <c r="K94" s="445"/>
      <c r="L94" s="445"/>
      <c r="M94" s="445"/>
      <c r="N94" s="1006"/>
      <c r="O94" s="560"/>
      <c r="P94" s="560"/>
      <c r="Q94" s="560"/>
      <c r="R94" s="560"/>
      <c r="S94" s="560"/>
      <c r="T94" s="560"/>
      <c r="U94" s="560"/>
      <c r="V94" s="560"/>
      <c r="W94" s="560"/>
      <c r="X94" s="560"/>
    </row>
    <row r="95" spans="1:24">
      <c r="A95" s="1004"/>
      <c r="B95" s="445"/>
      <c r="C95" s="445"/>
      <c r="D95" s="445"/>
      <c r="E95" s="445"/>
      <c r="F95" s="445"/>
      <c r="G95" s="445"/>
      <c r="H95" s="445"/>
      <c r="I95" s="445"/>
      <c r="J95" s="445"/>
      <c r="K95" s="445"/>
      <c r="L95" s="445"/>
      <c r="M95" s="445"/>
      <c r="N95" s="1006"/>
      <c r="O95" s="560"/>
      <c r="P95" s="560"/>
      <c r="Q95" s="560"/>
      <c r="R95" s="560"/>
      <c r="S95" s="560"/>
      <c r="T95" s="560"/>
      <c r="U95" s="560"/>
      <c r="V95" s="560"/>
      <c r="W95" s="560"/>
      <c r="X95" s="560"/>
    </row>
    <row r="96" spans="1:24">
      <c r="A96" s="1004" t="s">
        <v>172</v>
      </c>
      <c r="B96" s="445" t="s">
        <v>173</v>
      </c>
      <c r="C96" s="445"/>
      <c r="D96" s="445" t="s">
        <v>171</v>
      </c>
      <c r="E96" s="445"/>
      <c r="F96" s="445"/>
      <c r="G96" s="445"/>
      <c r="H96" s="445"/>
      <c r="I96" s="445"/>
      <c r="J96" s="445"/>
      <c r="K96" s="445"/>
      <c r="L96" s="445"/>
      <c r="M96" s="445"/>
      <c r="N96" s="1006"/>
      <c r="O96" s="560"/>
      <c r="P96" s="560"/>
      <c r="Q96" s="560"/>
      <c r="R96" s="560"/>
      <c r="S96" s="560"/>
      <c r="T96" s="560"/>
      <c r="U96" s="560"/>
      <c r="V96" s="560"/>
      <c r="W96" s="560"/>
      <c r="X96" s="560"/>
    </row>
    <row r="97" spans="1:24">
      <c r="A97" s="1004"/>
      <c r="B97" s="445"/>
      <c r="C97" s="445"/>
      <c r="D97" s="445"/>
      <c r="E97" s="445"/>
      <c r="F97" s="445"/>
      <c r="G97" s="445"/>
      <c r="H97" s="445"/>
      <c r="I97" s="445"/>
      <c r="J97" s="445"/>
      <c r="K97" s="445"/>
      <c r="L97" s="445"/>
      <c r="M97" s="445"/>
      <c r="N97" s="1006"/>
      <c r="O97" s="560"/>
      <c r="P97" s="560"/>
      <c r="Q97" s="560"/>
      <c r="R97" s="560"/>
      <c r="S97" s="560"/>
      <c r="T97" s="560"/>
      <c r="U97" s="560"/>
      <c r="V97" s="560"/>
      <c r="W97" s="560"/>
      <c r="X97" s="560"/>
    </row>
    <row r="98" spans="1:24">
      <c r="A98" s="1004" t="s">
        <v>174</v>
      </c>
      <c r="B98" s="445" t="s">
        <v>175</v>
      </c>
      <c r="C98" s="445"/>
      <c r="D98" s="445" t="s">
        <v>176</v>
      </c>
      <c r="E98" s="445"/>
      <c r="F98" s="445"/>
      <c r="G98" s="445"/>
      <c r="H98" s="445"/>
      <c r="I98" s="445"/>
      <c r="J98" s="445"/>
      <c r="K98" s="445"/>
      <c r="L98" s="445"/>
      <c r="M98" s="445"/>
      <c r="N98" s="1006"/>
      <c r="O98" s="560"/>
      <c r="P98" s="560"/>
      <c r="Q98" s="560"/>
      <c r="R98" s="560"/>
      <c r="S98" s="560"/>
      <c r="T98" s="560"/>
      <c r="U98" s="560"/>
      <c r="V98" s="560"/>
      <c r="W98" s="560"/>
      <c r="X98" s="560"/>
    </row>
    <row r="99" spans="1:24">
      <c r="A99" s="1004"/>
      <c r="B99" s="445"/>
      <c r="C99" s="445"/>
      <c r="D99" s="445"/>
      <c r="E99" s="445"/>
      <c r="F99" s="445"/>
      <c r="G99" s="445"/>
      <c r="H99" s="445"/>
      <c r="I99" s="445"/>
      <c r="J99" s="445"/>
      <c r="K99" s="445"/>
      <c r="L99" s="445"/>
      <c r="M99" s="445"/>
      <c r="N99" s="1006"/>
      <c r="O99" s="560"/>
      <c r="P99" s="560"/>
      <c r="Q99" s="560"/>
      <c r="R99" s="560"/>
      <c r="S99" s="560"/>
      <c r="T99" s="560"/>
      <c r="U99" s="560"/>
      <c r="V99" s="560"/>
      <c r="W99" s="560"/>
      <c r="X99" s="560"/>
    </row>
    <row r="100" spans="1:24">
      <c r="A100" s="1004" t="s">
        <v>176</v>
      </c>
      <c r="B100" s="445"/>
      <c r="C100" s="445"/>
      <c r="D100" s="445" t="s">
        <v>176</v>
      </c>
      <c r="E100" s="445"/>
      <c r="F100" s="445"/>
      <c r="G100" s="445"/>
      <c r="H100" s="445"/>
      <c r="I100" s="445"/>
      <c r="J100" s="445"/>
      <c r="K100" s="445"/>
      <c r="L100" s="445"/>
      <c r="M100" s="445"/>
      <c r="N100" s="1006"/>
      <c r="O100" s="560"/>
      <c r="P100" s="560"/>
      <c r="Q100" s="560"/>
      <c r="R100" s="560"/>
      <c r="S100" s="560"/>
      <c r="T100" s="560"/>
      <c r="U100" s="560"/>
      <c r="V100" s="560"/>
      <c r="W100" s="560"/>
      <c r="X100" s="560"/>
    </row>
    <row r="101" spans="1:24">
      <c r="A101" s="1004"/>
      <c r="B101" s="445"/>
      <c r="C101" s="445"/>
      <c r="D101" s="445"/>
      <c r="E101" s="445"/>
      <c r="F101" s="445"/>
      <c r="G101" s="445"/>
      <c r="H101" s="445"/>
      <c r="I101" s="445"/>
      <c r="J101" s="445"/>
      <c r="K101" s="445"/>
      <c r="L101" s="445"/>
      <c r="M101" s="445"/>
      <c r="N101" s="1006"/>
      <c r="O101" s="560"/>
      <c r="P101" s="560"/>
      <c r="Q101" s="560"/>
      <c r="R101" s="560"/>
      <c r="S101" s="560"/>
      <c r="T101" s="560"/>
      <c r="U101" s="560"/>
      <c r="V101" s="560"/>
      <c r="W101" s="560"/>
      <c r="X101" s="560"/>
    </row>
    <row r="102" spans="1:24">
      <c r="A102" s="1004"/>
      <c r="B102" s="445"/>
      <c r="C102" s="445"/>
      <c r="D102" s="445"/>
      <c r="E102" s="445"/>
      <c r="F102" s="445"/>
      <c r="G102" s="445"/>
      <c r="H102" s="445"/>
      <c r="I102" s="445"/>
      <c r="J102" s="445"/>
      <c r="K102" s="445"/>
      <c r="L102" s="445"/>
      <c r="M102" s="445"/>
      <c r="N102" s="1006"/>
      <c r="O102" s="560"/>
      <c r="P102" s="560"/>
      <c r="Q102" s="560"/>
      <c r="R102" s="560"/>
      <c r="S102" s="560"/>
      <c r="T102" s="560"/>
      <c r="U102" s="560"/>
      <c r="V102" s="560"/>
      <c r="W102" s="560"/>
      <c r="X102" s="560"/>
    </row>
    <row r="103" spans="1:24">
      <c r="A103" s="1004" t="s">
        <v>177</v>
      </c>
      <c r="B103" s="445" t="s">
        <v>178</v>
      </c>
      <c r="C103" s="445"/>
      <c r="D103" s="445" t="e">
        <f>IF(D134&lt;=$D$130,0,FALSE)</f>
        <v>#VALUE!</v>
      </c>
      <c r="E103" s="445" t="e">
        <f t="shared" ref="E103:M103" si="13">IF(E134&lt;=$D$130,0,FALSE)</f>
        <v>#VALUE!</v>
      </c>
      <c r="F103" s="445" t="e">
        <f t="shared" si="13"/>
        <v>#VALUE!</v>
      </c>
      <c r="G103" s="445" t="e">
        <f t="shared" si="13"/>
        <v>#VALUE!</v>
      </c>
      <c r="H103" s="445" t="e">
        <f t="shared" si="13"/>
        <v>#VALUE!</v>
      </c>
      <c r="I103" s="445" t="e">
        <f t="shared" si="13"/>
        <v>#VALUE!</v>
      </c>
      <c r="J103" s="445" t="e">
        <f t="shared" si="13"/>
        <v>#VALUE!</v>
      </c>
      <c r="K103" s="445" t="e">
        <f t="shared" si="13"/>
        <v>#VALUE!</v>
      </c>
      <c r="L103" s="445" t="e">
        <f t="shared" si="13"/>
        <v>#VALUE!</v>
      </c>
      <c r="M103" s="445" t="e">
        <f t="shared" si="13"/>
        <v>#VALUE!</v>
      </c>
      <c r="N103" s="1006"/>
      <c r="O103" s="560"/>
      <c r="P103" s="560"/>
      <c r="Q103" s="560"/>
      <c r="R103" s="560"/>
      <c r="S103" s="560"/>
      <c r="T103" s="560"/>
      <c r="U103" s="560"/>
      <c r="V103" s="560"/>
      <c r="W103" s="560"/>
      <c r="X103" s="560"/>
    </row>
    <row r="104" spans="1:24">
      <c r="A104" s="1004"/>
      <c r="B104" s="445"/>
      <c r="C104" s="445"/>
      <c r="D104" s="445"/>
      <c r="E104" s="445"/>
      <c r="F104" s="445"/>
      <c r="G104" s="445"/>
      <c r="H104" s="445"/>
      <c r="I104" s="445"/>
      <c r="J104" s="445"/>
      <c r="K104" s="445"/>
      <c r="L104" s="445"/>
      <c r="M104" s="445"/>
      <c r="N104" s="1006"/>
      <c r="O104" s="560"/>
      <c r="P104" s="560"/>
      <c r="Q104" s="560"/>
      <c r="R104" s="560"/>
      <c r="S104" s="560"/>
      <c r="T104" s="560"/>
      <c r="U104" s="560"/>
      <c r="V104" s="560"/>
      <c r="W104" s="560"/>
      <c r="X104" s="560"/>
    </row>
    <row r="105" spans="1:24" ht="36" customHeight="1" thickBot="1">
      <c r="A105" s="1008"/>
      <c r="B105" s="1009"/>
      <c r="C105" s="1009"/>
      <c r="D105" s="1009"/>
      <c r="E105" s="1009"/>
      <c r="F105" s="1009"/>
      <c r="G105" s="1009"/>
      <c r="H105" s="1009"/>
      <c r="I105" s="1009"/>
      <c r="J105" s="1009"/>
      <c r="K105" s="1009"/>
      <c r="L105" s="1009"/>
      <c r="M105" s="1009"/>
      <c r="N105" s="1010"/>
      <c r="O105" s="560"/>
      <c r="P105" s="560"/>
      <c r="Q105" s="560"/>
      <c r="R105" s="560"/>
      <c r="S105" s="560"/>
      <c r="T105" s="560"/>
      <c r="U105" s="560"/>
      <c r="V105" s="560"/>
      <c r="W105" s="560"/>
      <c r="X105" s="560"/>
    </row>
    <row r="106" spans="1:24">
      <c r="A106" s="560"/>
      <c r="B106" s="560"/>
      <c r="C106" s="560"/>
      <c r="D106" s="560"/>
      <c r="E106" s="560"/>
      <c r="F106" s="560"/>
      <c r="G106" s="560"/>
      <c r="H106" s="560"/>
      <c r="I106" s="560"/>
      <c r="J106" s="560"/>
      <c r="K106" s="560"/>
      <c r="L106" s="560"/>
      <c r="M106" s="560"/>
      <c r="N106" s="560"/>
      <c r="O106" s="560"/>
      <c r="P106" s="560"/>
      <c r="Q106" s="560"/>
      <c r="R106" s="560"/>
      <c r="S106" s="560"/>
      <c r="T106" s="560"/>
      <c r="U106" s="560"/>
      <c r="V106" s="560"/>
      <c r="W106" s="560"/>
      <c r="X106" s="560"/>
    </row>
    <row r="107" spans="1:24">
      <c r="A107" s="559" t="s">
        <v>190</v>
      </c>
      <c r="B107" s="560"/>
      <c r="C107" s="560"/>
      <c r="D107" s="560"/>
      <c r="E107" s="560"/>
      <c r="F107" s="560"/>
      <c r="G107" s="560"/>
      <c r="H107" s="560"/>
      <c r="I107" s="560"/>
      <c r="J107" s="560"/>
      <c r="K107" s="560"/>
      <c r="L107" s="560"/>
      <c r="M107" s="560"/>
      <c r="N107" s="560"/>
      <c r="O107" s="560"/>
      <c r="P107" s="560"/>
      <c r="Q107" s="560"/>
      <c r="R107" s="560"/>
      <c r="S107" s="560"/>
      <c r="T107" s="560"/>
      <c r="U107" s="560"/>
      <c r="V107" s="560"/>
      <c r="W107" s="560"/>
      <c r="X107" s="560"/>
    </row>
    <row r="108" spans="1:24">
      <c r="A108" s="560" t="s">
        <v>995</v>
      </c>
      <c r="B108" s="560"/>
      <c r="C108" s="560"/>
      <c r="D108" s="560"/>
      <c r="E108" s="560"/>
      <c r="F108" s="560"/>
      <c r="G108" s="560"/>
      <c r="H108" s="560"/>
      <c r="I108" s="560"/>
      <c r="J108" s="560"/>
      <c r="K108" s="560"/>
      <c r="L108" s="560"/>
      <c r="M108" s="560"/>
      <c r="N108" s="560"/>
      <c r="O108" s="560"/>
      <c r="P108" s="560"/>
      <c r="Q108" s="560"/>
      <c r="R108" s="560"/>
      <c r="S108" s="560"/>
      <c r="T108" s="560"/>
      <c r="U108" s="560"/>
      <c r="V108" s="560"/>
      <c r="W108" s="560"/>
      <c r="X108" s="560"/>
    </row>
    <row r="109" spans="1:24" ht="39">
      <c r="A109" s="561" t="s">
        <v>214</v>
      </c>
      <c r="B109" s="560"/>
      <c r="C109" s="562" t="s">
        <v>191</v>
      </c>
      <c r="D109" s="563" t="s">
        <v>192</v>
      </c>
      <c r="E109" s="563" t="s">
        <v>192</v>
      </c>
      <c r="F109" s="563" t="s">
        <v>192</v>
      </c>
      <c r="G109" s="564" t="s">
        <v>193</v>
      </c>
      <c r="H109" s="564" t="s">
        <v>194</v>
      </c>
      <c r="I109" s="560"/>
      <c r="J109" s="560"/>
      <c r="K109" s="560"/>
      <c r="L109" s="560"/>
      <c r="M109" s="560"/>
      <c r="N109" s="560"/>
      <c r="O109" s="560"/>
      <c r="P109" s="560"/>
      <c r="Q109" s="560"/>
      <c r="R109" s="560"/>
      <c r="S109" s="560"/>
      <c r="T109" s="560"/>
      <c r="U109" s="560"/>
      <c r="V109" s="560"/>
      <c r="W109" s="560"/>
      <c r="X109" s="560"/>
    </row>
    <row r="110" spans="1:24">
      <c r="A110" s="560" t="s">
        <v>216</v>
      </c>
      <c r="B110" s="560"/>
      <c r="C110" s="560" t="s">
        <v>161</v>
      </c>
      <c r="D110" s="563">
        <f>+[1]Summary!C20</f>
        <v>-4</v>
      </c>
      <c r="E110" s="563">
        <f>+[1]Summary!D20</f>
        <v>-3</v>
      </c>
      <c r="F110" s="563">
        <f>+[1]Summary!E20</f>
        <v>-2</v>
      </c>
      <c r="G110" s="563">
        <f>+[1]Summary!F20</f>
        <v>-1</v>
      </c>
      <c r="H110" s="563">
        <f>+[1]Summary!G20</f>
        <v>0</v>
      </c>
      <c r="I110" s="560"/>
      <c r="J110" s="560"/>
      <c r="K110" s="560"/>
      <c r="L110" s="560"/>
      <c r="M110" s="560"/>
      <c r="N110" s="560"/>
      <c r="O110" s="560"/>
      <c r="P110" s="560"/>
      <c r="Q110" s="560"/>
      <c r="R110" s="560"/>
      <c r="S110" s="560"/>
      <c r="T110" s="560"/>
      <c r="U110" s="560"/>
      <c r="V110" s="560"/>
      <c r="W110" s="560"/>
      <c r="X110" s="560"/>
    </row>
    <row r="111" spans="1:24">
      <c r="A111" s="560"/>
      <c r="B111" s="560"/>
      <c r="C111" s="560"/>
      <c r="D111" s="563"/>
      <c r="E111" s="563"/>
      <c r="F111" s="563"/>
      <c r="G111" s="564"/>
      <c r="H111" s="564"/>
      <c r="I111" s="560"/>
      <c r="J111" s="560"/>
      <c r="K111" s="560"/>
      <c r="L111" s="560"/>
      <c r="M111" s="560"/>
      <c r="N111" s="560"/>
      <c r="O111" s="560"/>
      <c r="P111" s="560"/>
      <c r="Q111" s="560"/>
      <c r="R111" s="560"/>
      <c r="S111" s="560"/>
      <c r="T111" s="560"/>
      <c r="U111" s="560"/>
      <c r="V111" s="560"/>
      <c r="W111" s="560"/>
      <c r="X111" s="560"/>
    </row>
    <row r="112" spans="1:24">
      <c r="A112" s="560" t="s">
        <v>150</v>
      </c>
      <c r="B112" s="560"/>
      <c r="C112" s="565" t="s">
        <v>218</v>
      </c>
      <c r="D112" s="566" t="e">
        <f>+'SUMMARY w SQ FT &gt;5% or &lt;0%'!B26</f>
        <v>#DIV/0!</v>
      </c>
      <c r="E112" s="566" t="e">
        <f>+'SUMMARY w SQ FT &gt;5% or &lt;0%'!C26</f>
        <v>#DIV/0!</v>
      </c>
      <c r="F112" s="566" t="e">
        <f>+'SUMMARY w SQ FT &gt;5% or &lt;0%'!D26</f>
        <v>#DIV/0!</v>
      </c>
      <c r="G112" s="566" t="e">
        <f>+'SUMMARY w SQ FT &gt;5% or &lt;0%'!E26</f>
        <v>#DIV/0!</v>
      </c>
      <c r="H112" s="566" t="e">
        <f>+'SUMMARY w SQ FT &gt;5% or &lt;0%'!F26</f>
        <v>#DIV/0!</v>
      </c>
      <c r="I112" s="560">
        <f>+D39</f>
        <v>0</v>
      </c>
      <c r="J112" s="560"/>
      <c r="K112" s="560"/>
      <c r="L112" s="560"/>
      <c r="M112" s="560"/>
      <c r="N112" s="560"/>
      <c r="O112" s="560"/>
      <c r="P112" s="560"/>
      <c r="Q112" s="560"/>
      <c r="R112" s="560"/>
      <c r="S112" s="560"/>
      <c r="T112" s="560"/>
      <c r="U112" s="560"/>
      <c r="V112" s="560"/>
      <c r="W112" s="560"/>
      <c r="X112" s="560"/>
    </row>
    <row r="113" spans="1:24">
      <c r="A113" s="560"/>
      <c r="B113" s="560"/>
      <c r="C113" s="560"/>
      <c r="D113" s="560"/>
      <c r="E113" s="560"/>
      <c r="F113" s="560"/>
      <c r="G113" s="560"/>
      <c r="H113" s="560"/>
      <c r="I113" s="560"/>
      <c r="J113" s="560"/>
      <c r="K113" s="560"/>
      <c r="L113" s="560"/>
      <c r="M113" s="560"/>
      <c r="N113" s="560"/>
      <c r="O113" s="560"/>
      <c r="P113" s="560"/>
      <c r="Q113" s="560"/>
      <c r="R113" s="560"/>
      <c r="S113" s="560"/>
      <c r="T113" s="560"/>
      <c r="U113" s="560"/>
      <c r="V113" s="560"/>
      <c r="W113" s="560"/>
      <c r="X113" s="560"/>
    </row>
    <row r="114" spans="1:24">
      <c r="A114" s="560" t="s">
        <v>139</v>
      </c>
      <c r="B114" s="560"/>
      <c r="C114" s="565"/>
      <c r="D114" s="565"/>
      <c r="E114" s="565"/>
      <c r="F114" s="565"/>
      <c r="G114" s="565"/>
      <c r="H114" s="565"/>
      <c r="I114" s="560">
        <f>+D41</f>
        <v>0</v>
      </c>
      <c r="J114" s="560"/>
      <c r="K114" s="560"/>
      <c r="L114" s="560"/>
      <c r="M114" s="560"/>
      <c r="N114" s="560"/>
      <c r="O114" s="560"/>
      <c r="P114" s="560"/>
      <c r="Q114" s="560"/>
      <c r="R114" s="560"/>
      <c r="S114" s="560"/>
      <c r="T114" s="560"/>
      <c r="U114" s="560"/>
      <c r="V114" s="560"/>
      <c r="W114" s="560"/>
      <c r="X114" s="560"/>
    </row>
    <row r="115" spans="1:24">
      <c r="A115" s="560"/>
      <c r="B115" s="560"/>
      <c r="C115" s="560"/>
      <c r="D115" s="560"/>
      <c r="E115" s="560"/>
      <c r="F115" s="560"/>
      <c r="G115" s="560"/>
      <c r="H115" s="560"/>
      <c r="I115" s="560"/>
      <c r="J115" s="560"/>
      <c r="K115" s="560"/>
      <c r="L115" s="560"/>
      <c r="M115" s="560"/>
      <c r="N115" s="560"/>
      <c r="O115" s="560"/>
      <c r="P115" s="560"/>
      <c r="Q115" s="560"/>
      <c r="R115" s="560"/>
      <c r="S115" s="560"/>
      <c r="T115" s="560"/>
      <c r="U115" s="560"/>
      <c r="V115" s="560"/>
      <c r="W115" s="560"/>
      <c r="X115" s="560"/>
    </row>
    <row r="116" spans="1:24">
      <c r="A116" s="560" t="s">
        <v>140</v>
      </c>
      <c r="B116" s="560"/>
      <c r="C116" s="565"/>
      <c r="D116" s="565"/>
      <c r="E116" s="565"/>
      <c r="F116" s="565"/>
      <c r="G116" s="565"/>
      <c r="H116" s="565"/>
      <c r="I116" s="560">
        <f>+D43</f>
        <v>0</v>
      </c>
      <c r="J116" s="560"/>
      <c r="K116" s="560"/>
      <c r="L116" s="560"/>
      <c r="M116" s="560"/>
      <c r="N116" s="560"/>
      <c r="O116" s="560"/>
      <c r="P116" s="560"/>
      <c r="Q116" s="560"/>
      <c r="R116" s="560"/>
      <c r="S116" s="560"/>
      <c r="T116" s="560"/>
      <c r="U116" s="560"/>
      <c r="V116" s="560"/>
      <c r="W116" s="560"/>
      <c r="X116" s="560"/>
    </row>
    <row r="117" spans="1:24">
      <c r="A117" s="560"/>
      <c r="B117" s="560"/>
      <c r="C117" s="560"/>
      <c r="D117" s="560"/>
      <c r="E117" s="560"/>
      <c r="F117" s="560"/>
      <c r="G117" s="560"/>
      <c r="H117" s="560"/>
      <c r="I117" s="560"/>
      <c r="J117" s="560"/>
      <c r="K117" s="560"/>
      <c r="L117" s="560"/>
      <c r="M117" s="560"/>
      <c r="N117" s="560"/>
      <c r="O117" s="560"/>
      <c r="P117" s="560"/>
      <c r="Q117" s="560"/>
      <c r="R117" s="560"/>
      <c r="S117" s="560"/>
      <c r="T117" s="560"/>
      <c r="U117" s="560"/>
      <c r="V117" s="560"/>
      <c r="W117" s="560"/>
      <c r="X117" s="560"/>
    </row>
    <row r="118" spans="1:24">
      <c r="A118" s="560" t="s">
        <v>141</v>
      </c>
      <c r="B118" s="560"/>
      <c r="C118" s="565"/>
      <c r="D118" s="565"/>
      <c r="E118" s="565"/>
      <c r="F118" s="565"/>
      <c r="G118" s="565"/>
      <c r="H118" s="565"/>
      <c r="I118" s="560">
        <f>+D45</f>
        <v>0</v>
      </c>
      <c r="J118" s="560"/>
      <c r="K118" s="560"/>
      <c r="L118" s="560"/>
      <c r="M118" s="560"/>
      <c r="N118" s="560"/>
      <c r="O118" s="560"/>
      <c r="P118" s="560"/>
      <c r="Q118" s="560"/>
      <c r="R118" s="560"/>
      <c r="S118" s="560"/>
      <c r="T118" s="560"/>
      <c r="U118" s="560"/>
      <c r="V118" s="560"/>
      <c r="W118" s="560"/>
      <c r="X118" s="560"/>
    </row>
    <row r="119" spans="1:24">
      <c r="A119" s="560"/>
      <c r="B119" s="560"/>
      <c r="C119" s="560"/>
      <c r="D119" s="560"/>
      <c r="E119" s="560"/>
      <c r="F119" s="560"/>
      <c r="G119" s="560"/>
      <c r="H119" s="560"/>
      <c r="I119" s="560"/>
      <c r="J119" s="560"/>
      <c r="K119" s="560"/>
      <c r="L119" s="560"/>
      <c r="M119" s="560"/>
      <c r="N119" s="560"/>
      <c r="O119" s="560"/>
      <c r="P119" s="560"/>
      <c r="Q119" s="560"/>
      <c r="R119" s="560"/>
      <c r="S119" s="560"/>
      <c r="T119" s="560"/>
      <c r="U119" s="560"/>
      <c r="V119" s="560"/>
      <c r="W119" s="560"/>
      <c r="X119" s="560"/>
    </row>
    <row r="120" spans="1:24">
      <c r="A120" s="559" t="s">
        <v>151</v>
      </c>
      <c r="B120" s="560"/>
      <c r="C120" s="560"/>
      <c r="D120" s="560"/>
      <c r="E120" s="560"/>
      <c r="F120" s="560"/>
      <c r="G120" s="560"/>
      <c r="H120" s="560"/>
      <c r="I120" s="560"/>
      <c r="J120" s="560"/>
      <c r="K120" s="560"/>
      <c r="L120" s="560"/>
      <c r="M120" s="560"/>
      <c r="N120" s="560"/>
      <c r="O120" s="560"/>
      <c r="P120" s="560"/>
      <c r="Q120" s="560"/>
      <c r="R120" s="560"/>
      <c r="S120" s="560"/>
      <c r="T120" s="560"/>
      <c r="U120" s="560"/>
      <c r="V120" s="560"/>
      <c r="W120" s="560"/>
      <c r="X120" s="560"/>
    </row>
    <row r="121" spans="1:24">
      <c r="A121" s="560" t="s">
        <v>152</v>
      </c>
      <c r="B121" s="560"/>
      <c r="C121" s="560" t="s">
        <v>196</v>
      </c>
      <c r="D121" s="570" t="e">
        <f>SUM(D112:D120)</f>
        <v>#DIV/0!</v>
      </c>
      <c r="E121" s="570" t="e">
        <f t="shared" ref="E121:I121" si="14">SUM(E112:E120)</f>
        <v>#DIV/0!</v>
      </c>
      <c r="F121" s="570" t="e">
        <f t="shared" si="14"/>
        <v>#DIV/0!</v>
      </c>
      <c r="G121" s="570" t="e">
        <f t="shared" si="14"/>
        <v>#DIV/0!</v>
      </c>
      <c r="H121" s="570" t="e">
        <f t="shared" si="14"/>
        <v>#DIV/0!</v>
      </c>
      <c r="I121" s="570">
        <f t="shared" si="14"/>
        <v>0</v>
      </c>
      <c r="J121" s="560"/>
      <c r="K121" s="560"/>
      <c r="L121" s="560"/>
      <c r="M121" s="560"/>
      <c r="N121" s="560"/>
      <c r="O121" s="560"/>
      <c r="P121" s="560"/>
      <c r="Q121" s="560"/>
      <c r="R121" s="560"/>
      <c r="S121" s="560"/>
      <c r="T121" s="560"/>
      <c r="U121" s="560"/>
      <c r="V121" s="560"/>
      <c r="W121" s="560"/>
      <c r="X121" s="560"/>
    </row>
    <row r="122" spans="1:24">
      <c r="A122" s="560"/>
      <c r="B122" s="560" t="s">
        <v>153</v>
      </c>
      <c r="C122" s="560"/>
      <c r="D122" s="560"/>
      <c r="E122" s="560"/>
      <c r="F122" s="560"/>
      <c r="G122" s="560"/>
      <c r="H122" s="560"/>
      <c r="I122" s="560"/>
      <c r="J122" s="560"/>
      <c r="K122" s="560"/>
      <c r="L122" s="560"/>
      <c r="M122" s="560"/>
      <c r="N122" s="560"/>
      <c r="O122" s="560"/>
      <c r="P122" s="560"/>
      <c r="Q122" s="560"/>
      <c r="R122" s="560"/>
      <c r="S122" s="560"/>
      <c r="T122" s="560"/>
      <c r="U122" s="560"/>
      <c r="V122" s="560"/>
      <c r="W122" s="560"/>
      <c r="X122" s="560"/>
    </row>
    <row r="123" spans="1:24">
      <c r="A123" s="560"/>
      <c r="B123" s="560"/>
      <c r="C123" s="560"/>
      <c r="D123" s="560"/>
      <c r="E123" s="560"/>
      <c r="F123" s="560"/>
      <c r="G123" s="560"/>
      <c r="H123" s="560"/>
      <c r="I123" s="560"/>
      <c r="J123" s="560"/>
      <c r="K123" s="560"/>
      <c r="L123" s="560"/>
      <c r="M123" s="560"/>
      <c r="N123" s="560"/>
      <c r="O123" s="560"/>
      <c r="P123" s="560"/>
      <c r="Q123" s="560"/>
      <c r="R123" s="560"/>
      <c r="S123" s="560"/>
      <c r="T123" s="560"/>
      <c r="U123" s="560"/>
      <c r="V123" s="560"/>
      <c r="W123" s="560"/>
      <c r="X123" s="560"/>
    </row>
    <row r="124" spans="1:24">
      <c r="A124" s="560" t="s">
        <v>154</v>
      </c>
      <c r="B124" s="560"/>
      <c r="C124" s="560"/>
      <c r="D124" s="560" t="e">
        <f>+D121-I121</f>
        <v>#DIV/0!</v>
      </c>
      <c r="E124" s="560" t="e">
        <f>+E121-I121</f>
        <v>#DIV/0!</v>
      </c>
      <c r="F124" s="560" t="e">
        <f>+F121-I121</f>
        <v>#DIV/0!</v>
      </c>
      <c r="G124" s="560"/>
      <c r="H124" s="560"/>
      <c r="I124" s="560"/>
      <c r="J124" s="560"/>
      <c r="K124" s="560"/>
      <c r="L124" s="560"/>
      <c r="M124" s="560"/>
      <c r="N124" s="560"/>
      <c r="O124" s="560"/>
      <c r="P124" s="560"/>
      <c r="Q124" s="560"/>
      <c r="R124" s="560"/>
      <c r="S124" s="560"/>
      <c r="T124" s="560"/>
      <c r="U124" s="560"/>
      <c r="V124" s="560"/>
      <c r="W124" s="560"/>
      <c r="X124" s="560"/>
    </row>
    <row r="125" spans="1:24">
      <c r="A125" s="560" t="s">
        <v>155</v>
      </c>
      <c r="B125" s="560"/>
      <c r="C125" s="560"/>
      <c r="D125" s="560">
        <v>5</v>
      </c>
      <c r="E125" s="560">
        <v>4</v>
      </c>
      <c r="F125" s="560">
        <v>3</v>
      </c>
      <c r="G125" s="560"/>
      <c r="H125" s="560"/>
      <c r="I125" s="560"/>
      <c r="J125" s="560"/>
      <c r="K125" s="560"/>
      <c r="L125" s="560"/>
      <c r="M125" s="560"/>
      <c r="N125" s="560"/>
      <c r="O125" s="560"/>
      <c r="P125" s="560"/>
      <c r="Q125" s="560"/>
      <c r="R125" s="560"/>
      <c r="S125" s="560"/>
      <c r="T125" s="560"/>
      <c r="U125" s="560"/>
      <c r="V125" s="560"/>
      <c r="W125" s="560"/>
      <c r="X125" s="560"/>
    </row>
    <row r="126" spans="1:24">
      <c r="A126" s="560"/>
      <c r="B126" s="560"/>
      <c r="C126" s="560"/>
      <c r="D126" s="560"/>
      <c r="E126" s="560"/>
      <c r="F126" s="560"/>
      <c r="G126" s="560"/>
      <c r="H126" s="560"/>
      <c r="I126" s="560"/>
      <c r="J126" s="560"/>
      <c r="K126" s="560"/>
      <c r="L126" s="560"/>
      <c r="M126" s="560"/>
      <c r="N126" s="560"/>
      <c r="O126" s="560"/>
      <c r="P126" s="560"/>
      <c r="Q126" s="560"/>
      <c r="R126" s="560"/>
      <c r="S126" s="560"/>
      <c r="T126" s="560"/>
      <c r="U126" s="560"/>
      <c r="V126" s="560"/>
      <c r="W126" s="560"/>
      <c r="X126" s="560"/>
    </row>
    <row r="127" spans="1:24">
      <c r="A127" s="560" t="s">
        <v>156</v>
      </c>
      <c r="B127" s="560"/>
      <c r="C127" s="560" t="s">
        <v>107</v>
      </c>
      <c r="D127" s="560" t="e">
        <f>+'SUMMARY w SQ FT &gt;5% or &lt;0%'!B95</f>
        <v>#VALUE!</v>
      </c>
      <c r="E127" s="560"/>
      <c r="F127" s="560"/>
      <c r="G127" s="560"/>
      <c r="H127" s="560"/>
      <c r="I127" s="560"/>
      <c r="J127" s="560"/>
      <c r="K127" s="560"/>
      <c r="L127" s="560"/>
      <c r="M127" s="560"/>
      <c r="N127" s="560"/>
      <c r="O127" s="560"/>
      <c r="P127" s="560"/>
      <c r="Q127" s="560"/>
      <c r="R127" s="560"/>
      <c r="S127" s="560"/>
      <c r="T127" s="560"/>
      <c r="U127" s="560"/>
      <c r="V127" s="560"/>
      <c r="W127" s="560"/>
      <c r="X127" s="560"/>
    </row>
    <row r="128" spans="1:24">
      <c r="A128" s="560"/>
      <c r="B128" s="560"/>
      <c r="C128" s="560"/>
      <c r="D128" s="560"/>
      <c r="E128" s="560"/>
      <c r="F128" s="560"/>
      <c r="G128" s="560"/>
      <c r="H128" s="560"/>
      <c r="I128" s="560"/>
      <c r="J128" s="560"/>
      <c r="K128" s="560"/>
      <c r="L128" s="560"/>
      <c r="M128" s="560"/>
      <c r="N128" s="560"/>
      <c r="O128" s="560"/>
      <c r="P128" s="560"/>
      <c r="Q128" s="560"/>
      <c r="R128" s="560"/>
      <c r="S128" s="560"/>
      <c r="T128" s="560"/>
      <c r="U128" s="560"/>
      <c r="V128" s="560"/>
      <c r="W128" s="560"/>
      <c r="X128" s="560"/>
    </row>
    <row r="129" spans="1:24">
      <c r="A129" s="560"/>
      <c r="B129" s="560"/>
      <c r="C129" s="560"/>
      <c r="D129" s="560"/>
      <c r="E129" s="560"/>
      <c r="F129" s="560"/>
      <c r="G129" s="560"/>
      <c r="H129" s="560"/>
      <c r="I129" s="560"/>
      <c r="J129" s="560"/>
      <c r="K129" s="560"/>
      <c r="L129" s="560"/>
      <c r="M129" s="560"/>
      <c r="N129" s="560"/>
      <c r="O129" s="560"/>
      <c r="P129" s="560"/>
      <c r="Q129" s="560"/>
      <c r="R129" s="560"/>
      <c r="S129" s="560"/>
      <c r="T129" s="560"/>
      <c r="U129" s="560"/>
      <c r="V129" s="560"/>
      <c r="W129" s="560"/>
      <c r="X129" s="560"/>
    </row>
    <row r="130" spans="1:24">
      <c r="A130" s="560" t="s">
        <v>108</v>
      </c>
      <c r="B130" s="560"/>
      <c r="C130" s="561" t="s">
        <v>109</v>
      </c>
      <c r="D130" s="560" t="e">
        <f>IF(+D127=D125,D124,IF(D127=E125,E124,F124))</f>
        <v>#VALUE!</v>
      </c>
      <c r="E130" s="560"/>
      <c r="F130" s="560"/>
      <c r="G130" s="560"/>
      <c r="H130" s="560"/>
      <c r="I130" s="560"/>
      <c r="J130" s="560"/>
      <c r="K130" s="560"/>
      <c r="L130" s="560"/>
      <c r="M130" s="560"/>
      <c r="N130" s="560"/>
      <c r="O130" s="560"/>
      <c r="P130" s="560"/>
      <c r="Q130" s="560"/>
      <c r="R130" s="560"/>
      <c r="S130" s="560"/>
      <c r="T130" s="560"/>
      <c r="U130" s="560"/>
      <c r="V130" s="560"/>
      <c r="W130" s="560"/>
      <c r="X130" s="560"/>
    </row>
    <row r="131" spans="1:24">
      <c r="A131" s="560"/>
      <c r="B131" s="560"/>
      <c r="C131" s="560"/>
      <c r="D131" s="560"/>
      <c r="E131" s="560"/>
      <c r="F131" s="560"/>
      <c r="G131" s="560"/>
      <c r="H131" s="560"/>
      <c r="I131" s="560"/>
      <c r="J131" s="560"/>
      <c r="K131" s="560"/>
      <c r="L131" s="560"/>
      <c r="M131" s="560"/>
      <c r="N131" s="560"/>
      <c r="O131" s="560"/>
      <c r="P131" s="560"/>
      <c r="Q131" s="560"/>
      <c r="R131" s="560"/>
      <c r="S131" s="560"/>
      <c r="T131" s="560"/>
      <c r="U131" s="560"/>
      <c r="V131" s="560"/>
      <c r="W131" s="560"/>
      <c r="X131" s="560"/>
    </row>
    <row r="132" spans="1:24" ht="26">
      <c r="A132" s="560"/>
      <c r="B132" s="560"/>
      <c r="C132" s="560"/>
      <c r="D132" s="563" t="s">
        <v>552</v>
      </c>
      <c r="E132" s="563" t="s">
        <v>705</v>
      </c>
      <c r="F132" s="563" t="s">
        <v>706</v>
      </c>
      <c r="G132" s="564" t="s">
        <v>611</v>
      </c>
      <c r="H132" s="564" t="s">
        <v>236</v>
      </c>
      <c r="I132" s="564" t="s">
        <v>237</v>
      </c>
      <c r="J132" s="564" t="s">
        <v>238</v>
      </c>
      <c r="K132" s="564" t="s">
        <v>597</v>
      </c>
      <c r="L132" s="564" t="s">
        <v>568</v>
      </c>
      <c r="M132" s="564" t="s">
        <v>614</v>
      </c>
      <c r="N132" s="560"/>
      <c r="O132" s="560"/>
      <c r="P132" s="560"/>
      <c r="Q132" s="560"/>
      <c r="R132" s="560"/>
      <c r="S132" s="560"/>
      <c r="T132" s="560"/>
      <c r="U132" s="560"/>
      <c r="V132" s="560"/>
      <c r="W132" s="560"/>
      <c r="X132" s="560"/>
    </row>
    <row r="133" spans="1:24">
      <c r="A133" s="560"/>
      <c r="B133" s="560"/>
      <c r="C133" s="560"/>
      <c r="D133" s="563">
        <f>+D$11</f>
        <v>0</v>
      </c>
      <c r="E133" s="563">
        <f t="shared" ref="E133:M133" si="15">+E$11</f>
        <v>1</v>
      </c>
      <c r="F133" s="563">
        <f t="shared" si="15"/>
        <v>2</v>
      </c>
      <c r="G133" s="563">
        <f t="shared" si="15"/>
        <v>3</v>
      </c>
      <c r="H133" s="563">
        <f t="shared" si="15"/>
        <v>4</v>
      </c>
      <c r="I133" s="563">
        <f t="shared" si="15"/>
        <v>5</v>
      </c>
      <c r="J133" s="563">
        <f t="shared" si="15"/>
        <v>6</v>
      </c>
      <c r="K133" s="563">
        <f t="shared" si="15"/>
        <v>7</v>
      </c>
      <c r="L133" s="563">
        <f t="shared" si="15"/>
        <v>8</v>
      </c>
      <c r="M133" s="563">
        <f t="shared" si="15"/>
        <v>9</v>
      </c>
      <c r="N133" s="560"/>
      <c r="O133" s="560"/>
      <c r="P133" s="560"/>
      <c r="Q133" s="560"/>
      <c r="R133" s="560"/>
      <c r="S133" s="560"/>
      <c r="T133" s="560"/>
      <c r="U133" s="560"/>
      <c r="V133" s="560"/>
      <c r="W133" s="560"/>
      <c r="X133" s="560"/>
    </row>
    <row r="134" spans="1:24">
      <c r="A134" s="560" t="s">
        <v>110</v>
      </c>
      <c r="B134" s="560"/>
      <c r="C134" s="560"/>
      <c r="D134" s="560">
        <f>+D81</f>
        <v>0</v>
      </c>
      <c r="E134" s="560">
        <f t="shared" ref="E134:M134" si="16">+E81+D134</f>
        <v>0</v>
      </c>
      <c r="F134" s="560">
        <f t="shared" si="16"/>
        <v>0</v>
      </c>
      <c r="G134" s="560">
        <f t="shared" si="16"/>
        <v>0</v>
      </c>
      <c r="H134" s="560">
        <f t="shared" si="16"/>
        <v>0</v>
      </c>
      <c r="I134" s="560">
        <f t="shared" si="16"/>
        <v>0</v>
      </c>
      <c r="J134" s="560">
        <f t="shared" si="16"/>
        <v>0</v>
      </c>
      <c r="K134" s="560">
        <f t="shared" si="16"/>
        <v>0</v>
      </c>
      <c r="L134" s="560">
        <f t="shared" si="16"/>
        <v>0</v>
      </c>
      <c r="M134" s="560">
        <f t="shared" si="16"/>
        <v>0</v>
      </c>
      <c r="N134" s="560"/>
      <c r="O134" s="560"/>
      <c r="P134" s="560"/>
      <c r="Q134" s="560"/>
      <c r="R134" s="560"/>
      <c r="S134" s="560"/>
      <c r="T134" s="560"/>
      <c r="U134" s="560"/>
      <c r="V134" s="560"/>
      <c r="W134" s="560"/>
      <c r="X134" s="560"/>
    </row>
    <row r="135" spans="1:24">
      <c r="A135" s="560"/>
      <c r="B135" s="560"/>
      <c r="C135" s="560"/>
      <c r="D135" s="560"/>
      <c r="E135" s="560"/>
      <c r="F135" s="560"/>
      <c r="G135" s="560"/>
      <c r="H135" s="560"/>
      <c r="I135" s="560"/>
      <c r="J135" s="560"/>
      <c r="K135" s="560"/>
      <c r="L135" s="560"/>
      <c r="M135" s="560"/>
      <c r="N135" s="560"/>
      <c r="O135" s="560"/>
      <c r="P135" s="560"/>
      <c r="Q135" s="560"/>
      <c r="R135" s="560"/>
      <c r="S135" s="560"/>
      <c r="T135" s="560"/>
      <c r="U135" s="560"/>
      <c r="V135" s="560"/>
      <c r="W135" s="560"/>
      <c r="X135" s="560"/>
    </row>
    <row r="136" spans="1:24">
      <c r="A136" s="560"/>
      <c r="B136" s="560"/>
      <c r="C136" s="560"/>
      <c r="D136" s="560"/>
      <c r="E136" s="560"/>
      <c r="F136" s="560"/>
      <c r="G136" s="560"/>
      <c r="H136" s="560"/>
      <c r="I136" s="560"/>
      <c r="J136" s="560"/>
      <c r="K136" s="560"/>
      <c r="L136" s="560"/>
      <c r="M136" s="560"/>
      <c r="N136" s="560"/>
      <c r="O136" s="560"/>
      <c r="P136" s="560"/>
      <c r="Q136" s="560"/>
      <c r="R136" s="560"/>
      <c r="S136" s="560"/>
      <c r="T136" s="560"/>
      <c r="U136" s="560"/>
      <c r="V136" s="560"/>
      <c r="W136" s="560"/>
      <c r="X136" s="560"/>
    </row>
    <row r="137" spans="1:24">
      <c r="A137" s="560"/>
      <c r="B137" s="560"/>
      <c r="C137" s="560"/>
      <c r="D137" s="560"/>
      <c r="E137" s="560"/>
      <c r="F137" s="560"/>
      <c r="G137" s="560"/>
      <c r="H137" s="560"/>
      <c r="I137" s="560"/>
      <c r="J137" s="560"/>
      <c r="K137" s="560"/>
      <c r="L137" s="560"/>
      <c r="M137" s="560"/>
      <c r="N137" s="560"/>
      <c r="O137" s="560"/>
      <c r="P137" s="560"/>
      <c r="Q137" s="560"/>
      <c r="R137" s="560"/>
      <c r="S137" s="560"/>
      <c r="T137" s="560"/>
      <c r="U137" s="560"/>
      <c r="V137" s="560"/>
      <c r="W137" s="560"/>
      <c r="X137" s="560"/>
    </row>
    <row r="138" spans="1:24">
      <c r="A138" s="560"/>
      <c r="B138" s="560"/>
      <c r="C138" s="560"/>
      <c r="D138" s="560"/>
      <c r="E138" s="560"/>
      <c r="F138" s="560"/>
      <c r="G138" s="560"/>
      <c r="H138" s="560"/>
      <c r="I138" s="560"/>
      <c r="J138" s="560"/>
      <c r="K138" s="560"/>
      <c r="L138" s="560"/>
      <c r="M138" s="560"/>
      <c r="N138" s="560"/>
      <c r="O138" s="560"/>
      <c r="P138" s="560"/>
      <c r="Q138" s="560"/>
      <c r="R138" s="560"/>
      <c r="S138" s="560"/>
      <c r="T138" s="560"/>
      <c r="U138" s="560"/>
      <c r="V138" s="560"/>
      <c r="W138" s="560"/>
      <c r="X138" s="560"/>
    </row>
    <row r="139" spans="1:24">
      <c r="A139" s="560"/>
      <c r="B139" s="560"/>
      <c r="C139" s="560"/>
      <c r="D139" s="560"/>
      <c r="E139" s="560"/>
      <c r="F139" s="560"/>
      <c r="G139" s="560"/>
      <c r="H139" s="560"/>
      <c r="I139" s="560"/>
      <c r="J139" s="560"/>
      <c r="K139" s="560"/>
      <c r="L139" s="560"/>
      <c r="M139" s="560"/>
      <c r="N139" s="560"/>
      <c r="O139" s="560"/>
      <c r="P139" s="560"/>
      <c r="Q139" s="560"/>
      <c r="R139" s="560"/>
      <c r="S139" s="560"/>
      <c r="T139" s="560"/>
      <c r="U139" s="560"/>
      <c r="V139" s="560"/>
      <c r="W139" s="560"/>
      <c r="X139" s="560"/>
    </row>
    <row r="140" spans="1:24">
      <c r="A140" s="560"/>
      <c r="B140" s="560"/>
      <c r="C140" s="560"/>
      <c r="D140" s="560"/>
      <c r="E140" s="560"/>
      <c r="F140" s="560"/>
      <c r="G140" s="560"/>
      <c r="H140" s="560"/>
      <c r="I140" s="560"/>
      <c r="J140" s="560"/>
      <c r="K140" s="560"/>
      <c r="L140" s="560"/>
      <c r="M140" s="560"/>
      <c r="N140" s="560"/>
      <c r="O140" s="560"/>
      <c r="P140" s="560"/>
      <c r="Q140" s="560"/>
      <c r="R140" s="560"/>
      <c r="S140" s="560"/>
      <c r="T140" s="560"/>
      <c r="U140" s="560"/>
      <c r="V140" s="560"/>
      <c r="W140" s="560"/>
      <c r="X140" s="560"/>
    </row>
    <row r="141" spans="1:24">
      <c r="A141" s="560"/>
      <c r="B141" s="560"/>
      <c r="C141" s="560"/>
      <c r="D141" s="560"/>
      <c r="E141" s="560"/>
      <c r="F141" s="560"/>
      <c r="G141" s="560"/>
      <c r="H141" s="560"/>
      <c r="I141" s="560"/>
      <c r="J141" s="560"/>
      <c r="K141" s="560"/>
      <c r="L141" s="560"/>
      <c r="M141" s="560"/>
      <c r="N141" s="560"/>
      <c r="O141" s="560"/>
      <c r="P141" s="560"/>
      <c r="Q141" s="560"/>
      <c r="R141" s="560"/>
      <c r="S141" s="560"/>
      <c r="T141" s="560"/>
      <c r="U141" s="560"/>
      <c r="V141" s="560"/>
      <c r="W141" s="560"/>
      <c r="X141" s="560"/>
    </row>
    <row r="142" spans="1:24">
      <c r="A142" s="560"/>
      <c r="B142" s="560"/>
      <c r="C142" s="560"/>
      <c r="D142" s="560"/>
      <c r="E142" s="560"/>
      <c r="F142" s="560"/>
      <c r="G142" s="560"/>
      <c r="H142" s="560"/>
      <c r="I142" s="560"/>
      <c r="J142" s="560"/>
      <c r="K142" s="560"/>
      <c r="L142" s="560"/>
      <c r="M142" s="560"/>
      <c r="N142" s="560"/>
      <c r="O142" s="560"/>
      <c r="P142" s="560"/>
      <c r="Q142" s="560"/>
      <c r="R142" s="560"/>
      <c r="S142" s="560"/>
      <c r="T142" s="560"/>
      <c r="U142" s="560"/>
      <c r="V142" s="560"/>
      <c r="W142" s="560"/>
      <c r="X142" s="560"/>
    </row>
    <row r="143" spans="1:24">
      <c r="A143" s="560"/>
      <c r="B143" s="560"/>
      <c r="C143" s="560"/>
      <c r="D143" s="560"/>
      <c r="E143" s="560"/>
      <c r="F143" s="560"/>
      <c r="G143" s="560"/>
      <c r="H143" s="560"/>
      <c r="I143" s="560"/>
      <c r="J143" s="560"/>
      <c r="K143" s="560"/>
      <c r="L143" s="560"/>
      <c r="M143" s="560"/>
      <c r="N143" s="560"/>
      <c r="O143" s="560"/>
      <c r="P143" s="560"/>
      <c r="Q143" s="560"/>
      <c r="R143" s="560"/>
      <c r="S143" s="560"/>
      <c r="T143" s="560"/>
      <c r="U143" s="560"/>
      <c r="V143" s="560"/>
      <c r="W143" s="560"/>
      <c r="X143" s="560"/>
    </row>
  </sheetData>
  <phoneticPr fontId="48" type="noConversion"/>
  <pageMargins left="0.75" right="0.75" top="1" bottom="1" header="0.5" footer="0.5"/>
  <pageSetup orientation="portrait" horizontalDpi="4294967292" verticalDpi="4294967292"/>
  <drawing r:id="rId1"/>
  <legacyDrawing r:id="rId2"/>
  <extLst>
    <ext xmlns:mx="http://schemas.microsoft.com/office/mac/excel/2008/main" uri="http://schemas.microsoft.com/office/mac/excel/2008/main">
      <mx:PLV Mode="1"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Q346"/>
  <sheetViews>
    <sheetView topLeftCell="A268" workbookViewId="0">
      <selection activeCell="K280" sqref="K280"/>
    </sheetView>
  </sheetViews>
  <sheetFormatPr baseColWidth="10" defaultRowHeight="13"/>
  <cols>
    <col min="6" max="6" width="13.5703125" customWidth="1"/>
    <col min="7" max="7" width="11.85546875" customWidth="1"/>
  </cols>
  <sheetData>
    <row r="1" spans="1:12">
      <c r="A1" s="3" t="s">
        <v>324</v>
      </c>
    </row>
    <row r="2" spans="1:12">
      <c r="A2" s="3"/>
      <c r="C2" s="4"/>
      <c r="D2" s="5"/>
      <c r="E2" s="5"/>
      <c r="F2" s="5"/>
      <c r="G2" s="5"/>
      <c r="H2" s="5"/>
      <c r="I2" s="5"/>
      <c r="J2" s="5"/>
      <c r="K2" s="5"/>
      <c r="L2" s="6"/>
    </row>
    <row r="3" spans="1:12">
      <c r="C3" s="32" t="s">
        <v>594</v>
      </c>
      <c r="D3" s="33"/>
      <c r="E3" s="8" t="s">
        <v>267</v>
      </c>
      <c r="F3" s="8"/>
      <c r="G3" s="8"/>
      <c r="H3" s="8"/>
      <c r="I3" s="8"/>
      <c r="J3" s="8"/>
      <c r="K3" s="8"/>
      <c r="L3" s="9"/>
    </row>
    <row r="4" spans="1:12" ht="14" thickBot="1">
      <c r="A4" s="15"/>
      <c r="C4" s="7"/>
      <c r="D4" s="34"/>
      <c r="E4" s="8" t="s">
        <v>268</v>
      </c>
      <c r="F4" s="8"/>
      <c r="G4" s="8"/>
      <c r="H4" s="8"/>
      <c r="I4" s="8"/>
      <c r="J4" s="8"/>
      <c r="K4" s="8"/>
      <c r="L4" s="9"/>
    </row>
    <row r="5" spans="1:12" ht="14" thickBot="1">
      <c r="A5" s="15"/>
      <c r="C5" s="7"/>
      <c r="D5" s="29"/>
      <c r="E5" s="8" t="s">
        <v>269</v>
      </c>
      <c r="F5" s="8"/>
      <c r="G5" s="8"/>
      <c r="H5" s="8"/>
      <c r="I5" s="8"/>
      <c r="J5" s="8"/>
      <c r="K5" s="8"/>
      <c r="L5" s="9"/>
    </row>
    <row r="6" spans="1:12">
      <c r="A6" s="15"/>
      <c r="C6" s="7"/>
      <c r="D6" s="8"/>
      <c r="E6" s="8" t="s">
        <v>270</v>
      </c>
      <c r="F6" s="8"/>
      <c r="G6" s="8"/>
      <c r="H6" s="8"/>
      <c r="I6" s="8"/>
      <c r="J6" s="8"/>
      <c r="K6" s="8"/>
      <c r="L6" s="9"/>
    </row>
    <row r="7" spans="1:12">
      <c r="A7" s="15"/>
      <c r="C7" s="7"/>
      <c r="D7" s="35"/>
      <c r="E7" s="8" t="s">
        <v>326</v>
      </c>
      <c r="F7" s="8"/>
      <c r="G7" s="8"/>
      <c r="H7" s="8"/>
      <c r="I7" s="8"/>
      <c r="J7" s="8"/>
      <c r="K7" s="8"/>
      <c r="L7" s="9"/>
    </row>
    <row r="8" spans="1:12">
      <c r="C8" s="7"/>
      <c r="D8" s="46"/>
      <c r="E8" s="43" t="s">
        <v>330</v>
      </c>
      <c r="F8" s="8"/>
      <c r="G8" s="8"/>
      <c r="H8" s="8"/>
      <c r="I8" s="8"/>
      <c r="J8" s="8"/>
      <c r="K8" s="8"/>
      <c r="L8" s="9"/>
    </row>
    <row r="9" spans="1:12">
      <c r="C9" s="7"/>
      <c r="D9" s="64"/>
      <c r="E9" s="43" t="s">
        <v>406</v>
      </c>
      <c r="F9" s="8"/>
      <c r="G9" s="8"/>
      <c r="H9" s="8"/>
      <c r="I9" s="8"/>
      <c r="J9" s="8"/>
      <c r="K9" s="8"/>
      <c r="L9" s="9"/>
    </row>
    <row r="10" spans="1:12">
      <c r="C10" s="10"/>
      <c r="D10" s="36"/>
      <c r="E10" s="11"/>
      <c r="F10" s="11"/>
      <c r="G10" s="11"/>
      <c r="H10" s="11"/>
      <c r="I10" s="11"/>
      <c r="J10" s="11"/>
      <c r="K10" s="11"/>
      <c r="L10" s="12"/>
    </row>
    <row r="11" spans="1:12">
      <c r="D11" s="31"/>
    </row>
    <row r="12" spans="1:12" ht="29" customHeight="1">
      <c r="A12" s="404" t="s">
        <v>931</v>
      </c>
      <c r="B12" s="399"/>
      <c r="C12" s="399"/>
      <c r="D12" s="399"/>
      <c r="E12" s="399"/>
      <c r="F12" s="399"/>
      <c r="G12" s="399"/>
      <c r="H12" s="30"/>
      <c r="I12" s="30"/>
      <c r="J12" s="30"/>
    </row>
    <row r="15" spans="1:12">
      <c r="A15" s="405" t="s">
        <v>913</v>
      </c>
      <c r="B15" s="398"/>
      <c r="C15" s="398"/>
      <c r="D15" s="398"/>
      <c r="E15" s="398"/>
      <c r="F15" s="398"/>
      <c r="G15" s="398"/>
      <c r="H15" s="398"/>
    </row>
    <row r="16" spans="1:12">
      <c r="A16" s="406" t="s">
        <v>932</v>
      </c>
      <c r="B16" s="398"/>
      <c r="C16" s="398"/>
      <c r="D16" s="398"/>
      <c r="E16" s="398"/>
      <c r="F16" s="398"/>
      <c r="G16" s="398"/>
      <c r="H16" s="398"/>
    </row>
    <row r="23" spans="1:12">
      <c r="A23" s="4"/>
      <c r="B23" s="5"/>
      <c r="C23" s="5"/>
      <c r="D23" s="5"/>
      <c r="E23" s="5"/>
      <c r="F23" s="5"/>
      <c r="G23" s="5"/>
      <c r="H23" s="5"/>
      <c r="I23" s="5"/>
      <c r="J23" s="5"/>
      <c r="K23" s="5"/>
      <c r="L23" s="6"/>
    </row>
    <row r="24" spans="1:12">
      <c r="A24" s="37" t="s">
        <v>185</v>
      </c>
      <c r="B24" s="8"/>
      <c r="C24" s="8"/>
      <c r="D24" s="8"/>
      <c r="E24" s="8"/>
      <c r="F24" s="8"/>
      <c r="G24" s="8"/>
      <c r="H24" s="8"/>
      <c r="I24" s="8"/>
      <c r="J24" s="8"/>
      <c r="K24" s="8"/>
      <c r="L24" s="9"/>
    </row>
    <row r="25" spans="1:12">
      <c r="A25" s="37" t="s">
        <v>329</v>
      </c>
      <c r="B25" s="8"/>
      <c r="C25" s="8"/>
      <c r="D25" s="8"/>
      <c r="E25" s="8"/>
      <c r="F25" s="8"/>
      <c r="G25" s="8"/>
      <c r="H25" s="8"/>
      <c r="I25" s="8"/>
      <c r="J25" s="8"/>
      <c r="K25" s="8"/>
      <c r="L25" s="9"/>
    </row>
    <row r="26" spans="1:12">
      <c r="A26" s="7"/>
      <c r="B26" s="8"/>
      <c r="C26" s="8"/>
      <c r="D26" s="8"/>
      <c r="E26" s="8"/>
      <c r="F26" s="38" t="s">
        <v>327</v>
      </c>
      <c r="G26" s="38" t="s">
        <v>375</v>
      </c>
      <c r="H26" s="38" t="s">
        <v>376</v>
      </c>
      <c r="I26" s="38" t="s">
        <v>377</v>
      </c>
      <c r="J26" s="38" t="s">
        <v>478</v>
      </c>
      <c r="K26" s="38" t="s">
        <v>463</v>
      </c>
      <c r="L26" s="85" t="s">
        <v>464</v>
      </c>
    </row>
    <row r="27" spans="1:12">
      <c r="A27" s="7"/>
      <c r="B27" s="8"/>
      <c r="C27" s="8"/>
      <c r="D27" s="8"/>
      <c r="E27" s="8"/>
      <c r="F27" s="38" t="s">
        <v>328</v>
      </c>
      <c r="G27" s="8">
        <v>5</v>
      </c>
      <c r="H27" s="8">
        <v>4</v>
      </c>
      <c r="I27" s="8">
        <v>3</v>
      </c>
      <c r="J27" s="43">
        <v>2</v>
      </c>
      <c r="K27" s="43">
        <v>1</v>
      </c>
      <c r="L27" s="9"/>
    </row>
    <row r="28" spans="1:12">
      <c r="A28" s="7"/>
      <c r="B28" s="8"/>
      <c r="C28" s="8"/>
      <c r="D28" s="8"/>
      <c r="E28" s="8"/>
      <c r="F28" s="8"/>
      <c r="G28" s="8"/>
      <c r="H28" s="8"/>
      <c r="I28" s="8"/>
      <c r="J28" s="8"/>
      <c r="K28" s="8"/>
      <c r="L28" s="9"/>
    </row>
    <row r="29" spans="1:12">
      <c r="A29" s="32" t="s">
        <v>553</v>
      </c>
      <c r="B29" s="8"/>
      <c r="C29" s="8"/>
      <c r="D29" s="8"/>
      <c r="E29" s="8"/>
      <c r="F29" s="8"/>
      <c r="G29" s="8"/>
      <c r="H29" s="8"/>
      <c r="I29" s="8"/>
      <c r="J29" s="8"/>
      <c r="K29" s="8"/>
      <c r="L29" s="9"/>
    </row>
    <row r="30" spans="1:12">
      <c r="A30" s="7"/>
      <c r="B30" s="8"/>
      <c r="C30" s="8"/>
      <c r="D30" s="8"/>
      <c r="E30" s="8"/>
      <c r="F30" s="8"/>
      <c r="G30" s="8"/>
      <c r="H30" s="8"/>
      <c r="I30" s="8"/>
      <c r="J30" s="8"/>
      <c r="K30" s="8"/>
      <c r="L30" s="9"/>
    </row>
    <row r="31" spans="1:12">
      <c r="A31" s="7"/>
      <c r="B31" s="39" t="s">
        <v>314</v>
      </c>
      <c r="C31" s="8" t="s">
        <v>312</v>
      </c>
      <c r="D31" s="8"/>
      <c r="E31" s="8"/>
      <c r="F31" s="8"/>
      <c r="G31" s="8"/>
      <c r="H31" s="8"/>
      <c r="I31" s="8"/>
      <c r="J31" s="8"/>
      <c r="K31" s="8"/>
      <c r="L31" s="9"/>
    </row>
    <row r="32" spans="1:12">
      <c r="A32" s="7"/>
      <c r="B32" s="8"/>
      <c r="C32" s="8"/>
      <c r="D32" s="8"/>
      <c r="E32" s="8"/>
      <c r="F32" s="8"/>
      <c r="G32" s="8"/>
      <c r="H32" s="8"/>
      <c r="I32" s="8"/>
      <c r="J32" s="8"/>
      <c r="K32" s="8"/>
      <c r="L32" s="9"/>
    </row>
    <row r="33" spans="1:12">
      <c r="A33" s="7"/>
      <c r="B33" s="8"/>
      <c r="C33" s="8" t="s">
        <v>313</v>
      </c>
      <c r="D33" s="8"/>
      <c r="E33" s="8"/>
      <c r="F33" s="8"/>
      <c r="G33" s="8"/>
      <c r="H33" s="8"/>
      <c r="I33" s="8"/>
      <c r="J33" s="8"/>
      <c r="K33" s="8"/>
      <c r="L33" s="9"/>
    </row>
    <row r="34" spans="1:12">
      <c r="A34" s="8"/>
      <c r="B34" s="8"/>
      <c r="C34" s="8"/>
      <c r="D34" s="8"/>
      <c r="E34" s="8"/>
      <c r="F34" s="8"/>
      <c r="G34" s="8"/>
      <c r="H34" s="8"/>
      <c r="I34" s="8"/>
      <c r="J34" s="8"/>
      <c r="K34" s="8"/>
      <c r="L34" s="9"/>
    </row>
    <row r="35" spans="1:12">
      <c r="A35" s="8" t="s">
        <v>186</v>
      </c>
      <c r="B35" s="8"/>
      <c r="C35" s="8"/>
      <c r="D35" s="8"/>
      <c r="E35" s="8"/>
      <c r="F35" s="8"/>
      <c r="G35" s="8"/>
      <c r="H35" s="8"/>
      <c r="I35" s="8"/>
      <c r="J35" s="8"/>
      <c r="K35" s="8"/>
      <c r="L35" s="9"/>
    </row>
    <row r="36" spans="1:12">
      <c r="B36" s="8"/>
      <c r="C36" s="8"/>
      <c r="D36" s="8"/>
      <c r="G36" s="8"/>
      <c r="H36" s="8"/>
      <c r="I36" s="8"/>
      <c r="J36" s="8"/>
      <c r="K36" s="8"/>
      <c r="L36" s="9"/>
    </row>
    <row r="37" spans="1:12">
      <c r="A37" s="7" t="s">
        <v>245</v>
      </c>
      <c r="C37" s="8"/>
      <c r="D37" s="8"/>
      <c r="E37" s="39" t="s">
        <v>247</v>
      </c>
      <c r="F37" s="40" t="s">
        <v>462</v>
      </c>
      <c r="G37" s="8"/>
      <c r="H37" s="8"/>
      <c r="I37" s="8"/>
      <c r="J37" s="8"/>
      <c r="K37" s="8"/>
      <c r="L37" s="9"/>
    </row>
    <row r="38" spans="1:12">
      <c r="A38" s="7"/>
      <c r="B38" s="8"/>
      <c r="C38" s="8"/>
      <c r="D38" s="8"/>
      <c r="E38" s="39" t="s">
        <v>357</v>
      </c>
      <c r="F38" s="40" t="s">
        <v>187</v>
      </c>
      <c r="G38" s="8"/>
      <c r="H38" s="8"/>
      <c r="I38" s="8"/>
      <c r="J38" s="8"/>
      <c r="K38" s="8"/>
      <c r="L38" s="9"/>
    </row>
    <row r="39" spans="1:12" ht="14" thickBot="1">
      <c r="A39" s="7"/>
      <c r="B39" s="8"/>
      <c r="C39" s="8"/>
      <c r="D39" s="8"/>
      <c r="E39" s="39"/>
      <c r="F39" s="40" t="s">
        <v>465</v>
      </c>
      <c r="G39" s="8"/>
      <c r="H39" s="8"/>
      <c r="I39" s="8"/>
      <c r="J39" s="8"/>
      <c r="K39" s="8"/>
      <c r="L39" s="9"/>
    </row>
    <row r="40" spans="1:12">
      <c r="A40" s="7"/>
      <c r="B40" s="8" t="s">
        <v>391</v>
      </c>
      <c r="C40" s="8"/>
      <c r="D40" s="8"/>
      <c r="E40" s="8">
        <f>+L40-I40</f>
        <v>0</v>
      </c>
      <c r="F40" s="19">
        <f>IF(E40&gt;=0,1,0)</f>
        <v>1</v>
      </c>
      <c r="G40" s="8"/>
      <c r="H40" s="8"/>
      <c r="I40" s="8">
        <f>+'Summary IGNORE'!D22</f>
        <v>0</v>
      </c>
      <c r="J40" s="8">
        <f>+'Summary IGNORE'!E22</f>
        <v>0</v>
      </c>
      <c r="K40" s="8">
        <f>+'Summary IGNORE'!F22</f>
        <v>0</v>
      </c>
      <c r="L40" s="9">
        <f>+'Summary IGNORE'!G22</f>
        <v>0</v>
      </c>
    </row>
    <row r="41" spans="1:12">
      <c r="A41" s="7"/>
      <c r="B41" s="8" t="s">
        <v>360</v>
      </c>
      <c r="C41" s="8"/>
      <c r="D41" s="8"/>
      <c r="E41" s="8">
        <f>+L41-H41</f>
        <v>0</v>
      </c>
      <c r="F41" s="20">
        <f>IF(E41&gt;=0,1,0)</f>
        <v>1</v>
      </c>
      <c r="G41" s="8"/>
      <c r="H41" s="8">
        <f>+'Summary IGNORE'!C22</f>
        <v>0</v>
      </c>
      <c r="I41" s="8">
        <f>+'Summary IGNORE'!D22</f>
        <v>0</v>
      </c>
      <c r="J41" s="8">
        <f>+'Summary IGNORE'!E22</f>
        <v>0</v>
      </c>
      <c r="K41" s="8">
        <f>+'Summary IGNORE'!F22</f>
        <v>0</v>
      </c>
      <c r="L41" s="9">
        <f>+'Summary IGNORE'!G22</f>
        <v>0</v>
      </c>
    </row>
    <row r="42" spans="1:12" ht="14" thickBot="1">
      <c r="A42" s="7"/>
      <c r="B42" s="8" t="s">
        <v>390</v>
      </c>
      <c r="C42" s="8"/>
      <c r="D42" s="8"/>
      <c r="E42" s="8">
        <f>+L42-G42</f>
        <v>0</v>
      </c>
      <c r="F42" s="21">
        <f>IF(E42&gt;=0,1,0)</f>
        <v>1</v>
      </c>
      <c r="G42" s="8">
        <f>+'Summary IGNORE'!B22</f>
        <v>0</v>
      </c>
      <c r="H42" s="8">
        <f>+'Summary IGNORE'!C22</f>
        <v>0</v>
      </c>
      <c r="I42" s="8">
        <f>+'Summary IGNORE'!D22</f>
        <v>0</v>
      </c>
      <c r="J42" s="8">
        <f>+'Summary IGNORE'!E22</f>
        <v>0</v>
      </c>
      <c r="K42" s="8">
        <f>+'Summary IGNORE'!F22</f>
        <v>0</v>
      </c>
      <c r="L42" s="9">
        <f>+'Summary IGNORE'!G22</f>
        <v>0</v>
      </c>
    </row>
    <row r="43" spans="1:12">
      <c r="A43" s="7"/>
      <c r="B43" s="8"/>
      <c r="C43" s="8"/>
      <c r="D43" s="8"/>
      <c r="E43" s="39" t="s">
        <v>246</v>
      </c>
      <c r="F43" s="40" t="s">
        <v>315</v>
      </c>
      <c r="G43" s="40"/>
      <c r="H43" s="8"/>
      <c r="I43" s="8"/>
      <c r="J43" s="8"/>
      <c r="K43" s="8"/>
      <c r="L43" s="9"/>
    </row>
    <row r="44" spans="1:12">
      <c r="A44" s="7"/>
      <c r="B44" s="8"/>
      <c r="C44" s="8"/>
      <c r="D44" s="8"/>
      <c r="E44" s="39" t="s">
        <v>317</v>
      </c>
      <c r="F44" s="40" t="s">
        <v>316</v>
      </c>
      <c r="G44" s="40"/>
      <c r="H44" s="8"/>
      <c r="I44" s="8"/>
      <c r="J44" s="8"/>
      <c r="K44" s="8"/>
      <c r="L44" s="9"/>
    </row>
    <row r="45" spans="1:12" ht="14" thickBot="1">
      <c r="A45" s="7"/>
      <c r="B45" s="8"/>
      <c r="C45" s="8"/>
      <c r="D45" s="8"/>
      <c r="E45" s="39"/>
      <c r="F45" s="40" t="s">
        <v>248</v>
      </c>
      <c r="G45" s="8"/>
      <c r="H45" s="8"/>
      <c r="I45" s="8"/>
      <c r="J45" s="8"/>
      <c r="K45" s="8"/>
      <c r="L45" s="9"/>
    </row>
    <row r="46" spans="1:12">
      <c r="A46" s="7"/>
      <c r="B46" s="8" t="s">
        <v>391</v>
      </c>
      <c r="C46" s="8"/>
      <c r="D46" s="8"/>
      <c r="E46" s="81" t="e">
        <f>+E40/(L40*3)</f>
        <v>#DIV/0!</v>
      </c>
      <c r="F46" s="19" t="e">
        <f>IF(E46&lt;=0.05,1,0)</f>
        <v>#DIV/0!</v>
      </c>
      <c r="G46" s="8"/>
      <c r="H46" s="8"/>
      <c r="I46" s="8"/>
      <c r="J46" s="8"/>
      <c r="K46" s="8"/>
      <c r="L46" s="9"/>
    </row>
    <row r="47" spans="1:12">
      <c r="A47" s="7"/>
      <c r="B47" s="8" t="s">
        <v>360</v>
      </c>
      <c r="C47" s="8"/>
      <c r="D47" s="8"/>
      <c r="E47" s="81" t="e">
        <f>+E41/(L41*4)</f>
        <v>#DIV/0!</v>
      </c>
      <c r="F47" s="20" t="e">
        <f>IF(E47&lt;=0.05,1,0)</f>
        <v>#DIV/0!</v>
      </c>
      <c r="G47" s="8"/>
      <c r="H47" s="8"/>
      <c r="I47" s="8"/>
      <c r="J47" s="8"/>
      <c r="K47" s="8"/>
      <c r="L47" s="9"/>
    </row>
    <row r="48" spans="1:12" ht="14" thickBot="1">
      <c r="A48" s="7"/>
      <c r="B48" s="8" t="s">
        <v>390</v>
      </c>
      <c r="C48" s="8"/>
      <c r="D48" s="8"/>
      <c r="E48" s="81" t="e">
        <f>+E42/(L42*5)</f>
        <v>#DIV/0!</v>
      </c>
      <c r="F48" s="21" t="e">
        <f>IF(E48&lt;=0.05,1,0)</f>
        <v>#DIV/0!</v>
      </c>
      <c r="G48" s="8"/>
      <c r="H48" s="8"/>
      <c r="I48" s="8"/>
      <c r="J48" s="8"/>
      <c r="K48" s="8"/>
      <c r="L48" s="9"/>
    </row>
    <row r="49" spans="1:12">
      <c r="A49" s="7"/>
      <c r="B49" s="8"/>
      <c r="C49" s="8"/>
      <c r="D49" s="8"/>
      <c r="E49" s="8"/>
      <c r="F49" s="8"/>
      <c r="G49" s="8"/>
      <c r="H49" s="8"/>
      <c r="I49" s="8"/>
      <c r="J49" s="8"/>
      <c r="K49" s="8"/>
      <c r="L49" s="9"/>
    </row>
    <row r="50" spans="1:12" ht="14" thickBot="1">
      <c r="A50" s="7"/>
      <c r="B50" s="104" t="s">
        <v>350</v>
      </c>
      <c r="C50" s="8"/>
      <c r="D50" s="8"/>
      <c r="E50" s="8"/>
      <c r="F50" s="8"/>
      <c r="G50" s="8"/>
      <c r="H50" s="8"/>
      <c r="I50" s="8"/>
      <c r="J50" s="8"/>
      <c r="K50" s="8"/>
      <c r="L50" s="9"/>
    </row>
    <row r="51" spans="1:12" ht="14" thickBot="1">
      <c r="A51" s="7"/>
      <c r="B51" s="8" t="s">
        <v>391</v>
      </c>
      <c r="C51" s="8"/>
      <c r="D51" s="8"/>
      <c r="E51" s="8"/>
      <c r="F51" s="29" t="e">
        <f>IF(F46+F40=2,1,0)</f>
        <v>#DIV/0!</v>
      </c>
      <c r="G51" s="8"/>
      <c r="H51" s="8"/>
      <c r="I51" s="8"/>
      <c r="J51" s="8"/>
      <c r="K51" s="8"/>
      <c r="L51" s="9"/>
    </row>
    <row r="52" spans="1:12" ht="14" thickBot="1">
      <c r="A52" s="7"/>
      <c r="B52" s="8" t="s">
        <v>360</v>
      </c>
      <c r="C52" s="8"/>
      <c r="D52" s="8"/>
      <c r="E52" s="8"/>
      <c r="F52" s="29" t="e">
        <f>IF(F47+F41=2,1,0)</f>
        <v>#DIV/0!</v>
      </c>
      <c r="G52" s="8"/>
      <c r="H52" s="8"/>
      <c r="I52" s="8"/>
      <c r="J52" s="8"/>
      <c r="K52" s="8"/>
      <c r="L52" s="9"/>
    </row>
    <row r="53" spans="1:12" ht="14" thickBot="1">
      <c r="A53" s="7"/>
      <c r="B53" s="8" t="s">
        <v>390</v>
      </c>
      <c r="C53" s="8"/>
      <c r="D53" s="8"/>
      <c r="E53" s="8"/>
      <c r="F53" s="21" t="e">
        <f>IF(F48+F42=2,1,0)</f>
        <v>#DIV/0!</v>
      </c>
      <c r="G53" s="8"/>
      <c r="H53" s="8"/>
      <c r="I53" s="8"/>
      <c r="J53" s="8"/>
      <c r="K53" s="8"/>
      <c r="L53" s="9"/>
    </row>
    <row r="54" spans="1:12">
      <c r="A54" s="7"/>
      <c r="B54" s="8"/>
      <c r="C54" s="8"/>
      <c r="D54" s="8"/>
      <c r="E54" s="8"/>
      <c r="F54" s="8"/>
      <c r="G54" s="8"/>
      <c r="H54" s="8"/>
      <c r="I54" s="8"/>
      <c r="J54" s="8"/>
      <c r="K54" s="8"/>
      <c r="L54" s="9"/>
    </row>
    <row r="55" spans="1:12">
      <c r="A55" s="16" t="s">
        <v>374</v>
      </c>
      <c r="B55" s="17"/>
      <c r="C55" s="17"/>
      <c r="D55" s="17"/>
      <c r="E55" s="17"/>
      <c r="F55" s="17"/>
      <c r="G55" s="17"/>
      <c r="H55" s="17"/>
      <c r="I55" s="17"/>
      <c r="J55" s="17"/>
      <c r="K55" s="17"/>
      <c r="L55" s="18"/>
    </row>
    <row r="56" spans="1:12">
      <c r="A56" s="41" t="s">
        <v>572</v>
      </c>
      <c r="B56" s="22"/>
      <c r="C56" s="22"/>
      <c r="D56" s="22"/>
      <c r="E56" s="22"/>
      <c r="F56" s="22"/>
      <c r="G56" s="22"/>
      <c r="H56" s="22"/>
      <c r="I56" s="22"/>
      <c r="J56" s="22"/>
      <c r="K56" s="22"/>
      <c r="L56" s="42"/>
    </row>
    <row r="57" spans="1:12">
      <c r="A57" s="7"/>
      <c r="B57" s="8"/>
      <c r="C57" s="8"/>
      <c r="D57" s="8"/>
      <c r="E57" s="8"/>
      <c r="F57" s="8"/>
      <c r="G57" s="8"/>
      <c r="H57" s="8"/>
      <c r="I57" s="8"/>
      <c r="J57" s="8"/>
      <c r="K57" s="8"/>
      <c r="L57" s="9"/>
    </row>
    <row r="58" spans="1:12">
      <c r="A58" s="32" t="s">
        <v>489</v>
      </c>
      <c r="B58" s="8"/>
      <c r="C58" s="8"/>
      <c r="D58" s="8"/>
      <c r="E58" s="8"/>
      <c r="F58" s="8"/>
      <c r="G58" s="8"/>
      <c r="H58" s="8"/>
      <c r="I58" s="8"/>
      <c r="J58" s="8"/>
      <c r="K58" s="8"/>
      <c r="L58" s="9"/>
    </row>
    <row r="59" spans="1:12">
      <c r="A59" s="7"/>
      <c r="B59" s="8"/>
      <c r="C59" s="8"/>
      <c r="D59" s="8"/>
      <c r="E59" s="8"/>
      <c r="F59" s="8"/>
      <c r="G59" s="8"/>
      <c r="H59" s="8"/>
      <c r="I59" s="8"/>
      <c r="J59" s="8"/>
      <c r="K59" s="8"/>
      <c r="L59" s="9"/>
    </row>
    <row r="60" spans="1:12">
      <c r="A60" s="7" t="s">
        <v>554</v>
      </c>
      <c r="B60" s="8"/>
      <c r="C60" s="8"/>
      <c r="D60" s="8"/>
      <c r="E60" s="8"/>
      <c r="F60" s="8"/>
      <c r="G60" s="8"/>
      <c r="H60" s="8"/>
      <c r="I60" s="8"/>
      <c r="J60" s="8"/>
      <c r="K60" s="8"/>
      <c r="L60" s="9"/>
    </row>
    <row r="61" spans="1:12">
      <c r="A61" s="37"/>
      <c r="B61" s="39" t="s">
        <v>918</v>
      </c>
      <c r="C61" s="8" t="s">
        <v>311</v>
      </c>
      <c r="D61" s="8"/>
      <c r="E61" s="8"/>
      <c r="F61" s="8"/>
      <c r="G61" s="8"/>
      <c r="H61" s="8"/>
      <c r="I61" s="8"/>
      <c r="J61" s="8"/>
      <c r="K61" s="8"/>
      <c r="L61" s="9"/>
    </row>
    <row r="62" spans="1:12">
      <c r="A62" s="37"/>
      <c r="B62" s="39"/>
      <c r="C62" s="8"/>
      <c r="D62" s="8"/>
      <c r="E62" s="8"/>
      <c r="F62" s="8"/>
      <c r="G62" s="38" t="s">
        <v>375</v>
      </c>
      <c r="H62" s="38" t="s">
        <v>376</v>
      </c>
      <c r="I62" s="38" t="s">
        <v>377</v>
      </c>
      <c r="J62" s="38" t="s">
        <v>478</v>
      </c>
      <c r="K62" s="38" t="s">
        <v>463</v>
      </c>
      <c r="L62" s="85" t="s">
        <v>464</v>
      </c>
    </row>
    <row r="63" spans="1:12">
      <c r="A63" s="37"/>
      <c r="B63" s="8"/>
      <c r="C63" s="8"/>
      <c r="D63" s="8"/>
      <c r="E63" s="40" t="s">
        <v>309</v>
      </c>
      <c r="F63" s="40" t="s">
        <v>908</v>
      </c>
      <c r="G63" s="8"/>
      <c r="H63" s="8"/>
      <c r="I63" s="8"/>
      <c r="J63" s="8"/>
      <c r="K63" s="8"/>
      <c r="L63" s="9"/>
    </row>
    <row r="64" spans="1:12">
      <c r="A64" s="37"/>
      <c r="B64" s="8"/>
      <c r="C64" s="8"/>
      <c r="D64" s="8"/>
      <c r="E64" s="40" t="s">
        <v>308</v>
      </c>
      <c r="F64" s="40" t="s">
        <v>310</v>
      </c>
      <c r="G64" s="8"/>
      <c r="H64" s="8"/>
      <c r="I64" s="8"/>
      <c r="J64" s="8"/>
      <c r="K64" s="8"/>
      <c r="L64" s="9"/>
    </row>
    <row r="65" spans="1:12">
      <c r="A65" s="7"/>
      <c r="B65" s="8"/>
      <c r="C65" s="8"/>
      <c r="D65" s="8"/>
      <c r="E65" s="40" t="s">
        <v>307</v>
      </c>
      <c r="F65" s="82" t="str">
        <f>+'SUMMARY w SQ FT &gt;5% or &lt;0%'!B63</f>
        <v>BOX</v>
      </c>
      <c r="G65" s="84" t="s">
        <v>919</v>
      </c>
      <c r="H65" s="84"/>
      <c r="I65" s="8"/>
      <c r="J65" s="8"/>
      <c r="K65" s="8"/>
      <c r="L65" s="9"/>
    </row>
    <row r="66" spans="1:12" ht="14" thickBot="1">
      <c r="A66" s="7"/>
      <c r="B66" s="8"/>
      <c r="C66" s="8"/>
      <c r="D66" s="8"/>
      <c r="E66" s="8"/>
      <c r="F66" s="551"/>
      <c r="G66" s="8" t="s">
        <v>717</v>
      </c>
      <c r="H66" s="8"/>
      <c r="I66" s="8"/>
      <c r="J66" s="8"/>
      <c r="K66" s="8"/>
      <c r="L66" s="9"/>
    </row>
    <row r="67" spans="1:12" ht="14" thickBot="1">
      <c r="A67" s="7"/>
      <c r="B67" s="8" t="s">
        <v>392</v>
      </c>
      <c r="C67" s="8"/>
      <c r="D67" s="8"/>
      <c r="E67" s="83" t="e">
        <f>(+K67-L67)/(L67*1)</f>
        <v>#DIV/0!</v>
      </c>
      <c r="F67" s="19" t="e">
        <f>IF(E67&gt;=$F$65,1,0)</f>
        <v>#DIV/0!</v>
      </c>
      <c r="G67" s="27" t="s">
        <v>488</v>
      </c>
      <c r="H67" s="25"/>
      <c r="I67" s="26"/>
      <c r="J67" s="26"/>
      <c r="K67" s="8" t="e">
        <f>+'Summary IGNORE'!F24</f>
        <v>#DIV/0!</v>
      </c>
      <c r="L67" s="9">
        <f>+'Summary IGNORE'!G24</f>
        <v>0</v>
      </c>
    </row>
    <row r="68" spans="1:12">
      <c r="A68" s="7"/>
      <c r="B68" s="8" t="s">
        <v>393</v>
      </c>
      <c r="C68" s="8"/>
      <c r="D68" s="8"/>
      <c r="E68" s="83" t="e">
        <f>(+J68-L68)/(L68*2)</f>
        <v>#DIV/0!</v>
      </c>
      <c r="F68" s="20" t="e">
        <f>IF(E68&gt;=$F$65,1,0)</f>
        <v>#DIV/0!</v>
      </c>
      <c r="G68" s="8"/>
      <c r="H68" s="8"/>
      <c r="I68" s="8"/>
      <c r="J68" s="8" t="e">
        <f>+'Summary IGNORE'!E24</f>
        <v>#DIV/0!</v>
      </c>
      <c r="K68" s="8" t="e">
        <f>+'Summary IGNORE'!F24</f>
        <v>#DIV/0!</v>
      </c>
      <c r="L68" s="9">
        <f>+'Summary IGNORE'!G24</f>
        <v>0</v>
      </c>
    </row>
    <row r="69" spans="1:12">
      <c r="A69" s="7"/>
      <c r="B69" s="8" t="s">
        <v>394</v>
      </c>
      <c r="C69" s="8"/>
      <c r="D69" s="8"/>
      <c r="E69" s="83" t="e">
        <f>(+I69-L69)/(L69*3)</f>
        <v>#DIV/0!</v>
      </c>
      <c r="F69" s="20" t="e">
        <f>IF(E69&gt;=$F$65,1,0)</f>
        <v>#DIV/0!</v>
      </c>
      <c r="G69" s="8"/>
      <c r="H69" s="8"/>
      <c r="I69" s="8" t="e">
        <f>+'Summary IGNORE'!D24</f>
        <v>#DIV/0!</v>
      </c>
      <c r="J69" s="8" t="e">
        <f>+'Summary IGNORE'!E24</f>
        <v>#DIV/0!</v>
      </c>
      <c r="K69" s="8" t="e">
        <f>+'Summary IGNORE'!F24</f>
        <v>#DIV/0!</v>
      </c>
      <c r="L69" s="9">
        <f>+'Summary IGNORE'!G24</f>
        <v>0</v>
      </c>
    </row>
    <row r="70" spans="1:12">
      <c r="A70" s="7"/>
      <c r="B70" s="8" t="s">
        <v>388</v>
      </c>
      <c r="C70" s="8"/>
      <c r="D70" s="8"/>
      <c r="E70" s="83" t="e">
        <f>(+H70-L70)/(L70*4)</f>
        <v>#DIV/0!</v>
      </c>
      <c r="F70" s="20" t="e">
        <f>IF(E70&gt;=$F$65,1,0)</f>
        <v>#DIV/0!</v>
      </c>
      <c r="G70" s="8"/>
      <c r="H70" s="8" t="e">
        <f>+'Summary IGNORE'!C24</f>
        <v>#DIV/0!</v>
      </c>
      <c r="I70" s="8" t="e">
        <f>+'Summary IGNORE'!D24</f>
        <v>#DIV/0!</v>
      </c>
      <c r="J70" s="8" t="e">
        <f>+'Summary IGNORE'!E24</f>
        <v>#DIV/0!</v>
      </c>
      <c r="K70" s="8" t="e">
        <f>+'Summary IGNORE'!F24</f>
        <v>#DIV/0!</v>
      </c>
      <c r="L70" s="9">
        <f>+'Summary IGNORE'!G24</f>
        <v>0</v>
      </c>
    </row>
    <row r="71" spans="1:12" ht="14" thickBot="1">
      <c r="A71" s="7"/>
      <c r="B71" s="8" t="s">
        <v>389</v>
      </c>
      <c r="C71" s="8"/>
      <c r="D71" s="8"/>
      <c r="E71" s="83" t="e">
        <f>(+G71-L71)/(L71*5)</f>
        <v>#DIV/0!</v>
      </c>
      <c r="F71" s="21" t="e">
        <f>IF(E71&gt;=$F$65,1,0)</f>
        <v>#DIV/0!</v>
      </c>
      <c r="G71" s="8" t="e">
        <f>+'Summary IGNORE'!B24</f>
        <v>#DIV/0!</v>
      </c>
      <c r="H71" s="8" t="e">
        <f>+'Summary IGNORE'!C24</f>
        <v>#DIV/0!</v>
      </c>
      <c r="I71" s="8" t="e">
        <f>+'Summary IGNORE'!D24</f>
        <v>#DIV/0!</v>
      </c>
      <c r="J71" s="8" t="e">
        <f>+'Summary IGNORE'!E24</f>
        <v>#DIV/0!</v>
      </c>
      <c r="K71" s="8" t="e">
        <f>+'Summary IGNORE'!F24</f>
        <v>#DIV/0!</v>
      </c>
      <c r="L71" s="9">
        <f>+'Summary IGNORE'!G24</f>
        <v>0</v>
      </c>
    </row>
    <row r="72" spans="1:12">
      <c r="A72" s="7"/>
      <c r="B72" s="8"/>
      <c r="C72" s="8"/>
      <c r="D72" s="8"/>
      <c r="E72" s="8"/>
      <c r="F72" s="8"/>
      <c r="G72" s="8"/>
      <c r="H72" s="8"/>
      <c r="I72" s="8"/>
      <c r="J72" s="8"/>
      <c r="K72" s="8"/>
      <c r="L72" s="9"/>
    </row>
    <row r="73" spans="1:12">
      <c r="A73" s="7"/>
      <c r="B73" s="39" t="s">
        <v>930</v>
      </c>
      <c r="C73" s="8" t="s">
        <v>223</v>
      </c>
      <c r="D73" s="8"/>
      <c r="E73" s="8"/>
      <c r="F73" s="8"/>
      <c r="G73" s="8"/>
      <c r="H73" s="8"/>
      <c r="I73" s="8"/>
      <c r="J73" s="8"/>
      <c r="K73" s="8"/>
      <c r="L73" s="9"/>
    </row>
    <row r="74" spans="1:12">
      <c r="A74" s="7"/>
      <c r="B74" s="8"/>
      <c r="C74" s="8"/>
      <c r="D74" s="8"/>
      <c r="E74" s="8"/>
      <c r="F74" s="8"/>
      <c r="G74" s="8"/>
      <c r="H74" s="8"/>
      <c r="I74" s="8"/>
      <c r="J74" s="8"/>
      <c r="K74" s="8"/>
      <c r="L74" s="9"/>
    </row>
    <row r="75" spans="1:12">
      <c r="A75" s="7"/>
      <c r="B75" s="8"/>
      <c r="C75" s="8"/>
      <c r="D75" s="8"/>
      <c r="E75" s="8"/>
      <c r="F75" s="8"/>
      <c r="G75" s="8"/>
      <c r="H75" s="8"/>
      <c r="I75" s="8"/>
      <c r="J75" s="8"/>
      <c r="K75" s="8"/>
      <c r="L75" s="9"/>
    </row>
    <row r="76" spans="1:12">
      <c r="A76" s="7"/>
      <c r="B76" s="8"/>
      <c r="C76" s="8"/>
      <c r="D76" s="8"/>
      <c r="E76" s="39" t="s">
        <v>224</v>
      </c>
      <c r="F76" s="39" t="s">
        <v>275</v>
      </c>
      <c r="G76" s="8"/>
      <c r="H76" s="8"/>
      <c r="I76" s="8"/>
      <c r="J76" s="8"/>
      <c r="K76" s="8"/>
      <c r="L76" s="9"/>
    </row>
    <row r="77" spans="1:12">
      <c r="A77" s="7"/>
      <c r="B77" s="8"/>
      <c r="C77" s="8"/>
      <c r="D77" s="8"/>
      <c r="E77" s="39" t="s">
        <v>274</v>
      </c>
      <c r="F77" s="8"/>
      <c r="G77" s="8"/>
      <c r="H77" s="8"/>
      <c r="I77" s="8"/>
      <c r="J77" s="8"/>
      <c r="K77" s="8"/>
      <c r="L77" s="9"/>
    </row>
    <row r="78" spans="1:12" ht="14" thickBot="1">
      <c r="A78" s="7"/>
      <c r="B78" s="8"/>
      <c r="C78" s="8"/>
      <c r="D78" s="8"/>
      <c r="E78" s="8"/>
      <c r="F78" s="39" t="s">
        <v>804</v>
      </c>
      <c r="G78" s="8" t="s">
        <v>483</v>
      </c>
      <c r="H78" s="8"/>
      <c r="I78" s="8"/>
      <c r="J78" s="8"/>
      <c r="K78" s="8"/>
      <c r="L78" s="9"/>
    </row>
    <row r="79" spans="1:12">
      <c r="A79" s="7"/>
      <c r="B79" s="8" t="s">
        <v>392</v>
      </c>
      <c r="C79" s="8"/>
      <c r="D79" s="8"/>
      <c r="E79" s="8" t="e">
        <f>(L67-K67)+(L79-K79)</f>
        <v>#DIV/0!</v>
      </c>
      <c r="F79" s="19" t="e">
        <f>IF(E79&lt;=0,1,0)</f>
        <v>#DIV/0!</v>
      </c>
      <c r="G79" s="8"/>
      <c r="H79" s="8"/>
      <c r="I79" s="8"/>
      <c r="J79" s="8"/>
      <c r="K79" s="8" t="e">
        <f>+'Summary IGNORE'!F26</f>
        <v>#DIV/0!</v>
      </c>
      <c r="L79" s="9">
        <f>+'Summary IGNORE'!G26</f>
        <v>0</v>
      </c>
    </row>
    <row r="80" spans="1:12">
      <c r="A80" s="7"/>
      <c r="B80" s="8" t="s">
        <v>393</v>
      </c>
      <c r="C80" s="8"/>
      <c r="D80" s="8"/>
      <c r="E80" s="8" t="e">
        <f>(L68-J68)+(L80-J80)</f>
        <v>#DIV/0!</v>
      </c>
      <c r="F80" s="20" t="e">
        <f>IF(E80&lt;=0,1,0)</f>
        <v>#DIV/0!</v>
      </c>
      <c r="G80" s="8"/>
      <c r="H80" s="8"/>
      <c r="I80" s="8"/>
      <c r="J80" s="8" t="e">
        <f>+'Summary IGNORE'!E26</f>
        <v>#DIV/0!</v>
      </c>
      <c r="K80" s="8" t="e">
        <f>+'Summary IGNORE'!F26</f>
        <v>#DIV/0!</v>
      </c>
      <c r="L80" s="9">
        <f>+'Summary IGNORE'!G26</f>
        <v>0</v>
      </c>
    </row>
    <row r="81" spans="1:12">
      <c r="A81" s="7"/>
      <c r="B81" s="8" t="s">
        <v>394</v>
      </c>
      <c r="C81" s="8"/>
      <c r="D81" s="8"/>
      <c r="E81" s="8" t="e">
        <f>(L69-I69)+(L81-I81)</f>
        <v>#DIV/0!</v>
      </c>
      <c r="F81" s="20" t="e">
        <f>IF(E81&lt;=0,1,0)</f>
        <v>#DIV/0!</v>
      </c>
      <c r="G81" s="8"/>
      <c r="H81" s="8"/>
      <c r="I81" s="8" t="e">
        <f>+'Summary IGNORE'!D26</f>
        <v>#DIV/0!</v>
      </c>
      <c r="J81" s="8" t="e">
        <f>+'Summary IGNORE'!E26</f>
        <v>#DIV/0!</v>
      </c>
      <c r="K81" s="8" t="e">
        <f>+'Summary IGNORE'!F26</f>
        <v>#DIV/0!</v>
      </c>
      <c r="L81" s="9">
        <f>+'Summary IGNORE'!G26</f>
        <v>0</v>
      </c>
    </row>
    <row r="82" spans="1:12">
      <c r="A82" s="7"/>
      <c r="B82" s="8" t="s">
        <v>388</v>
      </c>
      <c r="C82" s="8"/>
      <c r="D82" s="8"/>
      <c r="E82" s="8" t="e">
        <f>(L70-H70)+(L82-H82)</f>
        <v>#DIV/0!</v>
      </c>
      <c r="F82" s="20" t="e">
        <f>IF(E82&lt;=0,1,0)</f>
        <v>#DIV/0!</v>
      </c>
      <c r="G82" s="8"/>
      <c r="H82" s="8" t="e">
        <f>+'Summary IGNORE'!C26</f>
        <v>#DIV/0!</v>
      </c>
      <c r="I82" s="8" t="e">
        <f>+'Summary IGNORE'!D26</f>
        <v>#DIV/0!</v>
      </c>
      <c r="J82" s="8" t="e">
        <f>+'Summary IGNORE'!E26</f>
        <v>#DIV/0!</v>
      </c>
      <c r="K82" s="8" t="e">
        <f>+'Summary IGNORE'!F26</f>
        <v>#DIV/0!</v>
      </c>
      <c r="L82" s="9">
        <f>+'Summary IGNORE'!G26</f>
        <v>0</v>
      </c>
    </row>
    <row r="83" spans="1:12" ht="14" thickBot="1">
      <c r="A83" s="7"/>
      <c r="B83" s="8" t="s">
        <v>389</v>
      </c>
      <c r="C83" s="8"/>
      <c r="D83" s="8"/>
      <c r="E83" s="8" t="e">
        <f>(L71-G71)+(L83-G83)</f>
        <v>#DIV/0!</v>
      </c>
      <c r="F83" s="21" t="e">
        <f>IF(E83&lt;=0,1,0)</f>
        <v>#DIV/0!</v>
      </c>
      <c r="G83" s="8" t="e">
        <f>+'Summary IGNORE'!B26</f>
        <v>#DIV/0!</v>
      </c>
      <c r="H83" s="8" t="e">
        <f>+'Summary IGNORE'!C26</f>
        <v>#DIV/0!</v>
      </c>
      <c r="I83" s="8" t="e">
        <f>+'Summary IGNORE'!D26</f>
        <v>#DIV/0!</v>
      </c>
      <c r="J83" s="8" t="e">
        <f>+'Summary IGNORE'!E26</f>
        <v>#DIV/0!</v>
      </c>
      <c r="K83" s="8" t="e">
        <f>+'Summary IGNORE'!F26</f>
        <v>#DIV/0!</v>
      </c>
      <c r="L83" s="9">
        <f>+'Summary IGNORE'!G26</f>
        <v>0</v>
      </c>
    </row>
    <row r="84" spans="1:12">
      <c r="A84" s="7"/>
      <c r="B84" s="8"/>
      <c r="C84" s="8"/>
      <c r="D84" s="8"/>
      <c r="E84" s="8"/>
      <c r="F84" s="8"/>
      <c r="G84" s="8"/>
      <c r="H84" s="8"/>
      <c r="I84" s="8"/>
      <c r="J84" s="8"/>
      <c r="K84" s="8"/>
      <c r="L84" s="9"/>
    </row>
    <row r="85" spans="1:12">
      <c r="A85" s="7"/>
      <c r="B85" s="45" t="s">
        <v>498</v>
      </c>
      <c r="C85" s="46"/>
      <c r="D85" s="46"/>
      <c r="E85" s="46"/>
      <c r="F85" s="46"/>
      <c r="G85" s="46"/>
      <c r="H85" s="46"/>
      <c r="I85" s="8"/>
      <c r="J85" s="8"/>
      <c r="K85" s="8"/>
      <c r="L85" s="9"/>
    </row>
    <row r="86" spans="1:12">
      <c r="A86" s="7"/>
      <c r="B86" s="44"/>
      <c r="C86" s="43"/>
      <c r="D86" s="43"/>
      <c r="E86" s="43"/>
      <c r="F86" s="43"/>
      <c r="G86" s="43"/>
      <c r="H86" s="43"/>
      <c r="I86" s="8"/>
      <c r="J86" s="8"/>
      <c r="K86" s="8"/>
      <c r="L86" s="9"/>
    </row>
    <row r="87" spans="1:12" ht="14" thickBot="1">
      <c r="A87" s="7"/>
      <c r="B87" s="104" t="s">
        <v>273</v>
      </c>
      <c r="C87" s="43"/>
      <c r="D87" s="43"/>
      <c r="E87" s="43"/>
      <c r="F87" s="43"/>
      <c r="G87" s="104" t="s">
        <v>439</v>
      </c>
      <c r="H87" s="43"/>
      <c r="I87" s="8"/>
      <c r="J87" s="8"/>
      <c r="K87" s="8"/>
      <c r="L87" s="9"/>
    </row>
    <row r="88" spans="1:12">
      <c r="A88" s="7"/>
      <c r="B88" s="8" t="s">
        <v>392</v>
      </c>
      <c r="C88" s="43"/>
      <c r="D88" s="43"/>
      <c r="E88" s="43"/>
      <c r="F88" s="110" t="e">
        <f>IF(F79+F67=2,1,0)</f>
        <v>#DIV/0!</v>
      </c>
      <c r="G88" s="105" t="e">
        <f>IF(F88=1,E67,0)</f>
        <v>#DIV/0!</v>
      </c>
      <c r="H88" s="43"/>
      <c r="I88" s="8"/>
      <c r="J88" s="8"/>
      <c r="K88" s="8"/>
      <c r="L88" s="9"/>
    </row>
    <row r="89" spans="1:12">
      <c r="A89" s="7"/>
      <c r="B89" s="8" t="s">
        <v>393</v>
      </c>
      <c r="C89" s="43"/>
      <c r="D89" s="43"/>
      <c r="E89" s="43"/>
      <c r="F89" s="111" t="e">
        <f t="shared" ref="F89:F92" si="0">IF(F80+F68=2,1,0)</f>
        <v>#DIV/0!</v>
      </c>
      <c r="G89" s="106" t="e">
        <f t="shared" ref="G89:G92" si="1">IF(F89=1,E68,0)</f>
        <v>#DIV/0!</v>
      </c>
      <c r="H89" s="43"/>
      <c r="I89" s="8"/>
      <c r="J89" s="8"/>
      <c r="K89" s="8"/>
      <c r="L89" s="9"/>
    </row>
    <row r="90" spans="1:12">
      <c r="A90" s="7"/>
      <c r="B90" s="8" t="s">
        <v>394</v>
      </c>
      <c r="C90" s="43"/>
      <c r="D90" s="43"/>
      <c r="E90" s="43"/>
      <c r="F90" s="111" t="e">
        <f t="shared" si="0"/>
        <v>#DIV/0!</v>
      </c>
      <c r="G90" s="106" t="e">
        <f t="shared" si="1"/>
        <v>#DIV/0!</v>
      </c>
      <c r="H90" s="43"/>
      <c r="I90" s="8"/>
      <c r="J90" s="8"/>
      <c r="K90" s="8"/>
      <c r="L90" s="9"/>
    </row>
    <row r="91" spans="1:12">
      <c r="A91" s="7"/>
      <c r="B91" s="8" t="s">
        <v>388</v>
      </c>
      <c r="C91" s="43"/>
      <c r="D91" s="43"/>
      <c r="E91" s="43"/>
      <c r="F91" s="111" t="e">
        <f t="shared" si="0"/>
        <v>#DIV/0!</v>
      </c>
      <c r="G91" s="106" t="e">
        <f t="shared" si="1"/>
        <v>#DIV/0!</v>
      </c>
      <c r="H91" s="43"/>
      <c r="I91" s="8"/>
      <c r="J91" s="8"/>
      <c r="K91" s="8"/>
      <c r="L91" s="9"/>
    </row>
    <row r="92" spans="1:12" ht="14" thickBot="1">
      <c r="A92" s="7"/>
      <c r="B92" s="8" t="s">
        <v>389</v>
      </c>
      <c r="C92" s="43"/>
      <c r="D92" s="43"/>
      <c r="E92" s="43"/>
      <c r="F92" s="112" t="e">
        <f t="shared" si="0"/>
        <v>#DIV/0!</v>
      </c>
      <c r="G92" s="107" t="e">
        <f t="shared" si="1"/>
        <v>#DIV/0!</v>
      </c>
      <c r="H92" s="43"/>
      <c r="I92" s="8"/>
      <c r="J92" s="8"/>
      <c r="K92" s="8"/>
      <c r="L92" s="9"/>
    </row>
    <row r="93" spans="1:12">
      <c r="A93" s="7"/>
      <c r="B93" s="44"/>
      <c r="C93" s="43"/>
      <c r="D93" s="43"/>
      <c r="E93" s="43"/>
      <c r="F93" s="43"/>
      <c r="G93" s="43"/>
      <c r="H93" s="43"/>
      <c r="I93" s="8"/>
      <c r="J93" s="8"/>
      <c r="K93" s="8"/>
      <c r="L93" s="9"/>
    </row>
    <row r="94" spans="1:12">
      <c r="A94" s="7" t="s">
        <v>359</v>
      </c>
      <c r="B94" s="8"/>
      <c r="C94" s="8"/>
      <c r="D94" s="8"/>
      <c r="E94" s="8"/>
      <c r="F94" s="8"/>
      <c r="G94" s="8"/>
      <c r="H94" s="8"/>
      <c r="I94" s="8"/>
      <c r="J94" s="8"/>
      <c r="K94" s="8"/>
      <c r="L94" s="9"/>
    </row>
    <row r="95" spans="1:12">
      <c r="A95" s="7"/>
      <c r="B95" s="8" t="s">
        <v>306</v>
      </c>
      <c r="C95" s="8"/>
      <c r="D95" s="8"/>
      <c r="E95" s="8"/>
      <c r="F95" s="8"/>
      <c r="G95" s="8"/>
      <c r="H95" s="8"/>
      <c r="I95" s="8"/>
      <c r="J95" s="8"/>
      <c r="K95" s="8"/>
      <c r="L95" s="9"/>
    </row>
    <row r="96" spans="1:12">
      <c r="A96" s="7"/>
      <c r="B96" s="8"/>
      <c r="C96" s="8" t="s">
        <v>929</v>
      </c>
      <c r="D96" s="8"/>
      <c r="E96" s="8"/>
      <c r="F96" s="8"/>
      <c r="G96" s="8"/>
      <c r="H96" s="8"/>
      <c r="I96" s="8"/>
      <c r="J96" s="8"/>
      <c r="K96" s="8"/>
      <c r="L96" s="9"/>
    </row>
    <row r="97" spans="1:12">
      <c r="A97" s="7"/>
      <c r="B97" s="8"/>
      <c r="C97" s="8"/>
      <c r="D97" s="8"/>
      <c r="E97" s="8"/>
      <c r="F97" s="8"/>
      <c r="G97" s="8"/>
      <c r="H97" s="8"/>
      <c r="I97" s="8"/>
      <c r="J97" s="8"/>
      <c r="K97" s="8"/>
      <c r="L97" s="9"/>
    </row>
    <row r="98" spans="1:12">
      <c r="A98" s="7"/>
      <c r="B98" s="8"/>
      <c r="C98" s="8"/>
      <c r="D98" s="8"/>
      <c r="E98" s="8"/>
      <c r="F98" s="8"/>
      <c r="G98" s="8"/>
      <c r="H98" s="8"/>
      <c r="I98" s="8"/>
      <c r="J98" s="8"/>
      <c r="K98" s="8"/>
      <c r="L98" s="9"/>
    </row>
    <row r="99" spans="1:12">
      <c r="A99" s="7"/>
      <c r="B99" s="8"/>
      <c r="C99" s="8"/>
      <c r="D99" s="8"/>
      <c r="E99" s="113" t="s">
        <v>886</v>
      </c>
      <c r="F99" s="8"/>
      <c r="G99" s="8"/>
      <c r="H99" s="8"/>
      <c r="I99" s="8"/>
      <c r="J99" s="8"/>
      <c r="K99" s="8"/>
      <c r="L99" s="9"/>
    </row>
    <row r="100" spans="1:12">
      <c r="A100" s="7"/>
      <c r="B100" s="8"/>
      <c r="C100" s="8"/>
      <c r="D100" s="8"/>
      <c r="E100" s="113" t="s">
        <v>887</v>
      </c>
      <c r="F100" s="8"/>
      <c r="G100" s="8"/>
      <c r="H100" s="8"/>
      <c r="I100" s="8"/>
      <c r="J100" s="8"/>
      <c r="K100" s="8"/>
      <c r="L100" s="9"/>
    </row>
    <row r="101" spans="1:12">
      <c r="A101" s="7"/>
      <c r="B101" s="8"/>
      <c r="C101" s="8" t="s">
        <v>717</v>
      </c>
      <c r="D101" s="8"/>
      <c r="E101" s="8"/>
      <c r="F101" s="8"/>
      <c r="G101" s="8"/>
      <c r="H101" s="8"/>
      <c r="I101" s="8"/>
      <c r="J101" s="8"/>
      <c r="K101" s="8"/>
      <c r="L101" s="9"/>
    </row>
    <row r="102" spans="1:12">
      <c r="A102" s="7"/>
      <c r="B102" s="8" t="s">
        <v>391</v>
      </c>
      <c r="C102" s="8"/>
      <c r="D102" s="8"/>
      <c r="E102" s="43" t="e">
        <f>SUM(I102:K102)/3</f>
        <v>#DIV/0!</v>
      </c>
      <c r="F102" s="8"/>
      <c r="G102" s="8"/>
      <c r="H102" s="8"/>
      <c r="I102" s="8" t="e">
        <f>+I69</f>
        <v>#DIV/0!</v>
      </c>
      <c r="J102" s="8" t="e">
        <f t="shared" ref="I102:K104" si="2">+J69</f>
        <v>#DIV/0!</v>
      </c>
      <c r="K102" s="8" t="e">
        <f t="shared" si="2"/>
        <v>#DIV/0!</v>
      </c>
      <c r="L102" s="9"/>
    </row>
    <row r="103" spans="1:12">
      <c r="A103" s="7"/>
      <c r="B103" s="8" t="s">
        <v>360</v>
      </c>
      <c r="C103" s="8"/>
      <c r="D103" s="8"/>
      <c r="E103" s="43" t="e">
        <f>SUM(H103:K103)/4</f>
        <v>#DIV/0!</v>
      </c>
      <c r="F103" s="8"/>
      <c r="G103" s="8"/>
      <c r="H103" s="8" t="e">
        <f>+H70</f>
        <v>#DIV/0!</v>
      </c>
      <c r="I103" s="8" t="e">
        <f t="shared" si="2"/>
        <v>#DIV/0!</v>
      </c>
      <c r="J103" s="8" t="e">
        <f t="shared" si="2"/>
        <v>#DIV/0!</v>
      </c>
      <c r="K103" s="8" t="e">
        <f t="shared" si="2"/>
        <v>#DIV/0!</v>
      </c>
      <c r="L103" s="9"/>
    </row>
    <row r="104" spans="1:12">
      <c r="A104" s="7"/>
      <c r="B104" s="8" t="s">
        <v>390</v>
      </c>
      <c r="C104" s="8"/>
      <c r="D104" s="8"/>
      <c r="E104" s="43" t="e">
        <f>SUM(G104:K104)/5</f>
        <v>#DIV/0!</v>
      </c>
      <c r="F104" s="8"/>
      <c r="G104" s="8" t="e">
        <f>+G71</f>
        <v>#DIV/0!</v>
      </c>
      <c r="H104" s="8" t="e">
        <f>+H71</f>
        <v>#DIV/0!</v>
      </c>
      <c r="I104" s="8" t="e">
        <f t="shared" si="2"/>
        <v>#DIV/0!</v>
      </c>
      <c r="J104" s="8" t="e">
        <f t="shared" si="2"/>
        <v>#DIV/0!</v>
      </c>
      <c r="K104" s="8" t="e">
        <f t="shared" si="2"/>
        <v>#DIV/0!</v>
      </c>
      <c r="L104" s="9"/>
    </row>
    <row r="105" spans="1:12">
      <c r="A105" s="7"/>
      <c r="B105" s="8"/>
      <c r="C105" s="8"/>
      <c r="D105" s="8"/>
      <c r="E105" s="8"/>
      <c r="F105" s="8"/>
      <c r="G105" s="8"/>
      <c r="H105" s="8"/>
      <c r="I105" s="8"/>
      <c r="J105" s="8"/>
      <c r="K105" s="8"/>
      <c r="L105" s="9"/>
    </row>
    <row r="106" spans="1:12">
      <c r="A106" s="7"/>
      <c r="B106" s="43" t="s">
        <v>771</v>
      </c>
      <c r="C106" s="8"/>
      <c r="D106" s="8"/>
      <c r="E106" s="8"/>
      <c r="F106" s="8"/>
      <c r="G106" s="8"/>
      <c r="H106" s="8"/>
      <c r="I106" s="8"/>
      <c r="J106" s="8"/>
      <c r="K106" s="8"/>
      <c r="L106" s="9"/>
    </row>
    <row r="107" spans="1:12">
      <c r="A107" s="7"/>
      <c r="B107" s="43"/>
      <c r="C107" s="8"/>
      <c r="D107" s="8"/>
      <c r="E107" s="109" t="s">
        <v>672</v>
      </c>
      <c r="F107" s="8"/>
      <c r="G107" s="8"/>
      <c r="H107" s="8"/>
      <c r="I107" s="8"/>
      <c r="J107" s="8"/>
      <c r="K107" s="8"/>
      <c r="L107" s="9"/>
    </row>
    <row r="108" spans="1:12">
      <c r="A108" s="7"/>
      <c r="B108" s="43"/>
      <c r="C108" s="8"/>
      <c r="D108" s="8"/>
      <c r="E108" s="443" t="s">
        <v>227</v>
      </c>
      <c r="F108" s="444"/>
      <c r="G108" s="8"/>
      <c r="H108" s="8"/>
      <c r="I108" s="8"/>
      <c r="J108" s="8"/>
      <c r="K108" s="8"/>
      <c r="L108" s="9"/>
    </row>
    <row r="109" spans="1:12">
      <c r="A109" s="7"/>
      <c r="B109" s="8"/>
      <c r="C109" s="8" t="s">
        <v>718</v>
      </c>
      <c r="D109" s="8"/>
      <c r="E109" s="109" t="s">
        <v>673</v>
      </c>
      <c r="F109" s="8"/>
      <c r="G109" s="8"/>
      <c r="H109" s="8"/>
      <c r="I109" s="8"/>
      <c r="J109" s="8"/>
      <c r="K109" s="8"/>
      <c r="L109" s="9"/>
    </row>
    <row r="110" spans="1:12">
      <c r="A110" s="7"/>
      <c r="B110" s="8" t="s">
        <v>391</v>
      </c>
      <c r="C110" s="8"/>
      <c r="D110" s="8"/>
      <c r="E110" s="445" t="e">
        <f>IF(F51=0,E102)</f>
        <v>#DIV/0!</v>
      </c>
      <c r="F110" s="114" t="s">
        <v>671</v>
      </c>
      <c r="G110" s="35"/>
      <c r="H110" s="35"/>
      <c r="I110" s="35"/>
      <c r="J110" s="35"/>
      <c r="K110" s="35"/>
      <c r="L110" s="96"/>
    </row>
    <row r="111" spans="1:12">
      <c r="A111" s="7"/>
      <c r="B111" s="8" t="s">
        <v>360</v>
      </c>
      <c r="C111" s="8"/>
      <c r="D111" s="8"/>
      <c r="E111" s="445" t="e">
        <f>IF(F52=0,E103)</f>
        <v>#DIV/0!</v>
      </c>
      <c r="F111" s="8"/>
      <c r="G111" s="8"/>
      <c r="H111" s="8"/>
      <c r="I111" s="8"/>
      <c r="J111" s="8"/>
      <c r="K111" s="8"/>
      <c r="L111" s="9"/>
    </row>
    <row r="112" spans="1:12">
      <c r="A112" s="7"/>
      <c r="B112" s="8" t="s">
        <v>390</v>
      </c>
      <c r="C112" s="8"/>
      <c r="D112" s="8"/>
      <c r="E112" s="445" t="e">
        <f>IF(F53=0,E104)</f>
        <v>#DIV/0!</v>
      </c>
      <c r="F112" s="8"/>
      <c r="G112" s="8"/>
      <c r="H112" s="8"/>
      <c r="I112" s="8"/>
      <c r="J112" s="8"/>
      <c r="K112" s="8"/>
      <c r="L112" s="9"/>
    </row>
    <row r="113" spans="1:17">
      <c r="A113" s="7"/>
      <c r="B113" s="8"/>
      <c r="C113" s="8"/>
      <c r="D113" s="8"/>
      <c r="E113" s="8"/>
      <c r="F113" s="8"/>
      <c r="G113" s="8"/>
      <c r="H113" s="8"/>
      <c r="I113" s="8"/>
      <c r="J113" s="8"/>
      <c r="K113" s="8"/>
      <c r="L113" s="9"/>
    </row>
    <row r="114" spans="1:17">
      <c r="A114" s="4"/>
      <c r="B114" s="5"/>
      <c r="C114" s="5"/>
      <c r="D114" s="5"/>
      <c r="E114" s="5"/>
      <c r="F114" s="5"/>
      <c r="G114" s="5"/>
      <c r="H114" s="5"/>
      <c r="I114" s="5"/>
      <c r="J114" s="5"/>
      <c r="K114" s="5"/>
      <c r="L114" s="5"/>
      <c r="M114" s="5"/>
      <c r="N114" s="5"/>
      <c r="O114" s="5"/>
      <c r="P114" s="5"/>
      <c r="Q114" s="6"/>
    </row>
    <row r="115" spans="1:17">
      <c r="A115" s="51" t="s">
        <v>228</v>
      </c>
      <c r="B115" s="8"/>
      <c r="C115" s="8"/>
      <c r="D115" s="8"/>
      <c r="E115" s="8"/>
      <c r="F115" s="8"/>
      <c r="G115" s="8"/>
      <c r="H115" s="8"/>
      <c r="I115" s="8"/>
      <c r="J115" s="8"/>
      <c r="K115" s="8"/>
      <c r="L115" s="8"/>
      <c r="M115" s="8"/>
      <c r="N115" s="8"/>
      <c r="O115" s="8"/>
      <c r="P115" s="8"/>
      <c r="Q115" s="9"/>
    </row>
    <row r="116" spans="1:17">
      <c r="A116" s="7"/>
      <c r="B116" s="8"/>
      <c r="C116" s="8"/>
      <c r="D116" s="8"/>
      <c r="E116" s="8"/>
      <c r="F116" s="8"/>
      <c r="G116" s="8"/>
      <c r="H116" s="8"/>
      <c r="I116" s="8"/>
      <c r="J116" s="8"/>
      <c r="K116" s="8"/>
      <c r="L116" s="8"/>
      <c r="M116" s="8"/>
      <c r="N116" s="8"/>
      <c r="O116" s="8"/>
      <c r="P116" s="8"/>
      <c r="Q116" s="9"/>
    </row>
    <row r="117" spans="1:17">
      <c r="A117" s="7"/>
      <c r="B117" s="8"/>
      <c r="C117" s="8"/>
      <c r="D117" s="8"/>
      <c r="E117" s="8"/>
      <c r="F117" s="8"/>
      <c r="G117" s="38" t="s">
        <v>552</v>
      </c>
      <c r="H117" s="38" t="s">
        <v>469</v>
      </c>
      <c r="I117" s="38" t="s">
        <v>471</v>
      </c>
      <c r="J117" s="44" t="s">
        <v>472</v>
      </c>
      <c r="K117" s="44" t="s">
        <v>473</v>
      </c>
      <c r="L117" s="44" t="s">
        <v>474</v>
      </c>
      <c r="M117" s="44" t="s">
        <v>475</v>
      </c>
      <c r="N117" s="44" t="s">
        <v>476</v>
      </c>
      <c r="O117" s="44" t="s">
        <v>477</v>
      </c>
      <c r="P117" s="44" t="s">
        <v>548</v>
      </c>
      <c r="Q117" s="9"/>
    </row>
    <row r="118" spans="1:17">
      <c r="A118" s="7" t="s">
        <v>416</v>
      </c>
      <c r="B118" s="8"/>
      <c r="C118" s="8"/>
      <c r="D118" s="8"/>
      <c r="E118" s="8"/>
      <c r="F118" s="8"/>
      <c r="G118" s="8"/>
      <c r="H118" s="8"/>
      <c r="I118" s="8"/>
      <c r="J118" s="8"/>
      <c r="K118" s="8"/>
      <c r="L118" s="8"/>
      <c r="M118" s="8"/>
      <c r="N118" s="8"/>
      <c r="O118" s="8"/>
      <c r="P118" s="8"/>
      <c r="Q118" s="9"/>
    </row>
    <row r="119" spans="1:17" ht="14" thickBot="1">
      <c r="A119" s="7"/>
      <c r="B119" s="8"/>
      <c r="C119" s="8"/>
      <c r="D119" s="8"/>
      <c r="E119" s="8"/>
      <c r="F119" s="8"/>
      <c r="G119" s="8" t="s">
        <v>443</v>
      </c>
      <c r="H119" s="61" t="e">
        <f>+('Summary IGNORE'!H22-'Summary IGNORE'!G22)/'Summary IGNORE'!G22</f>
        <v>#DIV/0!</v>
      </c>
      <c r="I119" s="61" t="e">
        <f>+('Summary IGNORE'!I22-'Summary IGNORE'!H22)/'Summary IGNORE'!H22</f>
        <v>#DIV/0!</v>
      </c>
      <c r="J119" s="61" t="e">
        <f>+('Summary IGNORE'!J22-'Summary IGNORE'!I22)/'Summary IGNORE'!I22</f>
        <v>#DIV/0!</v>
      </c>
      <c r="K119" s="61" t="e">
        <f>+('Summary IGNORE'!K22-'Summary IGNORE'!J22)/'Summary IGNORE'!J22</f>
        <v>#DIV/0!</v>
      </c>
      <c r="L119" s="61" t="e">
        <f>+('Summary IGNORE'!L22-'Summary IGNORE'!K22)/'Summary IGNORE'!K22</f>
        <v>#DIV/0!</v>
      </c>
      <c r="M119" s="61" t="e">
        <f>+('Summary IGNORE'!M22-'Summary IGNORE'!L22)/'Summary IGNORE'!L22</f>
        <v>#DIV/0!</v>
      </c>
      <c r="N119" s="61" t="e">
        <f>+('Summary IGNORE'!N22-'Summary IGNORE'!M22)/'Summary IGNORE'!M22</f>
        <v>#DIV/0!</v>
      </c>
      <c r="O119" s="61" t="e">
        <f>+('Summary IGNORE'!O22-'Summary IGNORE'!N22)/'Summary IGNORE'!N22</f>
        <v>#DIV/0!</v>
      </c>
      <c r="P119" s="61" t="e">
        <f>+('Summary IGNORE'!P22-'Summary IGNORE'!O22)/'Summary IGNORE'!O22</f>
        <v>#DIV/0!</v>
      </c>
      <c r="Q119" s="9"/>
    </row>
    <row r="120" spans="1:17" ht="14" thickBot="1">
      <c r="A120" s="7"/>
      <c r="B120" s="8" t="s">
        <v>429</v>
      </c>
      <c r="C120" s="8"/>
      <c r="D120" s="62" t="s">
        <v>444</v>
      </c>
      <c r="E120" s="8"/>
      <c r="F120" s="8"/>
      <c r="G120" s="8"/>
      <c r="H120" s="50" t="e">
        <f>IF(H119&lt;0,1,0)</f>
        <v>#DIV/0!</v>
      </c>
      <c r="I120" s="23" t="e">
        <f t="shared" ref="I120:P120" si="3">IF(I119&lt;0,1,0)</f>
        <v>#DIV/0!</v>
      </c>
      <c r="J120" s="23" t="e">
        <f t="shared" si="3"/>
        <v>#DIV/0!</v>
      </c>
      <c r="K120" s="23" t="e">
        <f t="shared" si="3"/>
        <v>#DIV/0!</v>
      </c>
      <c r="L120" s="23" t="e">
        <f t="shared" si="3"/>
        <v>#DIV/0!</v>
      </c>
      <c r="M120" s="23" t="e">
        <f t="shared" si="3"/>
        <v>#DIV/0!</v>
      </c>
      <c r="N120" s="23" t="e">
        <f t="shared" si="3"/>
        <v>#DIV/0!</v>
      </c>
      <c r="O120" s="23" t="e">
        <f t="shared" si="3"/>
        <v>#DIV/0!</v>
      </c>
      <c r="P120" s="24" t="e">
        <f t="shared" si="3"/>
        <v>#DIV/0!</v>
      </c>
      <c r="Q120" s="9"/>
    </row>
    <row r="121" spans="1:17">
      <c r="A121" s="7"/>
      <c r="B121" s="8"/>
      <c r="C121" s="8"/>
      <c r="D121" s="8"/>
      <c r="E121" s="8"/>
      <c r="F121" s="8"/>
      <c r="G121" s="8"/>
      <c r="H121" s="8"/>
      <c r="I121" s="8"/>
      <c r="J121" s="8"/>
      <c r="K121" s="8"/>
      <c r="L121" s="8"/>
      <c r="M121" s="8"/>
      <c r="N121" s="8"/>
      <c r="O121" s="8"/>
      <c r="P121" s="8"/>
      <c r="Q121" s="9"/>
    </row>
    <row r="122" spans="1:17">
      <c r="A122" s="7"/>
      <c r="B122" s="8" t="s">
        <v>445</v>
      </c>
      <c r="C122" s="8"/>
      <c r="D122" s="8"/>
      <c r="E122" s="8"/>
      <c r="F122" s="8"/>
      <c r="G122" s="8"/>
      <c r="H122" s="8"/>
      <c r="I122" s="8"/>
      <c r="J122" s="8"/>
      <c r="K122" s="8"/>
      <c r="L122" s="8"/>
      <c r="M122" s="8"/>
      <c r="N122" s="8"/>
      <c r="O122" s="8"/>
      <c r="P122" s="8"/>
      <c r="Q122" s="9"/>
    </row>
    <row r="123" spans="1:17">
      <c r="A123" s="7"/>
      <c r="B123" s="8"/>
      <c r="C123" s="8"/>
      <c r="D123" s="8"/>
      <c r="E123" s="8"/>
      <c r="F123" s="8"/>
      <c r="G123" s="8"/>
      <c r="H123" s="63" t="e">
        <f>1+H119</f>
        <v>#DIV/0!</v>
      </c>
      <c r="I123" s="63" t="e">
        <f>1+I119</f>
        <v>#DIV/0!</v>
      </c>
      <c r="J123" s="63" t="e">
        <f t="shared" ref="J123:P123" si="4">1+J119</f>
        <v>#DIV/0!</v>
      </c>
      <c r="K123" s="63" t="e">
        <f t="shared" si="4"/>
        <v>#DIV/0!</v>
      </c>
      <c r="L123" s="63" t="e">
        <f t="shared" si="4"/>
        <v>#DIV/0!</v>
      </c>
      <c r="M123" s="63" t="e">
        <f t="shared" si="4"/>
        <v>#DIV/0!</v>
      </c>
      <c r="N123" s="63" t="e">
        <f t="shared" si="4"/>
        <v>#DIV/0!</v>
      </c>
      <c r="O123" s="63" t="e">
        <f t="shared" si="4"/>
        <v>#DIV/0!</v>
      </c>
      <c r="P123" s="63" t="e">
        <f t="shared" si="4"/>
        <v>#DIV/0!</v>
      </c>
      <c r="Q123" s="9"/>
    </row>
    <row r="124" spans="1:17">
      <c r="A124" s="7"/>
      <c r="B124" s="8" t="s">
        <v>470</v>
      </c>
      <c r="C124" s="8"/>
      <c r="D124" s="8" t="s">
        <v>230</v>
      </c>
      <c r="E124" s="8"/>
      <c r="F124" s="8"/>
      <c r="G124" s="64">
        <v>1</v>
      </c>
      <c r="H124" s="64" t="e">
        <f>IF(H120=1,H123,1)</f>
        <v>#DIV/0!</v>
      </c>
      <c r="I124" s="64" t="e">
        <f>IF(I120=1,I123,1)</f>
        <v>#DIV/0!</v>
      </c>
      <c r="J124" s="64" t="e">
        <f t="shared" ref="J124:P124" si="5">IF(J120=1,J123,1)</f>
        <v>#DIV/0!</v>
      </c>
      <c r="K124" s="64" t="e">
        <f t="shared" si="5"/>
        <v>#DIV/0!</v>
      </c>
      <c r="L124" s="64" t="e">
        <f t="shared" si="5"/>
        <v>#DIV/0!</v>
      </c>
      <c r="M124" s="64" t="e">
        <f t="shared" si="5"/>
        <v>#DIV/0!</v>
      </c>
      <c r="N124" s="64" t="e">
        <f t="shared" si="5"/>
        <v>#DIV/0!</v>
      </c>
      <c r="O124" s="64" t="e">
        <f t="shared" si="5"/>
        <v>#DIV/0!</v>
      </c>
      <c r="P124" s="64" t="e">
        <f t="shared" si="5"/>
        <v>#DIV/0!</v>
      </c>
      <c r="Q124" s="9"/>
    </row>
    <row r="125" spans="1:17">
      <c r="A125" s="7"/>
      <c r="B125" s="8"/>
      <c r="C125" s="8"/>
      <c r="D125" s="8"/>
      <c r="E125" s="8"/>
      <c r="F125" s="8"/>
      <c r="G125" s="8"/>
      <c r="H125" s="68" t="s">
        <v>437</v>
      </c>
      <c r="I125" s="8"/>
      <c r="J125" s="66"/>
      <c r="K125" s="8" t="s">
        <v>292</v>
      </c>
      <c r="L125" s="8"/>
      <c r="M125" s="8"/>
      <c r="N125" s="8"/>
      <c r="O125" s="8"/>
      <c r="P125" s="8"/>
      <c r="Q125" s="9"/>
    </row>
    <row r="126" spans="1:17">
      <c r="A126" s="7"/>
      <c r="B126" s="8"/>
      <c r="C126" s="8"/>
      <c r="D126" s="8"/>
      <c r="E126" s="8"/>
      <c r="F126" s="8"/>
      <c r="G126" s="8"/>
      <c r="H126" s="66" t="s">
        <v>290</v>
      </c>
      <c r="I126" s="66" t="s">
        <v>290</v>
      </c>
      <c r="J126" s="66" t="s">
        <v>290</v>
      </c>
      <c r="K126" s="8"/>
      <c r="L126" s="8"/>
      <c r="M126" s="8"/>
      <c r="N126" s="8"/>
      <c r="O126" s="8"/>
      <c r="P126" s="8"/>
      <c r="Q126" s="9"/>
    </row>
    <row r="127" spans="1:17">
      <c r="A127" s="7"/>
      <c r="B127" s="8" t="s">
        <v>283</v>
      </c>
      <c r="C127" s="8"/>
      <c r="D127" s="8"/>
      <c r="E127" s="8"/>
      <c r="F127" s="8"/>
      <c r="G127" s="8"/>
      <c r="H127" s="66" t="s">
        <v>290</v>
      </c>
      <c r="I127" s="66" t="s">
        <v>290</v>
      </c>
      <c r="J127" s="66" t="s">
        <v>290</v>
      </c>
      <c r="K127" s="8"/>
      <c r="L127" s="8"/>
      <c r="M127" s="8"/>
      <c r="N127" s="8"/>
      <c r="O127" s="8"/>
      <c r="P127" s="8"/>
      <c r="Q127" s="9"/>
    </row>
    <row r="128" spans="1:17">
      <c r="A128" s="7"/>
      <c r="B128" s="8" t="s">
        <v>457</v>
      </c>
      <c r="C128" s="8"/>
      <c r="D128" s="8"/>
      <c r="E128" s="8"/>
      <c r="F128" s="8"/>
      <c r="G128" s="8"/>
      <c r="H128" s="66" t="s">
        <v>290</v>
      </c>
      <c r="I128" s="66" t="s">
        <v>290</v>
      </c>
      <c r="J128" s="66" t="s">
        <v>290</v>
      </c>
      <c r="K128" s="8"/>
      <c r="L128" s="8"/>
      <c r="M128" s="8"/>
      <c r="N128" s="8"/>
      <c r="O128" s="8"/>
      <c r="P128" s="8"/>
      <c r="Q128" s="9"/>
    </row>
    <row r="129" spans="1:17">
      <c r="A129" s="7"/>
      <c r="B129" s="8"/>
      <c r="C129" s="8"/>
      <c r="D129" s="40" t="s">
        <v>229</v>
      </c>
      <c r="E129" s="8"/>
      <c r="G129" s="8"/>
      <c r="H129" s="66" t="s">
        <v>290</v>
      </c>
      <c r="I129" s="66" t="s">
        <v>290</v>
      </c>
      <c r="J129" s="66" t="s">
        <v>290</v>
      </c>
      <c r="K129" s="8"/>
      <c r="L129" s="8"/>
      <c r="M129" s="8"/>
      <c r="N129" s="8"/>
      <c r="O129" s="8"/>
      <c r="P129" s="8"/>
      <c r="Q129" s="9"/>
    </row>
    <row r="130" spans="1:17">
      <c r="A130" s="7"/>
      <c r="B130" s="8"/>
      <c r="C130" s="8"/>
      <c r="D130" s="8" t="s">
        <v>405</v>
      </c>
      <c r="E130" s="8"/>
      <c r="F130" s="39">
        <v>2</v>
      </c>
      <c r="G130" s="39" t="s">
        <v>521</v>
      </c>
      <c r="H130" s="67" t="s">
        <v>291</v>
      </c>
      <c r="I130" s="64" t="e">
        <f>IF((1+('Summary IGNORE'!I$22-'Summary IGNORE'!$G$22)/'Summary IGNORE'!$G$22)&lt;1,(1+('Summary IGNORE'!I$22-'Summary IGNORE'!$G$22)/'Summary IGNORE'!$G$22),1)</f>
        <v>#DIV/0!</v>
      </c>
      <c r="J130" s="64" t="e">
        <f>IF((1+('Summary IGNORE'!J22-'Summary IGNORE'!$G22)/'Summary IGNORE'!$G22)&lt;1,(1+('Summary IGNORE'!J22-'Summary IGNORE'!$G22)/'Summary IGNORE'!$G22),1)</f>
        <v>#DIV/0!</v>
      </c>
      <c r="K130" s="64" t="e">
        <f>IF((1+('Summary IGNORE'!K22-'Summary IGNORE'!$G22)/'Summary IGNORE'!$G22)&lt;1,(1+('Summary IGNORE'!K22-'Summary IGNORE'!$G22)/'Summary IGNORE'!$G22),1)</f>
        <v>#DIV/0!</v>
      </c>
      <c r="L130" s="64" t="e">
        <f>IF((1+('Summary IGNORE'!L22-'Summary IGNORE'!$G22)/'Summary IGNORE'!$G22)&lt;1,(1+('Summary IGNORE'!L22-'Summary IGNORE'!$G22)/'Summary IGNORE'!$G22),1)</f>
        <v>#DIV/0!</v>
      </c>
      <c r="M130" s="64" t="e">
        <f>IF((1+('Summary IGNORE'!M22-'Summary IGNORE'!$G22)/'Summary IGNORE'!$G22)&lt;1,(1+('Summary IGNORE'!M22-'Summary IGNORE'!$G22)/'Summary IGNORE'!$G22),1)</f>
        <v>#DIV/0!</v>
      </c>
      <c r="N130" s="64" t="e">
        <f>IF((1+('Summary IGNORE'!N22-'Summary IGNORE'!$G22)/'Summary IGNORE'!$G22)&lt;1,(1+('Summary IGNORE'!N22-'Summary IGNORE'!$G22)/'Summary IGNORE'!$G22),1)</f>
        <v>#DIV/0!</v>
      </c>
      <c r="O130" s="64" t="e">
        <f>IF((1+('Summary IGNORE'!O22-'Summary IGNORE'!$G22)/'Summary IGNORE'!$G22)&lt;1,(1+('Summary IGNORE'!O22-'Summary IGNORE'!$G22)/'Summary IGNORE'!$G22),1)</f>
        <v>#DIV/0!</v>
      </c>
      <c r="P130" s="64" t="e">
        <f>IF((1+('Summary IGNORE'!P22-'Summary IGNORE'!$G22)/'Summary IGNORE'!$G22)&lt;1,(1+('Summary IGNORE'!P22-'Summary IGNORE'!$G22)/'Summary IGNORE'!$G22),1)</f>
        <v>#DIV/0!</v>
      </c>
      <c r="Q130" s="9"/>
    </row>
    <row r="131" spans="1:17">
      <c r="A131" s="7"/>
      <c r="B131" s="8"/>
      <c r="C131" s="8"/>
      <c r="D131" s="8"/>
      <c r="E131" s="8"/>
      <c r="F131" s="39">
        <v>3</v>
      </c>
      <c r="G131" s="39" t="s">
        <v>522</v>
      </c>
      <c r="H131" s="8"/>
      <c r="I131" s="67" t="s">
        <v>291</v>
      </c>
      <c r="J131" s="64" t="e">
        <f>IF((1+('Summary IGNORE'!J$22-'Summary IGNORE'!$H$22)/'Summary IGNORE'!$H$22)&lt;1,(1+('Summary IGNORE'!J$22-'Summary IGNORE'!$H$22)/'Summary IGNORE'!$H$22),1)</f>
        <v>#DIV/0!</v>
      </c>
      <c r="K131" s="64" t="e">
        <f>IF((1+('Summary IGNORE'!K$22-'Summary IGNORE'!$H$22)/'Summary IGNORE'!$H$22)&lt;1,(1+('Summary IGNORE'!K$22-'Summary IGNORE'!$H$22)/'Summary IGNORE'!$H$22),1)</f>
        <v>#DIV/0!</v>
      </c>
      <c r="L131" s="64" t="e">
        <f>IF((1+('Summary IGNORE'!L$22-'Summary IGNORE'!$H$22)/'Summary IGNORE'!$H$22)&lt;1,(1+('Summary IGNORE'!L$22-'Summary IGNORE'!$H$22)/'Summary IGNORE'!$H$22),1)</f>
        <v>#DIV/0!</v>
      </c>
      <c r="M131" s="64" t="e">
        <f>IF((1+('Summary IGNORE'!M$22-'Summary IGNORE'!$H$22)/'Summary IGNORE'!$H$22)&lt;1,(1+('Summary IGNORE'!M$22-'Summary IGNORE'!$H$22)/'Summary IGNORE'!$H$22),1)</f>
        <v>#DIV/0!</v>
      </c>
      <c r="N131" s="64" t="e">
        <f>IF((1+('Summary IGNORE'!N$22-'Summary IGNORE'!$H$22)/'Summary IGNORE'!$H$22)&lt;1,(1+('Summary IGNORE'!N$22-'Summary IGNORE'!$H$22)/'Summary IGNORE'!$H$22),1)</f>
        <v>#DIV/0!</v>
      </c>
      <c r="O131" s="64" t="e">
        <f>IF((1+('Summary IGNORE'!O$22-'Summary IGNORE'!$H$22)/'Summary IGNORE'!$H$22)&lt;1,(1+('Summary IGNORE'!O$22-'Summary IGNORE'!$H$22)/'Summary IGNORE'!$H$22),1)</f>
        <v>#DIV/0!</v>
      </c>
      <c r="P131" s="64" t="e">
        <f>IF((1+('Summary IGNORE'!P$22-'Summary IGNORE'!$H$22)/'Summary IGNORE'!$H$22)&lt;1,(1+('Summary IGNORE'!P$22-'Summary IGNORE'!$H$22)/'Summary IGNORE'!$H$22),1)</f>
        <v>#DIV/0!</v>
      </c>
      <c r="Q131" s="9"/>
    </row>
    <row r="132" spans="1:17">
      <c r="A132" s="7"/>
      <c r="B132" s="8"/>
      <c r="C132" s="8"/>
      <c r="D132" s="8"/>
      <c r="E132" s="8"/>
      <c r="F132" s="39">
        <v>4</v>
      </c>
      <c r="G132" s="39" t="s">
        <v>512</v>
      </c>
      <c r="H132" s="8"/>
      <c r="I132" s="8"/>
      <c r="J132" s="67" t="s">
        <v>291</v>
      </c>
      <c r="K132" s="64" t="e">
        <f>IF((1+('Summary IGNORE'!K$22-'Summary IGNORE'!$I$22)/'Summary IGNORE'!$I$22)&lt;1,(1+('Summary IGNORE'!K$22-'Summary IGNORE'!$I$22)/'Summary IGNORE'!$I$22),1)</f>
        <v>#DIV/0!</v>
      </c>
      <c r="L132" s="64" t="e">
        <f>IF((1+('Summary IGNORE'!L$22-'Summary IGNORE'!$I$22)/'Summary IGNORE'!$I$22)&lt;1,(1+('Summary IGNORE'!L$22-'Summary IGNORE'!$I$22)/'Summary IGNORE'!$I$22),1)</f>
        <v>#DIV/0!</v>
      </c>
      <c r="M132" s="64" t="e">
        <f>IF((1+('Summary IGNORE'!M$22-'Summary IGNORE'!$I$22)/'Summary IGNORE'!$I$22)&lt;1,(1+('Summary IGNORE'!M$22-'Summary IGNORE'!$I$22)/'Summary IGNORE'!$I$22),1)</f>
        <v>#DIV/0!</v>
      </c>
      <c r="N132" s="64" t="e">
        <f>IF((1+('Summary IGNORE'!N$22-'Summary IGNORE'!$I$22)/'Summary IGNORE'!$I$22)&lt;1,(1+('Summary IGNORE'!N$22-'Summary IGNORE'!$I$22)/'Summary IGNORE'!$I$22),1)</f>
        <v>#DIV/0!</v>
      </c>
      <c r="O132" s="64" t="e">
        <f>IF((1+('Summary IGNORE'!O$22-'Summary IGNORE'!$I$22)/'Summary IGNORE'!$I$22)&lt;1,(1+('Summary IGNORE'!O$22-'Summary IGNORE'!$I$22)/'Summary IGNORE'!$I$22),1)</f>
        <v>#DIV/0!</v>
      </c>
      <c r="P132" s="64" t="e">
        <f>IF((1+('Summary IGNORE'!P$22-'Summary IGNORE'!$I$22)/'Summary IGNORE'!$I$22)&lt;1,(1+('Summary IGNORE'!P$22-'Summary IGNORE'!$I$22)/'Summary IGNORE'!$I$22),1)</f>
        <v>#DIV/0!</v>
      </c>
      <c r="Q132" s="9"/>
    </row>
    <row r="133" spans="1:17">
      <c r="A133" s="7"/>
      <c r="B133" s="8"/>
      <c r="C133" s="8"/>
      <c r="D133" s="8"/>
      <c r="E133" s="8"/>
      <c r="F133" s="39">
        <v>5</v>
      </c>
      <c r="G133" s="39" t="s">
        <v>513</v>
      </c>
      <c r="H133" s="8"/>
      <c r="I133" s="8"/>
      <c r="J133" s="8"/>
      <c r="K133" s="8"/>
      <c r="L133" s="64" t="e">
        <f>IF((1+('Summary IGNORE'!L$22-'Summary IGNORE'!$J$22)/'Summary IGNORE'!$J$22)&lt;1,(1+('Summary IGNORE'!L$22-'Summary IGNORE'!$J$22)/'Summary IGNORE'!$J$22),1)</f>
        <v>#DIV/0!</v>
      </c>
      <c r="M133" s="64" t="e">
        <f>IF((1+('Summary IGNORE'!M$22-'Summary IGNORE'!$J$22)/'Summary IGNORE'!$J$22)&lt;1,(1+('Summary IGNORE'!M$22-'Summary IGNORE'!$J$22)/'Summary IGNORE'!$J$22),1)</f>
        <v>#DIV/0!</v>
      </c>
      <c r="N133" s="64" t="e">
        <f>IF((1+('Summary IGNORE'!N$22-'Summary IGNORE'!$J$22)/'Summary IGNORE'!$J$22)&lt;1,(1+('Summary IGNORE'!N$22-'Summary IGNORE'!$J$22)/'Summary IGNORE'!$J$22),1)</f>
        <v>#DIV/0!</v>
      </c>
      <c r="O133" s="64" t="e">
        <f>IF((1+('Summary IGNORE'!O$22-'Summary IGNORE'!$J$22)/'Summary IGNORE'!$J$22)&lt;1,(1+('Summary IGNORE'!O$22-'Summary IGNORE'!$J$22)/'Summary IGNORE'!$J$22),1)</f>
        <v>#DIV/0!</v>
      </c>
      <c r="P133" s="64" t="e">
        <f>IF((1+('Summary IGNORE'!P$22-'Summary IGNORE'!$J$22)/'Summary IGNORE'!$J$22)&lt;1,(1+('Summary IGNORE'!P$22-'Summary IGNORE'!$J$22)/'Summary IGNORE'!$J$22),1)</f>
        <v>#DIV/0!</v>
      </c>
      <c r="Q133" s="9"/>
    </row>
    <row r="134" spans="1:17">
      <c r="A134" s="7"/>
      <c r="B134" s="8"/>
      <c r="C134" s="8"/>
      <c r="D134" s="8"/>
      <c r="E134" s="8"/>
      <c r="F134" s="39">
        <v>6</v>
      </c>
      <c r="G134" s="39" t="s">
        <v>514</v>
      </c>
      <c r="H134" s="8"/>
      <c r="I134" s="8"/>
      <c r="J134" s="8"/>
      <c r="K134" s="8"/>
      <c r="L134" s="8"/>
      <c r="M134" s="64" t="e">
        <f>IF((1+('Summary IGNORE'!M$22-'Summary IGNORE'!$K$22)/'Summary IGNORE'!$K$22)&lt;1,(1+('Summary IGNORE'!M$22-'Summary IGNORE'!$K$22)/'Summary IGNORE'!$K$22),1)</f>
        <v>#DIV/0!</v>
      </c>
      <c r="N134" s="64" t="e">
        <f>IF((1+('Summary IGNORE'!N$22-'Summary IGNORE'!$K$22)/'Summary IGNORE'!$K$22)&lt;1,(1+('Summary IGNORE'!N$22-'Summary IGNORE'!$K$22)/'Summary IGNORE'!$K$22),1)</f>
        <v>#DIV/0!</v>
      </c>
      <c r="O134" s="64" t="e">
        <f>IF((1+('Summary IGNORE'!O$22-'Summary IGNORE'!$K$22)/'Summary IGNORE'!$K$22)&lt;1,(1+('Summary IGNORE'!O$22-'Summary IGNORE'!$K$22)/'Summary IGNORE'!$K$22),1)</f>
        <v>#DIV/0!</v>
      </c>
      <c r="P134" s="64" t="e">
        <f>IF((1+('Summary IGNORE'!P$22-'Summary IGNORE'!$K$22)/'Summary IGNORE'!$K$22)&lt;1,(1+('Summary IGNORE'!P$22-'Summary IGNORE'!$K$22)/'Summary IGNORE'!$K$22),1)</f>
        <v>#DIV/0!</v>
      </c>
      <c r="Q134" s="9"/>
    </row>
    <row r="135" spans="1:17">
      <c r="A135" s="7"/>
      <c r="B135" s="8"/>
      <c r="C135" s="8"/>
      <c r="D135" s="8"/>
      <c r="E135" s="8"/>
      <c r="F135" s="39">
        <v>7</v>
      </c>
      <c r="G135" s="39" t="s">
        <v>440</v>
      </c>
      <c r="H135" s="8"/>
      <c r="I135" s="8"/>
      <c r="J135" s="8"/>
      <c r="K135" s="8"/>
      <c r="L135" s="8"/>
      <c r="M135" s="8"/>
      <c r="N135" s="64" t="e">
        <f>IF((1+('Summary IGNORE'!N$22-'Summary IGNORE'!$L$22)/'Summary IGNORE'!$L$22)&lt;1,(1+('Summary IGNORE'!N$22-'Summary IGNORE'!$L$22)/'Summary IGNORE'!$L$22),1)</f>
        <v>#DIV/0!</v>
      </c>
      <c r="O135" s="64" t="e">
        <f>IF((1+('Summary IGNORE'!O$22-'Summary IGNORE'!$L$22)/'Summary IGNORE'!$L$22)&lt;1,(1+('Summary IGNORE'!O$22-'Summary IGNORE'!$L$22)/'Summary IGNORE'!$L$22),1)</f>
        <v>#DIV/0!</v>
      </c>
      <c r="P135" s="64" t="e">
        <f>IF((1+('Summary IGNORE'!P$22-'Summary IGNORE'!$L$22)/'Summary IGNORE'!$L$22)&lt;1,(1+('Summary IGNORE'!P$22-'Summary IGNORE'!$L$22)/'Summary IGNORE'!$L$22),1)</f>
        <v>#DIV/0!</v>
      </c>
      <c r="Q135" s="9"/>
    </row>
    <row r="136" spans="1:17">
      <c r="A136" s="7"/>
      <c r="B136" s="8"/>
      <c r="C136" s="8"/>
      <c r="D136" s="8"/>
      <c r="E136" s="8"/>
      <c r="F136" s="39">
        <v>8</v>
      </c>
      <c r="G136" s="39" t="s">
        <v>441</v>
      </c>
      <c r="H136" s="8"/>
      <c r="I136" s="8"/>
      <c r="J136" s="8"/>
      <c r="K136" s="8"/>
      <c r="L136" s="8"/>
      <c r="M136" s="8"/>
      <c r="N136" s="8"/>
      <c r="O136" s="64" t="e">
        <f>IF((1+('Summary IGNORE'!O$22-'Summary IGNORE'!$M$22)/'Summary IGNORE'!$M$22)&lt;1,(1+('Summary IGNORE'!O$22-'Summary IGNORE'!$M$22)/'Summary IGNORE'!$M$22),1)</f>
        <v>#DIV/0!</v>
      </c>
      <c r="P136" s="64" t="e">
        <f>IF((1+('Summary IGNORE'!P$22-'Summary IGNORE'!$M$22)/'Summary IGNORE'!$M$22)&lt;1,(1+('Summary IGNORE'!P$22-'Summary IGNORE'!$M$22)/'Summary IGNORE'!$M$22),1)</f>
        <v>#DIV/0!</v>
      </c>
      <c r="Q136" s="9"/>
    </row>
    <row r="137" spans="1:17">
      <c r="A137" s="7"/>
      <c r="B137" s="8"/>
      <c r="C137" s="8"/>
      <c r="D137" s="8"/>
      <c r="E137" s="8"/>
      <c r="F137" s="39">
        <v>9</v>
      </c>
      <c r="G137" s="39" t="s">
        <v>442</v>
      </c>
      <c r="H137" s="8"/>
      <c r="I137" s="8"/>
      <c r="J137" s="8"/>
      <c r="K137" s="8"/>
      <c r="L137" s="8"/>
      <c r="M137" s="8"/>
      <c r="N137" s="8"/>
      <c r="O137" s="8"/>
      <c r="P137" s="64" t="e">
        <f>IF((1+('Summary IGNORE'!P$22-'Summary IGNORE'!$N$22)/'Summary IGNORE'!$N$22)&lt;1,(1+('Summary IGNORE'!P$22-'Summary IGNORE'!$N$22)/'Summary IGNORE'!$N$22),1)</f>
        <v>#DIV/0!</v>
      </c>
      <c r="Q137" s="9"/>
    </row>
    <row r="138" spans="1:17">
      <c r="A138" s="7"/>
      <c r="B138" s="8"/>
      <c r="C138" s="8"/>
      <c r="D138" s="8"/>
      <c r="E138" s="8"/>
      <c r="F138" s="8"/>
      <c r="G138" s="8"/>
      <c r="H138" s="8"/>
      <c r="I138" s="8"/>
      <c r="J138" s="8"/>
      <c r="K138" s="8"/>
      <c r="L138" s="8"/>
      <c r="M138" s="8"/>
      <c r="N138" s="8"/>
      <c r="O138" s="8"/>
      <c r="P138" s="8"/>
      <c r="Q138" s="9"/>
    </row>
    <row r="139" spans="1:17">
      <c r="A139" s="7"/>
      <c r="B139" s="8"/>
      <c r="C139" s="8"/>
      <c r="D139" s="8"/>
      <c r="E139" s="8"/>
      <c r="F139" s="8"/>
      <c r="G139" s="8"/>
      <c r="H139" s="8"/>
      <c r="I139" s="8"/>
      <c r="J139" s="8"/>
      <c r="K139" s="8"/>
      <c r="L139" s="8"/>
      <c r="M139" s="8"/>
      <c r="N139" s="8"/>
      <c r="O139" s="8"/>
      <c r="P139" s="8"/>
      <c r="Q139" s="9"/>
    </row>
    <row r="140" spans="1:17">
      <c r="A140" s="10"/>
      <c r="B140" s="11"/>
      <c r="C140" s="11"/>
      <c r="D140" s="11"/>
      <c r="E140" s="11"/>
      <c r="F140" s="11"/>
      <c r="G140" s="11"/>
      <c r="H140" s="11"/>
      <c r="I140" s="11"/>
      <c r="J140" s="11"/>
      <c r="K140" s="11"/>
      <c r="L140" s="11"/>
      <c r="M140" s="11"/>
      <c r="N140" s="11"/>
      <c r="O140" s="11"/>
      <c r="P140" s="11"/>
      <c r="Q140" s="12"/>
    </row>
    <row r="141" spans="1:17">
      <c r="A141" s="4"/>
      <c r="B141" s="5"/>
      <c r="C141" s="5"/>
      <c r="D141" s="5"/>
      <c r="E141" s="5"/>
      <c r="F141" s="5"/>
      <c r="G141" s="5"/>
      <c r="H141" s="5"/>
      <c r="I141" s="5"/>
      <c r="J141" s="5"/>
      <c r="K141" s="5"/>
      <c r="L141" s="5"/>
      <c r="M141" s="5"/>
      <c r="N141" s="5"/>
      <c r="O141" s="5"/>
      <c r="P141" s="5"/>
      <c r="Q141" s="6"/>
    </row>
    <row r="142" spans="1:17">
      <c r="A142" s="7"/>
      <c r="B142" s="8"/>
      <c r="C142" s="8"/>
      <c r="D142" s="8"/>
      <c r="E142" s="8"/>
      <c r="F142" s="8"/>
      <c r="G142" s="8"/>
      <c r="H142" s="8"/>
      <c r="I142" s="8"/>
      <c r="J142" s="8"/>
      <c r="K142" s="8"/>
      <c r="L142" s="8"/>
      <c r="M142" s="8"/>
      <c r="N142" s="8"/>
      <c r="O142" s="8"/>
      <c r="P142" s="8"/>
      <c r="Q142" s="9"/>
    </row>
    <row r="143" spans="1:17">
      <c r="A143" s="51" t="s">
        <v>549</v>
      </c>
      <c r="B143" s="8"/>
      <c r="C143" s="8"/>
      <c r="D143" s="8"/>
      <c r="E143" s="8"/>
      <c r="F143" s="8"/>
      <c r="G143" s="8"/>
      <c r="H143" s="8"/>
      <c r="I143" s="8"/>
      <c r="J143" s="8"/>
      <c r="K143" s="8"/>
      <c r="L143" s="8"/>
      <c r="M143" s="8"/>
      <c r="N143" s="8"/>
      <c r="O143" s="8"/>
      <c r="P143" s="8"/>
      <c r="Q143" s="9"/>
    </row>
    <row r="144" spans="1:17">
      <c r="A144" s="7"/>
      <c r="B144" s="8"/>
      <c r="C144" s="8"/>
      <c r="D144" s="8"/>
      <c r="E144" s="8"/>
      <c r="F144" s="8"/>
      <c r="G144" s="8"/>
      <c r="H144" s="8"/>
      <c r="I144" s="8"/>
      <c r="J144" s="8"/>
      <c r="K144" s="8"/>
      <c r="L144" s="8"/>
      <c r="M144" s="8"/>
      <c r="N144" s="8"/>
      <c r="O144" s="8"/>
      <c r="P144" s="8"/>
      <c r="Q144" s="9"/>
    </row>
    <row r="145" spans="1:17">
      <c r="A145" s="520" t="s">
        <v>866</v>
      </c>
      <c r="B145" s="167"/>
      <c r="C145" s="167"/>
      <c r="D145" s="167"/>
      <c r="E145" s="167"/>
      <c r="F145" s="167"/>
      <c r="G145" s="524" t="s">
        <v>284</v>
      </c>
      <c r="H145" s="521" t="s">
        <v>423</v>
      </c>
      <c r="I145" s="524" t="s">
        <v>505</v>
      </c>
      <c r="J145" s="521" t="s">
        <v>542</v>
      </c>
      <c r="K145" s="8"/>
      <c r="L145" s="8"/>
      <c r="M145" s="8"/>
      <c r="N145" s="8"/>
      <c r="O145" s="8"/>
      <c r="P145" s="8"/>
      <c r="Q145" s="9"/>
    </row>
    <row r="146" spans="1:17">
      <c r="A146" s="522"/>
      <c r="B146" s="523" t="s">
        <v>867</v>
      </c>
      <c r="C146" s="167"/>
      <c r="D146" s="167"/>
      <c r="E146" s="167"/>
      <c r="F146" s="167"/>
      <c r="G146" s="167"/>
      <c r="H146" s="167"/>
      <c r="I146" s="167"/>
      <c r="J146" s="167"/>
      <c r="K146" s="8"/>
      <c r="L146" s="8"/>
      <c r="M146" s="8"/>
      <c r="N146" s="8"/>
      <c r="O146" s="8"/>
      <c r="P146" s="8"/>
      <c r="Q146" s="9"/>
    </row>
    <row r="147" spans="1:17">
      <c r="A147" s="41" t="s">
        <v>287</v>
      </c>
      <c r="B147" s="8"/>
      <c r="C147" s="8"/>
      <c r="D147" s="8"/>
      <c r="E147" s="8"/>
      <c r="F147" s="8"/>
      <c r="G147" s="8"/>
      <c r="H147" s="8"/>
      <c r="I147" s="8"/>
      <c r="J147" s="8"/>
      <c r="K147" s="8"/>
      <c r="L147" s="8"/>
      <c r="M147" s="8"/>
      <c r="N147" s="8"/>
      <c r="O147" s="8"/>
      <c r="P147" s="8"/>
      <c r="Q147" s="9"/>
    </row>
    <row r="148" spans="1:17">
      <c r="A148" s="54" t="s">
        <v>719</v>
      </c>
      <c r="B148" s="35"/>
      <c r="C148" s="35"/>
      <c r="D148" s="35"/>
      <c r="E148" s="35"/>
      <c r="F148" s="35"/>
      <c r="G148" s="35"/>
      <c r="H148" s="35"/>
      <c r="I148" s="35"/>
      <c r="J148" s="35"/>
      <c r="K148" s="8"/>
      <c r="L148" s="8"/>
      <c r="M148" s="8"/>
      <c r="N148" s="8"/>
      <c r="O148" s="8"/>
      <c r="P148" s="8"/>
      <c r="Q148" s="9"/>
    </row>
    <row r="149" spans="1:17">
      <c r="A149" s="7"/>
      <c r="B149" s="8"/>
      <c r="C149" s="8"/>
      <c r="D149" s="8"/>
      <c r="E149" s="8"/>
      <c r="F149" s="8"/>
      <c r="G149" s="8"/>
      <c r="H149" s="8"/>
      <c r="I149" s="8"/>
      <c r="J149" s="8"/>
      <c r="K149" s="8"/>
      <c r="L149" s="8"/>
      <c r="M149" s="8"/>
      <c r="N149" s="8"/>
      <c r="O149" s="8"/>
      <c r="P149" s="8"/>
      <c r="Q149" s="9"/>
    </row>
    <row r="150" spans="1:17">
      <c r="A150" s="10"/>
      <c r="B150" s="11"/>
      <c r="C150" s="11"/>
      <c r="D150" s="11"/>
      <c r="E150" s="11"/>
      <c r="F150" s="11"/>
      <c r="G150" s="11"/>
      <c r="H150" s="11"/>
      <c r="I150" s="11"/>
      <c r="J150" s="11"/>
      <c r="K150" s="11"/>
      <c r="L150" s="11"/>
      <c r="M150" s="11"/>
      <c r="N150" s="11"/>
      <c r="O150" s="11"/>
      <c r="P150" s="11"/>
      <c r="Q150" s="12"/>
    </row>
    <row r="152" spans="1:17">
      <c r="A152" s="14" t="s">
        <v>599</v>
      </c>
    </row>
    <row r="153" spans="1:17">
      <c r="A153" s="14"/>
      <c r="L153" t="s">
        <v>364</v>
      </c>
    </row>
    <row r="154" spans="1:17">
      <c r="A154" t="s">
        <v>555</v>
      </c>
      <c r="E154" s="72">
        <f>+'Summary IGNORE'!G20</f>
        <v>0</v>
      </c>
      <c r="G154" s="47" t="s">
        <v>417</v>
      </c>
      <c r="H154" s="47"/>
      <c r="I154" s="47"/>
      <c r="J154" s="47"/>
    </row>
    <row r="155" spans="1:17">
      <c r="L155" t="s">
        <v>692</v>
      </c>
    </row>
    <row r="156" spans="1:17" ht="14" thickBot="1">
      <c r="A156" s="103" t="s">
        <v>693</v>
      </c>
    </row>
    <row r="157" spans="1:17" ht="14" thickBot="1">
      <c r="A157" t="s">
        <v>632</v>
      </c>
      <c r="E157" s="29" t="e">
        <f>IF(SUM(F89:F92)=0,F88,2)</f>
        <v>#DIV/0!</v>
      </c>
      <c r="F157" s="49" t="s">
        <v>633</v>
      </c>
      <c r="G157" s="102" t="s">
        <v>629</v>
      </c>
    </row>
    <row r="158" spans="1:17">
      <c r="E158" s="8"/>
      <c r="F158" s="31"/>
      <c r="G158" s="102"/>
    </row>
    <row r="159" spans="1:17">
      <c r="E159" s="8"/>
      <c r="F159" s="31"/>
      <c r="G159" s="102"/>
    </row>
    <row r="161" spans="1:15">
      <c r="A161" s="103" t="s">
        <v>401</v>
      </c>
    </row>
    <row r="162" spans="1:15">
      <c r="A162" t="s">
        <v>570</v>
      </c>
      <c r="E162" s="525"/>
      <c r="G162" s="47" t="s">
        <v>500</v>
      </c>
      <c r="H162" s="47"/>
      <c r="I162" s="47"/>
      <c r="J162" s="47"/>
      <c r="K162" s="47"/>
      <c r="L162" s="47"/>
      <c r="M162" s="47"/>
      <c r="N162" s="47"/>
    </row>
    <row r="163" spans="1:15">
      <c r="E163" s="526"/>
    </row>
    <row r="164" spans="1:15">
      <c r="A164" t="s">
        <v>863</v>
      </c>
      <c r="E164" s="527" t="e">
        <f>IF(E157=1,E67,MAX(G89:G92))</f>
        <v>#DIV/0!</v>
      </c>
      <c r="F164" t="s">
        <v>600</v>
      </c>
      <c r="G164" s="47" t="s">
        <v>334</v>
      </c>
      <c r="H164" s="47"/>
      <c r="I164" s="47"/>
      <c r="J164" s="47"/>
      <c r="K164" s="47"/>
      <c r="L164" s="47"/>
      <c r="M164" s="47"/>
    </row>
    <row r="165" spans="1:15">
      <c r="E165" s="526"/>
      <c r="G165" s="49" t="s">
        <v>351</v>
      </c>
      <c r="H165" s="49"/>
      <c r="I165" s="49"/>
      <c r="J165" s="49"/>
      <c r="K165" s="31"/>
    </row>
    <row r="166" spans="1:15">
      <c r="A166" t="s">
        <v>864</v>
      </c>
      <c r="E166" s="528" t="s">
        <v>352</v>
      </c>
      <c r="F166" t="s">
        <v>587</v>
      </c>
      <c r="G166" s="47" t="s">
        <v>335</v>
      </c>
      <c r="H166" s="47"/>
      <c r="I166" s="47"/>
      <c r="J166" s="47"/>
      <c r="K166" s="47"/>
      <c r="L166" s="47"/>
      <c r="M166" s="47"/>
      <c r="N166" s="47"/>
    </row>
    <row r="167" spans="1:15">
      <c r="E167" s="526"/>
      <c r="G167" s="49" t="s">
        <v>418</v>
      </c>
      <c r="H167" s="49"/>
      <c r="I167" s="49"/>
    </row>
    <row r="168" spans="1:15">
      <c r="A168" s="103" t="s">
        <v>402</v>
      </c>
      <c r="E168" s="526"/>
    </row>
    <row r="169" spans="1:15">
      <c r="A169" t="s">
        <v>571</v>
      </c>
      <c r="B169" t="s">
        <v>870</v>
      </c>
      <c r="C169" t="s">
        <v>869</v>
      </c>
      <c r="E169" s="529" t="e">
        <f>MAX(E110,E111,E112)</f>
        <v>#DIV/0!</v>
      </c>
      <c r="F169" t="s">
        <v>499</v>
      </c>
      <c r="G169" s="47" t="s">
        <v>333</v>
      </c>
      <c r="H169" s="47"/>
      <c r="I169" s="47"/>
      <c r="J169" s="47"/>
      <c r="K169" s="47"/>
      <c r="L169" s="47"/>
    </row>
    <row r="170" spans="1:15">
      <c r="E170" s="526"/>
      <c r="G170" s="102" t="s">
        <v>634</v>
      </c>
    </row>
    <row r="171" spans="1:15">
      <c r="A171" t="s">
        <v>635</v>
      </c>
      <c r="E171" s="525"/>
      <c r="G171" s="49" t="s">
        <v>601</v>
      </c>
      <c r="H171" s="49"/>
      <c r="J171" s="31"/>
      <c r="K171" s="31"/>
      <c r="L171" s="31"/>
      <c r="M171" s="31"/>
      <c r="N171" s="31"/>
      <c r="O171" s="31"/>
    </row>
    <row r="172" spans="1:15">
      <c r="E172" s="526"/>
      <c r="G172" s="47" t="s">
        <v>670</v>
      </c>
      <c r="H172" s="47"/>
      <c r="I172" s="47"/>
      <c r="J172" s="47"/>
      <c r="K172" s="47"/>
      <c r="L172" s="47"/>
      <c r="M172" s="47"/>
      <c r="N172" s="47"/>
      <c r="O172" s="47"/>
    </row>
    <row r="173" spans="1:15">
      <c r="A173" s="103" t="s">
        <v>403</v>
      </c>
      <c r="E173" s="526"/>
    </row>
    <row r="174" spans="1:15">
      <c r="A174" t="s">
        <v>878</v>
      </c>
      <c r="D174" t="s">
        <v>865</v>
      </c>
      <c r="E174" s="528"/>
      <c r="G174" s="47" t="s">
        <v>820</v>
      </c>
      <c r="H174" s="47"/>
      <c r="I174" s="47"/>
      <c r="J174" s="47"/>
      <c r="K174" s="47"/>
      <c r="L174" s="47"/>
      <c r="M174" s="47"/>
    </row>
    <row r="175" spans="1:15">
      <c r="A175" t="s">
        <v>383</v>
      </c>
      <c r="D175" t="s">
        <v>812</v>
      </c>
      <c r="E175" s="528"/>
      <c r="G175" s="47" t="s">
        <v>877</v>
      </c>
      <c r="H175" s="47"/>
      <c r="I175" s="47"/>
      <c r="J175" s="47"/>
      <c r="K175" s="47"/>
      <c r="L175" s="47"/>
      <c r="M175" s="47"/>
    </row>
    <row r="177" spans="1:16" ht="15">
      <c r="A177" t="s">
        <v>188</v>
      </c>
    </row>
    <row r="178" spans="1:16">
      <c r="B178" t="s">
        <v>928</v>
      </c>
      <c r="D178" t="s">
        <v>588</v>
      </c>
      <c r="P178" t="s">
        <v>598</v>
      </c>
    </row>
    <row r="180" spans="1:16" ht="15">
      <c r="B180" t="s">
        <v>266</v>
      </c>
      <c r="C180" t="s">
        <v>341</v>
      </c>
      <c r="E180" s="65">
        <f>+'Summary IGNORE'!G24</f>
        <v>0</v>
      </c>
    </row>
    <row r="181" spans="1:16">
      <c r="C181" t="s">
        <v>342</v>
      </c>
      <c r="E181" s="65">
        <f>+'Summary IGNORE'!H24</f>
        <v>0</v>
      </c>
    </row>
    <row r="182" spans="1:16">
      <c r="C182" t="s">
        <v>343</v>
      </c>
      <c r="E182" s="65">
        <f>+'Summary IGNORE'!I24</f>
        <v>0</v>
      </c>
    </row>
    <row r="183" spans="1:16">
      <c r="C183" t="s">
        <v>434</v>
      </c>
      <c r="D183">
        <v>4</v>
      </c>
      <c r="E183" s="65">
        <f>+'Summary IGNORE'!J24</f>
        <v>0</v>
      </c>
    </row>
    <row r="184" spans="1:16">
      <c r="C184" t="s">
        <v>435</v>
      </c>
      <c r="D184">
        <v>5</v>
      </c>
      <c r="E184" s="65">
        <f>+'Summary IGNORE'!K24</f>
        <v>0</v>
      </c>
    </row>
    <row r="185" spans="1:16">
      <c r="C185" t="s">
        <v>420</v>
      </c>
      <c r="D185">
        <v>6</v>
      </c>
      <c r="E185" s="65">
        <f>+'Summary IGNORE'!L24</f>
        <v>0</v>
      </c>
    </row>
    <row r="186" spans="1:16">
      <c r="C186" t="s">
        <v>264</v>
      </c>
      <c r="D186">
        <v>7</v>
      </c>
      <c r="E186" s="65">
        <f>+'Summary IGNORE'!M24</f>
        <v>0</v>
      </c>
    </row>
    <row r="187" spans="1:16">
      <c r="C187" t="s">
        <v>263</v>
      </c>
      <c r="D187">
        <v>8</v>
      </c>
      <c r="E187" s="65">
        <f>+'Summary IGNORE'!N24</f>
        <v>0</v>
      </c>
    </row>
    <row r="188" spans="1:16">
      <c r="C188" t="s">
        <v>262</v>
      </c>
      <c r="D188">
        <v>9</v>
      </c>
      <c r="E188" s="65">
        <f>+'Summary IGNORE'!O24</f>
        <v>0</v>
      </c>
    </row>
    <row r="189" spans="1:16">
      <c r="C189" t="s">
        <v>433</v>
      </c>
      <c r="D189">
        <v>10</v>
      </c>
      <c r="E189" s="65">
        <f>+'Summary IGNORE'!P24</f>
        <v>0</v>
      </c>
    </row>
    <row r="195" spans="1:10" ht="15">
      <c r="A195" t="s">
        <v>432</v>
      </c>
      <c r="D195" s="49"/>
      <c r="E195" s="49"/>
      <c r="G195" s="89"/>
      <c r="H195" s="89"/>
      <c r="I195" s="89"/>
      <c r="J195" s="89"/>
    </row>
    <row r="196" spans="1:10">
      <c r="B196" t="s">
        <v>862</v>
      </c>
      <c r="D196" s="49"/>
      <c r="E196" s="49"/>
      <c r="G196" s="88" t="s">
        <v>736</v>
      </c>
      <c r="H196" s="88"/>
      <c r="I196" s="88"/>
      <c r="J196" s="88"/>
    </row>
    <row r="197" spans="1:10">
      <c r="D197" s="49"/>
      <c r="E197" s="49"/>
      <c r="G197" s="89"/>
      <c r="H197" s="89"/>
      <c r="I197" s="89"/>
      <c r="J197" s="89"/>
    </row>
    <row r="198" spans="1:10" ht="15">
      <c r="B198" t="s">
        <v>424</v>
      </c>
      <c r="C198" t="s">
        <v>341</v>
      </c>
      <c r="D198">
        <v>1</v>
      </c>
      <c r="E198" s="87" t="e">
        <f>+E$169*(1-0.013)^(D198-1)</f>
        <v>#DIV/0!</v>
      </c>
    </row>
    <row r="199" spans="1:10">
      <c r="C199" t="s">
        <v>342</v>
      </c>
      <c r="D199">
        <v>2</v>
      </c>
      <c r="E199" s="87" t="e">
        <f>+E$169*(1-0.013)^(D199-1)</f>
        <v>#DIV/0!</v>
      </c>
    </row>
    <row r="200" spans="1:10">
      <c r="C200" t="s">
        <v>343</v>
      </c>
      <c r="D200">
        <v>3</v>
      </c>
      <c r="E200" s="87" t="e">
        <f>+E$169*(1-0.013)^(D200-1)</f>
        <v>#DIV/0!</v>
      </c>
    </row>
    <row r="201" spans="1:10">
      <c r="C201" t="s">
        <v>434</v>
      </c>
      <c r="D201">
        <v>4</v>
      </c>
      <c r="E201" s="87" t="e">
        <f>+E$169*(1-0.013)^(D201-1)</f>
        <v>#DIV/0!</v>
      </c>
    </row>
    <row r="202" spans="1:10">
      <c r="C202" t="s">
        <v>435</v>
      </c>
      <c r="D202">
        <v>5</v>
      </c>
      <c r="E202" s="87" t="e">
        <f t="shared" ref="E202:E207" si="6">+E$169*(1-0.013)^(D202-1)</f>
        <v>#DIV/0!</v>
      </c>
    </row>
    <row r="203" spans="1:10">
      <c r="C203" t="s">
        <v>420</v>
      </c>
      <c r="D203">
        <v>6</v>
      </c>
      <c r="E203" s="87" t="e">
        <f t="shared" si="6"/>
        <v>#DIV/0!</v>
      </c>
    </row>
    <row r="204" spans="1:10">
      <c r="C204" t="s">
        <v>264</v>
      </c>
      <c r="D204">
        <v>7</v>
      </c>
      <c r="E204" s="87" t="e">
        <f t="shared" si="6"/>
        <v>#DIV/0!</v>
      </c>
    </row>
    <row r="205" spans="1:10">
      <c r="C205" t="s">
        <v>263</v>
      </c>
      <c r="D205">
        <v>8</v>
      </c>
      <c r="E205" s="87" t="e">
        <f t="shared" si="6"/>
        <v>#DIV/0!</v>
      </c>
    </row>
    <row r="206" spans="1:10">
      <c r="C206" t="s">
        <v>262</v>
      </c>
      <c r="D206">
        <v>9</v>
      </c>
      <c r="E206" s="87" t="e">
        <f t="shared" si="6"/>
        <v>#DIV/0!</v>
      </c>
    </row>
    <row r="207" spans="1:10">
      <c r="C207" t="s">
        <v>433</v>
      </c>
      <c r="D207">
        <v>10</v>
      </c>
      <c r="E207" s="87" t="e">
        <f t="shared" si="6"/>
        <v>#DIV/0!</v>
      </c>
    </row>
    <row r="211" spans="1:12">
      <c r="A211" t="s">
        <v>265</v>
      </c>
      <c r="B211" t="s">
        <v>460</v>
      </c>
      <c r="E211" t="s">
        <v>461</v>
      </c>
    </row>
    <row r="212" spans="1:12">
      <c r="B212" t="s">
        <v>861</v>
      </c>
    </row>
    <row r="213" spans="1:12">
      <c r="A213" s="90" t="str">
        <f>+G145</f>
        <v>BOX</v>
      </c>
      <c r="B213" s="30" t="s">
        <v>225</v>
      </c>
      <c r="C213" s="30"/>
      <c r="D213" s="30"/>
      <c r="E213" s="30"/>
      <c r="F213" s="30"/>
      <c r="G213" s="30"/>
      <c r="H213" s="30"/>
      <c r="I213" s="30"/>
      <c r="J213" s="30"/>
      <c r="K213" s="30"/>
      <c r="L213" s="30"/>
    </row>
    <row r="214" spans="1:12" ht="15">
      <c r="B214" t="s">
        <v>340</v>
      </c>
      <c r="C214" t="s">
        <v>341</v>
      </c>
      <c r="E214" s="65">
        <f>+G345</f>
        <v>0</v>
      </c>
    </row>
    <row r="215" spans="1:12">
      <c r="C215" t="s">
        <v>342</v>
      </c>
      <c r="E215" s="65">
        <f>+H345</f>
        <v>0</v>
      </c>
    </row>
    <row r="216" spans="1:12">
      <c r="C216" t="s">
        <v>343</v>
      </c>
      <c r="E216" s="65">
        <f>+I345</f>
        <v>0</v>
      </c>
    </row>
    <row r="217" spans="1:12">
      <c r="C217" t="s">
        <v>434</v>
      </c>
      <c r="E217" s="65">
        <f>+J345</f>
        <v>0</v>
      </c>
    </row>
    <row r="218" spans="1:12">
      <c r="C218" t="s">
        <v>435</v>
      </c>
      <c r="E218" s="65">
        <f>+K345</f>
        <v>0</v>
      </c>
    </row>
    <row r="219" spans="1:12">
      <c r="C219" t="s">
        <v>420</v>
      </c>
      <c r="E219" s="65">
        <f>+L345</f>
        <v>0</v>
      </c>
    </row>
    <row r="220" spans="1:12">
      <c r="C220" t="s">
        <v>264</v>
      </c>
      <c r="E220" s="65">
        <f>+M345</f>
        <v>0</v>
      </c>
    </row>
    <row r="221" spans="1:12">
      <c r="C221" t="s">
        <v>263</v>
      </c>
      <c r="E221" s="65">
        <f>+N345</f>
        <v>0</v>
      </c>
    </row>
    <row r="222" spans="1:12">
      <c r="C222" t="s">
        <v>262</v>
      </c>
      <c r="E222" s="65">
        <f>+O345</f>
        <v>0</v>
      </c>
    </row>
    <row r="223" spans="1:12">
      <c r="C223" t="s">
        <v>433</v>
      </c>
      <c r="E223" s="65">
        <f>+P345</f>
        <v>0</v>
      </c>
    </row>
    <row r="226" spans="1:11">
      <c r="A226" t="s">
        <v>281</v>
      </c>
    </row>
    <row r="227" spans="1:11" ht="15">
      <c r="A227" s="70" t="s">
        <v>384</v>
      </c>
      <c r="B227" s="30"/>
      <c r="C227" s="30"/>
      <c r="D227" s="30"/>
      <c r="E227" s="30"/>
      <c r="F227" s="70"/>
      <c r="G227" s="30"/>
      <c r="H227" s="30"/>
      <c r="I227" s="30"/>
      <c r="J227" s="30"/>
      <c r="K227" s="30"/>
    </row>
    <row r="228" spans="1:11">
      <c r="A228" s="71" t="s">
        <v>304</v>
      </c>
      <c r="B228" s="30"/>
      <c r="C228" s="30"/>
      <c r="D228" s="30"/>
      <c r="E228" s="30"/>
      <c r="F228" s="70"/>
      <c r="G228" s="30"/>
      <c r="H228" s="30"/>
      <c r="I228" s="30"/>
      <c r="J228" s="30"/>
      <c r="K228" s="30"/>
    </row>
    <row r="229" spans="1:11">
      <c r="A229" s="71" t="s">
        <v>501</v>
      </c>
      <c r="B229" s="30"/>
      <c r="C229" s="30"/>
      <c r="D229" s="30"/>
      <c r="E229" s="30"/>
      <c r="F229" s="70"/>
      <c r="G229" s="30"/>
      <c r="H229" s="30"/>
      <c r="I229" s="30"/>
      <c r="J229" s="30"/>
      <c r="K229" s="30"/>
    </row>
    <row r="230" spans="1:11" ht="15">
      <c r="D230" s="73" t="s">
        <v>519</v>
      </c>
      <c r="E230" s="65"/>
      <c r="F230" s="48" t="s">
        <v>282</v>
      </c>
      <c r="G230" s="48" t="s">
        <v>288</v>
      </c>
    </row>
    <row r="231" spans="1:11">
      <c r="C231" t="s">
        <v>341</v>
      </c>
      <c r="D231" s="31"/>
      <c r="E231" s="530"/>
      <c r="F231" s="69">
        <v>1</v>
      </c>
      <c r="G231" t="s">
        <v>520</v>
      </c>
    </row>
    <row r="232" spans="1:11">
      <c r="C232" t="s">
        <v>342</v>
      </c>
      <c r="D232" s="31"/>
      <c r="E232" s="530"/>
      <c r="F232" s="69" t="e">
        <f>+H124</f>
        <v>#DIV/0!</v>
      </c>
      <c r="G232" t="s">
        <v>520</v>
      </c>
    </row>
    <row r="233" spans="1:11">
      <c r="C233" t="s">
        <v>343</v>
      </c>
      <c r="D233" s="31"/>
      <c r="E233" s="530"/>
      <c r="F233" s="69" t="e">
        <f>+I124</f>
        <v>#DIV/0!</v>
      </c>
      <c r="G233" t="s">
        <v>456</v>
      </c>
      <c r="I233">
        <v>113</v>
      </c>
    </row>
    <row r="234" spans="1:11">
      <c r="C234" t="s">
        <v>434</v>
      </c>
      <c r="D234" s="31"/>
      <c r="E234" s="530"/>
      <c r="F234" s="69" t="e">
        <f>+J124</f>
        <v>#DIV/0!</v>
      </c>
      <c r="G234" t="s">
        <v>456</v>
      </c>
      <c r="I234">
        <f>+I233+1</f>
        <v>114</v>
      </c>
    </row>
    <row r="235" spans="1:11">
      <c r="C235" t="s">
        <v>435</v>
      </c>
      <c r="D235" s="31"/>
      <c r="E235" s="530"/>
      <c r="F235" s="69" t="e">
        <f>+K124</f>
        <v>#DIV/0!</v>
      </c>
      <c r="G235" t="s">
        <v>456</v>
      </c>
      <c r="I235">
        <f t="shared" ref="I235:I240" si="7">+I234+1</f>
        <v>115</v>
      </c>
    </row>
    <row r="236" spans="1:11">
      <c r="C236" t="s">
        <v>420</v>
      </c>
      <c r="D236" s="31"/>
      <c r="E236" s="530"/>
      <c r="F236" s="69" t="e">
        <f>+L124</f>
        <v>#DIV/0!</v>
      </c>
      <c r="G236" t="s">
        <v>456</v>
      </c>
      <c r="I236">
        <f t="shared" si="7"/>
        <v>116</v>
      </c>
    </row>
    <row r="237" spans="1:11">
      <c r="C237" t="s">
        <v>264</v>
      </c>
      <c r="D237" s="31"/>
      <c r="E237" s="530"/>
      <c r="F237" s="69" t="e">
        <f>+M124</f>
        <v>#DIV/0!</v>
      </c>
      <c r="G237" t="s">
        <v>456</v>
      </c>
      <c r="I237">
        <f t="shared" si="7"/>
        <v>117</v>
      </c>
    </row>
    <row r="238" spans="1:11">
      <c r="C238" t="s">
        <v>263</v>
      </c>
      <c r="D238" s="31"/>
      <c r="E238" s="530"/>
      <c r="F238" s="69" t="e">
        <f>+N124</f>
        <v>#DIV/0!</v>
      </c>
      <c r="G238" t="s">
        <v>456</v>
      </c>
      <c r="I238">
        <f t="shared" si="7"/>
        <v>118</v>
      </c>
    </row>
    <row r="239" spans="1:11">
      <c r="C239" t="s">
        <v>262</v>
      </c>
      <c r="D239" s="31"/>
      <c r="E239" s="530"/>
      <c r="F239" s="69" t="e">
        <f>+O124</f>
        <v>#DIV/0!</v>
      </c>
      <c r="G239" t="s">
        <v>456</v>
      </c>
      <c r="I239">
        <f t="shared" si="7"/>
        <v>119</v>
      </c>
    </row>
    <row r="240" spans="1:11">
      <c r="C240" t="s">
        <v>433</v>
      </c>
      <c r="D240" s="31"/>
      <c r="E240" s="530"/>
      <c r="F240" s="69" t="e">
        <f>+P124</f>
        <v>#DIV/0!</v>
      </c>
      <c r="G240" t="s">
        <v>456</v>
      </c>
      <c r="I240">
        <f t="shared" si="7"/>
        <v>120</v>
      </c>
    </row>
    <row r="246" spans="1:5" ht="15">
      <c r="A246" t="s">
        <v>278</v>
      </c>
    </row>
    <row r="247" spans="1:5">
      <c r="B247" t="s">
        <v>280</v>
      </c>
    </row>
    <row r="249" spans="1:5" ht="15">
      <c r="B249" t="s">
        <v>279</v>
      </c>
      <c r="C249" t="s">
        <v>341</v>
      </c>
      <c r="E249" s="65" t="e">
        <f t="shared" ref="E249:E258" si="8">+(E198-E180-E214)*E231</f>
        <v>#DIV/0!</v>
      </c>
    </row>
    <row r="250" spans="1:5">
      <c r="C250" t="s">
        <v>342</v>
      </c>
      <c r="E250" s="86" t="e">
        <f t="shared" si="8"/>
        <v>#DIV/0!</v>
      </c>
    </row>
    <row r="251" spans="1:5">
      <c r="C251" t="s">
        <v>343</v>
      </c>
      <c r="E251" s="86" t="e">
        <f t="shared" si="8"/>
        <v>#DIV/0!</v>
      </c>
    </row>
    <row r="252" spans="1:5">
      <c r="C252" t="s">
        <v>434</v>
      </c>
      <c r="E252" s="86" t="e">
        <f t="shared" si="8"/>
        <v>#DIV/0!</v>
      </c>
    </row>
    <row r="253" spans="1:5">
      <c r="C253" t="s">
        <v>435</v>
      </c>
      <c r="E253" s="86" t="e">
        <f t="shared" si="8"/>
        <v>#DIV/0!</v>
      </c>
    </row>
    <row r="254" spans="1:5">
      <c r="C254" t="s">
        <v>420</v>
      </c>
      <c r="E254" s="86" t="e">
        <f t="shared" si="8"/>
        <v>#DIV/0!</v>
      </c>
    </row>
    <row r="255" spans="1:5">
      <c r="C255" t="s">
        <v>264</v>
      </c>
      <c r="E255" s="86" t="e">
        <f t="shared" si="8"/>
        <v>#DIV/0!</v>
      </c>
    </row>
    <row r="256" spans="1:5">
      <c r="C256" t="s">
        <v>263</v>
      </c>
      <c r="E256" s="86" t="e">
        <f t="shared" si="8"/>
        <v>#DIV/0!</v>
      </c>
    </row>
    <row r="257" spans="1:17">
      <c r="C257" t="s">
        <v>262</v>
      </c>
      <c r="E257" s="86" t="e">
        <f t="shared" si="8"/>
        <v>#DIV/0!</v>
      </c>
    </row>
    <row r="258" spans="1:17">
      <c r="C258" t="s">
        <v>433</v>
      </c>
      <c r="E258" s="86" t="e">
        <f t="shared" si="8"/>
        <v>#DIV/0!</v>
      </c>
    </row>
    <row r="261" spans="1:17">
      <c r="B261" s="15" t="s">
        <v>289</v>
      </c>
      <c r="E261" s="65" t="e">
        <f>SUM(E249:E258)</f>
        <v>#DIV/0!</v>
      </c>
    </row>
    <row r="265" spans="1:17">
      <c r="A265" s="4"/>
      <c r="B265" s="5"/>
      <c r="C265" s="5"/>
      <c r="D265" s="5"/>
      <c r="E265" s="5"/>
      <c r="F265" s="5"/>
      <c r="G265" s="5"/>
      <c r="H265" s="5"/>
      <c r="I265" s="5"/>
      <c r="J265" s="5"/>
      <c r="K265" s="5"/>
      <c r="L265" s="5"/>
      <c r="M265" s="5"/>
      <c r="N265" s="5"/>
      <c r="O265" s="5"/>
      <c r="P265" s="5"/>
      <c r="Q265" s="6"/>
    </row>
    <row r="266" spans="1:17">
      <c r="A266" s="15" t="s">
        <v>549</v>
      </c>
      <c r="B266" s="8"/>
      <c r="C266" s="8"/>
      <c r="D266" s="8"/>
      <c r="E266" s="8"/>
      <c r="F266" s="8"/>
      <c r="G266" s="8"/>
      <c r="H266" s="8"/>
      <c r="I266" s="8"/>
      <c r="J266" s="8"/>
      <c r="K266" s="8"/>
      <c r="L266" s="8"/>
      <c r="M266" s="8"/>
      <c r="N266" s="8"/>
      <c r="O266" s="8"/>
      <c r="P266" s="8"/>
      <c r="Q266" s="9"/>
    </row>
    <row r="267" spans="1:17">
      <c r="A267" s="52"/>
      <c r="B267" s="79" t="s">
        <v>479</v>
      </c>
      <c r="C267" s="35"/>
      <c r="D267" s="35"/>
      <c r="E267" s="35"/>
      <c r="F267" s="35"/>
      <c r="G267" s="80"/>
      <c r="H267" s="80"/>
      <c r="I267" s="80"/>
      <c r="J267" s="80"/>
      <c r="K267" s="35"/>
      <c r="L267" s="35"/>
      <c r="M267" s="35"/>
      <c r="N267" s="35"/>
      <c r="O267" s="8"/>
      <c r="P267" s="8"/>
      <c r="Q267" s="9"/>
    </row>
    <row r="268" spans="1:17">
      <c r="A268" s="7"/>
      <c r="B268" s="53"/>
      <c r="C268" s="8"/>
      <c r="D268" s="8"/>
      <c r="E268" s="8"/>
      <c r="F268" s="8"/>
      <c r="G268" s="8"/>
      <c r="H268" s="8"/>
      <c r="I268" s="8"/>
      <c r="J268" s="8"/>
      <c r="K268" s="8"/>
      <c r="L268" s="8"/>
      <c r="M268" s="8"/>
      <c r="N268" s="8"/>
      <c r="O268" s="8"/>
      <c r="P268" s="8"/>
      <c r="Q268" s="9"/>
    </row>
    <row r="269" spans="1:17">
      <c r="A269" s="41" t="s">
        <v>277</v>
      </c>
      <c r="B269" s="35"/>
      <c r="C269" s="35"/>
      <c r="D269" s="35"/>
      <c r="E269" s="8"/>
      <c r="F269" s="8"/>
      <c r="G269" s="8"/>
      <c r="H269" s="8"/>
      <c r="I269" s="8"/>
      <c r="J269" s="8"/>
      <c r="K269" s="8"/>
      <c r="L269" s="8"/>
      <c r="M269" s="8"/>
      <c r="N269" s="8"/>
      <c r="O269" s="8"/>
      <c r="P269" s="8"/>
      <c r="Q269" s="9"/>
    </row>
    <row r="270" spans="1:17">
      <c r="A270" s="54" t="s">
        <v>365</v>
      </c>
      <c r="B270" s="35"/>
      <c r="C270" s="35"/>
      <c r="D270" s="35"/>
      <c r="E270" s="35"/>
      <c r="F270" s="35"/>
      <c r="G270" s="35"/>
      <c r="H270" s="35"/>
      <c r="I270" s="35"/>
      <c r="J270" s="35"/>
      <c r="K270" s="8"/>
      <c r="L270" s="8"/>
      <c r="M270" s="8"/>
      <c r="N270" s="8"/>
      <c r="O270" s="8"/>
      <c r="P270" s="8"/>
      <c r="Q270" s="9"/>
    </row>
    <row r="271" spans="1:17">
      <c r="A271" s="54" t="s">
        <v>901</v>
      </c>
      <c r="B271" s="35"/>
      <c r="C271" s="35"/>
      <c r="D271" s="35"/>
      <c r="E271" s="35"/>
      <c r="F271" s="35"/>
      <c r="G271" s="35"/>
      <c r="H271" s="35"/>
      <c r="I271" s="35"/>
      <c r="J271" s="35"/>
      <c r="K271" s="8"/>
      <c r="L271" s="8"/>
      <c r="M271" s="8"/>
      <c r="N271" s="8"/>
      <c r="O271" s="8"/>
      <c r="P271" s="8"/>
      <c r="Q271" s="9"/>
    </row>
    <row r="272" spans="1:17">
      <c r="A272" s="54" t="s">
        <v>860</v>
      </c>
      <c r="B272" s="35"/>
      <c r="C272" s="35"/>
      <c r="D272" s="35"/>
      <c r="E272" s="35"/>
      <c r="F272" s="35"/>
      <c r="G272" s="35"/>
      <c r="H272" s="35"/>
      <c r="I272" s="35"/>
      <c r="J272" s="35"/>
      <c r="K272" s="8"/>
      <c r="L272" s="8"/>
      <c r="M272" s="8"/>
      <c r="N272" s="8"/>
      <c r="O272" s="8"/>
      <c r="P272" s="8"/>
      <c r="Q272" s="9"/>
    </row>
    <row r="273" spans="1:17">
      <c r="A273" s="7"/>
      <c r="B273" s="8"/>
      <c r="C273" s="8"/>
      <c r="D273" s="8"/>
      <c r="E273" s="8"/>
      <c r="F273" s="8"/>
      <c r="G273" s="8"/>
      <c r="H273" s="8"/>
      <c r="I273" s="8"/>
      <c r="J273" s="8"/>
      <c r="K273" s="8"/>
      <c r="L273" s="8"/>
      <c r="M273" s="8"/>
      <c r="N273" s="8"/>
      <c r="O273" s="8"/>
      <c r="P273" s="8"/>
      <c r="Q273" s="9"/>
    </row>
    <row r="274" spans="1:17">
      <c r="A274" s="7"/>
      <c r="B274" s="8"/>
      <c r="C274" s="8"/>
      <c r="D274" s="8"/>
      <c r="E274" s="8"/>
      <c r="F274" s="8"/>
      <c r="G274" s="38" t="s">
        <v>552</v>
      </c>
      <c r="H274" s="38" t="s">
        <v>469</v>
      </c>
      <c r="I274" s="38" t="s">
        <v>471</v>
      </c>
      <c r="J274" s="44" t="s">
        <v>472</v>
      </c>
      <c r="K274" s="44" t="s">
        <v>473</v>
      </c>
      <c r="L274" s="44" t="s">
        <v>474</v>
      </c>
      <c r="M274" s="44" t="s">
        <v>475</v>
      </c>
      <c r="N274" s="44" t="s">
        <v>476</v>
      </c>
      <c r="O274" s="44" t="s">
        <v>477</v>
      </c>
      <c r="P274" s="44" t="s">
        <v>548</v>
      </c>
      <c r="Q274" s="9"/>
    </row>
    <row r="275" spans="1:17" ht="15">
      <c r="A275" s="7"/>
      <c r="B275" s="397" t="s">
        <v>872</v>
      </c>
      <c r="C275" s="8"/>
      <c r="F275" s="8"/>
      <c r="G275" s="569">
        <f>+'SUMMARY w SQ FT &gt;5% or &lt;0%'!C405</f>
        <v>0</v>
      </c>
      <c r="H275" s="569">
        <f>+'SUMMARY w SQ FT &gt;5% or &lt;0%'!D405</f>
        <v>0</v>
      </c>
      <c r="I275" s="569">
        <f>+'SUMMARY w SQ FT &gt;5% or &lt;0%'!E405</f>
        <v>0</v>
      </c>
      <c r="J275" s="569">
        <f>+'SUMMARY w SQ FT &gt;5% or &lt;0%'!F405</f>
        <v>0</v>
      </c>
      <c r="K275" s="569">
        <f>+'SUMMARY w SQ FT &gt;5% or &lt;0%'!G405</f>
        <v>0</v>
      </c>
      <c r="L275" s="569">
        <f>+'SUMMARY w SQ FT &gt;5% or &lt;0%'!H405</f>
        <v>0</v>
      </c>
      <c r="M275" s="569">
        <f>+'SUMMARY w SQ FT &gt;5% or &lt;0%'!I405</f>
        <v>0</v>
      </c>
      <c r="N275" s="569">
        <f>+'SUMMARY w SQ FT &gt;5% or &lt;0%'!J405</f>
        <v>0</v>
      </c>
      <c r="O275" s="569">
        <f>+'SUMMARY w SQ FT &gt;5% or &lt;0%'!K405</f>
        <v>0</v>
      </c>
      <c r="P275" s="569">
        <f>+'SUMMARY w SQ FT &gt;5% or &lt;0%'!L405</f>
        <v>0</v>
      </c>
      <c r="Q275" s="9"/>
    </row>
    <row r="276" spans="1:17">
      <c r="A276" s="7"/>
      <c r="B276" s="56" t="s">
        <v>276</v>
      </c>
      <c r="C276" s="60" t="s">
        <v>911</v>
      </c>
      <c r="D276" s="59"/>
      <c r="E276" s="8"/>
      <c r="F276" s="8"/>
      <c r="G276" s="43"/>
      <c r="H276" s="43"/>
      <c r="I276" s="43"/>
      <c r="J276" s="43"/>
      <c r="K276" s="43"/>
      <c r="L276" s="43"/>
      <c r="M276" s="43"/>
      <c r="N276" s="43"/>
      <c r="O276" s="43"/>
      <c r="P276" s="43"/>
      <c r="Q276" s="9"/>
    </row>
    <row r="277" spans="1:17">
      <c r="A277" s="7"/>
      <c r="B277" s="56" t="s">
        <v>189</v>
      </c>
      <c r="C277" s="8"/>
      <c r="D277" s="8"/>
      <c r="E277" s="8"/>
      <c r="F277" s="8"/>
      <c r="G277" s="43"/>
      <c r="H277" s="43"/>
      <c r="I277" s="43"/>
      <c r="J277" s="43"/>
      <c r="K277" s="43"/>
      <c r="L277" s="43"/>
      <c r="M277" s="43"/>
      <c r="N277" s="43"/>
      <c r="O277" s="43"/>
      <c r="P277" s="43"/>
      <c r="Q277" s="9"/>
    </row>
    <row r="278" spans="1:17">
      <c r="A278" s="7"/>
      <c r="B278" s="55" t="s">
        <v>871</v>
      </c>
      <c r="C278" s="8"/>
      <c r="D278" s="8"/>
      <c r="E278" s="8"/>
      <c r="F278" s="8"/>
      <c r="G278" s="97">
        <f>+'Summary IGNORE'!C350</f>
        <v>0</v>
      </c>
      <c r="H278" s="120">
        <f>+'Summary IGNORE'!D350</f>
        <v>0</v>
      </c>
      <c r="I278" s="120">
        <f>+'Summary IGNORE'!E350</f>
        <v>0</v>
      </c>
      <c r="J278" s="120">
        <f>+'Summary IGNORE'!F350</f>
        <v>0</v>
      </c>
      <c r="K278" s="120">
        <f>+'Summary IGNORE'!G350</f>
        <v>0</v>
      </c>
      <c r="L278" s="120">
        <f>+'Summary IGNORE'!H350</f>
        <v>0</v>
      </c>
      <c r="M278" s="120">
        <f>+'Summary IGNORE'!I350</f>
        <v>0</v>
      </c>
      <c r="N278" s="120">
        <f>+'Summary IGNORE'!J350</f>
        <v>0</v>
      </c>
      <c r="O278" s="120">
        <f>+'Summary IGNORE'!K350</f>
        <v>0</v>
      </c>
      <c r="P278" s="121">
        <f>+'Summary IGNORE'!L350</f>
        <v>0</v>
      </c>
      <c r="Q278" s="9"/>
    </row>
    <row r="279" spans="1:17">
      <c r="A279" s="7"/>
      <c r="B279" s="56"/>
      <c r="C279" s="60"/>
      <c r="F279" s="8"/>
      <c r="G279" s="43"/>
      <c r="H279" s="43"/>
      <c r="I279" s="43"/>
      <c r="J279" s="43"/>
      <c r="K279" s="43"/>
      <c r="L279" s="43"/>
      <c r="M279" s="43"/>
      <c r="N279" s="43"/>
      <c r="O279" s="43"/>
      <c r="P279" s="43"/>
      <c r="Q279" s="57"/>
    </row>
    <row r="280" spans="1:17">
      <c r="A280" s="7"/>
      <c r="B280" s="56"/>
      <c r="C280" s="60"/>
      <c r="F280" s="8"/>
      <c r="G280" s="43"/>
      <c r="H280" s="43"/>
      <c r="I280" s="43"/>
      <c r="J280" s="43"/>
      <c r="K280" s="43"/>
      <c r="L280" s="43"/>
      <c r="M280" s="43"/>
      <c r="N280" s="43"/>
      <c r="O280" s="43"/>
      <c r="P280" s="43"/>
      <c r="Q280" s="57"/>
    </row>
    <row r="281" spans="1:17">
      <c r="A281" s="7"/>
      <c r="B281" s="56"/>
      <c r="C281" s="60"/>
      <c r="F281" s="8"/>
      <c r="G281" s="43"/>
      <c r="H281" s="43"/>
      <c r="I281" s="43"/>
      <c r="J281" s="43"/>
      <c r="K281" s="43"/>
      <c r="L281" s="43"/>
      <c r="M281" s="43"/>
      <c r="N281" s="43"/>
      <c r="O281" s="43"/>
      <c r="P281" s="43"/>
      <c r="Q281" s="57"/>
    </row>
    <row r="282" spans="1:17">
      <c r="A282" s="7"/>
      <c r="B282" s="56"/>
      <c r="C282" s="60"/>
      <c r="D282" s="28"/>
      <c r="E282" s="99" t="s">
        <v>468</v>
      </c>
      <c r="F282" s="34"/>
      <c r="G282" s="98" t="s">
        <v>428</v>
      </c>
      <c r="H282" s="64"/>
      <c r="I282" s="43"/>
      <c r="J282" s="43"/>
      <c r="K282" s="43"/>
      <c r="L282" s="43"/>
      <c r="M282" s="43"/>
      <c r="N282" s="43"/>
      <c r="O282" s="43"/>
      <c r="P282" s="43"/>
      <c r="Q282" s="57"/>
    </row>
    <row r="283" spans="1:17">
      <c r="A283" s="7"/>
      <c r="B283" s="56"/>
      <c r="C283" s="60"/>
      <c r="D283" s="28"/>
      <c r="E283" s="99" t="s">
        <v>415</v>
      </c>
      <c r="F283" s="34"/>
      <c r="G283" s="98" t="s">
        <v>467</v>
      </c>
      <c r="H283" s="64"/>
      <c r="I283" s="43"/>
      <c r="J283" s="43"/>
      <c r="K283" s="43"/>
      <c r="L283" s="43"/>
      <c r="M283" s="43"/>
      <c r="N283" s="43"/>
      <c r="O283" s="43"/>
      <c r="P283" s="43"/>
      <c r="Q283" s="57"/>
    </row>
    <row r="284" spans="1:17">
      <c r="A284" s="32" t="s">
        <v>550</v>
      </c>
      <c r="B284" s="56"/>
      <c r="C284" s="8"/>
      <c r="D284" s="8"/>
      <c r="F284" s="8"/>
      <c r="G284" s="43"/>
      <c r="H284" s="43"/>
      <c r="I284" s="43"/>
      <c r="J284" s="43"/>
      <c r="K284" s="43"/>
      <c r="L284" s="43"/>
      <c r="M284" s="43"/>
      <c r="N284" s="43"/>
      <c r="O284" s="43"/>
      <c r="P284" s="43"/>
      <c r="Q284" s="57"/>
    </row>
    <row r="285" spans="1:17" ht="14" thickBot="1">
      <c r="A285" s="7"/>
      <c r="B285" s="8"/>
      <c r="C285" s="8"/>
      <c r="D285" s="8"/>
      <c r="E285" s="8"/>
      <c r="F285" s="39" t="s">
        <v>551</v>
      </c>
      <c r="G285" s="8"/>
      <c r="H285" s="8"/>
      <c r="I285" s="8"/>
      <c r="J285" s="8"/>
      <c r="K285" s="8"/>
      <c r="L285" s="8"/>
      <c r="M285" s="8"/>
      <c r="N285" s="8"/>
      <c r="O285" s="8"/>
      <c r="P285" s="8"/>
      <c r="Q285" s="9"/>
    </row>
    <row r="286" spans="1:17" ht="14" thickBot="1">
      <c r="A286" s="7" t="s">
        <v>831</v>
      </c>
      <c r="B286" s="8"/>
      <c r="C286" s="8"/>
      <c r="D286" s="43" t="s">
        <v>729</v>
      </c>
      <c r="E286" s="43"/>
      <c r="F286" s="531" t="str">
        <f>+'SUMMARY w SQ FT &gt;5% or &lt;0%'!B415</f>
        <v>Enter 1 if yes, ie passes PBSc as well as PBEc test</v>
      </c>
      <c r="G286" s="35" t="s">
        <v>810</v>
      </c>
      <c r="H286" s="35"/>
      <c r="I286" s="35"/>
      <c r="J286" s="35"/>
      <c r="K286" s="35"/>
      <c r="L286" s="35"/>
      <c r="M286" s="35"/>
      <c r="N286" s="35"/>
      <c r="O286" s="35"/>
      <c r="P286" s="35"/>
      <c r="Q286" s="96"/>
    </row>
    <row r="287" spans="1:17">
      <c r="A287" s="7"/>
      <c r="B287" s="8"/>
      <c r="C287" s="8"/>
      <c r="E287" t="s">
        <v>404</v>
      </c>
      <c r="F287" s="100" t="str">
        <f>+'Summary IGNORE'!D43</f>
        <v>BOX</v>
      </c>
      <c r="G287" s="35" t="s">
        <v>682</v>
      </c>
      <c r="H287" s="35"/>
      <c r="I287" s="35"/>
      <c r="J287" s="35"/>
      <c r="K287" s="35"/>
      <c r="L287" s="35"/>
      <c r="M287" s="35"/>
      <c r="N287" s="35"/>
      <c r="O287" s="35"/>
      <c r="P287" s="35"/>
      <c r="Q287" s="96"/>
    </row>
    <row r="288" spans="1:17">
      <c r="A288" s="7"/>
      <c r="B288" s="8"/>
      <c r="C288" s="8"/>
      <c r="D288" s="8"/>
      <c r="E288" s="8"/>
      <c r="F288" s="8"/>
      <c r="G288" s="35" t="s">
        <v>683</v>
      </c>
      <c r="H288" s="35"/>
      <c r="I288" s="35"/>
      <c r="J288" s="35"/>
      <c r="K288" s="35"/>
      <c r="L288" s="35"/>
      <c r="M288" s="35"/>
      <c r="N288" s="35"/>
      <c r="O288" s="35"/>
      <c r="P288" s="35"/>
      <c r="Q288" s="96"/>
    </row>
    <row r="289" spans="1:17">
      <c r="A289" s="7"/>
      <c r="B289" s="8" t="s">
        <v>502</v>
      </c>
      <c r="C289" s="8"/>
      <c r="D289" s="8"/>
      <c r="E289" s="8"/>
      <c r="F289" s="8"/>
      <c r="G289" s="35" t="s">
        <v>756</v>
      </c>
      <c r="H289" s="35"/>
      <c r="I289" s="35"/>
      <c r="J289" s="35"/>
      <c r="K289" s="35"/>
      <c r="L289" s="35"/>
      <c r="M289" s="35"/>
      <c r="N289" s="35"/>
      <c r="O289" s="35"/>
      <c r="P289" s="35"/>
      <c r="Q289" s="96"/>
    </row>
    <row r="290" spans="1:17" ht="14" thickBot="1">
      <c r="A290" s="7"/>
      <c r="B290" s="8"/>
      <c r="C290" s="8"/>
      <c r="D290" s="8"/>
      <c r="E290" s="8"/>
      <c r="F290" s="8"/>
      <c r="G290" s="43"/>
      <c r="H290" s="43"/>
      <c r="I290" s="43"/>
      <c r="J290" s="43"/>
      <c r="K290" s="43"/>
      <c r="L290" s="43"/>
      <c r="M290" s="43"/>
      <c r="N290" s="43"/>
      <c r="O290" s="43"/>
      <c r="P290" s="43"/>
      <c r="Q290" s="57"/>
    </row>
    <row r="291" spans="1:17" ht="16" thickBot="1">
      <c r="A291" s="7"/>
      <c r="B291" s="8" t="s">
        <v>480</v>
      </c>
      <c r="C291" s="8"/>
      <c r="D291" s="8" t="s">
        <v>340</v>
      </c>
      <c r="E291" s="97" t="e">
        <f>IF(F286=1,0,FAIL)</f>
        <v>#NAME?</v>
      </c>
      <c r="F291" s="92" t="s">
        <v>518</v>
      </c>
      <c r="G291" s="74" t="b">
        <f>IF($F286=1,0)</f>
        <v>0</v>
      </c>
      <c r="H291" s="74" t="b">
        <f t="shared" ref="H291:P291" si="9">IF($F286=1,0)</f>
        <v>0</v>
      </c>
      <c r="I291" s="74" t="b">
        <f t="shared" si="9"/>
        <v>0</v>
      </c>
      <c r="J291" s="74" t="b">
        <f t="shared" si="9"/>
        <v>0</v>
      </c>
      <c r="K291" s="74" t="b">
        <f t="shared" si="9"/>
        <v>0</v>
      </c>
      <c r="L291" s="74" t="b">
        <f t="shared" si="9"/>
        <v>0</v>
      </c>
      <c r="M291" s="74" t="b">
        <f t="shared" si="9"/>
        <v>0</v>
      </c>
      <c r="N291" s="74" t="b">
        <f t="shared" si="9"/>
        <v>0</v>
      </c>
      <c r="O291" s="74" t="b">
        <f t="shared" si="9"/>
        <v>0</v>
      </c>
      <c r="P291" s="74" t="b">
        <f t="shared" si="9"/>
        <v>0</v>
      </c>
      <c r="Q291" s="9"/>
    </row>
    <row r="292" spans="1:17">
      <c r="A292" s="7"/>
      <c r="B292" s="8"/>
      <c r="C292" s="8"/>
      <c r="D292" s="8"/>
      <c r="E292" s="43"/>
      <c r="F292" s="8"/>
      <c r="G292" s="8"/>
      <c r="H292" s="8"/>
      <c r="I292" s="8"/>
      <c r="J292" s="8"/>
      <c r="K292" s="8"/>
      <c r="L292" s="8"/>
      <c r="M292" s="8"/>
      <c r="N292" s="8"/>
      <c r="O292" s="8"/>
      <c r="P292" s="8"/>
      <c r="Q292" s="9"/>
    </row>
    <row r="293" spans="1:17">
      <c r="A293" s="7" t="s">
        <v>303</v>
      </c>
      <c r="B293" s="8"/>
      <c r="C293" s="8"/>
      <c r="D293" s="8"/>
      <c r="E293" s="8"/>
      <c r="F293" s="8"/>
      <c r="G293" s="8"/>
      <c r="H293" s="8"/>
      <c r="I293" s="8"/>
      <c r="J293" s="8"/>
      <c r="K293" s="8"/>
      <c r="L293" s="8"/>
      <c r="M293" s="8"/>
      <c r="N293" s="8"/>
      <c r="O293" s="8"/>
      <c r="P293" s="8"/>
      <c r="Q293" s="9"/>
    </row>
    <row r="294" spans="1:17" ht="14" thickBot="1">
      <c r="A294" s="7"/>
      <c r="B294" s="8" t="s">
        <v>760</v>
      </c>
      <c r="C294" s="8"/>
      <c r="E294" s="8"/>
      <c r="F294" s="43"/>
      <c r="G294" s="8" t="e">
        <f>(+E198-E180)*0.05</f>
        <v>#DIV/0!</v>
      </c>
      <c r="H294" s="8" t="e">
        <f>(+E199-E181)*0.05</f>
        <v>#DIV/0!</v>
      </c>
      <c r="I294" s="8" t="e">
        <f>(+E200-E182)*0.05</f>
        <v>#DIV/0!</v>
      </c>
      <c r="J294" s="8" t="e">
        <f>(+E201-E183)*0.05</f>
        <v>#DIV/0!</v>
      </c>
      <c r="K294" s="8" t="e">
        <f>(+E202-E184)*0.05</f>
        <v>#DIV/0!</v>
      </c>
      <c r="L294" s="8" t="e">
        <f>(+E203-E185)*0.05</f>
        <v>#DIV/0!</v>
      </c>
      <c r="M294" s="8" t="e">
        <f>(+E204-E186)*0.05</f>
        <v>#DIV/0!</v>
      </c>
      <c r="N294" s="8" t="e">
        <f>(+E205-E187)*0.05</f>
        <v>#DIV/0!</v>
      </c>
      <c r="O294" s="8" t="e">
        <f>(+E206-E188)*0.05</f>
        <v>#DIV/0!</v>
      </c>
      <c r="P294" s="8" t="e">
        <f>(+E207-E189)*0.05</f>
        <v>#DIV/0!</v>
      </c>
      <c r="Q294" s="9"/>
    </row>
    <row r="295" spans="1:17" ht="14" thickBot="1">
      <c r="A295" s="7"/>
      <c r="B295" s="8" t="s">
        <v>425</v>
      </c>
      <c r="C295" s="8"/>
      <c r="D295" s="8"/>
      <c r="E295" s="8"/>
      <c r="F295" s="531" t="s">
        <v>516</v>
      </c>
      <c r="G295" s="23" t="e">
        <f>IF(G275&lt;=G294,1,0)</f>
        <v>#DIV/0!</v>
      </c>
      <c r="H295" s="23" t="e">
        <f>IF(H275&lt;=H294,1,0)</f>
        <v>#DIV/0!</v>
      </c>
      <c r="I295" s="23" t="e">
        <f t="shared" ref="I295:P295" si="10">IF(I275&lt;=I294,1,0)</f>
        <v>#DIV/0!</v>
      </c>
      <c r="J295" s="23" t="e">
        <f t="shared" si="10"/>
        <v>#DIV/0!</v>
      </c>
      <c r="K295" s="23" t="e">
        <f t="shared" si="10"/>
        <v>#DIV/0!</v>
      </c>
      <c r="L295" s="23" t="e">
        <f t="shared" si="10"/>
        <v>#DIV/0!</v>
      </c>
      <c r="M295" s="23" t="e">
        <f t="shared" si="10"/>
        <v>#DIV/0!</v>
      </c>
      <c r="N295" s="23" t="e">
        <f t="shared" si="10"/>
        <v>#DIV/0!</v>
      </c>
      <c r="O295" s="23" t="e">
        <f t="shared" si="10"/>
        <v>#DIV/0!</v>
      </c>
      <c r="P295" s="24" t="e">
        <f t="shared" si="10"/>
        <v>#DIV/0!</v>
      </c>
      <c r="Q295" s="9"/>
    </row>
    <row r="296" spans="1:17">
      <c r="A296" s="7"/>
      <c r="B296" s="43" t="s">
        <v>729</v>
      </c>
      <c r="G296" s="8"/>
      <c r="H296" s="8"/>
      <c r="I296" s="8"/>
      <c r="J296" s="8"/>
      <c r="K296" s="8"/>
      <c r="L296" s="8"/>
      <c r="M296" s="8"/>
      <c r="N296" s="8"/>
      <c r="O296" s="8"/>
      <c r="P296" s="8"/>
      <c r="Q296" s="9"/>
    </row>
    <row r="297" spans="1:17" ht="14" thickBot="1">
      <c r="A297" s="7"/>
      <c r="B297" s="43"/>
      <c r="G297" s="8"/>
      <c r="H297" s="8"/>
      <c r="I297" s="8"/>
      <c r="J297" s="8"/>
      <c r="K297" s="8"/>
      <c r="L297" s="8"/>
      <c r="M297" s="8"/>
      <c r="N297" s="8"/>
      <c r="O297" s="8"/>
      <c r="P297" s="8"/>
      <c r="Q297" s="9"/>
    </row>
    <row r="298" spans="1:17" ht="16" thickBot="1">
      <c r="A298" s="7"/>
      <c r="B298" s="8" t="s">
        <v>480</v>
      </c>
      <c r="C298" s="8"/>
      <c r="D298" s="8" t="s">
        <v>340</v>
      </c>
      <c r="E298" s="72" t="e">
        <f>IF(F295=1,0,FAIL)</f>
        <v>#NAME?</v>
      </c>
      <c r="F298" s="92" t="s">
        <v>602</v>
      </c>
      <c r="G298" s="74" t="e">
        <f>IF(G295=1,0,FAIL)</f>
        <v>#DIV/0!</v>
      </c>
      <c r="H298" s="75" t="e">
        <f>IF(H295=1,0,FAIL)</f>
        <v>#DIV/0!</v>
      </c>
      <c r="I298" s="75" t="e">
        <f t="shared" ref="I298:P298" si="11">IF(I295=1,0,FAIL)</f>
        <v>#DIV/0!</v>
      </c>
      <c r="J298" s="75" t="e">
        <f t="shared" si="11"/>
        <v>#DIV/0!</v>
      </c>
      <c r="K298" s="75" t="e">
        <f t="shared" si="11"/>
        <v>#DIV/0!</v>
      </c>
      <c r="L298" s="75" t="e">
        <f t="shared" si="11"/>
        <v>#DIV/0!</v>
      </c>
      <c r="M298" s="75" t="e">
        <f t="shared" si="11"/>
        <v>#DIV/0!</v>
      </c>
      <c r="N298" s="75" t="e">
        <f t="shared" si="11"/>
        <v>#DIV/0!</v>
      </c>
      <c r="O298" s="75" t="e">
        <f t="shared" si="11"/>
        <v>#DIV/0!</v>
      </c>
      <c r="P298" s="76" t="e">
        <f t="shared" si="11"/>
        <v>#DIV/0!</v>
      </c>
      <c r="Q298" s="9"/>
    </row>
    <row r="299" spans="1:17">
      <c r="A299" s="7"/>
      <c r="F299" s="8"/>
      <c r="G299" s="8"/>
      <c r="H299" s="8"/>
      <c r="I299" s="8"/>
      <c r="J299" s="8"/>
      <c r="K299" s="8"/>
      <c r="L299" s="8"/>
      <c r="M299" s="8"/>
      <c r="N299" s="8"/>
      <c r="O299" s="8"/>
      <c r="P299" s="8"/>
      <c r="Q299" s="9"/>
    </row>
    <row r="300" spans="1:17">
      <c r="A300" s="7"/>
      <c r="B300" s="8"/>
      <c r="C300" s="8"/>
      <c r="D300" s="8"/>
      <c r="E300" s="43"/>
      <c r="F300" s="8"/>
      <c r="G300" s="8"/>
      <c r="H300" s="8"/>
      <c r="I300" s="8"/>
      <c r="J300" s="8"/>
      <c r="K300" s="8"/>
      <c r="L300" s="8"/>
      <c r="M300" s="8"/>
      <c r="N300" s="8"/>
      <c r="O300" s="8"/>
      <c r="P300" s="8"/>
      <c r="Q300" s="9"/>
    </row>
    <row r="301" spans="1:17">
      <c r="A301" s="51" t="s">
        <v>856</v>
      </c>
      <c r="B301" s="8"/>
      <c r="C301" s="8"/>
      <c r="D301" s="8"/>
      <c r="E301" s="43"/>
      <c r="F301" s="8"/>
      <c r="G301" s="8"/>
      <c r="H301" s="8"/>
      <c r="I301" s="8"/>
      <c r="J301" s="8"/>
      <c r="K301" s="8"/>
      <c r="L301" s="8"/>
      <c r="M301" s="8"/>
      <c r="N301" s="8"/>
      <c r="O301" s="8"/>
      <c r="P301" s="8"/>
      <c r="Q301" s="9"/>
    </row>
    <row r="302" spans="1:17">
      <c r="A302" s="7"/>
      <c r="B302" s="8"/>
      <c r="C302" s="8"/>
      <c r="D302" s="8"/>
      <c r="E302" s="8"/>
      <c r="F302" s="8"/>
      <c r="G302" s="8"/>
      <c r="H302" s="8"/>
      <c r="I302" s="8"/>
      <c r="J302" s="8"/>
      <c r="K302" s="8"/>
      <c r="L302" s="8"/>
      <c r="M302" s="8"/>
      <c r="N302" s="8"/>
      <c r="O302" s="8"/>
      <c r="P302" s="8"/>
      <c r="Q302" s="9"/>
    </row>
    <row r="303" spans="1:17" ht="14" thickBot="1">
      <c r="A303" s="7" t="s">
        <v>806</v>
      </c>
      <c r="B303" s="8"/>
      <c r="C303" s="8"/>
      <c r="D303" s="8"/>
      <c r="E303" s="8"/>
      <c r="F303" s="8"/>
      <c r="G303" s="8">
        <f>+G275</f>
        <v>0</v>
      </c>
      <c r="H303" s="8">
        <f>+G303+H275</f>
        <v>0</v>
      </c>
      <c r="I303" s="8">
        <f t="shared" ref="I303:O303" si="12">+H303+I275</f>
        <v>0</v>
      </c>
      <c r="J303" s="8">
        <f t="shared" si="12"/>
        <v>0</v>
      </c>
      <c r="K303" s="8">
        <f t="shared" si="12"/>
        <v>0</v>
      </c>
      <c r="L303" s="8">
        <f>+K303+L275</f>
        <v>0</v>
      </c>
      <c r="M303" s="8">
        <f t="shared" si="12"/>
        <v>0</v>
      </c>
      <c r="N303" s="8">
        <f t="shared" si="12"/>
        <v>0</v>
      </c>
      <c r="O303" s="8">
        <f t="shared" si="12"/>
        <v>0</v>
      </c>
      <c r="P303" s="8">
        <f>+O303+P275</f>
        <v>0</v>
      </c>
      <c r="Q303" s="9"/>
    </row>
    <row r="304" spans="1:17" ht="14" thickBot="1">
      <c r="A304" s="7"/>
      <c r="B304" s="8" t="s">
        <v>761</v>
      </c>
      <c r="D304" s="8"/>
      <c r="E304" s="8"/>
      <c r="F304" s="8"/>
      <c r="G304" s="50">
        <f t="shared" ref="G304:P304" si="13">IF(G303&lt;=$E$307,1,FAIL)</f>
        <v>1</v>
      </c>
      <c r="H304" s="50">
        <f t="shared" si="13"/>
        <v>1</v>
      </c>
      <c r="I304" s="50">
        <f t="shared" si="13"/>
        <v>1</v>
      </c>
      <c r="J304" s="50">
        <f t="shared" si="13"/>
        <v>1</v>
      </c>
      <c r="K304" s="50">
        <f t="shared" si="13"/>
        <v>1</v>
      </c>
      <c r="L304" s="50">
        <f t="shared" si="13"/>
        <v>1</v>
      </c>
      <c r="M304" s="50">
        <f t="shared" si="13"/>
        <v>1</v>
      </c>
      <c r="N304" s="50">
        <f t="shared" si="13"/>
        <v>1</v>
      </c>
      <c r="O304" s="50">
        <f t="shared" si="13"/>
        <v>1</v>
      </c>
      <c r="P304" s="50">
        <f t="shared" si="13"/>
        <v>1</v>
      </c>
      <c r="Q304" s="9"/>
    </row>
    <row r="305" spans="1:17">
      <c r="A305" s="7"/>
      <c r="B305" s="8"/>
      <c r="C305" s="8"/>
      <c r="D305" s="8"/>
      <c r="E305" s="8"/>
      <c r="F305" s="8"/>
      <c r="G305" s="8"/>
      <c r="H305" s="8"/>
      <c r="I305" s="8"/>
      <c r="J305" s="8"/>
      <c r="K305" s="8"/>
      <c r="L305" s="8"/>
      <c r="M305" s="8"/>
      <c r="N305" s="8"/>
      <c r="O305" s="8"/>
      <c r="P305" s="8"/>
      <c r="Q305" s="9"/>
    </row>
    <row r="306" spans="1:17">
      <c r="A306" s="7"/>
      <c r="B306" s="8"/>
      <c r="C306" s="8"/>
      <c r="D306" s="8"/>
      <c r="E306" s="8"/>
      <c r="F306" s="8"/>
      <c r="G306" s="8"/>
      <c r="H306" s="8"/>
      <c r="I306" s="8"/>
      <c r="J306" s="8"/>
      <c r="K306" s="8"/>
      <c r="L306" s="8"/>
      <c r="M306" s="8"/>
      <c r="N306" s="8"/>
      <c r="O306" s="8"/>
      <c r="P306" s="8"/>
      <c r="Q306" s="9"/>
    </row>
    <row r="307" spans="1:17">
      <c r="A307" s="7"/>
      <c r="B307" s="8" t="s">
        <v>426</v>
      </c>
      <c r="C307" s="8"/>
      <c r="D307" s="8" t="s">
        <v>807</v>
      </c>
      <c r="E307" s="8">
        <f>+'Summary IGNORE'!B364</f>
        <v>0</v>
      </c>
      <c r="F307" s="8"/>
      <c r="G307" s="8" t="s">
        <v>381</v>
      </c>
      <c r="H307" s="8"/>
      <c r="I307" s="8"/>
      <c r="J307" s="8"/>
      <c r="K307" s="8"/>
      <c r="L307" s="8"/>
      <c r="M307" s="8"/>
      <c r="N307" s="8"/>
      <c r="O307" s="8"/>
      <c r="P307" s="8"/>
      <c r="Q307" s="9"/>
    </row>
    <row r="308" spans="1:17" ht="14" thickBot="1">
      <c r="A308" s="7"/>
      <c r="B308" s="8"/>
      <c r="C308" s="8"/>
      <c r="F308" s="8"/>
      <c r="G308" s="8">
        <f>+G303</f>
        <v>0</v>
      </c>
      <c r="H308" s="8">
        <f>+G308+H303</f>
        <v>0</v>
      </c>
      <c r="I308" s="8">
        <f t="shared" ref="I308:P308" si="14">+H308+I303</f>
        <v>0</v>
      </c>
      <c r="J308" s="8">
        <f>+I308+J303</f>
        <v>0</v>
      </c>
      <c r="K308" s="8">
        <f t="shared" si="14"/>
        <v>0</v>
      </c>
      <c r="L308" s="8">
        <f t="shared" si="14"/>
        <v>0</v>
      </c>
      <c r="M308" s="8">
        <f t="shared" si="14"/>
        <v>0</v>
      </c>
      <c r="N308" s="8">
        <f t="shared" si="14"/>
        <v>0</v>
      </c>
      <c r="O308" s="8">
        <f t="shared" si="14"/>
        <v>0</v>
      </c>
      <c r="P308" s="8">
        <f t="shared" si="14"/>
        <v>0</v>
      </c>
      <c r="Q308" s="9"/>
    </row>
    <row r="309" spans="1:17" ht="14" thickBot="1">
      <c r="A309" s="7"/>
      <c r="B309" s="8" t="s">
        <v>414</v>
      </c>
      <c r="C309" s="8"/>
      <c r="D309" s="8"/>
      <c r="E309" s="8"/>
      <c r="F309" s="531" t="s">
        <v>516</v>
      </c>
      <c r="G309" s="50">
        <f>IF(G308&lt;=$E$307,1)</f>
        <v>1</v>
      </c>
      <c r="H309" s="50">
        <f>IF(H308&lt;=$E$307,1)</f>
        <v>1</v>
      </c>
      <c r="I309" s="50">
        <f t="shared" ref="I309:P309" si="15">IF(I308&lt;=$E$307,1)</f>
        <v>1</v>
      </c>
      <c r="J309" s="50">
        <f t="shared" si="15"/>
        <v>1</v>
      </c>
      <c r="K309" s="50">
        <f t="shared" si="15"/>
        <v>1</v>
      </c>
      <c r="L309" s="50">
        <f t="shared" si="15"/>
        <v>1</v>
      </c>
      <c r="M309" s="50">
        <f t="shared" si="15"/>
        <v>1</v>
      </c>
      <c r="N309" s="50">
        <f t="shared" si="15"/>
        <v>1</v>
      </c>
      <c r="O309" s="50">
        <f t="shared" si="15"/>
        <v>1</v>
      </c>
      <c r="P309" s="50">
        <f t="shared" si="15"/>
        <v>1</v>
      </c>
      <c r="Q309" s="9"/>
    </row>
    <row r="310" spans="1:17" ht="14" thickBot="1">
      <c r="A310" s="7"/>
      <c r="B310" s="8"/>
      <c r="C310" s="8"/>
      <c r="D310" s="8"/>
      <c r="E310" s="8"/>
      <c r="F310" s="8"/>
      <c r="G310" s="8"/>
      <c r="H310" s="8"/>
      <c r="I310" s="8"/>
      <c r="J310" s="8"/>
      <c r="K310" s="8"/>
      <c r="L310" s="8"/>
      <c r="M310" s="8"/>
      <c r="N310" s="8"/>
      <c r="O310" s="8"/>
      <c r="P310" s="8"/>
      <c r="Q310" s="9"/>
    </row>
    <row r="311" spans="1:17" ht="16" thickBot="1">
      <c r="A311" s="7"/>
      <c r="B311" s="8" t="s">
        <v>480</v>
      </c>
      <c r="C311" s="8"/>
      <c r="D311" s="8" t="s">
        <v>340</v>
      </c>
      <c r="E311" s="97" t="e">
        <f>IF(F309=1,0,FAIL)</f>
        <v>#NAME?</v>
      </c>
      <c r="F311" s="101" t="s">
        <v>436</v>
      </c>
      <c r="G311" s="91">
        <f>IF(G309=1,0)</f>
        <v>0</v>
      </c>
      <c r="H311" s="91">
        <f>IF(H309=1,0)</f>
        <v>0</v>
      </c>
      <c r="I311" s="91">
        <f t="shared" ref="I311:P311" si="16">IF(I309=1,0)</f>
        <v>0</v>
      </c>
      <c r="J311" s="91">
        <f t="shared" si="16"/>
        <v>0</v>
      </c>
      <c r="K311" s="91">
        <f t="shared" si="16"/>
        <v>0</v>
      </c>
      <c r="L311" s="91">
        <f t="shared" si="16"/>
        <v>0</v>
      </c>
      <c r="M311" s="91">
        <f t="shared" si="16"/>
        <v>0</v>
      </c>
      <c r="N311" s="91">
        <f t="shared" si="16"/>
        <v>0</v>
      </c>
      <c r="O311" s="91">
        <f t="shared" si="16"/>
        <v>0</v>
      </c>
      <c r="P311" s="91">
        <f t="shared" si="16"/>
        <v>0</v>
      </c>
      <c r="Q311" s="9"/>
    </row>
    <row r="312" spans="1:17">
      <c r="A312" s="7"/>
      <c r="B312" s="8"/>
      <c r="C312" s="8"/>
      <c r="D312" s="8"/>
      <c r="E312" s="8"/>
      <c r="F312" s="8"/>
      <c r="G312" s="8"/>
      <c r="H312" s="8"/>
      <c r="I312" s="8"/>
      <c r="J312" s="8"/>
      <c r="K312" s="8"/>
      <c r="L312" s="8"/>
      <c r="M312" s="8"/>
      <c r="N312" s="8"/>
      <c r="O312" s="8"/>
      <c r="P312" s="8"/>
      <c r="Q312" s="9"/>
    </row>
    <row r="313" spans="1:17">
      <c r="A313" s="7" t="s">
        <v>808</v>
      </c>
      <c r="B313" s="8"/>
      <c r="C313" s="8"/>
      <c r="D313" s="8"/>
      <c r="E313" s="8"/>
      <c r="F313" s="8"/>
      <c r="Q313" s="9"/>
    </row>
    <row r="314" spans="1:17">
      <c r="A314" s="7"/>
      <c r="B314" s="8"/>
      <c r="C314" s="8"/>
      <c r="D314" s="8"/>
      <c r="E314" s="8"/>
      <c r="F314" s="8"/>
      <c r="G314" s="8"/>
      <c r="H314" s="8"/>
      <c r="I314" s="8"/>
      <c r="J314" s="8"/>
      <c r="K314" s="8"/>
      <c r="L314" s="8"/>
      <c r="M314" s="8"/>
      <c r="N314" s="8"/>
      <c r="O314" s="8"/>
      <c r="P314" s="8"/>
      <c r="Q314" s="9"/>
    </row>
    <row r="315" spans="1:17" ht="18" thickBot="1">
      <c r="A315" s="7"/>
      <c r="B315" s="58" t="s">
        <v>809</v>
      </c>
      <c r="C315" s="8"/>
      <c r="D315" s="8"/>
      <c r="E315" s="8"/>
      <c r="G315" s="8"/>
      <c r="H315" s="8"/>
      <c r="I315" s="8"/>
      <c r="J315" s="8"/>
      <c r="K315" s="8"/>
      <c r="L315" s="8"/>
      <c r="M315" s="8"/>
      <c r="N315" s="8"/>
      <c r="O315" s="8"/>
      <c r="P315" s="8"/>
      <c r="Q315" s="9"/>
    </row>
    <row r="316" spans="1:17" ht="16" thickBot="1">
      <c r="A316" s="7"/>
      <c r="B316" s="8"/>
      <c r="C316" s="8"/>
      <c r="D316" s="8" t="s">
        <v>340</v>
      </c>
      <c r="E316" s="528"/>
      <c r="F316" s="101" t="s">
        <v>358</v>
      </c>
      <c r="G316" s="77">
        <f>G275</f>
        <v>0</v>
      </c>
      <c r="H316" s="77">
        <f t="shared" ref="H316:P316" si="17">H275</f>
        <v>0</v>
      </c>
      <c r="I316" s="77">
        <f t="shared" si="17"/>
        <v>0</v>
      </c>
      <c r="J316" s="77">
        <f t="shared" si="17"/>
        <v>0</v>
      </c>
      <c r="K316" s="77">
        <f t="shared" si="17"/>
        <v>0</v>
      </c>
      <c r="L316" s="77">
        <f t="shared" si="17"/>
        <v>0</v>
      </c>
      <c r="M316" s="77">
        <f t="shared" si="17"/>
        <v>0</v>
      </c>
      <c r="N316" s="77">
        <f t="shared" si="17"/>
        <v>0</v>
      </c>
      <c r="O316" s="77">
        <f t="shared" si="17"/>
        <v>0</v>
      </c>
      <c r="P316" s="77">
        <f t="shared" si="17"/>
        <v>0</v>
      </c>
      <c r="Q316" s="9"/>
    </row>
    <row r="317" spans="1:17">
      <c r="E317" s="8"/>
      <c r="F317" s="8"/>
      <c r="G317" s="43"/>
      <c r="H317" s="43"/>
      <c r="I317" s="43"/>
      <c r="J317" s="8"/>
      <c r="K317" s="8"/>
      <c r="L317" s="8"/>
      <c r="M317" s="8"/>
      <c r="N317" s="8"/>
      <c r="O317" s="8"/>
      <c r="P317" s="8"/>
      <c r="Q317" s="9"/>
    </row>
    <row r="318" spans="1:17">
      <c r="A318" s="54" t="s">
        <v>762</v>
      </c>
      <c r="B318" s="30"/>
      <c r="C318" s="30"/>
      <c r="D318" s="30"/>
      <c r="E318" s="8"/>
      <c r="F318" s="8"/>
      <c r="G318" s="31"/>
      <c r="H318" s="31"/>
      <c r="I318" s="31"/>
      <c r="Q318" s="9"/>
    </row>
    <row r="319" spans="1:17">
      <c r="B319" t="s">
        <v>936</v>
      </c>
      <c r="E319" s="8"/>
      <c r="F319" s="8"/>
      <c r="P319" s="8"/>
      <c r="Q319" s="9"/>
    </row>
    <row r="320" spans="1:17">
      <c r="E320" s="8"/>
      <c r="F320" s="8"/>
      <c r="G320" s="8"/>
      <c r="H320" s="8"/>
      <c r="I320" s="8"/>
      <c r="J320" s="8"/>
      <c r="K320" s="8"/>
      <c r="L320" s="8"/>
      <c r="M320" s="8"/>
      <c r="N320" s="8"/>
      <c r="O320" s="8"/>
      <c r="P320" s="8"/>
      <c r="Q320" s="9"/>
    </row>
    <row r="321" spans="1:17" ht="14" thickBot="1">
      <c r="B321" s="58"/>
      <c r="C321" s="8"/>
      <c r="D321" s="8"/>
      <c r="E321" s="8"/>
      <c r="G321" s="8"/>
      <c r="H321" s="8"/>
      <c r="I321" s="8"/>
      <c r="J321" s="8"/>
      <c r="K321" s="8"/>
      <c r="L321" s="8"/>
      <c r="M321" s="8"/>
      <c r="N321" s="8"/>
      <c r="O321" s="8"/>
      <c r="P321" s="8"/>
      <c r="Q321" s="9"/>
    </row>
    <row r="322" spans="1:17" ht="14" thickBot="1">
      <c r="B322" s="58"/>
      <c r="C322" s="8"/>
      <c r="D322" s="8"/>
      <c r="E322" s="528"/>
      <c r="F322" s="101" t="s">
        <v>937</v>
      </c>
      <c r="G322" s="93" t="e">
        <f>0.1*(E198-E180)</f>
        <v>#DIV/0!</v>
      </c>
      <c r="H322" s="94" t="e">
        <f>0.1*(E199-E181)</f>
        <v>#DIV/0!</v>
      </c>
      <c r="I322" s="94" t="e">
        <f>0.1*(E200-E182)</f>
        <v>#DIV/0!</v>
      </c>
      <c r="J322" s="94" t="e">
        <f>0.1*(E201-E183)</f>
        <v>#DIV/0!</v>
      </c>
      <c r="K322" s="94" t="e">
        <f>0.1*(E202-E184)</f>
        <v>#DIV/0!</v>
      </c>
      <c r="L322" s="94" t="e">
        <f>0.1*(E203-E185)</f>
        <v>#DIV/0!</v>
      </c>
      <c r="M322" s="94" t="e">
        <f>0.1*(E204-E186)</f>
        <v>#DIV/0!</v>
      </c>
      <c r="N322" s="94" t="e">
        <f>0.1*(E205-E187)</f>
        <v>#DIV/0!</v>
      </c>
      <c r="O322" s="94" t="e">
        <f>0.1*(E206-E188)</f>
        <v>#DIV/0!</v>
      </c>
      <c r="P322" s="95" t="e">
        <f>0.1*(E207-E189)</f>
        <v>#DIV/0!</v>
      </c>
      <c r="Q322" s="9"/>
    </row>
    <row r="323" spans="1:17">
      <c r="B323" s="58"/>
      <c r="C323" s="8"/>
      <c r="D323" s="8"/>
      <c r="E323" s="8"/>
      <c r="F323" s="43"/>
      <c r="G323" s="8"/>
      <c r="H323" s="8"/>
      <c r="I323" s="8"/>
      <c r="J323" s="8"/>
      <c r="K323" s="8"/>
      <c r="L323" s="8"/>
      <c r="M323" s="8"/>
      <c r="N323" s="8"/>
      <c r="O323" s="8"/>
      <c r="P323" s="8"/>
      <c r="Q323" s="9"/>
    </row>
    <row r="324" spans="1:17">
      <c r="A324" s="54" t="s">
        <v>763</v>
      </c>
      <c r="B324" s="35"/>
      <c r="C324" s="35"/>
      <c r="D324" s="35"/>
      <c r="E324" s="8"/>
      <c r="F324" s="8"/>
      <c r="G324" s="8"/>
      <c r="H324" s="8"/>
      <c r="I324" s="8"/>
      <c r="J324" s="8"/>
      <c r="K324" s="8"/>
      <c r="L324" s="8"/>
      <c r="M324" s="8"/>
      <c r="N324" s="8"/>
      <c r="O324" s="8"/>
      <c r="P324" s="8"/>
      <c r="Q324" s="9"/>
    </row>
    <row r="325" spans="1:17">
      <c r="A325" s="7"/>
      <c r="B325" t="s">
        <v>936</v>
      </c>
      <c r="C325" s="8"/>
      <c r="D325" s="8"/>
      <c r="E325" s="8"/>
      <c r="F325" s="8"/>
      <c r="Q325" s="9"/>
    </row>
    <row r="326" spans="1:17">
      <c r="A326" s="7"/>
      <c r="B326" s="8"/>
      <c r="C326" s="8"/>
      <c r="D326" s="8"/>
      <c r="E326" s="8"/>
      <c r="F326" s="8"/>
      <c r="G326" s="8"/>
      <c r="H326" s="8"/>
      <c r="I326" s="8"/>
      <c r="J326" s="8"/>
      <c r="K326" s="8"/>
      <c r="L326" s="8"/>
      <c r="M326" s="8"/>
      <c r="N326" s="8"/>
      <c r="O326" s="8"/>
      <c r="Q326" s="9"/>
    </row>
    <row r="327" spans="1:17">
      <c r="A327" s="7"/>
      <c r="B327" s="8"/>
      <c r="C327" s="8"/>
      <c r="D327" s="8"/>
      <c r="E327" s="8"/>
      <c r="F327" s="8"/>
      <c r="G327" s="8"/>
      <c r="H327" s="8"/>
      <c r="I327" s="8"/>
      <c r="J327" s="8"/>
      <c r="K327" s="8"/>
      <c r="L327" s="8"/>
      <c r="M327" s="8"/>
      <c r="N327" s="8"/>
      <c r="O327" s="8"/>
      <c r="P327" s="8"/>
      <c r="Q327" s="9"/>
    </row>
    <row r="328" spans="1:17">
      <c r="A328" s="7"/>
      <c r="B328" s="8"/>
      <c r="C328" s="8"/>
      <c r="D328" s="8"/>
      <c r="E328" s="8"/>
      <c r="F328" s="8"/>
      <c r="G328" s="8"/>
      <c r="H328" s="8"/>
      <c r="I328" s="8"/>
      <c r="J328" s="8"/>
      <c r="K328" s="8"/>
      <c r="L328" s="8"/>
      <c r="M328" s="8"/>
      <c r="N328" s="8"/>
      <c r="O328" s="8"/>
      <c r="P328" s="8"/>
      <c r="Q328" s="9"/>
    </row>
    <row r="329" spans="1:17">
      <c r="A329" s="7"/>
      <c r="B329" s="8"/>
      <c r="C329" s="8"/>
      <c r="D329" s="8"/>
      <c r="E329" s="8"/>
      <c r="F329" s="8"/>
      <c r="G329" s="8"/>
      <c r="H329" s="8"/>
      <c r="I329" s="8"/>
      <c r="J329" s="8"/>
      <c r="K329" s="8"/>
      <c r="L329" s="8"/>
      <c r="M329" s="8"/>
      <c r="N329" s="8"/>
      <c r="O329" s="8"/>
      <c r="P329" s="8"/>
      <c r="Q329" s="9"/>
    </row>
    <row r="330" spans="1:17">
      <c r="A330" s="7"/>
      <c r="B330" s="8"/>
      <c r="C330" s="8"/>
      <c r="D330" s="8"/>
      <c r="E330" s="8"/>
      <c r="F330" s="8"/>
      <c r="G330" s="8"/>
      <c r="H330" s="8"/>
      <c r="I330" s="8"/>
      <c r="J330" s="8"/>
      <c r="K330" s="8"/>
      <c r="L330" s="8"/>
      <c r="M330" s="8"/>
      <c r="N330" s="8"/>
      <c r="O330" s="8"/>
      <c r="P330" s="8"/>
      <c r="Q330" s="9"/>
    </row>
    <row r="331" spans="1:17">
      <c r="A331" s="7"/>
      <c r="B331" s="8"/>
      <c r="C331" s="8"/>
      <c r="D331" s="8"/>
      <c r="E331" s="8"/>
      <c r="F331" s="8"/>
      <c r="G331" s="8"/>
      <c r="H331" s="8"/>
      <c r="I331" s="8"/>
      <c r="J331" s="8"/>
      <c r="K331" s="8"/>
      <c r="L331" s="8"/>
      <c r="M331" s="8"/>
      <c r="N331" s="8"/>
      <c r="O331" s="8"/>
      <c r="P331" s="8"/>
      <c r="Q331" s="9"/>
    </row>
    <row r="332" spans="1:17">
      <c r="A332" s="7"/>
      <c r="B332" s="8"/>
      <c r="C332" s="8"/>
      <c r="D332" s="8"/>
      <c r="E332" s="8"/>
      <c r="F332" s="8"/>
      <c r="G332" s="8"/>
      <c r="H332" s="8"/>
      <c r="I332" s="8"/>
      <c r="J332" s="8"/>
      <c r="K332" s="8"/>
      <c r="L332" s="8"/>
      <c r="M332" s="8"/>
      <c r="N332" s="8"/>
      <c r="O332" s="8"/>
      <c r="P332" s="8"/>
      <c r="Q332" s="9"/>
    </row>
    <row r="333" spans="1:17">
      <c r="A333" s="7"/>
      <c r="B333" s="8"/>
      <c r="C333" s="8"/>
      <c r="D333" s="8"/>
      <c r="E333" s="8"/>
      <c r="F333" s="8"/>
      <c r="G333" s="8"/>
      <c r="H333" s="8"/>
      <c r="I333" s="8"/>
      <c r="J333" s="8"/>
      <c r="K333" s="8"/>
      <c r="L333" s="8"/>
      <c r="M333" s="8"/>
      <c r="N333" s="8"/>
      <c r="O333" s="8"/>
      <c r="P333" s="8"/>
      <c r="Q333" s="9"/>
    </row>
    <row r="334" spans="1:17" ht="14" thickBot="1">
      <c r="A334" s="7"/>
      <c r="B334" s="58"/>
      <c r="C334" s="8"/>
      <c r="D334" s="8"/>
      <c r="E334" s="8"/>
      <c r="G334" s="8"/>
      <c r="H334" s="8"/>
      <c r="I334" s="8"/>
      <c r="J334" s="8"/>
      <c r="K334" s="8"/>
      <c r="L334" s="8"/>
      <c r="M334" s="8"/>
      <c r="N334" s="8"/>
      <c r="O334" s="8"/>
      <c r="P334" s="8"/>
      <c r="Q334" s="9"/>
    </row>
    <row r="335" spans="1:17" ht="14" thickBot="1">
      <c r="A335" s="7"/>
      <c r="B335" s="8"/>
      <c r="C335" s="8"/>
      <c r="D335" s="8"/>
      <c r="E335" s="528"/>
      <c r="F335" s="101" t="s">
        <v>938</v>
      </c>
      <c r="G335" s="93" t="e">
        <f>(G$278/$E180*(G$322))</f>
        <v>#DIV/0!</v>
      </c>
      <c r="H335" s="94" t="e">
        <f>(H$278/$E181*(H$322))</f>
        <v>#DIV/0!</v>
      </c>
      <c r="I335" s="94" t="e">
        <f>(I$278/$E182*(I$322))</f>
        <v>#DIV/0!</v>
      </c>
      <c r="J335" s="94" t="e">
        <f>(J$278/$E183*(J$322))</f>
        <v>#DIV/0!</v>
      </c>
      <c r="K335" s="94" t="e">
        <f>(K$278/$E184*(K$322))</f>
        <v>#DIV/0!</v>
      </c>
      <c r="L335" s="94" t="e">
        <f>(L$278/$E185*(L$322))</f>
        <v>#DIV/0!</v>
      </c>
      <c r="M335" s="94" t="e">
        <f>(M$278/$E186*(M$322))</f>
        <v>#DIV/0!</v>
      </c>
      <c r="N335" s="94" t="e">
        <f>(N$278/$E187*(N$322))</f>
        <v>#DIV/0!</v>
      </c>
      <c r="O335" s="94" t="e">
        <f>(O$278/$E188*(O$322))</f>
        <v>#DIV/0!</v>
      </c>
      <c r="P335" s="95" t="e">
        <f>(P$278/$E189*(P$322))</f>
        <v>#DIV/0!</v>
      </c>
      <c r="Q335" s="9"/>
    </row>
    <row r="336" spans="1:17">
      <c r="A336" s="7"/>
      <c r="B336" s="8"/>
      <c r="C336" s="8"/>
      <c r="D336" s="8"/>
      <c r="E336" s="8"/>
      <c r="F336" s="8"/>
      <c r="G336" s="8"/>
      <c r="H336" s="8"/>
      <c r="I336" s="8"/>
      <c r="J336" s="8"/>
      <c r="K336" s="8"/>
      <c r="L336" s="8"/>
      <c r="M336" s="8"/>
      <c r="N336" s="8"/>
      <c r="O336" s="8"/>
      <c r="P336" s="8"/>
      <c r="Q336" s="9"/>
    </row>
    <row r="337" spans="1:17">
      <c r="A337" s="51" t="s">
        <v>366</v>
      </c>
      <c r="B337" s="8"/>
      <c r="C337" s="8"/>
      <c r="D337" s="8"/>
      <c r="E337" s="40" t="s">
        <v>466</v>
      </c>
      <c r="F337" s="40"/>
      <c r="G337" s="40" t="s">
        <v>631</v>
      </c>
      <c r="H337" s="40"/>
      <c r="I337" s="8"/>
      <c r="J337" s="8"/>
      <c r="K337" s="8"/>
      <c r="L337" s="8"/>
      <c r="M337" s="8"/>
      <c r="N337" s="8"/>
      <c r="O337" s="8"/>
      <c r="P337" s="8"/>
      <c r="Q337" s="9"/>
    </row>
    <row r="338" spans="1:17">
      <c r="A338" s="54" t="s">
        <v>547</v>
      </c>
      <c r="B338" s="35"/>
      <c r="C338" s="35"/>
      <c r="D338" s="8"/>
      <c r="E338" s="8" t="s">
        <v>481</v>
      </c>
      <c r="F338" s="8"/>
      <c r="H338" s="8"/>
      <c r="I338" s="8"/>
      <c r="J338" s="8"/>
      <c r="K338" s="8"/>
      <c r="L338" s="8"/>
      <c r="M338" s="8"/>
      <c r="N338" s="8"/>
      <c r="O338" s="8"/>
      <c r="P338" s="8"/>
      <c r="Q338" s="9"/>
    </row>
    <row r="339" spans="1:17">
      <c r="A339" s="54" t="s">
        <v>517</v>
      </c>
      <c r="B339" s="35"/>
      <c r="C339" s="35"/>
      <c r="D339" s="8"/>
      <c r="E339" s="8"/>
      <c r="F339" s="8"/>
      <c r="H339" s="8"/>
      <c r="I339" s="8"/>
      <c r="J339" s="8"/>
      <c r="K339" s="8"/>
      <c r="L339" s="8"/>
      <c r="M339" s="8"/>
      <c r="N339" s="8"/>
      <c r="O339" s="8"/>
      <c r="P339" s="8"/>
      <c r="Q339" s="9"/>
    </row>
    <row r="340" spans="1:17">
      <c r="A340" s="7"/>
      <c r="B340" s="8" t="s">
        <v>458</v>
      </c>
      <c r="C340" s="8"/>
      <c r="E340" s="532"/>
      <c r="F340" s="534" t="s">
        <v>868</v>
      </c>
      <c r="G340" s="532"/>
      <c r="H340" s="535"/>
      <c r="I340" s="535"/>
      <c r="J340" s="535"/>
      <c r="K340" s="535"/>
      <c r="L340" s="535"/>
      <c r="M340" s="535"/>
      <c r="N340" s="535"/>
      <c r="O340" s="535"/>
      <c r="P340" s="536"/>
      <c r="Q340" s="9"/>
    </row>
    <row r="341" spans="1:17">
      <c r="A341" s="7"/>
      <c r="B341" s="8" t="s">
        <v>369</v>
      </c>
      <c r="C341" s="8"/>
      <c r="E341" s="533"/>
      <c r="F341" s="8"/>
      <c r="G341" s="526"/>
      <c r="H341" s="533"/>
      <c r="I341" s="533"/>
      <c r="J341" s="533"/>
      <c r="K341" s="533"/>
      <c r="L341" s="533"/>
      <c r="M341" s="533"/>
      <c r="N341" s="533"/>
      <c r="O341" s="533"/>
      <c r="P341" s="533"/>
      <c r="Q341" s="9"/>
    </row>
    <row r="342" spans="1:17">
      <c r="A342" s="7"/>
      <c r="B342" s="8" t="s">
        <v>367</v>
      </c>
      <c r="C342" s="8"/>
      <c r="D342" s="8"/>
      <c r="E342" s="528"/>
      <c r="F342" s="35" t="s">
        <v>912</v>
      </c>
      <c r="G342" s="528"/>
      <c r="H342" s="535"/>
      <c r="I342" s="535"/>
      <c r="J342" s="535"/>
      <c r="K342" s="535"/>
      <c r="L342" s="535"/>
      <c r="M342" s="535"/>
      <c r="N342" s="535"/>
      <c r="O342" s="535"/>
      <c r="P342" s="536"/>
      <c r="Q342" s="9"/>
    </row>
    <row r="343" spans="1:17">
      <c r="A343" s="7"/>
      <c r="B343" s="8" t="s">
        <v>368</v>
      </c>
      <c r="C343" s="8"/>
      <c r="D343" s="8"/>
      <c r="E343" s="528"/>
      <c r="F343" s="35" t="s">
        <v>546</v>
      </c>
      <c r="G343" s="528"/>
      <c r="H343" s="537"/>
      <c r="I343" s="537"/>
      <c r="J343" s="537"/>
      <c r="K343" s="537"/>
      <c r="L343" s="537"/>
      <c r="M343" s="537"/>
      <c r="N343" s="537"/>
      <c r="O343" s="537"/>
      <c r="P343" s="538"/>
      <c r="Q343" s="9"/>
    </row>
    <row r="344" spans="1:17" ht="14" thickBot="1">
      <c r="B344" s="8"/>
      <c r="C344" s="8"/>
      <c r="D344" s="8"/>
      <c r="E344" s="43"/>
      <c r="F344" s="8"/>
      <c r="H344" s="8"/>
      <c r="I344" s="8"/>
      <c r="J344" s="8"/>
      <c r="K344" s="8"/>
      <c r="L344" s="8"/>
      <c r="M344" s="8"/>
      <c r="N344" s="8"/>
      <c r="O344" s="8"/>
      <c r="P344" s="8"/>
      <c r="Q344" s="9"/>
    </row>
    <row r="345" spans="1:17" ht="14" thickBot="1">
      <c r="A345" s="7"/>
      <c r="B345" s="43" t="s">
        <v>459</v>
      </c>
      <c r="C345" s="8"/>
      <c r="D345" s="8"/>
      <c r="E345" s="78">
        <f>IF(E340=0,0,E343+E342)</f>
        <v>0</v>
      </c>
      <c r="F345" s="8"/>
      <c r="G345" s="78">
        <f>IF(G340=0,0,G343+G342)</f>
        <v>0</v>
      </c>
      <c r="H345" s="78">
        <f>IF(H340=0,0,H343+H342)</f>
        <v>0</v>
      </c>
      <c r="I345" s="78">
        <f t="shared" ref="I345:P345" si="18">IF(I340=0,0,I343+I342)</f>
        <v>0</v>
      </c>
      <c r="J345" s="78">
        <f t="shared" si="18"/>
        <v>0</v>
      </c>
      <c r="K345" s="78">
        <f t="shared" si="18"/>
        <v>0</v>
      </c>
      <c r="L345" s="78">
        <f t="shared" si="18"/>
        <v>0</v>
      </c>
      <c r="M345" s="78">
        <f t="shared" si="18"/>
        <v>0</v>
      </c>
      <c r="N345" s="78">
        <f t="shared" si="18"/>
        <v>0</v>
      </c>
      <c r="O345" s="78">
        <f t="shared" si="18"/>
        <v>0</v>
      </c>
      <c r="P345" s="78">
        <f t="shared" si="18"/>
        <v>0</v>
      </c>
      <c r="Q345" s="9"/>
    </row>
    <row r="346" spans="1:17">
      <c r="A346" s="10"/>
      <c r="B346" s="11"/>
      <c r="C346" s="11"/>
      <c r="D346" s="11"/>
      <c r="E346" s="11"/>
      <c r="F346" s="11"/>
      <c r="G346" s="11"/>
      <c r="H346" s="11"/>
      <c r="I346" s="11"/>
      <c r="J346" s="11"/>
      <c r="K346" s="11"/>
      <c r="L346" s="11"/>
      <c r="M346" s="11"/>
      <c r="N346" s="11"/>
      <c r="O346" s="11"/>
      <c r="P346" s="11"/>
      <c r="Q346" s="12"/>
    </row>
  </sheetData>
  <sheetProtection password="B92E" sheet="1" objects="1" scenarios="1"/>
  <phoneticPr fontId="48" type="noConversion"/>
  <pageMargins left="0.75" right="0.75" top="1" bottom="1" header="0.5" footer="0.5"/>
  <drawing r:id="rId1"/>
  <legacyDrawing r:id="rId2"/>
  <oleObjects>
    <oleObject progId="Equation.3" shapeId="1027" r:id="rId3"/>
    <oleObject progId="Equation.3" shapeId="1028" r:id="rId4"/>
    <oleObject progId="Equation.3" shapeId="1030" r:id="rId5"/>
    <oleObject progId="Equation.3" shapeId="1036" r:id="rId6"/>
    <oleObject progId="Word.Document.12" shapeId="1037" r:id="rId7"/>
    <oleObject progId="Equation.3" shapeId="1053" r:id="rId8"/>
  </oleObjects>
  <extLst>
    <ext xmlns:mx="http://schemas.microsoft.com/office/mac/excel/2008/main" uri="http://schemas.microsoft.com/office/mac/excel/2008/main">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AD477"/>
  <sheetViews>
    <sheetView topLeftCell="A8" zoomScale="125" workbookViewId="0">
      <selection activeCell="B30" sqref="B30"/>
    </sheetView>
  </sheetViews>
  <sheetFormatPr baseColWidth="10" defaultRowHeight="13"/>
  <cols>
    <col min="1" max="1" width="61.42578125" style="329" customWidth="1"/>
    <col min="2" max="2" width="15.5703125" style="329" customWidth="1"/>
    <col min="3" max="3" width="15" style="329" customWidth="1"/>
    <col min="4" max="4" width="14.42578125" style="329" customWidth="1"/>
    <col min="5" max="5" width="13.85546875" style="329" customWidth="1"/>
    <col min="6" max="6" width="21.28515625" style="329" customWidth="1"/>
    <col min="7" max="7" width="14.42578125" style="329" customWidth="1"/>
    <col min="8" max="8" width="14.7109375" style="329" customWidth="1"/>
    <col min="9" max="9" width="14.28515625" style="329" customWidth="1"/>
    <col min="10" max="10" width="14.85546875" style="329" customWidth="1"/>
    <col min="11" max="11" width="14" style="329" customWidth="1"/>
    <col min="12" max="12" width="14.5703125" style="329" customWidth="1"/>
    <col min="13" max="16384" width="10.7109375" style="329"/>
  </cols>
  <sheetData>
    <row r="1" spans="1:3" s="123" customFormat="1">
      <c r="A1" s="3" t="s">
        <v>537</v>
      </c>
    </row>
    <row r="2" spans="1:3" s="123" customFormat="1">
      <c r="A2" s="401" t="s">
        <v>715</v>
      </c>
    </row>
    <row r="4" spans="1:3" s="123" customFormat="1">
      <c r="A4" s="103" t="s">
        <v>701</v>
      </c>
    </row>
    <row r="5" spans="1:3" s="123" customFormat="1">
      <c r="A5" s="385" t="s">
        <v>811</v>
      </c>
    </row>
    <row r="7" spans="1:3" s="123" customFormat="1">
      <c r="A7" s="123" t="s">
        <v>362</v>
      </c>
    </row>
    <row r="9" spans="1:3" s="125" customFormat="1">
      <c r="A9" s="124" t="s">
        <v>226</v>
      </c>
    </row>
    <row r="10" spans="1:3" s="127" customFormat="1">
      <c r="A10" s="126"/>
    </row>
    <row r="11" spans="1:3" s="130" customFormat="1">
      <c r="A11" s="128" t="s">
        <v>427</v>
      </c>
      <c r="B11" s="129"/>
      <c r="C11" s="129"/>
    </row>
    <row r="12" spans="1:3" s="69" customFormat="1">
      <c r="A12" s="131"/>
    </row>
    <row r="13" spans="1:3" s="123" customFormat="1">
      <c r="A13" s="132" t="s">
        <v>243</v>
      </c>
      <c r="B13" s="133"/>
      <c r="C13" s="133"/>
    </row>
    <row r="14" spans="1:3" s="134" customFormat="1">
      <c r="A14" s="122"/>
    </row>
    <row r="15" spans="1:3" s="136" customFormat="1">
      <c r="A15" s="135" t="s">
        <v>792</v>
      </c>
    </row>
    <row r="16" spans="1:3" s="123" customFormat="1">
      <c r="A16" s="13"/>
    </row>
    <row r="17" spans="1:19" s="140" customFormat="1">
      <c r="A17" s="137"/>
      <c r="B17" s="138"/>
      <c r="C17" s="138"/>
      <c r="D17" s="138"/>
      <c r="E17" s="138"/>
      <c r="F17" s="138" t="s">
        <v>848</v>
      </c>
      <c r="G17" s="138"/>
      <c r="H17" s="138" t="s">
        <v>793</v>
      </c>
      <c r="I17" s="138"/>
      <c r="J17" s="138"/>
      <c r="K17" s="138"/>
      <c r="L17" s="138"/>
      <c r="M17" s="138"/>
      <c r="N17" s="138"/>
      <c r="O17" s="138"/>
      <c r="P17" s="138"/>
      <c r="Q17" s="138"/>
      <c r="R17" s="138"/>
      <c r="S17" s="139"/>
    </row>
    <row r="18" spans="1:19" s="145" customFormat="1" ht="26">
      <c r="A18" s="141" t="s">
        <v>636</v>
      </c>
      <c r="B18" s="142" t="s">
        <v>637</v>
      </c>
      <c r="C18" s="142" t="s">
        <v>637</v>
      </c>
      <c r="D18" s="142" t="s">
        <v>637</v>
      </c>
      <c r="E18" s="142" t="s">
        <v>637</v>
      </c>
      <c r="F18" s="142" t="s">
        <v>703</v>
      </c>
      <c r="G18" s="142" t="s">
        <v>704</v>
      </c>
      <c r="H18" s="142" t="s">
        <v>705</v>
      </c>
      <c r="I18" s="142" t="s">
        <v>706</v>
      </c>
      <c r="J18" s="143" t="s">
        <v>707</v>
      </c>
      <c r="K18" s="143" t="s">
        <v>708</v>
      </c>
      <c r="L18" s="143" t="s">
        <v>565</v>
      </c>
      <c r="M18" s="143" t="s">
        <v>566</v>
      </c>
      <c r="N18" s="143" t="s">
        <v>567</v>
      </c>
      <c r="O18" s="143" t="s">
        <v>568</v>
      </c>
      <c r="P18" s="143" t="s">
        <v>569</v>
      </c>
      <c r="Q18" s="142"/>
      <c r="R18" s="142"/>
      <c r="S18" s="144"/>
    </row>
    <row r="19" spans="1:19" s="125" customFormat="1">
      <c r="A19" s="146"/>
      <c r="B19" s="147"/>
      <c r="C19" s="147"/>
      <c r="D19" s="147"/>
      <c r="E19" s="147"/>
      <c r="F19" s="147"/>
      <c r="G19" s="147"/>
      <c r="H19" s="147"/>
      <c r="I19" s="147"/>
      <c r="J19" s="147"/>
      <c r="K19" s="147"/>
      <c r="L19" s="147"/>
      <c r="M19" s="147"/>
      <c r="N19" s="147"/>
      <c r="O19" s="147"/>
      <c r="P19" s="147"/>
      <c r="Q19" s="147"/>
      <c r="R19" s="147"/>
      <c r="S19" s="148"/>
    </row>
    <row r="20" spans="1:19" s="125" customFormat="1">
      <c r="A20" s="146" t="s">
        <v>638</v>
      </c>
      <c r="B20" s="147">
        <f>+C20-1</f>
        <v>-5</v>
      </c>
      <c r="C20" s="147">
        <f>+D20-1</f>
        <v>-4</v>
      </c>
      <c r="D20" s="147">
        <f>+E20-1</f>
        <v>-3</v>
      </c>
      <c r="E20" s="147">
        <f>+F20-1</f>
        <v>-2</v>
      </c>
      <c r="F20" s="147">
        <f>+G20-1</f>
        <v>-1</v>
      </c>
      <c r="G20" s="478">
        <f>+'SUMMARY w SQ FT &gt;5% or &lt;0%'!G20</f>
        <v>0</v>
      </c>
      <c r="H20" s="149">
        <f t="shared" ref="H20:P20" si="0">+G20+1</f>
        <v>1</v>
      </c>
      <c r="I20" s="149">
        <f t="shared" si="0"/>
        <v>2</v>
      </c>
      <c r="J20" s="149">
        <f t="shared" si="0"/>
        <v>3</v>
      </c>
      <c r="K20" s="149">
        <f t="shared" si="0"/>
        <v>4</v>
      </c>
      <c r="L20" s="149">
        <f t="shared" si="0"/>
        <v>5</v>
      </c>
      <c r="M20" s="149">
        <f t="shared" si="0"/>
        <v>6</v>
      </c>
      <c r="N20" s="149">
        <f t="shared" si="0"/>
        <v>7</v>
      </c>
      <c r="O20" s="149">
        <f t="shared" si="0"/>
        <v>8</v>
      </c>
      <c r="P20" s="149">
        <f t="shared" si="0"/>
        <v>9</v>
      </c>
      <c r="Q20" s="147"/>
      <c r="R20" s="147"/>
      <c r="S20" s="148"/>
    </row>
    <row r="21" spans="1:19" s="125" customFormat="1">
      <c r="A21" s="150" t="s">
        <v>573</v>
      </c>
      <c r="B21" s="147"/>
      <c r="C21" s="147"/>
      <c r="D21" s="147"/>
      <c r="E21" s="147"/>
      <c r="F21" s="147"/>
      <c r="G21" s="147"/>
      <c r="H21" s="147"/>
      <c r="I21" s="147"/>
      <c r="J21" s="147"/>
      <c r="K21" s="147"/>
      <c r="L21" s="147"/>
      <c r="M21" s="147"/>
      <c r="N21" s="147"/>
      <c r="O21" s="147"/>
      <c r="P21" s="147"/>
      <c r="Q21" s="147"/>
      <c r="R21" s="147"/>
      <c r="S21" s="148"/>
    </row>
    <row r="22" spans="1:19" s="125" customFormat="1">
      <c r="A22" s="146" t="s">
        <v>395</v>
      </c>
      <c r="B22" s="552">
        <f>+'SUMMARY w SQ FT &gt;5% or &lt;0%'!B22</f>
        <v>0</v>
      </c>
      <c r="C22" s="552">
        <f>+'SUMMARY w SQ FT &gt;5% or &lt;0%'!C22</f>
        <v>0</v>
      </c>
      <c r="D22" s="552">
        <f>+'SUMMARY w SQ FT &gt;5% or &lt;0%'!D22</f>
        <v>0</v>
      </c>
      <c r="E22" s="552">
        <f>+'SUMMARY w SQ FT &gt;5% or &lt;0%'!E22</f>
        <v>0</v>
      </c>
      <c r="F22" s="552">
        <f>+'SUMMARY w SQ FT &gt;5% or &lt;0%'!F22</f>
        <v>0</v>
      </c>
      <c r="G22" s="552">
        <f>+'SUMMARY w SQ FT &gt;5% or &lt;0%'!G22</f>
        <v>0</v>
      </c>
      <c r="H22" s="552">
        <f>+'SUMMARY w SQ FT &gt;5% or &lt;0%'!H22</f>
        <v>0</v>
      </c>
      <c r="I22" s="552">
        <f>+'SUMMARY w SQ FT &gt;5% or &lt;0%'!I22</f>
        <v>0</v>
      </c>
      <c r="J22" s="552">
        <f>+'SUMMARY w SQ FT &gt;5% or &lt;0%'!J22</f>
        <v>0</v>
      </c>
      <c r="K22" s="552">
        <f>+'SUMMARY w SQ FT &gt;5% or &lt;0%'!K22</f>
        <v>0</v>
      </c>
      <c r="L22" s="552">
        <f>+'SUMMARY w SQ FT &gt;5% or &lt;0%'!L22</f>
        <v>0</v>
      </c>
      <c r="M22" s="552">
        <f>+'SUMMARY w SQ FT &gt;5% or &lt;0%'!M22</f>
        <v>0</v>
      </c>
      <c r="N22" s="552">
        <f>+'SUMMARY w SQ FT &gt;5% or &lt;0%'!N22</f>
        <v>0</v>
      </c>
      <c r="O22" s="552">
        <f>+'SUMMARY w SQ FT &gt;5% or &lt;0%'!O22</f>
        <v>0</v>
      </c>
      <c r="P22" s="552">
        <f>+'SUMMARY w SQ FT &gt;5% or &lt;0%'!P22</f>
        <v>0</v>
      </c>
      <c r="Q22" s="147"/>
      <c r="R22" s="147"/>
      <c r="S22" s="148"/>
    </row>
    <row r="23" spans="1:19" s="125" customFormat="1">
      <c r="A23" s="146"/>
      <c r="B23" s="482"/>
      <c r="C23" s="482"/>
      <c r="D23" s="482"/>
      <c r="E23" s="482"/>
      <c r="F23" s="482"/>
      <c r="G23" s="482"/>
      <c r="H23" s="482"/>
      <c r="I23" s="482"/>
      <c r="J23" s="482"/>
      <c r="K23" s="482"/>
      <c r="L23" s="482"/>
      <c r="M23" s="482"/>
      <c r="N23" s="482"/>
      <c r="O23" s="482"/>
      <c r="P23" s="482"/>
      <c r="Q23" s="147"/>
      <c r="R23" s="147"/>
      <c r="S23" s="148"/>
    </row>
    <row r="24" spans="1:19" s="125" customFormat="1">
      <c r="A24" s="402" t="s">
        <v>824</v>
      </c>
      <c r="B24" s="552" t="e">
        <f>+'SUMMARY w SQ FT &gt;5% or &lt;0%'!B24</f>
        <v>#DIV/0!</v>
      </c>
      <c r="C24" s="552" t="e">
        <f>+'SUMMARY w SQ FT &gt;5% or &lt;0%'!C24</f>
        <v>#DIV/0!</v>
      </c>
      <c r="D24" s="552" t="e">
        <f>+'SUMMARY w SQ FT &gt;5% or &lt;0%'!D24</f>
        <v>#DIV/0!</v>
      </c>
      <c r="E24" s="552" t="e">
        <f>+'SUMMARY w SQ FT &gt;5% or &lt;0%'!E24</f>
        <v>#DIV/0!</v>
      </c>
      <c r="F24" s="552" t="e">
        <f>+'SUMMARY w SQ FT &gt;5% or &lt;0%'!F24</f>
        <v>#DIV/0!</v>
      </c>
      <c r="G24" s="552">
        <f>+'SUMMARY w SQ FT &gt;5% or &lt;0%'!G24</f>
        <v>0</v>
      </c>
      <c r="H24" s="552">
        <f>+'SUMMARY w SQ FT &gt;5% or &lt;0%'!H24</f>
        <v>0</v>
      </c>
      <c r="I24" s="552">
        <f>+'SUMMARY w SQ FT &gt;5% or &lt;0%'!I24</f>
        <v>0</v>
      </c>
      <c r="J24" s="552">
        <f>+'SUMMARY w SQ FT &gt;5% or &lt;0%'!J24</f>
        <v>0</v>
      </c>
      <c r="K24" s="552">
        <f>+'SUMMARY w SQ FT &gt;5% or &lt;0%'!K24</f>
        <v>0</v>
      </c>
      <c r="L24" s="552">
        <f>+'SUMMARY w SQ FT &gt;5% or &lt;0%'!L24</f>
        <v>0</v>
      </c>
      <c r="M24" s="552">
        <f>+'SUMMARY w SQ FT &gt;5% or &lt;0%'!M24</f>
        <v>0</v>
      </c>
      <c r="N24" s="552">
        <f>+'SUMMARY w SQ FT &gt;5% or &lt;0%'!N24</f>
        <v>0</v>
      </c>
      <c r="O24" s="552">
        <f>+'SUMMARY w SQ FT &gt;5% or &lt;0%'!O24</f>
        <v>0</v>
      </c>
      <c r="P24" s="552">
        <f>+'SUMMARY w SQ FT &gt;5% or &lt;0%'!P24</f>
        <v>0</v>
      </c>
      <c r="Q24" s="147"/>
      <c r="R24" s="147"/>
      <c r="S24" s="148"/>
    </row>
    <row r="25" spans="1:19" s="125" customFormat="1">
      <c r="A25" s="385"/>
      <c r="B25" s="482"/>
      <c r="C25" s="482"/>
      <c r="D25" s="482"/>
      <c r="E25" s="482"/>
      <c r="F25" s="482"/>
      <c r="G25" s="482"/>
      <c r="H25" s="482"/>
      <c r="I25" s="482"/>
      <c r="J25" s="482"/>
      <c r="K25" s="482"/>
      <c r="L25" s="482"/>
      <c r="M25" s="482"/>
      <c r="N25" s="482"/>
      <c r="O25" s="482"/>
      <c r="P25" s="482"/>
      <c r="Q25" s="147"/>
      <c r="R25" s="147"/>
      <c r="S25" s="148"/>
    </row>
    <row r="26" spans="1:19" s="125" customFormat="1">
      <c r="A26" s="384" t="s">
        <v>825</v>
      </c>
      <c r="B26" s="552" t="e">
        <f>+'SUMMARY w SQ FT &gt;5% or &lt;0%'!B26</f>
        <v>#DIV/0!</v>
      </c>
      <c r="C26" s="552" t="e">
        <f>+'SUMMARY w SQ FT &gt;5% or &lt;0%'!C26</f>
        <v>#DIV/0!</v>
      </c>
      <c r="D26" s="552" t="e">
        <f>+'SUMMARY w SQ FT &gt;5% or &lt;0%'!D26</f>
        <v>#DIV/0!</v>
      </c>
      <c r="E26" s="552" t="e">
        <f>+'SUMMARY w SQ FT &gt;5% or &lt;0%'!E26</f>
        <v>#DIV/0!</v>
      </c>
      <c r="F26" s="552" t="e">
        <f>+'SUMMARY w SQ FT &gt;5% or &lt;0%'!F26</f>
        <v>#DIV/0!</v>
      </c>
      <c r="G26" s="552">
        <f>+'SUMMARY w SQ FT &gt;5% or &lt;0%'!G26</f>
        <v>0</v>
      </c>
      <c r="H26" s="552">
        <f>+'SUMMARY w SQ FT &gt;5% or &lt;0%'!H26</f>
        <v>0</v>
      </c>
      <c r="I26" s="552">
        <f>+'SUMMARY w SQ FT &gt;5% or &lt;0%'!I26</f>
        <v>0</v>
      </c>
      <c r="J26" s="552">
        <f>+'SUMMARY w SQ FT &gt;5% or &lt;0%'!J26</f>
        <v>0</v>
      </c>
      <c r="K26" s="552">
        <f>+'SUMMARY w SQ FT &gt;5% or &lt;0%'!K26</f>
        <v>0</v>
      </c>
      <c r="L26" s="552">
        <f>+'SUMMARY w SQ FT &gt;5% or &lt;0%'!L26</f>
        <v>0</v>
      </c>
      <c r="M26" s="552">
        <f>+'SUMMARY w SQ FT &gt;5% or &lt;0%'!M26</f>
        <v>0</v>
      </c>
      <c r="N26" s="552">
        <f>+'SUMMARY w SQ FT &gt;5% or &lt;0%'!N26</f>
        <v>0</v>
      </c>
      <c r="O26" s="552">
        <f>+'SUMMARY w SQ FT &gt;5% or &lt;0%'!O26</f>
        <v>0</v>
      </c>
      <c r="P26" s="552">
        <f>+'SUMMARY w SQ FT &gt;5% or &lt;0%'!P26</f>
        <v>0</v>
      </c>
      <c r="Q26" s="147"/>
      <c r="R26" s="147"/>
      <c r="S26" s="148"/>
    </row>
    <row r="27" spans="1:19" s="125" customFormat="1">
      <c r="A27" s="151"/>
      <c r="B27" s="152"/>
      <c r="C27" s="152"/>
      <c r="D27" s="152"/>
      <c r="E27" s="152"/>
      <c r="F27" s="152"/>
      <c r="G27" s="152"/>
      <c r="H27" s="152"/>
      <c r="I27" s="152"/>
      <c r="J27" s="152"/>
      <c r="K27" s="152"/>
      <c r="L27" s="152"/>
      <c r="M27" s="152"/>
      <c r="N27" s="152"/>
      <c r="O27" s="152"/>
      <c r="P27" s="152"/>
      <c r="Q27" s="152"/>
      <c r="R27" s="152"/>
      <c r="S27" s="153"/>
    </row>
    <row r="28" spans="1:19" s="125" customFormat="1">
      <c r="A28" s="134"/>
    </row>
    <row r="29" spans="1:19" s="127" customFormat="1">
      <c r="A29" s="154" t="s">
        <v>396</v>
      </c>
    </row>
    <row r="30" spans="1:19" s="127" customFormat="1" ht="65">
      <c r="A30" s="195" t="s">
        <v>595</v>
      </c>
      <c r="F30" s="127" t="s">
        <v>484</v>
      </c>
    </row>
    <row r="31" spans="1:19" s="127" customFormat="1">
      <c r="A31" s="195"/>
    </row>
    <row r="32" spans="1:19" s="127" customFormat="1">
      <c r="A32" s="195" t="s">
        <v>596</v>
      </c>
    </row>
    <row r="33" spans="1:7" s="127" customFormat="1">
      <c r="A33" s="196" t="s">
        <v>592</v>
      </c>
      <c r="B33" s="483" t="s">
        <v>593</v>
      </c>
      <c r="C33" s="403" t="s">
        <v>486</v>
      </c>
      <c r="D33" s="483" t="s">
        <v>485</v>
      </c>
      <c r="E33" s="197" t="s">
        <v>503</v>
      </c>
    </row>
    <row r="34" spans="1:7" s="127" customFormat="1" ht="14" thickBot="1">
      <c r="A34" s="196"/>
      <c r="B34" s="197"/>
      <c r="C34" s="197"/>
      <c r="D34" s="197"/>
      <c r="E34" s="197"/>
    </row>
    <row r="35" spans="1:7" s="127" customFormat="1" ht="14" thickBot="1">
      <c r="A35" s="196"/>
      <c r="B35" s="197"/>
      <c r="C35" s="197"/>
      <c r="D35" s="386" t="s">
        <v>826</v>
      </c>
      <c r="E35" s="387"/>
      <c r="G35" s="388"/>
    </row>
    <row r="36" spans="1:7" s="127" customFormat="1" ht="27" thickBot="1">
      <c r="A36" s="196"/>
      <c r="B36" s="197"/>
      <c r="C36" s="197" t="s">
        <v>849</v>
      </c>
      <c r="D36" s="391" t="s">
        <v>851</v>
      </c>
      <c r="E36" s="199" t="s">
        <v>850</v>
      </c>
      <c r="F36" s="200" t="s">
        <v>794</v>
      </c>
      <c r="G36" s="389"/>
    </row>
    <row r="37" spans="1:7" s="127" customFormat="1">
      <c r="A37" s="196" t="s">
        <v>504</v>
      </c>
      <c r="B37" s="483" t="s">
        <v>505</v>
      </c>
      <c r="C37" s="197" t="s">
        <v>506</v>
      </c>
      <c r="D37" s="392">
        <v>6.8500000000000005E-2</v>
      </c>
      <c r="E37" s="201">
        <v>5.6800000000000003E-2</v>
      </c>
      <c r="G37" s="390"/>
    </row>
    <row r="38" spans="1:7" s="127" customFormat="1">
      <c r="A38" s="196"/>
      <c r="B38" s="483" t="s">
        <v>505</v>
      </c>
      <c r="C38" s="197" t="s">
        <v>507</v>
      </c>
      <c r="D38" s="393">
        <v>6.7799999999999999E-2</v>
      </c>
      <c r="E38" s="202">
        <v>6.0499999999999998E-2</v>
      </c>
      <c r="G38" s="390"/>
    </row>
    <row r="39" spans="1:7" s="127" customFormat="1">
      <c r="A39" s="196"/>
      <c r="B39" s="483" t="s">
        <v>505</v>
      </c>
      <c r="C39" s="197" t="s">
        <v>508</v>
      </c>
      <c r="D39" s="393">
        <v>6.6000000000000003E-2</v>
      </c>
      <c r="E39" s="202">
        <v>5.8799999999999998E-2</v>
      </c>
      <c r="G39" s="390"/>
    </row>
    <row r="40" spans="1:7" s="127" customFormat="1">
      <c r="A40" s="196"/>
      <c r="B40" s="483" t="s">
        <v>505</v>
      </c>
      <c r="C40" s="197" t="s">
        <v>509</v>
      </c>
      <c r="D40" s="393">
        <v>6.7400000000000002E-2</v>
      </c>
      <c r="E40" s="202">
        <v>7.6600000000000001E-2</v>
      </c>
      <c r="G40" s="390"/>
    </row>
    <row r="41" spans="1:7" s="127" customFormat="1" ht="14" thickBot="1">
      <c r="A41" s="196"/>
      <c r="B41" s="483" t="s">
        <v>505</v>
      </c>
      <c r="C41" s="197" t="s">
        <v>510</v>
      </c>
      <c r="D41" s="394">
        <v>3.9800000000000002E-2</v>
      </c>
      <c r="E41" s="203">
        <v>4.6899999999999997E-2</v>
      </c>
      <c r="G41" s="390"/>
    </row>
    <row r="42" spans="1:7" s="127" customFormat="1">
      <c r="A42" s="196"/>
      <c r="B42" s="484"/>
      <c r="C42" s="197"/>
      <c r="G42" s="388"/>
    </row>
    <row r="43" spans="1:7" s="127" customFormat="1">
      <c r="A43" s="196" t="s">
        <v>511</v>
      </c>
      <c r="B43" s="485" t="s">
        <v>487</v>
      </c>
      <c r="C43" s="395" t="s">
        <v>827</v>
      </c>
      <c r="D43" s="485" t="s">
        <v>487</v>
      </c>
      <c r="E43" s="197" t="s">
        <v>828</v>
      </c>
      <c r="F43" s="204" t="s">
        <v>490</v>
      </c>
    </row>
    <row r="44" spans="1:7" s="127" customFormat="1">
      <c r="A44" s="196"/>
      <c r="B44" s="197"/>
      <c r="D44" s="197"/>
      <c r="E44" s="197"/>
      <c r="G44" s="197"/>
    </row>
    <row r="45" spans="1:7" s="127" customFormat="1">
      <c r="A45" s="196" t="s">
        <v>430</v>
      </c>
      <c r="B45" s="205" t="e">
        <f>IF(B240=1,B245,B250)</f>
        <v>#DIV/0!</v>
      </c>
      <c r="C45" s="197" t="s">
        <v>651</v>
      </c>
      <c r="F45" s="127" t="s">
        <v>822</v>
      </c>
    </row>
    <row r="46" spans="1:7" s="127" customFormat="1">
      <c r="A46" s="196"/>
      <c r="B46" s="197"/>
    </row>
    <row r="47" spans="1:7" s="127" customFormat="1">
      <c r="A47" s="196" t="s">
        <v>431</v>
      </c>
      <c r="B47" s="206">
        <f>+G20</f>
        <v>0</v>
      </c>
      <c r="C47" s="197" t="s">
        <v>540</v>
      </c>
      <c r="F47" s="127" t="s">
        <v>822</v>
      </c>
    </row>
    <row r="48" spans="1:7" s="127" customFormat="1">
      <c r="A48" s="196"/>
      <c r="B48" s="206" t="e">
        <f>IF(B240=1,B244,B252)</f>
        <v>#DIV/0!</v>
      </c>
      <c r="C48" s="198" t="s">
        <v>421</v>
      </c>
      <c r="F48" s="127" t="s">
        <v>822</v>
      </c>
    </row>
    <row r="49" spans="1:9" s="127" customFormat="1">
      <c r="A49" s="196"/>
      <c r="B49" s="197"/>
      <c r="D49" s="197"/>
    </row>
    <row r="50" spans="1:9" s="127" customFormat="1">
      <c r="A50" s="196" t="s">
        <v>422</v>
      </c>
      <c r="B50" s="206" t="e">
        <f>+B240</f>
        <v>#DIV/0!</v>
      </c>
      <c r="C50" s="197" t="s">
        <v>423</v>
      </c>
      <c r="D50" s="206" t="e">
        <f>+D240</f>
        <v>#DIV/0!</v>
      </c>
      <c r="E50" s="197" t="s">
        <v>542</v>
      </c>
      <c r="F50" s="127" t="s">
        <v>452</v>
      </c>
    </row>
    <row r="51" spans="1:9" s="127" customFormat="1">
      <c r="A51" s="196"/>
      <c r="B51" s="197"/>
      <c r="C51" s="197"/>
      <c r="D51" s="197"/>
      <c r="E51" s="197"/>
    </row>
    <row r="52" spans="1:9" s="127" customFormat="1">
      <c r="A52" s="196" t="s">
        <v>344</v>
      </c>
      <c r="B52" s="206" t="e">
        <f>+B177</f>
        <v>#VALUE!</v>
      </c>
      <c r="C52" s="197" t="s">
        <v>423</v>
      </c>
      <c r="D52" s="207" t="e">
        <f>IF(B52=1,0,1)</f>
        <v>#VALUE!</v>
      </c>
      <c r="E52" s="197" t="s">
        <v>542</v>
      </c>
      <c r="F52" s="127" t="s">
        <v>452</v>
      </c>
    </row>
    <row r="53" spans="1:9" s="127" customFormat="1">
      <c r="A53" s="196"/>
      <c r="B53" s="197"/>
      <c r="C53" s="197"/>
      <c r="D53" s="197"/>
      <c r="E53" s="197"/>
    </row>
    <row r="54" spans="1:9" s="127" customFormat="1">
      <c r="A54" s="196" t="s">
        <v>345</v>
      </c>
      <c r="B54" s="206" t="e">
        <f>+D220</f>
        <v>#DIV/0!</v>
      </c>
      <c r="C54" s="197" t="s">
        <v>423</v>
      </c>
      <c r="D54" s="206" t="e">
        <f>+B220</f>
        <v>#DIV/0!</v>
      </c>
      <c r="E54" s="197" t="s">
        <v>346</v>
      </c>
      <c r="F54" s="198" t="s">
        <v>453</v>
      </c>
    </row>
    <row r="55" spans="1:9" s="127" customFormat="1">
      <c r="A55" s="195"/>
      <c r="F55" s="127" t="s">
        <v>822</v>
      </c>
    </row>
    <row r="56" spans="1:9" s="127" customFormat="1" ht="26">
      <c r="A56" s="412" t="s">
        <v>830</v>
      </c>
      <c r="B56" s="486"/>
      <c r="C56" s="409" t="s">
        <v>817</v>
      </c>
      <c r="D56" s="486"/>
      <c r="E56" s="409" t="s">
        <v>818</v>
      </c>
      <c r="F56" s="409"/>
      <c r="G56" s="409"/>
    </row>
    <row r="57" spans="1:9" s="127" customFormat="1">
      <c r="A57" s="195"/>
    </row>
    <row r="58" spans="1:9" s="127" customFormat="1" ht="65">
      <c r="A58" s="197" t="s">
        <v>495</v>
      </c>
    </row>
    <row r="59" spans="1:9" s="127" customFormat="1">
      <c r="A59" s="197" t="s">
        <v>767</v>
      </c>
    </row>
    <row r="60" spans="1:9" s="125" customFormat="1" ht="14">
      <c r="A60" s="208" t="s">
        <v>879</v>
      </c>
      <c r="B60" s="193"/>
      <c r="C60" s="193"/>
      <c r="D60" s="193"/>
      <c r="E60" s="193"/>
      <c r="F60" s="155" t="s">
        <v>880</v>
      </c>
      <c r="G60" s="125" t="s">
        <v>881</v>
      </c>
    </row>
    <row r="61" spans="1:9" s="125" customFormat="1">
      <c r="A61" s="209" t="s">
        <v>321</v>
      </c>
      <c r="B61" s="488" t="s">
        <v>505</v>
      </c>
      <c r="C61" s="210" t="s">
        <v>423</v>
      </c>
      <c r="D61" s="488" t="s">
        <v>505</v>
      </c>
      <c r="E61" s="210" t="s">
        <v>346</v>
      </c>
      <c r="F61" s="125" t="s">
        <v>454</v>
      </c>
      <c r="G61" s="489"/>
      <c r="H61" s="490"/>
      <c r="I61" s="491"/>
    </row>
    <row r="62" spans="1:9" s="125" customFormat="1">
      <c r="A62" s="209" t="s">
        <v>322</v>
      </c>
      <c r="B62" s="487" t="s">
        <v>505</v>
      </c>
      <c r="C62" s="210" t="s">
        <v>423</v>
      </c>
      <c r="D62" s="487" t="s">
        <v>505</v>
      </c>
      <c r="E62" s="210" t="s">
        <v>346</v>
      </c>
      <c r="F62" s="125" t="s">
        <v>455</v>
      </c>
      <c r="G62" s="492"/>
      <c r="H62" s="478"/>
      <c r="I62" s="493"/>
    </row>
    <row r="63" spans="1:9" s="125" customFormat="1">
      <c r="A63" s="209" t="s">
        <v>323</v>
      </c>
      <c r="B63" s="487" t="s">
        <v>505</v>
      </c>
      <c r="C63" s="210" t="s">
        <v>423</v>
      </c>
      <c r="D63" s="487" t="s">
        <v>505</v>
      </c>
      <c r="E63" s="210" t="s">
        <v>346</v>
      </c>
      <c r="F63" s="125" t="s">
        <v>454</v>
      </c>
      <c r="G63" s="492"/>
      <c r="H63" s="478"/>
      <c r="I63" s="493"/>
    </row>
    <row r="64" spans="1:9" s="125" customFormat="1">
      <c r="A64" s="209" t="s">
        <v>382</v>
      </c>
      <c r="B64" s="487" t="s">
        <v>505</v>
      </c>
      <c r="C64" s="210" t="s">
        <v>423</v>
      </c>
      <c r="D64" s="487" t="s">
        <v>505</v>
      </c>
      <c r="E64" s="210" t="s">
        <v>346</v>
      </c>
      <c r="F64" s="125" t="s">
        <v>455</v>
      </c>
      <c r="G64" s="492"/>
      <c r="H64" s="478"/>
      <c r="I64" s="493"/>
    </row>
    <row r="65" spans="1:9" s="125" customFormat="1">
      <c r="A65" s="209" t="s">
        <v>305</v>
      </c>
      <c r="B65" s="487" t="s">
        <v>505</v>
      </c>
      <c r="C65" s="210" t="s">
        <v>423</v>
      </c>
      <c r="D65" s="487" t="s">
        <v>505</v>
      </c>
      <c r="E65" s="210" t="s">
        <v>346</v>
      </c>
      <c r="F65" s="125" t="s">
        <v>455</v>
      </c>
      <c r="G65" s="492"/>
      <c r="H65" s="478"/>
      <c r="I65" s="493"/>
    </row>
    <row r="66" spans="1:9" s="125" customFormat="1">
      <c r="A66" s="209" t="s">
        <v>698</v>
      </c>
      <c r="B66" s="487" t="s">
        <v>505</v>
      </c>
      <c r="C66" s="210" t="s">
        <v>423</v>
      </c>
      <c r="D66" s="487" t="s">
        <v>505</v>
      </c>
      <c r="E66" s="210" t="s">
        <v>346</v>
      </c>
      <c r="F66" s="125" t="s">
        <v>455</v>
      </c>
      <c r="G66" s="492"/>
      <c r="H66" s="478"/>
      <c r="I66" s="493"/>
    </row>
    <row r="67" spans="1:9" s="125" customFormat="1">
      <c r="A67" s="209" t="s">
        <v>347</v>
      </c>
      <c r="B67" s="487" t="s">
        <v>505</v>
      </c>
      <c r="C67" s="210" t="s">
        <v>423</v>
      </c>
      <c r="D67" s="487" t="s">
        <v>505</v>
      </c>
      <c r="E67" s="210" t="s">
        <v>346</v>
      </c>
      <c r="F67" s="125" t="s">
        <v>454</v>
      </c>
      <c r="G67" s="492"/>
      <c r="H67" s="478"/>
      <c r="I67" s="493"/>
    </row>
    <row r="68" spans="1:9" s="125" customFormat="1">
      <c r="A68" s="209" t="s">
        <v>348</v>
      </c>
      <c r="B68" s="487" t="s">
        <v>505</v>
      </c>
      <c r="C68" s="210" t="s">
        <v>423</v>
      </c>
      <c r="D68" s="487" t="s">
        <v>505</v>
      </c>
      <c r="E68" s="210" t="s">
        <v>346</v>
      </c>
      <c r="F68" s="125" t="s">
        <v>455</v>
      </c>
      <c r="G68" s="492"/>
      <c r="H68" s="478"/>
      <c r="I68" s="493"/>
    </row>
    <row r="69" spans="1:9" s="125" customFormat="1">
      <c r="A69" s="209" t="s">
        <v>349</v>
      </c>
      <c r="B69" s="487" t="s">
        <v>505</v>
      </c>
      <c r="C69" s="210" t="s">
        <v>423</v>
      </c>
      <c r="D69" s="487" t="s">
        <v>505</v>
      </c>
      <c r="E69" s="210" t="s">
        <v>346</v>
      </c>
      <c r="F69" s="125" t="s">
        <v>455</v>
      </c>
      <c r="G69" s="492"/>
      <c r="H69" s="478"/>
      <c r="I69" s="493"/>
    </row>
    <row r="70" spans="1:9" s="125" customFormat="1">
      <c r="A70" s="209" t="s">
        <v>361</v>
      </c>
      <c r="B70" s="487" t="s">
        <v>505</v>
      </c>
      <c r="C70" s="210" t="s">
        <v>423</v>
      </c>
      <c r="D70" s="487" t="s">
        <v>505</v>
      </c>
      <c r="E70" s="210" t="s">
        <v>346</v>
      </c>
      <c r="F70" s="125" t="s">
        <v>455</v>
      </c>
      <c r="G70" s="494"/>
      <c r="H70" s="495"/>
      <c r="I70" s="496"/>
    </row>
    <row r="73" spans="1:9" s="125" customFormat="1">
      <c r="A73" s="150" t="s">
        <v>496</v>
      </c>
      <c r="B73" s="211" t="str">
        <f>+B195</f>
        <v>BOX</v>
      </c>
      <c r="C73" s="210" t="s">
        <v>497</v>
      </c>
      <c r="D73" s="212"/>
      <c r="F73" s="125" t="s">
        <v>882</v>
      </c>
    </row>
    <row r="74" spans="1:9" s="125" customFormat="1">
      <c r="A74" s="150"/>
      <c r="B74" s="210"/>
      <c r="C74" s="210"/>
    </row>
    <row r="75" spans="1:9" s="125" customFormat="1">
      <c r="A75" s="150" t="s">
        <v>743</v>
      </c>
      <c r="B75" s="211" t="e">
        <f>+B197</f>
        <v>#VALUE!</v>
      </c>
      <c r="C75" s="125" t="s">
        <v>885</v>
      </c>
      <c r="D75" s="210" t="s">
        <v>626</v>
      </c>
      <c r="F75" s="125" t="s">
        <v>694</v>
      </c>
    </row>
    <row r="76" spans="1:9" s="125" customFormat="1">
      <c r="A76" s="150"/>
      <c r="B76" s="210"/>
      <c r="C76" s="210"/>
    </row>
    <row r="77" spans="1:9" s="127" customFormat="1">
      <c r="A77" s="150" t="s">
        <v>702</v>
      </c>
      <c r="B77" s="211" t="e">
        <f>+B193</f>
        <v>#DIV/0!</v>
      </c>
      <c r="C77" s="210" t="s">
        <v>271</v>
      </c>
      <c r="D77" s="210" t="s">
        <v>272</v>
      </c>
      <c r="E77" s="125"/>
      <c r="F77" s="213" t="s">
        <v>774</v>
      </c>
    </row>
    <row r="78" spans="1:9" s="127" customFormat="1">
      <c r="A78" s="173"/>
      <c r="B78" s="206"/>
      <c r="C78" s="197"/>
      <c r="D78" s="197"/>
      <c r="F78" s="127" t="s">
        <v>882</v>
      </c>
    </row>
    <row r="79" spans="1:9" s="130" customFormat="1" ht="15">
      <c r="A79" s="173" t="s">
        <v>220</v>
      </c>
      <c r="B79" s="214" t="e">
        <f>+B297</f>
        <v>#DIV/0!</v>
      </c>
      <c r="C79" s="197" t="s">
        <v>775</v>
      </c>
      <c r="D79" s="197" t="s">
        <v>272</v>
      </c>
      <c r="E79" s="127"/>
      <c r="F79" s="215" t="s">
        <v>769</v>
      </c>
    </row>
    <row r="80" spans="1:9" s="130" customFormat="1" ht="15">
      <c r="A80" s="216"/>
      <c r="B80" s="217" t="e">
        <f>+B298</f>
        <v>#DIV/0!</v>
      </c>
      <c r="C80" s="218" t="s">
        <v>776</v>
      </c>
      <c r="D80" s="218" t="s">
        <v>272</v>
      </c>
      <c r="F80" s="130" t="s">
        <v>576</v>
      </c>
    </row>
    <row r="81" spans="1:8" s="130" customFormat="1" ht="15">
      <c r="A81" s="216"/>
      <c r="B81" s="217" t="e">
        <f>+B299</f>
        <v>#DIV/0!</v>
      </c>
      <c r="C81" s="218" t="s">
        <v>776</v>
      </c>
      <c r="D81" s="218" t="s">
        <v>272</v>
      </c>
    </row>
    <row r="82" spans="1:8" s="130" customFormat="1">
      <c r="A82" s="216"/>
      <c r="B82" s="218"/>
      <c r="D82" s="218"/>
    </row>
    <row r="83" spans="1:8" s="136" customFormat="1" ht="15">
      <c r="A83" s="216" t="s">
        <v>563</v>
      </c>
      <c r="B83" s="219">
        <f>+B315</f>
        <v>0</v>
      </c>
      <c r="C83" s="218" t="s">
        <v>777</v>
      </c>
      <c r="D83" s="218" t="s">
        <v>272</v>
      </c>
      <c r="E83" s="130"/>
      <c r="F83" s="220" t="s">
        <v>577</v>
      </c>
    </row>
    <row r="84" spans="1:8" s="136" customFormat="1">
      <c r="A84" s="188"/>
      <c r="C84" s="221"/>
      <c r="E84" s="221"/>
      <c r="F84" s="136" t="s">
        <v>778</v>
      </c>
      <c r="G84" s="221"/>
    </row>
    <row r="85" spans="1:8" s="136" customFormat="1">
      <c r="A85" s="188" t="s">
        <v>564</v>
      </c>
      <c r="B85" s="497" t="s">
        <v>505</v>
      </c>
      <c r="C85" s="221" t="s">
        <v>423</v>
      </c>
      <c r="D85" s="497" t="s">
        <v>505</v>
      </c>
      <c r="E85" s="221" t="s">
        <v>542</v>
      </c>
    </row>
    <row r="86" spans="1:8" s="136" customFormat="1">
      <c r="A86" s="188"/>
      <c r="B86" s="498"/>
    </row>
    <row r="87" spans="1:8" s="123" customFormat="1">
      <c r="A87" s="188" t="s">
        <v>785</v>
      </c>
      <c r="B87" s="499" t="s">
        <v>505</v>
      </c>
      <c r="C87" s="136"/>
      <c r="D87" s="136"/>
      <c r="E87" s="136"/>
      <c r="F87" s="222" t="s">
        <v>578</v>
      </c>
    </row>
    <row r="88" spans="1:8" s="125" customFormat="1">
      <c r="A88" s="156"/>
      <c r="B88" s="223"/>
      <c r="C88" s="123"/>
      <c r="D88" s="123"/>
      <c r="E88" s="123"/>
      <c r="F88" s="224" t="s">
        <v>710</v>
      </c>
    </row>
    <row r="89" spans="1:8" s="127" customFormat="1">
      <c r="A89" s="150"/>
      <c r="B89" s="210"/>
      <c r="C89" s="225"/>
    </row>
    <row r="90" spans="1:8" s="127" customFormat="1" ht="15">
      <c r="A90" s="173" t="s">
        <v>711</v>
      </c>
      <c r="B90" s="226" t="str">
        <f>+B393</f>
        <v>only if failed a) b)</v>
      </c>
      <c r="C90" s="197" t="s">
        <v>712</v>
      </c>
      <c r="D90" s="197" t="s">
        <v>272</v>
      </c>
      <c r="F90" s="198" t="s">
        <v>700</v>
      </c>
    </row>
    <row r="91" spans="1:8" s="127" customFormat="1">
      <c r="A91" s="173"/>
      <c r="D91" s="197"/>
      <c r="F91" s="127" t="s">
        <v>643</v>
      </c>
      <c r="G91" s="197"/>
      <c r="H91" s="197"/>
    </row>
    <row r="92" spans="1:8" s="127" customFormat="1">
      <c r="A92" s="173"/>
      <c r="D92" s="197"/>
      <c r="G92" s="197"/>
      <c r="H92" s="197"/>
    </row>
    <row r="93" spans="1:8" s="127" customFormat="1" ht="15">
      <c r="A93" s="173" t="s">
        <v>482</v>
      </c>
      <c r="B93" s="206" t="e">
        <f>+B431</f>
        <v>#DIV/0!</v>
      </c>
      <c r="C93" s="197" t="s">
        <v>644</v>
      </c>
      <c r="D93" s="197" t="s">
        <v>272</v>
      </c>
      <c r="F93" s="198" t="s">
        <v>675</v>
      </c>
    </row>
    <row r="94" spans="1:8" s="127" customFormat="1">
      <c r="A94" s="173"/>
      <c r="F94" s="127" t="s">
        <v>645</v>
      </c>
    </row>
    <row r="95" spans="1:8" s="127" customFormat="1">
      <c r="A95" s="173"/>
    </row>
    <row r="96" spans="1:8" s="127" customFormat="1">
      <c r="A96" s="173" t="s">
        <v>579</v>
      </c>
      <c r="B96" s="206">
        <f>IF(SUM(B415:B424)=10,1,0)</f>
        <v>0</v>
      </c>
      <c r="C96" s="197" t="s">
        <v>423</v>
      </c>
      <c r="D96" s="226">
        <f>IF(B96=0,1,0)</f>
        <v>1</v>
      </c>
      <c r="E96" s="197" t="s">
        <v>363</v>
      </c>
      <c r="F96" s="127" t="s">
        <v>605</v>
      </c>
      <c r="H96" s="197" t="s">
        <v>603</v>
      </c>
    </row>
    <row r="97" spans="1:6" s="127" customFormat="1">
      <c r="A97" s="173" t="s">
        <v>646</v>
      </c>
    </row>
    <row r="99" spans="1:6" s="130" customFormat="1">
      <c r="A99" s="102" t="s">
        <v>580</v>
      </c>
    </row>
    <row r="101" spans="1:6" s="136" customFormat="1">
      <c r="A101" s="15" t="s">
        <v>581</v>
      </c>
    </row>
    <row r="102" spans="1:6" s="123" customFormat="1">
      <c r="A102" s="227" t="s">
        <v>556</v>
      </c>
      <c r="B102" s="500"/>
    </row>
    <row r="103" spans="1:6" s="125" customFormat="1">
      <c r="A103" s="178" t="s">
        <v>557</v>
      </c>
      <c r="B103" s="501"/>
    </row>
    <row r="104" spans="1:6" s="127" customFormat="1">
      <c r="A104" s="228" t="s">
        <v>604</v>
      </c>
      <c r="B104" s="502"/>
    </row>
    <row r="105" spans="1:6" s="130" customFormat="1">
      <c r="A105" s="117" t="s">
        <v>558</v>
      </c>
      <c r="B105" s="503"/>
    </row>
    <row r="106" spans="1:6" s="136" customFormat="1">
      <c r="A106" s="229" t="s">
        <v>559</v>
      </c>
      <c r="B106" s="504"/>
    </row>
    <row r="107" spans="1:6" s="123" customFormat="1">
      <c r="A107" s="227" t="s">
        <v>560</v>
      </c>
      <c r="B107" s="500"/>
    </row>
    <row r="108" spans="1:6" s="125" customFormat="1">
      <c r="A108" s="169" t="s">
        <v>523</v>
      </c>
    </row>
    <row r="109" spans="1:6" s="127" customFormat="1">
      <c r="A109" s="160"/>
    </row>
    <row r="110" spans="1:6" s="130" customFormat="1">
      <c r="A110" s="102" t="s">
        <v>524</v>
      </c>
      <c r="B110" s="130" t="s">
        <v>525</v>
      </c>
      <c r="C110" s="130" t="s">
        <v>526</v>
      </c>
      <c r="D110" s="130" t="s">
        <v>527</v>
      </c>
    </row>
    <row r="111" spans="1:6" s="130" customFormat="1">
      <c r="A111" s="216" t="s">
        <v>561</v>
      </c>
      <c r="B111" s="230">
        <f>+G20</f>
        <v>0</v>
      </c>
      <c r="C111" s="503" t="s">
        <v>528</v>
      </c>
      <c r="D111" s="503" t="s">
        <v>528</v>
      </c>
      <c r="E111" s="231" t="s">
        <v>529</v>
      </c>
      <c r="F111" s="130" t="s">
        <v>530</v>
      </c>
    </row>
    <row r="112" spans="1:6" s="136" customFormat="1">
      <c r="A112" s="229"/>
      <c r="C112" s="498"/>
      <c r="D112" s="498"/>
      <c r="E112" s="232"/>
    </row>
    <row r="113" spans="1:6" s="136" customFormat="1">
      <c r="A113" s="188" t="s">
        <v>562</v>
      </c>
      <c r="B113" s="233">
        <f>+P20</f>
        <v>9</v>
      </c>
      <c r="C113" s="505" t="s">
        <v>528</v>
      </c>
      <c r="D113" s="506" t="s">
        <v>528</v>
      </c>
      <c r="E113" s="232" t="s">
        <v>529</v>
      </c>
      <c r="F113" s="136" t="s">
        <v>531</v>
      </c>
    </row>
    <row r="114" spans="1:6" s="136" customFormat="1">
      <c r="A114" s="188"/>
      <c r="B114" s="234"/>
      <c r="C114" s="232"/>
    </row>
    <row r="115" spans="1:6" s="136" customFormat="1">
      <c r="A115" s="426" t="s">
        <v>261</v>
      </c>
      <c r="B115" s="507" t="s">
        <v>259</v>
      </c>
      <c r="C115" s="425" t="s">
        <v>413</v>
      </c>
      <c r="D115" s="508" t="s">
        <v>260</v>
      </c>
      <c r="E115" s="136" t="s">
        <v>258</v>
      </c>
    </row>
    <row r="116" spans="1:6" s="136" customFormat="1">
      <c r="A116" s="188"/>
      <c r="B116" s="234"/>
      <c r="C116" s="232"/>
    </row>
    <row r="117" spans="1:6" s="123" customFormat="1">
      <c r="A117" s="188" t="s">
        <v>545</v>
      </c>
      <c r="B117" s="234">
        <f>+B113-B111+1</f>
        <v>10</v>
      </c>
      <c r="C117" s="232" t="s">
        <v>589</v>
      </c>
      <c r="D117" s="136"/>
      <c r="E117" s="136"/>
      <c r="F117" s="222" t="s">
        <v>590</v>
      </c>
    </row>
    <row r="118" spans="1:6" s="125" customFormat="1">
      <c r="A118" s="235" t="s">
        <v>446</v>
      </c>
    </row>
    <row r="119" spans="1:6" s="125" customFormat="1" ht="14" thickBot="1"/>
    <row r="120" spans="1:6" s="238" customFormat="1" ht="59" thickBot="1">
      <c r="A120" s="236" t="s">
        <v>589</v>
      </c>
      <c r="B120" s="237" t="s">
        <v>582</v>
      </c>
      <c r="F120" s="238" t="s">
        <v>583</v>
      </c>
    </row>
    <row r="121" spans="1:6" s="238" customFormat="1" ht="16" thickBot="1">
      <c r="A121" s="239" t="s">
        <v>654</v>
      </c>
      <c r="B121" s="240" t="e">
        <f t="shared" ref="B121:B130" si="1">+B431</f>
        <v>#DIV/0!</v>
      </c>
    </row>
    <row r="122" spans="1:6" s="238" customFormat="1" ht="14" thickBot="1">
      <c r="A122" s="239" t="s">
        <v>655</v>
      </c>
      <c r="B122" s="240" t="e">
        <f t="shared" si="1"/>
        <v>#DIV/0!</v>
      </c>
    </row>
    <row r="123" spans="1:6" s="238" customFormat="1" ht="16" thickBot="1">
      <c r="A123" s="239" t="s">
        <v>656</v>
      </c>
      <c r="B123" s="240" t="e">
        <f t="shared" si="1"/>
        <v>#DIV/0!</v>
      </c>
    </row>
    <row r="124" spans="1:6" s="238" customFormat="1" ht="14" thickBot="1">
      <c r="A124" s="241" t="s">
        <v>657</v>
      </c>
      <c r="B124" s="240" t="e">
        <f t="shared" si="1"/>
        <v>#DIV/0!</v>
      </c>
    </row>
    <row r="125" spans="1:6" s="238" customFormat="1" ht="14" thickBot="1">
      <c r="A125" s="242" t="s">
        <v>915</v>
      </c>
      <c r="B125" s="240" t="e">
        <f t="shared" si="1"/>
        <v>#DIV/0!</v>
      </c>
    </row>
    <row r="126" spans="1:6" s="238" customFormat="1" ht="14" thickBot="1">
      <c r="A126" s="242" t="s">
        <v>916</v>
      </c>
      <c r="B126" s="240" t="e">
        <f t="shared" si="1"/>
        <v>#DIV/0!</v>
      </c>
    </row>
    <row r="127" spans="1:6" s="238" customFormat="1" ht="14" thickBot="1">
      <c r="A127" s="242" t="s">
        <v>917</v>
      </c>
      <c r="B127" s="240" t="e">
        <f t="shared" si="1"/>
        <v>#DIV/0!</v>
      </c>
    </row>
    <row r="128" spans="1:6" s="238" customFormat="1" ht="14" thickBot="1">
      <c r="A128" s="242" t="s">
        <v>855</v>
      </c>
      <c r="B128" s="240" t="e">
        <f t="shared" si="1"/>
        <v>#DIV/0!</v>
      </c>
    </row>
    <row r="129" spans="1:2" s="238" customFormat="1" ht="14" thickBot="1">
      <c r="A129" s="242" t="s">
        <v>905</v>
      </c>
      <c r="B129" s="240" t="e">
        <f t="shared" si="1"/>
        <v>#DIV/0!</v>
      </c>
    </row>
    <row r="130" spans="1:2" s="238" customFormat="1" ht="14" thickBot="1">
      <c r="A130" s="242" t="s">
        <v>906</v>
      </c>
      <c r="B130" s="240" t="e">
        <f t="shared" si="1"/>
        <v>#DIV/0!</v>
      </c>
    </row>
    <row r="131" spans="1:2" s="125" customFormat="1" ht="14" thickBot="1">
      <c r="A131" s="243" t="s">
        <v>591</v>
      </c>
      <c r="B131" s="244" t="e">
        <f>SUM(B121:B130)</f>
        <v>#DIV/0!</v>
      </c>
    </row>
    <row r="132" spans="1:2" s="127" customFormat="1" ht="14" thickBot="1">
      <c r="A132" s="245" t="s">
        <v>585</v>
      </c>
      <c r="B132" s="246">
        <f>+B117</f>
        <v>10</v>
      </c>
    </row>
    <row r="133" spans="1:2" s="130" customFormat="1" ht="14" thickBot="1">
      <c r="A133" s="247" t="s">
        <v>730</v>
      </c>
      <c r="B133" s="248" t="e">
        <f>+B131/B132</f>
        <v>#DIV/0!</v>
      </c>
    </row>
    <row r="136" spans="1:2" s="136" customFormat="1">
      <c r="A136" s="249" t="s">
        <v>909</v>
      </c>
    </row>
    <row r="137" spans="1:2" s="136" customFormat="1">
      <c r="A137" s="188" t="s">
        <v>910</v>
      </c>
    </row>
    <row r="140" spans="1:2" s="123" customFormat="1">
      <c r="A140" s="1" t="s">
        <v>801</v>
      </c>
    </row>
    <row r="141" spans="1:2">
      <c r="A141" s="329" t="s">
        <v>876</v>
      </c>
    </row>
    <row r="142" spans="1:2" s="123" customFormat="1">
      <c r="A142" s="156"/>
    </row>
    <row r="143" spans="1:2" s="125" customFormat="1">
      <c r="A143" s="155" t="s">
        <v>802</v>
      </c>
    </row>
    <row r="144" spans="1:2">
      <c r="A144" s="329" t="s">
        <v>876</v>
      </c>
    </row>
    <row r="145" spans="1:7" s="127" customFormat="1"/>
    <row r="146" spans="1:7" s="130" customFormat="1">
      <c r="A146" s="157" t="s">
        <v>888</v>
      </c>
    </row>
    <row r="147" spans="1:7" s="136" customFormat="1">
      <c r="A147" s="15"/>
    </row>
    <row r="148" spans="1:7" s="123" customFormat="1">
      <c r="A148" s="2" t="s">
        <v>447</v>
      </c>
    </row>
    <row r="152" spans="1:7" s="123" customFormat="1">
      <c r="A152" s="156" t="s">
        <v>539</v>
      </c>
      <c r="B152" s="509" t="s">
        <v>505</v>
      </c>
      <c r="C152" s="250" t="s">
        <v>423</v>
      </c>
      <c r="D152" s="509" t="s">
        <v>593</v>
      </c>
      <c r="E152" s="250" t="s">
        <v>346</v>
      </c>
    </row>
    <row r="153" spans="1:7" s="123" customFormat="1">
      <c r="A153" s="156" t="s">
        <v>625</v>
      </c>
      <c r="B153" s="509" t="s">
        <v>505</v>
      </c>
      <c r="C153" s="250" t="s">
        <v>423</v>
      </c>
      <c r="D153" s="509" t="s">
        <v>593</v>
      </c>
      <c r="E153" s="250" t="s">
        <v>542</v>
      </c>
      <c r="F153" s="407" t="s">
        <v>754</v>
      </c>
    </row>
    <row r="154" spans="1:7" s="123" customFormat="1" ht="26">
      <c r="A154" s="156" t="s">
        <v>592</v>
      </c>
      <c r="B154" s="251" t="str">
        <f>+B33</f>
        <v xml:space="preserve">BOX </v>
      </c>
      <c r="C154" s="252" t="s">
        <v>503</v>
      </c>
      <c r="D154" s="251" t="str">
        <f>+D33</f>
        <v>BOX</v>
      </c>
      <c r="E154" s="253" t="s">
        <v>829</v>
      </c>
      <c r="F154" s="123" t="s">
        <v>448</v>
      </c>
    </row>
    <row r="155" spans="1:7" s="123" customFormat="1">
      <c r="A155" s="156" t="s">
        <v>504</v>
      </c>
      <c r="B155" s="251" t="str">
        <f>+B37</f>
        <v>BOX</v>
      </c>
      <c r="C155" s="252" t="s">
        <v>506</v>
      </c>
      <c r="D155" s="252"/>
      <c r="F155" s="123" t="s">
        <v>449</v>
      </c>
    </row>
    <row r="156" spans="1:7" s="123" customFormat="1">
      <c r="A156" s="156"/>
      <c r="B156" s="251" t="str">
        <f t="shared" ref="B156:B159" si="2">+B38</f>
        <v>BOX</v>
      </c>
      <c r="C156" s="252" t="s">
        <v>507</v>
      </c>
      <c r="F156" s="252"/>
      <c r="G156" s="252"/>
    </row>
    <row r="157" spans="1:7" s="123" customFormat="1">
      <c r="A157" s="156"/>
      <c r="B157" s="251" t="str">
        <f t="shared" si="2"/>
        <v>BOX</v>
      </c>
      <c r="C157" s="252" t="s">
        <v>508</v>
      </c>
      <c r="F157" s="252"/>
      <c r="G157" s="252"/>
    </row>
    <row r="158" spans="1:7" s="123" customFormat="1">
      <c r="A158" s="156"/>
      <c r="B158" s="251" t="str">
        <f t="shared" si="2"/>
        <v>BOX</v>
      </c>
      <c r="C158" s="252" t="s">
        <v>509</v>
      </c>
      <c r="F158" s="252"/>
      <c r="G158" s="252"/>
    </row>
    <row r="159" spans="1:7" s="123" customFormat="1">
      <c r="A159" s="156"/>
      <c r="B159" s="251" t="str">
        <f t="shared" si="2"/>
        <v>BOX</v>
      </c>
      <c r="C159" s="252" t="s">
        <v>510</v>
      </c>
      <c r="F159" s="252"/>
      <c r="G159" s="252"/>
    </row>
    <row r="160" spans="1:7" s="123" customFormat="1" ht="14" thickBot="1">
      <c r="A160" s="164"/>
      <c r="B160" s="254"/>
      <c r="C160" s="223"/>
      <c r="F160" s="252"/>
      <c r="G160" s="252"/>
    </row>
    <row r="161" spans="1:14" s="123" customFormat="1" ht="40" thickBot="1">
      <c r="A161" s="413" t="s">
        <v>837</v>
      </c>
      <c r="B161" s="414">
        <f>IF(SUM(B61:B70)&gt;=2,1,0)</f>
        <v>0</v>
      </c>
      <c r="C161" s="415"/>
      <c r="D161" s="409"/>
      <c r="E161" s="409"/>
      <c r="F161" s="416" t="s">
        <v>838</v>
      </c>
      <c r="G161" s="252"/>
    </row>
    <row r="162" spans="1:14" s="123" customFormat="1" ht="27" thickBot="1">
      <c r="A162" s="417" t="s">
        <v>839</v>
      </c>
      <c r="B162" s="427">
        <f>IF(B56=1,B58,D56)</f>
        <v>0</v>
      </c>
      <c r="C162" s="415"/>
      <c r="D162" s="409"/>
      <c r="E162" s="409"/>
      <c r="F162" s="123" t="s">
        <v>448</v>
      </c>
      <c r="G162" s="252"/>
    </row>
    <row r="163" spans="1:14" s="123" customFormat="1" ht="14" thickBot="1">
      <c r="A163" s="164"/>
      <c r="B163" s="254"/>
      <c r="C163" s="223"/>
      <c r="F163" s="252"/>
      <c r="G163" s="252"/>
    </row>
    <row r="164" spans="1:14" s="123" customFormat="1" ht="27" thickBot="1">
      <c r="A164" s="255" t="s">
        <v>805</v>
      </c>
      <c r="B164" s="539" t="s">
        <v>505</v>
      </c>
      <c r="C164" s="250" t="s">
        <v>423</v>
      </c>
      <c r="D164" s="510" t="s">
        <v>593</v>
      </c>
      <c r="E164" s="250" t="s">
        <v>346</v>
      </c>
      <c r="F164" s="250" t="s">
        <v>450</v>
      </c>
      <c r="N164" s="250"/>
    </row>
    <row r="165" spans="1:14" s="123" customFormat="1">
      <c r="A165" s="156" t="s">
        <v>627</v>
      </c>
      <c r="B165" s="540" t="s">
        <v>505</v>
      </c>
      <c r="C165" s="250" t="s">
        <v>628</v>
      </c>
      <c r="D165" s="191"/>
    </row>
    <row r="166" spans="1:14" s="123" customFormat="1">
      <c r="A166" s="156"/>
      <c r="B166" s="510" t="s">
        <v>505</v>
      </c>
      <c r="C166" s="250" t="s">
        <v>541</v>
      </c>
      <c r="D166" s="191"/>
    </row>
    <row r="167" spans="1:14" s="123" customFormat="1" ht="27" thickBot="1">
      <c r="A167" s="156"/>
      <c r="B167" s="510" t="s">
        <v>505</v>
      </c>
      <c r="C167" s="256" t="s">
        <v>747</v>
      </c>
      <c r="D167" s="191"/>
    </row>
    <row r="168" spans="1:14" ht="27" thickBot="1">
      <c r="A168" s="417" t="s">
        <v>900</v>
      </c>
      <c r="B168" s="541" t="s">
        <v>816</v>
      </c>
      <c r="C168" s="418" t="s">
        <v>423</v>
      </c>
      <c r="D168" s="419"/>
      <c r="E168" s="409"/>
      <c r="F168" s="409"/>
      <c r="G168" s="409"/>
    </row>
    <row r="169" spans="1:14" s="123" customFormat="1" ht="40" thickBot="1">
      <c r="A169" s="417" t="s">
        <v>875</v>
      </c>
      <c r="B169" s="541" t="s">
        <v>816</v>
      </c>
      <c r="C169" s="418" t="s">
        <v>423</v>
      </c>
      <c r="D169" s="419"/>
      <c r="E169" s="409"/>
      <c r="F169" s="409" t="s">
        <v>786</v>
      </c>
      <c r="G169" s="409"/>
    </row>
    <row r="170" spans="1:14" s="123" customFormat="1" ht="14" thickBot="1">
      <c r="A170" s="417"/>
      <c r="B170" s="511"/>
      <c r="C170" s="418"/>
      <c r="D170" s="419"/>
      <c r="E170" s="409"/>
      <c r="F170" s="409" t="s">
        <v>844</v>
      </c>
      <c r="G170" s="409"/>
    </row>
    <row r="171" spans="1:14" s="123" customFormat="1" ht="40" thickBot="1">
      <c r="A171" s="417" t="s">
        <v>813</v>
      </c>
      <c r="B171" s="541" t="s">
        <v>505</v>
      </c>
      <c r="C171" s="418" t="s">
        <v>423</v>
      </c>
      <c r="D171" s="419"/>
      <c r="E171" s="409"/>
      <c r="F171" s="409"/>
      <c r="G171" s="409"/>
    </row>
    <row r="172" spans="1:14" s="123" customFormat="1">
      <c r="A172" s="156" t="s">
        <v>543</v>
      </c>
      <c r="B172" s="510" t="s">
        <v>505</v>
      </c>
      <c r="C172" s="191" t="s">
        <v>423</v>
      </c>
      <c r="D172" s="510" t="s">
        <v>593</v>
      </c>
      <c r="E172" s="191" t="s">
        <v>544</v>
      </c>
    </row>
    <row r="173" spans="1:14" s="123" customFormat="1">
      <c r="A173" s="156"/>
    </row>
    <row r="174" spans="1:14" s="123" customFormat="1">
      <c r="A174" s="156"/>
    </row>
    <row r="175" spans="1:14" s="123" customFormat="1">
      <c r="A175" s="156" t="s">
        <v>320</v>
      </c>
      <c r="B175" s="420" t="e">
        <f>+B152+D153+B161+B162+B168+B169+B171+B164</f>
        <v>#VALUE!</v>
      </c>
    </row>
    <row r="176" spans="1:14" s="123" customFormat="1">
      <c r="A176" s="156"/>
      <c r="B176" s="420"/>
    </row>
    <row r="177" spans="1:22" s="125" customFormat="1">
      <c r="A177" s="159" t="s">
        <v>451</v>
      </c>
      <c r="B177" s="421" t="e">
        <f>IF(B175=8,1)</f>
        <v>#VALUE!</v>
      </c>
      <c r="C177" s="155" t="s">
        <v>492</v>
      </c>
    </row>
    <row r="178" spans="1:22" s="125" customFormat="1">
      <c r="A178" s="150"/>
    </row>
    <row r="179" spans="1:22" s="125" customFormat="1">
      <c r="A179" s="150"/>
    </row>
    <row r="180" spans="1:22" s="125" customFormat="1">
      <c r="A180" s="150"/>
    </row>
    <row r="181" spans="1:22" s="127" customFormat="1">
      <c r="A181" s="160" t="s">
        <v>493</v>
      </c>
    </row>
    <row r="183" spans="1:22" s="130" customFormat="1">
      <c r="A183" s="257" t="s">
        <v>748</v>
      </c>
      <c r="B183" s="411">
        <f>+G20</f>
        <v>0</v>
      </c>
      <c r="C183" s="130" t="s">
        <v>494</v>
      </c>
      <c r="F183" s="130" t="s">
        <v>584</v>
      </c>
    </row>
    <row r="185" spans="1:22" s="136" customFormat="1">
      <c r="A185" s="258" t="s">
        <v>749</v>
      </c>
      <c r="B185" s="259">
        <f>+B183-1</f>
        <v>-1</v>
      </c>
      <c r="C185" s="136" t="s">
        <v>661</v>
      </c>
      <c r="D185" s="259"/>
    </row>
    <row r="186" spans="1:22" s="136" customFormat="1" ht="14" thickBot="1">
      <c r="H186" s="136" t="s">
        <v>355</v>
      </c>
      <c r="K186" s="136" t="s">
        <v>505</v>
      </c>
      <c r="M186" s="136" t="s">
        <v>356</v>
      </c>
      <c r="T186" s="136" t="s">
        <v>505</v>
      </c>
      <c r="V186" s="136" t="s">
        <v>770</v>
      </c>
    </row>
    <row r="187" spans="1:22" s="123" customFormat="1" ht="14" thickBot="1">
      <c r="A187" s="136" t="s">
        <v>662</v>
      </c>
      <c r="B187" s="260" t="s">
        <v>663</v>
      </c>
      <c r="C187" s="261" t="s">
        <v>664</v>
      </c>
      <c r="D187" s="396" t="s">
        <v>780</v>
      </c>
    </row>
    <row r="188" spans="1:22" s="125" customFormat="1" ht="14" thickBot="1">
      <c r="A188" s="123"/>
      <c r="B188" s="161" t="s">
        <v>665</v>
      </c>
      <c r="C188" s="162" t="s">
        <v>666</v>
      </c>
      <c r="D188" s="163"/>
    </row>
    <row r="189" spans="1:22" s="130" customFormat="1">
      <c r="A189" s="170" t="s">
        <v>739</v>
      </c>
      <c r="B189" s="118" t="e">
        <f>+'SCOPE 2 CALCS - IGNORE'!E110</f>
        <v>#DIV/0!</v>
      </c>
      <c r="C189" s="172">
        <f>+C214</f>
        <v>-3</v>
      </c>
      <c r="D189" s="262" t="e">
        <f>+'Summary IGNORE'!D26</f>
        <v>#DIV/0!</v>
      </c>
      <c r="F189" s="263" t="s">
        <v>737</v>
      </c>
    </row>
    <row r="190" spans="1:22" s="123" customFormat="1">
      <c r="A190" s="115" t="s">
        <v>738</v>
      </c>
      <c r="B190" s="264" t="e">
        <f>+'SCOPE 2 CALCS - IGNORE'!E111</f>
        <v>#DIV/0!</v>
      </c>
      <c r="C190" s="265">
        <f>+C215</f>
        <v>-4</v>
      </c>
      <c r="D190" s="266" t="e">
        <f>+'Summary IGNORE'!C26</f>
        <v>#DIV/0!</v>
      </c>
      <c r="F190" s="123" t="s">
        <v>797</v>
      </c>
    </row>
    <row r="191" spans="1:22" s="127" customFormat="1" ht="14" thickBot="1">
      <c r="A191" s="164" t="s">
        <v>798</v>
      </c>
      <c r="B191" s="161" t="e">
        <f>+'SCOPE 2 CALCS - IGNORE'!E112</f>
        <v>#DIV/0!</v>
      </c>
      <c r="C191" s="165">
        <f>+C216</f>
        <v>-5</v>
      </c>
      <c r="D191" s="119" t="e">
        <f>+'Summary IGNORE'!B26</f>
        <v>#DIV/0!</v>
      </c>
    </row>
    <row r="192" spans="1:22" s="130" customFormat="1">
      <c r="A192" s="174"/>
      <c r="B192" s="109"/>
      <c r="C192" s="113"/>
    </row>
    <row r="193" spans="1:10" s="136" customFormat="1">
      <c r="A193" s="115" t="s">
        <v>907</v>
      </c>
      <c r="B193" s="39" t="e">
        <f>MAX(B189:B191)</f>
        <v>#DIV/0!</v>
      </c>
      <c r="C193" s="184"/>
    </row>
    <row r="194" spans="1:10" s="136" customFormat="1">
      <c r="A194" s="187"/>
      <c r="B194" s="184"/>
      <c r="C194" s="184"/>
    </row>
    <row r="195" spans="1:10" s="125" customFormat="1">
      <c r="A195" s="227" t="s">
        <v>750</v>
      </c>
      <c r="B195" s="512" t="s">
        <v>505</v>
      </c>
      <c r="C195" s="158" t="s">
        <v>353</v>
      </c>
      <c r="D195" s="123"/>
      <c r="E195" s="123"/>
      <c r="F195" s="267" t="s">
        <v>799</v>
      </c>
      <c r="G195" s="268"/>
      <c r="H195" s="269"/>
    </row>
    <row r="196" spans="1:10" s="125" customFormat="1">
      <c r="F196" s="125" t="s">
        <v>742</v>
      </c>
    </row>
    <row r="197" spans="1:10" s="130" customFormat="1">
      <c r="A197" s="228" t="s">
        <v>354</v>
      </c>
      <c r="B197" s="270" t="e">
        <f>+B183-B195</f>
        <v>#VALUE!</v>
      </c>
      <c r="C197" s="271" t="s">
        <v>222</v>
      </c>
    </row>
    <row r="198" spans="1:10" s="136" customFormat="1">
      <c r="A198" s="229"/>
      <c r="B198" s="258"/>
      <c r="C198" s="272"/>
    </row>
    <row r="199" spans="1:10" s="127" customFormat="1">
      <c r="A199" s="227" t="s">
        <v>779</v>
      </c>
      <c r="B199" s="514"/>
      <c r="C199" s="273"/>
      <c r="D199" s="125"/>
      <c r="E199" s="274"/>
      <c r="F199" s="275" t="s">
        <v>800</v>
      </c>
      <c r="G199" s="276"/>
      <c r="H199" s="276"/>
      <c r="I199" s="276"/>
      <c r="J199" s="276"/>
    </row>
    <row r="200" spans="1:10" s="123" customFormat="1">
      <c r="A200" s="117"/>
      <c r="B200" s="277"/>
      <c r="C200" s="258"/>
      <c r="D200" s="136"/>
      <c r="E200" s="278"/>
    </row>
    <row r="201" spans="1:10" s="125" customFormat="1">
      <c r="A201" s="224" t="s">
        <v>535</v>
      </c>
    </row>
    <row r="202" spans="1:10" s="125" customFormat="1">
      <c r="A202" s="150"/>
    </row>
    <row r="203" spans="1:10" s="125" customFormat="1">
      <c r="A203" s="150"/>
    </row>
    <row r="204" spans="1:10" s="127" customFormat="1">
      <c r="A204" s="160" t="s">
        <v>536</v>
      </c>
    </row>
    <row r="205" spans="1:10" s="127" customFormat="1">
      <c r="A205" s="173"/>
    </row>
    <row r="207" spans="1:10" s="130" customFormat="1">
      <c r="A207" s="257"/>
      <c r="F207" s="279"/>
    </row>
    <row r="208" spans="1:10" s="123" customFormat="1">
      <c r="A208" s="280" t="s">
        <v>630</v>
      </c>
    </row>
    <row r="209" spans="1:7" s="123" customFormat="1">
      <c r="A209" s="156" t="s">
        <v>621</v>
      </c>
      <c r="B209" s="509" t="s">
        <v>505</v>
      </c>
      <c r="C209" s="250" t="s">
        <v>423</v>
      </c>
      <c r="D209" s="509" t="s">
        <v>593</v>
      </c>
      <c r="E209" s="250" t="s">
        <v>346</v>
      </c>
      <c r="G209" s="250" t="s">
        <v>622</v>
      </c>
    </row>
    <row r="210" spans="1:7" s="123" customFormat="1">
      <c r="A210" s="156"/>
      <c r="B210" s="250"/>
      <c r="C210" s="250"/>
      <c r="D210" s="250"/>
      <c r="F210" s="250"/>
      <c r="G210" s="250"/>
    </row>
    <row r="211" spans="1:7" s="123" customFormat="1">
      <c r="A211" s="281" t="s">
        <v>699</v>
      </c>
    </row>
    <row r="212" spans="1:7" s="123" customFormat="1" ht="14" thickBot="1">
      <c r="A212" s="281"/>
    </row>
    <row r="213" spans="1:7" s="127" customFormat="1" ht="27" thickBot="1">
      <c r="A213" s="282" t="s">
        <v>674</v>
      </c>
      <c r="B213" s="283" t="s">
        <v>744</v>
      </c>
      <c r="C213" s="127" t="s">
        <v>745</v>
      </c>
    </row>
    <row r="214" spans="1:7" s="127" customFormat="1">
      <c r="A214" s="174" t="s">
        <v>751</v>
      </c>
      <c r="B214" s="284" t="e">
        <f>+'SCOPE 2 CALCS - IGNORE'!F51</f>
        <v>#DIV/0!</v>
      </c>
      <c r="C214" s="175">
        <f>+'Summary IGNORE'!D20</f>
        <v>-3</v>
      </c>
    </row>
    <row r="215" spans="1:7" s="127" customFormat="1">
      <c r="A215" s="174" t="s">
        <v>752</v>
      </c>
      <c r="B215" s="285" t="e">
        <f>+'SCOPE 2 CALCS - IGNORE'!F52</f>
        <v>#DIV/0!</v>
      </c>
      <c r="C215" s="172">
        <f>+'Summary IGNORE'!C20</f>
        <v>-4</v>
      </c>
    </row>
    <row r="216" spans="1:7" s="127" customFormat="1" ht="14" thickBot="1">
      <c r="A216" s="174" t="s">
        <v>390</v>
      </c>
      <c r="B216" s="286" t="e">
        <f>+'SCOPE 2 CALCS - IGNORE'!F53</f>
        <v>#DIV/0!</v>
      </c>
      <c r="C216" s="171">
        <f>+'Summary IGNORE'!B20</f>
        <v>-5</v>
      </c>
    </row>
    <row r="217" spans="1:7" s="123" customFormat="1">
      <c r="A217" s="281"/>
    </row>
    <row r="218" spans="1:7" s="125" customFormat="1">
      <c r="A218" s="287" t="s">
        <v>679</v>
      </c>
    </row>
    <row r="219" spans="1:7" s="127" customFormat="1">
      <c r="A219" s="274" t="s">
        <v>695</v>
      </c>
    </row>
    <row r="220" spans="1:7" s="130" customFormat="1">
      <c r="A220" s="117" t="s">
        <v>696</v>
      </c>
      <c r="B220" s="288" t="e">
        <f>IF(SUM(B214:B216)&gt;=1,1,0)</f>
        <v>#DIV/0!</v>
      </c>
      <c r="C220" s="257" t="s">
        <v>423</v>
      </c>
      <c r="D220" s="257" t="e">
        <f>IF(SUM(B214:B216)=0,1,0)</f>
        <v>#DIV/0!</v>
      </c>
      <c r="E220" s="257" t="s">
        <v>542</v>
      </c>
    </row>
    <row r="221" spans="1:7" s="123" customFormat="1">
      <c r="A221" s="258" t="s">
        <v>697</v>
      </c>
      <c r="B221" s="258"/>
      <c r="C221" s="258"/>
      <c r="D221" s="258"/>
      <c r="E221" s="136"/>
      <c r="F221" s="278"/>
    </row>
    <row r="222" spans="1:7" s="125" customFormat="1">
      <c r="A222" s="273" t="s">
        <v>765</v>
      </c>
    </row>
    <row r="223" spans="1:7" s="127" customFormat="1">
      <c r="A223" s="274"/>
    </row>
    <row r="224" spans="1:7" s="130" customFormat="1">
      <c r="A224" s="271" t="s">
        <v>768</v>
      </c>
    </row>
    <row r="226" spans="1:5" s="123" customFormat="1">
      <c r="A226" s="281" t="s">
        <v>883</v>
      </c>
    </row>
    <row r="228" spans="1:5" s="125" customFormat="1" ht="14" thickBot="1">
      <c r="A228" s="287" t="s">
        <v>716</v>
      </c>
    </row>
    <row r="229" spans="1:5" s="130" customFormat="1">
      <c r="A229" s="274" t="s">
        <v>835</v>
      </c>
      <c r="B229" s="108" t="s">
        <v>781</v>
      </c>
      <c r="C229" s="289" t="s">
        <v>884</v>
      </c>
      <c r="D229" s="289" t="s">
        <v>782</v>
      </c>
      <c r="E229" s="290" t="s">
        <v>836</v>
      </c>
    </row>
    <row r="230" spans="1:5" s="136" customFormat="1" ht="14" thickBot="1">
      <c r="A230" s="130"/>
      <c r="B230" s="291" t="s">
        <v>889</v>
      </c>
      <c r="C230" s="292" t="s">
        <v>890</v>
      </c>
      <c r="D230" s="265" t="s">
        <v>823</v>
      </c>
      <c r="E230" s="293" t="s">
        <v>772</v>
      </c>
    </row>
    <row r="231" spans="1:5" s="136" customFormat="1" ht="14" thickBot="1">
      <c r="A231" s="188" t="s">
        <v>773</v>
      </c>
      <c r="B231" s="294"/>
      <c r="D231" s="295" t="str">
        <f>+'SCOPE 2 CALCS - IGNORE'!F65</f>
        <v>BOX</v>
      </c>
      <c r="E231" s="296" t="s">
        <v>709</v>
      </c>
    </row>
    <row r="232" spans="1:5" s="136" customFormat="1">
      <c r="A232" s="187" t="s">
        <v>639</v>
      </c>
      <c r="B232" s="294" t="e">
        <f>+'SCOPE 2 CALCS - IGNORE'!F88</f>
        <v>#DIV/0!</v>
      </c>
      <c r="C232" s="297">
        <f>+'Summary IGNORE'!F20</f>
        <v>-1</v>
      </c>
      <c r="D232" s="298" t="e">
        <f>+'SCOPE 2 CALCS - IGNORE'!E67</f>
        <v>#DIV/0!</v>
      </c>
      <c r="E232" s="299" t="e">
        <f>+'SCOPE 2 CALCS - IGNORE'!F79</f>
        <v>#DIV/0!</v>
      </c>
    </row>
    <row r="233" spans="1:5" s="136" customFormat="1">
      <c r="A233" s="187" t="s">
        <v>640</v>
      </c>
      <c r="B233" s="294" t="e">
        <f>+'SCOPE 2 CALCS - IGNORE'!F89</f>
        <v>#DIV/0!</v>
      </c>
      <c r="C233" s="265">
        <f>+'Summary IGNORE'!E20</f>
        <v>-2</v>
      </c>
      <c r="D233" s="300" t="e">
        <f>+'SCOPE 2 CALCS - IGNORE'!E68</f>
        <v>#DIV/0!</v>
      </c>
      <c r="E233" s="293" t="e">
        <f>+'SCOPE 2 CALCS - IGNORE'!F80</f>
        <v>#DIV/0!</v>
      </c>
    </row>
    <row r="234" spans="1:5" s="136" customFormat="1">
      <c r="A234" s="187" t="s">
        <v>641</v>
      </c>
      <c r="B234" s="294" t="e">
        <f>+'SCOPE 2 CALCS - IGNORE'!F90</f>
        <v>#DIV/0!</v>
      </c>
      <c r="C234" s="265">
        <f>+'Summary IGNORE'!D20</f>
        <v>-3</v>
      </c>
      <c r="D234" s="300" t="e">
        <f>+'SCOPE 2 CALCS - IGNORE'!E69</f>
        <v>#DIV/0!</v>
      </c>
      <c r="E234" s="293" t="e">
        <f>+'SCOPE 2 CALCS - IGNORE'!F81</f>
        <v>#DIV/0!</v>
      </c>
    </row>
    <row r="235" spans="1:5" s="136" customFormat="1">
      <c r="A235" s="187" t="s">
        <v>642</v>
      </c>
      <c r="B235" s="294" t="e">
        <f>+'SCOPE 2 CALCS - IGNORE'!F91</f>
        <v>#DIV/0!</v>
      </c>
      <c r="C235" s="265">
        <f>+'Summary IGNORE'!C20</f>
        <v>-4</v>
      </c>
      <c r="D235" s="300" t="e">
        <f>+'SCOPE 2 CALCS - IGNORE'!E70</f>
        <v>#DIV/0!</v>
      </c>
      <c r="E235" s="293" t="e">
        <f>+'SCOPE 2 CALCS - IGNORE'!F82</f>
        <v>#DIV/0!</v>
      </c>
    </row>
    <row r="236" spans="1:5" s="136" customFormat="1" ht="14" thickBot="1">
      <c r="A236" s="187" t="s">
        <v>574</v>
      </c>
      <c r="B236" s="301" t="e">
        <f>+'SCOPE 2 CALCS - IGNORE'!F92</f>
        <v>#DIV/0!</v>
      </c>
      <c r="C236" s="292">
        <f>+'Summary IGNORE'!B20</f>
        <v>-5</v>
      </c>
      <c r="D236" s="302" t="e">
        <f>+'SCOPE 2 CALCS - IGNORE'!E71</f>
        <v>#DIV/0!</v>
      </c>
      <c r="E236" s="303" t="e">
        <f>+'SCOPE 2 CALCS - IGNORE'!F83</f>
        <v>#DIV/0!</v>
      </c>
    </row>
    <row r="237" spans="1:5" s="123" customFormat="1" ht="14" thickBot="1">
      <c r="A237" s="278"/>
    </row>
    <row r="238" spans="1:5" s="130" customFormat="1" ht="14" thickBot="1">
      <c r="A238" s="287" t="s">
        <v>575</v>
      </c>
      <c r="B238" s="163" t="e">
        <f>IF('SCOPE 2 CALCS - IGNORE'!E157=0,0,1)</f>
        <v>#DIV/0!</v>
      </c>
      <c r="C238" s="274" t="s">
        <v>423</v>
      </c>
      <c r="D238" s="304" t="e">
        <f>IF('SCOPE 2 CALCS - IGNORE'!E157=0,1,0)</f>
        <v>#DIV/0!</v>
      </c>
      <c r="E238" s="257" t="s">
        <v>542</v>
      </c>
    </row>
    <row r="239" spans="1:5" s="136" customFormat="1" ht="14" thickBot="1">
      <c r="A239" s="258"/>
    </row>
    <row r="240" spans="1:5" s="123" customFormat="1" ht="14" thickBot="1">
      <c r="A240" s="222" t="s">
        <v>658</v>
      </c>
      <c r="B240" s="305" t="e">
        <f>IF('SCOPE 2 CALCS - IGNORE'!E157=1,1,0)</f>
        <v>#DIV/0!</v>
      </c>
      <c r="C240" s="278" t="s">
        <v>423</v>
      </c>
      <c r="D240" s="305" t="e">
        <f>IF(B240=1,0,1)</f>
        <v>#DIV/0!</v>
      </c>
      <c r="E240" s="278" t="s">
        <v>542</v>
      </c>
    </row>
    <row r="241" spans="1:11" s="125" customFormat="1">
      <c r="A241" s="273" t="s">
        <v>659</v>
      </c>
    </row>
    <row r="242" spans="1:11" s="127" customFormat="1">
      <c r="A242" s="274"/>
    </row>
    <row r="243" spans="1:11" s="130" customFormat="1">
      <c r="A243" s="380" t="s">
        <v>660</v>
      </c>
    </row>
    <row r="244" spans="1:11" s="136" customFormat="1" ht="26">
      <c r="A244" s="381" t="s">
        <v>727</v>
      </c>
      <c r="B244" s="136" t="e">
        <f>IF(B240=1,C232)</f>
        <v>#DIV/0!</v>
      </c>
      <c r="C244" s="136" t="s">
        <v>728</v>
      </c>
    </row>
    <row r="245" spans="1:11" s="123" customFormat="1">
      <c r="A245" s="227" t="s">
        <v>783</v>
      </c>
      <c r="B245" s="176" t="e">
        <f>IF(B240=1,D232)</f>
        <v>#DIV/0!</v>
      </c>
    </row>
    <row r="246" spans="1:11" s="306" customFormat="1">
      <c r="A246" s="224" t="s">
        <v>491</v>
      </c>
    </row>
    <row r="247" spans="1:11" s="127" customFormat="1">
      <c r="A247" s="274"/>
    </row>
    <row r="248" spans="1:11" s="136" customFormat="1">
      <c r="A248" s="307" t="s">
        <v>680</v>
      </c>
    </row>
    <row r="249" spans="1:11" s="125" customFormat="1">
      <c r="A249" s="308" t="s">
        <v>753</v>
      </c>
    </row>
    <row r="250" spans="1:11" s="127" customFormat="1">
      <c r="A250" s="309" t="s">
        <v>784</v>
      </c>
      <c r="B250" s="310" t="e">
        <f>+'SCOPE 2 CALCS - IGNORE'!E164</f>
        <v>#DIV/0!</v>
      </c>
      <c r="C250" s="127" t="s">
        <v>681</v>
      </c>
      <c r="F250" s="127" t="s">
        <v>819</v>
      </c>
    </row>
    <row r="251" spans="1:11" s="130" customFormat="1">
      <c r="A251" s="257"/>
    </row>
    <row r="252" spans="1:11" s="125" customFormat="1">
      <c r="A252" s="258" t="s">
        <v>615</v>
      </c>
      <c r="B252" s="542" t="s">
        <v>816</v>
      </c>
      <c r="C252" s="278"/>
      <c r="D252" s="123"/>
      <c r="E252" s="123"/>
      <c r="F252" s="267" t="s">
        <v>803</v>
      </c>
      <c r="G252" s="268"/>
      <c r="H252" s="269"/>
      <c r="I252" s="269"/>
      <c r="J252" s="269"/>
      <c r="K252" s="269"/>
    </row>
    <row r="253" spans="1:11" s="127" customFormat="1">
      <c r="A253" s="125"/>
      <c r="B253" s="125"/>
      <c r="C253" s="125"/>
      <c r="D253" s="125"/>
      <c r="E253" s="125"/>
      <c r="F253" s="275" t="s">
        <v>688</v>
      </c>
      <c r="G253" s="276"/>
      <c r="H253" s="270"/>
    </row>
    <row r="254" spans="1:11" s="130" customFormat="1">
      <c r="A254" s="257" t="s">
        <v>616</v>
      </c>
      <c r="B254" s="279" t="e">
        <f>+B183-B252</f>
        <v>#VALUE!</v>
      </c>
      <c r="C254" s="231" t="s">
        <v>222</v>
      </c>
      <c r="H254" s="279"/>
    </row>
    <row r="255" spans="1:11" s="130" customFormat="1">
      <c r="A255" s="279"/>
    </row>
    <row r="256" spans="1:11" s="130" customFormat="1">
      <c r="A256" s="311" t="s">
        <v>689</v>
      </c>
      <c r="B256" s="311"/>
      <c r="C256" s="311"/>
      <c r="D256" s="311"/>
      <c r="E256" s="311"/>
      <c r="F256" s="311"/>
    </row>
    <row r="257" spans="1:7" s="123" customFormat="1">
      <c r="A257" s="312" t="s">
        <v>538</v>
      </c>
      <c r="B257" s="168"/>
      <c r="C257" s="168"/>
      <c r="D257" s="168"/>
      <c r="E257" s="168"/>
      <c r="F257" s="168"/>
      <c r="G257" s="168"/>
    </row>
    <row r="258" spans="1:7" s="125" customFormat="1">
      <c r="A258" s="313" t="s">
        <v>325</v>
      </c>
      <c r="B258" s="134"/>
      <c r="C258" s="134"/>
      <c r="D258" s="134"/>
      <c r="E258" s="134"/>
      <c r="F258" s="134"/>
      <c r="G258" s="134"/>
    </row>
    <row r="259" spans="1:7" s="123" customFormat="1">
      <c r="A259" s="312" t="s">
        <v>318</v>
      </c>
      <c r="B259" s="168"/>
      <c r="C259" s="168"/>
      <c r="D259" s="168"/>
      <c r="E259" s="168"/>
      <c r="F259" s="168"/>
      <c r="G259" s="168"/>
    </row>
    <row r="260" spans="1:7" s="125" customFormat="1">
      <c r="A260" s="313" t="s">
        <v>319</v>
      </c>
      <c r="B260" s="134"/>
      <c r="C260" s="134"/>
      <c r="D260" s="134"/>
      <c r="E260" s="134"/>
      <c r="F260" s="134"/>
      <c r="G260" s="134"/>
    </row>
    <row r="261" spans="1:7" s="127" customFormat="1">
      <c r="A261" s="314" t="s">
        <v>697</v>
      </c>
      <c r="G261" s="315"/>
    </row>
    <row r="262" spans="1:7" s="130" customFormat="1">
      <c r="A262" s="316"/>
      <c r="B262" s="277"/>
      <c r="C262" s="277"/>
      <c r="D262" s="277"/>
      <c r="E262" s="277"/>
      <c r="F262" s="277"/>
      <c r="G262" s="277"/>
    </row>
    <row r="263" spans="1:7" s="136" customFormat="1">
      <c r="A263" s="317" t="s">
        <v>821</v>
      </c>
      <c r="B263" s="318" t="e">
        <f>B238</f>
        <v>#DIV/0!</v>
      </c>
      <c r="C263" s="318" t="s">
        <v>423</v>
      </c>
      <c r="D263" s="318" t="e">
        <f>+D238</f>
        <v>#DIV/0!</v>
      </c>
      <c r="E263" s="318" t="s">
        <v>542</v>
      </c>
      <c r="F263" s="319" t="s">
        <v>623</v>
      </c>
      <c r="G263" s="320"/>
    </row>
    <row r="264" spans="1:7" s="123" customFormat="1">
      <c r="A264" s="321" t="s">
        <v>624</v>
      </c>
      <c r="B264" s="543" t="s">
        <v>505</v>
      </c>
      <c r="C264" s="322" t="s">
        <v>423</v>
      </c>
      <c r="D264" s="543" t="s">
        <v>593</v>
      </c>
      <c r="E264" s="322" t="s">
        <v>542</v>
      </c>
      <c r="G264" s="168"/>
    </row>
    <row r="265" spans="1:7" s="125" customFormat="1">
      <c r="A265" s="323"/>
      <c r="B265" s="313"/>
      <c r="C265" s="313"/>
      <c r="D265" s="313"/>
      <c r="E265" s="313"/>
      <c r="G265" s="134"/>
    </row>
    <row r="266" spans="1:7" s="123" customFormat="1">
      <c r="A266" s="312" t="s">
        <v>385</v>
      </c>
      <c r="B266" s="168"/>
      <c r="C266" s="168"/>
      <c r="D266" s="168"/>
      <c r="E266" s="168"/>
      <c r="G266" s="168"/>
    </row>
    <row r="267" spans="1:7" s="125" customFormat="1">
      <c r="A267" s="313" t="s">
        <v>386</v>
      </c>
      <c r="B267" s="134"/>
      <c r="C267" s="134"/>
      <c r="D267" s="134"/>
      <c r="E267" s="134"/>
      <c r="G267" s="134"/>
    </row>
    <row r="268" spans="1:7" s="127" customFormat="1">
      <c r="A268" s="314" t="s">
        <v>697</v>
      </c>
      <c r="B268" s="314"/>
      <c r="C268" s="314"/>
      <c r="D268" s="314"/>
      <c r="E268" s="314"/>
      <c r="G268" s="315"/>
    </row>
    <row r="269" spans="1:7" s="130" customFormat="1">
      <c r="A269" s="324" t="s">
        <v>690</v>
      </c>
      <c r="B269" s="316" t="e">
        <f>+B238</f>
        <v>#DIV/0!</v>
      </c>
      <c r="C269" s="316" t="s">
        <v>423</v>
      </c>
      <c r="D269" s="316" t="e">
        <f>+D238</f>
        <v>#DIV/0!</v>
      </c>
      <c r="E269" s="316" t="s">
        <v>542</v>
      </c>
      <c r="F269" s="325" t="s">
        <v>623</v>
      </c>
      <c r="G269" s="311"/>
    </row>
    <row r="270" spans="1:7" s="136" customFormat="1">
      <c r="A270" s="326" t="s">
        <v>586</v>
      </c>
      <c r="B270" s="544" t="s">
        <v>505</v>
      </c>
      <c r="C270" s="319" t="s">
        <v>423</v>
      </c>
      <c r="D270" s="544" t="s">
        <v>593</v>
      </c>
      <c r="E270" s="319" t="s">
        <v>542</v>
      </c>
      <c r="G270" s="69"/>
    </row>
    <row r="272" spans="1:7" s="123" customFormat="1">
      <c r="A272" s="312" t="s">
        <v>387</v>
      </c>
      <c r="B272" s="168"/>
      <c r="C272" s="168"/>
      <c r="D272" s="168"/>
      <c r="E272" s="168"/>
      <c r="G272" s="168"/>
    </row>
    <row r="273" spans="1:7" s="125" customFormat="1">
      <c r="A273" s="313" t="s">
        <v>380</v>
      </c>
      <c r="B273" s="134"/>
      <c r="C273" s="134"/>
      <c r="D273" s="134"/>
      <c r="E273" s="134"/>
      <c r="G273" s="134"/>
    </row>
    <row r="274" spans="1:7" s="127" customFormat="1">
      <c r="A274" s="314" t="s">
        <v>697</v>
      </c>
      <c r="B274" s="314"/>
      <c r="C274" s="314"/>
      <c r="D274" s="314"/>
      <c r="E274" s="314"/>
      <c r="G274" s="315"/>
    </row>
    <row r="275" spans="1:7" s="130" customFormat="1">
      <c r="A275" s="327" t="s">
        <v>691</v>
      </c>
      <c r="B275" s="545" t="s">
        <v>505</v>
      </c>
      <c r="C275" s="325" t="s">
        <v>423</v>
      </c>
      <c r="D275" s="545" t="s">
        <v>593</v>
      </c>
      <c r="E275" s="325" t="s">
        <v>542</v>
      </c>
      <c r="G275" s="277"/>
    </row>
    <row r="276" spans="1:7" s="136" customFormat="1">
      <c r="A276" s="326" t="s">
        <v>766</v>
      </c>
      <c r="B276" s="544" t="s">
        <v>505</v>
      </c>
      <c r="C276" s="319" t="s">
        <v>423</v>
      </c>
      <c r="D276" s="544" t="s">
        <v>593</v>
      </c>
      <c r="E276" s="319" t="s">
        <v>542</v>
      </c>
      <c r="G276" s="69"/>
    </row>
    <row r="277" spans="1:7" s="136" customFormat="1">
      <c r="A277" s="69"/>
      <c r="B277" s="69"/>
      <c r="C277" s="69"/>
      <c r="D277" s="69"/>
      <c r="E277" s="69"/>
      <c r="F277" s="69"/>
      <c r="G277" s="69"/>
    </row>
    <row r="278" spans="1:7" s="136" customFormat="1"/>
    <row r="279" spans="1:7" s="136" customFormat="1"/>
    <row r="280" spans="1:7" s="193" customFormat="1" ht="14">
      <c r="A280" s="192" t="s">
        <v>764</v>
      </c>
    </row>
    <row r="281" spans="1:7" s="193" customFormat="1"/>
    <row r="282" spans="1:7" s="193" customFormat="1" ht="14">
      <c r="A282" s="194" t="s">
        <v>617</v>
      </c>
    </row>
    <row r="283" spans="1:7" s="193" customFormat="1"/>
    <row r="284" spans="1:7" s="125" customFormat="1">
      <c r="A284" s="155" t="s">
        <v>713</v>
      </c>
    </row>
    <row r="286" spans="1:7" s="127" customFormat="1">
      <c r="A286" s="274" t="s">
        <v>714</v>
      </c>
    </row>
    <row r="287" spans="1:7" ht="16">
      <c r="A287" s="328"/>
    </row>
    <row r="288" spans="1:7" ht="16">
      <c r="A288" s="328"/>
    </row>
    <row r="290" spans="1:6">
      <c r="A290" s="330" t="s">
        <v>757</v>
      </c>
      <c r="B290" s="329" t="e">
        <f>+B193</f>
        <v>#DIV/0!</v>
      </c>
      <c r="C290" s="329" t="s">
        <v>618</v>
      </c>
    </row>
    <row r="293" spans="1:6">
      <c r="A293" s="331" t="s">
        <v>758</v>
      </c>
      <c r="F293" s="332"/>
    </row>
    <row r="294" spans="1:6">
      <c r="A294" s="331"/>
      <c r="F294" s="333" t="s">
        <v>741</v>
      </c>
    </row>
    <row r="295" spans="1:6">
      <c r="F295" s="332"/>
    </row>
    <row r="296" spans="1:6">
      <c r="A296" s="331" t="s">
        <v>834</v>
      </c>
      <c r="B296" s="329" t="s">
        <v>669</v>
      </c>
    </row>
    <row r="297" spans="1:6">
      <c r="A297" s="330" t="s">
        <v>619</v>
      </c>
      <c r="B297" s="382" t="e">
        <f>+'SCOPE 2 CALCS - IGNORE'!E198</f>
        <v>#DIV/0!</v>
      </c>
    </row>
    <row r="298" spans="1:6">
      <c r="A298" s="330" t="s">
        <v>342</v>
      </c>
      <c r="B298" s="382" t="e">
        <f>+'SCOPE 2 CALCS - IGNORE'!E199</f>
        <v>#DIV/0!</v>
      </c>
    </row>
    <row r="299" spans="1:6">
      <c r="A299" s="330" t="s">
        <v>620</v>
      </c>
      <c r="B299" s="382" t="e">
        <f>+'SCOPE 2 CALCS - IGNORE'!E200</f>
        <v>#DIV/0!</v>
      </c>
    </row>
    <row r="300" spans="1:6">
      <c r="A300" s="330" t="s">
        <v>434</v>
      </c>
      <c r="B300" s="382" t="e">
        <f>+'SCOPE 2 CALCS - IGNORE'!E201</f>
        <v>#DIV/0!</v>
      </c>
    </row>
    <row r="301" spans="1:6">
      <c r="A301" s="330" t="s">
        <v>435</v>
      </c>
      <c r="B301" s="382" t="e">
        <f>+'SCOPE 2 CALCS - IGNORE'!E202</f>
        <v>#DIV/0!</v>
      </c>
    </row>
    <row r="302" spans="1:6">
      <c r="A302" s="330" t="s">
        <v>420</v>
      </c>
      <c r="B302" s="382" t="e">
        <f>+'SCOPE 2 CALCS - IGNORE'!E203</f>
        <v>#DIV/0!</v>
      </c>
    </row>
    <row r="303" spans="1:6">
      <c r="A303" s="330" t="s">
        <v>264</v>
      </c>
      <c r="B303" s="382" t="e">
        <f>+'SCOPE 2 CALCS - IGNORE'!E204</f>
        <v>#DIV/0!</v>
      </c>
    </row>
    <row r="304" spans="1:6">
      <c r="A304" s="330" t="s">
        <v>263</v>
      </c>
      <c r="B304" s="382" t="e">
        <f>+'SCOPE 2 CALCS - IGNORE'!E205</f>
        <v>#DIV/0!</v>
      </c>
    </row>
    <row r="305" spans="1:30">
      <c r="A305" s="330" t="s">
        <v>262</v>
      </c>
      <c r="B305" s="382" t="e">
        <f>+'SCOPE 2 CALCS - IGNORE'!E206</f>
        <v>#DIV/0!</v>
      </c>
    </row>
    <row r="306" spans="1:30">
      <c r="A306" s="330" t="s">
        <v>433</v>
      </c>
      <c r="B306" s="382" t="e">
        <f>+'SCOPE 2 CALCS - IGNORE'!E207</f>
        <v>#DIV/0!</v>
      </c>
    </row>
    <row r="308" spans="1:30" s="193" customFormat="1" ht="14">
      <c r="A308" s="194" t="s">
        <v>684</v>
      </c>
      <c r="B308" s="334"/>
      <c r="D308" s="334"/>
      <c r="F308" s="334"/>
    </row>
    <row r="309" spans="1:30" s="193" customFormat="1">
      <c r="A309" s="335"/>
      <c r="C309" s="335"/>
      <c r="G309" s="335"/>
      <c r="I309" s="335"/>
      <c r="N309" s="335"/>
      <c r="P309" s="335"/>
      <c r="U309" s="335"/>
      <c r="W309" s="335"/>
      <c r="AB309" s="335"/>
      <c r="AD309" s="335"/>
    </row>
    <row r="310" spans="1:30" s="125" customFormat="1">
      <c r="A310" s="273" t="s">
        <v>720</v>
      </c>
    </row>
    <row r="311" spans="1:30" s="337" customFormat="1" ht="16">
      <c r="A311" s="336"/>
    </row>
    <row r="312" spans="1:30" s="337" customFormat="1" ht="16">
      <c r="A312" s="336"/>
      <c r="N312" s="338" t="s">
        <v>505</v>
      </c>
      <c r="P312" s="338" t="s">
        <v>733</v>
      </c>
      <c r="U312" s="338" t="s">
        <v>505</v>
      </c>
      <c r="W312" s="338" t="s">
        <v>734</v>
      </c>
      <c r="AB312" s="338" t="s">
        <v>505</v>
      </c>
      <c r="AD312" s="338" t="s">
        <v>735</v>
      </c>
    </row>
    <row r="313" spans="1:30" s="337" customFormat="1" ht="16">
      <c r="A313" s="336"/>
    </row>
    <row r="314" spans="1:30" s="337" customFormat="1">
      <c r="A314" s="339" t="s">
        <v>759</v>
      </c>
      <c r="B314" s="337" t="s">
        <v>669</v>
      </c>
    </row>
    <row r="315" spans="1:30" s="337" customFormat="1">
      <c r="A315" s="340" t="s">
        <v>619</v>
      </c>
      <c r="B315" s="383">
        <f>+'SCOPE 2 CALCS - IGNORE'!E180</f>
        <v>0</v>
      </c>
    </row>
    <row r="316" spans="1:30" s="337" customFormat="1">
      <c r="A316" s="340" t="s">
        <v>342</v>
      </c>
      <c r="B316" s="383">
        <f>+'SCOPE 2 CALCS - IGNORE'!E181</f>
        <v>0</v>
      </c>
    </row>
    <row r="317" spans="1:30" s="337" customFormat="1">
      <c r="A317" s="340" t="s">
        <v>620</v>
      </c>
      <c r="B317" s="383">
        <f>+'SCOPE 2 CALCS - IGNORE'!E182</f>
        <v>0</v>
      </c>
    </row>
    <row r="318" spans="1:30" s="337" customFormat="1">
      <c r="A318" s="340" t="s">
        <v>434</v>
      </c>
      <c r="B318" s="383">
        <f>+'SCOPE 2 CALCS - IGNORE'!E183</f>
        <v>0</v>
      </c>
    </row>
    <row r="319" spans="1:30" s="337" customFormat="1">
      <c r="A319" s="340" t="s">
        <v>435</v>
      </c>
      <c r="B319" s="383">
        <f>+'SCOPE 2 CALCS - IGNORE'!E184</f>
        <v>0</v>
      </c>
    </row>
    <row r="320" spans="1:30" s="337" customFormat="1">
      <c r="A320" s="340" t="s">
        <v>420</v>
      </c>
      <c r="B320" s="383">
        <f>+'SCOPE 2 CALCS - IGNORE'!E185</f>
        <v>0</v>
      </c>
    </row>
    <row r="321" spans="1:7" s="337" customFormat="1">
      <c r="A321" s="340" t="s">
        <v>264</v>
      </c>
      <c r="B321" s="383">
        <f>+'SCOPE 2 CALCS - IGNORE'!E186</f>
        <v>0</v>
      </c>
    </row>
    <row r="322" spans="1:7" s="337" customFormat="1">
      <c r="A322" s="340" t="s">
        <v>263</v>
      </c>
      <c r="B322" s="383">
        <f>+'SCOPE 2 CALCS - IGNORE'!E187</f>
        <v>0</v>
      </c>
    </row>
    <row r="323" spans="1:7" s="337" customFormat="1">
      <c r="A323" s="340" t="s">
        <v>262</v>
      </c>
      <c r="B323" s="383">
        <f>+'SCOPE 2 CALCS - IGNORE'!E188</f>
        <v>0</v>
      </c>
    </row>
    <row r="324" spans="1:7" s="337" customFormat="1">
      <c r="A324" s="340" t="s">
        <v>433</v>
      </c>
      <c r="B324" s="383">
        <f>+'SCOPE 2 CALCS - IGNORE'!E189</f>
        <v>0</v>
      </c>
    </row>
    <row r="327" spans="1:7" s="193" customFormat="1" ht="14">
      <c r="A327" s="194" t="s">
        <v>685</v>
      </c>
    </row>
    <row r="329" spans="1:7" s="123" customFormat="1">
      <c r="A329" s="2" t="s">
        <v>686</v>
      </c>
    </row>
    <row r="331" spans="1:7" s="123" customFormat="1">
      <c r="A331" s="177" t="s">
        <v>687</v>
      </c>
      <c r="B331" s="360" t="str">
        <f>+B85</f>
        <v>BOX</v>
      </c>
      <c r="C331" s="177" t="s">
        <v>423</v>
      </c>
      <c r="D331" s="341" t="str">
        <f>+D85</f>
        <v>BOX</v>
      </c>
      <c r="E331" s="177" t="s">
        <v>542</v>
      </c>
      <c r="F331" s="342" t="s">
        <v>795</v>
      </c>
    </row>
    <row r="332" spans="1:7" s="125" customFormat="1">
      <c r="A332" s="178" t="s">
        <v>796</v>
      </c>
      <c r="B332" s="361"/>
    </row>
    <row r="333" spans="1:7">
      <c r="A333" s="422" t="s">
        <v>419</v>
      </c>
      <c r="B333" s="423"/>
      <c r="C333" s="424"/>
      <c r="D333" s="424"/>
      <c r="E333" s="424"/>
      <c r="F333" s="424"/>
      <c r="G333" s="424"/>
    </row>
    <row r="334" spans="1:7" s="125" customFormat="1">
      <c r="A334" s="125" t="s">
        <v>852</v>
      </c>
      <c r="B334" s="546" t="s">
        <v>853</v>
      </c>
      <c r="C334" s="306" t="s">
        <v>423</v>
      </c>
      <c r="D334" s="501" t="s">
        <v>853</v>
      </c>
      <c r="E334" s="306" t="s">
        <v>542</v>
      </c>
      <c r="F334" s="408" t="s">
        <v>755</v>
      </c>
    </row>
    <row r="335" spans="1:7" s="125" customFormat="1">
      <c r="B335" s="343"/>
      <c r="C335" s="306"/>
      <c r="D335" s="344">
        <f>IF(B334=1,0,1)</f>
        <v>1</v>
      </c>
      <c r="E335" s="410" t="s">
        <v>815</v>
      </c>
      <c r="F335" s="409" t="s">
        <v>814</v>
      </c>
    </row>
    <row r="336" spans="1:7" s="125" customFormat="1">
      <c r="B336" s="134"/>
    </row>
    <row r="337" spans="1:12" s="127" customFormat="1">
      <c r="A337" s="126" t="s">
        <v>854</v>
      </c>
    </row>
    <row r="338" spans="1:12" s="130" customFormat="1">
      <c r="A338" s="179" t="s">
        <v>832</v>
      </c>
    </row>
    <row r="339" spans="1:12" s="136" customFormat="1">
      <c r="A339" s="180" t="s">
        <v>746</v>
      </c>
    </row>
    <row r="340" spans="1:12" s="123" customFormat="1">
      <c r="A340" s="13" t="s">
        <v>676</v>
      </c>
    </row>
    <row r="341" spans="1:12" s="125" customFormat="1">
      <c r="A341" s="124" t="s">
        <v>677</v>
      </c>
    </row>
    <row r="342" spans="1:12" s="127" customFormat="1">
      <c r="A342" s="126"/>
    </row>
    <row r="343" spans="1:12" s="130" customFormat="1">
      <c r="A343" s="179" t="s">
        <v>678</v>
      </c>
    </row>
    <row r="344" spans="1:12" s="136" customFormat="1">
      <c r="A344" s="180" t="s">
        <v>606</v>
      </c>
    </row>
    <row r="345" spans="1:12" s="123" customFormat="1">
      <c r="A345" s="13"/>
    </row>
    <row r="346" spans="1:12" s="123" customFormat="1">
      <c r="A346" s="103" t="s">
        <v>607</v>
      </c>
    </row>
    <row r="347" spans="1:12" s="145" customFormat="1">
      <c r="A347" s="140"/>
      <c r="B347" s="140"/>
      <c r="C347" s="362" t="s">
        <v>608</v>
      </c>
      <c r="D347" s="362" t="s">
        <v>609</v>
      </c>
      <c r="E347" s="362" t="s">
        <v>610</v>
      </c>
      <c r="F347" s="363" t="s">
        <v>611</v>
      </c>
      <c r="G347" s="363" t="s">
        <v>612</v>
      </c>
      <c r="H347" s="363" t="s">
        <v>613</v>
      </c>
      <c r="I347" s="363" t="s">
        <v>532</v>
      </c>
      <c r="J347" s="363" t="s">
        <v>533</v>
      </c>
      <c r="K347" s="363" t="s">
        <v>534</v>
      </c>
      <c r="L347" s="363" t="s">
        <v>614</v>
      </c>
    </row>
    <row r="348" spans="1:12" s="238" customFormat="1" ht="15">
      <c r="A348" s="397" t="s">
        <v>721</v>
      </c>
      <c r="B348" s="346"/>
      <c r="C348" s="517"/>
      <c r="D348" s="517"/>
      <c r="E348" s="517"/>
      <c r="F348" s="517"/>
      <c r="G348" s="517"/>
      <c r="H348" s="517"/>
      <c r="I348" s="517"/>
      <c r="J348" s="517"/>
      <c r="K348" s="517"/>
      <c r="L348" s="517"/>
    </row>
    <row r="349" spans="1:12" s="238" customFormat="1">
      <c r="A349" s="347" t="s">
        <v>787</v>
      </c>
    </row>
    <row r="350" spans="1:12" s="238" customFormat="1">
      <c r="B350" s="346"/>
      <c r="C350" s="400"/>
      <c r="D350" s="400"/>
      <c r="E350" s="400"/>
      <c r="F350" s="400"/>
      <c r="G350" s="400"/>
      <c r="H350" s="400"/>
      <c r="I350" s="400"/>
      <c r="J350" s="400"/>
      <c r="K350" s="400"/>
      <c r="L350" s="400"/>
    </row>
    <row r="351" spans="1:12" s="238" customFormat="1" ht="14">
      <c r="A351" s="345" t="s">
        <v>833</v>
      </c>
      <c r="B351" s="346"/>
    </row>
    <row r="352" spans="1:12" s="238" customFormat="1">
      <c r="A352" s="347"/>
    </row>
    <row r="353" spans="1:12" s="238" customFormat="1" ht="14">
      <c r="A353" s="348"/>
    </row>
    <row r="354" spans="1:12" s="238" customFormat="1">
      <c r="A354" s="347"/>
    </row>
    <row r="355" spans="1:12" s="123" customFormat="1" ht="14" thickBot="1">
      <c r="A355" s="103" t="s">
        <v>647</v>
      </c>
      <c r="C355" s="123" t="s">
        <v>648</v>
      </c>
    </row>
    <row r="356" spans="1:12" s="125" customFormat="1" ht="14" thickBot="1">
      <c r="A356" s="123"/>
      <c r="B356" s="162" t="s">
        <v>649</v>
      </c>
      <c r="C356" s="181" t="s">
        <v>552</v>
      </c>
      <c r="D356" s="181" t="s">
        <v>469</v>
      </c>
      <c r="E356" s="181" t="s">
        <v>221</v>
      </c>
      <c r="F356" s="182" t="s">
        <v>472</v>
      </c>
      <c r="G356" s="182" t="s">
        <v>473</v>
      </c>
      <c r="H356" s="182" t="s">
        <v>474</v>
      </c>
      <c r="I356" s="182" t="s">
        <v>650</v>
      </c>
      <c r="J356" s="182" t="s">
        <v>597</v>
      </c>
      <c r="K356" s="182" t="s">
        <v>477</v>
      </c>
      <c r="L356" s="182" t="s">
        <v>548</v>
      </c>
    </row>
    <row r="357" spans="1:12" s="125" customFormat="1" ht="14" thickBot="1">
      <c r="B357" s="134"/>
      <c r="C357" s="134"/>
      <c r="D357" s="134"/>
      <c r="E357" s="134"/>
    </row>
    <row r="358" spans="1:12" s="125" customFormat="1" ht="14" thickBot="1">
      <c r="A358" s="464" t="s">
        <v>338</v>
      </c>
      <c r="B358" s="364" t="s">
        <v>515</v>
      </c>
      <c r="C358" s="365" t="b">
        <f>+'SCOPE 2 CALCS - IGNORE'!G291</f>
        <v>0</v>
      </c>
      <c r="D358" s="365" t="b">
        <f>+'SCOPE 2 CALCS - IGNORE'!H291</f>
        <v>0</v>
      </c>
      <c r="E358" s="365" t="b">
        <f>+'SCOPE 2 CALCS - IGNORE'!I291</f>
        <v>0</v>
      </c>
      <c r="F358" s="365" t="b">
        <f>+'SCOPE 2 CALCS - IGNORE'!J291</f>
        <v>0</v>
      </c>
      <c r="G358" s="365" t="b">
        <f>+'SCOPE 2 CALCS - IGNORE'!K291</f>
        <v>0</v>
      </c>
      <c r="H358" s="365" t="b">
        <f>+'SCOPE 2 CALCS - IGNORE'!L291</f>
        <v>0</v>
      </c>
      <c r="I358" s="365" t="b">
        <f>+'SCOPE 2 CALCS - IGNORE'!M291</f>
        <v>0</v>
      </c>
      <c r="J358" s="365" t="b">
        <f>+'SCOPE 2 CALCS - IGNORE'!N291</f>
        <v>0</v>
      </c>
      <c r="K358" s="365" t="b">
        <f>+'SCOPE 2 CALCS - IGNORE'!O291</f>
        <v>0</v>
      </c>
      <c r="L358" s="365" t="b">
        <f>+'SCOPE 2 CALCS - IGNORE'!P291</f>
        <v>0</v>
      </c>
    </row>
    <row r="359" spans="1:12" s="125" customFormat="1">
      <c r="B359" s="125" t="s">
        <v>788</v>
      </c>
    </row>
    <row r="360" spans="1:12" s="125" customFormat="1" ht="14" thickBot="1">
      <c r="A360" s="125" t="s">
        <v>652</v>
      </c>
    </row>
    <row r="361" spans="1:12" s="125" customFormat="1" ht="14" thickBot="1">
      <c r="A361" s="183" t="s">
        <v>339</v>
      </c>
      <c r="B361" s="366" t="s">
        <v>789</v>
      </c>
      <c r="C361" s="365" t="e">
        <f>+'SCOPE 2 CALCS - IGNORE'!G298</f>
        <v>#DIV/0!</v>
      </c>
      <c r="D361" s="365" t="e">
        <f>+'SCOPE 2 CALCS - IGNORE'!H298</f>
        <v>#DIV/0!</v>
      </c>
      <c r="E361" s="365" t="e">
        <f>+'SCOPE 2 CALCS - IGNORE'!I298</f>
        <v>#DIV/0!</v>
      </c>
      <c r="F361" s="365" t="e">
        <f>+'SCOPE 2 CALCS - IGNORE'!J298</f>
        <v>#DIV/0!</v>
      </c>
      <c r="G361" s="365" t="e">
        <f>+'SCOPE 2 CALCS - IGNORE'!K298</f>
        <v>#DIV/0!</v>
      </c>
      <c r="H361" s="365" t="e">
        <f>+'SCOPE 2 CALCS - IGNORE'!L298</f>
        <v>#DIV/0!</v>
      </c>
      <c r="I361" s="365" t="e">
        <f>+'SCOPE 2 CALCS - IGNORE'!M298</f>
        <v>#DIV/0!</v>
      </c>
      <c r="J361" s="365" t="e">
        <f>+'SCOPE 2 CALCS - IGNORE'!N298</f>
        <v>#DIV/0!</v>
      </c>
      <c r="K361" s="365" t="e">
        <f>+'SCOPE 2 CALCS - IGNORE'!O298</f>
        <v>#DIV/0!</v>
      </c>
      <c r="L361" s="365" t="e">
        <f>+'SCOPE 2 CALCS - IGNORE'!P298</f>
        <v>#DIV/0!</v>
      </c>
    </row>
    <row r="363" spans="1:12" s="125" customFormat="1" ht="14" thickBot="1">
      <c r="A363" s="125" t="s">
        <v>652</v>
      </c>
    </row>
    <row r="364" spans="1:12" s="125" customFormat="1" ht="14" thickBot="1">
      <c r="A364" s="183" t="s">
        <v>806</v>
      </c>
      <c r="B364" s="366">
        <f>+'Summary IGNORE'!B199-'Summary IGNORE'!G26</f>
        <v>0</v>
      </c>
      <c r="C364" s="365">
        <f>+'SCOPE 2 CALCS - IGNORE'!G311</f>
        <v>0</v>
      </c>
      <c r="D364" s="365">
        <f>+'SCOPE 2 CALCS - IGNORE'!H311</f>
        <v>0</v>
      </c>
      <c r="E364" s="365">
        <f>+'SCOPE 2 CALCS - IGNORE'!I311</f>
        <v>0</v>
      </c>
      <c r="F364" s="365">
        <f>+'SCOPE 2 CALCS - IGNORE'!J311</f>
        <v>0</v>
      </c>
      <c r="G364" s="365">
        <f>+'SCOPE 2 CALCS - IGNORE'!K311</f>
        <v>0</v>
      </c>
      <c r="H364" s="365">
        <f>+'SCOPE 2 CALCS - IGNORE'!L311</f>
        <v>0</v>
      </c>
      <c r="I364" s="365">
        <f>+'SCOPE 2 CALCS - IGNORE'!M311</f>
        <v>0</v>
      </c>
      <c r="J364" s="365">
        <f>+'SCOPE 2 CALCS - IGNORE'!N311</f>
        <v>0</v>
      </c>
      <c r="K364" s="365">
        <f>+'SCOPE 2 CALCS - IGNORE'!O311</f>
        <v>0</v>
      </c>
      <c r="L364" s="365">
        <f>+'SCOPE 2 CALCS - IGNORE'!P311</f>
        <v>0</v>
      </c>
    </row>
    <row r="365" spans="1:12" s="125" customFormat="1">
      <c r="B365" s="125" t="s">
        <v>761</v>
      </c>
    </row>
    <row r="366" spans="1:12" s="125" customFormat="1">
      <c r="A366" s="147" t="s">
        <v>652</v>
      </c>
    </row>
    <row r="367" spans="1:12" s="125" customFormat="1">
      <c r="A367" s="170" t="s">
        <v>790</v>
      </c>
      <c r="C367" s="365">
        <f>+'SCOPE 2 CALCS - IGNORE'!G316</f>
        <v>0</v>
      </c>
      <c r="D367" s="365">
        <f>+'SCOPE 2 CALCS - IGNORE'!H316</f>
        <v>0</v>
      </c>
      <c r="E367" s="365">
        <f>+'SCOPE 2 CALCS - IGNORE'!I316</f>
        <v>0</v>
      </c>
      <c r="F367" s="365">
        <f>+'SCOPE 2 CALCS - IGNORE'!J316</f>
        <v>0</v>
      </c>
      <c r="G367" s="365">
        <f>+'SCOPE 2 CALCS - IGNORE'!K316</f>
        <v>0</v>
      </c>
      <c r="H367" s="365">
        <f>+'SCOPE 2 CALCS - IGNORE'!L316</f>
        <v>0</v>
      </c>
      <c r="I367" s="365">
        <f>+'SCOPE 2 CALCS - IGNORE'!M316</f>
        <v>0</v>
      </c>
      <c r="J367" s="365">
        <f>+'SCOPE 2 CALCS - IGNORE'!N316</f>
        <v>0</v>
      </c>
      <c r="K367" s="365">
        <f>+'SCOPE 2 CALCS - IGNORE'!O316</f>
        <v>0</v>
      </c>
      <c r="L367" s="365">
        <f>+'SCOPE 2 CALCS - IGNORE'!P316</f>
        <v>0</v>
      </c>
    </row>
    <row r="368" spans="1:12" s="125" customFormat="1">
      <c r="A368" s="147"/>
    </row>
    <row r="369" spans="1:14" s="125" customFormat="1">
      <c r="A369" s="147" t="s">
        <v>791</v>
      </c>
    </row>
    <row r="370" spans="1:14" s="125" customFormat="1">
      <c r="A370" s="170" t="s">
        <v>438</v>
      </c>
      <c r="B370" s="125" t="s">
        <v>845</v>
      </c>
      <c r="C370" s="367" t="e">
        <f>+'SCOPE 2 CALCS - IGNORE'!G322</f>
        <v>#DIV/0!</v>
      </c>
      <c r="D370" s="367" t="e">
        <f>+'SCOPE 2 CALCS - IGNORE'!H322</f>
        <v>#DIV/0!</v>
      </c>
      <c r="E370" s="367" t="e">
        <f>+'SCOPE 2 CALCS - IGNORE'!I322</f>
        <v>#DIV/0!</v>
      </c>
      <c r="F370" s="367" t="e">
        <f>+'SCOPE 2 CALCS - IGNORE'!J322</f>
        <v>#DIV/0!</v>
      </c>
      <c r="G370" s="367" t="e">
        <f>+'SCOPE 2 CALCS - IGNORE'!K322</f>
        <v>#DIV/0!</v>
      </c>
      <c r="H370" s="367" t="e">
        <f>+'SCOPE 2 CALCS - IGNORE'!L322</f>
        <v>#DIV/0!</v>
      </c>
      <c r="I370" s="367" t="e">
        <f>+'SCOPE 2 CALCS - IGNORE'!M322</f>
        <v>#DIV/0!</v>
      </c>
      <c r="J370" s="367" t="e">
        <f>+'SCOPE 2 CALCS - IGNORE'!N322</f>
        <v>#DIV/0!</v>
      </c>
      <c r="K370" s="367" t="e">
        <f>+'SCOPE 2 CALCS - IGNORE'!O322</f>
        <v>#DIV/0!</v>
      </c>
      <c r="L370" s="367" t="e">
        <f>+'SCOPE 2 CALCS - IGNORE'!P322</f>
        <v>#DIV/0!</v>
      </c>
    </row>
    <row r="371" spans="1:14" s="125" customFormat="1">
      <c r="A371" s="147"/>
    </row>
    <row r="372" spans="1:14" s="125" customFormat="1">
      <c r="A372" s="147"/>
    </row>
    <row r="373" spans="1:14" s="125" customFormat="1">
      <c r="A373" s="147" t="s">
        <v>846</v>
      </c>
    </row>
    <row r="374" spans="1:14" s="238" customFormat="1" ht="14">
      <c r="A374" s="170" t="s">
        <v>653</v>
      </c>
      <c r="B374" s="349" t="s">
        <v>847</v>
      </c>
      <c r="C374" s="368" t="e">
        <f>+'SCOPE 2 CALCS - IGNORE'!G335</f>
        <v>#DIV/0!</v>
      </c>
      <c r="D374" s="368" t="e">
        <f>+'SCOPE 2 CALCS - IGNORE'!H335</f>
        <v>#DIV/0!</v>
      </c>
      <c r="E374" s="368" t="e">
        <f>+'SCOPE 2 CALCS - IGNORE'!I335</f>
        <v>#DIV/0!</v>
      </c>
      <c r="F374" s="368" t="e">
        <f>+'SCOPE 2 CALCS - IGNORE'!J335</f>
        <v>#DIV/0!</v>
      </c>
      <c r="G374" s="368" t="e">
        <f>+'SCOPE 2 CALCS - IGNORE'!K335</f>
        <v>#DIV/0!</v>
      </c>
      <c r="H374" s="368" t="e">
        <f>+'SCOPE 2 CALCS - IGNORE'!L335</f>
        <v>#DIV/0!</v>
      </c>
      <c r="I374" s="368" t="e">
        <f>+'SCOPE 2 CALCS - IGNORE'!M335</f>
        <v>#DIV/0!</v>
      </c>
      <c r="J374" s="368" t="e">
        <f>+'SCOPE 2 CALCS - IGNORE'!N335</f>
        <v>#DIV/0!</v>
      </c>
      <c r="K374" s="368" t="e">
        <f>+'SCOPE 2 CALCS - IGNORE'!O335</f>
        <v>#DIV/0!</v>
      </c>
      <c r="L374" s="368" t="e">
        <f>+'SCOPE 2 CALCS - IGNORE'!P335</f>
        <v>#DIV/0!</v>
      </c>
    </row>
    <row r="375" spans="1:14" s="238" customFormat="1">
      <c r="A375" s="346"/>
    </row>
    <row r="376" spans="1:14" s="123" customFormat="1">
      <c r="A376" s="116" t="s">
        <v>722</v>
      </c>
    </row>
    <row r="377" spans="1:14" s="123" customFormat="1">
      <c r="A377" s="167"/>
    </row>
    <row r="378" spans="1:14" s="123" customFormat="1">
      <c r="A378" s="167"/>
    </row>
    <row r="379" spans="1:14" s="136" customFormat="1">
      <c r="A379" s="166" t="s">
        <v>366</v>
      </c>
      <c r="B379" s="147"/>
      <c r="C379" s="40" t="s">
        <v>631</v>
      </c>
      <c r="D379" s="40"/>
      <c r="E379" s="184"/>
      <c r="F379" s="184"/>
      <c r="G379" s="184"/>
      <c r="H379" s="184"/>
      <c r="I379" s="184"/>
      <c r="J379" s="184"/>
      <c r="K379" s="184"/>
      <c r="L379" s="184"/>
      <c r="M379" s="184"/>
      <c r="N379" s="184"/>
    </row>
    <row r="380" spans="1:14" s="136" customFormat="1">
      <c r="A380" s="84" t="s">
        <v>723</v>
      </c>
      <c r="B380" s="84"/>
      <c r="C380" s="185"/>
      <c r="D380" s="84"/>
      <c r="E380" s="84"/>
      <c r="F380" s="184"/>
      <c r="G380" s="184"/>
      <c r="H380" s="184"/>
      <c r="I380" s="184"/>
      <c r="J380" s="184"/>
      <c r="K380" s="184"/>
      <c r="L380" s="184"/>
      <c r="M380" s="184"/>
      <c r="N380" s="184"/>
    </row>
    <row r="381" spans="1:14" s="136" customFormat="1">
      <c r="A381" s="84" t="s">
        <v>547</v>
      </c>
      <c r="B381" s="186"/>
      <c r="D381" s="184"/>
      <c r="E381" s="184"/>
      <c r="F381" s="184"/>
      <c r="G381" s="184"/>
      <c r="H381" s="184"/>
      <c r="I381" s="184"/>
      <c r="J381" s="184"/>
      <c r="K381" s="184"/>
      <c r="L381" s="184"/>
      <c r="M381" s="184"/>
      <c r="N381" s="184"/>
    </row>
    <row r="382" spans="1:14" s="136" customFormat="1">
      <c r="A382" s="84" t="s">
        <v>724</v>
      </c>
      <c r="B382" s="186"/>
      <c r="D382" s="184"/>
      <c r="E382" s="184"/>
      <c r="F382" s="184"/>
      <c r="G382" s="184"/>
      <c r="H382" s="184"/>
      <c r="I382" s="184"/>
      <c r="J382" s="184"/>
      <c r="K382" s="184"/>
      <c r="L382" s="184"/>
      <c r="M382" s="184"/>
      <c r="N382" s="184"/>
    </row>
    <row r="383" spans="1:14" s="372" customFormat="1">
      <c r="A383" s="369" t="s">
        <v>725</v>
      </c>
      <c r="B383" s="370" t="s">
        <v>726</v>
      </c>
      <c r="C383" s="518" t="s">
        <v>399</v>
      </c>
      <c r="D383" s="518" t="s">
        <v>399</v>
      </c>
      <c r="E383" s="518" t="s">
        <v>399</v>
      </c>
      <c r="F383" s="518" t="s">
        <v>399</v>
      </c>
      <c r="G383" s="518" t="s">
        <v>399</v>
      </c>
      <c r="H383" s="518" t="s">
        <v>399</v>
      </c>
      <c r="I383" s="518" t="s">
        <v>399</v>
      </c>
      <c r="J383" s="518" t="s">
        <v>399</v>
      </c>
      <c r="K383" s="518" t="s">
        <v>399</v>
      </c>
      <c r="L383" s="518" t="s">
        <v>399</v>
      </c>
      <c r="M383" s="371"/>
      <c r="N383" s="371"/>
    </row>
    <row r="384" spans="1:14" s="136" customFormat="1">
      <c r="A384" s="187" t="s">
        <v>369</v>
      </c>
      <c r="C384" s="498"/>
      <c r="D384" s="498"/>
      <c r="E384" s="498"/>
      <c r="F384" s="498"/>
      <c r="G384" s="498"/>
      <c r="H384" s="498"/>
      <c r="I384" s="498"/>
      <c r="J384" s="498"/>
      <c r="K384" s="498"/>
      <c r="L384" s="498"/>
      <c r="M384" s="184"/>
      <c r="N384" s="184"/>
    </row>
    <row r="385" spans="1:17" s="372" customFormat="1" ht="26">
      <c r="A385" s="373" t="s">
        <v>873</v>
      </c>
      <c r="C385" s="518" t="s">
        <v>400</v>
      </c>
      <c r="D385" s="518" t="s">
        <v>400</v>
      </c>
      <c r="E385" s="518" t="s">
        <v>400</v>
      </c>
      <c r="F385" s="518" t="s">
        <v>400</v>
      </c>
      <c r="G385" s="518" t="s">
        <v>400</v>
      </c>
      <c r="H385" s="518" t="s">
        <v>400</v>
      </c>
      <c r="I385" s="518" t="s">
        <v>400</v>
      </c>
      <c r="J385" s="518" t="s">
        <v>400</v>
      </c>
      <c r="K385" s="518" t="s">
        <v>400</v>
      </c>
      <c r="L385" s="518" t="s">
        <v>400</v>
      </c>
      <c r="M385" s="371"/>
      <c r="N385" s="371"/>
    </row>
    <row r="386" spans="1:17" s="372" customFormat="1" ht="26">
      <c r="A386" s="374" t="s">
        <v>842</v>
      </c>
      <c r="C386" s="518" t="s">
        <v>398</v>
      </c>
      <c r="D386" s="518" t="s">
        <v>398</v>
      </c>
      <c r="E386" s="518" t="s">
        <v>398</v>
      </c>
      <c r="F386" s="518" t="s">
        <v>398</v>
      </c>
      <c r="G386" s="518" t="s">
        <v>398</v>
      </c>
      <c r="H386" s="518" t="s">
        <v>398</v>
      </c>
      <c r="I386" s="518" t="s">
        <v>398</v>
      </c>
      <c r="J386" s="518" t="s">
        <v>398</v>
      </c>
      <c r="K386" s="518" t="s">
        <v>398</v>
      </c>
      <c r="L386" s="518" t="s">
        <v>398</v>
      </c>
      <c r="M386" s="371"/>
      <c r="N386" s="371"/>
    </row>
    <row r="387" spans="1:17" s="136" customFormat="1" ht="14" thickBot="1">
      <c r="A387" s="187"/>
      <c r="D387" s="184"/>
      <c r="E387" s="184"/>
      <c r="F387" s="184"/>
      <c r="G387" s="184"/>
      <c r="H387" s="184"/>
      <c r="I387" s="184"/>
      <c r="J387" s="184"/>
      <c r="K387" s="184"/>
      <c r="L387" s="184"/>
      <c r="M387" s="184"/>
      <c r="N387" s="184"/>
    </row>
    <row r="388" spans="1:17" s="136" customFormat="1" ht="14" thickBot="1">
      <c r="A388" s="189" t="s">
        <v>843</v>
      </c>
      <c r="C388" s="190" t="str">
        <f t="shared" ref="C388:L388" si="3">IF(C383=0,0,IF($D$335=1,C385,C386))</f>
        <v>only if failed a) b)</v>
      </c>
      <c r="D388" s="190" t="str">
        <f t="shared" si="3"/>
        <v>only if failed a) b)</v>
      </c>
      <c r="E388" s="190" t="str">
        <f t="shared" si="3"/>
        <v>only if failed a) b)</v>
      </c>
      <c r="F388" s="190" t="str">
        <f t="shared" si="3"/>
        <v>only if failed a) b)</v>
      </c>
      <c r="G388" s="190" t="str">
        <f t="shared" si="3"/>
        <v>only if failed a) b)</v>
      </c>
      <c r="H388" s="190" t="str">
        <f t="shared" si="3"/>
        <v>only if failed a) b)</v>
      </c>
      <c r="I388" s="190" t="str">
        <f t="shared" si="3"/>
        <v>only if failed a) b)</v>
      </c>
      <c r="J388" s="190" t="str">
        <f t="shared" si="3"/>
        <v>only if failed a) b)</v>
      </c>
      <c r="K388" s="190" t="str">
        <f t="shared" si="3"/>
        <v>only if failed a) b)</v>
      </c>
      <c r="L388" s="190" t="str">
        <f t="shared" si="3"/>
        <v>only if failed a) b)</v>
      </c>
      <c r="M388" s="184"/>
      <c r="N388" s="184"/>
    </row>
    <row r="389" spans="1:17" s="136" customFormat="1">
      <c r="A389" s="184"/>
      <c r="B389" s="184"/>
      <c r="C389" s="184"/>
      <c r="D389" s="184"/>
      <c r="E389" s="184"/>
      <c r="F389" s="184"/>
      <c r="G389" s="184"/>
      <c r="H389" s="184"/>
      <c r="I389" s="184"/>
      <c r="J389" s="184"/>
      <c r="K389" s="184"/>
      <c r="L389" s="184"/>
      <c r="M389" s="184"/>
      <c r="N389" s="184"/>
      <c r="O389" s="184"/>
      <c r="P389" s="184"/>
      <c r="Q389" s="184"/>
    </row>
    <row r="390" spans="1:17" s="136" customFormat="1">
      <c r="A390" s="184"/>
      <c r="B390" s="184"/>
      <c r="C390" s="184"/>
      <c r="D390" s="184"/>
      <c r="E390" s="184"/>
      <c r="F390" s="184"/>
      <c r="G390" s="184"/>
      <c r="H390" s="184"/>
      <c r="I390" s="184"/>
      <c r="J390" s="184"/>
      <c r="K390" s="184"/>
      <c r="L390" s="184"/>
      <c r="M390" s="184"/>
      <c r="N390" s="184"/>
      <c r="O390" s="184"/>
    </row>
    <row r="391" spans="1:17" s="123" customFormat="1">
      <c r="A391" s="259" t="s">
        <v>934</v>
      </c>
      <c r="B391" s="1" t="s">
        <v>902</v>
      </c>
    </row>
    <row r="392" spans="1:17" s="123" customFormat="1">
      <c r="A392" s="156" t="s">
        <v>874</v>
      </c>
      <c r="B392" s="123" t="s">
        <v>618</v>
      </c>
    </row>
    <row r="393" spans="1:17" s="123" customFormat="1">
      <c r="A393" s="156" t="s">
        <v>619</v>
      </c>
      <c r="B393" s="375" t="str">
        <f>IF($D$331=1,0,C388)</f>
        <v>only if failed a) b)</v>
      </c>
    </row>
    <row r="394" spans="1:17" s="123" customFormat="1">
      <c r="A394" s="156" t="s">
        <v>342</v>
      </c>
      <c r="B394" s="375" t="str">
        <f>IF($D$331=1,0,D388)</f>
        <v>only if failed a) b)</v>
      </c>
    </row>
    <row r="395" spans="1:17" s="123" customFormat="1">
      <c r="A395" s="156" t="s">
        <v>620</v>
      </c>
      <c r="B395" s="375" t="str">
        <f>IF($D$331=1,0,E388)</f>
        <v>only if failed a) b)</v>
      </c>
    </row>
    <row r="396" spans="1:17" s="123" customFormat="1">
      <c r="A396" s="156" t="s">
        <v>434</v>
      </c>
      <c r="B396" s="375" t="str">
        <f>IF($D$331=1,0,F388)</f>
        <v>only if failed a) b)</v>
      </c>
    </row>
    <row r="397" spans="1:17" s="123" customFormat="1">
      <c r="A397" s="156" t="s">
        <v>435</v>
      </c>
      <c r="B397" s="375" t="str">
        <f>IF($D$331=1,0,G388)</f>
        <v>only if failed a) b)</v>
      </c>
    </row>
    <row r="398" spans="1:17" s="123" customFormat="1">
      <c r="A398" s="156" t="s">
        <v>420</v>
      </c>
      <c r="B398" s="375" t="str">
        <f>IF($D$331=1,0,H388)</f>
        <v>only if failed a) b)</v>
      </c>
    </row>
    <row r="399" spans="1:17" s="123" customFormat="1">
      <c r="A399" s="156" t="s">
        <v>264</v>
      </c>
      <c r="B399" s="375" t="str">
        <f>IF($D$331=1,0,I388)</f>
        <v>only if failed a) b)</v>
      </c>
    </row>
    <row r="400" spans="1:17" s="123" customFormat="1">
      <c r="A400" s="156" t="s">
        <v>263</v>
      </c>
      <c r="B400" s="375" t="str">
        <f>IF($D$331=1,0,J388)</f>
        <v>only if failed a) b)</v>
      </c>
    </row>
    <row r="401" spans="1:24" s="123" customFormat="1">
      <c r="A401" s="156" t="s">
        <v>262</v>
      </c>
      <c r="B401" s="375" t="str">
        <f>IF($D$331=1,0,K388)</f>
        <v>only if failed a) b)</v>
      </c>
    </row>
    <row r="402" spans="1:24" s="123" customFormat="1">
      <c r="A402" s="156" t="s">
        <v>433</v>
      </c>
      <c r="B402" s="375" t="str">
        <f>IF($D$331=1,0,L388)</f>
        <v>only if failed a) b)</v>
      </c>
    </row>
    <row r="406" spans="1:24" s="123" customFormat="1">
      <c r="A406" s="2" t="s">
        <v>903</v>
      </c>
    </row>
    <row r="408" spans="1:24" s="123" customFormat="1">
      <c r="A408" s="123" t="s">
        <v>904</v>
      </c>
    </row>
    <row r="410" spans="1:24" s="127" customFormat="1" ht="16">
      <c r="A410" s="350" t="s">
        <v>914</v>
      </c>
      <c r="B410" s="269"/>
      <c r="C410" s="269"/>
      <c r="D410" s="269"/>
      <c r="E410" s="269"/>
      <c r="F410" s="351"/>
      <c r="G410" s="315"/>
      <c r="H410" s="315"/>
      <c r="I410" s="315"/>
    </row>
    <row r="411" spans="1:24" s="125" customFormat="1" ht="14">
      <c r="A411" s="352" t="s">
        <v>891</v>
      </c>
      <c r="B411" s="353"/>
      <c r="C411" s="353"/>
      <c r="D411" s="353"/>
      <c r="E411" s="353"/>
      <c r="F411" s="350"/>
      <c r="G411" s="269"/>
      <c r="H411" s="269"/>
      <c r="I411" s="269"/>
      <c r="J411" s="269"/>
      <c r="K411" s="269"/>
      <c r="L411" s="269"/>
      <c r="M411" s="269"/>
      <c r="N411" s="269"/>
      <c r="O411" s="269"/>
      <c r="P411" s="269"/>
      <c r="Q411" s="269"/>
      <c r="R411" s="269"/>
      <c r="S411" s="269"/>
      <c r="T411" s="269"/>
      <c r="U411" s="269"/>
      <c r="V411" s="269"/>
      <c r="W411" s="269"/>
      <c r="X411" s="269"/>
    </row>
    <row r="412" spans="1:24" s="125" customFormat="1" ht="14">
      <c r="A412" s="354" t="s">
        <v>397</v>
      </c>
      <c r="B412" s="355"/>
      <c r="C412" s="355"/>
      <c r="D412" s="355"/>
      <c r="E412" s="355"/>
      <c r="F412" s="350"/>
      <c r="G412" s="269"/>
      <c r="H412" s="269"/>
      <c r="I412" s="269"/>
      <c r="J412" s="269"/>
    </row>
    <row r="413" spans="1:24" s="125" customFormat="1" ht="14">
      <c r="A413" s="356"/>
      <c r="B413" s="357"/>
      <c r="C413" s="357"/>
      <c r="D413" s="357"/>
      <c r="E413" s="357"/>
      <c r="F413" s="122"/>
      <c r="G413" s="134"/>
      <c r="H413" s="134"/>
      <c r="I413" s="134"/>
    </row>
    <row r="414" spans="1:24" s="127" customFormat="1" ht="16">
      <c r="A414" s="125"/>
      <c r="B414" s="376" t="s">
        <v>892</v>
      </c>
      <c r="C414" s="126" t="s">
        <v>893</v>
      </c>
      <c r="D414" s="126" t="s">
        <v>939</v>
      </c>
    </row>
    <row r="415" spans="1:24" s="127" customFormat="1">
      <c r="A415" s="173" t="s">
        <v>619</v>
      </c>
      <c r="B415" s="519">
        <f>IF(C415=1,1,0)</f>
        <v>1</v>
      </c>
      <c r="C415" s="377">
        <v>1</v>
      </c>
      <c r="D415" s="127" t="s">
        <v>894</v>
      </c>
    </row>
    <row r="416" spans="1:24" s="127" customFormat="1">
      <c r="A416" s="173" t="s">
        <v>342</v>
      </c>
      <c r="B416" s="519"/>
      <c r="C416" s="377" t="e">
        <f>+'SCOPE 2 CALCS - IGNORE'!F232</f>
        <v>#DIV/0!</v>
      </c>
      <c r="D416" s="127" t="s">
        <v>894</v>
      </c>
    </row>
    <row r="417" spans="1:14" s="127" customFormat="1">
      <c r="A417" s="173" t="s">
        <v>620</v>
      </c>
      <c r="B417" s="519"/>
      <c r="C417" s="377" t="e">
        <f>+'SCOPE 2 CALCS - IGNORE'!F233</f>
        <v>#DIV/0!</v>
      </c>
      <c r="D417" s="127" t="s">
        <v>940</v>
      </c>
      <c r="G417" s="226" t="e">
        <f>+'SCOPE 2 CALCS - IGNORE'!I130</f>
        <v>#DIV/0!</v>
      </c>
      <c r="H417" s="226" t="e">
        <f>+'SCOPE 2 CALCS - IGNORE'!J130</f>
        <v>#DIV/0!</v>
      </c>
      <c r="I417" s="226" t="e">
        <f>+'SCOPE 2 CALCS - IGNORE'!K130</f>
        <v>#DIV/0!</v>
      </c>
      <c r="J417" s="226" t="e">
        <f>+'SCOPE 2 CALCS - IGNORE'!L130</f>
        <v>#DIV/0!</v>
      </c>
      <c r="K417" s="226" t="e">
        <f>+'SCOPE 2 CALCS - IGNORE'!M130</f>
        <v>#DIV/0!</v>
      </c>
      <c r="L417" s="226" t="e">
        <f>+'SCOPE 2 CALCS - IGNORE'!N130</f>
        <v>#DIV/0!</v>
      </c>
      <c r="M417" s="226" t="e">
        <f>+'SCOPE 2 CALCS - IGNORE'!O130</f>
        <v>#DIV/0!</v>
      </c>
      <c r="N417" s="226" t="e">
        <f>+'SCOPE 2 CALCS - IGNORE'!P130</f>
        <v>#DIV/0!</v>
      </c>
    </row>
    <row r="418" spans="1:14" s="127" customFormat="1">
      <c r="A418" s="173" t="s">
        <v>434</v>
      </c>
      <c r="B418" s="519"/>
      <c r="C418" s="377" t="e">
        <f>+'SCOPE 2 CALCS - IGNORE'!F234</f>
        <v>#DIV/0!</v>
      </c>
      <c r="D418" s="127" t="s">
        <v>940</v>
      </c>
      <c r="G418" s="226" t="e">
        <f>+'SCOPE 2 CALCS - IGNORE'!J131</f>
        <v>#DIV/0!</v>
      </c>
      <c r="H418" s="226" t="e">
        <f>+'SCOPE 2 CALCS - IGNORE'!K131</f>
        <v>#DIV/0!</v>
      </c>
      <c r="I418" s="226" t="e">
        <f>+'SCOPE 2 CALCS - IGNORE'!L131</f>
        <v>#DIV/0!</v>
      </c>
      <c r="J418" s="226" t="e">
        <f>+'SCOPE 2 CALCS - IGNORE'!M131</f>
        <v>#DIV/0!</v>
      </c>
      <c r="K418" s="226" t="e">
        <f>+'SCOPE 2 CALCS - IGNORE'!N131</f>
        <v>#DIV/0!</v>
      </c>
      <c r="L418" s="226" t="e">
        <f>+'SCOPE 2 CALCS - IGNORE'!O131</f>
        <v>#DIV/0!</v>
      </c>
      <c r="M418" s="226" t="e">
        <f>+'SCOPE 2 CALCS - IGNORE'!P131</f>
        <v>#DIV/0!</v>
      </c>
    </row>
    <row r="419" spans="1:14" s="127" customFormat="1">
      <c r="A419" s="173" t="s">
        <v>435</v>
      </c>
      <c r="B419" s="519"/>
      <c r="C419" s="377" t="e">
        <f>+'SCOPE 2 CALCS - IGNORE'!F235</f>
        <v>#DIV/0!</v>
      </c>
      <c r="D419" s="127" t="s">
        <v>940</v>
      </c>
      <c r="G419" s="226" t="e">
        <f>+'SCOPE 2 CALCS - IGNORE'!K132</f>
        <v>#DIV/0!</v>
      </c>
      <c r="H419" s="226" t="e">
        <f>+'SCOPE 2 CALCS - IGNORE'!L132</f>
        <v>#DIV/0!</v>
      </c>
      <c r="I419" s="226" t="e">
        <f>+'SCOPE 2 CALCS - IGNORE'!M132</f>
        <v>#DIV/0!</v>
      </c>
      <c r="J419" s="226" t="e">
        <f>+'SCOPE 2 CALCS - IGNORE'!N132</f>
        <v>#DIV/0!</v>
      </c>
      <c r="K419" s="226" t="e">
        <f>+'SCOPE 2 CALCS - IGNORE'!O132</f>
        <v>#DIV/0!</v>
      </c>
      <c r="L419" s="226" t="e">
        <f>+'SCOPE 2 CALCS - IGNORE'!P132</f>
        <v>#DIV/0!</v>
      </c>
    </row>
    <row r="420" spans="1:14" s="127" customFormat="1">
      <c r="A420" s="173" t="s">
        <v>420</v>
      </c>
      <c r="B420" s="519"/>
      <c r="C420" s="377" t="e">
        <f>+'SCOPE 2 CALCS - IGNORE'!F236</f>
        <v>#DIV/0!</v>
      </c>
      <c r="D420" s="127" t="s">
        <v>940</v>
      </c>
      <c r="G420" s="226" t="e">
        <f>+'SCOPE 2 CALCS - IGNORE'!L133</f>
        <v>#DIV/0!</v>
      </c>
      <c r="H420" s="226" t="e">
        <f>+'SCOPE 2 CALCS - IGNORE'!M133</f>
        <v>#DIV/0!</v>
      </c>
      <c r="I420" s="226" t="e">
        <f>+'SCOPE 2 CALCS - IGNORE'!N133</f>
        <v>#DIV/0!</v>
      </c>
      <c r="J420" s="226" t="e">
        <f>+'SCOPE 2 CALCS - IGNORE'!O133</f>
        <v>#DIV/0!</v>
      </c>
      <c r="K420" s="226" t="e">
        <f>+'SCOPE 2 CALCS - IGNORE'!P133</f>
        <v>#DIV/0!</v>
      </c>
    </row>
    <row r="421" spans="1:14" s="127" customFormat="1">
      <c r="A421" s="173" t="s">
        <v>264</v>
      </c>
      <c r="B421" s="519"/>
      <c r="C421" s="377" t="e">
        <f>+'SCOPE 2 CALCS - IGNORE'!F237</f>
        <v>#DIV/0!</v>
      </c>
      <c r="D421" s="127" t="s">
        <v>940</v>
      </c>
      <c r="G421" s="226" t="e">
        <f>+'SCOPE 2 CALCS - IGNORE'!M134</f>
        <v>#DIV/0!</v>
      </c>
      <c r="H421" s="226" t="e">
        <f>+'SCOPE 2 CALCS - IGNORE'!N134</f>
        <v>#DIV/0!</v>
      </c>
      <c r="I421" s="226" t="e">
        <f>+'SCOPE 2 CALCS - IGNORE'!O134</f>
        <v>#DIV/0!</v>
      </c>
      <c r="J421" s="226" t="e">
        <f>+'SCOPE 2 CALCS - IGNORE'!P134</f>
        <v>#DIV/0!</v>
      </c>
    </row>
    <row r="422" spans="1:14" s="127" customFormat="1">
      <c r="A422" s="173" t="s">
        <v>263</v>
      </c>
      <c r="B422" s="519"/>
      <c r="C422" s="377" t="e">
        <f>+'SCOPE 2 CALCS - IGNORE'!F238</f>
        <v>#DIV/0!</v>
      </c>
      <c r="D422" s="127" t="s">
        <v>940</v>
      </c>
      <c r="G422" s="226" t="e">
        <f>+'SCOPE 2 CALCS - IGNORE'!N135</f>
        <v>#DIV/0!</v>
      </c>
      <c r="H422" s="226" t="e">
        <f>+'SCOPE 2 CALCS - IGNORE'!O135</f>
        <v>#DIV/0!</v>
      </c>
      <c r="I422" s="226" t="e">
        <f>+'SCOPE 2 CALCS - IGNORE'!P135</f>
        <v>#DIV/0!</v>
      </c>
    </row>
    <row r="423" spans="1:14" s="127" customFormat="1">
      <c r="A423" s="173" t="s">
        <v>262</v>
      </c>
      <c r="B423" s="519"/>
      <c r="C423" s="377" t="e">
        <f>+'SCOPE 2 CALCS - IGNORE'!F239</f>
        <v>#DIV/0!</v>
      </c>
      <c r="D423" s="127" t="s">
        <v>940</v>
      </c>
      <c r="G423" s="226" t="e">
        <f>+'SCOPE 2 CALCS - IGNORE'!O136</f>
        <v>#DIV/0!</v>
      </c>
      <c r="H423" s="226" t="e">
        <f>+'SCOPE 2 CALCS - IGNORE'!P136</f>
        <v>#DIV/0!</v>
      </c>
    </row>
    <row r="424" spans="1:14" s="127" customFormat="1">
      <c r="A424" s="173" t="s">
        <v>433</v>
      </c>
      <c r="B424" s="519"/>
      <c r="C424" s="377" t="e">
        <f>+'SCOPE 2 CALCS - IGNORE'!F240</f>
        <v>#DIV/0!</v>
      </c>
      <c r="D424" s="127" t="s">
        <v>940</v>
      </c>
      <c r="G424" s="226" t="e">
        <f>+'SCOPE 2 CALCS - IGNORE'!P137</f>
        <v>#DIV/0!</v>
      </c>
    </row>
    <row r="427" spans="1:14" s="127" customFormat="1" ht="15">
      <c r="A427" s="127" t="s">
        <v>278</v>
      </c>
    </row>
    <row r="428" spans="1:14" s="127" customFormat="1">
      <c r="A428" s="127" t="s">
        <v>280</v>
      </c>
    </row>
    <row r="430" spans="1:14" s="127" customFormat="1" ht="15">
      <c r="A430" s="358" t="s">
        <v>935</v>
      </c>
    </row>
    <row r="431" spans="1:14" s="127" customFormat="1">
      <c r="A431" s="173" t="s">
        <v>619</v>
      </c>
      <c r="B431" s="378" t="e">
        <f>(B297-B315-B393)*B415*B$238</f>
        <v>#DIV/0!</v>
      </c>
    </row>
    <row r="432" spans="1:14" s="127" customFormat="1">
      <c r="A432" s="173" t="s">
        <v>342</v>
      </c>
      <c r="B432" s="378" t="e">
        <f t="shared" ref="B432:B440" si="4">(B298-B316-B394)*B416</f>
        <v>#DIV/0!</v>
      </c>
    </row>
    <row r="433" spans="1:4" s="127" customFormat="1">
      <c r="A433" s="173" t="s">
        <v>620</v>
      </c>
      <c r="B433" s="378" t="e">
        <f t="shared" si="4"/>
        <v>#DIV/0!</v>
      </c>
    </row>
    <row r="434" spans="1:4" s="127" customFormat="1">
      <c r="A434" s="173" t="s">
        <v>434</v>
      </c>
      <c r="B434" s="378" t="e">
        <f t="shared" si="4"/>
        <v>#DIV/0!</v>
      </c>
    </row>
    <row r="435" spans="1:4" s="127" customFormat="1">
      <c r="A435" s="173" t="s">
        <v>435</v>
      </c>
      <c r="B435" s="378" t="e">
        <f t="shared" si="4"/>
        <v>#DIV/0!</v>
      </c>
    </row>
    <row r="436" spans="1:4" s="127" customFormat="1">
      <c r="A436" s="173" t="s">
        <v>420</v>
      </c>
      <c r="B436" s="378" t="e">
        <f t="shared" si="4"/>
        <v>#DIV/0!</v>
      </c>
    </row>
    <row r="437" spans="1:4" s="127" customFormat="1">
      <c r="A437" s="173" t="s">
        <v>264</v>
      </c>
      <c r="B437" s="378" t="e">
        <f t="shared" si="4"/>
        <v>#DIV/0!</v>
      </c>
    </row>
    <row r="438" spans="1:4" s="127" customFormat="1">
      <c r="A438" s="173" t="s">
        <v>263</v>
      </c>
      <c r="B438" s="378" t="e">
        <f t="shared" si="4"/>
        <v>#DIV/0!</v>
      </c>
    </row>
    <row r="439" spans="1:4" s="127" customFormat="1">
      <c r="A439" s="173" t="s">
        <v>262</v>
      </c>
      <c r="B439" s="378" t="e">
        <f t="shared" si="4"/>
        <v>#DIV/0!</v>
      </c>
    </row>
    <row r="440" spans="1:4" s="127" customFormat="1">
      <c r="A440" s="173" t="s">
        <v>433</v>
      </c>
      <c r="B440" s="378" t="e">
        <f t="shared" si="4"/>
        <v>#DIV/0!</v>
      </c>
    </row>
    <row r="443" spans="1:4" s="130" customFormat="1">
      <c r="A443" s="102" t="s">
        <v>941</v>
      </c>
      <c r="B443" s="379" t="e">
        <f>SUM(B431:B440)</f>
        <v>#DIV/0!</v>
      </c>
    </row>
    <row r="445" spans="1:4">
      <c r="A445" s="422" t="s">
        <v>244</v>
      </c>
      <c r="B445" s="422"/>
      <c r="C445" s="424"/>
      <c r="D445" s="424"/>
    </row>
    <row r="446" spans="1:4">
      <c r="A446" s="422" t="s">
        <v>337</v>
      </c>
      <c r="B446" s="422"/>
      <c r="C446" s="424"/>
      <c r="D446" s="424"/>
    </row>
    <row r="469" spans="1:6" ht="16">
      <c r="A469" s="328"/>
    </row>
    <row r="470" spans="1:6">
      <c r="A470" s="331"/>
    </row>
    <row r="471" spans="1:6">
      <c r="D471" s="331" t="s">
        <v>505</v>
      </c>
      <c r="F471" s="331" t="s">
        <v>667</v>
      </c>
    </row>
    <row r="472" spans="1:6">
      <c r="A472" s="331" t="s">
        <v>668</v>
      </c>
      <c r="C472" s="331" t="s">
        <v>505</v>
      </c>
      <c r="E472" s="331" t="s">
        <v>667</v>
      </c>
    </row>
    <row r="473" spans="1:6">
      <c r="A473" s="331"/>
    </row>
    <row r="476" spans="1:6">
      <c r="A476" s="331" t="s">
        <v>740</v>
      </c>
      <c r="B476" s="331" t="s">
        <v>505</v>
      </c>
      <c r="D476" s="331" t="s">
        <v>731</v>
      </c>
    </row>
    <row r="477" spans="1:6">
      <c r="A477" s="359" t="s">
        <v>505</v>
      </c>
      <c r="C477" s="359" t="s">
        <v>732</v>
      </c>
    </row>
  </sheetData>
  <sheetProtection password="B92E" sheet="1" objects="1" scenarios="1"/>
  <phoneticPr fontId="48" type="noConversion"/>
  <pageMargins left="0.75" right="0.75" top="1" bottom="1" header="0.5" footer="0.5"/>
  <drawing r:id="rId1"/>
  <legacyDrawing r:id="rId2"/>
  <oleObjects>
    <oleObject progId="Equation.3" shapeId="3082" r:id="rId3"/>
    <oleObject progId="Equation.3" shapeId="3085" r:id="rId4"/>
    <oleObject progId="Equation.3" shapeId="3086" r:id="rId5"/>
  </oleObjects>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INTRODUCTION+DISCLAIMERS</vt:lpstr>
      <vt:lpstr>SUMMARY w SQ FT &gt;5% or &lt;0%</vt:lpstr>
      <vt:lpstr>PE ADJ SIMPLE</vt:lpstr>
      <vt:lpstr>SCOPE 2 CALCS - IGNORE</vt:lpstr>
      <vt:lpstr>Summary IGNORE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Sue Hall</dc:creator>
  <cp:lastModifiedBy>Sue Hall</cp:lastModifiedBy>
  <dcterms:created xsi:type="dcterms:W3CDTF">2013-04-16T21:19:59Z</dcterms:created>
  <dcterms:modified xsi:type="dcterms:W3CDTF">2015-12-08T21:43:59Z</dcterms:modified>
</cp:coreProperties>
</file>